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drawings/drawing11.xml" ContentType="application/vnd.openxmlformats-officedocument.drawingml.chartshapes+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7.xml" ContentType="application/vnd.openxmlformats-officedocument.themeOverrid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8.xml" ContentType="application/vnd.openxmlformats-officedocument.themeOverride+xml"/>
  <Override PartName="/xl/drawings/drawing20.xml" ContentType="application/vnd.openxmlformats-officedocument.drawingml.chartshapes+xml"/>
  <Override PartName="/xl/drawings/drawing2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9.xml" ContentType="application/vnd.openxmlformats-officedocument.themeOverrid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44508558-8263-4767-BCEF-FF751119AB9C}" xr6:coauthVersionLast="47" xr6:coauthVersionMax="47" xr10:uidLastSave="{00000000-0000-0000-0000-000000000000}"/>
  <bookViews>
    <workbookView xWindow="-120" yWindow="-120" windowWidth="29040" windowHeight="17520"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73, 3-35"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20" sheetId="40" r:id="rId40"/>
    <sheet name="2020 EPA Data" sheetId="39" r:id="rId41"/>
    <sheet name="Crosswalk Particulates" sheetId="42" r:id="rId42"/>
    <sheet name="EPA Data_by prim poll" sheetId="44" state="hidden" r:id="rId43"/>
  </sheets>
  <externalReferences>
    <externalReference r:id="rId44"/>
    <externalReference r:id="rId45"/>
  </externalReferences>
  <definedNames>
    <definedName name="_xlnm._FilterDatabase" localSheetId="40" hidden="1">'2020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0" i="25" l="1"/>
  <c r="K11" i="25"/>
  <c r="K13" i="25"/>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2" i="3"/>
  <c r="L55" i="4"/>
  <c r="L53" i="4"/>
  <c r="L9" i="4"/>
  <c r="L11" i="4"/>
  <c r="K11" i="18" l="1"/>
  <c r="K12" i="18"/>
  <c r="H3" i="39"/>
  <c r="F53" i="39" l="1"/>
  <c r="AJ15" i="47" l="1"/>
  <c r="AI10" i="47"/>
  <c r="AI9" i="47"/>
  <c r="AL6" i="47"/>
  <c r="AI6" i="47"/>
  <c r="AL5" i="47"/>
  <c r="AI5" i="47"/>
  <c r="AI14" i="47" s="1"/>
  <c r="E1" i="22"/>
  <c r="M31" i="8" l="1"/>
  <c r="L11" i="8" l="1"/>
  <c r="L9" i="8"/>
  <c r="K32" i="18"/>
  <c r="J18" i="25" l="1"/>
  <c r="M18" i="25" s="1"/>
  <c r="O32" i="10" l="1"/>
  <c r="L29" i="4" l="1"/>
  <c r="AT14" i="48" l="1"/>
  <c r="AS14" i="48"/>
  <c r="AS13" i="48"/>
  <c r="AT13" i="48"/>
  <c r="AR13" i="48"/>
  <c r="AT10" i="48"/>
  <c r="AS10" i="48"/>
  <c r="AS9" i="48"/>
  <c r="AT9" i="48"/>
  <c r="AR9" i="48"/>
  <c r="M63" i="4" l="1"/>
  <c r="L62" i="4"/>
  <c r="L60" i="4"/>
  <c r="K52" i="25" l="1"/>
  <c r="K38" i="25"/>
  <c r="K44" i="18"/>
  <c r="K46" i="18"/>
  <c r="K49" i="18"/>
  <c r="K48" i="18"/>
  <c r="K47" i="18"/>
  <c r="K10" i="18"/>
  <c r="K51" i="18" l="1"/>
  <c r="K50" i="25"/>
  <c r="K40" i="25"/>
  <c r="K54" i="25"/>
  <c r="M28" i="9"/>
  <c r="M27" i="9"/>
  <c r="M11" i="9"/>
  <c r="M10" i="9"/>
  <c r="N73" i="10"/>
  <c r="N72" i="10"/>
  <c r="N70" i="10"/>
  <c r="N69" i="10"/>
  <c r="N68" i="10"/>
  <c r="N67" i="10"/>
  <c r="N66" i="10"/>
  <c r="N55" i="10"/>
  <c r="N54" i="10"/>
  <c r="N53" i="10"/>
  <c r="N12" i="10"/>
  <c r="K55" i="25" s="1"/>
  <c r="N11" i="10"/>
  <c r="K41" i="25" s="1"/>
  <c r="L56" i="8"/>
  <c r="L53" i="8"/>
  <c r="L49" i="8"/>
  <c r="L46" i="8"/>
  <c r="L10" i="8"/>
  <c r="K36" i="25" s="1"/>
  <c r="K49" i="25"/>
  <c r="L10" i="4"/>
  <c r="K35" i="25" s="1"/>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K16" i="25" l="1"/>
  <c r="K33" i="18"/>
  <c r="K15" i="25" s="1"/>
  <c r="C2" i="46"/>
  <c r="K28" i="18" l="1"/>
  <c r="K27" i="18"/>
  <c r="K31" i="18"/>
  <c r="K29" i="18"/>
  <c r="K30" i="18"/>
  <c r="K34" i="18"/>
  <c r="K30" i="4"/>
  <c r="K38" i="4"/>
  <c r="K35" i="18" l="1"/>
  <c r="N71" i="10"/>
  <c r="C11" i="46"/>
  <c r="C12" i="46"/>
  <c r="C13" i="46"/>
  <c r="K9" i="18"/>
  <c r="K13" i="18" s="1"/>
  <c r="J148" i="41" l="1"/>
  <c r="J144" i="41"/>
  <c r="J130" i="41"/>
  <c r="J126" i="41"/>
  <c r="J111" i="41"/>
  <c r="J107" i="41"/>
  <c r="J95" i="41"/>
  <c r="J91" i="41"/>
  <c r="J80" i="41"/>
  <c r="J76" i="41"/>
  <c r="J61" i="41"/>
  <c r="J57" i="41"/>
  <c r="J40" i="41"/>
  <c r="J36" i="41"/>
  <c r="J15" i="41"/>
  <c r="J19" i="41"/>
  <c r="J56" i="41"/>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J106" i="4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4" i="39"/>
  <c r="G292" i="39" l="1"/>
  <c r="B26" i="38"/>
  <c r="B25" i="38"/>
  <c r="H2956" i="3" l="1"/>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4" i="39"/>
  <c r="F55" i="39"/>
  <c r="F57" i="39"/>
  <c r="F58" i="39"/>
  <c r="F59" i="39"/>
  <c r="F60" i="39"/>
  <c r="F61" i="39"/>
  <c r="F62" i="39"/>
  <c r="F63" i="39"/>
  <c r="F64" i="39"/>
  <c r="F65" i="39"/>
  <c r="F66" i="39"/>
  <c r="F67" i="39"/>
  <c r="F68" i="39"/>
  <c r="F69" i="39"/>
  <c r="F70" i="39"/>
  <c r="F72" i="39"/>
  <c r="F73" i="39"/>
  <c r="F74" i="39"/>
  <c r="F75" i="39"/>
  <c r="F76" i="39"/>
  <c r="F77" i="39"/>
  <c r="F78" i="39"/>
  <c r="F79" i="39"/>
  <c r="F80" i="39"/>
  <c r="F81" i="39"/>
  <c r="F82" i="39"/>
  <c r="F83" i="39"/>
  <c r="F84"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4" i="39"/>
  <c r="K56" i="41" l="1"/>
  <c r="K148" i="4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4"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102" i="41"/>
  <c r="J121" i="41"/>
  <c r="J10" i="41"/>
  <c r="J139" i="41"/>
  <c r="J52" i="41"/>
  <c r="J31" i="41"/>
  <c r="J71" i="41"/>
  <c r="J86" i="41"/>
  <c r="J103" i="41"/>
  <c r="J122" i="41"/>
  <c r="J11" i="41"/>
  <c r="J140" i="41"/>
  <c r="J53" i="41"/>
  <c r="J32" i="41"/>
  <c r="J72" i="41"/>
  <c r="J87" i="41"/>
  <c r="J104" i="41"/>
  <c r="J123" i="41"/>
  <c r="J12" i="41"/>
  <c r="J141" i="41"/>
  <c r="J54" i="41"/>
  <c r="J33" i="41"/>
  <c r="J73" i="41"/>
  <c r="J88" i="41"/>
  <c r="J105" i="41"/>
  <c r="J124" i="41"/>
  <c r="J13" i="41"/>
  <c r="J142" i="41"/>
  <c r="J55" i="41"/>
  <c r="J34" i="41"/>
  <c r="J74" i="41"/>
  <c r="J89" i="41"/>
  <c r="J125" i="41"/>
  <c r="J14" i="41"/>
  <c r="J143" i="41"/>
  <c r="J35" i="41"/>
  <c r="J75" i="41"/>
  <c r="J90" i="41"/>
  <c r="J108" i="41"/>
  <c r="J127" i="41"/>
  <c r="J16" i="41"/>
  <c r="J145" i="41"/>
  <c r="J58" i="41"/>
  <c r="J37" i="41"/>
  <c r="J77" i="41"/>
  <c r="J92" i="41"/>
  <c r="J109" i="41"/>
  <c r="J128" i="41"/>
  <c r="J17" i="41"/>
  <c r="J146" i="41"/>
  <c r="J59" i="41"/>
  <c r="J38" i="41"/>
  <c r="J78" i="41"/>
  <c r="J93" i="41"/>
  <c r="J110" i="41"/>
  <c r="J129" i="41"/>
  <c r="J18" i="41"/>
  <c r="J147" i="41"/>
  <c r="J60" i="41"/>
  <c r="J39" i="41"/>
  <c r="J79" i="41"/>
  <c r="J94" i="41"/>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M39" i="4"/>
  <c r="N61" i="10"/>
  <c r="L55" i="8"/>
  <c r="L48" i="8"/>
  <c r="N32" i="10"/>
  <c r="N30" i="10"/>
  <c r="L30" i="8"/>
  <c r="L31" i="8"/>
  <c r="L32" i="8"/>
  <c r="L28" i="8"/>
  <c r="H2844" i="3"/>
  <c r="H2843" i="3"/>
  <c r="H2845" i="3"/>
  <c r="H2846" i="3"/>
  <c r="H2847" i="3"/>
  <c r="H2848" i="3"/>
  <c r="H2849" i="3"/>
  <c r="H2850" i="3"/>
  <c r="H2851" i="3"/>
  <c r="H2852" i="3"/>
  <c r="H2853" i="3"/>
  <c r="H2854" i="3"/>
  <c r="H2855" i="3"/>
  <c r="H2856" i="3"/>
  <c r="H2857" i="3"/>
  <c r="H2858" i="3"/>
  <c r="H2859" i="3"/>
  <c r="M56" i="10" l="1"/>
  <c r="L19" i="25"/>
  <c r="L35" i="8"/>
  <c r="L2857" i="3"/>
  <c r="L2853" i="3"/>
  <c r="L2844" i="3"/>
  <c r="L2858" i="3"/>
  <c r="L2854" i="3"/>
  <c r="L2850" i="3"/>
  <c r="L2846" i="3"/>
  <c r="J81" i="41"/>
  <c r="J149" i="41"/>
  <c r="J112" i="41"/>
  <c r="J131" i="41"/>
  <c r="J96" i="41"/>
  <c r="L2856" i="3"/>
  <c r="L2852" i="3"/>
  <c r="L2848" i="3"/>
  <c r="L2859" i="3"/>
  <c r="L2855" i="3"/>
  <c r="L2851" i="3"/>
  <c r="L2847" i="3"/>
  <c r="L2849" i="3"/>
  <c r="L2845" i="3"/>
  <c r="J41" i="41"/>
  <c r="J20" i="41"/>
  <c r="J62" i="41"/>
  <c r="N74" i="10"/>
  <c r="N39" i="10"/>
  <c r="L56" i="4" l="1"/>
  <c r="L57" i="4"/>
  <c r="L58" i="4"/>
  <c r="L61" i="4"/>
  <c r="L52" i="4"/>
  <c r="L64" i="4" l="1"/>
  <c r="L59" i="4"/>
  <c r="L54" i="4"/>
  <c r="K14" i="25"/>
  <c r="N13" i="10"/>
  <c r="L33" i="4"/>
  <c r="L31" i="4"/>
  <c r="L30" i="4"/>
  <c r="L28" i="4"/>
  <c r="L27" i="4"/>
  <c r="M26" i="9"/>
  <c r="M29" i="9" s="1"/>
  <c r="M9" i="9"/>
  <c r="L39" i="4" l="1"/>
  <c r="K17" i="25"/>
  <c r="M12" i="9"/>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L5" i="3"/>
  <c r="L7" i="3"/>
  <c r="L8" i="3"/>
  <c r="L15" i="3"/>
  <c r="L16" i="3"/>
  <c r="L21" i="3"/>
  <c r="L23" i="3"/>
  <c r="L24" i="3"/>
  <c r="L29" i="3"/>
  <c r="L37" i="3"/>
  <c r="L39" i="3"/>
  <c r="L40" i="3"/>
  <c r="L45" i="3"/>
  <c r="L47" i="3"/>
  <c r="L48" i="3"/>
  <c r="L55" i="3"/>
  <c r="L56" i="3"/>
  <c r="L61" i="3"/>
  <c r="L63" i="3"/>
  <c r="L64" i="3"/>
  <c r="L69" i="3"/>
  <c r="L77" i="3"/>
  <c r="L79" i="3"/>
  <c r="L80" i="3"/>
  <c r="L85" i="3"/>
  <c r="L87" i="3"/>
  <c r="L88" i="3"/>
  <c r="L95" i="3"/>
  <c r="L96" i="3"/>
  <c r="L101" i="3"/>
  <c r="L103" i="3"/>
  <c r="L104" i="3"/>
  <c r="L109" i="3"/>
  <c r="L117" i="3"/>
  <c r="L119" i="3"/>
  <c r="L120" i="3"/>
  <c r="L125" i="3"/>
  <c r="L127" i="3"/>
  <c r="L128" i="3"/>
  <c r="L135" i="3"/>
  <c r="L136" i="3"/>
  <c r="L141" i="3"/>
  <c r="L143" i="3"/>
  <c r="L144" i="3"/>
  <c r="L149" i="3"/>
  <c r="L157" i="3"/>
  <c r="L159" i="3"/>
  <c r="L160" i="3"/>
  <c r="L165" i="3"/>
  <c r="L167" i="3"/>
  <c r="L168" i="3"/>
  <c r="L175" i="3"/>
  <c r="L176" i="3"/>
  <c r="L181" i="3"/>
  <c r="L184" i="3"/>
  <c r="L189" i="3"/>
  <c r="L197" i="3"/>
  <c r="L200" i="3"/>
  <c r="L205" i="3"/>
  <c r="L208" i="3"/>
  <c r="L216" i="3"/>
  <c r="L221" i="3"/>
  <c r="L223" i="3"/>
  <c r="L224" i="3"/>
  <c r="L229" i="3"/>
  <c r="L230" i="3"/>
  <c r="L237" i="3"/>
  <c r="L239" i="3"/>
  <c r="L240" i="3"/>
  <c r="L245" i="3"/>
  <c r="L246" i="3"/>
  <c r="L247" i="3"/>
  <c r="L248" i="3"/>
  <c r="L255" i="3"/>
  <c r="L256" i="3"/>
  <c r="L261" i="3"/>
  <c r="L262" i="3"/>
  <c r="L263" i="3"/>
  <c r="L264" i="3"/>
  <c r="L269" i="3"/>
  <c r="L270" i="3"/>
  <c r="L277" i="3"/>
  <c r="L278" i="3"/>
  <c r="L279" i="3"/>
  <c r="L280" i="3"/>
  <c r="L285" i="3"/>
  <c r="L286" i="3"/>
  <c r="L287" i="3"/>
  <c r="L288" i="3"/>
  <c r="L295" i="3"/>
  <c r="L296" i="3"/>
  <c r="L301" i="3"/>
  <c r="L302" i="3"/>
  <c r="L303" i="3"/>
  <c r="L304" i="3"/>
  <c r="L309" i="3"/>
  <c r="L310" i="3"/>
  <c r="L317" i="3"/>
  <c r="L318" i="3"/>
  <c r="L319" i="3"/>
  <c r="L320" i="3"/>
  <c r="L325" i="3"/>
  <c r="L326" i="3"/>
  <c r="L327" i="3"/>
  <c r="L328" i="3"/>
  <c r="L335" i="3"/>
  <c r="L336" i="3"/>
  <c r="L341" i="3"/>
  <c r="L342" i="3"/>
  <c r="L343" i="3"/>
  <c r="L344" i="3"/>
  <c r="L349" i="3"/>
  <c r="L350" i="3"/>
  <c r="L357" i="3"/>
  <c r="L358" i="3"/>
  <c r="L359" i="3"/>
  <c r="L360" i="3"/>
  <c r="L365" i="3"/>
  <c r="L366" i="3"/>
  <c r="L367" i="3"/>
  <c r="L368" i="3"/>
  <c r="L375" i="3"/>
  <c r="L376" i="3"/>
  <c r="L381" i="3"/>
  <c r="L382" i="3"/>
  <c r="L383" i="3"/>
  <c r="L384" i="3"/>
  <c r="L389" i="3"/>
  <c r="L390" i="3"/>
  <c r="L397" i="3"/>
  <c r="L398" i="3"/>
  <c r="L399" i="3"/>
  <c r="L400" i="3"/>
  <c r="L405" i="3"/>
  <c r="L406" i="3"/>
  <c r="L407" i="3"/>
  <c r="L408" i="3"/>
  <c r="L415" i="3"/>
  <c r="L416" i="3"/>
  <c r="L421" i="3"/>
  <c r="L422" i="3"/>
  <c r="L423" i="3"/>
  <c r="L424" i="3"/>
  <c r="L429" i="3"/>
  <c r="L430" i="3"/>
  <c r="L437" i="3"/>
  <c r="L438" i="3"/>
  <c r="L439" i="3"/>
  <c r="L440" i="3"/>
  <c r="L445" i="3"/>
  <c r="L446" i="3"/>
  <c r="L447" i="3"/>
  <c r="L448" i="3"/>
  <c r="L455" i="3"/>
  <c r="L456" i="3"/>
  <c r="L461" i="3"/>
  <c r="L462" i="3"/>
  <c r="L463" i="3"/>
  <c r="L464" i="3"/>
  <c r="L469" i="3"/>
  <c r="L470" i="3"/>
  <c r="L477" i="3"/>
  <c r="L478" i="3"/>
  <c r="L479" i="3"/>
  <c r="L480" i="3"/>
  <c r="L485" i="3"/>
  <c r="L486" i="3"/>
  <c r="L487" i="3"/>
  <c r="L488" i="3"/>
  <c r="L495" i="3"/>
  <c r="L496" i="3"/>
  <c r="L501" i="3"/>
  <c r="L502" i="3"/>
  <c r="L503" i="3"/>
  <c r="L504" i="3"/>
  <c r="L509" i="3"/>
  <c r="L510" i="3"/>
  <c r="L517" i="3"/>
  <c r="L518" i="3"/>
  <c r="L519" i="3"/>
  <c r="L520" i="3"/>
  <c r="L525" i="3"/>
  <c r="L526" i="3"/>
  <c r="L527" i="3"/>
  <c r="L528" i="3"/>
  <c r="L535" i="3"/>
  <c r="L536" i="3"/>
  <c r="L541" i="3"/>
  <c r="L542" i="3"/>
  <c r="L543" i="3"/>
  <c r="L544" i="3"/>
  <c r="L549" i="3"/>
  <c r="L550" i="3"/>
  <c r="L557" i="3"/>
  <c r="L558" i="3"/>
  <c r="L559" i="3"/>
  <c r="L560" i="3"/>
  <c r="L565" i="3"/>
  <c r="L566" i="3"/>
  <c r="L567" i="3"/>
  <c r="L568" i="3"/>
  <c r="L575" i="3"/>
  <c r="L576" i="3"/>
  <c r="L581" i="3"/>
  <c r="L582" i="3"/>
  <c r="L583" i="3"/>
  <c r="L584" i="3"/>
  <c r="L589" i="3"/>
  <c r="L590" i="3"/>
  <c r="L597" i="3"/>
  <c r="L598" i="3"/>
  <c r="L599" i="3"/>
  <c r="L600" i="3"/>
  <c r="L605" i="3"/>
  <c r="L606" i="3"/>
  <c r="L607" i="3"/>
  <c r="L608" i="3"/>
  <c r="L615" i="3"/>
  <c r="L616" i="3"/>
  <c r="L621" i="3"/>
  <c r="L622" i="3"/>
  <c r="L623" i="3"/>
  <c r="L624" i="3"/>
  <c r="L629" i="3"/>
  <c r="L630" i="3"/>
  <c r="L637" i="3"/>
  <c r="L638" i="3"/>
  <c r="L639" i="3"/>
  <c r="L640" i="3"/>
  <c r="L645" i="3"/>
  <c r="L646" i="3"/>
  <c r="L647" i="3"/>
  <c r="L648" i="3"/>
  <c r="L655" i="3"/>
  <c r="L656" i="3"/>
  <c r="L661" i="3"/>
  <c r="L662" i="3"/>
  <c r="L663" i="3"/>
  <c r="L664" i="3"/>
  <c r="L669" i="3"/>
  <c r="L670" i="3"/>
  <c r="L677" i="3"/>
  <c r="L678" i="3"/>
  <c r="L679" i="3"/>
  <c r="L680" i="3"/>
  <c r="L685" i="3"/>
  <c r="L686" i="3"/>
  <c r="L687" i="3"/>
  <c r="L688" i="3"/>
  <c r="L695" i="3"/>
  <c r="L696" i="3"/>
  <c r="L701" i="3"/>
  <c r="L702" i="3"/>
  <c r="L703" i="3"/>
  <c r="L704" i="3"/>
  <c r="L709" i="3"/>
  <c r="L710" i="3"/>
  <c r="L717" i="3"/>
  <c r="L718" i="3"/>
  <c r="L719" i="3"/>
  <c r="L720" i="3"/>
  <c r="L725" i="3"/>
  <c r="L726" i="3"/>
  <c r="L727" i="3"/>
  <c r="L728" i="3"/>
  <c r="L735" i="3"/>
  <c r="L736" i="3"/>
  <c r="L741" i="3"/>
  <c r="L742" i="3"/>
  <c r="L743" i="3"/>
  <c r="L744" i="3"/>
  <c r="L749" i="3"/>
  <c r="L750" i="3"/>
  <c r="L757" i="3"/>
  <c r="L758" i="3"/>
  <c r="L759" i="3"/>
  <c r="L760" i="3"/>
  <c r="L765" i="3"/>
  <c r="L766" i="3"/>
  <c r="L767" i="3"/>
  <c r="L768" i="3"/>
  <c r="L775" i="3"/>
  <c r="L776" i="3"/>
  <c r="L781" i="3"/>
  <c r="L782" i="3"/>
  <c r="L783" i="3"/>
  <c r="L784" i="3"/>
  <c r="L789" i="3"/>
  <c r="L790" i="3"/>
  <c r="L797" i="3"/>
  <c r="L798" i="3"/>
  <c r="L799" i="3"/>
  <c r="L800" i="3"/>
  <c r="L805" i="3"/>
  <c r="L806" i="3"/>
  <c r="L807" i="3"/>
  <c r="L808" i="3"/>
  <c r="L815" i="3"/>
  <c r="L816" i="3"/>
  <c r="L821" i="3"/>
  <c r="L822" i="3"/>
  <c r="L823" i="3"/>
  <c r="L824" i="3"/>
  <c r="L829" i="3"/>
  <c r="L830" i="3"/>
  <c r="L837" i="3"/>
  <c r="L838" i="3"/>
  <c r="L839" i="3"/>
  <c r="L840" i="3"/>
  <c r="L845" i="3"/>
  <c r="L846" i="3"/>
  <c r="L847" i="3"/>
  <c r="L848" i="3"/>
  <c r="L855" i="3"/>
  <c r="L856" i="3"/>
  <c r="L861" i="3"/>
  <c r="L862" i="3"/>
  <c r="L863" i="3"/>
  <c r="L864" i="3"/>
  <c r="L869" i="3"/>
  <c r="L870" i="3"/>
  <c r="L877" i="3"/>
  <c r="L878" i="3"/>
  <c r="L879" i="3"/>
  <c r="L880" i="3"/>
  <c r="L885" i="3"/>
  <c r="L886" i="3"/>
  <c r="L887" i="3"/>
  <c r="L888" i="3"/>
  <c r="L895" i="3"/>
  <c r="L896" i="3"/>
  <c r="L901" i="3"/>
  <c r="L902" i="3"/>
  <c r="L903" i="3"/>
  <c r="L904" i="3"/>
  <c r="L909" i="3"/>
  <c r="L910" i="3"/>
  <c r="L917" i="3"/>
  <c r="L918" i="3"/>
  <c r="L919" i="3"/>
  <c r="L920" i="3"/>
  <c r="L925" i="3"/>
  <c r="L926" i="3"/>
  <c r="L927" i="3"/>
  <c r="L928" i="3"/>
  <c r="L935" i="3"/>
  <c r="L936" i="3"/>
  <c r="L941" i="3"/>
  <c r="L942" i="3"/>
  <c r="L943" i="3"/>
  <c r="L944" i="3"/>
  <c r="L949" i="3"/>
  <c r="L950" i="3"/>
  <c r="L957" i="3"/>
  <c r="L958" i="3"/>
  <c r="L959" i="3"/>
  <c r="L960" i="3"/>
  <c r="L965" i="3"/>
  <c r="L966" i="3"/>
  <c r="L967" i="3"/>
  <c r="L968" i="3"/>
  <c r="L975" i="3"/>
  <c r="L976" i="3"/>
  <c r="L981" i="3"/>
  <c r="L982" i="3"/>
  <c r="L983" i="3"/>
  <c r="L984" i="3"/>
  <c r="L989" i="3"/>
  <c r="L990" i="3"/>
  <c r="L997" i="3"/>
  <c r="L998" i="3"/>
  <c r="L999" i="3"/>
  <c r="L1000" i="3"/>
  <c r="L1005" i="3"/>
  <c r="L1006" i="3"/>
  <c r="L1007" i="3"/>
  <c r="L1008" i="3"/>
  <c r="L1015" i="3"/>
  <c r="L1016" i="3"/>
  <c r="L1021" i="3"/>
  <c r="L1022" i="3"/>
  <c r="L1023" i="3"/>
  <c r="L1024" i="3"/>
  <c r="L1029" i="3"/>
  <c r="L1030" i="3"/>
  <c r="L1037" i="3"/>
  <c r="L1038" i="3"/>
  <c r="L1039" i="3"/>
  <c r="L1040" i="3"/>
  <c r="L1045" i="3"/>
  <c r="L1046" i="3"/>
  <c r="L1047" i="3"/>
  <c r="L1048" i="3"/>
  <c r="L1055" i="3"/>
  <c r="L1056" i="3"/>
  <c r="L1061" i="3"/>
  <c r="L1062" i="3"/>
  <c r="L1063" i="3"/>
  <c r="L1064" i="3"/>
  <c r="L1069" i="3"/>
  <c r="L1070" i="3"/>
  <c r="L1077" i="3"/>
  <c r="L1078" i="3"/>
  <c r="L1079" i="3"/>
  <c r="L1080" i="3"/>
  <c r="L1085" i="3"/>
  <c r="L1086" i="3"/>
  <c r="L1087" i="3"/>
  <c r="L1088" i="3"/>
  <c r="L1095" i="3"/>
  <c r="L1096" i="3"/>
  <c r="L1101" i="3"/>
  <c r="L1102" i="3"/>
  <c r="L1103" i="3"/>
  <c r="L1104" i="3"/>
  <c r="L1109" i="3"/>
  <c r="L1110" i="3"/>
  <c r="L1117" i="3"/>
  <c r="L1118" i="3"/>
  <c r="L1119" i="3"/>
  <c r="L1120" i="3"/>
  <c r="L1125" i="3"/>
  <c r="L1126" i="3"/>
  <c r="L1127" i="3"/>
  <c r="L1128" i="3"/>
  <c r="L1135" i="3"/>
  <c r="L1136" i="3"/>
  <c r="L1141" i="3"/>
  <c r="L1142" i="3"/>
  <c r="L1143" i="3"/>
  <c r="L1144" i="3"/>
  <c r="L1149" i="3"/>
  <c r="L1150" i="3"/>
  <c r="L1157" i="3"/>
  <c r="L1158" i="3"/>
  <c r="L1159" i="3"/>
  <c r="L1160" i="3"/>
  <c r="L1165" i="3"/>
  <c r="L1166" i="3"/>
  <c r="L1167" i="3"/>
  <c r="L1168" i="3"/>
  <c r="L1175" i="3"/>
  <c r="L1176" i="3"/>
  <c r="L1181" i="3"/>
  <c r="L1182" i="3"/>
  <c r="L1183" i="3"/>
  <c r="L1184" i="3"/>
  <c r="L1189" i="3"/>
  <c r="L1190" i="3"/>
  <c r="L1197" i="3"/>
  <c r="L1198" i="3"/>
  <c r="L1199" i="3"/>
  <c r="L1200" i="3"/>
  <c r="L1205" i="3"/>
  <c r="L1206" i="3"/>
  <c r="L1207" i="3"/>
  <c r="L1208" i="3"/>
  <c r="L1215" i="3"/>
  <c r="L1216" i="3"/>
  <c r="L1221" i="3"/>
  <c r="L1222" i="3"/>
  <c r="L1223" i="3"/>
  <c r="L1224" i="3"/>
  <c r="L1229" i="3"/>
  <c r="L1230" i="3"/>
  <c r="L1237" i="3"/>
  <c r="L1238" i="3"/>
  <c r="L1239" i="3"/>
  <c r="L1240" i="3"/>
  <c r="L1245" i="3"/>
  <c r="L1246" i="3"/>
  <c r="L1247" i="3"/>
  <c r="L1248" i="3"/>
  <c r="L1255" i="3"/>
  <c r="L1256" i="3"/>
  <c r="L1261" i="3"/>
  <c r="L1262" i="3"/>
  <c r="L1263" i="3"/>
  <c r="L1264" i="3"/>
  <c r="L1269" i="3"/>
  <c r="L1270" i="3"/>
  <c r="L1277" i="3"/>
  <c r="L1278" i="3"/>
  <c r="L1279" i="3"/>
  <c r="L1280" i="3"/>
  <c r="L1285" i="3"/>
  <c r="L1286" i="3"/>
  <c r="L1287" i="3"/>
  <c r="L1288" i="3"/>
  <c r="L1295" i="3"/>
  <c r="L1296" i="3"/>
  <c r="L1301" i="3"/>
  <c r="L1302" i="3"/>
  <c r="L1303" i="3"/>
  <c r="L1304" i="3"/>
  <c r="L1309" i="3"/>
  <c r="L1310" i="3"/>
  <c r="L1317" i="3"/>
  <c r="L1318" i="3"/>
  <c r="L1319" i="3"/>
  <c r="L1320" i="3"/>
  <c r="L1325" i="3"/>
  <c r="L1326" i="3"/>
  <c r="L1327" i="3"/>
  <c r="L1328" i="3"/>
  <c r="L1335" i="3"/>
  <c r="L1336" i="3"/>
  <c r="L1341" i="3"/>
  <c r="L1342" i="3"/>
  <c r="L1343" i="3"/>
  <c r="L1344" i="3"/>
  <c r="L1349" i="3"/>
  <c r="L1350" i="3"/>
  <c r="L1357" i="3"/>
  <c r="L1358" i="3"/>
  <c r="L1359" i="3"/>
  <c r="L1360" i="3"/>
  <c r="L1365" i="3"/>
  <c r="L1366" i="3"/>
  <c r="L1367" i="3"/>
  <c r="L1368" i="3"/>
  <c r="L1375" i="3"/>
  <c r="L1376" i="3"/>
  <c r="L1381" i="3"/>
  <c r="L1382" i="3"/>
  <c r="L1383" i="3"/>
  <c r="L1384" i="3"/>
  <c r="L1389" i="3"/>
  <c r="L1390" i="3"/>
  <c r="L1397" i="3"/>
  <c r="L1398" i="3"/>
  <c r="L1399" i="3"/>
  <c r="L1400" i="3"/>
  <c r="L1405" i="3"/>
  <c r="L1406" i="3"/>
  <c r="L1407" i="3"/>
  <c r="L1408" i="3"/>
  <c r="L1415" i="3"/>
  <c r="L1416" i="3"/>
  <c r="L1421" i="3"/>
  <c r="L1422" i="3"/>
  <c r="L1423" i="3"/>
  <c r="L1424" i="3"/>
  <c r="L1429" i="3"/>
  <c r="L1430" i="3"/>
  <c r="L1437" i="3"/>
  <c r="L1438" i="3"/>
  <c r="L1439" i="3"/>
  <c r="L1440" i="3"/>
  <c r="L1445" i="3"/>
  <c r="L1446" i="3"/>
  <c r="L1447" i="3"/>
  <c r="L1448" i="3"/>
  <c r="L1455" i="3"/>
  <c r="L1456" i="3"/>
  <c r="L1461" i="3"/>
  <c r="L1462" i="3"/>
  <c r="L1463" i="3"/>
  <c r="L1464" i="3"/>
  <c r="L1469" i="3"/>
  <c r="L1470" i="3"/>
  <c r="L1471" i="3"/>
  <c r="L1477" i="3"/>
  <c r="L1478" i="3"/>
  <c r="L1479" i="3"/>
  <c r="L1485" i="3"/>
  <c r="L1486" i="3"/>
  <c r="L1487" i="3"/>
  <c r="L1488" i="3"/>
  <c r="L1495" i="3"/>
  <c r="L1496" i="3"/>
  <c r="L1501" i="3"/>
  <c r="L1502" i="3"/>
  <c r="L1503" i="3"/>
  <c r="L1504" i="3"/>
  <c r="L1509" i="3"/>
  <c r="L1510" i="3"/>
  <c r="L1511" i="3"/>
  <c r="L1517" i="3"/>
  <c r="L1518" i="3"/>
  <c r="L1519" i="3"/>
  <c r="L1525" i="3"/>
  <c r="L1526" i="3"/>
  <c r="L1527" i="3"/>
  <c r="L1528" i="3"/>
  <c r="L1535" i="3"/>
  <c r="L1536" i="3"/>
  <c r="L1541" i="3"/>
  <c r="L1542" i="3"/>
  <c r="L1543" i="3"/>
  <c r="L1544" i="3"/>
  <c r="L1549" i="3"/>
  <c r="L1550" i="3"/>
  <c r="L1551" i="3"/>
  <c r="L1557" i="3"/>
  <c r="L1558" i="3"/>
  <c r="L1559" i="3"/>
  <c r="L1565" i="3"/>
  <c r="L1566" i="3"/>
  <c r="L1567" i="3"/>
  <c r="L1568" i="3"/>
  <c r="L1575" i="3"/>
  <c r="L1576" i="3"/>
  <c r="L1581" i="3"/>
  <c r="L1582" i="3"/>
  <c r="L1583" i="3"/>
  <c r="L1584" i="3"/>
  <c r="L1589" i="3"/>
  <c r="L1590" i="3"/>
  <c r="L1591" i="3"/>
  <c r="L1597" i="3"/>
  <c r="L1598" i="3"/>
  <c r="L1599" i="3"/>
  <c r="L1605" i="3"/>
  <c r="L1606" i="3"/>
  <c r="L1607" i="3"/>
  <c r="L1608" i="3"/>
  <c r="L1615" i="3"/>
  <c r="L1616" i="3"/>
  <c r="L1621" i="3"/>
  <c r="L1622" i="3"/>
  <c r="L1623" i="3"/>
  <c r="L1624" i="3"/>
  <c r="L1629" i="3"/>
  <c r="L1630" i="3"/>
  <c r="L1631" i="3"/>
  <c r="L1637" i="3"/>
  <c r="L1638" i="3"/>
  <c r="L1639" i="3"/>
  <c r="L1645" i="3"/>
  <c r="L1646" i="3"/>
  <c r="L1647" i="3"/>
  <c r="L1648" i="3"/>
  <c r="L1655" i="3"/>
  <c r="L1656" i="3"/>
  <c r="L1661" i="3"/>
  <c r="L1662" i="3"/>
  <c r="L1663" i="3"/>
  <c r="L1664" i="3"/>
  <c r="L1669" i="3"/>
  <c r="L1670" i="3"/>
  <c r="L1671" i="3"/>
  <c r="L1677" i="3"/>
  <c r="L1678" i="3"/>
  <c r="L1679" i="3"/>
  <c r="L1685" i="3"/>
  <c r="L1686" i="3"/>
  <c r="L1687" i="3"/>
  <c r="L1688" i="3"/>
  <c r="L1695" i="3"/>
  <c r="L1696" i="3"/>
  <c r="L1701" i="3"/>
  <c r="L1702" i="3"/>
  <c r="L1703" i="3"/>
  <c r="L1704" i="3"/>
  <c r="L1709" i="3"/>
  <c r="L1710" i="3"/>
  <c r="L1711" i="3"/>
  <c r="L1717" i="3"/>
  <c r="L1718" i="3"/>
  <c r="L1719" i="3"/>
  <c r="L1725" i="3"/>
  <c r="L1726" i="3"/>
  <c r="L1727" i="3"/>
  <c r="L1728" i="3"/>
  <c r="L1735" i="3"/>
  <c r="L1736" i="3"/>
  <c r="L1741" i="3"/>
  <c r="L1742" i="3"/>
  <c r="L1743" i="3"/>
  <c r="L1744" i="3"/>
  <c r="L1749" i="3"/>
  <c r="L1750" i="3"/>
  <c r="L1751" i="3"/>
  <c r="L1757" i="3"/>
  <c r="L1758" i="3"/>
  <c r="L1759" i="3"/>
  <c r="L1765" i="3"/>
  <c r="L1766" i="3"/>
  <c r="L1767" i="3"/>
  <c r="L1768" i="3"/>
  <c r="L1775" i="3"/>
  <c r="L1776" i="3"/>
  <c r="L1781" i="3"/>
  <c r="L1782" i="3"/>
  <c r="L1783" i="3"/>
  <c r="L1784" i="3"/>
  <c r="L1789" i="3"/>
  <c r="L1790" i="3"/>
  <c r="L1791" i="3"/>
  <c r="L1797" i="3"/>
  <c r="L1798" i="3"/>
  <c r="L1799" i="3"/>
  <c r="J47" i="18" s="1"/>
  <c r="L1805" i="3"/>
  <c r="L1806" i="3"/>
  <c r="L1807" i="3"/>
  <c r="L1808" i="3"/>
  <c r="L1815" i="3"/>
  <c r="L1816" i="3"/>
  <c r="L1821" i="3"/>
  <c r="L1822" i="3"/>
  <c r="L1823" i="3"/>
  <c r="L1824" i="3"/>
  <c r="L1829" i="3"/>
  <c r="L1830" i="3"/>
  <c r="L1831" i="3"/>
  <c r="L1837" i="3"/>
  <c r="L1838" i="3"/>
  <c r="L1839" i="3"/>
  <c r="L1845" i="3"/>
  <c r="L1846" i="3"/>
  <c r="L1847" i="3"/>
  <c r="L1848" i="3"/>
  <c r="L1855" i="3"/>
  <c r="L1856" i="3"/>
  <c r="L1861" i="3"/>
  <c r="L1862" i="3"/>
  <c r="L1863" i="3"/>
  <c r="L1864" i="3"/>
  <c r="L1869" i="3"/>
  <c r="L1870" i="3"/>
  <c r="L1871" i="3"/>
  <c r="L1877" i="3"/>
  <c r="L1878" i="3"/>
  <c r="L1879" i="3"/>
  <c r="L1885" i="3"/>
  <c r="L1886" i="3"/>
  <c r="L1887" i="3"/>
  <c r="L1888" i="3"/>
  <c r="L1895" i="3"/>
  <c r="J46" i="18" s="1"/>
  <c r="L1896" i="3"/>
  <c r="L1901" i="3"/>
  <c r="L1902" i="3"/>
  <c r="L1903" i="3"/>
  <c r="L1904" i="3"/>
  <c r="L1909" i="3"/>
  <c r="L1910" i="3"/>
  <c r="L1911" i="3"/>
  <c r="L1917" i="3"/>
  <c r="L1918" i="3"/>
  <c r="L1919" i="3"/>
  <c r="L1925" i="3"/>
  <c r="L1926" i="3"/>
  <c r="L1927" i="3"/>
  <c r="L1928" i="3"/>
  <c r="L1935" i="3"/>
  <c r="L1936" i="3"/>
  <c r="L1941" i="3"/>
  <c r="L1942" i="3"/>
  <c r="L1943" i="3"/>
  <c r="J45" i="18" s="1"/>
  <c r="L1944" i="3"/>
  <c r="L1949" i="3"/>
  <c r="L1950" i="3"/>
  <c r="L1951" i="3"/>
  <c r="L1957" i="3"/>
  <c r="L1958" i="3"/>
  <c r="L1959" i="3"/>
  <c r="L1965" i="3"/>
  <c r="L1966" i="3"/>
  <c r="L1967" i="3"/>
  <c r="L1968" i="3"/>
  <c r="L1975" i="3"/>
  <c r="L1976" i="3"/>
  <c r="L1981" i="3"/>
  <c r="L1982" i="3"/>
  <c r="L1983" i="3"/>
  <c r="L1984" i="3"/>
  <c r="L1989" i="3"/>
  <c r="L1990" i="3"/>
  <c r="L1991" i="3"/>
  <c r="L1997" i="3"/>
  <c r="L1998" i="3"/>
  <c r="L1999" i="3"/>
  <c r="L2005" i="3"/>
  <c r="L2006" i="3"/>
  <c r="L2007" i="3"/>
  <c r="L2008" i="3"/>
  <c r="L2015" i="3"/>
  <c r="L2016" i="3"/>
  <c r="L2021" i="3"/>
  <c r="L2022" i="3"/>
  <c r="L2023" i="3"/>
  <c r="L2024" i="3"/>
  <c r="L2029" i="3"/>
  <c r="L2030" i="3"/>
  <c r="L2031" i="3"/>
  <c r="L2037" i="3"/>
  <c r="L2038" i="3"/>
  <c r="L2039" i="3"/>
  <c r="L2045" i="3"/>
  <c r="L2046" i="3"/>
  <c r="L2047" i="3"/>
  <c r="L2048" i="3"/>
  <c r="L2055" i="3"/>
  <c r="L2056" i="3"/>
  <c r="L2061" i="3"/>
  <c r="L2062" i="3"/>
  <c r="L2063" i="3"/>
  <c r="J48" i="18" s="1"/>
  <c r="L2064" i="3"/>
  <c r="L2069" i="3"/>
  <c r="L2070" i="3"/>
  <c r="L2071" i="3"/>
  <c r="L2077" i="3"/>
  <c r="L2078" i="3"/>
  <c r="L2079" i="3"/>
  <c r="L2085" i="3"/>
  <c r="L2086" i="3"/>
  <c r="L2087" i="3"/>
  <c r="L2088" i="3"/>
  <c r="L2095" i="3"/>
  <c r="L2096" i="3"/>
  <c r="L2101" i="3"/>
  <c r="L2102" i="3"/>
  <c r="L2103" i="3"/>
  <c r="L2104" i="3"/>
  <c r="L2109" i="3"/>
  <c r="L2110" i="3"/>
  <c r="L2111" i="3"/>
  <c r="L2117" i="3"/>
  <c r="L2118" i="3"/>
  <c r="L2119" i="3"/>
  <c r="L2125" i="3"/>
  <c r="L2126" i="3"/>
  <c r="L2127" i="3"/>
  <c r="L2128" i="3"/>
  <c r="L2135" i="3"/>
  <c r="L2136" i="3"/>
  <c r="L2141" i="3"/>
  <c r="L2142" i="3"/>
  <c r="L2143" i="3"/>
  <c r="L2144" i="3"/>
  <c r="L2149" i="3"/>
  <c r="L2150" i="3"/>
  <c r="L2151" i="3"/>
  <c r="L2157" i="3"/>
  <c r="L2158" i="3"/>
  <c r="L2159" i="3"/>
  <c r="L2165" i="3"/>
  <c r="L2166" i="3"/>
  <c r="L2167" i="3"/>
  <c r="L2168" i="3"/>
  <c r="L2175" i="3"/>
  <c r="L2176" i="3"/>
  <c r="L2181" i="3"/>
  <c r="L2182" i="3"/>
  <c r="L2183" i="3"/>
  <c r="L2184" i="3"/>
  <c r="L2189" i="3"/>
  <c r="L2190" i="3"/>
  <c r="L2191" i="3"/>
  <c r="L2197" i="3"/>
  <c r="L2198" i="3"/>
  <c r="L2199" i="3"/>
  <c r="L2205" i="3"/>
  <c r="L2206" i="3"/>
  <c r="L2207" i="3"/>
  <c r="L2208" i="3"/>
  <c r="L2215" i="3"/>
  <c r="L2216" i="3"/>
  <c r="L2221" i="3"/>
  <c r="L2222" i="3"/>
  <c r="L2223" i="3"/>
  <c r="L2224" i="3"/>
  <c r="L2229" i="3"/>
  <c r="L2230" i="3"/>
  <c r="L2231" i="3"/>
  <c r="L2237" i="3"/>
  <c r="L2238" i="3"/>
  <c r="L2239" i="3"/>
  <c r="L2245" i="3"/>
  <c r="L2246" i="3"/>
  <c r="L2247" i="3"/>
  <c r="L2248" i="3"/>
  <c r="L2255" i="3"/>
  <c r="L2256" i="3"/>
  <c r="L2261" i="3"/>
  <c r="L2262" i="3"/>
  <c r="L2263" i="3"/>
  <c r="L2264" i="3"/>
  <c r="L2269" i="3"/>
  <c r="L2270" i="3"/>
  <c r="L2271" i="3"/>
  <c r="L2277" i="3"/>
  <c r="L2278" i="3"/>
  <c r="L2279" i="3"/>
  <c r="L2285" i="3"/>
  <c r="L2286" i="3"/>
  <c r="L2287" i="3"/>
  <c r="L2288" i="3"/>
  <c r="L2295" i="3"/>
  <c r="L2296" i="3"/>
  <c r="L2301" i="3"/>
  <c r="L2302" i="3"/>
  <c r="L2303" i="3"/>
  <c r="L2304" i="3"/>
  <c r="L2309" i="3"/>
  <c r="L2310" i="3"/>
  <c r="L2311" i="3"/>
  <c r="L2317" i="3"/>
  <c r="L2318" i="3"/>
  <c r="L2319" i="3"/>
  <c r="L2325" i="3"/>
  <c r="L2326" i="3"/>
  <c r="L2327" i="3"/>
  <c r="L2328" i="3"/>
  <c r="L2335" i="3"/>
  <c r="L2336" i="3"/>
  <c r="L2341" i="3"/>
  <c r="L2342" i="3"/>
  <c r="L2343" i="3"/>
  <c r="L2344" i="3"/>
  <c r="L2349" i="3"/>
  <c r="L2350" i="3"/>
  <c r="L2351" i="3"/>
  <c r="L2357" i="3"/>
  <c r="L2358" i="3"/>
  <c r="L2359" i="3"/>
  <c r="L2365" i="3"/>
  <c r="L2366" i="3"/>
  <c r="L2367" i="3"/>
  <c r="L2368" i="3"/>
  <c r="L2375" i="3"/>
  <c r="L2376" i="3"/>
  <c r="L2381" i="3"/>
  <c r="L2382" i="3"/>
  <c r="L2383" i="3"/>
  <c r="L2384" i="3"/>
  <c r="L2389" i="3"/>
  <c r="L2390" i="3"/>
  <c r="L2391" i="3"/>
  <c r="L2397" i="3"/>
  <c r="L2398" i="3"/>
  <c r="L2399" i="3"/>
  <c r="L2405" i="3"/>
  <c r="L2406" i="3"/>
  <c r="L2407" i="3"/>
  <c r="L2408" i="3"/>
  <c r="L2415" i="3"/>
  <c r="L2416" i="3"/>
  <c r="L2421" i="3"/>
  <c r="L2422" i="3"/>
  <c r="L2423" i="3"/>
  <c r="L2424" i="3"/>
  <c r="L2429" i="3"/>
  <c r="L2430" i="3"/>
  <c r="L2431" i="3"/>
  <c r="L2437" i="3"/>
  <c r="L2438" i="3"/>
  <c r="L2439" i="3"/>
  <c r="L2445" i="3"/>
  <c r="L2446" i="3"/>
  <c r="L2447" i="3"/>
  <c r="L2448" i="3"/>
  <c r="L2455" i="3"/>
  <c r="L2456" i="3"/>
  <c r="L2461" i="3"/>
  <c r="L2462" i="3"/>
  <c r="L2463" i="3"/>
  <c r="L2464" i="3"/>
  <c r="L2469" i="3"/>
  <c r="L2470" i="3"/>
  <c r="L2471" i="3"/>
  <c r="L2477" i="3"/>
  <c r="L2478" i="3"/>
  <c r="L2479" i="3"/>
  <c r="L2485" i="3"/>
  <c r="L2486" i="3"/>
  <c r="L2487" i="3"/>
  <c r="L2488" i="3"/>
  <c r="L2495" i="3"/>
  <c r="L2496" i="3"/>
  <c r="L2501" i="3"/>
  <c r="L2502" i="3"/>
  <c r="L2503" i="3"/>
  <c r="L2504" i="3"/>
  <c r="L2509" i="3"/>
  <c r="L2510" i="3"/>
  <c r="L2511" i="3"/>
  <c r="L2517" i="3"/>
  <c r="L2518" i="3"/>
  <c r="L2519" i="3"/>
  <c r="L2525" i="3"/>
  <c r="L2526" i="3"/>
  <c r="L2527" i="3"/>
  <c r="L2528" i="3"/>
  <c r="L2535" i="3"/>
  <c r="L2536" i="3"/>
  <c r="L2541" i="3"/>
  <c r="L2542" i="3"/>
  <c r="L2543" i="3"/>
  <c r="L2544" i="3"/>
  <c r="L2549" i="3"/>
  <c r="L2550" i="3"/>
  <c r="L2551" i="3"/>
  <c r="L2557" i="3"/>
  <c r="L2558" i="3"/>
  <c r="L2559" i="3"/>
  <c r="L2565" i="3"/>
  <c r="L2566" i="3"/>
  <c r="L2567" i="3"/>
  <c r="L2568" i="3"/>
  <c r="L2575" i="3"/>
  <c r="L2576" i="3"/>
  <c r="L2581" i="3"/>
  <c r="L2582" i="3"/>
  <c r="L2583" i="3"/>
  <c r="L2584" i="3"/>
  <c r="L2589" i="3"/>
  <c r="L2590" i="3"/>
  <c r="L2591" i="3"/>
  <c r="L2597" i="3"/>
  <c r="L2598" i="3"/>
  <c r="L2599" i="3"/>
  <c r="L2605" i="3"/>
  <c r="L2606" i="3"/>
  <c r="L2607" i="3"/>
  <c r="L2608" i="3"/>
  <c r="L2615" i="3"/>
  <c r="L2616" i="3"/>
  <c r="L2621" i="3"/>
  <c r="L2622" i="3"/>
  <c r="L2623" i="3"/>
  <c r="L2624" i="3"/>
  <c r="L2629" i="3"/>
  <c r="L2630" i="3"/>
  <c r="L2631" i="3"/>
  <c r="L2637" i="3"/>
  <c r="L2638" i="3"/>
  <c r="L2639" i="3"/>
  <c r="L2645" i="3"/>
  <c r="L2646" i="3"/>
  <c r="L2647" i="3"/>
  <c r="L2648" i="3"/>
  <c r="L2655" i="3"/>
  <c r="L2656" i="3"/>
  <c r="L2661" i="3"/>
  <c r="L2662" i="3"/>
  <c r="L2663" i="3"/>
  <c r="L2664" i="3"/>
  <c r="L2669" i="3"/>
  <c r="L2670" i="3"/>
  <c r="L2671" i="3"/>
  <c r="L2677" i="3"/>
  <c r="L2678" i="3"/>
  <c r="L2679" i="3"/>
  <c r="L2685" i="3"/>
  <c r="L2686" i="3"/>
  <c r="L2687" i="3"/>
  <c r="L2688" i="3"/>
  <c r="L2695" i="3"/>
  <c r="L2696" i="3"/>
  <c r="L2701" i="3"/>
  <c r="L2702" i="3"/>
  <c r="L2703" i="3"/>
  <c r="L2704" i="3"/>
  <c r="L2709" i="3"/>
  <c r="L2710" i="3"/>
  <c r="L2711" i="3"/>
  <c r="L2717" i="3"/>
  <c r="L2718" i="3"/>
  <c r="L2719" i="3"/>
  <c r="L2725" i="3"/>
  <c r="L2726" i="3"/>
  <c r="L2727" i="3"/>
  <c r="L2728" i="3"/>
  <c r="L2735" i="3"/>
  <c r="L2736" i="3"/>
  <c r="L2742" i="3"/>
  <c r="L2743" i="3"/>
  <c r="L2744" i="3"/>
  <c r="L2749" i="3"/>
  <c r="L2750" i="3"/>
  <c r="L2751" i="3"/>
  <c r="L2752" i="3"/>
  <c r="L2757" i="3"/>
  <c r="L2758" i="3"/>
  <c r="L2759" i="3"/>
  <c r="L2760" i="3"/>
  <c r="L2765" i="3"/>
  <c r="L2766" i="3"/>
  <c r="L2767" i="3"/>
  <c r="L2768" i="3"/>
  <c r="L2769" i="3"/>
  <c r="L2775" i="3"/>
  <c r="L2776" i="3"/>
  <c r="L2777" i="3"/>
  <c r="L2782" i="3"/>
  <c r="L2783" i="3"/>
  <c r="L2784" i="3"/>
  <c r="L2785" i="3"/>
  <c r="L2789" i="3"/>
  <c r="L2790" i="3"/>
  <c r="L2791" i="3"/>
  <c r="L2792" i="3"/>
  <c r="L2797" i="3"/>
  <c r="L2798" i="3"/>
  <c r="L2799" i="3"/>
  <c r="L2800" i="3"/>
  <c r="L2805" i="3"/>
  <c r="L2806" i="3"/>
  <c r="L2807" i="3"/>
  <c r="L2808" i="3"/>
  <c r="L2809" i="3"/>
  <c r="L2815" i="3"/>
  <c r="L2816" i="3"/>
  <c r="L2817" i="3"/>
  <c r="L2822" i="3"/>
  <c r="L2823" i="3"/>
  <c r="L2824" i="3"/>
  <c r="L2825" i="3"/>
  <c r="L2829" i="3"/>
  <c r="L2830" i="3"/>
  <c r="L2831" i="3"/>
  <c r="L2832" i="3"/>
  <c r="L2837" i="3"/>
  <c r="L2838" i="3"/>
  <c r="K19" i="25" l="1"/>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K61" i="4" s="1"/>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K57" i="4" s="1"/>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K60" i="4" s="1"/>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55" i="4" l="1"/>
  <c r="K56" i="4"/>
  <c r="M56" i="4" s="1"/>
  <c r="K52" i="4"/>
  <c r="K62" i="4"/>
  <c r="K53" i="4"/>
  <c r="K58" i="4"/>
  <c r="J12" i="18"/>
  <c r="K36" i="4"/>
  <c r="L9" i="9"/>
  <c r="K11" i="8"/>
  <c r="M10" i="10"/>
  <c r="J44" i="18"/>
  <c r="J27" i="18"/>
  <c r="M62" i="4"/>
  <c r="M61" i="4"/>
  <c r="J49" i="18"/>
  <c r="K37" i="4"/>
  <c r="M54" i="10"/>
  <c r="J10" i="18"/>
  <c r="J40"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30" i="18"/>
  <c r="J11" i="18"/>
  <c r="N1" i="3"/>
  <c r="K33" i="8"/>
  <c r="K56" i="8"/>
  <c r="K30" i="8"/>
  <c r="K28" i="8"/>
  <c r="L29" i="9"/>
  <c r="K9" i="8"/>
  <c r="K49" i="8"/>
  <c r="M57" i="4"/>
  <c r="K10" i="8"/>
  <c r="M60" i="4"/>
  <c r="M55" i="4"/>
  <c r="M58" i="4"/>
  <c r="L10" i="9"/>
  <c r="L11" i="9"/>
  <c r="L46" i="4" l="1"/>
  <c r="L48" i="4"/>
  <c r="J13" i="18"/>
  <c r="K64" i="4"/>
  <c r="K12" i="8"/>
  <c r="J10" i="25" s="1"/>
  <c r="M10" i="25" s="1"/>
  <c r="J50" i="18"/>
  <c r="J51" i="18" s="1"/>
  <c r="J13" i="25"/>
  <c r="M13" i="25" s="1"/>
  <c r="M64" i="4"/>
  <c r="K59" i="4"/>
  <c r="J34" i="18"/>
  <c r="J35" i="18" s="1"/>
  <c r="J54" i="25"/>
  <c r="J55" i="25"/>
  <c r="J36" i="25"/>
  <c r="J41" i="25"/>
  <c r="J49" i="25"/>
  <c r="J50" i="25"/>
  <c r="J35" i="25"/>
  <c r="K12" i="4"/>
  <c r="J9" i="25" s="1"/>
  <c r="M9" i="25" s="1"/>
  <c r="K54" i="4"/>
  <c r="K39" i="4"/>
  <c r="M74" i="10"/>
  <c r="M61" i="10"/>
  <c r="M39" i="10"/>
  <c r="K35" i="8"/>
  <c r="L12" i="9"/>
  <c r="J17" i="25" s="1"/>
  <c r="M17" i="25" s="1"/>
  <c r="M13" i="10"/>
  <c r="J14" i="25" s="1"/>
  <c r="M14" i="25" s="1"/>
  <c r="M54" i="4" l="1"/>
  <c r="J19" i="25"/>
  <c r="M19" i="25" s="1"/>
  <c r="J45" i="25"/>
  <c r="J59" i="25"/>
  <c r="K46" i="25" l="1"/>
</calcChain>
</file>

<file path=xl/sharedStrings.xml><?xml version="1.0" encoding="utf-8"?>
<sst xmlns="http://schemas.openxmlformats.org/spreadsheetml/2006/main" count="77123" uniqueCount="10706">
  <si>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</si>
  <si>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</si>
  <si>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</si>
  <si>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</si>
  <si>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</si>
  <si>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</si>
  <si>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</si>
  <si>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</si>
  <si>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</si>
  <si>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</si>
  <si>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</si>
  <si>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</si>
  <si>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</si>
  <si>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</si>
  <si>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</si>
  <si>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</si>
  <si>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</si>
  <si>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</si>
  <si>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</si>
  <si>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</si>
  <si>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</si>
  <si>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</si>
  <si>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</si>
  <si>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</si>
  <si>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</si>
  <si>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</si>
  <si>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</si>
  <si>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</si>
  <si>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</si>
  <si>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</si>
  <si>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</si>
  <si>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</si>
  <si>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</si>
  <si>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</si>
  <si>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</si>
  <si>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</si>
  <si>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</si>
  <si>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</si>
  <si>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</si>
  <si>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</si>
  <si>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</si>
  <si>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</si>
  <si>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</si>
  <si>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</si>
  <si>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</si>
  <si>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</si>
  <si>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</si>
  <si>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</si>
  <si>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</si>
  <si>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</si>
  <si>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</si>
  <si>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</si>
  <si>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</si>
  <si>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</si>
  <si>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</si>
  <si>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</si>
  <si>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</si>
  <si>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</si>
  <si>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</si>
  <si>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</si>
  <si>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</si>
  <si>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</si>
  <si>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</si>
  <si>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</si>
  <si>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</si>
  <si>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</si>
  <si>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</si>
  <si>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</si>
  <si>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</si>
  <si>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</si>
  <si>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</si>
  <si>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</si>
  <si>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</si>
  <si>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</si>
  <si>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</si>
  <si>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</si>
  <si>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</si>
  <si>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</si>
  <si>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</si>
  <si>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</si>
  <si>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</si>
  <si>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</si>
  <si>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</si>
  <si>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</si>
  <si>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</si>
  <si>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</si>
  <si>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</si>
  <si>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</si>
  <si>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</si>
  <si>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</si>
  <si>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</si>
  <si>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</si>
  <si>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</si>
  <si>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</si>
  <si>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</si>
  <si>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</si>
  <si>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</si>
  <si>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</si>
  <si>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</si>
  <si>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</si>
  <si>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</si>
  <si>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</si>
  <si>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</si>
  <si>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</si>
  <si>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</si>
  <si>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</si>
  <si>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</si>
  <si>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</si>
  <si>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</si>
  <si>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</si>
  <si>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</si>
  <si>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</si>
  <si>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</si>
  <si>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</si>
  <si>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</si>
  <si>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</si>
  <si>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</si>
  <si>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</si>
  <si>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</si>
  <si>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</si>
  <si>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</si>
  <si>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</si>
  <si>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</si>
  <si>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</si>
  <si>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</si>
  <si>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</si>
  <si>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</si>
  <si>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</si>
  <si>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</si>
  <si>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</si>
  <si>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</si>
  <si>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</si>
  <si>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</si>
  <si>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</si>
  <si>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</si>
  <si>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</si>
  <si>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</si>
  <si>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</si>
  <si>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</si>
  <si>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</si>
  <si>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</si>
  <si>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</si>
  <si>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</si>
  <si>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</si>
  <si>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</si>
  <si>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</si>
  <si>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</si>
  <si>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</si>
  <si>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</si>
  <si>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</si>
  <si>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</si>
  <si>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</si>
  <si>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</si>
  <si>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</si>
  <si>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</si>
  <si>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</si>
  <si>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</si>
  <si>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</si>
  <si>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</si>
  <si>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</si>
  <si>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</si>
  <si>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</si>
  <si>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</si>
  <si>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</si>
  <si>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</si>
  <si>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</si>
  <si>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</si>
  <si>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</si>
  <si>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</si>
  <si>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</si>
  <si>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</si>
  <si>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</si>
  <si>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</si>
  <si>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</si>
  <si>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</si>
  <si>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</si>
  <si>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</si>
  <si>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</si>
  <si>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</si>
  <si>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</si>
  <si>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</si>
  <si>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</si>
  <si>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</si>
  <si>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</si>
  <si>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</si>
  <si>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</si>
  <si>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</si>
  <si>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</si>
  <si>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</si>
  <si>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</si>
  <si>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</si>
  <si>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</si>
  <si>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</si>
  <si>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</si>
  <si>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</si>
  <si>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</si>
  <si>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</si>
  <si>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</si>
  <si>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</si>
  <si>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</si>
  <si>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</si>
  <si>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</si>
  <si>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</si>
  <si>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</si>
  <si>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</si>
  <si>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</si>
  <si>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</si>
  <si>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</si>
  <si>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</si>
  <si>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</si>
  <si>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</si>
  <si>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</si>
  <si>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</si>
  <si>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</si>
  <si>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</si>
  <si>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</si>
  <si>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</si>
  <si>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</si>
  <si>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</si>
  <si>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</si>
  <si>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</si>
  <si>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</si>
  <si>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</si>
  <si>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</si>
  <si>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</si>
  <si>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</si>
  <si>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</si>
  <si>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</si>
  <si>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</si>
  <si>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</si>
  <si>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</si>
  <si>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</si>
  <si>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</si>
  <si>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</si>
  <si>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</si>
  <si>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</si>
  <si>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</si>
  <si>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</si>
  <si>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</si>
  <si>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</si>
  <si>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</si>
  <si>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</si>
  <si>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</si>
  <si>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</si>
  <si>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</si>
  <si>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</si>
  <si>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</si>
  <si>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</si>
  <si>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</si>
  <si>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</si>
  <si>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</si>
  <si>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</si>
  <si>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</si>
  <si>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</si>
  <si>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</si>
  <si>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</si>
  <si>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</si>
  <si>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</si>
  <si>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</si>
  <si>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</si>
  <si>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</si>
  <si>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</si>
  <si>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</si>
  <si>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</si>
  <si>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</si>
  <si>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</si>
  <si>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</si>
  <si>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</si>
  <si>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</si>
  <si>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</si>
  <si>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</si>
  <si>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</si>
  <si>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</si>
  <si>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</si>
  <si>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</si>
  <si>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</si>
  <si>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</si>
  <si>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</si>
  <si>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</si>
  <si>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</si>
  <si>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</si>
  <si>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</si>
  <si>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</si>
  <si>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</si>
  <si>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</si>
  <si>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</si>
  <si>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</si>
  <si>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</si>
  <si>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</si>
  <si>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</si>
  <si>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</si>
  <si>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</si>
  <si>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</si>
  <si>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</si>
  <si>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</si>
  <si>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</si>
  <si>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</si>
  <si>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</si>
  <si>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</si>
  <si>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</si>
  <si>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</si>
  <si>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</si>
  <si>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</si>
  <si>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</si>
  <si>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</si>
  <si>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</si>
  <si>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</si>
  <si>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</si>
  <si>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</si>
  <si>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</si>
  <si>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</si>
  <si>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</si>
  <si>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</si>
  <si>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</si>
  <si>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</si>
  <si>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</si>
  <si>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</si>
  <si>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</si>
  <si>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</si>
  <si>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</si>
  <si>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</si>
  <si>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</si>
  <si>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</si>
  <si>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</si>
  <si>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</si>
  <si>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</si>
  <si>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</si>
  <si>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</si>
  <si>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</si>
  <si>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</si>
  <si>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</si>
  <si>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</si>
  <si>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</si>
  <si>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</si>
  <si>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</si>
  <si>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</si>
  <si>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</si>
  <si>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</si>
  <si>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</si>
  <si>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</si>
  <si>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</si>
  <si>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</si>
  <si>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</si>
  <si>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</si>
  <si>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</si>
  <si>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</si>
  <si>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</si>
  <si>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</si>
  <si>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</si>
  <si>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</si>
  <si>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</si>
  <si>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</si>
  <si>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</si>
  <si>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</si>
  <si>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</si>
  <si>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</si>
  <si>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</si>
  <si>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</si>
  <si>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</si>
  <si>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</si>
  <si>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</si>
  <si>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</si>
  <si>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</si>
  <si>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</si>
  <si>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</si>
  <si>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</si>
  <si>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</si>
  <si>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</si>
  <si>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</si>
  <si>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</si>
  <si>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</si>
  <si>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</si>
  <si>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</si>
  <si>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</si>
  <si>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</si>
  <si>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</si>
  <si>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</si>
  <si>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</si>
  <si>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</si>
  <si>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</si>
  <si>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</si>
  <si>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</si>
  <si>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</si>
  <si>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</si>
  <si>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</si>
  <si>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</si>
  <si>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</si>
  <si>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</si>
  <si>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</si>
  <si>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</si>
  <si>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</si>
  <si>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</si>
  <si>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</si>
  <si>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</si>
  <si>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</si>
  <si>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</si>
  <si>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</si>
  <si>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</si>
  <si>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</si>
  <si>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</si>
  <si>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</si>
  <si>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</si>
  <si>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</si>
  <si>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</si>
  <si>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</si>
  <si>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</si>
  <si>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</si>
  <si>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</si>
  <si>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</si>
  <si>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</si>
  <si>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</si>
  <si>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</si>
  <si>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</si>
  <si>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</si>
  <si>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</si>
  <si>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</si>
  <si>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</si>
  <si>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</si>
  <si>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</si>
  <si>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</si>
  <si>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</si>
  <si>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</si>
  <si>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</si>
  <si>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</si>
  <si>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</si>
  <si>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</si>
  <si>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</si>
  <si>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</si>
  <si>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</si>
  <si>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</si>
  <si>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</si>
  <si>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</si>
  <si>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</si>
  <si>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</si>
  <si>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</si>
  <si>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</si>
  <si>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</si>
  <si>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</si>
  <si>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</si>
  <si>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</si>
  <si>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</si>
  <si>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</si>
  <si>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</si>
  <si>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</si>
  <si>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</si>
  <si>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</si>
  <si>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</si>
  <si>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</si>
  <si>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</si>
  <si>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</si>
  <si>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</si>
  <si>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</si>
  <si>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</si>
  <si>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</si>
  <si>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</si>
  <si>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</si>
  <si>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</si>
  <si>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</si>
  <si>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</si>
  <si>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</si>
  <si>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</si>
  <si>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</si>
  <si>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</si>
  <si>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</si>
  <si>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</si>
  <si>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</si>
  <si>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</si>
  <si>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</si>
  <si>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</si>
  <si>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</si>
  <si>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</si>
  <si>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</si>
  <si>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</si>
  <si>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</si>
  <si>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</si>
  <si>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</si>
  <si>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</si>
  <si>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</si>
  <si>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</si>
  <si>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</si>
  <si>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</si>
  <si>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</si>
  <si>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</si>
  <si>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</si>
  <si>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</si>
  <si>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</si>
  <si>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</si>
  <si>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</si>
  <si>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</si>
  <si>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</si>
  <si>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</si>
  <si>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</si>
  <si>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</si>
  <si>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</si>
  <si>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</si>
  <si>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</si>
  <si>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</si>
  <si>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</si>
  <si>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</si>
  <si>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</si>
  <si>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</si>
  <si>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</si>
  <si>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</si>
  <si>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</si>
  <si>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</si>
  <si>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</si>
  <si>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</si>
  <si>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</si>
  <si>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</si>
  <si>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</si>
  <si>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</si>
  <si>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</si>
  <si>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</si>
  <si>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</si>
  <si>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</si>
  <si>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</si>
  <si>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</si>
  <si>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</si>
  <si>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</si>
  <si>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</si>
  <si>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</si>
  <si>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</si>
  <si>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</si>
  <si>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</si>
  <si>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</si>
  <si>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</si>
  <si>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</si>
  <si>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</si>
  <si>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</si>
  <si>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</si>
  <si>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</si>
  <si>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</si>
  <si>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</si>
  <si>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</si>
  <si>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</si>
  <si>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</si>
  <si>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</si>
  <si>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</si>
  <si>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</si>
  <si>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</si>
  <si>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</si>
  <si>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</si>
  <si>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</si>
  <si>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</si>
  <si>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</si>
  <si>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</si>
  <si>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</si>
  <si>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</si>
  <si>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</si>
  <si>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</si>
  <si>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</si>
  <si>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</si>
  <si>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</si>
  <si>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</si>
  <si>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</si>
  <si>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</si>
  <si>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</si>
  <si>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</si>
  <si>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</si>
  <si>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</si>
  <si>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</si>
  <si>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</si>
  <si>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</si>
  <si>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</si>
  <si>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</si>
  <si>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</si>
  <si>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</si>
  <si>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</si>
  <si>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</si>
  <si>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</si>
  <si>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</si>
  <si>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</si>
  <si>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</si>
  <si>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</si>
  <si>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</si>
  <si>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</si>
  <si>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</si>
  <si>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</si>
  <si>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</si>
  <si>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</si>
  <si>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</si>
  <si>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</si>
  <si>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</si>
  <si>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</si>
  <si>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</si>
  <si>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</si>
  <si>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</si>
  <si>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</si>
  <si>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</si>
  <si>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</si>
  <si>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</si>
  <si>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</si>
  <si>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</si>
  <si>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</si>
  <si>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</si>
  <si>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</si>
  <si>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</si>
  <si>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</si>
  <si>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</si>
  <si>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</si>
  <si>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</si>
  <si>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</si>
  <si>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</si>
  <si>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</si>
  <si>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</si>
  <si>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</si>
  <si>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</si>
  <si>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</si>
  <si>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</si>
  <si>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</si>
  <si>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</si>
  <si>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</si>
  <si>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</si>
  <si>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</si>
  <si>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</si>
  <si>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</si>
  <si>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</si>
  <si>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</si>
  <si>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</si>
  <si>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</si>
  <si>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</si>
  <si>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</si>
  <si>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</si>
  <si>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</si>
  <si>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</si>
  <si>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</si>
  <si>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</si>
  <si>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</si>
  <si>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</si>
  <si>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</si>
  <si>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</si>
  <si>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</si>
  <si>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</si>
  <si>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</si>
  <si>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</si>
  <si>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</si>
  <si>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</si>
  <si>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</si>
  <si>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</si>
  <si>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</si>
  <si>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</si>
  <si>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</si>
  <si>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</si>
  <si>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</si>
  <si>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</si>
  <si>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</si>
  <si>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</si>
  <si>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</si>
  <si>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</si>
  <si>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</si>
  <si>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</si>
  <si>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</si>
  <si>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</si>
  <si>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</si>
  <si>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</si>
  <si>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</si>
  <si>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</si>
  <si>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</si>
  <si>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</si>
  <si>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</si>
  <si>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</si>
  <si>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</si>
  <si>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</si>
  <si>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</si>
  <si>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</si>
  <si>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</si>
  <si>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</si>
  <si>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</si>
  <si>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</si>
  <si>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</si>
  <si>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</si>
  <si>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</si>
  <si>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</si>
  <si>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</si>
  <si>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</si>
  <si>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</si>
  <si>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</si>
  <si>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</si>
  <si>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</si>
  <si>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</si>
  <si>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</si>
  <si>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</si>
  <si>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</si>
  <si>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</si>
  <si>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</si>
  <si>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</si>
  <si>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</si>
  <si>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</si>
  <si>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</si>
  <si>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</si>
  <si>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</si>
  <si>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</si>
  <si>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</si>
  <si>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</si>
  <si>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</si>
  <si>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</si>
  <si>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</si>
  <si>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</si>
  <si>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</si>
  <si>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</si>
  <si>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</si>
  <si>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</si>
  <si>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</si>
  <si>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</si>
  <si>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</si>
  <si>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</si>
  <si>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</si>
  <si>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</si>
  <si>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</si>
  <si>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</si>
  <si>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</si>
  <si>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</si>
  <si>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</si>
  <si>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</si>
  <si>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</si>
  <si>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</si>
  <si>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</si>
  <si>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</si>
  <si>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</si>
  <si>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</si>
  <si>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</si>
  <si>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</si>
  <si>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</si>
  <si>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</si>
  <si>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</si>
  <si>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</si>
  <si>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</si>
  <si>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</si>
  <si>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</si>
  <si>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</si>
  <si>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</si>
  <si>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</si>
  <si>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</si>
  <si>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</si>
  <si>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</si>
  <si>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</si>
  <si>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</si>
  <si>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</si>
  <si>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</si>
  <si>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</si>
  <si>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</si>
  <si>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</si>
  <si>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</si>
  <si>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</si>
  <si>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</si>
  <si>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</si>
  <si>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</si>
  <si>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</si>
  <si>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</si>
  <si>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</si>
  <si>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</si>
  <si>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</si>
  <si>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</si>
  <si>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</si>
  <si>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</si>
  <si>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</si>
  <si>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</si>
  <si>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</si>
  <si>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</si>
  <si>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</si>
  <si>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</si>
  <si>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</si>
  <si>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</si>
  <si>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</si>
  <si>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</si>
  <si>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</si>
  <si>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</si>
  <si>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</si>
  <si>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</si>
  <si>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</si>
  <si>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</si>
  <si>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</si>
  <si>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</si>
  <si>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</si>
  <si>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</si>
  <si>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</si>
  <si>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</si>
  <si>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</si>
  <si>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</si>
  <si>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</si>
  <si>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</si>
  <si>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</si>
  <si>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</si>
  <si>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</si>
  <si>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</si>
  <si>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</si>
  <si>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</si>
  <si>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</si>
  <si>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</si>
  <si>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</si>
  <si>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</si>
  <si>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</si>
  <si>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</si>
  <si>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</si>
  <si>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</si>
  <si>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</si>
  <si>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</si>
  <si>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</si>
  <si>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</si>
  <si>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</si>
  <si>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</si>
  <si>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</si>
  <si>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</si>
  <si>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</si>
  <si>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</si>
  <si>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</si>
  <si>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</si>
  <si>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</si>
  <si>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</si>
  <si>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</si>
  <si>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</si>
  <si>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</si>
  <si>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</si>
  <si>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</si>
  <si>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</si>
  <si>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</si>
  <si>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</si>
  <si>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</si>
  <si>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</si>
  <si>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</si>
  <si>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</si>
  <si>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</si>
  <si>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</si>
  <si>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</si>
  <si>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</si>
  <si>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</si>
  <si>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</si>
  <si>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</si>
  <si>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</si>
  <si>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</si>
  <si>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</si>
  <si>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</si>
  <si>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</si>
  <si>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</si>
  <si>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</si>
  <si>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</si>
  <si>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</si>
  <si>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</si>
  <si>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</si>
  <si>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</si>
  <si>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</si>
  <si>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</si>
  <si>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</si>
  <si>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</si>
  <si>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</si>
  <si>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</si>
  <si>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</si>
  <si>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</si>
  <si>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</si>
  <si>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</si>
  <si>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</si>
  <si>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</si>
  <si>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</si>
  <si>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</si>
  <si>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</si>
  <si>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</si>
  <si>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</si>
  <si>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</si>
  <si>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</si>
  <si>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</si>
  <si>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</si>
  <si>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</si>
  <si>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</si>
  <si>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</si>
  <si>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</si>
  <si>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</si>
  <si>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</si>
  <si>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</si>
  <si>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</si>
  <si>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</si>
  <si>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</si>
  <si>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</si>
  <si>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</si>
  <si>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</si>
  <si>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</si>
  <si>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</si>
  <si>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</si>
  <si>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</si>
  <si>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</si>
  <si>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</si>
  <si>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</si>
  <si>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</si>
  <si>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</si>
  <si>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</si>
  <si>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</si>
  <si>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</si>
  <si>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</si>
  <si>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</si>
  <si>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</si>
  <si>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</si>
  <si>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</si>
  <si>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</si>
  <si>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</si>
  <si>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</si>
  <si>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</si>
  <si>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</si>
  <si>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</si>
  <si>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</si>
  <si>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</si>
  <si>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</si>
  <si>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</si>
  <si>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</si>
  <si>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</si>
  <si>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</si>
  <si>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</si>
  <si>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</si>
  <si>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</si>
  <si>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</si>
  <si>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</si>
  <si>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</si>
  <si>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</si>
  <si>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</si>
  <si>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</si>
  <si>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</si>
  <si>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</si>
  <si>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</si>
  <si>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</si>
  <si>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</si>
  <si>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</si>
  <si>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</si>
  <si>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</si>
  <si>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</si>
  <si>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</si>
  <si>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</si>
  <si>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</si>
  <si>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</si>
  <si>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</si>
  <si>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</si>
  <si>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</si>
  <si>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</si>
  <si>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</si>
  <si>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</si>
  <si>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</si>
  <si>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</si>
  <si>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</si>
  <si>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</si>
  <si>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</si>
  <si>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</si>
  <si>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</si>
  <si>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</si>
  <si>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</si>
  <si>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</si>
  <si>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</si>
  <si>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</si>
  <si>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</si>
  <si>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</si>
  <si>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</si>
  <si>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</si>
  <si>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</si>
  <si>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</si>
  <si>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</si>
  <si>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</si>
  <si>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</si>
  <si>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</si>
  <si>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</si>
  <si>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</si>
  <si>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</si>
  <si>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</si>
  <si>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</si>
  <si>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</si>
  <si>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</si>
  <si>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</si>
  <si>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</si>
  <si>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</si>
  <si>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</si>
  <si>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</si>
  <si>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</si>
  <si>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</si>
  <si>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</si>
  <si>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</si>
  <si>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</si>
  <si>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</si>
  <si>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</si>
  <si>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</si>
  <si>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</si>
  <si>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</si>
  <si>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</si>
  <si>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</si>
  <si>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</si>
  <si>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</si>
  <si>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</si>
  <si>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</si>
  <si>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</si>
  <si>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</si>
  <si>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</si>
  <si>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</si>
  <si>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</si>
  <si>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</si>
  <si>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</si>
  <si>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</si>
  <si>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</si>
  <si>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</si>
  <si>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</si>
  <si>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</si>
  <si>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</si>
  <si>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</si>
  <si>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</si>
  <si>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</si>
  <si>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</si>
  <si>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</si>
  <si>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</si>
  <si>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</si>
  <si>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</si>
  <si>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</si>
  <si>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</si>
  <si>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</si>
  <si>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</si>
  <si>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</si>
  <si>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</si>
  <si>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</si>
  <si>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</si>
  <si>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</si>
  <si>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</si>
  <si>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</si>
  <si>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</si>
  <si>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</si>
  <si>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</si>
  <si>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</si>
  <si>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</si>
  <si>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</si>
  <si>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</si>
  <si>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</si>
  <si>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</si>
  <si>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</si>
  <si>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</si>
  <si>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</si>
  <si>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</si>
  <si>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</si>
  <si>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</si>
  <si>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</si>
  <si>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</si>
  <si>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</si>
  <si>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</si>
  <si>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</si>
  <si>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</si>
  <si>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</si>
  <si>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</si>
  <si>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</si>
  <si>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</si>
  <si>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</si>
  <si>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</si>
  <si>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</si>
  <si>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</si>
  <si>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</si>
  <si>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</si>
  <si>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</si>
  <si>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</si>
  <si>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</si>
  <si>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</si>
  <si>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</si>
  <si>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</si>
  <si>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</si>
  <si>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</si>
  <si>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</si>
  <si>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</si>
  <si>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</si>
  <si>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</si>
  <si>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</si>
  <si>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</si>
  <si>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</si>
  <si>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</si>
  <si>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</si>
  <si>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</si>
  <si>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</si>
  <si>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</si>
  <si>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</si>
  <si>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</si>
  <si>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</si>
  <si>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</si>
  <si>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</si>
  <si>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</si>
  <si>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</si>
  <si>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</si>
  <si>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</si>
  <si>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</si>
  <si>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</si>
  <si>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</si>
  <si>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</si>
  <si>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</si>
  <si>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</si>
  <si>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</si>
  <si>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</si>
  <si>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</si>
  <si>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</si>
  <si>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</si>
  <si>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</si>
  <si>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</si>
  <si>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</si>
  <si>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</si>
  <si>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</si>
  <si>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</si>
  <si>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</si>
  <si>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</si>
  <si>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</si>
  <si>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</si>
  <si>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</si>
  <si>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</si>
  <si>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</si>
  <si>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</si>
  <si>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</si>
  <si>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</si>
  <si>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</si>
  <si>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</si>
  <si>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</si>
  <si>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</si>
  <si>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</si>
  <si>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</si>
  <si>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</si>
  <si>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</si>
  <si>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</si>
  <si>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</si>
  <si>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</si>
  <si>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</si>
  <si>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</si>
  <si>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</si>
  <si>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</si>
  <si>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</si>
  <si>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</si>
  <si>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</si>
  <si>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</si>
  <si>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</si>
  <si>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</si>
  <si>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</si>
  <si>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</si>
  <si>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</si>
  <si>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</si>
  <si>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</si>
  <si>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</si>
  <si>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</si>
  <si>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</si>
  <si>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</si>
  <si>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</si>
  <si>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</si>
  <si>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</si>
  <si>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</si>
  <si>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</si>
  <si>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</si>
  <si>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</si>
  <si>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</si>
  <si>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</si>
  <si>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</si>
  <si>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</si>
  <si>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</si>
  <si>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</si>
  <si>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</si>
  <si>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</si>
  <si>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</si>
  <si>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</si>
  <si>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</si>
  <si>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</si>
  <si>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</si>
  <si>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</si>
  <si>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</si>
  <si>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</si>
  <si>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</si>
  <si>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</si>
  <si>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</si>
  <si>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</si>
  <si>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</si>
  <si>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</si>
  <si>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</si>
  <si>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</si>
  <si>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</si>
  <si>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</si>
  <si>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</si>
  <si>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</si>
  <si>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</si>
  <si>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</si>
  <si>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</si>
  <si>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</si>
  <si>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</si>
  <si>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</si>
  <si>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</si>
  <si>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</si>
  <si>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</si>
  <si>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</si>
  <si>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</si>
  <si>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</si>
  <si>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</si>
  <si>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</si>
  <si>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</si>
  <si>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</si>
  <si>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</si>
  <si>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</si>
  <si>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</si>
  <si>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</si>
  <si>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</si>
  <si>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</si>
  <si>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</si>
  <si>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</si>
  <si>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</si>
  <si>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</si>
  <si>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</si>
  <si>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</si>
  <si>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</si>
  <si>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</si>
  <si>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</si>
  <si>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</si>
  <si>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</si>
  <si>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</si>
  <si>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</si>
  <si>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</si>
  <si>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</si>
  <si>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</si>
  <si>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</si>
  <si>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</si>
  <si>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</si>
  <si>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</si>
  <si>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</si>
  <si>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</si>
  <si>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</si>
  <si>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</si>
  <si>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</si>
  <si>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</si>
  <si>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</si>
  <si>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</si>
  <si>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</si>
  <si>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</si>
  <si>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</si>
  <si>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</si>
  <si>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</si>
  <si>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</si>
  <si>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</si>
  <si>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</si>
  <si>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</si>
  <si>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</si>
  <si>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</si>
  <si>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</si>
  <si>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</si>
  <si>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</si>
  <si>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</si>
  <si>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</si>
  <si>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</si>
  <si>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</si>
  <si>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</si>
  <si>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</si>
  <si>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</si>
  <si>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</si>
  <si>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</si>
  <si>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</si>
  <si>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</si>
  <si>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</si>
  <si>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</si>
  <si>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</si>
  <si>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</si>
  <si>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</si>
  <si>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</si>
  <si>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</si>
  <si>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</si>
  <si>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</si>
  <si>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</si>
  <si>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</si>
  <si>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</si>
  <si>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</si>
  <si>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</si>
  <si>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</si>
  <si>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</si>
  <si>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</si>
  <si>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</si>
  <si>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</si>
  <si>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</si>
  <si>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</si>
  <si>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</si>
  <si>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</si>
  <si>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</si>
  <si>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</si>
  <si>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</si>
  <si>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</si>
  <si>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</si>
  <si>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</si>
  <si>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</si>
  <si>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</si>
  <si>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</si>
  <si>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</si>
  <si>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</si>
  <si>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</si>
  <si>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</si>
  <si>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</si>
  <si>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</si>
  <si>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</si>
  <si>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</si>
  <si>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</si>
  <si>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</si>
  <si>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</si>
  <si>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</si>
  <si>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</si>
  <si>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</si>
  <si>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</si>
  <si>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</si>
  <si>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</si>
  <si>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</si>
  <si>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</si>
  <si>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</si>
  <si>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</si>
  <si>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</si>
  <si>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</si>
  <si>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</si>
  <si>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</si>
  <si>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</si>
  <si>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</si>
  <si>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</si>
  <si>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</si>
  <si>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</si>
  <si>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</si>
  <si>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</si>
  <si>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</si>
  <si>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</si>
  <si>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</si>
  <si>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</si>
  <si>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</si>
  <si>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</si>
  <si>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</si>
  <si>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</si>
  <si>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</si>
  <si>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</si>
  <si>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</si>
  <si>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</si>
  <si>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</si>
  <si>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</si>
  <si>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</si>
  <si>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</si>
  <si>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</si>
  <si>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</si>
  <si>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</si>
  <si>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</si>
  <si>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</si>
  <si>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</si>
  <si>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</si>
  <si>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</si>
  <si>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</si>
  <si>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</si>
  <si>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</si>
  <si>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</si>
  <si>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</si>
  <si>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</si>
  <si>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</si>
  <si>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</si>
  <si>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</si>
  <si>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</si>
  <si>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</si>
  <si>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</si>
  <si>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</si>
  <si>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</si>
  <si>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</si>
  <si>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</si>
  <si>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</si>
  <si>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</si>
  <si>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</si>
  <si>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</si>
  <si>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</si>
  <si>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</si>
  <si>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</si>
  <si>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</si>
  <si>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</si>
  <si>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</si>
  <si>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</si>
  <si>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</si>
  <si>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</si>
  <si>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</si>
  <si>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</si>
  <si>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</si>
  <si>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</si>
  <si>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</si>
  <si>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</si>
  <si>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</si>
  <si>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</si>
  <si>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</si>
  <si>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</si>
  <si>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</si>
  <si>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</si>
  <si>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</si>
  <si>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</si>
  <si>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</si>
  <si>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</si>
  <si>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</si>
  <si>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</si>
  <si>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</si>
  <si>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</si>
  <si>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</si>
  <si>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</si>
  <si>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</si>
  <si>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</si>
  <si>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</si>
  <si>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</si>
  <si>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</si>
  <si>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</si>
  <si>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</si>
  <si>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</si>
  <si>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</si>
  <si>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</si>
  <si>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</si>
  <si>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</si>
  <si>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</si>
  <si>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</si>
  <si>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</si>
  <si>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</si>
  <si>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</si>
  <si>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</si>
  <si>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</si>
  <si>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</si>
  <si>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</si>
  <si>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</si>
  <si>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</si>
  <si>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</si>
  <si>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</si>
  <si>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</si>
  <si>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</si>
  <si>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</si>
  <si>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</si>
  <si>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</si>
  <si>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</si>
  <si>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</si>
  <si>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</si>
  <si>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</si>
  <si>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</si>
  <si>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</si>
  <si>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</si>
  <si>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</si>
  <si>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</si>
  <si>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</si>
  <si>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</si>
  <si>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</si>
  <si>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</si>
  <si>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</si>
  <si>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</si>
  <si>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</si>
  <si>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</si>
  <si>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</si>
  <si>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</si>
  <si>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</si>
  <si>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</si>
  <si>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</si>
  <si>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</si>
  <si>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</si>
  <si>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</si>
  <si>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</si>
  <si>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</si>
  <si>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</si>
  <si>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</si>
  <si>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</si>
  <si>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</si>
  <si>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</si>
  <si>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</si>
  <si>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</si>
  <si>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</si>
  <si>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</si>
  <si>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</si>
  <si>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</si>
  <si>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</si>
  <si>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</si>
  <si>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</si>
  <si>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</si>
  <si>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</si>
  <si>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</si>
  <si>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</si>
  <si>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</si>
  <si>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</si>
  <si>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</si>
  <si>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</si>
  <si>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</si>
  <si>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</si>
  <si>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</si>
  <si>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</si>
  <si>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</si>
  <si>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</si>
  <si>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</si>
  <si>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</si>
  <si>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</si>
  <si>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</si>
  <si>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</si>
  <si>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</si>
  <si>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</si>
  <si>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</si>
  <si>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</si>
  <si>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</si>
  <si>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</si>
  <si>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</si>
  <si>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</si>
  <si>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</si>
  <si>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</si>
  <si>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</si>
  <si>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</si>
  <si>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</si>
  <si>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</si>
  <si>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</si>
  <si>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</si>
  <si>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</si>
  <si>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</si>
  <si>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</si>
  <si>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</si>
  <si>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</si>
  <si>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</si>
  <si>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</si>
  <si>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</si>
  <si>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</si>
  <si>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</si>
  <si>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</si>
  <si>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</si>
  <si>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</si>
  <si>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</si>
  <si>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</si>
  <si>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</si>
  <si>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</si>
  <si>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</si>
  <si>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</si>
  <si>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</si>
  <si>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</si>
  <si>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</si>
  <si>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</si>
  <si>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</si>
  <si>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</si>
  <si>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</si>
  <si>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</si>
  <si>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</si>
  <si>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</si>
  <si>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</si>
  <si>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</si>
  <si>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</si>
  <si>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</si>
  <si>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</si>
  <si>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</si>
  <si>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</si>
  <si>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</si>
  <si>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</si>
  <si>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</si>
  <si>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</si>
  <si>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</si>
  <si>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</si>
  <si>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</si>
  <si>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</si>
  <si>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</si>
  <si>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</si>
  <si>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</si>
  <si>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</si>
  <si>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</si>
  <si>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</si>
  <si>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</si>
  <si>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</si>
  <si>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</si>
  <si>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</si>
  <si>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</si>
  <si>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</si>
  <si>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</si>
  <si>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</si>
  <si>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</si>
  <si>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</si>
  <si>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</si>
  <si>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</si>
  <si>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</si>
  <si>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</si>
  <si>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</si>
  <si>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</si>
  <si>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</si>
  <si>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</si>
  <si>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</si>
  <si>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</si>
  <si>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</si>
  <si>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</si>
  <si>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</si>
  <si>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</si>
  <si>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</si>
  <si>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</si>
  <si>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</si>
  <si>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</si>
  <si>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</si>
  <si>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</si>
  <si>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</si>
  <si>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</si>
  <si>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</si>
  <si>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</si>
  <si>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</si>
  <si>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</si>
  <si>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</si>
  <si>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</si>
  <si>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</si>
  <si>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</si>
  <si>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</si>
  <si>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</si>
  <si>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</si>
  <si>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</si>
  <si>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</si>
  <si>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</si>
  <si>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</si>
  <si>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</si>
  <si>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</si>
  <si>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</si>
  <si>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</si>
  <si>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</si>
  <si>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</si>
  <si>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</si>
  <si>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</si>
  <si>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</si>
  <si>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</si>
  <si>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</si>
  <si>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</si>
  <si>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</si>
  <si>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</si>
  <si>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</si>
  <si>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</si>
  <si>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</si>
  <si>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</si>
  <si>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</si>
  <si>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</si>
  <si>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</si>
  <si>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</si>
  <si>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</si>
  <si>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</si>
  <si>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</si>
  <si>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</si>
  <si>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</si>
  <si>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</si>
  <si>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</si>
  <si>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</si>
  <si>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</si>
  <si>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</si>
  <si>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</si>
  <si>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</si>
  <si>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</si>
  <si>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</si>
  <si>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</si>
  <si>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</si>
  <si>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</si>
  <si>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</si>
  <si>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</si>
  <si>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</si>
  <si>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</si>
  <si>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</si>
  <si>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</si>
  <si>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</si>
  <si>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</si>
  <si>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</si>
  <si>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</si>
  <si>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</si>
  <si>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</si>
  <si>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</si>
  <si>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</si>
  <si>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</si>
  <si>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</si>
  <si>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</si>
  <si>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</si>
  <si>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</si>
  <si>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</si>
  <si>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</si>
  <si>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</si>
  <si>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</si>
  <si>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</si>
  <si>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</si>
  <si>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</si>
  <si>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</si>
  <si>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</si>
  <si>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</si>
  <si>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</si>
  <si>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</si>
  <si>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</si>
  <si>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</si>
  <si>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</si>
  <si>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</si>
  <si>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</si>
  <si>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</si>
  <si>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</si>
  <si>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</si>
  <si>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</si>
  <si>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</si>
  <si>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</si>
  <si>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</si>
  <si>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</si>
  <si>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</si>
  <si>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</si>
  <si>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</si>
  <si>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</si>
  <si>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</si>
  <si>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</si>
  <si>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</si>
  <si>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</si>
  <si>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</si>
  <si>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</si>
  <si>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</si>
  <si>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</si>
  <si>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</si>
  <si>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</si>
  <si>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</si>
  <si>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</si>
  <si>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</si>
  <si>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</si>
  <si>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</si>
  <si>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</si>
  <si>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</si>
  <si>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</si>
  <si>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</si>
  <si>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</si>
  <si>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</si>
  <si>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</si>
  <si>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</si>
  <si>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</si>
  <si>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</si>
  <si>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</si>
  <si>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</si>
  <si>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</si>
  <si>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</si>
  <si>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</si>
  <si>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</si>
  <si>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</si>
  <si>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</si>
  <si>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</si>
  <si>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</si>
  <si>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</si>
  <si>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</si>
  <si>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</si>
  <si>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</si>
  <si>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</si>
  <si>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</si>
  <si>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</si>
  <si>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</si>
  <si>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</si>
  <si>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</si>
  <si>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</si>
  <si>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</si>
  <si>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</si>
  <si>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</si>
  <si>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</si>
  <si>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</si>
  <si>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</si>
  <si>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</si>
  <si>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</si>
  <si>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</si>
  <si>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</si>
  <si>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</si>
  <si>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</si>
  <si>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</si>
  <si>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</si>
  <si>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</si>
  <si>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</si>
  <si>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</si>
  <si>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</si>
  <si>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</si>
  <si>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</si>
  <si>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</si>
  <si>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</si>
  <si>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</si>
  <si>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</si>
  <si>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</si>
  <si>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</si>
  <si>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</si>
  <si>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</si>
  <si>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</si>
  <si>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</si>
  <si>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</si>
  <si>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</si>
  <si>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</si>
  <si>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</si>
  <si>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</si>
  <si>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</si>
  <si>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</si>
  <si>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</si>
  <si>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</si>
  <si>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</si>
  <si>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</si>
  <si>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</si>
  <si>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</si>
  <si>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</si>
  <si>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</si>
  <si>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</si>
  <si>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</si>
  <si>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</si>
  <si>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</si>
  <si>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</si>
  <si>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</si>
  <si>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</si>
  <si>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</si>
  <si>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</si>
  <si>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</si>
  <si>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</si>
  <si>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</si>
  <si>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</si>
  <si>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</si>
  <si>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</si>
  <si>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</si>
  <si>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</si>
  <si>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</si>
  <si>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</si>
  <si>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</si>
  <si>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</si>
  <si>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</si>
  <si>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</si>
  <si>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</si>
  <si>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</si>
  <si>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</si>
  <si>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</si>
  <si>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</si>
  <si>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</si>
  <si>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</si>
  <si>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</si>
  <si>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</si>
  <si>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</si>
  <si>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</si>
  <si>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</si>
  <si>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</si>
  <si>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</si>
  <si>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</si>
  <si>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</si>
  <si>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</si>
  <si>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</si>
  <si>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</si>
  <si>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</si>
  <si>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</si>
  <si>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</si>
  <si>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</si>
  <si>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</si>
  <si>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</si>
  <si>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</si>
  <si>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</si>
  <si>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</si>
  <si>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</si>
  <si>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</si>
  <si>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</si>
  <si>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</si>
  <si>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</si>
  <si>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</si>
  <si>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</si>
  <si>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</si>
  <si>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</si>
  <si>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</si>
  <si>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</si>
  <si>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</si>
  <si>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</si>
  <si>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</si>
  <si>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</si>
  <si>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</si>
  <si>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</si>
  <si>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</si>
  <si>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</si>
  <si>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</si>
  <si>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</si>
  <si>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</si>
  <si>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</si>
  <si>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</si>
  <si>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</si>
  <si>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</si>
  <si>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</si>
  <si>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</si>
  <si>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</si>
  <si>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</si>
  <si>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</si>
  <si>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</si>
  <si>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</si>
  <si>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</si>
  <si>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</si>
  <si>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</si>
  <si>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</si>
  <si>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</si>
  <si>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</si>
  <si>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</si>
  <si>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</si>
  <si>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</si>
  <si>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</si>
  <si>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</si>
  <si>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</si>
  <si>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</si>
  <si>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</si>
  <si>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</si>
  <si>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</si>
  <si>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</si>
  <si>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</si>
  <si>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</si>
  <si>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</si>
  <si>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</si>
  <si>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</si>
  <si>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</si>
  <si>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</si>
  <si>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</si>
  <si>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</si>
  <si>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</si>
  <si>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</si>
  <si>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</si>
  <si>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</si>
  <si>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</si>
  <si>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</si>
  <si>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</si>
  <si>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</si>
  <si>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</si>
  <si>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</si>
  <si>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</si>
  <si>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</si>
  <si>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</si>
  <si>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</si>
  <si>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</si>
  <si>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</si>
  <si>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</si>
  <si>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</si>
  <si>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</si>
  <si>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</si>
  <si>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</si>
  <si>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</si>
  <si>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</si>
  <si>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</si>
  <si>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</si>
  <si>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</si>
  <si>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</si>
  <si>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</si>
  <si>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</si>
  <si>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</si>
  <si>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</si>
  <si>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</si>
  <si>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</si>
  <si>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</si>
  <si>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</si>
  <si>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</si>
  <si>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</si>
  <si>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</si>
  <si>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</si>
  <si>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</si>
  <si>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</si>
  <si>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</si>
  <si>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</si>
  <si>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</si>
  <si>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</si>
  <si>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</si>
  <si>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</si>
  <si>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</si>
  <si>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</si>
  <si>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</si>
  <si>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</si>
  <si>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</si>
  <si>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</si>
  <si>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</si>
  <si>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</si>
  <si>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</si>
  <si>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</si>
  <si>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</si>
  <si>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</si>
  <si>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</si>
  <si>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</si>
  <si>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</si>
  <si>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</si>
  <si>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</si>
  <si>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</si>
  <si>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</si>
  <si>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</si>
  <si>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</si>
  <si>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</si>
  <si>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</si>
  <si>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</si>
  <si>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</si>
  <si>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</si>
  <si>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</si>
  <si>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</si>
  <si>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</si>
  <si>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</si>
  <si>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</si>
  <si>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</si>
  <si>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</si>
  <si>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</si>
  <si>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</si>
  <si>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</si>
  <si>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</si>
  <si>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</si>
  <si>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</si>
  <si>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</si>
  <si>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</si>
  <si>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PFCs</t>
  </si>
  <si>
    <t>Substitution of Ozone Depleting Substances</t>
  </si>
  <si>
    <t>SF6</t>
  </si>
  <si>
    <t>NF3</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</si>
  <si>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</si>
  <si>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</si>
  <si>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</si>
  <si>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</si>
  <si>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</si>
  <si>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</si>
  <si>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</si>
  <si>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</si>
  <si>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</si>
  <si>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</si>
  <si>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</si>
  <si>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</si>
  <si>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</si>
  <si>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</si>
  <si>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</si>
  <si>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</si>
  <si>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</si>
  <si>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</si>
  <si>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</si>
  <si>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</si>
  <si>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</si>
  <si>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</si>
  <si>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</si>
  <si>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</si>
  <si>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</si>
  <si>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</si>
  <si>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</si>
  <si>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</si>
  <si>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</si>
  <si>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</si>
  <si>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</si>
  <si>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</si>
  <si>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</si>
  <si>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</si>
  <si>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</si>
  <si>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</si>
  <si>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</si>
  <si>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</si>
  <si>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</si>
  <si>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</si>
  <si>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</si>
  <si>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</si>
  <si>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</si>
  <si>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</si>
  <si>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</si>
  <si>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</si>
  <si>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</si>
  <si>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</si>
  <si>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</si>
  <si>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</si>
  <si>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</si>
  <si>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</si>
  <si>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</si>
  <si>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</si>
  <si>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</si>
  <si>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</si>
  <si>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</si>
  <si>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</si>
  <si>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</si>
  <si>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</si>
  <si>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</si>
  <si>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</si>
  <si>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</si>
  <si>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</si>
  <si>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</si>
  <si>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</si>
  <si>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</si>
  <si>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</si>
  <si>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</si>
  <si>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</si>
  <si>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</si>
  <si>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</si>
  <si>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</si>
  <si>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</si>
  <si>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</si>
  <si>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</si>
  <si>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</si>
  <si>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</si>
  <si>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</si>
  <si>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</si>
  <si>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</si>
  <si>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</si>
  <si>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</si>
  <si>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</si>
  <si>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</si>
  <si>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</si>
  <si>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</si>
  <si>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</si>
  <si>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</si>
  <si>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</si>
  <si>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</si>
  <si>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</si>
  <si>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</si>
  <si>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</si>
  <si>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</si>
  <si>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</si>
  <si>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</si>
  <si>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</si>
  <si>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</si>
  <si>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</si>
  <si>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</si>
  <si>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</si>
  <si>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</si>
  <si>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</si>
  <si>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</si>
  <si>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</si>
  <si>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</si>
  <si>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</si>
  <si>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</si>
  <si>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</si>
  <si>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</si>
  <si>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</si>
  <si>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</si>
  <si>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</si>
  <si>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</si>
  <si>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</si>
  <si>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</si>
  <si>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</si>
  <si>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</si>
  <si>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</si>
  <si>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</si>
  <si>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</si>
  <si>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</si>
  <si>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</si>
  <si>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</si>
  <si>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</si>
  <si>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</si>
  <si>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</si>
  <si>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</si>
  <si>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</si>
  <si>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</si>
  <si>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</si>
  <si>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</si>
  <si>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</si>
  <si>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</si>
  <si>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</si>
  <si>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</si>
  <si>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</si>
  <si>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</si>
  <si>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</si>
  <si>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</si>
  <si>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</si>
  <si>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</si>
  <si>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</si>
  <si>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</si>
  <si>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</si>
  <si>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</si>
  <si>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</si>
  <si>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</si>
  <si>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</si>
  <si>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</si>
  <si>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</si>
  <si>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</si>
  <si>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</si>
  <si>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</si>
  <si>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</si>
  <si>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</si>
  <si>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</si>
  <si>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</si>
  <si>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</si>
  <si>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</si>
  <si>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</si>
  <si>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</si>
  <si>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</si>
  <si>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</si>
  <si>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</si>
  <si>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</si>
  <si>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</si>
  <si>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</si>
  <si>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</si>
  <si>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</si>
  <si>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</si>
  <si>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</si>
  <si>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</si>
  <si>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</si>
  <si>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</si>
  <si>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</si>
  <si>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</si>
  <si>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</si>
  <si>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</si>
  <si>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</si>
  <si>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</si>
  <si>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</si>
  <si>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</si>
  <si>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</si>
  <si>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</si>
  <si>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</si>
  <si>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</si>
  <si>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</si>
  <si>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</si>
  <si>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</si>
  <si>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</si>
  <si>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</si>
  <si>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</si>
  <si>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</si>
  <si>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</si>
  <si>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</si>
  <si>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</si>
  <si>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</si>
  <si>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</si>
  <si>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</si>
  <si>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</si>
  <si>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</si>
  <si>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</si>
  <si>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</si>
  <si>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</si>
  <si>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</si>
  <si>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</si>
  <si>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</si>
  <si>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</si>
  <si>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</si>
  <si>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</si>
  <si>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</si>
  <si>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</si>
  <si>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</si>
  <si>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</si>
  <si>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</si>
  <si>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</si>
  <si>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</si>
  <si>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</si>
  <si>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</si>
  <si>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</si>
  <si>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</si>
  <si>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</si>
  <si>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</si>
  <si>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</si>
  <si>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</si>
  <si>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</si>
  <si>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</si>
  <si>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</si>
  <si>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</si>
  <si>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</si>
  <si>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</si>
  <si>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</si>
  <si>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</si>
  <si>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</si>
  <si>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</si>
  <si>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</si>
  <si>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</si>
  <si>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</si>
  <si>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</si>
  <si>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</si>
  <si>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</si>
  <si>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</si>
  <si>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</si>
  <si>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</si>
  <si>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</si>
  <si>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</si>
  <si>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</si>
  <si>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</si>
  <si>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</si>
  <si>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</si>
  <si>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</si>
  <si>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</si>
  <si>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</si>
  <si>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</si>
  <si>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</si>
  <si>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</si>
  <si>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</si>
  <si>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</si>
  <si>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</si>
  <si>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</si>
  <si>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</si>
  <si>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</si>
  <si>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</si>
  <si>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</si>
  <si>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</si>
  <si>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</si>
  <si>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</si>
  <si>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</si>
  <si>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</si>
  <si>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</si>
  <si>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</si>
  <si>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</si>
  <si>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</si>
  <si>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</si>
  <si>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</si>
  <si>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</si>
  <si>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</si>
  <si>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</si>
  <si>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</si>
  <si>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</si>
  <si>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</si>
  <si>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</si>
  <si>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</si>
  <si>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</si>
  <si>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</si>
  <si>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</si>
  <si>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</si>
  <si>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</si>
  <si>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</si>
  <si>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</si>
  <si>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</si>
  <si>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</si>
  <si>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</si>
  <si>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</si>
  <si>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</si>
  <si>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</si>
  <si>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</si>
  <si>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</si>
  <si>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</si>
  <si>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</si>
  <si>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</si>
  <si>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</si>
  <si>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</si>
  <si>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</si>
  <si>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</si>
  <si>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</si>
  <si>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</si>
  <si>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</si>
  <si>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</si>
  <si>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</si>
  <si>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</si>
  <si>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</si>
  <si>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</si>
  <si>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</si>
  <si>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</si>
  <si>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</si>
  <si>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</si>
  <si>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</si>
  <si>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</si>
  <si>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</si>
  <si>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</si>
  <si>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</si>
  <si>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</si>
  <si>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</si>
  <si>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</si>
  <si>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</si>
  <si>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</si>
  <si>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</si>
  <si>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</si>
  <si>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</si>
  <si>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</si>
  <si>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</si>
  <si>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</si>
  <si>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</si>
  <si>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</si>
  <si>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</si>
  <si>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</si>
  <si>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</si>
  <si>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</si>
  <si>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</si>
  <si>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</si>
  <si>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</si>
  <si>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</si>
  <si>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</si>
  <si>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</si>
  <si>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</si>
  <si>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</si>
  <si>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</si>
  <si>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</si>
  <si>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</si>
  <si>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</si>
  <si>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</si>
  <si>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</si>
  <si>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</si>
  <si>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</si>
  <si>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</si>
  <si>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</si>
  <si>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</si>
  <si>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</si>
  <si>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</si>
  <si>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</si>
  <si>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</si>
  <si>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</si>
  <si>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</si>
  <si>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</si>
  <si>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</si>
  <si>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</si>
  <si>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</si>
  <si>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</si>
  <si>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</si>
  <si>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</si>
  <si>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</si>
  <si>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</si>
  <si>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</si>
  <si>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</si>
  <si>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</si>
  <si>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</si>
  <si>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</si>
  <si>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</si>
  <si>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</si>
  <si>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</si>
  <si>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</si>
  <si>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</si>
  <si>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</si>
  <si>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</si>
  <si>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</si>
  <si>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</si>
  <si>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</si>
  <si>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</si>
  <si>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</si>
  <si>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</si>
  <si>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</si>
  <si>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</si>
  <si>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</si>
  <si>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</si>
  <si>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</si>
  <si>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</si>
  <si>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</si>
  <si>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</si>
  <si>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</si>
  <si>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</si>
  <si>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</si>
  <si>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</si>
  <si>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</si>
  <si>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</si>
  <si>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</si>
  <si>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</si>
  <si>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</si>
  <si>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</si>
  <si>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</si>
  <si>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</si>
  <si>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</si>
  <si>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</si>
  <si>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</si>
  <si>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</si>
  <si>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</si>
  <si>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</si>
  <si>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</si>
  <si>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</si>
  <si>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</si>
  <si>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</si>
  <si>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</si>
  <si>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</si>
  <si>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</si>
  <si>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</si>
  <si>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</si>
  <si>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</si>
  <si>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Exported data</t>
  </si>
  <si>
    <t>SECTOR</t>
  </si>
  <si>
    <t>POLLUTANT</t>
  </si>
  <si>
    <t>POLLUTANT TYPE</t>
  </si>
  <si>
    <t>EMISSIONS</t>
  </si>
  <si>
    <t>UNIT OF MEASURE</t>
  </si>
  <si>
    <t>Biogenics - Vegetation and Soil</t>
  </si>
  <si>
    <t>Methanol</t>
  </si>
  <si>
    <t>Industrial Processes - NEC</t>
  </si>
  <si>
    <t>Carbon Dioxide</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</si>
  <si>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</si>
  <si>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</si>
  <si>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</si>
  <si>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</si>
  <si>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</si>
  <si>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</si>
  <si>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</si>
  <si>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</si>
  <si>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</si>
  <si>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</si>
  <si>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</si>
  <si>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</si>
  <si>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</si>
  <si>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</si>
  <si>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</si>
  <si>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</si>
  <si>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</si>
  <si>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</si>
  <si>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</si>
  <si>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</si>
  <si>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</si>
  <si>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</si>
  <si>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</si>
  <si>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</si>
  <si>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</si>
  <si>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</si>
  <si>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</si>
  <si>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</si>
  <si>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</si>
  <si>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</si>
  <si>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</si>
  <si>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</si>
  <si>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</si>
  <si>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</si>
  <si>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</si>
  <si>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</si>
  <si>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</si>
  <si>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</si>
  <si>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</si>
  <si>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</si>
  <si>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</si>
  <si>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</si>
  <si>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</si>
  <si>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</si>
  <si>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</si>
  <si>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</si>
  <si>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</si>
  <si>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</si>
  <si>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</si>
  <si>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</si>
  <si>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</si>
  <si>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</si>
  <si>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</si>
  <si>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</si>
  <si>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</si>
  <si>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</si>
  <si>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</si>
  <si>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</si>
  <si>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</si>
  <si>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</si>
  <si>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</si>
  <si>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</si>
  <si>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</si>
  <si>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</si>
  <si>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</si>
  <si>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</si>
  <si>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</si>
  <si>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</si>
  <si>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</si>
  <si>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</si>
  <si>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</si>
  <si>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</si>
  <si>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</si>
  <si>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</si>
  <si>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</si>
  <si>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</si>
  <si>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</si>
  <si>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</si>
  <si>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</si>
  <si>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</si>
  <si>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</si>
  <si>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</si>
  <si>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</si>
  <si>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</si>
  <si>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</si>
  <si>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</si>
  <si>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</si>
  <si>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</si>
  <si>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</si>
  <si>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</si>
  <si>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</si>
  <si>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</si>
  <si>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</si>
  <si>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</si>
  <si>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</si>
  <si>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</si>
  <si>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</si>
  <si>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</si>
  <si>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</si>
  <si>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</si>
  <si>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</si>
  <si>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</si>
  <si>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</si>
  <si>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</si>
  <si>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</si>
  <si>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</si>
  <si>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</si>
  <si>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</si>
  <si>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</si>
  <si>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</si>
  <si>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</si>
  <si>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</si>
  <si>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</si>
  <si>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</si>
  <si>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</si>
  <si>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</si>
  <si>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</si>
  <si>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</si>
  <si>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</si>
  <si>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</si>
  <si>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</si>
  <si>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</si>
  <si>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</si>
  <si>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</si>
  <si>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</si>
  <si>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</si>
  <si>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</si>
  <si>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</si>
  <si>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</si>
  <si>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</si>
  <si>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</si>
  <si>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</si>
  <si>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</si>
  <si>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</si>
  <si>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</si>
  <si>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</si>
  <si>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</si>
  <si>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</si>
  <si>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</si>
  <si>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</si>
  <si>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</si>
  <si>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</si>
  <si>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</si>
  <si>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</si>
  <si>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</si>
  <si>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</si>
  <si>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</si>
  <si>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</si>
  <si>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</si>
  <si>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</si>
  <si>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</si>
  <si>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</si>
  <si>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</si>
  <si>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</si>
  <si>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</si>
  <si>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</si>
  <si>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</si>
  <si>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</si>
  <si>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</si>
  <si>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</si>
  <si>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</si>
  <si>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</si>
  <si>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</si>
  <si>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</si>
  <si>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</si>
  <si>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</si>
  <si>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</si>
  <si>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</si>
  <si>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</si>
  <si>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</si>
  <si>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</si>
  <si>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</si>
  <si>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</si>
  <si>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</si>
  <si>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</si>
  <si>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</si>
  <si>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</si>
  <si>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</si>
  <si>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</si>
  <si>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</si>
  <si>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</si>
  <si>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</si>
  <si>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</si>
  <si>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</si>
  <si>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</si>
  <si>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</si>
  <si>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</si>
  <si>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</si>
  <si>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</si>
  <si>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</si>
  <si>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</si>
  <si>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</si>
  <si>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</si>
  <si>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</si>
  <si>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</si>
  <si>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</si>
  <si>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</si>
  <si>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</si>
  <si>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</si>
  <si>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</si>
  <si>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</si>
  <si>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</si>
  <si>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</si>
  <si>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</si>
  <si>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</si>
  <si>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</si>
  <si>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</si>
  <si>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</si>
  <si>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</si>
  <si>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</si>
  <si>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</si>
  <si>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</si>
  <si>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</si>
  <si>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</si>
  <si>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</si>
  <si>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</si>
  <si>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</si>
  <si>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</si>
  <si>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</si>
  <si>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</si>
  <si>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</si>
  <si>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</si>
  <si>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</si>
  <si>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</si>
  <si>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</si>
  <si>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</si>
  <si>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</si>
  <si>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</si>
  <si>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</si>
  <si>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</si>
  <si>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</si>
  <si>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</si>
  <si>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</si>
  <si>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</si>
  <si>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</si>
  <si>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</si>
  <si>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</si>
  <si>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</si>
  <si>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</si>
  <si>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</si>
  <si>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</si>
  <si>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</si>
  <si>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</si>
  <si>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</si>
  <si>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</si>
  <si>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</si>
  <si>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</si>
  <si>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</si>
  <si>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</si>
  <si>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</si>
  <si>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</si>
  <si>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</si>
  <si>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</si>
  <si>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</si>
  <si>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</si>
  <si>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</si>
  <si>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</si>
  <si>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</si>
  <si>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</si>
  <si>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</si>
  <si>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</si>
  <si>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</si>
  <si>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</si>
  <si>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</si>
  <si>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</si>
  <si>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</si>
  <si>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</si>
  <si>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</si>
  <si>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</si>
  <si>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</si>
  <si>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</si>
  <si>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</si>
  <si>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</si>
  <si>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</si>
  <si>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</si>
  <si>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</si>
  <si>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</si>
  <si>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</si>
  <si>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</si>
  <si>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</si>
  <si>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</si>
  <si>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</si>
  <si>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</si>
  <si>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</si>
  <si>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</si>
  <si>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</si>
  <si>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</si>
  <si>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</si>
  <si>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</si>
  <si>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</si>
  <si>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</si>
  <si>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</si>
  <si>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</si>
  <si>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</si>
  <si>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</si>
  <si>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</si>
  <si>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</si>
  <si>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</si>
  <si>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</si>
  <si>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</si>
  <si>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</si>
  <si>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</si>
  <si>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</si>
  <si>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</si>
  <si>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</si>
  <si>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</si>
  <si>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</si>
  <si>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</si>
  <si>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</si>
  <si>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</si>
  <si>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</si>
  <si>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</si>
  <si>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</si>
  <si>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</si>
  <si>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</si>
  <si>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</si>
  <si>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</si>
  <si>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</si>
  <si>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</si>
  <si>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</si>
  <si>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</si>
  <si>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</si>
  <si>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</si>
  <si>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</si>
  <si>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</si>
  <si>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</si>
  <si>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</si>
  <si>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</si>
  <si>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</si>
  <si>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</si>
  <si>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</si>
  <si>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</si>
  <si>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</si>
  <si>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</si>
  <si>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</si>
  <si>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</si>
  <si>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</si>
  <si>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</si>
  <si>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</si>
  <si>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</si>
  <si>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</si>
  <si>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</si>
  <si>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</si>
  <si>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</si>
  <si>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</si>
  <si>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</si>
  <si>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</si>
  <si>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</si>
  <si>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</si>
  <si>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</si>
  <si>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</si>
  <si>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</si>
  <si>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</si>
  <si>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</si>
  <si>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</si>
  <si>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</si>
  <si>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</si>
  <si>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</si>
  <si>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</si>
  <si>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</si>
  <si>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</si>
  <si>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</si>
  <si>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</si>
  <si>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</si>
  <si>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</si>
  <si>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</si>
  <si>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</si>
  <si>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</si>
  <si>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</si>
  <si>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</si>
  <si>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</si>
  <si>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</si>
  <si>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</si>
  <si>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</si>
  <si>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</si>
  <si>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</si>
  <si>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</si>
  <si>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</si>
  <si>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</si>
  <si>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</si>
  <si>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</si>
  <si>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</si>
  <si>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</si>
  <si>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</si>
  <si>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</si>
  <si>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</si>
  <si>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</si>
  <si>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</si>
  <si>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</si>
  <si>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</si>
  <si>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</si>
  <si>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</si>
  <si>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</si>
  <si>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</si>
  <si>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</si>
  <si>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</si>
  <si>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</si>
  <si>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</si>
  <si>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</si>
  <si>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</si>
  <si>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</si>
  <si>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</si>
  <si>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</si>
  <si>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</si>
  <si>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</si>
  <si>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</si>
  <si>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</si>
  <si>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</si>
  <si>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</si>
  <si>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</si>
  <si>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</si>
  <si>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</si>
  <si>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</si>
  <si>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</si>
  <si>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</si>
  <si>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</si>
  <si>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</si>
  <si>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</si>
  <si>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</si>
  <si>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</si>
  <si>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</si>
  <si>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</si>
  <si>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</si>
  <si>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</si>
  <si>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</si>
  <si>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</si>
  <si>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</si>
  <si>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</si>
  <si>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</si>
  <si>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</si>
  <si>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</si>
  <si>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</si>
  <si>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</si>
  <si>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</si>
  <si>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</si>
  <si>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</si>
  <si>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</si>
  <si>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</si>
  <si>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</si>
  <si>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</si>
  <si>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</si>
  <si>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</si>
  <si>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</si>
  <si>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</si>
  <si>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</si>
  <si>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</si>
  <si>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</si>
  <si>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</si>
  <si>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</si>
  <si>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</si>
  <si>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</si>
  <si>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</si>
  <si>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</si>
  <si>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</si>
  <si>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</si>
  <si>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</si>
  <si>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</si>
  <si>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</si>
  <si>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</si>
  <si>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</si>
  <si>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</si>
  <si>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</si>
  <si>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</si>
  <si>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</si>
  <si>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</si>
  <si>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</si>
  <si>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</si>
  <si>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</si>
  <si>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</si>
  <si>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</si>
  <si>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</si>
  <si>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</si>
  <si>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</si>
  <si>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</si>
  <si>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</si>
  <si>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</si>
  <si>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</si>
  <si>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</si>
  <si>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</si>
  <si>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</si>
  <si>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</si>
  <si>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</si>
  <si>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</si>
  <si>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</si>
  <si>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</si>
  <si>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</si>
  <si>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</si>
  <si>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</si>
  <si>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</si>
  <si>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</si>
  <si>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</si>
  <si>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</si>
  <si>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</si>
  <si>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</si>
  <si>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</si>
  <si>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</si>
  <si>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</si>
  <si>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</si>
  <si>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</si>
  <si>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</si>
  <si>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</si>
  <si>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</si>
  <si>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</si>
  <si>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</si>
  <si>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</si>
  <si>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</si>
  <si>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</si>
  <si>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</si>
  <si>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</si>
  <si>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</si>
  <si>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</si>
  <si>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</si>
  <si>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</si>
  <si>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</si>
  <si>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</si>
  <si>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</si>
  <si>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</si>
  <si>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</si>
  <si>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</si>
  <si>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</si>
  <si>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</si>
  <si>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</si>
  <si>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</si>
  <si>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</si>
  <si>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</si>
  <si>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</si>
  <si>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</si>
  <si>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</si>
  <si>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</si>
  <si>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</si>
  <si>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</si>
  <si>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</si>
  <si>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</si>
  <si>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</si>
  <si>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</si>
  <si>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</si>
  <si>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</si>
  <si>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</si>
  <si>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</si>
  <si>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</si>
  <si>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</si>
  <si>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</si>
  <si>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</si>
  <si>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</si>
  <si>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</si>
  <si>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</si>
  <si>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</si>
  <si>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</si>
  <si>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</si>
  <si>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</si>
  <si>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</si>
  <si>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</si>
  <si>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</si>
  <si>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</si>
  <si>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</si>
  <si>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</si>
  <si>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</si>
  <si>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</si>
  <si>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</si>
  <si>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</si>
  <si>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</si>
  <si>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</si>
  <si>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</si>
  <si>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</si>
  <si>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</si>
  <si>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</si>
  <si>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</si>
  <si>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</si>
  <si>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</si>
  <si>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</si>
  <si>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</si>
  <si>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</si>
  <si>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</si>
  <si>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</si>
  <si>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</si>
  <si>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</si>
  <si>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</si>
  <si>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</si>
  <si>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</si>
  <si>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</si>
  <si>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</si>
  <si>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</si>
  <si>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</si>
  <si>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</si>
  <si>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</si>
  <si>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</si>
  <si>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</si>
  <si>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</si>
  <si>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</si>
  <si>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</si>
  <si>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</si>
  <si>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</si>
  <si>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</si>
  <si>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</si>
  <si>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</si>
  <si>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</si>
  <si>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</si>
  <si>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</si>
  <si>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</si>
  <si>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</si>
  <si>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</si>
  <si>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</si>
  <si>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</si>
  <si>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</si>
  <si>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</si>
  <si>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</si>
  <si>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</si>
  <si>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</si>
  <si>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</si>
  <si>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</si>
  <si>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</si>
  <si>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</si>
  <si>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</si>
  <si>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</si>
  <si>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</si>
  <si>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</si>
  <si>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</si>
  <si>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</si>
  <si>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</si>
  <si>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</si>
  <si>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</si>
  <si>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</si>
  <si>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</si>
  <si>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</si>
  <si>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</si>
  <si>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</si>
  <si>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</si>
  <si>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</si>
  <si>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</si>
  <si>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</si>
  <si>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</si>
  <si>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</si>
  <si>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</si>
  <si>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</si>
  <si>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</si>
  <si>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</si>
  <si>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</si>
  <si>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</si>
  <si>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</si>
  <si>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</si>
  <si>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</si>
  <si>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</si>
  <si>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</si>
  <si>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</si>
  <si>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</si>
  <si>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</si>
  <si>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</si>
  <si>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</si>
  <si>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</si>
  <si>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</si>
  <si>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</si>
  <si>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</si>
  <si>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</si>
  <si>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</si>
  <si>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</si>
  <si>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</si>
  <si>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</si>
  <si>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</si>
  <si>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</si>
  <si>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</si>
  <si>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</si>
  <si>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</si>
  <si>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</si>
  <si>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</si>
  <si>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</si>
  <si>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</si>
  <si>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</si>
  <si>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</si>
  <si>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</si>
  <si>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</si>
  <si>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</si>
  <si>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</si>
  <si>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</si>
  <si>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</si>
  <si>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</si>
  <si>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</si>
  <si>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</si>
  <si>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</si>
  <si>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</si>
  <si>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</si>
  <si>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</si>
  <si>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</si>
  <si>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</si>
  <si>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</si>
  <si>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</si>
  <si>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</si>
  <si>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</si>
  <si>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</si>
  <si>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</si>
  <si>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</si>
  <si>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</si>
  <si>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</si>
  <si>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</si>
  <si>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</si>
  <si>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</si>
  <si>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</si>
  <si>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</si>
  <si>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</si>
  <si>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</si>
  <si>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</si>
  <si>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</si>
  <si>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</si>
  <si>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</si>
  <si>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</si>
  <si>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</si>
  <si>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</si>
  <si>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</si>
  <si>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</si>
  <si>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</si>
  <si>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</si>
  <si>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</si>
  <si>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</si>
  <si>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</si>
  <si>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</si>
  <si>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</si>
  <si>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</si>
  <si>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</si>
  <si>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</si>
  <si>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</si>
  <si>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</si>
  <si>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</si>
  <si>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</si>
  <si>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</si>
  <si>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</si>
  <si>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</si>
  <si>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</si>
  <si>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</si>
  <si>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</si>
  <si>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</si>
  <si>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</si>
  <si>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</si>
  <si>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</si>
  <si>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</si>
  <si>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</si>
  <si>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</si>
  <si>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</si>
  <si>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</si>
  <si>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</si>
  <si>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</si>
  <si>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</si>
  <si>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</si>
  <si>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</si>
  <si>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</si>
  <si>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</si>
  <si>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</si>
  <si>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</si>
  <si>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</si>
  <si>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</si>
  <si>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</si>
  <si>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</si>
  <si>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</si>
  <si>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</si>
  <si>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</si>
  <si>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</si>
  <si>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</si>
  <si>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</si>
  <si>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</si>
  <si>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</si>
  <si>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</si>
  <si>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</si>
  <si>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</si>
  <si>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</si>
  <si>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</si>
  <si>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</si>
  <si>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</si>
  <si>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</si>
  <si>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</si>
  <si>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</si>
  <si>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</si>
  <si>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</si>
  <si>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</si>
  <si>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</si>
  <si>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</si>
  <si>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</si>
  <si>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</si>
  <si>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</si>
  <si>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</si>
  <si>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</si>
  <si>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</si>
  <si>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</si>
  <si>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</si>
  <si>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</si>
  <si>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</si>
  <si>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</si>
  <si>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</si>
  <si>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</si>
  <si>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</si>
  <si>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</si>
  <si>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</si>
  <si>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</si>
  <si>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</si>
  <si>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</si>
  <si>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</si>
  <si>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</si>
  <si>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</si>
  <si>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</si>
  <si>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</si>
  <si>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</si>
  <si>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</si>
  <si>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</si>
  <si>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</si>
  <si>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</si>
  <si>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</si>
  <si>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</si>
  <si>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</si>
  <si>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</si>
  <si>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</si>
  <si>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</si>
  <si>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</si>
  <si>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</si>
  <si>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</si>
  <si>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</si>
  <si>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</si>
  <si>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</si>
  <si>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</si>
  <si>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</si>
  <si>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</si>
  <si>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</si>
  <si>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</si>
  <si>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</si>
  <si>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</si>
  <si>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</si>
  <si>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</si>
  <si>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</si>
  <si>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</si>
  <si>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</si>
  <si>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</si>
  <si>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</si>
  <si>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</si>
  <si>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</si>
  <si>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</si>
  <si>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</si>
  <si>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</si>
  <si>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</si>
  <si>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</si>
  <si>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</si>
  <si>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</si>
  <si>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</si>
  <si>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</si>
  <si>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</si>
  <si>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</si>
  <si>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</si>
  <si>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</si>
  <si>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</si>
  <si>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</si>
  <si>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</si>
  <si>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</si>
  <si>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</si>
  <si>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</si>
  <si>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</si>
  <si>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</si>
  <si>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</si>
  <si>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</si>
  <si>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</si>
  <si>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</si>
  <si>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</si>
  <si>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</si>
  <si>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</si>
  <si>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</si>
  <si>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</si>
  <si>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</si>
  <si>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</si>
  <si>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</si>
  <si>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</si>
  <si>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</si>
  <si>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</si>
  <si>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</si>
  <si>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</si>
  <si>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</si>
  <si>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</si>
  <si>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</si>
  <si>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</si>
  <si>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</si>
  <si>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</si>
  <si>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</si>
  <si>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</si>
  <si>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</si>
  <si>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</si>
  <si>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</si>
  <si>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</si>
  <si>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</si>
  <si>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</si>
  <si>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</si>
  <si>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</si>
  <si>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</si>
  <si>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</si>
  <si>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</si>
  <si>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</si>
  <si>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</si>
  <si>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</si>
  <si>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</si>
  <si>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</si>
  <si>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</si>
  <si>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</si>
  <si>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</si>
  <si>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</si>
  <si>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</si>
  <si>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</si>
  <si>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</si>
  <si>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</si>
  <si>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</si>
  <si>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</si>
  <si>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</si>
  <si>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</si>
  <si>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</si>
  <si>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</si>
  <si>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</si>
  <si>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</si>
  <si>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</si>
  <si>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</si>
  <si>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</si>
  <si>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</si>
  <si>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</si>
  <si>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</si>
  <si>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</si>
  <si>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</si>
  <si>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</si>
  <si>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</si>
  <si>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</si>
  <si>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</si>
  <si>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</si>
  <si>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</si>
  <si>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</si>
  <si>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</si>
  <si>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</si>
  <si>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</si>
  <si>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</si>
  <si>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</si>
  <si>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</si>
  <si>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</si>
  <si>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</si>
  <si>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</si>
  <si>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</si>
  <si>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</si>
  <si>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</si>
  <si>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</si>
  <si>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</si>
  <si>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</si>
  <si>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</si>
  <si>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</si>
  <si>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</si>
  <si>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</si>
  <si>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</si>
  <si>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</si>
  <si>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</si>
  <si>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</si>
  <si>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</si>
  <si>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</si>
  <si>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</si>
  <si>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</si>
  <si>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</si>
  <si>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</si>
  <si>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</si>
  <si>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</si>
  <si>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</si>
  <si>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</si>
  <si>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</si>
  <si>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</si>
  <si>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</si>
  <si>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</si>
  <si>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</si>
  <si>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</si>
  <si>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</si>
  <si>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</si>
  <si>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</si>
  <si>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</si>
  <si>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</si>
  <si>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</si>
  <si>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</si>
  <si>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</si>
  <si>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</si>
  <si>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</si>
  <si>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</si>
  <si>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</si>
  <si>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</si>
  <si>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</si>
  <si>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</si>
  <si>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</si>
  <si>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</si>
  <si>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</si>
  <si>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</si>
  <si>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</si>
  <si>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</si>
  <si>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</si>
  <si>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</si>
  <si>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</si>
  <si>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</si>
  <si>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</si>
  <si>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</si>
  <si>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</si>
  <si>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</si>
  <si>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</si>
  <si>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</si>
  <si>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</si>
  <si>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</si>
  <si>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</si>
  <si>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</si>
  <si>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</si>
  <si>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</si>
  <si>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</si>
  <si>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</si>
  <si>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</si>
  <si>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</si>
  <si>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</si>
  <si>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</si>
  <si>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</si>
  <si>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</si>
  <si>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</si>
  <si>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</si>
  <si>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</si>
  <si>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</si>
  <si>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</si>
  <si>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</si>
  <si>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</si>
  <si>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</si>
  <si>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</si>
  <si>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</si>
  <si>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</si>
  <si>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</si>
  <si>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</si>
  <si>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</si>
  <si>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</si>
  <si>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</si>
  <si>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</si>
  <si>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</si>
  <si>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</si>
  <si>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</si>
  <si>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</si>
  <si>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</si>
  <si>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</si>
  <si>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</si>
  <si>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</si>
  <si>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</si>
  <si>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</si>
  <si>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</si>
  <si>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</si>
  <si>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</si>
  <si>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</si>
  <si>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</si>
  <si>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</si>
  <si>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</si>
  <si>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</si>
  <si>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</si>
  <si>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</si>
  <si>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</si>
  <si>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</si>
  <si>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</si>
  <si>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</si>
  <si>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</si>
  <si>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</si>
  <si>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</si>
  <si>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</si>
  <si>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</si>
  <si>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</si>
  <si>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</si>
  <si>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</si>
  <si>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</si>
  <si>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</si>
  <si>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</si>
  <si>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</si>
  <si>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</si>
  <si>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</si>
  <si>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</si>
  <si>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</si>
  <si>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</si>
  <si>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</si>
  <si>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</si>
  <si>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</si>
  <si>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</si>
  <si>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</si>
  <si>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</si>
  <si>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</si>
  <si>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</si>
  <si>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</si>
  <si>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</si>
  <si>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</si>
  <si>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</si>
  <si>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</si>
  <si>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</si>
  <si>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</si>
  <si>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</si>
  <si>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</si>
  <si>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</si>
  <si>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</si>
  <si>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</si>
  <si>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</si>
  <si>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</si>
  <si>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</si>
  <si>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</si>
  <si>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</si>
  <si>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</si>
  <si>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</si>
  <si>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</si>
  <si>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</si>
  <si>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</si>
  <si>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</si>
  <si>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</si>
  <si>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</si>
  <si>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</si>
  <si>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</si>
  <si>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</si>
  <si>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</si>
  <si>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</si>
  <si>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</si>
  <si>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</si>
  <si>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</si>
  <si>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</si>
  <si>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</si>
  <si>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</si>
  <si>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</si>
  <si>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</si>
  <si>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</si>
  <si>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</si>
  <si>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</si>
  <si>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</si>
  <si>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</si>
  <si>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</si>
  <si>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</si>
  <si>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</si>
  <si>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</si>
  <si>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</si>
  <si>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</si>
  <si>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</si>
  <si>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</si>
  <si>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</si>
  <si>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</si>
  <si>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</si>
  <si>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</si>
  <si>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</si>
  <si>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</si>
  <si>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</si>
  <si>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</si>
  <si>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</si>
  <si>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</si>
  <si>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</si>
  <si>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</si>
  <si>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</si>
  <si>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</si>
  <si>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</si>
  <si>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</si>
  <si>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</si>
  <si>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</si>
  <si>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</si>
  <si>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</si>
  <si>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</si>
  <si>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</si>
  <si>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</si>
  <si>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</si>
  <si>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</si>
  <si>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</si>
  <si>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</si>
  <si>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</si>
  <si>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</si>
  <si>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</si>
  <si>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</si>
  <si>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</si>
  <si>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</si>
  <si>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</si>
  <si>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</si>
  <si>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</si>
  <si>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</si>
  <si>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</si>
  <si>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</si>
  <si>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</si>
  <si>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</si>
  <si>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</si>
  <si>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</si>
  <si>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</si>
  <si>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</si>
  <si>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</si>
  <si>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</si>
  <si>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</si>
  <si>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</si>
  <si>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</si>
  <si>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</si>
  <si>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</si>
  <si>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</si>
  <si>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</si>
  <si>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</si>
  <si>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</si>
  <si>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</si>
  <si>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</si>
  <si>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</si>
  <si>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</si>
  <si>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</si>
  <si>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</si>
  <si>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</si>
  <si>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</si>
  <si>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</si>
  <si>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</si>
  <si>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</si>
  <si>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</si>
  <si>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</si>
  <si>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</si>
  <si>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</si>
  <si>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</si>
  <si>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</si>
  <si>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</si>
  <si>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</si>
  <si>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</si>
  <si>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</si>
  <si>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</si>
  <si>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</si>
  <si>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</si>
  <si>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</si>
  <si>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</si>
  <si>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</si>
  <si>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</si>
  <si>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</si>
  <si>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</si>
  <si>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</si>
  <si>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</si>
  <si>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</si>
  <si>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</si>
  <si>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</si>
  <si>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</si>
  <si>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</si>
  <si>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</si>
  <si>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</si>
  <si>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</si>
  <si>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</si>
  <si>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</si>
  <si>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</si>
  <si>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</si>
  <si>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</si>
  <si>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</si>
  <si>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</si>
  <si>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</si>
  <si>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</si>
  <si>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</si>
  <si>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</si>
  <si>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</si>
  <si>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</si>
  <si>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</si>
  <si>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</si>
  <si>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</si>
  <si>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</si>
  <si>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</si>
  <si>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</si>
  <si>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</si>
  <si>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</si>
  <si>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</si>
  <si>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</si>
  <si>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</si>
  <si>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</si>
  <si>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</si>
  <si>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</si>
  <si>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</si>
  <si>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</si>
  <si>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</si>
  <si>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</si>
  <si>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</si>
  <si>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</si>
  <si>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</si>
  <si>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</si>
  <si>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</si>
  <si>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</si>
  <si>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</si>
  <si>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</si>
  <si>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</si>
  <si>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</si>
  <si>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</si>
  <si>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</si>
  <si>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</si>
  <si>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</si>
  <si>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</si>
  <si>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</si>
  <si>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</si>
  <si>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</si>
  <si>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</si>
  <si>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</si>
  <si>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</si>
  <si>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</si>
  <si>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</si>
  <si>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</si>
  <si>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</si>
  <si>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</si>
  <si>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</si>
  <si>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</si>
  <si>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</si>
  <si>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</si>
  <si>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</si>
  <si>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</si>
  <si>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</si>
  <si>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</si>
  <si>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</si>
  <si>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</si>
  <si>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</si>
  <si>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</si>
  <si>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</si>
  <si>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</si>
  <si>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</si>
  <si>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</si>
  <si>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</si>
  <si>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</si>
  <si>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</si>
  <si>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</si>
  <si>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</si>
  <si>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</si>
  <si>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</si>
  <si>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</si>
  <si>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</si>
  <si>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</si>
  <si>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</si>
  <si>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</si>
  <si>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</si>
  <si>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</si>
  <si>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</si>
  <si>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</si>
  <si>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</si>
  <si>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</si>
  <si>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</si>
  <si>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</si>
  <si>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</si>
  <si>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</si>
  <si>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</si>
  <si>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</si>
  <si>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</si>
  <si>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</si>
  <si>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</si>
  <si>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</si>
  <si>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</si>
  <si>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</si>
  <si>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</si>
  <si>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</si>
  <si>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</si>
  <si>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</si>
  <si>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</si>
  <si>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</si>
  <si>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</si>
  <si>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</si>
  <si>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</si>
  <si>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</si>
  <si>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</si>
  <si>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</si>
  <si>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</si>
  <si>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</si>
  <si>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</si>
  <si>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</si>
  <si>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</si>
  <si>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</si>
  <si>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</si>
  <si>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</si>
  <si>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</si>
  <si>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</si>
  <si>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</si>
  <si>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</si>
  <si>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</si>
  <si>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</si>
  <si>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</si>
  <si>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</si>
  <si>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</si>
  <si>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</si>
  <si>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</si>
  <si>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</si>
  <si>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</si>
  <si>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</si>
  <si>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</si>
  <si>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</si>
  <si>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</si>
  <si>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</si>
  <si>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</si>
  <si>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</si>
  <si>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</si>
  <si>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</si>
  <si>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</si>
  <si>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</si>
  <si>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</si>
  <si>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</si>
  <si>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</si>
  <si>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</si>
  <si>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</si>
  <si>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</si>
  <si>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</si>
  <si>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</si>
  <si>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</si>
  <si>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</si>
  <si>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</si>
  <si>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</si>
  <si>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</si>
  <si>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</si>
  <si>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</si>
  <si>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</si>
  <si>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</si>
  <si>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</si>
  <si>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</si>
  <si>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</si>
  <si>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</si>
  <si>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</si>
  <si>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</si>
  <si>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</si>
  <si>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</si>
  <si>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</si>
  <si>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</si>
  <si>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</si>
  <si>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</si>
  <si>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</si>
  <si>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</si>
  <si>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</si>
  <si>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</si>
  <si>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</si>
  <si>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</si>
  <si>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</si>
  <si>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</si>
  <si>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</si>
  <si>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</si>
  <si>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</si>
  <si>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</si>
  <si>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</si>
  <si>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</si>
  <si>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</si>
  <si>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</si>
  <si>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</si>
  <si>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</si>
  <si>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</si>
  <si>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</si>
  <si>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</si>
  <si>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</si>
  <si>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</si>
  <si>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</si>
  <si>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</si>
  <si>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</si>
  <si>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</si>
  <si>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</si>
  <si>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</si>
  <si>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</si>
  <si>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</si>
  <si>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</si>
  <si>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</si>
  <si>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</si>
  <si>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</si>
  <si>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</si>
  <si>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</si>
  <si>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</si>
  <si>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</si>
  <si>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</si>
  <si>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</si>
  <si>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</si>
  <si>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</si>
  <si>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</si>
  <si>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</si>
  <si>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</si>
  <si>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</si>
  <si>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</si>
  <si>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</si>
  <si>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</si>
  <si>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</si>
  <si>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</si>
  <si>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</si>
  <si>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</si>
  <si>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</si>
  <si>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</si>
  <si>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</si>
  <si>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</si>
  <si>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</si>
  <si>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</si>
  <si>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</si>
  <si>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</si>
  <si>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</si>
  <si>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</si>
  <si>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</si>
  <si>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</si>
  <si>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</si>
  <si>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</si>
  <si>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</si>
  <si>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</si>
  <si>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</si>
  <si>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</si>
  <si>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</si>
  <si>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</si>
  <si>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</si>
  <si>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</si>
  <si>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</si>
  <si>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</si>
  <si>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</si>
  <si>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</si>
  <si>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</si>
  <si>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</si>
  <si>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</si>
  <si>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</si>
  <si>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</si>
  <si>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</si>
  <si>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</si>
  <si>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</si>
  <si>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</si>
  <si>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</si>
  <si>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</si>
  <si>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</si>
  <si>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</si>
  <si>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</si>
  <si>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</si>
  <si>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</si>
  <si>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</si>
  <si>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</si>
  <si>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</si>
  <si>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</si>
  <si>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</si>
  <si>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</si>
  <si>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</si>
  <si>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</si>
  <si>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</si>
  <si>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</si>
  <si>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</si>
  <si>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</si>
  <si>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</si>
  <si>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</si>
  <si>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</si>
  <si>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</si>
  <si>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</si>
  <si>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</si>
  <si>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</si>
  <si>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</si>
  <si>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</si>
  <si>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</si>
  <si>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</si>
  <si>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</si>
  <si>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</si>
  <si>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</si>
  <si>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</si>
  <si>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</si>
  <si>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</si>
  <si>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</si>
  <si>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</si>
  <si>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</si>
  <si>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</si>
  <si>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</si>
  <si>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</si>
  <si>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</si>
  <si>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</si>
  <si>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</si>
  <si>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</si>
  <si>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</si>
  <si>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</si>
  <si>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</si>
  <si>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</si>
  <si>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</si>
  <si>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</si>
  <si>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</si>
  <si>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</si>
  <si>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</si>
  <si>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</si>
  <si>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</si>
  <si>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</si>
  <si>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</si>
  <si>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</si>
  <si>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</si>
  <si>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</si>
  <si>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</si>
  <si>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</si>
  <si>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</si>
  <si>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</si>
  <si>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</si>
  <si>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</si>
  <si>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</si>
  <si>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</si>
  <si>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</si>
  <si>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</si>
  <si>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</si>
  <si>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</si>
  <si>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</si>
  <si>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</si>
  <si>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</si>
  <si>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</si>
  <si>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</si>
  <si>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</si>
  <si>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</si>
  <si>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</si>
  <si>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</si>
  <si>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</si>
  <si>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</si>
  <si>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</si>
  <si>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</si>
  <si>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</si>
  <si>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</si>
  <si>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</si>
  <si>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</si>
  <si>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</si>
  <si>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</si>
  <si>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</si>
  <si>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</si>
  <si>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</si>
  <si>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</si>
  <si>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</si>
  <si>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</si>
  <si>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</si>
  <si>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</si>
  <si>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</si>
  <si>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</si>
  <si>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</si>
  <si>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</si>
  <si>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</si>
  <si>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</si>
  <si>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</si>
  <si>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</si>
  <si>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</si>
  <si>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</si>
  <si>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</si>
  <si>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</si>
  <si>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</si>
  <si>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</si>
  <si>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</si>
  <si>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</si>
  <si>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</si>
  <si>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</si>
  <si>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</si>
  <si>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</si>
  <si>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</si>
  <si>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</si>
  <si>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</si>
  <si>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</si>
  <si>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</si>
  <si>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</si>
  <si>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</si>
  <si>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</si>
  <si>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</si>
  <si>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</si>
  <si>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</si>
  <si>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</si>
  <si>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</si>
  <si>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</si>
  <si>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</si>
  <si>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</si>
  <si>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</si>
  <si>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</si>
  <si>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</si>
  <si>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</si>
  <si>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</si>
  <si>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</si>
  <si>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</si>
  <si>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</si>
  <si>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</si>
  <si>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</si>
  <si>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</si>
  <si>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</si>
  <si>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</si>
  <si>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</si>
  <si>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</si>
  <si>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</si>
  <si>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</si>
  <si>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</si>
  <si>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</si>
  <si>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</si>
  <si>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</si>
  <si>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</si>
  <si>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</si>
  <si>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</si>
  <si>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</si>
  <si>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</si>
  <si>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</si>
  <si>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</si>
  <si>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</si>
  <si>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</si>
  <si>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</si>
  <si>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</si>
  <si>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</si>
  <si>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</si>
  <si>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</si>
  <si>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</si>
  <si>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</si>
  <si>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</si>
  <si>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</si>
  <si>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</si>
  <si>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</si>
  <si>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</si>
  <si>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</si>
  <si>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</si>
  <si>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</si>
  <si>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</si>
  <si>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</si>
  <si>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</si>
  <si>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</si>
  <si>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</si>
  <si>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</si>
  <si>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</si>
  <si>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</si>
  <si>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</si>
  <si>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</si>
  <si>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</si>
  <si>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</si>
  <si>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</si>
  <si>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</si>
  <si>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</si>
  <si>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</si>
  <si>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</si>
  <si>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</si>
  <si>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</si>
  <si>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</si>
  <si>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</si>
  <si>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</si>
  <si>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</si>
  <si>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</si>
  <si>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</si>
  <si>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</si>
  <si>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</si>
  <si>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</si>
  <si>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</si>
  <si>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</si>
  <si>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</si>
  <si>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</si>
  <si>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</si>
  <si>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</si>
  <si>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</si>
  <si>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</si>
  <si>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</si>
  <si>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</si>
  <si>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</si>
  <si>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</si>
  <si>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</si>
  <si>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</si>
  <si>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</si>
  <si>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</si>
  <si>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</si>
  <si>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</si>
  <si>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</si>
  <si>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</si>
  <si>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</si>
  <si>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</si>
  <si>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</si>
  <si>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</si>
  <si>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</si>
  <si>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</si>
  <si>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</si>
  <si>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</si>
  <si>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</si>
  <si>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</si>
  <si>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</si>
  <si>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</si>
  <si>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</si>
  <si>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</si>
  <si>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</si>
  <si>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</si>
  <si>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</si>
  <si>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</si>
  <si>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</si>
  <si>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</si>
  <si>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</si>
  <si>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</si>
  <si>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</si>
  <si>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</si>
  <si>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</si>
  <si>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</si>
  <si>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</si>
  <si>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</si>
  <si>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</si>
  <si>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</si>
  <si>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</si>
  <si>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</si>
  <si>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</si>
  <si>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</si>
  <si>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</si>
  <si>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</si>
  <si>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</si>
  <si>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</si>
  <si>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</si>
  <si>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</si>
  <si>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</si>
  <si>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</si>
  <si>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</si>
  <si>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</si>
  <si>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</si>
  <si>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</si>
  <si>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</si>
  <si>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</si>
  <si>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</si>
  <si>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</si>
  <si>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</si>
  <si>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</si>
  <si>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</si>
  <si>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</si>
  <si>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</si>
  <si>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</si>
  <si>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</si>
  <si>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</si>
  <si>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</si>
  <si>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</si>
  <si>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</si>
  <si>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</si>
  <si>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</si>
  <si>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</si>
  <si>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</si>
  <si>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</si>
  <si>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</si>
  <si>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</si>
  <si>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</si>
  <si>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</si>
  <si>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</si>
  <si>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</si>
  <si>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</si>
  <si>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</si>
  <si>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</si>
  <si>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</si>
  <si>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</si>
  <si>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</si>
  <si>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</si>
  <si>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</si>
  <si>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</si>
  <si>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</si>
  <si>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</si>
  <si>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</si>
  <si>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</si>
  <si>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</si>
  <si>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</si>
  <si>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</si>
  <si>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</si>
  <si>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</si>
  <si>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</si>
  <si>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</si>
  <si>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</si>
  <si>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</si>
  <si>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</si>
  <si>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</si>
  <si>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</si>
  <si>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</si>
  <si>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</si>
  <si>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</si>
  <si>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</si>
  <si>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</si>
  <si>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</si>
  <si>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</si>
  <si>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</si>
  <si>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</si>
  <si>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</si>
  <si>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</si>
  <si>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</si>
  <si>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</si>
  <si>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</si>
  <si>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</si>
  <si>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</si>
  <si>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</si>
  <si>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</si>
  <si>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</si>
  <si>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</si>
  <si>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</si>
  <si>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</si>
  <si>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</si>
  <si>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</si>
  <si>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</si>
  <si>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</si>
  <si>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</si>
  <si>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</si>
  <si>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</si>
  <si>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</si>
  <si>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</si>
  <si>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</si>
  <si>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</si>
  <si>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</si>
  <si>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</si>
  <si>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</si>
  <si>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</si>
  <si>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</si>
  <si>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</si>
  <si>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</si>
  <si>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</si>
  <si>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</si>
  <si>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</si>
  <si>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</si>
  <si>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</si>
  <si>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</si>
  <si>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</si>
  <si>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</si>
  <si>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</si>
  <si>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</si>
  <si>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</si>
  <si>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</si>
  <si>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</si>
  <si>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</si>
  <si>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</si>
  <si>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</si>
  <si>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</si>
  <si>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</si>
  <si>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</si>
  <si>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</si>
  <si>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</si>
  <si>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</si>
  <si>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</si>
  <si>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</si>
  <si>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</si>
  <si>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</si>
  <si>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</si>
  <si>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</si>
  <si>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</si>
  <si>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</si>
  <si>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</si>
  <si>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</si>
  <si>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</si>
  <si>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</si>
  <si>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</si>
  <si>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</si>
  <si>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</si>
  <si>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</si>
  <si>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</si>
  <si>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</si>
  <si>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</si>
  <si>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</si>
  <si>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</si>
  <si>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</si>
  <si>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</si>
  <si>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</si>
  <si>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</si>
  <si>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</si>
  <si>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</si>
  <si>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</si>
  <si>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</si>
  <si>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</si>
  <si>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</si>
  <si>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</si>
  <si>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</si>
  <si>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</si>
  <si>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</si>
  <si>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</si>
  <si>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</si>
  <si>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</si>
  <si>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</si>
  <si>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</si>
  <si>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</si>
  <si>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</si>
  <si>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</si>
  <si>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</si>
  <si>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</si>
  <si>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</si>
  <si>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</si>
  <si>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</si>
  <si>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</si>
  <si>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</si>
  <si>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</si>
  <si>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</si>
  <si>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</si>
  <si>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</si>
  <si>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</si>
  <si>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</si>
  <si>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</si>
  <si>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</si>
  <si>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</si>
  <si>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</si>
  <si>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</si>
  <si>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</si>
  <si>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</si>
  <si>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</si>
  <si>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</si>
  <si>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</si>
  <si>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</si>
  <si>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</si>
  <si>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</si>
  <si>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</si>
  <si>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</si>
  <si>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</si>
  <si>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</si>
  <si>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</si>
  <si>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</si>
  <si>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</si>
  <si>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</si>
  <si>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</si>
  <si>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</si>
  <si>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</si>
  <si>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</si>
  <si>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</si>
  <si>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</si>
  <si>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</si>
  <si>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</si>
  <si>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</si>
  <si>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</si>
  <si>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</si>
  <si>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</si>
  <si>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</si>
  <si>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</si>
  <si>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</si>
  <si>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</si>
  <si>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</si>
  <si>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</si>
  <si>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</si>
  <si>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</si>
  <si>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</si>
  <si>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</si>
  <si>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</si>
  <si>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</si>
  <si>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</si>
  <si>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</si>
  <si>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</si>
  <si>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</si>
  <si>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</si>
  <si>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</si>
  <si>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</si>
  <si>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</si>
  <si>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</si>
  <si>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</si>
  <si>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</si>
  <si>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</si>
  <si>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</si>
  <si>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</si>
  <si>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</si>
  <si>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</si>
  <si>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</si>
  <si>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</si>
  <si>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</si>
  <si>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</si>
  <si>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</si>
  <si>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</si>
  <si>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</si>
  <si>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</si>
  <si>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</si>
  <si>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</si>
  <si>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</si>
  <si>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</si>
  <si>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</si>
  <si>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</si>
  <si>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</si>
  <si>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</si>
  <si>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</si>
  <si>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</si>
  <si>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</si>
  <si>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</si>
  <si>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</si>
  <si>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</si>
  <si>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</si>
  <si>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</si>
  <si>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</si>
  <si>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</si>
  <si>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</si>
  <si>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</si>
  <si>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</si>
  <si>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</si>
  <si>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</si>
  <si>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</si>
  <si>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</si>
  <si>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</si>
  <si>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</si>
  <si>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</si>
  <si>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</si>
  <si>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</si>
  <si>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</si>
  <si>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</si>
  <si>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</si>
  <si>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</si>
  <si>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</si>
  <si>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</si>
  <si>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</si>
  <si>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</si>
  <si>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</si>
  <si>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</si>
  <si>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</si>
  <si>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</si>
  <si>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</si>
  <si>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</si>
  <si>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</si>
  <si>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</si>
  <si>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</si>
  <si>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</si>
  <si>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</si>
  <si>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</si>
  <si>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</si>
  <si>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</si>
  <si>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</si>
  <si>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</si>
  <si>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</si>
  <si>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</si>
  <si>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</si>
  <si>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</si>
  <si>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</si>
  <si>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</si>
  <si>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</si>
  <si>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</si>
  <si>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</si>
  <si>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</si>
  <si>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</si>
  <si>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</si>
  <si>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</si>
  <si>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</si>
  <si>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</si>
  <si>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</si>
  <si>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</si>
  <si>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</si>
  <si>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</si>
  <si>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</si>
  <si>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</si>
  <si>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</si>
  <si>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</si>
  <si>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</si>
  <si>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</si>
  <si>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</si>
  <si>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</si>
  <si>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</si>
  <si>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</si>
  <si>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</si>
  <si>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</si>
  <si>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</si>
  <si>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</si>
  <si>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</si>
  <si>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</si>
  <si>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</si>
  <si>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</si>
  <si>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</si>
  <si>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</si>
  <si>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</si>
  <si>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</si>
  <si>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</si>
  <si>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</si>
  <si>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</si>
  <si>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</si>
  <si>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</si>
  <si>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</si>
  <si>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</si>
  <si>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</si>
  <si>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</si>
  <si>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</si>
  <si>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</si>
  <si>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</si>
  <si>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</si>
  <si>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</si>
  <si>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</si>
  <si>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</si>
  <si>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</si>
  <si>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</si>
  <si>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</si>
  <si>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</si>
  <si>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</si>
  <si>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</si>
  <si>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</si>
  <si>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</si>
  <si>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</si>
  <si>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</si>
  <si>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</si>
  <si>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</si>
  <si>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</si>
  <si>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</si>
  <si>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</si>
  <si>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</si>
  <si>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</si>
  <si>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</si>
  <si>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</si>
  <si>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</si>
  <si>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</si>
  <si>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</si>
  <si>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</si>
  <si>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</si>
  <si>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</si>
  <si>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</si>
  <si>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</si>
  <si>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</si>
  <si>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</si>
  <si>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</si>
  <si>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</si>
  <si>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</si>
  <si>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</si>
  <si>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</si>
  <si>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</si>
  <si>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</si>
  <si>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</si>
  <si>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</si>
  <si>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</si>
  <si>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</si>
  <si>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</si>
  <si>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</si>
  <si>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</si>
  <si>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</si>
  <si>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</si>
  <si>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</si>
  <si>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</si>
  <si>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</si>
  <si>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</si>
  <si>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</si>
  <si>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</si>
  <si>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</si>
  <si>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</si>
  <si>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</si>
  <si>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</si>
  <si>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</si>
  <si>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</si>
  <si>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</si>
  <si>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</si>
  <si>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</si>
  <si>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</si>
  <si>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</si>
  <si>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</si>
  <si>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</si>
  <si>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</si>
  <si>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</si>
  <si>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</si>
  <si>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</si>
  <si>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</si>
  <si>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</si>
  <si>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</si>
  <si>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</si>
  <si>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</si>
  <si>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</si>
  <si>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</si>
  <si>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</si>
  <si>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</si>
  <si>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</si>
  <si>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</si>
  <si>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</si>
  <si>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</si>
  <si>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</si>
  <si>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</si>
  <si>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</si>
  <si>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</si>
  <si>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</si>
  <si>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</si>
  <si>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</si>
  <si>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</si>
  <si>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</si>
  <si>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</si>
  <si>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</si>
  <si>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</si>
  <si>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</si>
  <si>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</si>
  <si>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</si>
  <si>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</si>
  <si>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</si>
  <si>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</si>
  <si>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</si>
  <si>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</si>
  <si>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</si>
  <si>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</si>
  <si>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</si>
  <si>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</si>
  <si>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</si>
  <si>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</si>
  <si>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</si>
  <si>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</si>
  <si>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</si>
  <si>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</si>
  <si>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</si>
  <si>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</si>
  <si>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</si>
  <si>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</si>
  <si>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</si>
  <si>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</si>
  <si>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</si>
  <si>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</si>
  <si>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</si>
  <si>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</si>
  <si>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</si>
  <si>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</si>
  <si>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</si>
  <si>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</si>
  <si>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</si>
  <si>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</si>
  <si>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</si>
  <si>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</si>
  <si>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</si>
  <si>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</si>
  <si>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</si>
  <si>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</si>
  <si>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</si>
  <si>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</si>
  <si>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</si>
  <si>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</si>
  <si>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</si>
  <si>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</si>
  <si>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</si>
  <si>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</si>
  <si>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</si>
  <si>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</si>
  <si>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</si>
  <si>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</si>
  <si>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</si>
  <si>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</si>
  <si>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</si>
  <si>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</si>
  <si>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</si>
  <si>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</si>
  <si>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</si>
  <si>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</si>
  <si>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</si>
  <si>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</si>
  <si>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</si>
  <si>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</si>
  <si>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</si>
  <si>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</si>
  <si>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</si>
  <si>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</si>
  <si>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</si>
  <si>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</si>
  <si>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</si>
  <si>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</si>
  <si>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</si>
  <si>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</si>
  <si>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</si>
  <si>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</si>
  <si>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</si>
  <si>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</si>
  <si>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</si>
  <si>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</si>
  <si>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</si>
  <si>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</si>
  <si>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</si>
  <si>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</si>
  <si>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</si>
  <si>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</si>
  <si>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</si>
  <si>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</si>
  <si>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</si>
  <si>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</si>
  <si>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</si>
  <si>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</si>
  <si>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</si>
  <si>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</si>
  <si>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</si>
  <si>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</si>
  <si>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</si>
  <si>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</si>
  <si>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</si>
  <si>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</si>
  <si>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</si>
  <si>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</si>
  <si>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</si>
  <si>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</si>
  <si>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</si>
  <si>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</si>
  <si>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</si>
  <si>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</si>
  <si>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</si>
  <si>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</si>
  <si>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</si>
  <si>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</si>
  <si>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</si>
  <si>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</si>
  <si>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</si>
  <si>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</si>
  <si>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</si>
  <si>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</si>
  <si>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</si>
  <si>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</si>
  <si>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</si>
  <si>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</si>
  <si>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</si>
  <si>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</si>
  <si>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</si>
  <si>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</si>
  <si>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</si>
  <si>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</si>
  <si>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</si>
  <si>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</si>
  <si>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</si>
  <si>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</si>
  <si>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</si>
  <si>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</si>
  <si>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</si>
  <si>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</si>
  <si>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</si>
  <si>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</si>
  <si>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</si>
  <si>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</si>
  <si>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</si>
  <si>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</si>
  <si>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</si>
  <si>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</si>
  <si>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</si>
  <si>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</si>
  <si>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</si>
  <si>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</si>
  <si>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</si>
  <si>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</si>
  <si>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</si>
  <si>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</si>
  <si>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</si>
  <si>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</si>
  <si>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</si>
  <si>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</si>
  <si>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</si>
  <si>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</si>
  <si>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</si>
  <si>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</si>
  <si>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</si>
  <si>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</si>
  <si>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</si>
  <si>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</si>
  <si>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</si>
  <si>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</si>
  <si>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</si>
  <si>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</si>
  <si>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</si>
  <si>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</si>
  <si>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</si>
  <si>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</si>
  <si>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</si>
  <si>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</si>
  <si>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</si>
  <si>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</si>
  <si>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</si>
  <si>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</si>
  <si>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</si>
  <si>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</si>
  <si>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</si>
  <si>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</si>
  <si>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</si>
  <si>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</si>
  <si>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</si>
  <si>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</si>
  <si>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</si>
  <si>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</si>
  <si>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</si>
  <si>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</si>
  <si>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</si>
  <si>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</si>
  <si>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</si>
  <si>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</si>
  <si>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</si>
  <si>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</si>
  <si>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</si>
  <si>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</si>
  <si>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</si>
  <si>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</si>
  <si>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</si>
  <si>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</si>
  <si>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</si>
  <si>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</si>
  <si>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</si>
  <si>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</si>
  <si>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</si>
  <si>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</si>
  <si>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</si>
  <si>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</si>
  <si>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</si>
  <si>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</si>
  <si>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</si>
  <si>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</si>
  <si>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</si>
  <si>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</si>
  <si>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</si>
  <si>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</si>
  <si>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</si>
  <si>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</si>
  <si>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</si>
  <si>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</si>
  <si>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</si>
  <si>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</si>
  <si>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</si>
  <si>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</si>
  <si>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</si>
  <si>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</si>
  <si>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</si>
  <si>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</si>
  <si>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</si>
  <si>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</si>
  <si>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</si>
  <si>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</si>
  <si>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</si>
  <si>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</si>
  <si>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</si>
  <si>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</si>
  <si>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</si>
  <si>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</si>
  <si>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</si>
  <si>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</si>
  <si>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</si>
  <si>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</si>
  <si>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</si>
  <si>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</si>
  <si>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</si>
  <si>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</si>
  <si>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</si>
  <si>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</si>
  <si>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</si>
  <si>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</si>
  <si>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</si>
  <si>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</si>
  <si>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</si>
  <si>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</si>
  <si>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</si>
  <si>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</si>
  <si>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</si>
  <si>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</si>
  <si>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</si>
  <si>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</si>
  <si>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</si>
  <si>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</si>
  <si>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</si>
  <si>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</si>
  <si>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</si>
  <si>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</si>
  <si>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</si>
  <si>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</si>
  <si>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</si>
  <si>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</si>
  <si>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</si>
  <si>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</si>
  <si>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</si>
  <si>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</si>
  <si>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</si>
  <si>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</si>
  <si>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</si>
  <si>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</si>
  <si>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</si>
  <si>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</si>
  <si>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</si>
  <si>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</si>
  <si>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</si>
  <si>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</si>
  <si>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</si>
  <si>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</si>
  <si>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</si>
  <si>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</si>
  <si>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</si>
  <si>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</si>
  <si>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</si>
  <si>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</si>
  <si>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</si>
  <si>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</si>
  <si>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</si>
  <si>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</si>
  <si>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</si>
  <si>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</si>
  <si>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</si>
  <si>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</si>
  <si>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</si>
  <si>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</si>
  <si>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</si>
  <si>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</si>
  <si>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</si>
  <si>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</si>
  <si>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</si>
  <si>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</si>
  <si>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</si>
  <si>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</si>
  <si>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</si>
  <si>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</si>
  <si>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</si>
  <si>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</si>
  <si>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</si>
  <si>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</si>
  <si>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</si>
  <si>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</si>
  <si>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</si>
  <si>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</si>
  <si>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</si>
  <si>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</si>
  <si>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</si>
  <si>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</si>
  <si>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</si>
  <si>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</si>
  <si>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</si>
  <si>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</si>
  <si>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</si>
  <si>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</si>
  <si>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</si>
  <si>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</si>
  <si>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</si>
  <si>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</si>
  <si>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</si>
  <si>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</si>
  <si>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</si>
  <si>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</si>
  <si>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</si>
  <si>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</si>
  <si>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</si>
  <si>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</si>
  <si>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</si>
  <si>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</si>
  <si>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</si>
  <si>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</si>
  <si>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</si>
  <si>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</si>
  <si>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</si>
  <si>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</si>
  <si>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</si>
  <si>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</si>
  <si>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</si>
  <si>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</si>
  <si>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</si>
  <si>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</si>
  <si>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</si>
  <si>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</si>
  <si>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</si>
  <si>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</si>
  <si>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</si>
  <si>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</si>
  <si>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</si>
  <si>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</si>
  <si>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</si>
  <si>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</si>
  <si>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</si>
  <si>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</si>
  <si>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</si>
  <si>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</si>
  <si>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</si>
  <si>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</si>
  <si>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</si>
  <si>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</si>
  <si>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</si>
  <si>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</si>
  <si>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</si>
  <si>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</si>
  <si>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</si>
  <si>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</si>
  <si>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</si>
  <si>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</si>
  <si>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</si>
  <si>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</si>
  <si>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</si>
  <si>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</si>
  <si>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</si>
  <si>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</si>
  <si>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</si>
  <si>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</si>
  <si>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</si>
  <si>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</si>
  <si>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</si>
  <si>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</si>
  <si>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</si>
  <si>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</si>
  <si>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</si>
  <si>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</si>
  <si>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</si>
  <si>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</si>
  <si>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</si>
  <si>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</si>
  <si>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</si>
  <si>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</si>
  <si>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</si>
  <si>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</si>
  <si>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</si>
  <si>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</si>
  <si>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</si>
  <si>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</si>
  <si>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</si>
  <si>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</si>
  <si>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</si>
  <si>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</si>
  <si>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</si>
  <si>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</si>
  <si>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</si>
  <si>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</si>
  <si>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</si>
  <si>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</si>
  <si>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</si>
  <si>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</si>
  <si>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</si>
  <si>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</si>
  <si>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</si>
  <si>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</si>
  <si>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</si>
  <si>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</si>
  <si>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</si>
  <si>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</si>
  <si>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</si>
  <si>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</si>
  <si>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</si>
  <si>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</si>
  <si>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</si>
  <si>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</si>
  <si>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</si>
  <si>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</si>
  <si>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</si>
  <si>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</si>
  <si>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</si>
  <si>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</si>
  <si>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</si>
  <si>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</si>
  <si>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</si>
  <si>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</si>
  <si>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</si>
  <si>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</si>
  <si>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</si>
  <si>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</si>
  <si>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</si>
  <si>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</si>
  <si>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</si>
  <si>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</si>
  <si>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</si>
  <si>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</si>
  <si>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</si>
  <si>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</si>
  <si>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</si>
  <si>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</si>
  <si>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</si>
  <si>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</si>
  <si>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</si>
  <si>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</si>
  <si>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</si>
  <si>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</si>
  <si>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</si>
  <si>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</si>
  <si>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</si>
  <si>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</si>
  <si>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</si>
  <si>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</si>
  <si>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</si>
  <si>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</si>
  <si>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</si>
  <si>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</si>
  <si>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</si>
  <si>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</si>
  <si>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</si>
  <si>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</si>
  <si>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</si>
  <si>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</si>
  <si>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</si>
  <si>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</si>
  <si>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</si>
  <si>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</si>
  <si>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</si>
  <si>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</si>
  <si>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</si>
  <si>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</si>
  <si>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</si>
  <si>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</si>
  <si>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</si>
  <si>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</si>
  <si>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</si>
  <si>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</si>
  <si>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</si>
  <si>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</si>
  <si>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</si>
  <si>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</si>
  <si>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</si>
  <si>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</si>
  <si>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</si>
  <si>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</si>
  <si>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</si>
  <si>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</si>
  <si>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</si>
  <si>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</si>
  <si>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</si>
  <si>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</si>
  <si>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</si>
  <si>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</si>
  <si>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</si>
  <si>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</si>
  <si>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</si>
  <si>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</si>
  <si>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</si>
  <si>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</si>
  <si>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</si>
  <si>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</si>
  <si>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</si>
  <si>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</si>
  <si>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</si>
  <si>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</si>
  <si>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</si>
  <si>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</si>
  <si>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</si>
  <si>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</si>
  <si>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</si>
  <si>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</si>
  <si>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</si>
  <si>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</si>
  <si>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</si>
  <si>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</si>
  <si>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</si>
  <si>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</si>
  <si>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</si>
  <si>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</si>
  <si>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</si>
  <si>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</si>
  <si>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</si>
  <si>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</si>
  <si>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</si>
  <si>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</si>
  <si>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</si>
  <si>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</si>
  <si>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</si>
  <si>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</si>
  <si>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</si>
  <si>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</si>
  <si>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</si>
  <si>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</si>
  <si>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</si>
  <si>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</si>
  <si>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</si>
  <si>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</si>
  <si>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</si>
  <si>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</si>
  <si>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</si>
  <si>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</si>
  <si>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</si>
  <si>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</si>
  <si>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</si>
  <si>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</si>
  <si>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</si>
  <si>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</si>
  <si>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</si>
  <si>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</si>
  <si>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</si>
  <si>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</si>
  <si>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</si>
  <si>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</si>
  <si>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</si>
  <si>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</si>
  <si>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</si>
  <si>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</si>
  <si>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</si>
  <si>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</si>
  <si>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</si>
  <si>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</si>
  <si>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</si>
  <si>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</si>
  <si>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</si>
  <si>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</si>
  <si>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</si>
  <si>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</si>
  <si>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</si>
  <si>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</si>
  <si>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</si>
  <si>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</si>
  <si>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</si>
  <si>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</si>
  <si>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</si>
  <si>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</si>
  <si>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</si>
  <si>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</si>
  <si>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</si>
  <si>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</si>
  <si>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</si>
  <si>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</si>
  <si>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</si>
  <si>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</si>
  <si>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</si>
  <si>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</si>
  <si>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</si>
  <si>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</si>
  <si>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</si>
  <si>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</si>
  <si>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</si>
  <si>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</si>
  <si>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</si>
  <si>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</si>
  <si>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</si>
  <si>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</si>
  <si>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</si>
  <si>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</si>
  <si>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</si>
  <si>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</si>
  <si>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</si>
  <si>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</si>
  <si>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</si>
  <si>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</si>
  <si>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</si>
  <si>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</si>
  <si>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</si>
  <si>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</si>
  <si>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</si>
  <si>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</si>
  <si>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</si>
  <si>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</si>
  <si>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</si>
  <si>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</si>
  <si>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</si>
  <si>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</si>
  <si>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</si>
  <si>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</si>
  <si>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</si>
  <si>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</si>
  <si>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</si>
  <si>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</si>
  <si>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</si>
  <si>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</si>
  <si>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</si>
  <si>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</si>
  <si>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</si>
  <si>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</si>
  <si>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</si>
  <si>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</si>
  <si>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</si>
  <si>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</si>
  <si>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</si>
  <si>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</si>
  <si>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</si>
  <si>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</si>
  <si>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</si>
  <si>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</si>
  <si>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</si>
  <si>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</si>
  <si>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</si>
  <si>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</si>
  <si>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</si>
  <si>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</si>
  <si>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</si>
  <si>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</si>
  <si>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</si>
  <si>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</si>
  <si>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</si>
  <si>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</si>
  <si>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</si>
  <si>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</si>
  <si>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</si>
  <si>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</si>
  <si>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</si>
  <si>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</si>
  <si>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</si>
  <si>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</si>
  <si>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</si>
  <si>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</si>
  <si>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</si>
  <si>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</si>
  <si>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</si>
  <si>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</si>
  <si>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</si>
  <si>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</si>
  <si>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</si>
  <si>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</si>
  <si>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</si>
  <si>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</si>
  <si>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</si>
  <si>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</si>
  <si>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</si>
  <si>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</si>
  <si>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</si>
  <si>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</si>
  <si>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</si>
  <si>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</si>
  <si>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</si>
  <si>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</si>
  <si>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</si>
  <si>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</si>
  <si>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</si>
  <si>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</si>
  <si>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</si>
  <si>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</si>
  <si>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</si>
  <si>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</si>
  <si>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</si>
  <si>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</si>
  <si>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</si>
  <si>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</si>
  <si>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</si>
  <si>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</si>
  <si>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</si>
  <si>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</si>
  <si>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</si>
  <si>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</si>
  <si>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</si>
  <si>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</si>
  <si>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</si>
  <si>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</si>
  <si>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</si>
  <si>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</si>
  <si>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</si>
  <si>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</si>
  <si>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</si>
  <si>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</si>
  <si>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</si>
  <si>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</si>
  <si>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</si>
  <si>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</si>
  <si>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</si>
  <si>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</si>
  <si>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</si>
  <si>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</si>
  <si>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</si>
  <si>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</si>
  <si>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</si>
  <si>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</si>
  <si>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</si>
  <si>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</si>
  <si>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</si>
  <si>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</si>
  <si>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</si>
  <si>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</si>
  <si>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</si>
  <si>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</si>
  <si>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</si>
  <si>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</si>
  <si>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</si>
  <si>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</si>
  <si>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</si>
  <si>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</si>
  <si>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</si>
  <si>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</si>
  <si>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</si>
  <si>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</si>
  <si>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</si>
  <si>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</si>
  <si>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</si>
  <si>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</si>
  <si>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</si>
  <si>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</si>
  <si>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</si>
  <si>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</si>
  <si>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</si>
  <si>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</si>
  <si>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</si>
  <si>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</si>
  <si>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</si>
  <si>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</si>
  <si>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</si>
  <si>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</si>
  <si>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</si>
  <si>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</si>
  <si>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</si>
  <si>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</si>
  <si>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</si>
  <si>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</si>
  <si>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</si>
  <si>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</si>
  <si>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</si>
  <si>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</si>
  <si>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</si>
  <si>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</si>
  <si>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</si>
  <si>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</si>
  <si>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</si>
  <si>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</si>
  <si>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</si>
  <si>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</si>
  <si>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</si>
  <si>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</si>
  <si>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</si>
  <si>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</si>
  <si>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</si>
  <si>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</si>
  <si>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</si>
  <si>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</si>
  <si>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</si>
  <si>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</si>
  <si>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</si>
  <si>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</si>
  <si>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</si>
  <si>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</si>
  <si>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</si>
  <si>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</si>
  <si>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</si>
  <si>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</si>
  <si>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</si>
  <si>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</si>
  <si>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</si>
  <si>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</si>
  <si>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</si>
  <si>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</si>
  <si>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</si>
  <si>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</si>
  <si>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</si>
  <si>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</si>
  <si>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</si>
  <si>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</si>
  <si>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</si>
  <si>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</si>
  <si>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</si>
  <si>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</si>
  <si>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</si>
  <si>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</si>
  <si>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</si>
  <si>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</si>
  <si>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</si>
  <si>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</si>
  <si>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</si>
  <si>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</si>
  <si>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</si>
  <si>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</si>
  <si>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</si>
  <si>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</si>
  <si>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</si>
  <si>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</si>
  <si>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</si>
  <si>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</si>
  <si>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</si>
  <si>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</si>
  <si>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</si>
  <si>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</si>
  <si>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</si>
  <si>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</si>
  <si>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</si>
  <si>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</si>
  <si>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</si>
  <si>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</si>
  <si>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</si>
  <si>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</si>
  <si>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</si>
  <si>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</si>
  <si>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</si>
  <si>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</si>
  <si>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</si>
  <si>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</si>
  <si>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</si>
  <si>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</si>
  <si>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</si>
  <si>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</si>
  <si>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</si>
  <si>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</si>
  <si>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</si>
  <si>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</si>
  <si>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</si>
  <si>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</si>
  <si>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</si>
  <si>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</si>
  <si>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</si>
  <si>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</si>
  <si>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</si>
  <si>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</si>
  <si>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</si>
  <si>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</si>
  <si>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</si>
  <si>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</si>
  <si>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</si>
  <si>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</si>
  <si>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</si>
  <si>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</si>
  <si>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</si>
  <si>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</si>
  <si>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</si>
  <si>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</si>
  <si>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</si>
  <si>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</si>
  <si>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</si>
  <si>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</si>
  <si>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</si>
  <si>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</si>
  <si>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</si>
  <si>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</si>
  <si>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</si>
  <si>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</si>
  <si>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</si>
  <si>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</si>
  <si>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</si>
  <si>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</si>
  <si>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</si>
  <si>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</si>
  <si>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</si>
  <si>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</si>
  <si>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</si>
  <si>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</si>
  <si>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</si>
  <si>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</si>
  <si>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</si>
  <si>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</si>
  <si>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</si>
  <si>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</si>
  <si>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</si>
  <si>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</si>
  <si>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</si>
  <si>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</si>
  <si>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</si>
  <si>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</si>
  <si>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</si>
  <si>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</si>
  <si>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</si>
  <si>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</si>
  <si>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</si>
  <si>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</si>
  <si>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</si>
  <si>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</si>
  <si>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</si>
  <si>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</si>
  <si>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</si>
  <si>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</si>
  <si>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</si>
  <si>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</si>
  <si>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</si>
  <si>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</si>
  <si>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</si>
  <si>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</si>
  <si>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</si>
  <si>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</si>
  <si>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</si>
  <si>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</si>
  <si>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</si>
  <si>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</si>
  <si>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</si>
  <si>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</si>
  <si>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</si>
  <si>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</si>
  <si>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</si>
  <si>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</si>
  <si>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</si>
  <si>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</si>
  <si>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</si>
  <si>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</si>
  <si>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</si>
  <si>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</si>
  <si>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</si>
  <si>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</si>
  <si>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</si>
  <si>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</si>
  <si>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</si>
  <si>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</si>
  <si>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</si>
  <si>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</si>
  <si>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</si>
  <si>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</si>
  <si>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</si>
  <si>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</si>
  <si>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</si>
  <si>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</si>
  <si>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</si>
  <si>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</si>
  <si>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</si>
  <si>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</si>
  <si>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</si>
  <si>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</si>
  <si>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</si>
  <si>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</si>
  <si>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</si>
  <si>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</si>
  <si>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</si>
  <si>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</si>
  <si>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</si>
  <si>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</si>
  <si>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</si>
  <si>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</si>
  <si>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</si>
  <si>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</si>
  <si>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</si>
  <si>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</si>
  <si>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</si>
  <si>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</si>
  <si>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</si>
  <si>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</si>
  <si>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</si>
  <si>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</si>
  <si>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</si>
  <si>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</si>
  <si>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</si>
  <si>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</si>
  <si>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</si>
  <si>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</si>
  <si>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</si>
  <si>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</si>
  <si>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</si>
  <si>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</si>
  <si>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</si>
  <si>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</si>
  <si>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</si>
  <si>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</si>
  <si>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</si>
  <si>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</si>
  <si>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</si>
  <si>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</si>
  <si>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</si>
  <si>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</si>
  <si>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</si>
  <si>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</si>
  <si>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</si>
  <si>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</si>
  <si>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</si>
  <si>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</si>
  <si>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</si>
  <si>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</si>
  <si>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</si>
  <si>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</si>
  <si>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</si>
  <si>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</si>
  <si>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</si>
  <si>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</si>
  <si>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</si>
  <si>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</si>
  <si>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</si>
  <si>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</si>
  <si>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</si>
  <si>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</si>
  <si>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</si>
  <si>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</si>
  <si>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</si>
  <si>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</si>
  <si>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</si>
  <si>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</si>
  <si>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</si>
  <si>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</si>
  <si>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</si>
  <si>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</si>
  <si>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</si>
  <si>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</si>
  <si>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</si>
  <si>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</si>
  <si>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</si>
  <si>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</si>
  <si>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</si>
  <si>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</si>
  <si>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</si>
  <si>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</si>
  <si>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</si>
  <si>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</si>
  <si>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</si>
  <si>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</si>
  <si>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</si>
  <si>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</si>
  <si>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</si>
  <si>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</si>
  <si>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</si>
  <si>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</si>
  <si>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</si>
  <si>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</si>
  <si>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</si>
  <si>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</si>
  <si>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</si>
  <si>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</si>
  <si>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</si>
  <si>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</si>
  <si>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</si>
  <si>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</si>
  <si>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</si>
  <si>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</si>
  <si>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</si>
  <si>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</si>
  <si>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</si>
  <si>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</si>
  <si>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</si>
  <si>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</si>
  <si>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</si>
  <si>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</si>
  <si>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</si>
  <si>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</si>
  <si>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</si>
  <si>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</si>
  <si>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</si>
  <si>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</si>
  <si>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</si>
  <si>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</si>
  <si>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</si>
  <si>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</si>
  <si>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</si>
  <si>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</si>
  <si>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</si>
  <si>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</si>
  <si>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</si>
  <si>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</si>
  <si>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</si>
  <si>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</si>
  <si>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</si>
  <si>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</si>
  <si>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</si>
  <si>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</si>
  <si>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</si>
  <si>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</si>
  <si>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</si>
  <si>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</si>
  <si>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</si>
  <si>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</si>
  <si>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</si>
  <si>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</si>
  <si>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</si>
  <si>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</si>
  <si>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</si>
  <si>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</si>
  <si>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</si>
  <si>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</si>
  <si>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</si>
  <si>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</si>
  <si>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</si>
  <si>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</si>
  <si>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</si>
  <si>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</si>
  <si>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</si>
  <si>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</si>
  <si>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</si>
  <si>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</si>
  <si>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</si>
  <si>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</si>
  <si>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</si>
  <si>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</si>
  <si>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</si>
  <si>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</si>
  <si>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</si>
  <si>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</si>
  <si>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</si>
  <si>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</si>
  <si>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</si>
  <si>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</si>
  <si>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</si>
  <si>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</si>
  <si>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</si>
  <si>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</si>
  <si>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</si>
  <si>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</si>
  <si>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</si>
  <si>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</si>
  <si>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</si>
  <si>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</si>
  <si>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</si>
  <si>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</si>
  <si>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</si>
  <si>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</si>
  <si>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</si>
  <si>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</si>
  <si>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</si>
  <si>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</si>
  <si>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</si>
  <si>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</si>
  <si>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</si>
  <si>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</si>
  <si>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</si>
  <si>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</si>
  <si>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</si>
  <si>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</si>
  <si>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</si>
  <si>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</si>
  <si>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</si>
  <si>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</si>
  <si>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</si>
  <si>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</si>
  <si>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</si>
  <si>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</si>
  <si>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</si>
  <si>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</si>
  <si>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</si>
  <si>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</si>
  <si>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</si>
  <si>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</si>
  <si>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</si>
  <si>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</si>
  <si>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</si>
  <si>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</si>
  <si>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</si>
  <si>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</si>
  <si>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</si>
  <si>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</si>
  <si>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</si>
  <si>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</si>
  <si>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</si>
  <si>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</si>
  <si>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</si>
  <si>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</si>
  <si>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</si>
  <si>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</si>
  <si>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</si>
  <si>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</si>
  <si>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</si>
  <si>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</si>
  <si>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</si>
  <si>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</si>
  <si>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</si>
  <si>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</si>
  <si>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</si>
  <si>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</si>
  <si>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</si>
  <si>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</si>
  <si>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</si>
  <si>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</si>
  <si>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</si>
  <si>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</si>
  <si>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</si>
  <si>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</si>
  <si>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</si>
  <si>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</si>
  <si>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</si>
  <si>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</si>
  <si>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</si>
  <si>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</si>
  <si>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</si>
  <si>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</si>
  <si>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</si>
  <si>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</si>
  <si>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</si>
  <si>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</si>
  <si>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</si>
  <si>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</si>
  <si>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</si>
  <si>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</si>
  <si>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</si>
  <si>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</si>
  <si>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</si>
  <si>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</si>
  <si>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</si>
  <si>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</si>
  <si>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</si>
  <si>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</si>
  <si>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</si>
  <si>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</si>
  <si>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</si>
  <si>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</si>
  <si>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</si>
  <si>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</si>
  <si>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</si>
  <si>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</si>
  <si>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</si>
  <si>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</si>
  <si>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</si>
  <si>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</si>
  <si>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</si>
  <si>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</si>
  <si>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</si>
  <si>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</si>
  <si>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</si>
  <si>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</si>
  <si>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</si>
  <si>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</si>
  <si>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</si>
  <si>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</si>
  <si>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</si>
  <si>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</si>
  <si>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</si>
  <si>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</si>
  <si>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</si>
  <si>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</si>
  <si>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</si>
  <si>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</si>
  <si>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</si>
  <si>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</si>
  <si>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</si>
  <si>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</si>
  <si>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</si>
  <si>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</si>
  <si>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</si>
  <si>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</si>
  <si>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</si>
  <si>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</si>
  <si>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</si>
  <si>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</si>
  <si>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</si>
  <si>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</si>
  <si>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</si>
  <si>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</si>
  <si>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</si>
  <si>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</si>
  <si>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</si>
  <si>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</si>
  <si>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</si>
  <si>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</si>
  <si>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</si>
  <si>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</si>
  <si>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</si>
  <si>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</si>
  <si>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</si>
  <si>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</si>
  <si>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</si>
  <si>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</si>
  <si>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</si>
  <si>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</si>
  <si>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</si>
  <si>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</si>
  <si>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</si>
  <si>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</si>
  <si>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</si>
  <si>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</si>
  <si>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</si>
  <si>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</si>
  <si>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</si>
  <si>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</si>
  <si>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</si>
  <si>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</si>
  <si>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</si>
  <si>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</si>
  <si>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</si>
  <si>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</si>
  <si>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</si>
  <si>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</si>
  <si>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</si>
  <si>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</si>
  <si>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</si>
  <si>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</si>
  <si>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</si>
  <si>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</si>
  <si>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</si>
  <si>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</si>
  <si>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</si>
  <si>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</si>
  <si>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</si>
  <si>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</si>
  <si>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</si>
  <si>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</si>
  <si>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</si>
  <si>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</si>
  <si>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</si>
  <si>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</si>
  <si>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</si>
  <si>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</si>
  <si>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</si>
  <si>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</si>
  <si>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</si>
  <si>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</si>
  <si>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</si>
  <si>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</si>
  <si>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</si>
  <si>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</si>
  <si>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</si>
  <si>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</si>
  <si>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</si>
  <si>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</si>
  <si>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</si>
  <si>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</si>
  <si>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</si>
  <si>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</si>
  <si>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</si>
  <si>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</si>
  <si>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</si>
  <si>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</si>
  <si>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</si>
  <si>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</si>
  <si>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</si>
  <si>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</si>
  <si>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</si>
  <si>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</si>
  <si>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</si>
  <si>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</si>
  <si>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</si>
  <si>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</si>
  <si>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</si>
  <si>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</si>
  <si>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</si>
  <si>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</si>
  <si>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</si>
  <si>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</si>
  <si>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</si>
  <si>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</si>
  <si>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</si>
  <si>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</si>
  <si>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</si>
  <si>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</si>
  <si>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</si>
  <si>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</si>
  <si>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</si>
  <si>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</si>
  <si>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</si>
  <si>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</si>
  <si>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</si>
  <si>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</si>
  <si>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</si>
  <si>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</si>
  <si>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</si>
  <si>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</si>
  <si>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</si>
  <si>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</si>
  <si>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</si>
  <si>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</si>
  <si>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</si>
  <si>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</si>
  <si>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</si>
  <si>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</si>
  <si>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</si>
  <si>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</si>
  <si>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</si>
  <si>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</si>
  <si>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</si>
  <si>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</si>
  <si>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</si>
  <si>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</si>
  <si>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</si>
  <si>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</si>
  <si>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</si>
  <si>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</si>
  <si>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</si>
  <si>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</si>
  <si>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</si>
  <si>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</si>
  <si>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</si>
  <si>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</si>
  <si>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</si>
  <si>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</si>
  <si>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</si>
  <si>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</si>
  <si>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</si>
  <si>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</si>
  <si>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</si>
  <si>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</si>
  <si>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</si>
  <si>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</si>
  <si>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</si>
  <si>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</si>
  <si>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</si>
  <si>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</si>
  <si>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</si>
  <si>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</si>
  <si>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</si>
  <si>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</si>
  <si>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</si>
  <si>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</si>
  <si>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</si>
  <si>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</si>
  <si>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</si>
  <si>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</si>
  <si>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</si>
  <si>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</si>
  <si>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</si>
  <si>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</si>
  <si>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</si>
  <si>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</si>
  <si>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</si>
  <si>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</si>
  <si>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</si>
  <si>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</si>
  <si>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</si>
  <si>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</si>
  <si>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</si>
  <si>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</si>
  <si>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</si>
  <si>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</si>
  <si>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</si>
  <si>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</si>
  <si>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</si>
  <si>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</si>
  <si>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</si>
  <si>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</si>
  <si>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</si>
  <si>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</si>
  <si>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</si>
  <si>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</si>
  <si>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</si>
  <si>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</si>
  <si>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</si>
  <si>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</si>
  <si>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</si>
  <si>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</si>
  <si>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</si>
  <si>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</si>
  <si>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</si>
  <si>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</si>
  <si>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</si>
  <si>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</si>
  <si>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</si>
  <si>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</si>
  <si>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</si>
  <si>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</si>
  <si>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</si>
  <si>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</si>
  <si>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</si>
  <si>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</si>
  <si>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</si>
  <si>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</si>
  <si>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</si>
  <si>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</si>
  <si>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</si>
  <si>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</si>
  <si>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</si>
  <si>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</si>
  <si>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</si>
  <si>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</si>
  <si>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</si>
  <si>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</si>
  <si>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</si>
  <si>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</si>
  <si>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</si>
  <si>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</si>
  <si>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</si>
  <si>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</si>
  <si>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</si>
  <si>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</si>
  <si>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</si>
  <si>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</si>
  <si>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</si>
  <si>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</si>
  <si>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</si>
  <si>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</si>
  <si>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</si>
  <si>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</si>
  <si>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</si>
  <si>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</si>
  <si>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</si>
  <si>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</si>
  <si>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</si>
  <si>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</si>
  <si>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</si>
  <si>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</si>
  <si>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</si>
  <si>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</si>
  <si>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</si>
  <si>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</si>
  <si>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</si>
  <si>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</si>
  <si>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</si>
  <si>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</si>
  <si>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</si>
  <si>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</si>
  <si>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</si>
  <si>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</si>
  <si>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</si>
  <si>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</si>
  <si>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</si>
  <si>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</si>
  <si>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</si>
  <si>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</si>
  <si>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</si>
  <si>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</si>
  <si>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</si>
  <si>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</si>
  <si>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</si>
  <si>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</si>
  <si>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</si>
  <si>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</si>
  <si>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</si>
  <si>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</si>
  <si>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</si>
  <si>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</si>
  <si>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</si>
  <si>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</si>
  <si>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</si>
  <si>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</si>
  <si>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</si>
  <si>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</si>
  <si>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</si>
  <si>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</si>
  <si>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</si>
  <si>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</si>
  <si>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</si>
  <si>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</si>
  <si>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</si>
  <si>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</si>
  <si>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</si>
  <si>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</si>
  <si>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</si>
  <si>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</si>
  <si>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</si>
  <si>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</si>
  <si>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</si>
  <si>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</si>
  <si>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</si>
  <si>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</si>
  <si>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</si>
  <si>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</si>
  <si>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</si>
  <si>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</si>
  <si>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</si>
  <si>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</si>
  <si>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</si>
  <si>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</si>
  <si>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</si>
  <si>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</si>
  <si>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</si>
  <si>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</si>
  <si>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</si>
  <si>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</si>
  <si>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</si>
  <si>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</si>
  <si>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</si>
  <si>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</si>
  <si>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</si>
  <si>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</si>
  <si>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</si>
  <si>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</si>
  <si>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</si>
  <si>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</si>
  <si>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</si>
  <si>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</si>
  <si>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</si>
  <si>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</si>
  <si>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</si>
  <si>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</si>
  <si>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</si>
  <si>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</si>
  <si>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</si>
  <si>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</si>
  <si>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</si>
  <si>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</si>
  <si>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</si>
  <si>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</si>
  <si>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</si>
  <si>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</si>
  <si>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</si>
  <si>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</si>
  <si>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</si>
  <si>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</si>
  <si>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</si>
  <si>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</si>
  <si>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</si>
  <si>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</si>
  <si>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</si>
  <si>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</si>
  <si>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</si>
  <si>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</si>
  <si>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</si>
  <si>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</si>
  <si>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</si>
  <si>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</si>
  <si>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</si>
  <si>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</si>
  <si>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</si>
  <si>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</si>
  <si>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</si>
  <si>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</si>
  <si>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</si>
  <si>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</si>
  <si>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</si>
  <si>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</si>
  <si>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</si>
  <si>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</si>
  <si>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</si>
  <si>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</si>
  <si>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</si>
  <si>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</si>
  <si>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</si>
  <si>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</si>
  <si>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</si>
  <si>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</si>
  <si>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</si>
  <si>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</si>
  <si>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</si>
  <si>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</si>
  <si>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</si>
  <si>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</si>
  <si>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</si>
  <si>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</si>
  <si>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</si>
  <si>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</si>
  <si>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</si>
  <si>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</si>
  <si>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</si>
  <si>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</si>
  <si>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</si>
  <si>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</si>
  <si>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</si>
  <si>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</si>
  <si>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</si>
  <si>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</si>
  <si>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</si>
  <si>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</si>
  <si>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</si>
  <si>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</si>
  <si>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</si>
  <si>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</si>
  <si>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</si>
  <si>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</si>
  <si>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</si>
  <si>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</si>
  <si>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</si>
  <si>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</si>
  <si>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</si>
  <si>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</si>
  <si>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</si>
  <si>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</si>
  <si>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</si>
  <si>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</si>
  <si>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</si>
  <si>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</si>
  <si>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</si>
  <si>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</si>
  <si>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</si>
  <si>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</si>
  <si>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</si>
  <si>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</si>
  <si>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</si>
  <si>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</si>
  <si>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</si>
  <si>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</si>
  <si>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</si>
  <si>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</si>
  <si>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</si>
  <si>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</si>
  <si>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</si>
  <si>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</si>
  <si>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</si>
  <si>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</si>
  <si>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</si>
  <si>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</si>
  <si>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</si>
  <si>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</si>
  <si>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</si>
  <si>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</si>
  <si>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</si>
  <si>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</si>
  <si>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</si>
  <si>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</si>
  <si>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</si>
  <si>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</si>
  <si>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</si>
  <si>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</si>
  <si>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</si>
  <si>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</si>
  <si>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</si>
  <si>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</si>
  <si>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</si>
  <si>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</si>
  <si>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</si>
  <si>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</si>
  <si>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</si>
  <si>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</si>
  <si>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</si>
  <si>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</si>
  <si>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</si>
  <si>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</si>
  <si>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</si>
  <si>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</si>
  <si>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</si>
  <si>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</si>
  <si>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</si>
  <si>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</si>
  <si>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</si>
  <si>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</si>
  <si>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</si>
  <si>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</si>
  <si>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</si>
  <si>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</si>
  <si>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</si>
  <si>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</si>
  <si>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</si>
  <si>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</si>
  <si>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</si>
  <si>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</si>
  <si>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</si>
  <si>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</si>
  <si>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</si>
  <si>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</si>
  <si>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</si>
  <si>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</si>
  <si>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</si>
  <si>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</si>
  <si>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</si>
  <si>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</si>
  <si>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</si>
  <si>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</si>
  <si>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</si>
  <si>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</si>
  <si>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</si>
  <si>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</si>
  <si>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</si>
  <si>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</si>
  <si>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</si>
  <si>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</si>
  <si>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</si>
  <si>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</si>
  <si>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</si>
  <si>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</si>
  <si>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</si>
  <si>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</si>
  <si>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</si>
  <si>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</si>
  <si>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</si>
  <si>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</si>
  <si>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</si>
  <si>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</si>
  <si>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</si>
  <si>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</si>
  <si>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</si>
  <si>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</si>
  <si>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</si>
  <si>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</si>
  <si>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</si>
  <si>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</si>
  <si>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</si>
  <si>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</si>
  <si>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</si>
  <si>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</si>
  <si>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</si>
  <si>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</si>
  <si>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</si>
  <si>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</si>
  <si>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</si>
  <si>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</si>
  <si>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</si>
  <si>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</si>
  <si>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</si>
  <si>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</si>
  <si>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</si>
  <si>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</si>
  <si>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</si>
  <si>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</si>
  <si>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</si>
  <si>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</si>
  <si>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</si>
  <si>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</si>
  <si>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</si>
  <si>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</si>
  <si>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</si>
  <si>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</si>
  <si>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</si>
  <si>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</si>
  <si>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</si>
  <si>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</si>
  <si>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</si>
  <si>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</si>
  <si>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</si>
  <si>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</si>
  <si>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</si>
  <si>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</si>
  <si>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</si>
  <si>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</si>
  <si>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</si>
  <si>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</si>
  <si>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</si>
  <si>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</si>
  <si>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</si>
  <si>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</si>
  <si>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</si>
  <si>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</si>
  <si>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</si>
  <si>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</si>
  <si>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</si>
  <si>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</si>
  <si>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</si>
  <si>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</si>
  <si>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</si>
  <si>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</si>
  <si>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</si>
  <si>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</si>
  <si>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</si>
  <si>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</si>
  <si>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</si>
  <si>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</si>
  <si>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</si>
  <si>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</si>
  <si>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</si>
  <si>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</si>
  <si>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</si>
  <si>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</si>
  <si>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</si>
  <si>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</si>
  <si>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</si>
  <si>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</si>
  <si>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</si>
  <si>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</si>
  <si>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</si>
  <si>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</si>
  <si>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</si>
  <si>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</si>
  <si>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</si>
  <si>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</si>
  <si>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</si>
  <si>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</si>
  <si>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</si>
  <si>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</si>
  <si>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</si>
  <si>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</si>
  <si>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</si>
  <si>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</si>
  <si>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</si>
  <si>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</si>
  <si>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</si>
  <si>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</si>
  <si>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</si>
  <si>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</si>
  <si>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</si>
  <si>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</si>
  <si>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</si>
  <si>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</si>
  <si>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</si>
  <si>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</si>
  <si>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</si>
  <si>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</si>
  <si>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</si>
  <si>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</si>
  <si>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</si>
  <si>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</si>
  <si>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</si>
  <si>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</si>
  <si>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</si>
  <si>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</si>
  <si>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</si>
  <si>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</si>
  <si>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</si>
  <si>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</si>
  <si>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</si>
  <si>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</si>
  <si>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</si>
  <si>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</si>
  <si>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</si>
  <si>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</si>
  <si>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</si>
  <si>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</si>
  <si>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</si>
  <si>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</si>
  <si>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</si>
  <si>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</si>
  <si>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</si>
  <si>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</si>
  <si>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</si>
  <si>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</si>
  <si>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</si>
  <si>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</si>
  <si>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</si>
  <si>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</si>
  <si>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</si>
  <si>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</si>
  <si>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</si>
  <si>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</si>
  <si>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</si>
  <si>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</si>
  <si>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</si>
  <si>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</si>
  <si>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</si>
  <si>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</si>
  <si>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</si>
  <si>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</si>
  <si>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</si>
  <si>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</si>
  <si>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</si>
  <si>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</si>
  <si>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</si>
  <si>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</si>
  <si>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</si>
  <si>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</si>
  <si>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</si>
  <si>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</si>
  <si>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</si>
  <si>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</si>
  <si>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</si>
  <si>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</si>
  <si>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</si>
  <si>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</si>
  <si>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</si>
  <si>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</si>
  <si>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</si>
  <si>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</si>
  <si>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</si>
  <si>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</si>
  <si>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</si>
  <si>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</si>
  <si>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</si>
  <si>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</si>
  <si>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</si>
  <si>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</si>
  <si>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</si>
  <si>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</si>
  <si>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</si>
  <si>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</si>
  <si>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</si>
  <si>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</si>
  <si>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</si>
  <si>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</si>
  <si>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</si>
  <si>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</si>
  <si>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</si>
  <si>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</si>
  <si>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</si>
  <si>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</si>
  <si>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</si>
  <si>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</si>
  <si>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</si>
  <si>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</si>
  <si>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</si>
  <si>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</si>
  <si>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</si>
  <si>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</si>
  <si>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</si>
  <si>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</si>
  <si>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</si>
  <si>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</si>
  <si>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</si>
  <si>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</si>
  <si>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</si>
  <si>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</si>
  <si>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</si>
  <si>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</si>
  <si>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</si>
  <si>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</si>
  <si>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</si>
  <si>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</si>
  <si>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</si>
  <si>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</si>
  <si>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</si>
  <si>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</si>
  <si>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</si>
  <si>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</si>
  <si>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</si>
  <si>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</si>
  <si>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</si>
  <si>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</si>
  <si>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</si>
  <si>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</si>
  <si>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</si>
  <si>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</si>
  <si>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</si>
  <si>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</si>
  <si>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</si>
  <si>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</si>
  <si>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</si>
  <si>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</si>
  <si>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</si>
  <si>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</si>
  <si>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</si>
  <si>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</si>
  <si>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</si>
  <si>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</si>
  <si>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</si>
  <si>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</si>
  <si>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</si>
  <si>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</si>
  <si>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</si>
  <si>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</si>
  <si>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</si>
  <si>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</si>
  <si>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</si>
  <si>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</si>
  <si>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</si>
  <si>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</si>
  <si>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</si>
  <si>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</si>
  <si>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</si>
  <si>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</si>
  <si>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</si>
  <si>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</si>
  <si>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</si>
  <si>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</si>
  <si>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</si>
  <si>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</si>
  <si>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</si>
  <si>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</si>
  <si>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</si>
  <si>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</si>
  <si>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</si>
  <si>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</si>
  <si>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</si>
  <si>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</si>
  <si>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</si>
  <si>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</si>
  <si>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</si>
  <si>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</si>
  <si>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</si>
  <si>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</si>
  <si>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</si>
  <si>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</si>
  <si>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</si>
  <si>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</si>
  <si>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</si>
  <si>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</si>
  <si>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</si>
  <si>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</si>
  <si>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</si>
  <si>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</si>
  <si>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</si>
  <si>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</si>
  <si>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</si>
  <si>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</si>
  <si>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</si>
  <si>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</si>
  <si>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</si>
  <si>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</si>
  <si>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</si>
  <si>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</si>
  <si>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</si>
  <si>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</si>
  <si>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</si>
  <si>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</si>
  <si>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</si>
  <si>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</si>
  <si>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</si>
  <si>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</si>
  <si>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</si>
  <si>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</si>
  <si>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</si>
  <si>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</si>
  <si>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</si>
  <si>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</si>
  <si>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</si>
  <si>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</si>
  <si>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</si>
  <si>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</si>
  <si>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</si>
  <si>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</si>
  <si>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</si>
  <si>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</si>
  <si>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</si>
  <si>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</si>
  <si>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</si>
  <si>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</si>
  <si>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</si>
  <si>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</si>
  <si>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</si>
  <si>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</si>
  <si>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</si>
  <si>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</si>
  <si>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</si>
  <si>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</si>
  <si>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</si>
  <si>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</si>
  <si>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</si>
  <si>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</si>
  <si>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</si>
  <si>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</si>
  <si>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</si>
  <si>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</si>
  <si>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</si>
  <si>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</si>
  <si>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</si>
  <si>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</si>
  <si>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</si>
  <si>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</si>
  <si>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</si>
  <si>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</si>
  <si>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</si>
  <si>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</si>
  <si>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</si>
  <si>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</si>
  <si>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</si>
  <si>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</si>
  <si>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</si>
  <si>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</si>
  <si>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</si>
  <si>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</si>
  <si>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</si>
  <si>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</si>
  <si>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</si>
  <si>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</si>
  <si>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</si>
  <si>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</si>
  <si>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</si>
  <si>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</si>
  <si>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</si>
  <si>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</si>
  <si>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</si>
  <si>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</si>
  <si>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</si>
  <si>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</si>
  <si>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</si>
  <si>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</si>
  <si>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</si>
  <si>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</si>
  <si>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</si>
  <si>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</si>
  <si>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</si>
  <si>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</si>
  <si>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</si>
  <si>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</si>
  <si>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</si>
  <si>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</si>
  <si>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</si>
  <si>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</si>
  <si>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</si>
  <si>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</si>
  <si>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</si>
  <si>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</si>
  <si>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</si>
  <si>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</si>
  <si>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</si>
  <si>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</si>
  <si>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</si>
  <si>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</si>
  <si>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</si>
  <si>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</si>
  <si>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</si>
  <si>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</si>
  <si>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</si>
  <si>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</si>
  <si>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</si>
  <si>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</si>
  <si>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</si>
  <si>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</si>
  <si>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</si>
  <si>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</si>
  <si>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</si>
  <si>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</si>
  <si>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</si>
  <si>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</si>
  <si>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</si>
  <si>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</si>
  <si>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</si>
  <si>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</si>
  <si>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</si>
  <si>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</si>
  <si>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</si>
  <si>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</si>
  <si>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</si>
  <si>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</si>
  <si>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</si>
  <si>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</si>
  <si>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</si>
  <si>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</si>
  <si>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</si>
  <si>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</si>
  <si>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</si>
  <si>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</si>
  <si>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</si>
  <si>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</si>
  <si>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</si>
  <si>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</si>
  <si>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</si>
  <si>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</si>
  <si>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</si>
  <si>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</si>
  <si>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</si>
  <si>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</si>
  <si>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</si>
  <si>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</si>
  <si>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</si>
  <si>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</si>
  <si>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</si>
  <si>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</si>
  <si>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</si>
  <si>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</si>
  <si>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</si>
  <si>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</si>
  <si>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</si>
  <si>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</si>
  <si>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</si>
  <si>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</si>
  <si>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</si>
  <si>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</si>
  <si>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</si>
  <si>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</si>
  <si>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</si>
  <si>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</si>
  <si>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</si>
  <si>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</si>
  <si>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</si>
  <si>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</si>
  <si>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</si>
  <si>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</si>
  <si>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</si>
  <si>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</si>
  <si>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</si>
  <si>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</si>
  <si>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</si>
  <si>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</si>
  <si>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</si>
  <si>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</si>
  <si>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</si>
  <si>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</si>
  <si>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</si>
  <si>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</si>
  <si>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</si>
  <si>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</si>
  <si>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</si>
  <si>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</si>
  <si>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</si>
  <si>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</si>
  <si>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</si>
  <si>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</si>
  <si>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</si>
  <si>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</si>
  <si>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</si>
  <si>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</si>
  <si>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</si>
  <si>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</si>
  <si>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</si>
  <si>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</si>
  <si>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</si>
  <si>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</si>
  <si>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</si>
  <si>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</si>
  <si>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</si>
  <si>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</si>
  <si>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</si>
  <si>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</si>
  <si>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</si>
  <si>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</si>
  <si>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</si>
  <si>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</si>
  <si>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</si>
  <si>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</si>
  <si>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</si>
  <si>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</si>
  <si>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</si>
  <si>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</si>
  <si>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</si>
  <si>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</si>
  <si>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</si>
  <si>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</si>
  <si>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</si>
  <si>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</si>
  <si>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</si>
  <si>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</si>
  <si>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</si>
  <si>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</si>
  <si>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</si>
  <si>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</si>
  <si>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</si>
  <si>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</si>
  <si>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</si>
  <si>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</si>
  <si>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</si>
  <si>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</si>
  <si>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</si>
  <si>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</si>
  <si>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</si>
  <si>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</si>
  <si>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</si>
  <si>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</si>
  <si>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</si>
  <si>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</si>
  <si>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</si>
  <si>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</si>
  <si>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</si>
  <si>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</si>
  <si>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</si>
  <si>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</si>
  <si>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</si>
  <si>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</si>
  <si>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</si>
  <si>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</si>
  <si>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</si>
  <si>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</si>
  <si>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</si>
  <si>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</si>
  <si>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</si>
  <si>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</si>
  <si>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</si>
  <si>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</si>
  <si>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</si>
  <si>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</si>
  <si>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</si>
  <si>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</si>
  <si>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</si>
  <si>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</si>
  <si>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</si>
  <si>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</si>
  <si>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</si>
  <si>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</si>
  <si>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</si>
  <si>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</si>
  <si>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</si>
  <si>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</si>
  <si>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</si>
  <si>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</si>
  <si>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</si>
  <si>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</si>
  <si>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</si>
  <si>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</si>
  <si>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</si>
  <si>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</si>
  <si>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</si>
  <si>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</si>
  <si>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</si>
  <si>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</si>
  <si>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</si>
  <si>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</si>
  <si>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</si>
  <si>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</si>
  <si>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</si>
  <si>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</si>
  <si>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</si>
  <si>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</si>
  <si>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</si>
  <si>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</si>
  <si>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</si>
  <si>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</si>
  <si>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</si>
  <si>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</si>
  <si>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</si>
  <si>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</si>
  <si>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</si>
  <si>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</si>
  <si>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</si>
  <si>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</si>
  <si>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</si>
  <si>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</si>
  <si>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</si>
  <si>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</si>
  <si>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</si>
  <si>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</si>
  <si>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</si>
  <si>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</si>
  <si>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</si>
  <si>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</si>
  <si>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</si>
  <si>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</si>
  <si>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</si>
  <si>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</si>
  <si>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</si>
  <si>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</si>
  <si>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</si>
  <si>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</si>
  <si>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</si>
  <si>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</si>
  <si>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</si>
  <si>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</si>
  <si>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</si>
  <si>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</si>
  <si>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</si>
  <si>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</si>
  <si>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</si>
  <si>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</si>
  <si>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</si>
  <si>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</si>
  <si>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</si>
  <si>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</si>
  <si>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</si>
  <si>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</si>
  <si>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</si>
  <si>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</si>
  <si>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</si>
  <si>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</si>
  <si>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</si>
  <si>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</si>
  <si>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</si>
  <si>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</si>
  <si>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</si>
  <si>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</si>
  <si>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</si>
  <si>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</si>
  <si>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</si>
  <si>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</si>
  <si>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</si>
  <si>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</si>
  <si>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</si>
  <si>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</si>
  <si>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</si>
  <si>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</si>
  <si>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</si>
  <si>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</si>
  <si>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</si>
  <si>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</si>
  <si>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</si>
  <si>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</si>
  <si>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</si>
  <si>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</si>
  <si>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</si>
  <si>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</si>
  <si>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</si>
  <si>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</si>
  <si>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</si>
  <si>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</si>
  <si>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</si>
  <si>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</si>
  <si>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</si>
  <si>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</si>
  <si>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</si>
  <si>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</si>
  <si>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</si>
  <si>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</si>
  <si>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</si>
  <si>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</si>
  <si>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</si>
  <si>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</si>
  <si>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</si>
  <si>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</si>
  <si>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</si>
  <si>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</si>
  <si>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</si>
  <si>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</si>
  <si>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</si>
  <si>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</si>
  <si>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</si>
  <si>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</si>
  <si>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</si>
  <si>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</si>
  <si>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</si>
  <si>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</si>
  <si>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</si>
  <si>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</si>
  <si>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</si>
  <si>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</si>
  <si>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</si>
  <si>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</si>
  <si>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</si>
  <si>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</si>
  <si>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</si>
  <si>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</si>
  <si>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</si>
  <si>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</si>
  <si>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</si>
  <si>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</si>
  <si>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</si>
  <si>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</si>
  <si>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</si>
  <si>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</si>
  <si>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</si>
  <si>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</si>
  <si>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</si>
  <si>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</si>
  <si>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</si>
  <si>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</si>
  <si>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</si>
  <si>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</si>
  <si>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</si>
  <si>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</si>
  <si>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</si>
  <si>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</si>
  <si>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</si>
  <si>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</si>
  <si>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</si>
  <si>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</si>
  <si>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</si>
  <si>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</si>
  <si>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</si>
  <si>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</si>
  <si>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</si>
  <si>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</si>
  <si>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</si>
  <si>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</si>
  <si>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</si>
  <si>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</si>
  <si>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</si>
  <si>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</si>
  <si>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</si>
  <si>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</si>
  <si>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</si>
  <si>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</si>
  <si>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</si>
  <si>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</si>
  <si>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</si>
  <si>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</si>
  <si>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</si>
  <si>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</si>
  <si>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</si>
  <si>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</si>
  <si>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</si>
  <si>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</si>
  <si>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</si>
  <si>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</si>
  <si>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</si>
  <si>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</si>
  <si>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</si>
  <si>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</si>
  <si>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</si>
  <si>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</si>
  <si>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</si>
  <si>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</si>
  <si>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</si>
  <si>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</si>
  <si>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</si>
  <si>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</si>
  <si>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</si>
  <si>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</si>
  <si>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</si>
  <si>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</si>
  <si>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</si>
  <si>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</si>
  <si>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</si>
  <si>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</si>
  <si>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</si>
  <si>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</si>
  <si>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</si>
  <si>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</si>
  <si>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</si>
  <si>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</si>
  <si>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</si>
  <si>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</si>
  <si>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</si>
  <si>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</si>
  <si>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</si>
  <si>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</si>
  <si>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</si>
  <si>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</si>
  <si>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</si>
  <si>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</si>
  <si>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</si>
  <si>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</si>
  <si>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</si>
  <si>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</si>
  <si>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</si>
  <si>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</si>
  <si>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</si>
  <si>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</si>
  <si>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</si>
  <si>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</si>
  <si>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</si>
  <si>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</si>
  <si>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</si>
  <si>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</si>
  <si>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</si>
  <si>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</si>
  <si>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</si>
  <si>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</si>
  <si>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</si>
  <si>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</si>
  <si>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</si>
  <si>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</si>
  <si>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</si>
  <si>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</si>
  <si>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</si>
  <si>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</si>
  <si>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</si>
  <si>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</si>
  <si>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</si>
  <si>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</si>
  <si>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</si>
  <si>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</si>
  <si>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</si>
  <si>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</si>
  <si>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</si>
  <si>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</si>
  <si>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</si>
  <si>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</si>
  <si>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</si>
  <si>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</si>
  <si>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</si>
  <si>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</si>
  <si>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</si>
  <si>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</si>
  <si>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</si>
  <si>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</si>
  <si>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</si>
  <si>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</si>
  <si>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</si>
  <si>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</si>
  <si>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</si>
  <si>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</si>
  <si>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</si>
  <si>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</si>
  <si>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</si>
  <si>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</si>
  <si>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</si>
  <si>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</si>
  <si>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</si>
  <si>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</si>
  <si>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</si>
  <si>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</si>
  <si>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</si>
  <si>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</si>
  <si>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</si>
  <si>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</si>
  <si>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</si>
  <si>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</si>
  <si>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</si>
  <si>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</si>
  <si>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</si>
  <si>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</si>
  <si>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</si>
  <si>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</si>
  <si>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</si>
  <si>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</si>
  <si>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</si>
  <si>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</si>
  <si>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</si>
  <si>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</si>
  <si>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</si>
  <si>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</si>
  <si>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</si>
  <si>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</si>
  <si>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</si>
  <si>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</si>
  <si>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</si>
  <si>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</si>
  <si>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</si>
  <si>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</si>
  <si>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</si>
  <si>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</si>
  <si>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</si>
  <si>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</si>
  <si>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</si>
  <si>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</si>
  <si>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</si>
  <si>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</si>
  <si>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</si>
  <si>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</si>
  <si>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</si>
  <si>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</si>
  <si>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</si>
  <si>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</si>
  <si>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</si>
  <si>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</si>
  <si>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</si>
  <si>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</si>
  <si>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</si>
  <si>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</si>
  <si>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</si>
  <si>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</si>
  <si>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</si>
  <si>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</si>
  <si>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</si>
  <si>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</si>
  <si>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</si>
  <si>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</si>
  <si>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</si>
  <si>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</si>
  <si>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</si>
  <si>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</si>
  <si>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</si>
  <si>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</si>
  <si>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</si>
  <si>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</si>
  <si>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</si>
  <si>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</si>
  <si>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</si>
  <si>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</si>
  <si>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</si>
  <si>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</si>
  <si>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</si>
  <si>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</si>
  <si>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</si>
  <si>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</si>
  <si>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</si>
  <si>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</si>
  <si>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</si>
  <si>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</si>
  <si>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</si>
  <si>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</si>
  <si>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</si>
  <si>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</si>
  <si>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</si>
  <si>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</si>
  <si>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</si>
  <si>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</si>
  <si>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</si>
  <si>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</si>
  <si>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</si>
  <si>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</si>
  <si>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</si>
  <si>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</si>
  <si>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</si>
  <si>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</si>
  <si>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</si>
  <si>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</si>
  <si>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</si>
  <si>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</si>
  <si>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</si>
  <si>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</si>
  <si>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</si>
  <si>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</si>
  <si>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</si>
  <si>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</si>
  <si>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</si>
  <si>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</si>
  <si>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</si>
  <si>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</si>
  <si>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</si>
  <si>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</si>
  <si>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</si>
  <si>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</si>
  <si>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</si>
  <si>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</si>
  <si>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Bus</t>
  </si>
  <si>
    <t>* + 50 MMT from hydrogen</t>
  </si>
  <si>
    <t>Petroleum Products</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</si>
  <si>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</si>
  <si>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</si>
  <si>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</si>
  <si>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</si>
  <si>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</si>
  <si>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</si>
  <si>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</si>
  <si>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</si>
  <si>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</si>
  <si>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</si>
  <si>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</si>
  <si>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</si>
  <si>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</si>
  <si>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</si>
  <si>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</si>
  <si>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</si>
  <si>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</si>
  <si>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</si>
  <si>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</si>
  <si>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</si>
  <si>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</si>
  <si>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</si>
  <si>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</si>
  <si>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</si>
  <si>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</si>
  <si>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</si>
  <si>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</si>
  <si>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</si>
  <si>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</si>
  <si>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</si>
  <si>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</si>
  <si>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</si>
  <si>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</si>
  <si>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</si>
  <si>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</si>
  <si>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</si>
  <si>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</si>
  <si>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</si>
  <si>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</si>
  <si>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</si>
  <si>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</si>
  <si>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</si>
  <si>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</si>
  <si>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</si>
  <si>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</si>
  <si>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</si>
  <si>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</si>
  <si>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</si>
  <si>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</si>
  <si>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</si>
  <si>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</si>
  <si>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</si>
  <si>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</si>
  <si>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</si>
  <si>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</si>
  <si>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</si>
  <si>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</si>
  <si>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</si>
  <si>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</si>
  <si>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</si>
  <si>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</si>
  <si>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</si>
  <si>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</si>
  <si>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</si>
  <si>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</si>
  <si>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</si>
  <si>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</si>
  <si>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</si>
  <si>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</si>
  <si>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</si>
  <si>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</si>
  <si>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</si>
  <si>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</si>
  <si>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</si>
  <si>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</si>
  <si>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</si>
  <si>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</si>
  <si>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</si>
  <si>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</si>
  <si>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</si>
  <si>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</si>
  <si>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</si>
  <si>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</si>
  <si>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</si>
  <si>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</si>
  <si>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</si>
  <si>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</si>
  <si>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</si>
  <si>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</si>
  <si>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</si>
  <si>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</si>
  <si>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</si>
  <si>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</si>
  <si>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</si>
  <si>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</si>
  <si>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</si>
  <si>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</si>
  <si>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</si>
  <si>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</si>
  <si>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</si>
  <si>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</si>
  <si>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</si>
  <si>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</si>
  <si>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</si>
  <si>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</si>
  <si>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</si>
  <si>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</si>
  <si>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</si>
  <si>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</si>
  <si>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</si>
  <si>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</si>
  <si>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</si>
  <si>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</si>
  <si>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</si>
  <si>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</si>
  <si>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</si>
  <si>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</si>
  <si>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</si>
  <si>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</si>
  <si>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</si>
  <si>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</si>
  <si>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</si>
  <si>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</si>
  <si>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</si>
  <si>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</si>
  <si>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</si>
  <si>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</si>
  <si>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</si>
  <si>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</si>
  <si>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</si>
  <si>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</si>
  <si>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</si>
  <si>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</si>
  <si>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</si>
  <si>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</si>
  <si>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</si>
  <si>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</si>
  <si>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</si>
  <si>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</si>
  <si>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</si>
  <si>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</si>
  <si>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</si>
  <si>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</si>
  <si>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</si>
  <si>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</si>
  <si>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</si>
  <si>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</si>
  <si>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</si>
  <si>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</si>
  <si>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</si>
  <si>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</si>
  <si>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</si>
  <si>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</si>
  <si>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</si>
  <si>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</si>
  <si>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</si>
  <si>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</si>
  <si>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</si>
  <si>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</si>
  <si>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</si>
  <si>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</si>
  <si>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</si>
  <si>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</si>
  <si>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</si>
  <si>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</si>
  <si>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</si>
  <si>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</si>
  <si>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</si>
  <si>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</si>
  <si>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</si>
  <si>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</si>
  <si>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</si>
  <si>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</si>
  <si>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</si>
  <si>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</si>
  <si>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</si>
  <si>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</si>
  <si>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</si>
  <si>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</si>
  <si>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</si>
  <si>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</si>
  <si>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</si>
  <si>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</si>
  <si>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</si>
  <si>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</si>
  <si>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</si>
  <si>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</si>
  <si>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</si>
  <si>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</si>
  <si>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</si>
  <si>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</si>
  <si>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</si>
  <si>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</si>
  <si>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</si>
  <si>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</si>
  <si>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</si>
  <si>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</si>
  <si>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</si>
  <si>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</si>
  <si>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</si>
  <si>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</si>
  <si>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</si>
  <si>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</si>
  <si>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</si>
  <si>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</si>
  <si>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</si>
  <si>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</si>
  <si>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</si>
  <si>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</si>
  <si>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</si>
  <si>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</si>
  <si>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</si>
  <si>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</si>
  <si>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</si>
  <si>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</si>
  <si>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</si>
  <si>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</si>
  <si>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</si>
  <si>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</si>
  <si>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</si>
  <si>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</si>
  <si>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</si>
  <si>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</si>
  <si>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</si>
  <si>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</si>
  <si>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</si>
  <si>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</si>
  <si>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</si>
  <si>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</si>
  <si>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</si>
  <si>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</si>
  <si>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</si>
  <si>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</si>
  <si>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</si>
  <si>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</si>
  <si>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</si>
  <si>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</si>
  <si>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</si>
  <si>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</si>
  <si>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</si>
  <si>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</si>
  <si>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</si>
  <si>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</si>
  <si>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</si>
  <si>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</si>
  <si>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</si>
  <si>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</si>
  <si>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</si>
  <si>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</si>
  <si>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</si>
  <si>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</si>
  <si>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</si>
  <si>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</si>
  <si>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</si>
  <si>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</si>
  <si>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</si>
  <si>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</si>
  <si>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</si>
  <si>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</si>
  <si>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</si>
  <si>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</si>
  <si>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</si>
  <si>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</si>
  <si>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</si>
  <si>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</si>
  <si>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</si>
  <si>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</si>
  <si>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</si>
  <si>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</si>
  <si>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</si>
  <si>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</si>
  <si>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</si>
  <si>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</si>
  <si>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</si>
  <si>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</si>
  <si>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</si>
  <si>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</si>
  <si>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</si>
  <si>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</si>
  <si>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</si>
  <si>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</si>
  <si>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</si>
  <si>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</si>
  <si>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</si>
  <si>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</si>
  <si>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</si>
  <si>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</si>
  <si>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</si>
  <si>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</si>
  <si>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</si>
  <si>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</si>
  <si>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</si>
  <si>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</si>
  <si>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</si>
  <si>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</si>
  <si>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</si>
  <si>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</si>
  <si>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</si>
  <si>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</si>
  <si>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</si>
  <si>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</si>
  <si>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</si>
  <si>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</si>
  <si>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</si>
  <si>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</si>
  <si>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</si>
  <si>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</si>
  <si>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</si>
  <si>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</si>
  <si>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</si>
  <si>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</si>
  <si>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</si>
  <si>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</si>
  <si>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</si>
  <si>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</si>
  <si>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</si>
  <si>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</si>
  <si>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</si>
  <si>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</si>
  <si>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</si>
  <si>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</si>
  <si>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</si>
  <si>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</si>
  <si>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</si>
  <si>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</si>
  <si>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</si>
  <si>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</si>
  <si>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</si>
  <si>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</si>
  <si>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</si>
  <si>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</si>
  <si>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</si>
  <si>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</si>
  <si>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</si>
  <si>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</si>
  <si>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</si>
  <si>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</si>
  <si>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</si>
  <si>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</si>
  <si>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</si>
  <si>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</si>
  <si>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</si>
  <si>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</si>
  <si>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</si>
  <si>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</si>
  <si>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</si>
  <si>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</si>
  <si>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</si>
  <si>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</si>
  <si>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</si>
  <si>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</si>
  <si>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</si>
  <si>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</si>
  <si>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</si>
  <si>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</si>
  <si>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</si>
  <si>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</si>
  <si>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</si>
  <si>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</si>
  <si>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</si>
  <si>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</si>
  <si>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</si>
  <si>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</si>
  <si>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</si>
  <si>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</si>
  <si>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</si>
  <si>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</si>
  <si>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</si>
  <si>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</si>
  <si>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</si>
  <si>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</si>
  <si>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</si>
  <si>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</si>
  <si>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</si>
  <si>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</si>
  <si>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</si>
  <si>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</si>
  <si>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</si>
  <si>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</si>
  <si>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</si>
  <si>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</si>
  <si>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</si>
  <si>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</si>
  <si>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</si>
  <si>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</si>
  <si>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</si>
  <si>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</si>
  <si>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</si>
  <si>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</si>
  <si>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</si>
  <si>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</si>
  <si>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</si>
  <si>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</si>
  <si>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</si>
  <si>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</si>
  <si>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</si>
  <si>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</si>
  <si>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</si>
  <si>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</si>
  <si>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</si>
  <si>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</si>
  <si>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</si>
  <si>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</si>
  <si>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</si>
  <si>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</si>
  <si>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</si>
  <si>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</si>
  <si>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</si>
  <si>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</si>
  <si>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</si>
  <si>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</si>
  <si>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</si>
  <si>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</si>
  <si>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</si>
  <si>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</si>
  <si>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</si>
  <si>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</si>
  <si>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</si>
  <si>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</si>
  <si>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</si>
  <si>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</si>
  <si>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</si>
  <si>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</si>
  <si>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</si>
  <si>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</si>
  <si>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</si>
  <si>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</si>
  <si>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</si>
  <si>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</si>
  <si>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</si>
  <si>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</si>
  <si>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</si>
  <si>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</si>
  <si>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</si>
  <si>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</si>
  <si>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</si>
  <si>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</si>
  <si>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</si>
  <si>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</si>
  <si>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</si>
  <si>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</si>
  <si>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</si>
  <si>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</si>
  <si>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</si>
  <si>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</si>
  <si>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</si>
  <si>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</si>
  <si>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</si>
  <si>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</si>
  <si>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</si>
  <si>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</si>
  <si>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</si>
  <si>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</si>
  <si>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</si>
  <si>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</si>
  <si>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</si>
  <si>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</si>
  <si>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</si>
  <si>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</si>
  <si>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</si>
  <si>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</si>
  <si>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</si>
  <si>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</si>
  <si>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</si>
  <si>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</si>
  <si>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</si>
  <si>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</si>
  <si>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</si>
  <si>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</si>
  <si>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</si>
  <si>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</si>
  <si>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</si>
  <si>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</si>
  <si>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</si>
  <si>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</si>
  <si>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</si>
  <si>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</si>
  <si>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</si>
  <si>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</si>
  <si>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</si>
  <si>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</si>
  <si>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</si>
  <si>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</si>
  <si>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</si>
  <si>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</si>
  <si>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</si>
  <si>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</si>
  <si>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</si>
  <si>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</si>
  <si>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</si>
  <si>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</si>
  <si>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</si>
  <si>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</si>
  <si>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</si>
  <si>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</si>
  <si>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</si>
  <si>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</si>
  <si>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</si>
  <si>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</si>
  <si>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</si>
  <si>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</si>
  <si>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</si>
  <si>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</si>
  <si>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</si>
  <si>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</si>
  <si>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</si>
  <si>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</si>
  <si>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</si>
  <si>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</si>
  <si>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</si>
  <si>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</si>
  <si>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</si>
  <si>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</si>
  <si>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</si>
  <si>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</si>
  <si>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</si>
  <si>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</si>
  <si>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</si>
  <si>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</si>
  <si>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</si>
  <si>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</si>
  <si>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</si>
  <si>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</si>
  <si>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</si>
  <si>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</si>
  <si>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</si>
  <si>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</si>
  <si>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</si>
  <si>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</si>
  <si>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</si>
  <si>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</si>
  <si>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</si>
  <si>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</si>
  <si>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</si>
  <si>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</si>
  <si>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</si>
  <si>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</si>
  <si>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</si>
  <si>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</si>
  <si>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</si>
  <si>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</si>
  <si>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</si>
  <si>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</si>
  <si>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</si>
  <si>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</si>
  <si>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</si>
  <si>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</si>
  <si>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</si>
  <si>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</si>
  <si>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</si>
  <si>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</si>
  <si>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</si>
  <si>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</si>
  <si>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</si>
  <si>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</si>
  <si>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</si>
  <si>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</si>
  <si>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</si>
  <si>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</si>
  <si>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</si>
  <si>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</si>
  <si>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</si>
  <si>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</si>
  <si>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</si>
  <si>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</si>
  <si>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</si>
  <si>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</si>
  <si>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</si>
  <si>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</si>
  <si>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</si>
  <si>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</si>
  <si>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</si>
  <si>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</si>
  <si>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</si>
  <si>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</si>
  <si>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</si>
  <si>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</si>
  <si>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</si>
  <si>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</si>
  <si>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</si>
  <si>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</si>
  <si>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</si>
  <si>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</si>
  <si>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</si>
  <si>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</si>
  <si>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</si>
  <si>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</si>
  <si>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</si>
  <si>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</si>
  <si>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</si>
  <si>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</si>
  <si>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</si>
  <si>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</si>
  <si>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</si>
  <si>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</si>
  <si>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</si>
  <si>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</si>
  <si>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</si>
  <si>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</si>
  <si>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</si>
  <si>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</si>
  <si>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</si>
  <si>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</si>
  <si>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</si>
  <si>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</si>
  <si>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</si>
  <si>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</si>
  <si>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</si>
  <si>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</si>
  <si>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</si>
  <si>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</si>
  <si>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</si>
  <si>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</si>
  <si>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</si>
  <si>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</si>
  <si>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</si>
  <si>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</si>
  <si>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</si>
  <si>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</si>
  <si>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</si>
  <si>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</si>
  <si>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</si>
  <si>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</si>
  <si>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</si>
  <si>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</si>
  <si>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</si>
  <si>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</si>
  <si>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</si>
  <si>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</si>
  <si>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</si>
  <si>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</si>
  <si>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</si>
  <si>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</si>
  <si>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</si>
  <si>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</si>
  <si>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</si>
  <si>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</si>
  <si>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</si>
  <si>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</si>
  <si>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</si>
  <si>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</si>
  <si>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</si>
  <si>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</si>
  <si>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</si>
  <si>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</si>
  <si>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</si>
  <si>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</si>
  <si>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</si>
  <si>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</si>
  <si>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</si>
  <si>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</si>
  <si>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</si>
  <si>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</si>
  <si>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</si>
  <si>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</si>
  <si>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</si>
  <si>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</si>
  <si>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</si>
  <si>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</si>
  <si>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</si>
  <si>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</si>
  <si>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</si>
  <si>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</si>
  <si>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</si>
  <si>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</si>
  <si>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</si>
  <si>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</si>
  <si>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</si>
  <si>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</si>
  <si>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</si>
  <si>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</si>
  <si>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</si>
  <si>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</si>
  <si>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</si>
  <si>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</si>
  <si>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</si>
  <si>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</si>
  <si>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</si>
  <si>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</si>
  <si>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</si>
  <si>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</si>
  <si>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</si>
  <si>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</si>
  <si>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</si>
  <si>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</si>
  <si>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</si>
  <si>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</si>
  <si>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</si>
  <si>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</si>
  <si>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</si>
  <si>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</si>
  <si>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</si>
  <si>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</si>
  <si>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</si>
  <si>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</si>
  <si>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</si>
  <si>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</si>
  <si>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</si>
  <si>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</si>
  <si>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</si>
  <si>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</si>
  <si>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</si>
  <si>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</si>
  <si>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</si>
  <si>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</si>
  <si>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</si>
  <si>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</si>
  <si>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</si>
  <si>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</si>
  <si>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</si>
  <si>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</si>
  <si>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</si>
  <si>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</si>
  <si>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</si>
  <si>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</si>
  <si>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</si>
  <si>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</si>
  <si>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</si>
  <si>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</si>
  <si>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</si>
  <si>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</si>
  <si>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</si>
  <si>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</si>
  <si>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</si>
  <si>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</si>
  <si>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</si>
  <si>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</si>
  <si>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</si>
  <si>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</si>
  <si>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</si>
  <si>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</si>
  <si>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</si>
  <si>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</si>
  <si>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</si>
  <si>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</si>
  <si>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</si>
  <si>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</si>
  <si>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</si>
  <si>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</si>
  <si>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</si>
  <si>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</si>
  <si>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</si>
  <si>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</si>
  <si>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</si>
  <si>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</si>
  <si>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</si>
  <si>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</si>
  <si>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</si>
  <si>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</si>
  <si>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</si>
  <si>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</si>
  <si>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</si>
  <si>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</si>
  <si>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</si>
  <si>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</si>
  <si>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</si>
  <si>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</si>
  <si>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</si>
  <si>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</si>
  <si>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</si>
  <si>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</si>
  <si>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</si>
  <si>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</si>
  <si>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</si>
  <si>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</si>
  <si>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</si>
  <si>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</si>
  <si>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</si>
  <si>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</si>
  <si>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</si>
  <si>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</si>
  <si>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</si>
  <si>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</si>
  <si>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</si>
  <si>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</si>
  <si>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</si>
  <si>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</si>
  <si>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</si>
  <si>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</si>
  <si>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</si>
  <si>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</si>
  <si>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</si>
  <si>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</si>
  <si>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</si>
  <si>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</si>
  <si>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</si>
  <si>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</si>
  <si>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</si>
  <si>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</si>
  <si>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</si>
  <si>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</si>
  <si>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</si>
  <si>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</si>
  <si>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</si>
  <si>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</si>
  <si>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</si>
  <si>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</si>
  <si>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</si>
  <si>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</si>
  <si>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</si>
  <si>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</si>
  <si>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</si>
  <si>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</si>
  <si>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</si>
  <si>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</si>
  <si>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</si>
  <si>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</si>
  <si>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</si>
  <si>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</si>
  <si>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</si>
  <si>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</si>
  <si>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</si>
  <si>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</si>
  <si>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</si>
  <si>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</si>
  <si>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</si>
  <si>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</si>
  <si>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</si>
  <si>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</si>
  <si>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</si>
  <si>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</si>
  <si>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</si>
  <si>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</si>
  <si>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</si>
  <si>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</si>
  <si>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</si>
  <si>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</si>
  <si>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</si>
  <si>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</si>
  <si>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</si>
  <si>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</si>
  <si>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</si>
  <si>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</si>
  <si>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</si>
  <si>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</si>
  <si>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</si>
  <si>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</si>
  <si>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</si>
  <si>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</si>
  <si>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</si>
  <si>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</si>
  <si>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</si>
  <si>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</si>
  <si>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</si>
  <si>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</si>
  <si>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</si>
  <si>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</si>
  <si>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</si>
  <si>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</si>
  <si>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</si>
  <si>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</si>
  <si>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</si>
  <si>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</si>
  <si>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</si>
  <si>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</si>
  <si>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</si>
  <si>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</si>
  <si>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</si>
  <si>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</si>
  <si>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</si>
  <si>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</si>
  <si>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</si>
  <si>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</si>
  <si>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</si>
  <si>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</si>
  <si>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</si>
  <si>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</si>
  <si>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</si>
  <si>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</si>
  <si>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</si>
  <si>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</si>
  <si>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</si>
  <si>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</si>
  <si>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</si>
  <si>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</si>
  <si>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</si>
  <si>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</si>
  <si>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</si>
  <si>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</si>
  <si>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</si>
  <si>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</si>
  <si>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</si>
  <si>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</si>
  <si>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</si>
  <si>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</si>
  <si>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</si>
  <si>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</si>
  <si>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</si>
  <si>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</si>
  <si>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</si>
  <si>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</si>
  <si>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</si>
  <si>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</si>
  <si>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</si>
  <si>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</si>
  <si>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</si>
  <si>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</si>
  <si>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</si>
  <si>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</si>
  <si>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</si>
  <si>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</si>
  <si>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</si>
  <si>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</si>
  <si>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</si>
  <si>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</si>
  <si>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</si>
  <si>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</si>
  <si>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</si>
  <si>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</si>
  <si>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</si>
  <si>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</si>
  <si>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</si>
  <si>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</si>
  <si>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</si>
  <si>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</si>
  <si>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</si>
  <si>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</si>
  <si>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</si>
  <si>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</si>
  <si>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</si>
  <si>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</si>
  <si>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</si>
  <si>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</si>
  <si>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</si>
  <si>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</si>
  <si>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</si>
  <si>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</si>
  <si>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</si>
  <si>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</si>
  <si>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</si>
  <si>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</si>
  <si>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</si>
  <si>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</si>
  <si>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</si>
  <si>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</si>
  <si>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</si>
  <si>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</si>
  <si>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</si>
  <si>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</si>
  <si>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</si>
  <si>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</si>
  <si>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</si>
  <si>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</si>
  <si>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</si>
  <si>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</si>
  <si>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</si>
  <si>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</si>
  <si>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</si>
  <si>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</si>
  <si>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</si>
  <si>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</si>
  <si>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</si>
  <si>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</si>
  <si>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</si>
  <si>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</si>
  <si>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</si>
  <si>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</si>
  <si>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</si>
  <si>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</si>
  <si>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</si>
  <si>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</si>
  <si>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</si>
  <si>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</si>
  <si>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</si>
  <si>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</si>
  <si>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</si>
  <si>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</si>
  <si>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</si>
  <si>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</si>
  <si>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</si>
  <si>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</si>
  <si>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</si>
  <si>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</si>
  <si>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</si>
  <si>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</si>
  <si>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</si>
  <si>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</si>
  <si>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</si>
  <si>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</si>
  <si>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</si>
  <si>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</si>
  <si>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</si>
  <si>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</si>
  <si>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</si>
  <si>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</si>
  <si>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</si>
  <si>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</si>
  <si>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</si>
  <si>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</si>
  <si>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</si>
  <si>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</si>
  <si>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</si>
  <si>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</si>
  <si>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</si>
  <si>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</si>
  <si>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</si>
  <si>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</si>
  <si>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</si>
  <si>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</si>
  <si>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</si>
  <si>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</si>
  <si>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</si>
  <si>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</si>
  <si>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</si>
  <si>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</si>
  <si>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</si>
  <si>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</si>
  <si>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</si>
  <si>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</si>
  <si>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</si>
  <si>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</si>
  <si>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</si>
  <si>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</si>
  <si>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</si>
  <si>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</si>
  <si>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</si>
  <si>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</si>
  <si>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</si>
  <si>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</si>
  <si>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</si>
  <si>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</si>
  <si>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</si>
  <si>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</si>
  <si>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</si>
  <si>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</si>
  <si>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</si>
  <si>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</si>
  <si>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</si>
  <si>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</si>
  <si>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</si>
  <si>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</si>
  <si>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</si>
  <si>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</si>
  <si>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</si>
  <si>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</si>
  <si>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</si>
  <si>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</si>
  <si>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</si>
  <si>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</si>
  <si>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</si>
  <si>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</si>
  <si>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</si>
  <si>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</si>
  <si>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</si>
  <si>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</si>
  <si>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</si>
  <si>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</si>
  <si>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</si>
  <si>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</si>
  <si>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</si>
  <si>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</si>
  <si>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</si>
  <si>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</si>
  <si>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</si>
  <si>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</si>
  <si>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</si>
  <si>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</si>
  <si>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</si>
  <si>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</si>
  <si>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</si>
  <si>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</si>
  <si>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</si>
  <si>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</si>
  <si>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</si>
  <si>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</si>
  <si>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</si>
  <si>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</si>
  <si>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</si>
  <si>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</si>
  <si>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</si>
  <si>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</si>
  <si>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</si>
  <si>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</si>
  <si>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</si>
  <si>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</si>
  <si>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</si>
  <si>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</si>
  <si>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</si>
  <si>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</si>
  <si>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</si>
  <si>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</si>
  <si>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</si>
  <si>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</si>
  <si>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</si>
  <si>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</si>
  <si>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</si>
  <si>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</si>
  <si>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</si>
  <si>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</si>
  <si>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</si>
  <si>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</si>
  <si>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</si>
  <si>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</si>
  <si>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</si>
  <si>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</si>
  <si>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</si>
  <si>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</si>
  <si>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</si>
  <si>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</si>
  <si>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</si>
  <si>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</si>
  <si>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</si>
  <si>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</si>
  <si>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</si>
  <si>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</si>
  <si>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</si>
  <si>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</si>
  <si>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</si>
  <si>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</si>
  <si>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</si>
  <si>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</si>
  <si>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</si>
  <si>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</si>
  <si>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</si>
  <si>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</si>
  <si>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</si>
  <si>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</si>
  <si>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</si>
  <si>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</si>
  <si>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</si>
  <si>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</si>
  <si>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</si>
  <si>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</si>
  <si>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</si>
  <si>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</si>
  <si>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</si>
  <si>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</si>
  <si>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</si>
  <si>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</si>
  <si>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</si>
  <si>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</si>
  <si>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</si>
  <si>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</si>
  <si>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</si>
  <si>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</si>
  <si>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</si>
  <si>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</si>
  <si>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</si>
  <si>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</si>
  <si>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</si>
  <si>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</si>
  <si>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</si>
  <si>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</si>
  <si>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</si>
  <si>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</si>
  <si>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</si>
  <si>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</si>
  <si>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</si>
  <si>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</si>
  <si>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</si>
  <si>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</si>
  <si>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</si>
  <si>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</si>
  <si>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</si>
  <si>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</si>
  <si>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</si>
  <si>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</si>
  <si>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</si>
  <si>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</si>
  <si>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</si>
  <si>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</si>
  <si>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</si>
  <si>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</si>
  <si>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</si>
  <si>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</si>
  <si>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</si>
  <si>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</si>
  <si>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</si>
  <si>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</si>
  <si>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</si>
  <si>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</si>
  <si>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</si>
  <si>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</si>
  <si>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</si>
  <si>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</si>
  <si>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</si>
  <si>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</si>
  <si>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</si>
  <si>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</si>
  <si>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</si>
  <si>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</si>
  <si>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</si>
  <si>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</si>
  <si>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</si>
  <si>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</si>
  <si>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</si>
  <si>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</si>
  <si>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</si>
  <si>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</si>
  <si>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</si>
  <si>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</si>
  <si>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</si>
  <si>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</si>
  <si>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</si>
  <si>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</si>
  <si>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</si>
  <si>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</si>
  <si>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</si>
  <si>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</si>
  <si>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</si>
  <si>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</si>
  <si>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</si>
  <si>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</si>
  <si>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</si>
  <si>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</si>
  <si>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</si>
  <si>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</si>
  <si>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</si>
  <si>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</si>
  <si>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</si>
  <si>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</si>
  <si>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</si>
  <si>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</si>
  <si>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</si>
  <si>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</si>
  <si>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</si>
  <si>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</si>
  <si>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</si>
  <si>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</si>
  <si>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</si>
  <si>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</si>
  <si>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</si>
  <si>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</si>
  <si>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</si>
  <si>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</si>
  <si>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</si>
  <si>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</si>
  <si>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</si>
  <si>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</si>
  <si>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</si>
  <si>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</si>
  <si>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</si>
  <si>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</si>
  <si>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</si>
  <si>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</si>
  <si>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</si>
  <si>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</si>
  <si>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</si>
  <si>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</si>
  <si>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</si>
  <si>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</si>
  <si>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</si>
  <si>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</si>
  <si>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</si>
  <si>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</si>
  <si>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</si>
  <si>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</si>
  <si>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</si>
  <si>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</si>
  <si>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</si>
  <si>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</si>
  <si>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</si>
  <si>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</si>
  <si>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</si>
  <si>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</si>
  <si>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</si>
  <si>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</si>
  <si>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</si>
  <si>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</si>
  <si>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</si>
  <si>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</si>
  <si>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</si>
  <si>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</si>
  <si>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</si>
  <si>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</si>
  <si>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</si>
  <si>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</si>
  <si>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</si>
  <si>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</si>
  <si>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</si>
  <si>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</si>
  <si>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</si>
  <si>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</si>
  <si>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</si>
  <si>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</si>
  <si>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</si>
  <si>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</si>
  <si>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</si>
  <si>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</si>
  <si>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</si>
  <si>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</si>
  <si>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</si>
  <si>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</si>
  <si>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</si>
  <si>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</si>
  <si>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</si>
  <si>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</si>
  <si>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</si>
  <si>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</si>
  <si>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</si>
  <si>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</si>
  <si>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</si>
  <si>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</si>
  <si>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</si>
  <si>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</si>
  <si>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</si>
  <si>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</si>
  <si>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</si>
  <si>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</si>
  <si>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</si>
  <si>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</si>
  <si>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</si>
  <si>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</si>
  <si>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</si>
  <si>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</si>
  <si>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</si>
  <si>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</si>
  <si>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</si>
  <si>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</si>
  <si>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</si>
  <si>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</si>
  <si>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</si>
  <si>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</si>
  <si>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</si>
  <si>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</si>
  <si>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</si>
  <si>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</si>
  <si>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</si>
  <si>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</si>
  <si>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</si>
  <si>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</si>
  <si>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</si>
  <si>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</si>
  <si>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</si>
  <si>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</si>
  <si>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</si>
  <si>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</si>
  <si>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</si>
  <si>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</si>
  <si>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</si>
  <si>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</si>
  <si>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</si>
  <si>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</si>
  <si>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</si>
  <si>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</si>
  <si>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</si>
  <si>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</si>
  <si>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</si>
  <si>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</si>
  <si>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</si>
  <si>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</si>
  <si>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</si>
  <si>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</si>
  <si>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</si>
  <si>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</si>
  <si>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</si>
  <si>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</si>
  <si>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</si>
  <si>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</si>
  <si>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</si>
  <si>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</si>
  <si>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</si>
  <si>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</si>
  <si>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</si>
  <si>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</si>
  <si>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</si>
  <si>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</si>
  <si>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</si>
  <si>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</si>
  <si>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</si>
  <si>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</si>
  <si>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</si>
  <si>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</si>
  <si>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</si>
  <si>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</si>
  <si>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</si>
  <si>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</si>
  <si>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</si>
  <si>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</si>
  <si>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</si>
  <si>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</si>
  <si>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</si>
  <si>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</si>
  <si>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</si>
  <si>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</si>
  <si>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</si>
  <si>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</si>
  <si>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</si>
  <si>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</si>
  <si>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</si>
  <si>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</si>
  <si>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</si>
  <si>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</si>
  <si>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</si>
  <si>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</si>
  <si>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</si>
  <si>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</si>
  <si>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</si>
  <si>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</si>
  <si>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</si>
  <si>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</si>
  <si>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</si>
  <si>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</si>
  <si>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</si>
  <si>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</si>
  <si>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</si>
  <si>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</si>
  <si>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</si>
  <si>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</si>
  <si>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</si>
  <si>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</si>
  <si>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</si>
  <si>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</si>
  <si>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</si>
  <si>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</si>
  <si>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</si>
  <si>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</si>
  <si>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</si>
  <si>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</si>
  <si>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</si>
  <si>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</si>
  <si>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</si>
  <si>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</si>
  <si>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</si>
  <si>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</si>
  <si>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</si>
  <si>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</si>
  <si>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</si>
  <si>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</si>
  <si>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</si>
  <si>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</si>
  <si>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</si>
  <si>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</si>
  <si>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</si>
  <si>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</si>
  <si>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</si>
  <si>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</si>
  <si>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</si>
  <si>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</si>
  <si>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</si>
  <si>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</si>
  <si>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</si>
  <si>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</si>
  <si>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</si>
  <si>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</si>
  <si>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</si>
  <si>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</si>
  <si>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</si>
  <si>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</si>
  <si>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</si>
  <si>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</si>
  <si>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</si>
  <si>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</si>
  <si>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</si>
  <si>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</si>
  <si>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</si>
  <si>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</si>
  <si>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</si>
  <si>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</si>
  <si>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</si>
  <si>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</si>
  <si>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</si>
  <si>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</si>
  <si>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</si>
  <si>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</si>
  <si>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</si>
  <si>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</si>
  <si>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</si>
  <si>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</si>
  <si>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</si>
  <si>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</si>
  <si>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</si>
  <si>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</si>
  <si>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</si>
  <si>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</si>
  <si>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</si>
  <si>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</si>
  <si>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</si>
  <si>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</si>
  <si>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</si>
  <si>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</si>
  <si>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</si>
  <si>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</si>
  <si>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</si>
  <si>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</si>
  <si>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</si>
  <si>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</si>
  <si>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</si>
  <si>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</si>
  <si>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</si>
  <si>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</si>
  <si>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</si>
  <si>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</si>
  <si>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</si>
  <si>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</si>
  <si>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</si>
  <si>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</si>
  <si>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</si>
  <si>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</si>
  <si>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</si>
  <si>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</si>
  <si>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</si>
  <si>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</si>
  <si>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</si>
  <si>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</si>
  <si>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</si>
  <si>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</si>
  <si>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</si>
  <si>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</si>
  <si>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</si>
  <si>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</si>
  <si>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</si>
  <si>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</si>
  <si>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</si>
  <si>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</si>
  <si>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</si>
  <si>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</si>
  <si>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</si>
  <si>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</si>
  <si>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</si>
  <si>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</si>
  <si>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</si>
  <si>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</si>
  <si>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</si>
  <si>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</si>
  <si>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</si>
  <si>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</si>
  <si>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</si>
  <si>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</si>
  <si>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</si>
  <si>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</si>
  <si>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</si>
  <si>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</si>
  <si>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</si>
  <si>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</si>
  <si>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</si>
  <si>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</si>
  <si>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</si>
  <si>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</si>
  <si>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</si>
  <si>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</si>
  <si>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</si>
  <si>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</si>
  <si>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</si>
  <si>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</si>
  <si>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</si>
  <si>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</si>
  <si>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</si>
  <si>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</si>
  <si>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</si>
  <si>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</si>
  <si>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</si>
  <si>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</si>
  <si>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</si>
  <si>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</si>
  <si>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</si>
  <si>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</si>
  <si>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</si>
  <si>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</si>
  <si>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</si>
  <si>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</si>
  <si>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</si>
  <si>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</si>
  <si>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</si>
  <si>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</si>
  <si>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</si>
  <si>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</si>
  <si>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</si>
  <si>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</si>
  <si>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</si>
  <si>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</si>
  <si>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</si>
  <si>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</si>
  <si>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</si>
  <si>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</si>
  <si>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</si>
  <si>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</si>
  <si>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</si>
  <si>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</si>
  <si>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</si>
  <si>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</si>
  <si>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</si>
  <si>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</si>
  <si>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</si>
  <si>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</si>
  <si>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</si>
  <si>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</si>
  <si>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</si>
  <si>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</si>
  <si>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</si>
  <si>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</si>
  <si>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</si>
  <si>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</si>
  <si>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</si>
  <si>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</si>
  <si>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</si>
  <si>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</si>
  <si>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</si>
  <si>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</si>
  <si>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</si>
  <si>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</si>
  <si>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</si>
  <si>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</si>
  <si>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</si>
  <si>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</si>
  <si>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</si>
  <si>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</si>
  <si>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</si>
  <si>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</si>
  <si>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</si>
  <si>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</si>
  <si>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</si>
  <si>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</si>
  <si>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</si>
  <si>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</si>
  <si>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</si>
  <si>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</si>
  <si>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</si>
  <si>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</si>
  <si>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</si>
  <si>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</si>
  <si>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</si>
  <si>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</si>
  <si>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</si>
  <si>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</si>
  <si>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</si>
  <si>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</si>
  <si>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</si>
  <si>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</si>
  <si>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</si>
  <si>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</si>
  <si>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</si>
  <si>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</si>
  <si>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</si>
  <si>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</si>
  <si>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</si>
  <si>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</si>
  <si>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</si>
  <si>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</si>
  <si>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</si>
  <si>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</si>
  <si>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</si>
  <si>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</si>
  <si>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</si>
  <si>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</si>
  <si>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</si>
  <si>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</si>
  <si>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</si>
  <si>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</si>
  <si>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</si>
  <si>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</si>
  <si>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</si>
  <si>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</si>
  <si>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</si>
  <si>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</si>
  <si>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</si>
  <si>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</si>
  <si>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</si>
  <si>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</si>
  <si>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</si>
  <si>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</si>
  <si>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</si>
  <si>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</si>
  <si>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</si>
  <si>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</si>
  <si>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</si>
  <si>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</si>
  <si>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</si>
  <si>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</si>
  <si>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</si>
  <si>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</si>
  <si>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</si>
  <si>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</si>
  <si>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</si>
  <si>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</si>
  <si>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</si>
  <si>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</si>
  <si>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</si>
  <si>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</si>
  <si>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</si>
  <si>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</si>
  <si>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</si>
  <si>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</si>
  <si>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</si>
  <si>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</si>
  <si>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</si>
  <si>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</si>
  <si>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</si>
  <si>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</si>
  <si>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</si>
  <si>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</si>
  <si>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</si>
  <si>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</si>
  <si>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</si>
  <si>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</si>
  <si>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</si>
  <si>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</si>
  <si>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</si>
  <si>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</si>
  <si>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</si>
  <si>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</si>
  <si>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</si>
  <si>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</si>
  <si>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</si>
  <si>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</si>
  <si>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</si>
  <si>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</si>
  <si>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</si>
  <si>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</si>
  <si>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</si>
  <si>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</si>
  <si>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</si>
  <si>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</si>
  <si>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</si>
  <si>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</si>
  <si>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</si>
  <si>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</si>
  <si>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</si>
  <si>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</si>
  <si>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</si>
  <si>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</si>
  <si>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</si>
  <si>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</si>
  <si>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</si>
  <si>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</si>
  <si>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</si>
  <si>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</si>
  <si>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</si>
  <si>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</si>
  <si>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</si>
  <si>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</si>
  <si>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</si>
  <si>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</si>
  <si>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</si>
  <si>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</si>
  <si>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</si>
  <si>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</si>
  <si>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</si>
  <si>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</si>
  <si>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</si>
  <si>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</si>
  <si>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</si>
  <si>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</si>
  <si>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</si>
  <si>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</si>
  <si>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</si>
  <si>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</si>
  <si>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</si>
  <si>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</si>
  <si>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</si>
  <si>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</si>
  <si>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</si>
  <si>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</si>
  <si>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</si>
  <si>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</si>
  <si>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</si>
  <si>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</si>
  <si>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</si>
  <si>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</si>
  <si>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</si>
  <si>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</si>
  <si>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</si>
  <si>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</si>
  <si>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</si>
  <si>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</si>
  <si>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</si>
  <si>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</si>
  <si>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</si>
  <si>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</si>
  <si>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</si>
  <si>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</si>
  <si>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</si>
  <si>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</si>
  <si>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</si>
  <si>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</si>
  <si>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</si>
  <si>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</si>
  <si>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</si>
  <si>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</si>
  <si>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</si>
  <si>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</si>
  <si>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</si>
  <si>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</si>
  <si>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</si>
  <si>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</si>
  <si>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</si>
  <si>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</si>
  <si>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</si>
  <si>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</si>
  <si>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</si>
  <si>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</si>
  <si>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</si>
  <si>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</si>
  <si>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</si>
  <si>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</si>
  <si>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</si>
  <si>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</si>
  <si>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</si>
  <si>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</si>
  <si>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</si>
  <si>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</si>
  <si>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</si>
  <si>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</si>
  <si>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</si>
  <si>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</si>
  <si>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</si>
  <si>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</si>
  <si>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</si>
  <si>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</si>
  <si>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</si>
  <si>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</si>
  <si>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</si>
  <si>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</si>
  <si>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</si>
  <si>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</si>
  <si>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</si>
  <si>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</si>
  <si>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</si>
  <si>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</si>
  <si>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</si>
  <si>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</si>
  <si>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</si>
  <si>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</si>
  <si>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</si>
  <si>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</si>
  <si>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</si>
  <si>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</si>
  <si>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</si>
  <si>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</si>
  <si>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</si>
  <si>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</si>
  <si>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</si>
  <si>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</si>
  <si>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</si>
  <si>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</si>
  <si>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</si>
  <si>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</si>
  <si>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</si>
  <si>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</si>
  <si>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</si>
  <si>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</si>
  <si>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</si>
  <si>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</si>
  <si>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</si>
  <si>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</si>
  <si>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</si>
  <si>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</si>
  <si>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</si>
  <si>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</si>
  <si>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</si>
  <si>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</si>
  <si>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</si>
  <si>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</si>
  <si>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</si>
  <si>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</si>
  <si>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</si>
  <si>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</si>
  <si>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</si>
  <si>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</si>
  <si>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</si>
  <si>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</si>
  <si>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</si>
  <si>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</si>
  <si>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</si>
  <si>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</si>
  <si>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</si>
  <si>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</si>
  <si>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</si>
  <si>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</si>
  <si>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</si>
  <si>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</si>
  <si>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</si>
  <si>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</si>
  <si>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</si>
  <si>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</si>
  <si>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</si>
  <si>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</si>
  <si>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</si>
  <si>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</si>
  <si>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</si>
  <si>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</si>
  <si>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</si>
  <si>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</si>
  <si>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</si>
  <si>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</si>
  <si>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</si>
  <si>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</si>
  <si>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</si>
  <si>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</si>
  <si>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</si>
  <si>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</si>
  <si>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</si>
  <si>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</si>
  <si>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</si>
  <si>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</si>
  <si>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</si>
  <si>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</si>
  <si>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</si>
  <si>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</si>
  <si>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</si>
  <si>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</si>
  <si>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</si>
  <si>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</si>
  <si>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</si>
  <si>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</si>
  <si>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</si>
  <si>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</si>
  <si>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</si>
  <si>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</si>
  <si>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</si>
  <si>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</si>
  <si>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</si>
  <si>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</si>
  <si>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</si>
  <si>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</si>
  <si>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</si>
  <si>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</si>
  <si>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</si>
  <si>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</si>
  <si>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</si>
  <si>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</si>
  <si>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</si>
  <si>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</si>
  <si>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</si>
  <si>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</si>
  <si>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</si>
  <si>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</si>
  <si>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</si>
  <si>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</si>
  <si>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</si>
  <si>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</si>
  <si>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</si>
  <si>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</si>
  <si>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</si>
  <si>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</si>
  <si>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</si>
  <si>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</si>
  <si>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</si>
  <si>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</si>
  <si>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</si>
  <si>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</si>
  <si>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</si>
  <si>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</si>
  <si>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</si>
  <si>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</si>
  <si>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</si>
  <si>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</si>
  <si>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</si>
  <si>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</si>
  <si>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</si>
  <si>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</si>
  <si>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</si>
  <si>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</si>
  <si>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</si>
  <si>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</si>
  <si>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</si>
  <si>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</si>
  <si>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</si>
  <si>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</si>
  <si>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</si>
  <si>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</si>
  <si>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</si>
  <si>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</si>
  <si>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</si>
  <si>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</si>
  <si>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</si>
  <si>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</si>
  <si>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</si>
  <si>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</si>
  <si>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</si>
  <si>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</si>
  <si>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</si>
  <si>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</si>
  <si>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</si>
  <si>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</si>
  <si>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</si>
  <si>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</si>
  <si>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</si>
  <si>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</si>
  <si>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</si>
  <si>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</si>
  <si>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</si>
  <si>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</si>
  <si>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</si>
  <si>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</si>
  <si>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</si>
  <si>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</si>
  <si>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</si>
  <si>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</si>
  <si>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</si>
  <si>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</si>
  <si>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</si>
  <si>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</si>
  <si>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</si>
  <si>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</si>
  <si>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</si>
  <si>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</si>
  <si>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</si>
  <si>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</si>
  <si>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</si>
  <si>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</si>
  <si>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</si>
  <si>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</si>
  <si>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</si>
  <si>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</si>
  <si>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</si>
  <si>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</si>
  <si>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</si>
  <si>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</si>
  <si>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</si>
  <si>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</si>
  <si>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</si>
  <si>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</si>
  <si>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</si>
  <si>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</si>
  <si>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</si>
  <si>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</si>
  <si>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</si>
  <si>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</si>
  <si>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</si>
  <si>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</si>
  <si>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</si>
  <si>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</si>
  <si>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</si>
  <si>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</si>
  <si>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</si>
  <si>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</si>
  <si>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</si>
  <si>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</si>
  <si>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</si>
  <si>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</si>
  <si>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</si>
  <si>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</si>
  <si>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</si>
  <si>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</si>
  <si>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</si>
  <si>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</si>
  <si>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</si>
  <si>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</si>
  <si>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</si>
  <si>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</si>
  <si>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</si>
  <si>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</si>
  <si>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</si>
  <si>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</si>
  <si>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</si>
  <si>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</si>
  <si>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</si>
  <si>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</si>
  <si>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</si>
  <si>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</si>
  <si>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</si>
  <si>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</si>
  <si>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</si>
  <si>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</si>
  <si>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</si>
  <si>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</si>
  <si>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</si>
  <si>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</si>
  <si>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</si>
  <si>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</si>
  <si>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</si>
  <si>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</si>
  <si>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</si>
  <si>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</si>
  <si>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</si>
  <si>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</si>
  <si>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</si>
  <si>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</si>
  <si>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</si>
  <si>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</si>
  <si>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</si>
  <si>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</si>
  <si>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</si>
  <si>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</si>
  <si>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</si>
  <si>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</si>
  <si>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</si>
  <si>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</si>
  <si>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</si>
  <si>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</si>
  <si>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</si>
  <si>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</si>
  <si>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</si>
  <si>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</si>
  <si>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</si>
  <si>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</si>
  <si>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</si>
  <si>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</si>
  <si>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</si>
  <si>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</si>
  <si>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</si>
  <si>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</si>
  <si>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</si>
  <si>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</si>
  <si>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</si>
  <si>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</si>
  <si>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</si>
  <si>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</si>
  <si>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</si>
  <si>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</si>
  <si>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</si>
  <si>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</si>
  <si>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</si>
  <si>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</si>
  <si>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</si>
  <si>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</si>
  <si>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</si>
  <si>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</si>
  <si>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</si>
  <si>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</si>
  <si>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</si>
  <si>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</si>
  <si>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</si>
  <si>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</si>
  <si>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</si>
  <si>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</si>
  <si>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</si>
  <si>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</si>
  <si>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</si>
  <si>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</si>
  <si>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</si>
  <si>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</si>
  <si>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</si>
  <si>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</si>
  <si>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</si>
  <si>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</si>
  <si>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</si>
  <si>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</si>
  <si>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</si>
  <si>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</si>
  <si>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</si>
  <si>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</si>
  <si>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</si>
  <si>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</si>
  <si>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</si>
  <si>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</si>
  <si>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</si>
  <si>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</si>
  <si>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</si>
  <si>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</si>
  <si>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</si>
  <si>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</si>
  <si>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</si>
  <si>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</si>
  <si>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</si>
  <si>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</si>
  <si>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</si>
  <si>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</si>
  <si>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</si>
  <si>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</si>
  <si>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</si>
  <si>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</si>
  <si>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</si>
  <si>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</si>
  <si>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</si>
  <si>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</si>
  <si>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</si>
  <si>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</si>
  <si>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</si>
  <si>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</si>
  <si>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</si>
  <si>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</si>
  <si>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</si>
  <si>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</si>
  <si>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</si>
  <si>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</si>
  <si>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</si>
  <si>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</si>
  <si>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</si>
  <si>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</si>
  <si>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</si>
  <si>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</si>
  <si>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</si>
  <si>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</si>
  <si>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</si>
  <si>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</si>
  <si>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</si>
  <si>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</si>
  <si>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</si>
  <si>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</si>
  <si>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</si>
  <si>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</si>
  <si>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</si>
  <si>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</si>
  <si>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</si>
  <si>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</si>
  <si>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</si>
  <si>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</si>
  <si>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</si>
  <si>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</si>
  <si>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</si>
  <si>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</si>
  <si>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</si>
  <si>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</si>
  <si>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</si>
  <si>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</si>
  <si>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</si>
  <si>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</si>
  <si>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</si>
  <si>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</si>
  <si>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</si>
  <si>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</si>
  <si>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</si>
  <si>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</si>
  <si>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</si>
  <si>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</si>
  <si>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</si>
  <si>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</si>
  <si>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</si>
  <si>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</si>
  <si>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</si>
  <si>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</si>
  <si>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</si>
  <si>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</si>
  <si>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</si>
  <si>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</si>
  <si>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</si>
  <si>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</si>
  <si>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</si>
  <si>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</si>
  <si>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</si>
  <si>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</si>
  <si>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</si>
  <si>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</si>
  <si>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</si>
  <si>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</si>
  <si>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</si>
  <si>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</si>
  <si>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</si>
  <si>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</si>
  <si>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</si>
  <si>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</si>
  <si>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</si>
  <si>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</si>
  <si>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</si>
  <si>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</si>
  <si>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</si>
  <si>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</si>
  <si>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</si>
  <si>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</si>
  <si>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</si>
  <si>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</si>
  <si>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</si>
  <si>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</si>
  <si>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</si>
  <si>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</si>
  <si>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</si>
  <si>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</si>
  <si>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</si>
  <si>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</si>
  <si>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</si>
  <si>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</si>
  <si>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</si>
  <si>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</si>
  <si>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</si>
  <si>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</si>
  <si>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</si>
  <si>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</si>
  <si>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</si>
  <si>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</si>
  <si>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</si>
  <si>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</si>
  <si>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</si>
  <si>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</si>
  <si>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</si>
  <si>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</si>
  <si>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</si>
  <si>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</si>
  <si>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</si>
  <si>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</si>
  <si>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</si>
  <si>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</si>
  <si>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</si>
  <si>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</si>
  <si>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</si>
  <si>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</si>
  <si>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</si>
  <si>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</si>
  <si>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</si>
  <si>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</si>
  <si>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</si>
  <si>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</si>
  <si>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</si>
  <si>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</si>
  <si>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</si>
  <si>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</si>
  <si>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</si>
  <si>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</si>
  <si>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</si>
  <si>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</si>
  <si>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</si>
  <si>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</si>
  <si>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</si>
  <si>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</si>
  <si>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</si>
  <si>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</si>
  <si>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</si>
  <si>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</si>
  <si>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</si>
  <si>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</si>
  <si>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</si>
  <si>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</si>
  <si>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</si>
  <si>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</si>
  <si>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</si>
  <si>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</si>
  <si>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</si>
  <si>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</si>
  <si>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</si>
  <si>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</si>
  <si>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</si>
  <si>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</si>
  <si>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</si>
  <si>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</si>
  <si>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</si>
  <si>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</si>
  <si>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</si>
  <si>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</si>
  <si>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</si>
  <si>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</si>
  <si>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</si>
  <si>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</si>
  <si>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</si>
  <si>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</si>
  <si>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</si>
  <si>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</si>
  <si>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</si>
  <si>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</si>
  <si>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</si>
  <si>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</si>
  <si>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</si>
  <si>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</si>
  <si>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</si>
  <si>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</si>
  <si>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</si>
  <si>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</si>
  <si>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</si>
  <si>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</si>
  <si>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</si>
  <si>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</si>
  <si>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</si>
  <si>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</si>
  <si>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</si>
  <si>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</si>
  <si>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</si>
  <si>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</si>
  <si>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</si>
  <si>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</si>
  <si>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</si>
  <si>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</si>
  <si>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</si>
  <si>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</si>
  <si>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</si>
  <si>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</si>
  <si>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</si>
  <si>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</si>
  <si>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</si>
  <si>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</si>
  <si>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</si>
  <si>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</si>
  <si>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</si>
  <si>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</si>
  <si>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</si>
  <si>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</si>
  <si>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</si>
  <si>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</si>
  <si>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</si>
  <si>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</si>
  <si>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</si>
  <si>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</si>
  <si>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</si>
  <si>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</si>
  <si>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</si>
  <si>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</si>
  <si>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</si>
  <si>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</si>
  <si>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</si>
  <si>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</si>
  <si>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</si>
  <si>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</si>
  <si>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</si>
  <si>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</si>
  <si>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</si>
  <si>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</si>
  <si>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</si>
  <si>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</si>
  <si>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</si>
  <si>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</si>
  <si>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</si>
  <si>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</si>
  <si>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</si>
  <si>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</si>
  <si>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</si>
  <si>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</si>
  <si>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</si>
  <si>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</si>
  <si>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</si>
  <si>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</si>
  <si>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</si>
  <si>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</si>
  <si>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</si>
  <si>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</si>
  <si>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</si>
  <si>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</si>
  <si>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</si>
  <si>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</si>
  <si>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</si>
  <si>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</si>
  <si>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</si>
  <si>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</si>
  <si>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</si>
  <si>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</si>
  <si>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</si>
  <si>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</si>
  <si>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</si>
  <si>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</si>
  <si>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</si>
  <si>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</si>
  <si>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</si>
  <si>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</si>
  <si>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</si>
  <si>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</si>
  <si>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</si>
  <si>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</si>
  <si>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</si>
  <si>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</si>
  <si>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</si>
  <si>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</si>
  <si>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</si>
  <si>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</si>
  <si>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</si>
  <si>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</si>
  <si>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</si>
  <si>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</si>
  <si>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</si>
  <si>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</si>
  <si>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</si>
  <si>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</si>
  <si>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</si>
  <si>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</si>
  <si>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</si>
  <si>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</si>
  <si>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</si>
  <si>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</si>
  <si>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</si>
  <si>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</si>
  <si>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</si>
  <si>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</si>
  <si>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</si>
  <si>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</si>
  <si>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</si>
  <si>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</si>
  <si>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</si>
  <si>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</si>
  <si>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</si>
  <si>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</si>
  <si>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</si>
  <si>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</si>
  <si>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</si>
  <si>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</si>
  <si>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</si>
  <si>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</si>
  <si>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</si>
  <si>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</si>
  <si>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</si>
  <si>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</si>
  <si>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</si>
  <si>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</si>
  <si>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</si>
  <si>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</si>
  <si>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</si>
  <si>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</si>
  <si>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</si>
  <si>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</si>
  <si>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</si>
  <si>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</si>
  <si>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</si>
  <si>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</si>
  <si>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</si>
  <si>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</si>
  <si>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</si>
  <si>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</si>
  <si>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</si>
  <si>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</si>
  <si>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</si>
  <si>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</si>
  <si>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</si>
  <si>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</si>
  <si>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</si>
  <si>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</si>
  <si>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</si>
  <si>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</si>
  <si>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</si>
  <si>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</si>
  <si>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</si>
  <si>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</si>
  <si>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</si>
  <si>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</si>
  <si>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</si>
  <si>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</si>
  <si>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</si>
  <si>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</si>
  <si>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</si>
  <si>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</si>
  <si>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</si>
  <si>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</si>
  <si>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</si>
  <si>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</si>
  <si>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</si>
  <si>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</si>
  <si>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</si>
  <si>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</si>
  <si>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</si>
  <si>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</si>
  <si>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</si>
  <si>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</si>
  <si>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</si>
  <si>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</si>
  <si>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</si>
  <si>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</si>
  <si>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</si>
  <si>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</si>
  <si>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</si>
  <si>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</si>
  <si>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</si>
  <si>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</si>
  <si>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</si>
  <si>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</si>
  <si>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</si>
  <si>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</si>
  <si>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</si>
  <si>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</si>
  <si>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</si>
  <si>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</si>
  <si>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</si>
  <si>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</si>
  <si>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</si>
  <si>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</si>
  <si>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</si>
  <si>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</si>
  <si>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</si>
  <si>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</si>
  <si>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</si>
  <si>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</si>
  <si>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</si>
  <si>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</si>
  <si>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</si>
  <si>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</si>
  <si>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</si>
  <si>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</si>
  <si>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</si>
  <si>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</si>
  <si>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</si>
  <si>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</si>
  <si>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</si>
  <si>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</si>
  <si>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</si>
  <si>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</si>
  <si>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</si>
  <si>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</si>
  <si>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</si>
  <si>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</si>
  <si>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</si>
  <si>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</si>
  <si>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</si>
  <si>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</si>
  <si>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</si>
  <si>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</si>
  <si>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</si>
  <si>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</si>
  <si>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</si>
  <si>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</si>
  <si>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</si>
  <si>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</si>
  <si>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</si>
  <si>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</si>
  <si>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</si>
  <si>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</si>
  <si>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</si>
  <si>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</si>
  <si>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</si>
  <si>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</si>
  <si>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</si>
  <si>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</si>
  <si>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</si>
  <si>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</si>
  <si>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</si>
  <si>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</si>
  <si>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</si>
  <si>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</si>
  <si>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</si>
  <si>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</si>
  <si>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</si>
  <si>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</si>
  <si>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</si>
  <si>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</si>
  <si>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</si>
  <si>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</si>
  <si>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</si>
  <si>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</si>
  <si>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</si>
  <si>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</si>
  <si>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</si>
  <si>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</si>
  <si>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</si>
  <si>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</si>
  <si>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</si>
  <si>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</si>
  <si>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</si>
  <si>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</si>
  <si>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</si>
  <si>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</si>
  <si>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</si>
  <si>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</si>
  <si>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</si>
  <si>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</si>
  <si>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</si>
  <si>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</si>
  <si>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</si>
  <si>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</si>
  <si>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</si>
  <si>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</si>
  <si>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</si>
  <si>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</si>
  <si>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</si>
  <si>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</si>
  <si>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</si>
  <si>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</si>
  <si>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</si>
  <si>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</si>
  <si>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</si>
  <si>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</si>
  <si>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</si>
  <si>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</si>
  <si>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</si>
  <si>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</si>
  <si>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</si>
  <si>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</si>
  <si>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</si>
  <si>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</si>
  <si>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</si>
  <si>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</si>
  <si>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</si>
  <si>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</si>
  <si>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</si>
  <si>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</si>
  <si>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</si>
  <si>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</si>
  <si>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</si>
  <si>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</si>
  <si>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</si>
  <si>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</si>
  <si>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</si>
  <si>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</si>
  <si>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</si>
  <si>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</si>
  <si>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</si>
  <si>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</si>
  <si>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</si>
  <si>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</si>
  <si>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</si>
  <si>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</si>
  <si>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</si>
  <si>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</si>
  <si>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</si>
  <si>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</si>
  <si>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</si>
  <si>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</si>
  <si>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</si>
  <si>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</si>
  <si>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</si>
  <si>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</si>
  <si>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</si>
  <si>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</si>
  <si>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</si>
  <si>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</si>
  <si>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</si>
  <si>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</si>
  <si>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</si>
  <si>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</si>
  <si>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</si>
  <si>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</si>
  <si>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</si>
  <si>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</si>
  <si>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</si>
  <si>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</si>
  <si>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</si>
  <si>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</si>
  <si>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</si>
  <si>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</si>
  <si>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</si>
  <si>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</si>
  <si>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</si>
  <si>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</si>
  <si>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</si>
  <si>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</si>
  <si>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</si>
  <si>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</si>
  <si>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</si>
  <si>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</si>
  <si>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</si>
  <si>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</si>
  <si>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</si>
  <si>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</si>
  <si>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</si>
  <si>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</si>
  <si>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</si>
  <si>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</si>
  <si>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</si>
  <si>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</si>
  <si>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</si>
  <si>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</si>
  <si>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</si>
  <si>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</si>
  <si>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</si>
  <si>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</si>
  <si>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</si>
  <si>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</si>
  <si>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</si>
  <si>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</si>
  <si>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</si>
  <si>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</si>
  <si>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</si>
  <si>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</si>
  <si>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</si>
  <si>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</si>
  <si>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</si>
  <si>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</si>
  <si>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</si>
  <si>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</si>
  <si>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</si>
  <si>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</si>
  <si>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</si>
  <si>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</si>
  <si>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</si>
  <si>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</si>
  <si>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</si>
  <si>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</si>
  <si>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</si>
  <si>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</si>
  <si>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</si>
  <si>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</si>
  <si>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</si>
  <si>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</si>
  <si>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</si>
  <si>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</si>
  <si>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</si>
  <si>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</si>
  <si>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</si>
  <si>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</si>
  <si>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</si>
  <si>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</si>
  <si>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</si>
  <si>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</si>
  <si>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</si>
  <si>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</si>
  <si>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</si>
  <si>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</si>
  <si>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</si>
  <si>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</si>
  <si>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</si>
  <si>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</si>
  <si>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</si>
  <si>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</si>
  <si>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</si>
  <si>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</si>
  <si>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</si>
  <si>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</si>
  <si>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</si>
  <si>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</si>
  <si>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</si>
  <si>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</si>
  <si>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</si>
  <si>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</si>
  <si>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</si>
  <si>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</si>
  <si>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</si>
  <si>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</si>
  <si>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</si>
  <si>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</si>
  <si>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</si>
  <si>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</si>
  <si>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</si>
  <si>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</si>
  <si>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</si>
  <si>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</si>
  <si>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</si>
  <si>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</si>
  <si>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</si>
  <si>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</si>
  <si>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</si>
  <si>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</si>
  <si>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</si>
  <si>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</si>
  <si>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</si>
  <si>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</si>
  <si>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</si>
  <si>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</si>
  <si>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</si>
  <si>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</si>
  <si>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</si>
  <si>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</si>
  <si>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</si>
  <si>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</si>
  <si>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</si>
  <si>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</si>
  <si>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</si>
  <si>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</si>
  <si>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</si>
  <si>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</si>
  <si>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</si>
  <si>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</si>
  <si>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</si>
  <si>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</si>
  <si>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</si>
  <si>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</si>
  <si>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</si>
  <si>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</si>
  <si>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</si>
  <si>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</si>
  <si>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</si>
  <si>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</si>
  <si>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</si>
  <si>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</si>
  <si>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</si>
  <si>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</si>
  <si>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</si>
  <si>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</si>
  <si>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</si>
  <si>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</si>
  <si>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</si>
  <si>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</si>
  <si>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</si>
  <si>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</si>
  <si>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</si>
  <si>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</si>
  <si>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</si>
  <si>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</si>
  <si>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</si>
  <si>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</si>
  <si>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</si>
  <si>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</si>
  <si>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</si>
  <si>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</si>
  <si>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</si>
  <si>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</si>
  <si>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</si>
  <si>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</si>
  <si>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</si>
  <si>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</si>
  <si>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</si>
  <si>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</si>
  <si>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</si>
  <si>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</si>
  <si>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</si>
  <si>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</si>
  <si>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</si>
  <si>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</si>
  <si>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</si>
  <si>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</si>
  <si>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</si>
  <si>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</si>
  <si>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</si>
  <si>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</si>
  <si>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</si>
  <si>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</si>
  <si>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</si>
  <si>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</si>
  <si>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</si>
  <si>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</si>
  <si>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</si>
  <si>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</si>
  <si>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</si>
  <si>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</si>
  <si>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</si>
  <si>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</si>
  <si>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</si>
  <si>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</si>
  <si>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</si>
  <si>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</si>
  <si>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</si>
  <si>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</si>
  <si>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</si>
  <si>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</si>
  <si>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</si>
  <si>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</si>
  <si>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</si>
  <si>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</si>
  <si>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</si>
  <si>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</si>
  <si>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</si>
  <si>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</si>
  <si>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</si>
  <si>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</si>
  <si>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</si>
  <si>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</si>
  <si>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</si>
  <si>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</si>
  <si>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</si>
  <si>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</si>
  <si>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</si>
  <si>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</si>
  <si>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</si>
  <si>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</si>
  <si>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</si>
  <si>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</si>
  <si>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</si>
  <si>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</si>
  <si>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</si>
  <si>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</si>
  <si>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</si>
  <si>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</si>
  <si>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</si>
  <si>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</si>
  <si>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</si>
  <si>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</si>
  <si>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</si>
  <si>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</si>
  <si>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</si>
  <si>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</si>
  <si>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</si>
  <si>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</si>
  <si>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</si>
  <si>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</si>
  <si>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</si>
  <si>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</si>
  <si>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</si>
  <si>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</si>
  <si>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</si>
  <si>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</si>
  <si>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</si>
  <si>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</si>
  <si>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</si>
  <si>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</si>
  <si>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</si>
  <si>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</si>
  <si>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</si>
  <si>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</si>
  <si>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</si>
  <si>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</si>
  <si>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</si>
  <si>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</si>
  <si>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</si>
  <si>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</si>
  <si>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</si>
  <si>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</si>
  <si>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</si>
  <si>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</si>
  <si>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</si>
  <si>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</si>
  <si>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</si>
  <si>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</si>
  <si>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</si>
  <si>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</si>
  <si>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</si>
  <si>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</si>
  <si>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</si>
  <si>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</si>
  <si>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</si>
  <si>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</si>
  <si>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</si>
  <si>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</si>
  <si>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</si>
  <si>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</si>
  <si>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</si>
  <si>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</si>
  <si>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</si>
  <si>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</si>
  <si>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</si>
  <si>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</si>
  <si>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</si>
  <si>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</si>
  <si>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</si>
  <si>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</si>
  <si>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</si>
  <si>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</si>
  <si>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</si>
  <si>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</si>
  <si>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</si>
  <si>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</si>
  <si>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</si>
  <si>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</si>
  <si>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</si>
  <si>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</si>
  <si>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</si>
  <si>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</si>
  <si>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</si>
  <si>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</si>
  <si>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</si>
  <si>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</si>
  <si>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</si>
  <si>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</si>
  <si>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</si>
  <si>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</si>
  <si>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</si>
  <si>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</si>
  <si>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</si>
  <si>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</si>
  <si>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</si>
  <si>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</si>
  <si>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</si>
  <si>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</si>
  <si>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</si>
  <si>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</si>
  <si>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</si>
  <si>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</si>
  <si>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</si>
  <si>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</si>
  <si>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</si>
  <si>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</si>
  <si>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</si>
  <si>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</si>
  <si>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</si>
  <si>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</si>
  <si>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</si>
  <si>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</si>
  <si>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</si>
  <si>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</si>
  <si>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</si>
  <si>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</si>
  <si>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</si>
  <si>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</si>
  <si>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</si>
  <si>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</si>
  <si>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</si>
  <si>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</si>
  <si>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</si>
  <si>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</si>
  <si>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</si>
  <si>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</si>
  <si>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</si>
  <si>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</si>
  <si>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</si>
  <si>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</si>
  <si>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</si>
  <si>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</si>
  <si>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</si>
  <si>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</si>
  <si>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</si>
  <si>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</si>
  <si>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</si>
  <si>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</si>
  <si>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</si>
  <si>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</si>
  <si>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</si>
  <si>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</si>
  <si>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</si>
  <si>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</si>
  <si>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</si>
  <si>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</si>
  <si>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</si>
  <si>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</si>
  <si>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</si>
  <si>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</si>
  <si>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</si>
  <si>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</si>
  <si>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</si>
  <si>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</si>
  <si>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</si>
  <si>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</si>
  <si>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</si>
  <si>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</si>
  <si>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</si>
  <si>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</si>
  <si>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</si>
  <si>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</si>
  <si>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</si>
  <si>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</si>
  <si>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</si>
  <si>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</si>
  <si>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</si>
  <si>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</si>
  <si>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</si>
  <si>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</si>
  <si>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</si>
  <si>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</si>
  <si>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</si>
  <si>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</si>
  <si>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</si>
  <si>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</si>
  <si>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</si>
  <si>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</si>
  <si>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</si>
  <si>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</si>
  <si>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</si>
  <si>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</si>
  <si>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</si>
  <si>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</si>
  <si>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</si>
  <si>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</si>
  <si>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</si>
  <si>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</si>
  <si>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</si>
  <si>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</si>
  <si>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</si>
  <si>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</si>
  <si>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</si>
  <si>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</si>
  <si>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</si>
  <si>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</si>
  <si>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</si>
  <si>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</si>
  <si>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</si>
  <si>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</si>
  <si>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</si>
  <si>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</si>
  <si>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</si>
  <si>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</si>
  <si>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</si>
  <si>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</si>
  <si>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</si>
  <si>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</si>
  <si>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</si>
  <si>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</si>
  <si>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</si>
  <si>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</si>
  <si>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</si>
  <si>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</si>
  <si>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</si>
  <si>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</si>
  <si>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</si>
  <si>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</si>
  <si>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</si>
  <si>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</si>
  <si>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</si>
  <si>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</si>
  <si>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</si>
  <si>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</si>
  <si>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</si>
  <si>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</si>
  <si>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</si>
  <si>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</si>
  <si>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</si>
  <si>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</si>
  <si>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</si>
  <si>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</si>
  <si>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</si>
  <si>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</si>
  <si>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</si>
  <si>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</si>
  <si>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</si>
  <si>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</si>
  <si>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</si>
  <si>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</si>
  <si>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</si>
  <si>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</si>
  <si>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</si>
  <si>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</si>
  <si>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</si>
  <si>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</si>
  <si>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</si>
  <si>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</si>
  <si>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</si>
  <si>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</si>
  <si>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</si>
  <si>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</si>
  <si>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</si>
  <si>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</si>
  <si>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</si>
  <si>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</si>
  <si>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</si>
  <si>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</si>
  <si>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</si>
  <si>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</si>
  <si>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</si>
  <si>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</si>
  <si>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</si>
  <si>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</si>
  <si>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</si>
  <si>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</si>
  <si>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</si>
  <si>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</si>
  <si>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</si>
  <si>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</si>
  <si>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</si>
  <si>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</si>
  <si>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</si>
  <si>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</si>
  <si>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</si>
  <si>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</si>
  <si>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</si>
  <si>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</si>
  <si>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</si>
  <si>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</si>
  <si>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</si>
  <si>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</si>
  <si>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</si>
  <si>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</si>
  <si>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</si>
  <si>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</si>
  <si>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</si>
  <si>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</si>
  <si>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</si>
  <si>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</si>
  <si>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</si>
  <si>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</si>
  <si>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</si>
  <si>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</si>
  <si>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</si>
  <si>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</si>
  <si>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</si>
  <si>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</si>
  <si>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</si>
  <si>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</si>
  <si>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</si>
  <si>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</si>
  <si>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</si>
  <si>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</si>
  <si>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</si>
  <si>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</si>
  <si>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</si>
  <si>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</si>
  <si>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</si>
  <si>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</si>
  <si>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</si>
  <si>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</si>
  <si>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</si>
  <si>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</si>
  <si>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</si>
  <si>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</si>
  <si>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</si>
  <si>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</si>
  <si>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</si>
  <si>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</si>
  <si>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</si>
  <si>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</si>
  <si>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</si>
  <si>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</si>
  <si>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</si>
  <si>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</si>
  <si>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</si>
  <si>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</si>
  <si>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</si>
  <si>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</si>
  <si>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</si>
  <si>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</si>
  <si>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</si>
  <si>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</si>
  <si>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</si>
  <si>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</si>
  <si>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</si>
  <si>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</si>
  <si>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</si>
  <si>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</si>
  <si>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</si>
  <si>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</si>
  <si>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</si>
  <si>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</si>
  <si>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</si>
  <si>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</si>
  <si>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</si>
  <si>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</si>
  <si>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</si>
  <si>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</si>
  <si>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</si>
  <si>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</si>
  <si>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</si>
  <si>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</si>
  <si>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</si>
  <si>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</si>
  <si>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</si>
  <si>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</si>
  <si>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</si>
  <si>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</si>
  <si>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</si>
  <si>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</si>
  <si>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</si>
  <si>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</si>
  <si>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</si>
  <si>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</si>
  <si>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</si>
  <si>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</si>
  <si>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</si>
  <si>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</si>
  <si>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</si>
  <si>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</si>
  <si>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</si>
  <si>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</si>
  <si>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</si>
  <si>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</si>
  <si>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</si>
  <si>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</si>
  <si>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</si>
  <si>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</si>
  <si>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</si>
  <si>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</si>
  <si>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</si>
  <si>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</si>
  <si>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</si>
  <si>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</si>
  <si>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</si>
  <si>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</si>
  <si>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</si>
  <si>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</si>
  <si>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</si>
  <si>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</si>
  <si>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</si>
  <si>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</si>
  <si>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</si>
  <si>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</si>
  <si>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</si>
  <si>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</si>
  <si>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</si>
  <si>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</si>
  <si>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</si>
  <si>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</si>
  <si>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</si>
  <si>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</si>
  <si>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</si>
  <si>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</si>
  <si>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</si>
  <si>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</si>
  <si>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</si>
  <si>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</si>
  <si>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</si>
  <si>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</si>
  <si>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</si>
  <si>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</si>
  <si>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</si>
  <si>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</si>
  <si>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</si>
  <si>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MSW</t>
  </si>
  <si>
    <t>(+)</t>
  </si>
  <si>
    <t xml:space="preserve"> +  </t>
  </si>
  <si>
    <t>NO</t>
  </si>
  <si>
    <t>NE</t>
  </si>
  <si>
    <t>Table 3-73:  CH4 Emissions from Natural Gas Systems (MMT CO2 Eq.)</t>
  </si>
  <si>
    <t>Table 3-75:  CO2 Emissions from Natural Gas Systems (MMT)</t>
  </si>
  <si>
    <t>Substitution of Ozone Depleting Substances a</t>
  </si>
  <si>
    <t>Fluorochemical Production</t>
  </si>
  <si>
    <t>SF6 and PFCs from Other Product Use</t>
  </si>
  <si>
    <t>Electrical Equipment</t>
  </si>
  <si>
    <t>Total b</t>
  </si>
  <si>
    <t xml:space="preserve">a Small amounts of PFC emissions from this source are included under HFCs due to confidential business information. </t>
  </si>
  <si>
    <t xml:space="preserve">b Total does not include other fluorinated gases, such as HFEs and PFPEs, which are reported separately in Section 4.24. </t>
  </si>
  <si>
    <t>Note: Totals may not sum due to independent rounding. Emissions of F-HTFs that are not HFCs, PFCs or SF6 are not included in Inventory totals and are included for informational purposes only in Section 4.24. Emissions presented for informational purposes include HFEs, PFPMIEs, perfluoroalkylmorpholines, and perfluorotrialkylamines.</t>
  </si>
  <si>
    <t>EPS 2022</t>
  </si>
  <si>
    <t>EPA 2022</t>
  </si>
  <si>
    <t>Adjusted EPA 2022 (for BTS buses #)</t>
  </si>
  <si>
    <t>EPA 2020</t>
  </si>
  <si>
    <t>**the EPA column does not include emissions from US terriroties,</t>
  </si>
  <si>
    <t>since those are not apportioned by sector in the Inventory</t>
  </si>
  <si>
    <t>*discrepancy from ethanol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</si>
</sst>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
      <sz val="11"/>
      <color theme="0"/>
      <name val="Century Gothic"/>
      <family val="2"/>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8" fillId="0" borderId="0"/>
    <xf numFmtId="0" fontId="34" fillId="0" borderId="0"/>
    <xf numFmtId="0" fontId="35" fillId="0" borderId="0">
      <alignment horizontal="center" vertical="center" wrapText="1"/>
    </xf>
    <xf numFmtId="0" fontId="37" fillId="0" borderId="0">
      <alignment horizontal="left" vertical="center" wrapText="1"/>
    </xf>
    <xf numFmtId="170" fontId="38" fillId="0" borderId="10" applyNumberFormat="0" applyFill="0">
      <alignment horizontal="right"/>
    </xf>
    <xf numFmtId="171" fontId="39" fillId="0" borderId="10">
      <alignment horizontal="right" vertical="center"/>
    </xf>
    <xf numFmtId="49" fontId="40" fillId="0" borderId="10">
      <alignment horizontal="left" vertical="center"/>
    </xf>
    <xf numFmtId="170" fontId="38" fillId="0" borderId="10" applyNumberFormat="0" applyFill="0">
      <alignment horizontal="right"/>
    </xf>
    <xf numFmtId="0" fontId="41" fillId="0" borderId="10">
      <alignment horizontal="left"/>
    </xf>
    <xf numFmtId="0" fontId="42" fillId="0" borderId="11">
      <alignment horizontal="right" vertical="center"/>
    </xf>
    <xf numFmtId="0" fontId="43" fillId="0" borderId="10">
      <alignment horizontal="left" vertical="center"/>
    </xf>
    <xf numFmtId="0" fontId="38" fillId="0" borderId="10">
      <alignment horizontal="left" vertical="center"/>
    </xf>
    <xf numFmtId="0" fontId="41" fillId="0" borderId="10">
      <alignment horizontal="left"/>
    </xf>
    <xf numFmtId="0" fontId="41" fillId="20" borderId="0">
      <alignment horizontal="centerContinuous" wrapText="1"/>
    </xf>
    <xf numFmtId="49" fontId="41" fillId="20" borderId="12">
      <alignment horizontal="left" vertical="center"/>
    </xf>
    <xf numFmtId="0" fontId="41" fillId="20" borderId="0">
      <alignment horizontal="centerContinuous" vertical="center" wrapText="1"/>
    </xf>
    <xf numFmtId="0" fontId="36" fillId="0" borderId="0"/>
    <xf numFmtId="3" fontId="39" fillId="0" borderId="0">
      <alignment horizontal="left" vertical="center"/>
    </xf>
    <xf numFmtId="0" fontId="35" fillId="0" borderId="0">
      <alignment horizontal="left" vertical="center"/>
    </xf>
    <xf numFmtId="0" fontId="44" fillId="0" borderId="0">
      <alignment horizontal="right"/>
    </xf>
    <xf numFmtId="49" fontId="44" fillId="0" borderId="0">
      <alignment horizontal="center"/>
    </xf>
    <xf numFmtId="0" fontId="40" fillId="0" borderId="0">
      <alignment horizontal="right"/>
    </xf>
    <xf numFmtId="0" fontId="44" fillId="0" borderId="0">
      <alignment horizontal="left"/>
    </xf>
    <xf numFmtId="49" fontId="39" fillId="0" borderId="0">
      <alignment horizontal="left" vertical="center"/>
    </xf>
    <xf numFmtId="49" fontId="40" fillId="0" borderId="10">
      <alignment horizontal="left"/>
    </xf>
    <xf numFmtId="170" fontId="39" fillId="0" borderId="0" applyNumberFormat="0">
      <alignment horizontal="right"/>
    </xf>
    <xf numFmtId="0" fontId="42" fillId="21" borderId="0">
      <alignment horizontal="centerContinuous" vertical="center" wrapText="1"/>
    </xf>
    <xf numFmtId="0" fontId="42" fillId="0" borderId="13">
      <alignment horizontal="left" vertical="center"/>
    </xf>
    <xf numFmtId="0" fontId="45" fillId="0" borderId="0">
      <alignment horizontal="left" vertical="top"/>
    </xf>
    <xf numFmtId="0" fontId="41" fillId="0" borderId="0">
      <alignment horizontal="left"/>
    </xf>
    <xf numFmtId="0" fontId="37" fillId="0" borderId="0">
      <alignment horizontal="left"/>
    </xf>
    <xf numFmtId="0" fontId="38" fillId="0" borderId="0">
      <alignment horizontal="left"/>
    </xf>
    <xf numFmtId="0" fontId="45" fillId="0" borderId="0">
      <alignment horizontal="left" vertical="top"/>
    </xf>
    <xf numFmtId="0" fontId="37" fillId="0" borderId="0">
      <alignment horizontal="left"/>
    </xf>
    <xf numFmtId="0" fontId="38" fillId="0" borderId="0">
      <alignment horizontal="left"/>
    </xf>
    <xf numFmtId="49" fontId="39" fillId="0" borderId="10">
      <alignment horizontal="left"/>
    </xf>
    <xf numFmtId="0" fontId="42" fillId="0" borderId="11">
      <alignment horizontal="left"/>
    </xf>
    <xf numFmtId="0" fontId="41" fillId="0" borderId="0">
      <alignment horizontal="left" vertical="center"/>
    </xf>
    <xf numFmtId="49" fontId="44" fillId="0" borderId="10">
      <alignment horizontal="left"/>
    </xf>
    <xf numFmtId="0" fontId="46" fillId="0" borderId="10">
      <alignment horizontal="left"/>
    </xf>
    <xf numFmtId="170" fontId="47" fillId="0" borderId="10" applyNumberFormat="0" applyFill="0">
      <alignment horizontal="right"/>
    </xf>
    <xf numFmtId="0" fontId="48" fillId="0" borderId="0">
      <alignment horizontal="right"/>
    </xf>
    <xf numFmtId="0" fontId="49" fillId="0" borderId="0">
      <alignment horizontal="left"/>
    </xf>
    <xf numFmtId="0" fontId="2" fillId="0" borderId="0"/>
    <xf numFmtId="0" fontId="2" fillId="0" borderId="0"/>
    <xf numFmtId="43" fontId="2" fillId="0" borderId="0" applyFont="0" applyFill="0" applyBorder="0" applyAlignment="0" applyProtection="0"/>
    <xf numFmtId="43" fontId="36" fillId="0" borderId="0" applyFont="0" applyFill="0" applyBorder="0" applyAlignment="0" applyProtection="0"/>
    <xf numFmtId="43" fontId="59" fillId="0" borderId="0" applyFont="0" applyFill="0" applyBorder="0" applyAlignment="0" applyProtection="0"/>
    <xf numFmtId="0" fontId="36" fillId="0" borderId="0"/>
    <xf numFmtId="0" fontId="2" fillId="0" borderId="0"/>
    <xf numFmtId="0" fontId="2" fillId="0" borderId="0"/>
    <xf numFmtId="9" fontId="2" fillId="0" borderId="0" applyFont="0" applyFill="0" applyBorder="0" applyAlignment="0" applyProtection="0"/>
    <xf numFmtId="9" fontId="36" fillId="0" borderId="0" applyFont="0" applyFill="0" applyBorder="0" applyAlignment="0" applyProtection="0"/>
    <xf numFmtId="0" fontId="2" fillId="0" borderId="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6" fillId="0" borderId="0"/>
    <xf numFmtId="0" fontId="60" fillId="0" borderId="0"/>
    <xf numFmtId="0" fontId="36" fillId="0" borderId="0"/>
    <xf numFmtId="0" fontId="2" fillId="0" borderId="0"/>
    <xf numFmtId="0" fontId="2" fillId="0" borderId="0"/>
    <xf numFmtId="0" fontId="36" fillId="0" borderId="0"/>
    <xf numFmtId="0" fontId="36"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59"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59" fillId="25"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61" fillId="32" borderId="0" applyNumberFormat="0" applyBorder="0" applyAlignment="0" applyProtection="0"/>
    <xf numFmtId="0" fontId="61" fillId="29" borderId="0" applyNumberFormat="0" applyBorder="0" applyAlignment="0" applyProtection="0"/>
    <xf numFmtId="0" fontId="61" fillId="30"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5" borderId="0" applyNumberFormat="0" applyBorder="0" applyAlignment="0" applyProtection="0"/>
    <xf numFmtId="0" fontId="61" fillId="36" borderId="0" applyNumberFormat="0" applyBorder="0" applyAlignment="0" applyProtection="0"/>
    <xf numFmtId="0" fontId="61" fillId="37" borderId="0" applyNumberFormat="0" applyBorder="0" applyAlignment="0" applyProtection="0"/>
    <xf numFmtId="0" fontId="61" fillId="38"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9" borderId="0" applyNumberFormat="0" applyBorder="0" applyAlignment="0" applyProtection="0"/>
    <xf numFmtId="0" fontId="62" fillId="23" borderId="0" applyNumberFormat="0" applyBorder="0" applyAlignment="0" applyProtection="0"/>
    <xf numFmtId="0" fontId="63" fillId="40" borderId="17" applyNumberFormat="0" applyAlignment="0" applyProtection="0"/>
    <xf numFmtId="0" fontId="64" fillId="41" borderId="18" applyNumberFormat="0" applyAlignment="0" applyProtection="0"/>
    <xf numFmtId="44" fontId="36" fillId="0" borderId="0" applyFont="0" applyFill="0" applyBorder="0" applyAlignment="0" applyProtection="0"/>
    <xf numFmtId="0" fontId="65" fillId="0" borderId="0" applyNumberFormat="0" applyFill="0" applyBorder="0" applyAlignment="0" applyProtection="0"/>
    <xf numFmtId="0" fontId="66" fillId="24" borderId="0" applyNumberFormat="0" applyBorder="0" applyAlignment="0" applyProtection="0"/>
    <xf numFmtId="0" fontId="67" fillId="0" borderId="19" applyNumberFormat="0" applyFill="0" applyAlignment="0" applyProtection="0"/>
    <xf numFmtId="0" fontId="68" fillId="0" borderId="20" applyNumberFormat="0" applyFill="0" applyAlignment="0" applyProtection="0"/>
    <xf numFmtId="0" fontId="69" fillId="0" borderId="21" applyNumberFormat="0" applyFill="0" applyAlignment="0" applyProtection="0"/>
    <xf numFmtId="0" fontId="69" fillId="0" borderId="0" applyNumberFormat="0" applyFill="0" applyBorder="0" applyAlignment="0" applyProtection="0"/>
    <xf numFmtId="0" fontId="70" fillId="27" borderId="17" applyNumberFormat="0" applyAlignment="0" applyProtection="0"/>
    <xf numFmtId="0" fontId="71" fillId="0" borderId="22" applyNumberFormat="0" applyFill="0" applyAlignment="0" applyProtection="0"/>
    <xf numFmtId="0" fontId="72"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36" fillId="43" borderId="23" applyNumberFormat="0" applyFont="0" applyAlignment="0" applyProtection="0"/>
    <xf numFmtId="0" fontId="73" fillId="40" borderId="24" applyNumberFormat="0" applyAlignment="0" applyProtection="0"/>
    <xf numFmtId="9" fontId="36" fillId="0" borderId="0" applyFont="0" applyFill="0" applyBorder="0" applyAlignment="0" applyProtection="0"/>
    <xf numFmtId="0" fontId="74" fillId="0" borderId="0" applyNumberFormat="0" applyFill="0" applyBorder="0" applyAlignment="0" applyProtection="0"/>
    <xf numFmtId="0" fontId="75" fillId="0" borderId="25" applyNumberFormat="0" applyFill="0" applyAlignment="0" applyProtection="0"/>
    <xf numFmtId="0" fontId="76" fillId="0" borderId="0" applyNumberFormat="0" applyFill="0" applyBorder="0" applyAlignment="0" applyProtection="0"/>
    <xf numFmtId="0" fontId="77" fillId="0" borderId="0" applyNumberFormat="0" applyFill="0" applyBorder="0" applyAlignment="0" applyProtection="0">
      <alignment vertical="top"/>
      <protection locked="0"/>
    </xf>
    <xf numFmtId="0" fontId="78"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79" fillId="0" borderId="0"/>
    <xf numFmtId="0" fontId="79" fillId="0" borderId="0"/>
    <xf numFmtId="9" fontId="36" fillId="0" borderId="0" applyFont="0" applyFill="0" applyBorder="0" applyAlignment="0" applyProtection="0"/>
  </cellStyleXfs>
  <cellXfs count="169">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0" fontId="16" fillId="0" borderId="0" xfId="12"/>
    <xf numFmtId="0" fontId="15" fillId="0" borderId="0" xfId="12" applyFont="1"/>
    <xf numFmtId="2" fontId="16" fillId="0" borderId="0" xfId="12" applyNumberForma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165" fontId="22" fillId="0" borderId="1" xfId="1" applyNumberFormat="1" applyFont="1" applyBorder="1"/>
    <xf numFmtId="0" fontId="27" fillId="0" borderId="0" xfId="0" applyFont="1"/>
    <xf numFmtId="0" fontId="28" fillId="0" borderId="0" xfId="14"/>
    <xf numFmtId="0" fontId="29" fillId="0" borderId="0" xfId="14" applyFont="1"/>
    <xf numFmtId="0" fontId="30" fillId="0" borderId="0" xfId="14" applyFont="1"/>
    <xf numFmtId="0" fontId="31" fillId="0" borderId="0" xfId="14" applyFont="1"/>
    <xf numFmtId="0" fontId="32" fillId="0" borderId="0" xfId="14" applyFont="1"/>
    <xf numFmtId="0" fontId="33" fillId="0" borderId="0" xfId="14" applyFont="1"/>
    <xf numFmtId="0" fontId="28"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4" fillId="0" borderId="0" xfId="15"/>
    <xf numFmtId="0" fontId="51" fillId="0" borderId="15" xfId="15" applyFont="1" applyBorder="1" applyAlignment="1" applyProtection="1">
      <alignment horizontal="center"/>
      <protection locked="0"/>
    </xf>
    <xf numFmtId="0" fontId="51" fillId="0" borderId="15" xfId="53" applyFont="1" applyBorder="1" applyAlignment="1" applyProtection="1">
      <alignment horizontal="center"/>
      <protection locked="0"/>
    </xf>
    <xf numFmtId="1" fontId="51" fillId="0" borderId="15" xfId="15" applyNumberFormat="1" applyFont="1" applyBorder="1" applyAlignment="1" applyProtection="1">
      <alignment horizontal="center"/>
      <protection locked="0"/>
    </xf>
    <xf numFmtId="3" fontId="51" fillId="0" borderId="0" xfId="54" applyNumberFormat="1" applyFont="1" applyFill="1" applyBorder="1" applyAlignment="1" applyProtection="1">
      <alignment horizontal="left"/>
      <protection locked="0"/>
    </xf>
    <xf numFmtId="3" fontId="51" fillId="0" borderId="0" xfId="54" applyNumberFormat="1" applyFont="1" applyFill="1" applyBorder="1" applyProtection="1">
      <alignment horizontal="right"/>
      <protection locked="0"/>
    </xf>
    <xf numFmtId="172" fontId="51" fillId="0" borderId="0" xfId="15" applyNumberFormat="1" applyFont="1" applyAlignment="1" applyProtection="1">
      <alignment horizontal="right"/>
      <protection locked="0"/>
    </xf>
    <xf numFmtId="3" fontId="51" fillId="0" borderId="0" xfId="15" applyNumberFormat="1" applyFont="1" applyAlignment="1" applyProtection="1">
      <alignment horizontal="right"/>
      <protection locked="0"/>
    </xf>
    <xf numFmtId="3" fontId="52" fillId="0" borderId="0" xfId="15" applyNumberFormat="1" applyFont="1" applyProtection="1">
      <protection locked="0"/>
    </xf>
    <xf numFmtId="3" fontId="52" fillId="0" borderId="0" xfId="54" applyNumberFormat="1" applyFont="1" applyFill="1" applyBorder="1" applyAlignment="1" applyProtection="1">
      <alignment horizontal="left" indent="1"/>
      <protection locked="0"/>
    </xf>
    <xf numFmtId="3" fontId="52" fillId="0" borderId="0" xfId="15" applyNumberFormat="1" applyFont="1" applyAlignment="1" applyProtection="1">
      <alignment horizontal="right"/>
      <protection locked="0"/>
    </xf>
    <xf numFmtId="0" fontId="51" fillId="0" borderId="0" xfId="15" applyFont="1" applyProtection="1">
      <protection locked="0"/>
    </xf>
    <xf numFmtId="3" fontId="52" fillId="0" borderId="0" xfId="54" applyNumberFormat="1" applyFont="1" applyFill="1" applyBorder="1" applyAlignment="1" applyProtection="1">
      <alignment horizontal="left" vertical="top" indent="1"/>
      <protection locked="0"/>
    </xf>
    <xf numFmtId="0" fontId="51" fillId="0" borderId="0" xfId="15" applyFont="1" applyAlignment="1" applyProtection="1">
      <alignment horizontal="left"/>
      <protection locked="0"/>
    </xf>
    <xf numFmtId="3" fontId="51" fillId="0" borderId="14" xfId="15" applyNumberFormat="1" applyFont="1" applyBorder="1" applyAlignment="1" applyProtection="1">
      <alignment horizontal="right"/>
      <protection locked="0"/>
    </xf>
    <xf numFmtId="0" fontId="56" fillId="0" borderId="0" xfId="15" applyFont="1" applyProtection="1">
      <protection locked="0"/>
    </xf>
    <xf numFmtId="0" fontId="56" fillId="0" borderId="0" xfId="15" applyFont="1" applyAlignment="1" applyProtection="1">
      <alignment horizontal="center"/>
      <protection locked="0"/>
    </xf>
    <xf numFmtId="0" fontId="56" fillId="0" borderId="0" xfId="56" applyFont="1" applyProtection="1">
      <alignment horizontal="left"/>
      <protection locked="0"/>
    </xf>
    <xf numFmtId="173" fontId="51" fillId="0" borderId="0" xfId="15" applyNumberFormat="1" applyFont="1" applyAlignment="1" applyProtection="1">
      <alignment horizontal="right"/>
      <protection locked="0"/>
    </xf>
    <xf numFmtId="173" fontId="52"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0" fontId="0" fillId="44" borderId="0" xfId="0" applyFill="1"/>
    <xf numFmtId="1" fontId="9" fillId="0" borderId="0" xfId="10" applyNumberFormat="1"/>
    <xf numFmtId="1" fontId="28" fillId="0" borderId="0" xfId="14" applyNumberFormat="1"/>
    <xf numFmtId="165" fontId="80" fillId="0" borderId="1" xfId="1" applyNumberFormat="1" applyFont="1" applyFill="1" applyBorder="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6" fillId="0" borderId="0" xfId="15" applyNumberFormat="1" applyFont="1" applyAlignment="1" applyProtection="1">
      <alignment wrapText="1"/>
      <protection locked="0"/>
    </xf>
    <xf numFmtId="49" fontId="55" fillId="0" borderId="0" xfId="15" applyNumberFormat="1" applyFont="1" applyAlignment="1" applyProtection="1">
      <alignment wrapText="1"/>
      <protection locked="0"/>
    </xf>
    <xf numFmtId="49" fontId="58" fillId="0" borderId="0" xfId="15" applyNumberFormat="1" applyFont="1" applyAlignment="1" applyProtection="1">
      <alignment wrapText="1"/>
      <protection locked="0"/>
    </xf>
    <xf numFmtId="0" fontId="56" fillId="0" borderId="0" xfId="15" applyFont="1" applyAlignment="1" applyProtection="1">
      <alignment wrapText="1"/>
      <protection locked="0"/>
    </xf>
    <xf numFmtId="0" fontId="56" fillId="0" borderId="0" xfId="56" applyFont="1" applyAlignment="1" applyProtection="1">
      <alignment wrapText="1"/>
      <protection locked="0"/>
    </xf>
    <xf numFmtId="0" fontId="58" fillId="0" borderId="0" xfId="55" applyFont="1" applyAlignment="1" applyProtection="1">
      <alignment wrapText="1"/>
      <protection locked="0"/>
    </xf>
    <xf numFmtId="0" fontId="57" fillId="0" borderId="0" xfId="36" applyFont="1" applyAlignment="1" applyProtection="1">
      <alignment horizontal="left" wrapText="1"/>
      <protection locked="0"/>
    </xf>
    <xf numFmtId="0" fontId="55" fillId="0" borderId="0" xfId="55" applyFont="1" applyAlignment="1" applyProtection="1">
      <alignment wrapText="1"/>
      <protection locked="0"/>
    </xf>
    <xf numFmtId="0" fontId="56" fillId="0" borderId="0" xfId="56" applyFont="1" applyAlignment="1" applyProtection="1">
      <alignment horizontal="left" wrapText="1"/>
      <protection locked="0"/>
    </xf>
    <xf numFmtId="0" fontId="58" fillId="0" borderId="0" xfId="15" applyFont="1" applyAlignment="1" applyProtection="1">
      <alignment wrapText="1"/>
      <protection locked="0"/>
    </xf>
    <xf numFmtId="0" fontId="57" fillId="0" borderId="0" xfId="56" applyFont="1" applyAlignment="1" applyProtection="1">
      <alignment wrapText="1"/>
      <protection locked="0"/>
    </xf>
    <xf numFmtId="0" fontId="56" fillId="0" borderId="0" xfId="15" applyFont="1" applyProtection="1">
      <protection locked="0"/>
    </xf>
    <xf numFmtId="0" fontId="55" fillId="0" borderId="0" xfId="56" applyFont="1" applyAlignment="1" applyProtection="1">
      <alignment wrapText="1"/>
      <protection locked="0"/>
    </xf>
    <xf numFmtId="0" fontId="50" fillId="0" borderId="14" xfId="15" applyFont="1" applyBorder="1" applyAlignment="1" applyProtection="1">
      <alignment horizontal="left" wrapText="1"/>
      <protection locked="0"/>
    </xf>
    <xf numFmtId="0" fontId="55" fillId="0" borderId="16" xfId="55" applyFont="1" applyBorder="1" applyAlignment="1" applyProtection="1">
      <alignment wrapText="1"/>
      <protection locked="0"/>
    </xf>
    <xf numFmtId="3" fontId="56"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xf numFmtId="165" fontId="21" fillId="0" borderId="0" xfId="0" applyNumberFormat="1" applyFont="1" applyFill="1"/>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2022</c:v>
                </c:pt>
                <c:pt idx="1">
                  <c:v>EPA 2022</c:v>
                </c:pt>
                <c:pt idx="2">
                  <c:v>EIA 2021</c:v>
                </c:pt>
              </c:strCache>
            </c:strRef>
          </c:cat>
          <c:val>
            <c:numRef>
              <c:f>'1. Transportation'!$K$12:$M$12</c:f>
              <c:numCache>
                <c:formatCode>_(* #,##0_);_(* \(#,##0\);_(* "-"??_);_(@_)</c:formatCode>
                <c:ptCount val="3"/>
                <c:pt idx="0">
                  <c:v>1703.0901541201847</c:v>
                </c:pt>
                <c:pt idx="1">
                  <c:v>1701.2</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2022</c:v>
                </c:pt>
                <c:pt idx="1">
                  <c:v>EPA 2022</c:v>
                </c:pt>
              </c:strCache>
            </c:strRef>
          </c:cat>
          <c:val>
            <c:numRef>
              <c:f>'1. Transportation'!$K$10:$L$10</c:f>
              <c:numCache>
                <c:formatCode>_(* #,##0_);_(* \(#,##0\);_(* "-"??_);_(@_)</c:formatCode>
                <c:ptCount val="2"/>
                <c:pt idx="0">
                  <c:v>1.9750403932000002</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2022</c:v>
                </c:pt>
                <c:pt idx="1">
                  <c:v>EPA 2022</c:v>
                </c:pt>
              </c:strCache>
            </c:strRef>
          </c:cat>
          <c:val>
            <c:numRef>
              <c:f>'1. Transportation'!$K$11:$L$11</c:f>
              <c:numCache>
                <c:formatCode>_(* #,##0_);_(* \(#,##0\);_(* "-"??_);_(@_)</c:formatCode>
                <c:ptCount val="2"/>
                <c:pt idx="0">
                  <c:v>11.334778126985002</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2022</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1036.8723499999999</c:v>
                </c:pt>
                <c:pt idx="1">
                  <c:v>454.54343000000006</c:v>
                </c:pt>
                <c:pt idx="2">
                  <c:v>170.065</c:v>
                </c:pt>
                <c:pt idx="3">
                  <c:v>0</c:v>
                </c:pt>
                <c:pt idx="4">
                  <c:v>24.891100000000002</c:v>
                </c:pt>
                <c:pt idx="5">
                  <c:v>2.8210087000000001</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2022</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1014.5</c:v>
                </c:pt>
                <c:pt idx="1">
                  <c:v>483.9</c:v>
                </c:pt>
                <c:pt idx="2">
                  <c:v>101.4</c:v>
                </c:pt>
                <c:pt idx="3">
                  <c:v>1.5</c:v>
                </c:pt>
                <c:pt idx="4">
                  <c:v>47.3</c:v>
                </c:pt>
                <c:pt idx="5">
                  <c:v>0.90000000000000568</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2022</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1086.3378301</c:v>
                </c:pt>
                <c:pt idx="1">
                  <c:v>318.65866399999999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2022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1002</c:v>
                </c:pt>
                <c:pt idx="1">
                  <c:v>403.5</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2022</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25.573021499999999</c:v>
                </c:pt>
                <c:pt idx="1">
                  <c:v>5.5698100000000004</c:v>
                </c:pt>
                <c:pt idx="2">
                  <c:v>14.490200000000002</c:v>
                </c:pt>
                <c:pt idx="3">
                  <c:v>35.897659999999995</c:v>
                </c:pt>
                <c:pt idx="4">
                  <c:v>203.25315000000001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2022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25.599999999999998</c:v>
                </c:pt>
                <c:pt idx="1">
                  <c:v>7.4</c:v>
                </c:pt>
                <c:pt idx="2">
                  <c:v>13.8</c:v>
                </c:pt>
                <c:pt idx="3">
                  <c:v>32.5</c:v>
                </c:pt>
                <c:pt idx="4" formatCode="_(* #,##0_);_(* \(#,##0\);_(* &quot;-&quot;??_);_(@_)">
                  <c:v>197.1</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2022</c:v>
                </c:pt>
                <c:pt idx="1">
                  <c:v>EPA 2022</c:v>
                </c:pt>
                <c:pt idx="2">
                  <c:v>EIA 2021</c:v>
                </c:pt>
              </c:strCache>
            </c:strRef>
          </c:cat>
          <c:val>
            <c:numRef>
              <c:f>'1. Transportation'!$K$27:$M$27</c:f>
              <c:numCache>
                <c:formatCode>_(* #,##0_);_(* \(#,##0\);_(* "-"??_);_(@_)</c:formatCode>
                <c:ptCount val="3"/>
                <c:pt idx="0">
                  <c:v>1036.8723499999999</c:v>
                </c:pt>
                <c:pt idx="1">
                  <c:v>1014.5</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2022</c:v>
                </c:pt>
                <c:pt idx="1">
                  <c:v>EPA 2022</c:v>
                </c:pt>
                <c:pt idx="2">
                  <c:v>EIA 2021</c:v>
                </c:pt>
              </c:strCache>
            </c:strRef>
          </c:cat>
          <c:val>
            <c:numRef>
              <c:f>'1. Transportation'!$K$28:$M$28</c:f>
              <c:numCache>
                <c:formatCode>_(* #,##0_);_(* \(#,##0\);_(* "-"??_);_(@_)</c:formatCode>
                <c:ptCount val="3"/>
                <c:pt idx="0">
                  <c:v>454.54343000000006</c:v>
                </c:pt>
                <c:pt idx="1">
                  <c:v>483.9</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2022</c:v>
                </c:pt>
                <c:pt idx="1">
                  <c:v>EPA 2022</c:v>
                </c:pt>
                <c:pt idx="2">
                  <c:v>EIA 2021</c:v>
                </c:pt>
              </c:strCache>
            </c:strRef>
          </c:cat>
          <c:val>
            <c:numRef>
              <c:f>'1. Transportation'!$K$29:$M$29</c:f>
              <c:numCache>
                <c:formatCode>_(* #,##0_);_(* \(#,##0\);_(* "-"??_);_(@_)</c:formatCode>
                <c:ptCount val="3"/>
                <c:pt idx="0">
                  <c:v>170.065</c:v>
                </c:pt>
                <c:pt idx="1">
                  <c:v>101.4</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2022</c:v>
                </c:pt>
                <c:pt idx="1">
                  <c:v>EPA 2022</c:v>
                </c:pt>
                <c:pt idx="2">
                  <c:v>EIA 2021</c:v>
                </c:pt>
              </c:strCache>
            </c:strRef>
          </c:cat>
          <c:val>
            <c:numRef>
              <c:f>'2. Electricity'!$K$12:$M$12</c:f>
              <c:numCache>
                <c:formatCode>_(* #,##0_);_(* \(#,##0\);_(* "-"??_);_(@_)</c:formatCode>
                <c:ptCount val="3"/>
                <c:pt idx="0">
                  <c:v>1556.8940014274999</c:v>
                </c:pt>
                <c:pt idx="1">
                  <c:v>1567.3000000000002</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2022</c:v>
                </c:pt>
                <c:pt idx="1">
                  <c:v>EPA 2022</c:v>
                </c:pt>
              </c:strCache>
            </c:strRef>
          </c:cat>
          <c:val>
            <c:numRef>
              <c:f>'2. Electricity'!$K$10:$L$10</c:f>
              <c:numCache>
                <c:formatCode>_(* #,##0_);_(* \(#,##0\);_(* "-"??_);_(@_)</c:formatCode>
                <c:ptCount val="2"/>
                <c:pt idx="0">
                  <c:v>1.6769002320000002</c:v>
                </c:pt>
                <c:pt idx="1">
                  <c:v>1.3</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2022</c:v>
                </c:pt>
                <c:pt idx="1">
                  <c:v>EPA 2022</c:v>
                </c:pt>
              </c:strCache>
            </c:strRef>
          </c:cat>
          <c:val>
            <c:numRef>
              <c:f>'2. Electricity'!$K$11:$L$11</c:f>
              <c:numCache>
                <c:formatCode>_(* #,##0_);_(* \(#,##0\);_(* "-"??_);_(@_)</c:formatCode>
                <c:ptCount val="2"/>
                <c:pt idx="0">
                  <c:v>17.8220011955</c:v>
                </c:pt>
                <c:pt idx="1">
                  <c:v>21.900000000000002</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2022</c:v>
                </c:pt>
                <c:pt idx="1">
                  <c:v>EPA 2022</c:v>
                </c:pt>
                <c:pt idx="2">
                  <c:v>EIA 2021</c:v>
                </c:pt>
              </c:strCache>
            </c:strRef>
          </c:cat>
          <c:val>
            <c:numRef>
              <c:f>'2. Electricity'!$K$28:$M$28</c:f>
              <c:numCache>
                <c:formatCode>_(* #,##0_);_(* \(#,##0\);_(* "-"??_);_(@_)</c:formatCode>
                <c:ptCount val="3"/>
                <c:pt idx="0">
                  <c:v>842.30859999999996</c:v>
                </c:pt>
                <c:pt idx="1">
                  <c:v>851.5</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2022</c:v>
                      </c:pt>
                      <c:pt idx="1">
                        <c:v>EPA 2022</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2022</c:v>
                </c:pt>
                <c:pt idx="1">
                  <c:v>EPA 2022</c:v>
                </c:pt>
                <c:pt idx="2">
                  <c:v>EIA 2021</c:v>
                </c:pt>
              </c:strCache>
            </c:strRef>
          </c:cat>
          <c:val>
            <c:numRef>
              <c:f>'2. Electricity'!$K$30:$M$30</c:f>
              <c:numCache>
                <c:formatCode>_(* #,##0_);_(* \(#,##0\);_(* "-"??_);_(@_)</c:formatCode>
                <c:ptCount val="3"/>
                <c:pt idx="0">
                  <c:v>679.51029999999992</c:v>
                </c:pt>
                <c:pt idx="1">
                  <c:v>659.3</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2022</c:v>
                </c:pt>
                <c:pt idx="1">
                  <c:v>EPA 2022</c:v>
                </c:pt>
                <c:pt idx="2">
                  <c:v>EIA 2021</c:v>
                </c:pt>
              </c:strCache>
            </c:strRef>
          </c:cat>
          <c:val>
            <c:numRef>
              <c:f>'3. Industry Energy'!$M$13:$O$13</c:f>
              <c:numCache>
                <c:formatCode>_(* #,##0_);_(* \(#,##0\);_(* "-"??_);_(@_)</c:formatCode>
                <c:ptCount val="3"/>
                <c:pt idx="0">
                  <c:v>804.25881803116397</c:v>
                </c:pt>
                <c:pt idx="1">
                  <c:v>874</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2022</c:v>
                </c:pt>
                <c:pt idx="1">
                  <c:v>EPA 2022</c:v>
                </c:pt>
              </c:strCache>
            </c:strRef>
          </c:cat>
          <c:val>
            <c:numRef>
              <c:f>'3. Industry Energy'!$M$11:$N$11</c:f>
              <c:numCache>
                <c:formatCode>_(* #,##0.0_);_(* \(#,##0.0\);_(* "-"??_);_(@_)</c:formatCode>
                <c:ptCount val="2"/>
                <c:pt idx="0" formatCode="_(* #,##0_);_(* \(#,##0\);_(* &quot;-&quot;??_);_(@_)">
                  <c:v>0.66438175098399976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2022</c:v>
                </c:pt>
                <c:pt idx="1">
                  <c:v>EPA 2022</c:v>
                </c:pt>
              </c:strCache>
            </c:strRef>
          </c:cat>
          <c:val>
            <c:numRef>
              <c:f>'3. Industry Energy'!$M$12:$N$12</c:f>
              <c:numCache>
                <c:formatCode>_(* #,##0.0_);_(* \(#,##0.0\);_(* "-"??_);_(@_)</c:formatCode>
                <c:ptCount val="2"/>
                <c:pt idx="0" formatCode="_(* #,##0_);_(* \(#,##0\);_(* &quot;-&quot;??_);_(@_)">
                  <c:v>0.99780943217999962</c:v>
                </c:pt>
                <c:pt idx="1">
                  <c:v>2</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2022</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2022</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579.69999999999993</c:v>
                </c:pt>
                <c:pt idx="2">
                  <c:v>247.6</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0.2</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2022</c:v>
                </c:pt>
                <c:pt idx="1">
                  <c:v>EPA 2022</c:v>
                </c:pt>
                <c:pt idx="2">
                  <c:v>EIA 2021</c:v>
                </c:pt>
              </c:strCache>
            </c:strRef>
          </c:cat>
          <c:val>
            <c:numRef>
              <c:f>'4. Buildings'!$L$12:$N$12</c:f>
              <c:numCache>
                <c:formatCode>_(* #,##0_);_(* \(#,##0\);_(* "-"??_);_(@_)</c:formatCode>
                <c:ptCount val="3"/>
                <c:pt idx="0">
                  <c:v>336.33092901499998</c:v>
                </c:pt>
                <c:pt idx="1">
                  <c:v>339.1</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2022</c:v>
                </c:pt>
                <c:pt idx="1">
                  <c:v>EPA 2022</c:v>
                </c:pt>
              </c:strCache>
            </c:strRef>
          </c:cat>
          <c:val>
            <c:numRef>
              <c:f>'4. Buildings'!$L$10:$M$10</c:f>
              <c:numCache>
                <c:formatCode>_(* #,##0_);_(* \(#,##0\);_(* "-"??_);_(@_)</c:formatCode>
                <c:ptCount val="2"/>
                <c:pt idx="0" formatCode="_(* #,##0.00_);_(* \(#,##0.00\);_(* &quot;-&quot;??_);_(@_)">
                  <c:v>0.70961604</c:v>
                </c:pt>
                <c:pt idx="1">
                  <c:v>4.3</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2022</c:v>
                </c:pt>
                <c:pt idx="1">
                  <c:v>EPA 2022</c:v>
                </c:pt>
              </c:strCache>
            </c:strRef>
          </c:cat>
          <c:val>
            <c:numRef>
              <c:f>'4. Buildings'!$L$11:$M$11</c:f>
              <c:numCache>
                <c:formatCode>_(* #,##0_);_(* \(#,##0\);_(* "-"??_);_(@_)</c:formatCode>
                <c:ptCount val="2"/>
                <c:pt idx="0" formatCode="_(* #,##0.00_);_(* \(#,##0.00\);_(* &quot;-&quot;??_);_(@_)">
                  <c:v>0.25191297499999998</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2022</c:v>
                </c:pt>
                <c:pt idx="1">
                  <c:v>EPA 2022</c:v>
                </c:pt>
                <c:pt idx="2">
                  <c:v>EIA 2021</c:v>
                </c:pt>
              </c:strCache>
            </c:strRef>
          </c:cat>
          <c:val>
            <c:numRef>
              <c:f>'4. Buildings'!$L$29:$N$29</c:f>
              <c:numCache>
                <c:formatCode>_(* #,##0_);_(* \(#,##0\);_(* "-"??_);_(@_)</c:formatCode>
                <c:ptCount val="3"/>
                <c:pt idx="0">
                  <c:v>243.94893927999999</c:v>
                </c:pt>
                <c:pt idx="1">
                  <c:v>260.39999999999998</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2022</c:v>
                </c:pt>
                <c:pt idx="1">
                  <c:v>EPA 2022</c:v>
                </c:pt>
              </c:strCache>
            </c:strRef>
          </c:cat>
          <c:val>
            <c:numRef>
              <c:f>'4. Buildings'!$L$27:$M$27</c:f>
              <c:numCache>
                <c:formatCode>_(* #,##0_);_(* \(#,##0\);_(* "-"??_);_(@_)</c:formatCode>
                <c:ptCount val="2"/>
                <c:pt idx="0" formatCode="_(* #,##0.00_);_(* \(#,##0.00\);_(* &quot;-&quot;??_);_(@_)">
                  <c:v>0.50574439999999998</c:v>
                </c:pt>
                <c:pt idx="1">
                  <c:v>1.4</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2022</c:v>
                </c:pt>
                <c:pt idx="1">
                  <c:v>EPA 2022</c:v>
                </c:pt>
              </c:strCache>
            </c:strRef>
          </c:cat>
          <c:val>
            <c:numRef>
              <c:f>'4. Buildings'!$L$28:$M$28</c:f>
              <c:numCache>
                <c:formatCode>_(* #,##0_);_(* \(#,##0\);_(* "-"??_);_(@_)</c:formatCode>
                <c:ptCount val="2"/>
                <c:pt idx="0" formatCode="_(* #,##0.00_);_(* \(#,##0.00\);_(* &quot;-&quot;??_);_(@_)">
                  <c:v>0.22519487999999999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2022</c:v>
                </c:pt>
                <c:pt idx="1">
                  <c:v>EPA 2022</c:v>
                </c:pt>
              </c:strCache>
            </c:strRef>
          </c:cat>
          <c:val>
            <c:numRef>
              <c:f>'5. Industry Process'!$J$9:$K$9</c:f>
              <c:numCache>
                <c:formatCode>_(* #,##0_);_(* \(#,##0\);_(* "-"??_);_(@_)</c:formatCode>
                <c:ptCount val="2"/>
                <c:pt idx="0">
                  <c:v>396.50819999999993</c:v>
                </c:pt>
                <c:pt idx="1">
                  <c:v>341.3</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2022</c:v>
                </c:pt>
                <c:pt idx="1">
                  <c:v>EPA 2022</c:v>
                </c:pt>
              </c:strCache>
            </c:strRef>
          </c:cat>
          <c:val>
            <c:numRef>
              <c:f>'5. Industry Process'!$J$10:$K$10</c:f>
              <c:numCache>
                <c:formatCode>_(* #,##0_);_(* \(#,##0\);_(* "-"??_);_(@_)</c:formatCode>
                <c:ptCount val="2"/>
                <c:pt idx="0">
                  <c:v>708.84800000000007</c:v>
                </c:pt>
                <c:pt idx="1">
                  <c:v>691.1</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2022</c:v>
                </c:pt>
                <c:pt idx="1">
                  <c:v>EPA 2022</c:v>
                </c:pt>
              </c:strCache>
            </c:strRef>
          </c:cat>
          <c:val>
            <c:numRef>
              <c:f>'5. Industry Process'!$J$11:$K$11</c:f>
              <c:numCache>
                <c:formatCode>_(* #,##0_);_(* \(#,##0\);_(* "-"??_);_(@_)</c:formatCode>
                <c:ptCount val="2"/>
                <c:pt idx="0">
                  <c:v>358.76867590000001</c:v>
                </c:pt>
                <c:pt idx="1">
                  <c:v>348</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2022</c:v>
                </c:pt>
                <c:pt idx="1">
                  <c:v>EPA 2022</c:v>
                </c:pt>
              </c:strCache>
            </c:strRef>
          </c:cat>
          <c:val>
            <c:numRef>
              <c:f>'5. Industry Process'!$J$12:$K$12</c:f>
              <c:numCache>
                <c:formatCode>_(* #,##0_);_(* \(#,##0\);_(* "-"??_);_(@_)</c:formatCode>
                <c:ptCount val="2"/>
                <c:pt idx="0">
                  <c:v>192.79999999999998</c:v>
                </c:pt>
                <c:pt idx="1">
                  <c:v>198.2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2022</c:v>
                </c:pt>
                <c:pt idx="1">
                  <c:v>EPA 2022</c:v>
                </c:pt>
              </c:strCache>
            </c:strRef>
          </c:cat>
          <c:val>
            <c:numRef>
              <c:f>'5. Industry Process'!$J$9:$K$9</c:f>
              <c:numCache>
                <c:formatCode>_(* #,##0_);_(* \(#,##0\);_(* "-"??_);_(@_)</c:formatCode>
                <c:ptCount val="2"/>
                <c:pt idx="0">
                  <c:v>396.50819999999993</c:v>
                </c:pt>
                <c:pt idx="1">
                  <c:v>341.3</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2022</c:v>
                </c:pt>
                <c:pt idx="1">
                  <c:v>EPA 2022</c:v>
                </c:pt>
              </c:strCache>
            </c:strRef>
          </c:cat>
          <c:val>
            <c:numRef>
              <c:f>'5. Industry Process'!$J$10:$K$10</c:f>
              <c:numCache>
                <c:formatCode>_(* #,##0_);_(* \(#,##0\);_(* "-"??_);_(@_)</c:formatCode>
                <c:ptCount val="2"/>
                <c:pt idx="0">
                  <c:v>708.84800000000007</c:v>
                </c:pt>
                <c:pt idx="1">
                  <c:v>691.1</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2022</c:v>
                </c:pt>
                <c:pt idx="1">
                  <c:v>EPA 2022</c:v>
                </c:pt>
              </c:strCache>
            </c:strRef>
          </c:cat>
          <c:val>
            <c:numRef>
              <c:f>'5. Industry Process'!$J$11:$K$11</c:f>
              <c:numCache>
                <c:formatCode>_(* #,##0_);_(* \(#,##0\);_(* "-"??_);_(@_)</c:formatCode>
                <c:ptCount val="2"/>
                <c:pt idx="0">
                  <c:v>358.76867590000001</c:v>
                </c:pt>
                <c:pt idx="1">
                  <c:v>348</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2022</c:v>
                </c:pt>
                <c:pt idx="1">
                  <c:v>EPA 2022</c:v>
                </c:pt>
              </c:strCache>
            </c:strRef>
          </c:cat>
          <c:val>
            <c:numRef>
              <c:f>'5. Industry Process'!$J$12:$K$12</c:f>
              <c:numCache>
                <c:formatCode>_(* #,##0_);_(* \(#,##0\);_(* "-"??_);_(@_)</c:formatCode>
                <c:ptCount val="2"/>
                <c:pt idx="0">
                  <c:v>192.79999999999998</c:v>
                </c:pt>
                <c:pt idx="1">
                  <c:v>198.2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2022</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2022</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68.2</c:v>
                </c:pt>
                <c:pt idx="1">
                  <c:v>282.7</c:v>
                </c:pt>
                <c:pt idx="2">
                  <c:v>39</c:v>
                </c:pt>
                <c:pt idx="3">
                  <c:v>365.30000000000007</c:v>
                </c:pt>
                <c:pt idx="4">
                  <c:v>52.4</c:v>
                </c:pt>
                <c:pt idx="5">
                  <c:v>166.9</c:v>
                </c:pt>
                <c:pt idx="6">
                  <c:v>593.4</c:v>
                </c:pt>
                <c:pt idx="7">
                  <c:v>10.399999999999999</c:v>
                </c:pt>
                <c:pt idx="8">
                  <c:v>1578.3000000000002</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2022</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2022</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221.2</c:v>
                </c:pt>
                <c:pt idx="3" formatCode="_(* #,##0.0_);_(* \(#,##0.0\);_(* &quot;-&quot;??_);_(@_)">
                  <c:v>0</c:v>
                </c:pt>
                <c:pt idx="4">
                  <c:v>49.9</c:v>
                </c:pt>
                <c:pt idx="5">
                  <c:v>143.19999999999999</c:v>
                </c:pt>
                <c:pt idx="6">
                  <c:v>276.8</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1703.0901541201847</c:v>
                </c:pt>
                <c:pt idx="1">
                  <c:v>1556.8940014274999</c:v>
                </c:pt>
                <c:pt idx="2">
                  <c:v>-854.39</c:v>
                </c:pt>
                <c:pt idx="3">
                  <c:v>0</c:v>
                </c:pt>
                <c:pt idx="4">
                  <c:v>883.10252590000005</c:v>
                </c:pt>
                <c:pt idx="5">
                  <c:v>804.25881803116397</c:v>
                </c:pt>
                <c:pt idx="6">
                  <c:v>604.63000000000011</c:v>
                </c:pt>
                <c:pt idx="7">
                  <c:v>169.19235</c:v>
                </c:pt>
                <c:pt idx="8">
                  <c:v>580.27986829499991</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1701.2</c:v>
                </c:pt>
                <c:pt idx="1">
                  <c:v>1567.3000000000002</c:v>
                </c:pt>
                <c:pt idx="2">
                  <c:v>-854.2</c:v>
                </c:pt>
                <c:pt idx="4">
                  <c:v>818.30000000000018</c:v>
                </c:pt>
                <c:pt idx="5">
                  <c:v>874</c:v>
                </c:pt>
                <c:pt idx="6">
                  <c:v>593.4</c:v>
                </c:pt>
                <c:pt idx="7">
                  <c:v>166.9</c:v>
                </c:pt>
                <c:pt idx="8">
                  <c:v>599.49999999999989</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771.68432237618413</c:v>
                </c:pt>
                <c:pt idx="1">
                  <c:v>705.7</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398.01276465466503</c:v>
                </c:pt>
                <c:pt idx="1">
                  <c:v>-533.19999999999993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2022</c:v>
                </c:pt>
                <c:pt idx="1">
                  <c:v>EPA 2020</c:v>
                </c:pt>
              </c:strCache>
            </c:strRef>
          </c:cat>
          <c:val>
            <c:numRef>
              <c:f>'7. Particulates'!$J$10:$K$10</c:f>
              <c:numCache>
                <c:formatCode>_(* #,##0_);_(* \(#,##0\);_(* "-"??_);_(@_)</c:formatCode>
                <c:ptCount val="2"/>
                <c:pt idx="0">
                  <c:v>3119710</c:v>
                </c:pt>
                <c:pt idx="1">
                  <c:v>2840387.0054703308</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2022</c:v>
                </c:pt>
                <c:pt idx="1">
                  <c:v>EPA 2020</c:v>
                </c:pt>
              </c:strCache>
            </c:strRef>
          </c:cat>
          <c:val>
            <c:numRef>
              <c:f>'7. Particulates'!$J$11:$K$11</c:f>
              <c:numCache>
                <c:formatCode>_(* #,##0_);_(* \(#,##0\);_(* "-"??_);_(@_)</c:formatCode>
                <c:ptCount val="2"/>
                <c:pt idx="0">
                  <c:v>813260</c:v>
                </c:pt>
                <c:pt idx="1">
                  <c:v>762145.85733595816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2022</c:v>
                </c:pt>
                <c:pt idx="1">
                  <c:v>EPA 2020</c:v>
                </c:pt>
              </c:strCache>
            </c:strRef>
          </c:cat>
          <c:val>
            <c:numRef>
              <c:f>'7. Particulates'!$J$12:$K$12</c:f>
              <c:numCache>
                <c:formatCode>_(* #,##0_);_(* \(#,##0\);_(* "-"??_);_(@_)</c:formatCode>
                <c:ptCount val="2"/>
                <c:pt idx="0">
                  <c:v>313262</c:v>
                </c:pt>
                <c:pt idx="1">
                  <c:v>299876.62272863352</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2022</c:v>
                </c:pt>
                <c:pt idx="1">
                  <c:v>EPA 2020</c:v>
                </c:pt>
              </c:strCache>
            </c:strRef>
          </c:cat>
          <c:val>
            <c:numRef>
              <c:f>'7. Particulates'!$J$13:$K$13</c:f>
              <c:numCache>
                <c:formatCode>_(* #,##0_);_(* \(#,##0\);_(* "-"??_);_(@_)</c:formatCode>
                <c:ptCount val="2"/>
                <c:pt idx="0">
                  <c:v>191784</c:v>
                </c:pt>
                <c:pt idx="1">
                  <c:v>192228.13908972975</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2022</c:v>
                </c:pt>
                <c:pt idx="1">
                  <c:v>EPA 2020</c:v>
                </c:pt>
              </c:strCache>
            </c:strRef>
          </c:cat>
          <c:val>
            <c:numRef>
              <c:f>'7. Particulates'!$J$14:$K$14</c:f>
              <c:numCache>
                <c:formatCode>_(* #,##0_);_(* \(#,##0\);_(* "-"??_);_(@_)</c:formatCode>
                <c:ptCount val="2"/>
                <c:pt idx="0">
                  <c:v>1989370</c:v>
                </c:pt>
                <c:pt idx="1">
                  <c:v>1875963.2045431868</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2022</c:v>
                </c:pt>
                <c:pt idx="1">
                  <c:v>EPA 2020</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2022</c:v>
                </c:pt>
                <c:pt idx="1">
                  <c:v>EPA 2020</c:v>
                </c:pt>
              </c:strCache>
            </c:strRef>
          </c:cat>
          <c:val>
            <c:numRef>
              <c:f>'7. Particulates'!$J$31:$K$31</c:f>
              <c:numCache>
                <c:formatCode>_(* #,##0_);_(* \(#,##0\);_(* "-"??_);_(@_)</c:formatCode>
                <c:ptCount val="2"/>
                <c:pt idx="0">
                  <c:v>21837</c:v>
                </c:pt>
                <c:pt idx="1">
                  <c:v>20906.097195888637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2022</c:v>
                </c:pt>
                <c:pt idx="1">
                  <c:v>EPA 2020</c:v>
                </c:pt>
              </c:strCache>
            </c:strRef>
          </c:cat>
          <c:val>
            <c:numRef>
              <c:f>'7. Particulates'!$J$32:$K$32</c:f>
              <c:numCache>
                <c:formatCode>_(* #,##0_);_(* \(#,##0\);_(* "-"??_);_(@_)</c:formatCode>
                <c:ptCount val="2"/>
                <c:pt idx="0">
                  <c:v>819073</c:v>
                </c:pt>
                <c:pt idx="1">
                  <c:v>758009.0900019051</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2022</c:v>
                </c:pt>
                <c:pt idx="1">
                  <c:v>EPA 2020</c:v>
                </c:pt>
              </c:strCache>
            </c:strRef>
          </c:cat>
          <c:val>
            <c:numRef>
              <c:f>'7. Particulates'!$J$33:$K$33</c:f>
              <c:numCache>
                <c:formatCode>_(* #,##0_);_(* \(#,##0\);_(* "-"??_);_(@_)</c:formatCode>
                <c:ptCount val="2"/>
                <c:pt idx="0">
                  <c:v>14893.7</c:v>
                </c:pt>
                <c:pt idx="1">
                  <c:v>13103.391967776761</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2022</c:v>
                </c:pt>
                <c:pt idx="1">
                  <c:v>EPA 2020</c:v>
                </c:pt>
              </c:strCache>
            </c:strRef>
          </c:cat>
          <c:val>
            <c:numRef>
              <c:f>'7. Particulates'!$J$34:$K$34</c:f>
              <c:numCache>
                <c:formatCode>_(* #,##0_);_(* \(#,##0\);_(* "-"??_);_(@_)</c:formatCode>
                <c:ptCount val="2"/>
                <c:pt idx="0">
                  <c:v>12441.2</c:v>
                </c:pt>
                <c:pt idx="1">
                  <c:v>12396.694214876034</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2022</c:v>
                </c:pt>
                <c:pt idx="1">
                  <c:v>EPA 2020</c:v>
                </c:pt>
              </c:strCache>
            </c:strRef>
          </c:cat>
          <c:val>
            <c:numRef>
              <c:f>'7. Particulates'!$J$35:$K$35</c:f>
              <c:numCache>
                <c:formatCode>_(* #,##0_);_(* \(#,##0\);_(* "-"??_);_(@_)</c:formatCode>
                <c:ptCount val="2"/>
                <c:pt idx="0">
                  <c:v>748246</c:v>
                </c:pt>
                <c:pt idx="1">
                  <c:v>663082.98028685222</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2022</c:v>
                </c:pt>
                <c:pt idx="1">
                  <c:v>EPA 2020</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2022</c:v>
                </c:pt>
                <c:pt idx="1">
                  <c:v>EPA 2020</c:v>
                </c:pt>
              </c:strCache>
            </c:strRef>
          </c:cat>
          <c:val>
            <c:numRef>
              <c:f>'7. Particulates'!$J$52:$K$52</c:f>
              <c:numCache>
                <c:formatCode>_(* #,##0_);_(* \(#,##0\);_(* "-"??_);_(@_)</c:formatCode>
                <c:ptCount val="2"/>
                <c:pt idx="0">
                  <c:v>108774</c:v>
                </c:pt>
                <c:pt idx="1">
                  <c:v>93376.636336420794</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2022</c:v>
                </c:pt>
                <c:pt idx="1">
                  <c:v>EPA 2020</c:v>
                </c:pt>
              </c:strCache>
            </c:strRef>
          </c:cat>
          <c:val>
            <c:numRef>
              <c:f>'7. Particulates'!$J$53:$K$53</c:f>
              <c:numCache>
                <c:formatCode>_(* #,##0_);_(* \(#,##0\);_(* "-"??_);_(@_)</c:formatCode>
                <c:ptCount val="2"/>
                <c:pt idx="0">
                  <c:v>83265</c:v>
                </c:pt>
                <c:pt idx="1">
                  <c:v>77467.318630875176</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2022</c:v>
                </c:pt>
                <c:pt idx="1">
                  <c:v>EPA 2020</c:v>
                </c:pt>
              </c:strCache>
            </c:strRef>
          </c:cat>
          <c:val>
            <c:numRef>
              <c:f>'7. Particulates'!$J$54:$K$54</c:f>
              <c:numCache>
                <c:formatCode>_(* #,##0_);_(* \(#,##0\);_(* "-"??_);_(@_)</c:formatCode>
                <c:ptCount val="2"/>
                <c:pt idx="0">
                  <c:v>528969</c:v>
                </c:pt>
                <c:pt idx="1">
                  <c:v>445198.71905362379</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2022</c:v>
                </c:pt>
                <c:pt idx="1">
                  <c:v>EPA 2020</c:v>
                </c:pt>
              </c:strCache>
            </c:strRef>
          </c:cat>
          <c:val>
            <c:numRef>
              <c:f>'7. Particulates'!$J$55:$K$55</c:f>
              <c:numCache>
                <c:formatCode>_(* #,##0_);_(* \(#,##0\);_(* "-"??_);_(@_)</c:formatCode>
                <c:ptCount val="2"/>
                <c:pt idx="0">
                  <c:v>76462.5</c:v>
                </c:pt>
                <c:pt idx="1">
                  <c:v>191830.79170106415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2022</c:v>
                </c:pt>
                <c:pt idx="1">
                  <c:v>EPA 2020</c:v>
                </c:pt>
              </c:strCache>
            </c:strRef>
          </c:cat>
          <c:val>
            <c:numRef>
              <c:f>'7. Particulates'!$J$56:$K$56</c:f>
              <c:numCache>
                <c:formatCode>_(* #,##0_);_(* \(#,##0\);_(* "-"??_);_(@_)</c:formatCode>
                <c:ptCount val="2"/>
                <c:pt idx="0">
                  <c:v>693555</c:v>
                </c:pt>
                <c:pt idx="1">
                  <c:v>654635.2659415229</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2022</c:v>
                </c:pt>
                <c:pt idx="1">
                  <c:v>EPA 2020</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2022</c:v>
                </c:pt>
                <c:pt idx="1">
                  <c:v>EPA 2020</c:v>
                </c:pt>
              </c:strCache>
            </c:strRef>
          </c:cat>
          <c:val>
            <c:numRef>
              <c:f>'7. Particulates'!$J$71:$K$71</c:f>
              <c:numCache>
                <c:formatCode>_(* #,##0_);_(* \(#,##0\);_(* "-"??_);_(@_)</c:formatCode>
                <c:ptCount val="2"/>
                <c:pt idx="0">
                  <c:v>52127.199999999997</c:v>
                </c:pt>
                <c:pt idx="1">
                  <c:v>43692.790594297432</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2022</c:v>
                </c:pt>
                <c:pt idx="1">
                  <c:v>EPA 2020</c:v>
                </c:pt>
              </c:strCache>
            </c:strRef>
          </c:cat>
          <c:val>
            <c:numRef>
              <c:f>'7. Particulates'!$J$72:$K$72</c:f>
              <c:numCache>
                <c:formatCode>_(* #,##0_);_(* \(#,##0\);_(* "-"??_);_(@_)</c:formatCode>
                <c:ptCount val="2"/>
                <c:pt idx="0">
                  <c:v>4684.24</c:v>
                </c:pt>
                <c:pt idx="1">
                  <c:v>4659.3063657228913</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2022</c:v>
                </c:pt>
                <c:pt idx="1">
                  <c:v>EPA 2020</c:v>
                </c:pt>
              </c:strCache>
            </c:strRef>
          </c:cat>
          <c:val>
            <c:numRef>
              <c:f>'7. Particulates'!$J$73:$K$73</c:f>
              <c:numCache>
                <c:formatCode>_(* #,##0_);_(* \(#,##0\);_(* "-"??_);_(@_)</c:formatCode>
                <c:ptCount val="2"/>
                <c:pt idx="0">
                  <c:v>26923.4</c:v>
                </c:pt>
                <c:pt idx="1">
                  <c:v>24924.023187669532</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2022</c:v>
                </c:pt>
                <c:pt idx="1">
                  <c:v>EPA 2020</c:v>
                </c:pt>
              </c:strCache>
            </c:strRef>
          </c:cat>
          <c:val>
            <c:numRef>
              <c:f>'7. Particulates'!$J$74:$K$74</c:f>
              <c:numCache>
                <c:formatCode>_(* #,##0_);_(* \(#,##0\);_(* "-"??_);_(@_)</c:formatCode>
                <c:ptCount val="2"/>
                <c:pt idx="0">
                  <c:v>2767.12</c:v>
                </c:pt>
                <c:pt idx="1">
                  <c:v>6658.7439105151916</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2022</c:v>
                </c:pt>
                <c:pt idx="1">
                  <c:v>EPA 2020</c:v>
                </c:pt>
              </c:strCache>
            </c:strRef>
          </c:cat>
          <c:val>
            <c:numRef>
              <c:f>'7. Particulates'!$J$75:$K$75</c:f>
              <c:numCache>
                <c:formatCode>_(* #,##0_);_(* \(#,##0\);_(* "-"??_);_(@_)</c:formatCode>
                <c:ptCount val="2"/>
                <c:pt idx="0">
                  <c:v>38182.800000000003</c:v>
                </c:pt>
                <c:pt idx="1">
                  <c:v>35762.172165724711</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2022</c:v>
                </c:pt>
                <c:pt idx="1">
                  <c:v>EPA 2020</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2022</c:v>
                </c:pt>
                <c:pt idx="1">
                  <c:v>EPA 2020</c:v>
                </c:pt>
              </c:strCache>
            </c:strRef>
          </c:cat>
          <c:val>
            <c:numRef>
              <c:f>'7. Particulates'!$J$86:$K$86</c:f>
              <c:numCache>
                <c:formatCode>_(* #,##0_);_(* \(#,##0\);_(* "-"??_);_(@_)</c:formatCode>
                <c:ptCount val="2"/>
                <c:pt idx="0">
                  <c:v>25937</c:v>
                </c:pt>
                <c:pt idx="1">
                  <c:v>23322.840217361725</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2022</c:v>
                </c:pt>
                <c:pt idx="1">
                  <c:v>EPA 2020</c:v>
                </c:pt>
              </c:strCache>
            </c:strRef>
          </c:cat>
          <c:val>
            <c:numRef>
              <c:f>'7. Particulates'!$J$87:$K$87</c:f>
              <c:numCache>
                <c:formatCode>_(* #,##0_);_(* \(#,##0\);_(* "-"??_);_(@_)</c:formatCode>
                <c:ptCount val="2"/>
                <c:pt idx="0">
                  <c:v>17359.2</c:v>
                </c:pt>
                <c:pt idx="1">
                  <c:v>16215.946512324121</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2022</c:v>
                </c:pt>
                <c:pt idx="1">
                  <c:v>EPA 2020</c:v>
                </c:pt>
              </c:strCache>
            </c:strRef>
          </c:cat>
          <c:val>
            <c:numRef>
              <c:f>'7. Particulates'!$J$88:$K$88</c:f>
              <c:numCache>
                <c:formatCode>_(* #,##0_);_(* \(#,##0\);_(* "-"??_);_(@_)</c:formatCode>
                <c:ptCount val="2"/>
                <c:pt idx="0">
                  <c:v>289180</c:v>
                </c:pt>
                <c:pt idx="1">
                  <c:v>234162.80356705465</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2022</c:v>
                </c:pt>
                <c:pt idx="1">
                  <c:v>EPA 2020</c:v>
                </c:pt>
              </c:strCache>
            </c:strRef>
          </c:cat>
          <c:val>
            <c:numRef>
              <c:f>'7. Particulates'!$J$89:$K$89</c:f>
              <c:numCache>
                <c:formatCode>_(* #,##0_);_(* \(#,##0\);_(* "-"??_);_(@_)</c:formatCode>
                <c:ptCount val="2"/>
                <c:pt idx="0">
                  <c:v>48323.6</c:v>
                </c:pt>
                <c:pt idx="1">
                  <c:v>119025.50099336848</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2022</c:v>
                </c:pt>
                <c:pt idx="1">
                  <c:v>EPA 2020</c:v>
                </c:pt>
              </c:strCache>
            </c:strRef>
          </c:cat>
          <c:val>
            <c:numRef>
              <c:f>'7. Particulates'!$J$90:$K$90</c:f>
              <c:numCache>
                <c:formatCode>_(* #,##0_);_(* \(#,##0\);_(* "-"??_);_(@_)</c:formatCode>
                <c:ptCount val="2"/>
                <c:pt idx="0">
                  <c:v>188355</c:v>
                </c:pt>
                <c:pt idx="1">
                  <c:v>185455.99695185566</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2022</c:v>
                </c:pt>
                <c:pt idx="1">
                  <c:v>EPA 2020</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2022</c:v>
                </c:pt>
                <c:pt idx="1">
                  <c:v>EPA 2020</c:v>
                </c:pt>
              </c:strCache>
            </c:strRef>
          </c:cat>
          <c:val>
            <c:numRef>
              <c:f>'7. Particulates'!$J$102:$K$102</c:f>
              <c:numCache>
                <c:formatCode>_(* #,##0_);_(* \(#,##0\);_(* "-"??_);_(@_)</c:formatCode>
                <c:ptCount val="2"/>
                <c:pt idx="0">
                  <c:v>1067800</c:v>
                </c:pt>
                <c:pt idx="1">
                  <c:v>939634.94842648623</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2022</c:v>
                </c:pt>
                <c:pt idx="1">
                  <c:v>EPA 2020</c:v>
                </c:pt>
              </c:strCache>
            </c:strRef>
          </c:cat>
          <c:val>
            <c:numRef>
              <c:f>'7. Particulates'!$J$103:$K$103</c:f>
              <c:numCache>
                <c:formatCode>_(* #,##0_);_(* \(#,##0\);_(* "-"??_);_(@_)</c:formatCode>
                <c:ptCount val="2"/>
                <c:pt idx="0">
                  <c:v>27814.3</c:v>
                </c:pt>
                <c:pt idx="1">
                  <c:v>25915.57728769584</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2022</c:v>
                </c:pt>
                <c:pt idx="1">
                  <c:v>EPA 2020</c:v>
                </c:pt>
              </c:strCache>
            </c:strRef>
          </c:cat>
          <c:val>
            <c:numRef>
              <c:f>'7. Particulates'!$J$104:$K$104</c:f>
              <c:numCache>
                <c:formatCode>_(* #,##0_);_(* \(#,##0\);_(* "-"??_);_(@_)</c:formatCode>
                <c:ptCount val="2"/>
                <c:pt idx="0">
                  <c:v>425472</c:v>
                </c:pt>
                <c:pt idx="1">
                  <c:v>430545.85370721488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2022</c:v>
                </c:pt>
                <c:pt idx="1">
                  <c:v>EPA 2020</c:v>
                </c:pt>
              </c:strCache>
            </c:strRef>
          </c:cat>
          <c:val>
            <c:numRef>
              <c:f>'7. Particulates'!$J$105:$K$105</c:f>
              <c:numCache>
                <c:formatCode>_(* #,##0_);_(* \(#,##0\);_(* "-"??_);_(@_)</c:formatCode>
                <c:ptCount val="2"/>
                <c:pt idx="0">
                  <c:v>34897.4</c:v>
                </c:pt>
                <c:pt idx="1">
                  <c:v>40084.912592646353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2022</c:v>
                </c:pt>
                <c:pt idx="1">
                  <c:v>EPA 2020</c:v>
                </c:pt>
              </c:strCache>
            </c:strRef>
          </c:cat>
          <c:val>
            <c:numRef>
              <c:f>'7. Particulates'!$J$106:$K$106</c:f>
              <c:numCache>
                <c:formatCode>_(* #,##0_);_(* \(#,##0\);_(* "-"??_);_(@_)</c:formatCode>
                <c:ptCount val="2"/>
                <c:pt idx="0">
                  <c:v>4466790</c:v>
                </c:pt>
                <c:pt idx="1">
                  <c:v>4341385.8170569083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2022</c:v>
                </c:pt>
                <c:pt idx="1">
                  <c:v>EPA 2020</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2022</c:v>
                </c:pt>
                <c:pt idx="1">
                  <c:v>EPA 2020</c:v>
                </c:pt>
              </c:strCache>
            </c:strRef>
          </c:cat>
          <c:val>
            <c:numRef>
              <c:f>'7. Particulates'!$J$121:$K$121</c:f>
              <c:numCache>
                <c:formatCode>_(* #,##0_);_(* \(#,##0\);_(* "-"??_);_(@_)</c:formatCode>
                <c:ptCount val="2"/>
                <c:pt idx="0">
                  <c:v>14796100</c:v>
                </c:pt>
                <c:pt idx="1">
                  <c:v>13352487.049922436</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2022</c:v>
                </c:pt>
                <c:pt idx="1">
                  <c:v>EPA 2020</c:v>
                </c:pt>
              </c:strCache>
            </c:strRef>
          </c:cat>
          <c:val>
            <c:numRef>
              <c:f>'7. Particulates'!$J$122:$K$122</c:f>
              <c:numCache>
                <c:formatCode>_(* #,##0_);_(* \(#,##0\);_(* "-"??_);_(@_)</c:formatCode>
                <c:ptCount val="2"/>
                <c:pt idx="0">
                  <c:v>396731</c:v>
                </c:pt>
                <c:pt idx="1">
                  <c:v>361778.44707931532</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2022</c:v>
                </c:pt>
                <c:pt idx="1">
                  <c:v>EPA 2020</c:v>
                </c:pt>
              </c:strCache>
            </c:strRef>
          </c:cat>
          <c:val>
            <c:numRef>
              <c:f>'7. Particulates'!$J$123:$K$123</c:f>
              <c:numCache>
                <c:formatCode>_(* #,##0_);_(* \(#,##0\);_(* "-"??_);_(@_)</c:formatCode>
                <c:ptCount val="2"/>
                <c:pt idx="0">
                  <c:v>2829200</c:v>
                </c:pt>
                <c:pt idx="1">
                  <c:v>2968044.3795302594</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2022</c:v>
                </c:pt>
                <c:pt idx="1">
                  <c:v>EPA 2020</c:v>
                </c:pt>
              </c:strCache>
            </c:strRef>
          </c:cat>
          <c:val>
            <c:numRef>
              <c:f>'7. Particulates'!$J$124:$K$124</c:f>
              <c:numCache>
                <c:formatCode>_(* #,##0_);_(* \(#,##0\);_(* "-"??_);_(@_)</c:formatCode>
                <c:ptCount val="2"/>
                <c:pt idx="0">
                  <c:v>131208</c:v>
                </c:pt>
                <c:pt idx="1">
                  <c:v>224643.70276963833</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2022</c:v>
                </c:pt>
                <c:pt idx="1">
                  <c:v>EPA 2020</c:v>
                </c:pt>
              </c:strCache>
            </c:strRef>
          </c:cat>
          <c:val>
            <c:numRef>
              <c:f>'7. Particulates'!$J$125:$K$125</c:f>
              <c:numCache>
                <c:formatCode>_(* #,##0_);_(* \(#,##0\);_(* "-"??_);_(@_)</c:formatCode>
                <c:ptCount val="2"/>
                <c:pt idx="0">
                  <c:v>3771350</c:v>
                </c:pt>
                <c:pt idx="1">
                  <c:v>3569852.4008672698</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2022</c:v>
                </c:pt>
                <c:pt idx="1">
                  <c:v>EPA 2020</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2022</c:v>
                </c:pt>
                <c:pt idx="1">
                  <c:v>EPA 2020</c:v>
                </c:pt>
              </c:strCache>
            </c:strRef>
          </c:cat>
          <c:val>
            <c:numRef>
              <c:f>'7. Particulates'!$J$139:$K$139</c:f>
              <c:numCache>
                <c:formatCode>_(* #,##0_);_(* \(#,##0\);_(* "-"??_);_(@_)</c:formatCode>
                <c:ptCount val="2"/>
                <c:pt idx="0">
                  <c:v>222916</c:v>
                </c:pt>
                <c:pt idx="1">
                  <c:v>195852.34643612054</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2022</c:v>
                </c:pt>
                <c:pt idx="1">
                  <c:v>EPA 2020</c:v>
                </c:pt>
              </c:strCache>
            </c:strRef>
          </c:cat>
          <c:val>
            <c:numRef>
              <c:f>'7. Particulates'!$J$140:$K$140</c:f>
              <c:numCache>
                <c:formatCode>_(* #,##0_);_(* \(#,##0\);_(* "-"??_);_(@_)</c:formatCode>
                <c:ptCount val="2"/>
                <c:pt idx="0">
                  <c:v>98076</c:v>
                </c:pt>
                <c:pt idx="1">
                  <c:v>91268.336493363939</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2022</c:v>
                </c:pt>
                <c:pt idx="1">
                  <c:v>EPA 2020</c:v>
                </c:pt>
              </c:strCache>
            </c:strRef>
          </c:cat>
          <c:val>
            <c:numRef>
              <c:f>'7. Particulates'!$J$141:$K$141</c:f>
              <c:numCache>
                <c:formatCode>_(* #,##0_);_(* \(#,##0\);_(* "-"??_);_(@_)</c:formatCode>
                <c:ptCount val="2"/>
                <c:pt idx="0">
                  <c:v>542625</c:v>
                </c:pt>
                <c:pt idx="1">
                  <c:v>449161.30671045353</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2022</c:v>
                </c:pt>
                <c:pt idx="1">
                  <c:v>EPA 2020</c:v>
                </c:pt>
              </c:strCache>
            </c:strRef>
          </c:cat>
          <c:val>
            <c:numRef>
              <c:f>'7. Particulates'!$J$142:$K$142</c:f>
              <c:numCache>
                <c:formatCode>_(* #,##0_);_(* \(#,##0\);_(* "-"??_);_(@_)</c:formatCode>
                <c:ptCount val="2"/>
                <c:pt idx="0">
                  <c:v>83084.899999999994</c:v>
                </c:pt>
                <c:pt idx="1">
                  <c:v>207873.46572198384</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2022</c:v>
                </c:pt>
                <c:pt idx="1">
                  <c:v>EPA 2020</c:v>
                </c:pt>
              </c:strCache>
            </c:strRef>
          </c:cat>
          <c:val>
            <c:numRef>
              <c:f>'7. Particulates'!$J$143:$K$143</c:f>
              <c:numCache>
                <c:formatCode>_(* #,##0_);_(* \(#,##0\);_(* "-"??_);_(@_)</c:formatCode>
                <c:ptCount val="2"/>
                <c:pt idx="0">
                  <c:v>1185400</c:v>
                </c:pt>
                <c:pt idx="1">
                  <c:v>1101290.018234435</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2022</c:v>
                </c:pt>
                <c:pt idx="1">
                  <c:v>EPA 2020</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Heat Pump DOE Rule Adjustment"/>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N23" sqref="N23"/>
    </sheetView>
  </sheetViews>
  <sheetFormatPr defaultColWidth="9.140625" defaultRowHeight="16.5"/>
  <cols>
    <col min="1" max="1" width="9.140625" style="63"/>
    <col min="2" max="2" width="20.5703125" style="63" customWidth="1"/>
    <col min="3" max="16384" width="9.140625" style="63"/>
  </cols>
  <sheetData>
    <row r="2" spans="2:11">
      <c r="B2" s="63" t="s">
        <v>2389</v>
      </c>
    </row>
    <row r="3" spans="2:11">
      <c r="B3" s="64" t="s">
        <v>2386</v>
      </c>
      <c r="C3" s="65"/>
      <c r="D3" s="65"/>
      <c r="E3" s="65"/>
      <c r="F3" s="65"/>
      <c r="G3" s="65"/>
      <c r="H3" s="65"/>
      <c r="I3" s="65"/>
      <c r="J3" s="65"/>
      <c r="K3" s="65"/>
    </row>
    <row r="4" spans="2:11">
      <c r="B4" s="65" t="s">
        <v>2387</v>
      </c>
      <c r="C4" s="65"/>
      <c r="D4" s="65"/>
      <c r="E4" s="65"/>
      <c r="F4" s="65"/>
      <c r="G4" s="65"/>
      <c r="H4" s="65"/>
      <c r="I4" s="65"/>
      <c r="J4" s="65"/>
      <c r="K4" s="65"/>
    </row>
    <row r="5" spans="2:11">
      <c r="B5" s="65" t="s">
        <v>2388</v>
      </c>
      <c r="C5" s="65"/>
      <c r="D5" s="65"/>
      <c r="E5" s="65"/>
      <c r="F5" s="65"/>
      <c r="G5" s="65"/>
      <c r="H5" s="65"/>
      <c r="I5" s="65"/>
      <c r="J5" s="65"/>
      <c r="K5" s="65"/>
    </row>
    <row r="7" spans="2:11">
      <c r="B7" s="66" t="s">
        <v>2383</v>
      </c>
      <c r="C7" s="67"/>
      <c r="D7" s="67"/>
      <c r="E7" s="67"/>
      <c r="F7" s="67"/>
      <c r="G7" s="67"/>
      <c r="H7" s="67"/>
      <c r="I7" s="67"/>
      <c r="J7" s="67"/>
      <c r="K7" s="67"/>
    </row>
    <row r="8" spans="2:11">
      <c r="B8" s="67" t="s">
        <v>2391</v>
      </c>
      <c r="C8" s="67"/>
      <c r="D8" s="67"/>
      <c r="E8" s="67"/>
      <c r="F8" s="67"/>
      <c r="G8" s="67"/>
      <c r="H8" s="67"/>
      <c r="I8" s="67"/>
      <c r="J8" s="67"/>
      <c r="K8" s="67"/>
    </row>
    <row r="9" spans="2:11">
      <c r="B9" s="68" t="s">
        <v>7159</v>
      </c>
      <c r="C9" s="67"/>
      <c r="D9" s="67"/>
      <c r="E9" s="67"/>
      <c r="F9" s="67"/>
      <c r="G9" s="67"/>
      <c r="H9" s="67"/>
      <c r="I9" s="67"/>
      <c r="J9" s="67"/>
      <c r="K9" s="67"/>
    </row>
    <row r="11" spans="2:11">
      <c r="B11" s="69" t="s">
        <v>2377</v>
      </c>
      <c r="C11" s="70"/>
      <c r="D11" s="70"/>
      <c r="E11" s="70"/>
      <c r="F11" s="70"/>
      <c r="G11" s="70"/>
      <c r="H11" s="70"/>
      <c r="I11" s="70"/>
      <c r="J11" s="70"/>
      <c r="K11" s="70"/>
    </row>
    <row r="12" spans="2:11">
      <c r="B12" s="70" t="s">
        <v>2384</v>
      </c>
      <c r="C12" s="70"/>
      <c r="D12" s="70"/>
      <c r="E12" s="70"/>
      <c r="F12" s="70"/>
      <c r="G12" s="70"/>
      <c r="H12" s="70"/>
      <c r="I12" s="70"/>
      <c r="J12" s="70"/>
      <c r="K12" s="70"/>
    </row>
    <row r="13" spans="2:11">
      <c r="B13" s="70">
        <v>2022</v>
      </c>
      <c r="C13" s="70"/>
      <c r="D13" s="70"/>
      <c r="E13" s="70"/>
      <c r="F13" s="70"/>
      <c r="G13" s="70"/>
      <c r="H13" s="70"/>
      <c r="I13" s="70"/>
      <c r="J13" s="70"/>
      <c r="K13" s="70"/>
    </row>
    <row r="14" spans="2:11">
      <c r="B14" s="70" t="s">
        <v>2385</v>
      </c>
      <c r="C14" s="70"/>
      <c r="D14" s="70"/>
      <c r="E14" s="70"/>
      <c r="F14" s="70"/>
      <c r="G14" s="70"/>
      <c r="H14" s="70"/>
      <c r="I14" s="70"/>
      <c r="J14" s="70"/>
      <c r="K14" s="70"/>
    </row>
    <row r="18" spans="2:11">
      <c r="B18" s="71" t="s">
        <v>2852</v>
      </c>
      <c r="C18" s="72"/>
      <c r="D18" s="72"/>
      <c r="E18" s="72"/>
      <c r="F18" s="72"/>
      <c r="G18" s="72"/>
      <c r="H18" s="72"/>
      <c r="I18" s="72"/>
      <c r="J18" s="72"/>
      <c r="K18" s="72"/>
    </row>
    <row r="19" spans="2:11">
      <c r="B19" s="73">
        <v>1.1023099999999999</v>
      </c>
      <c r="C19" s="63" t="s">
        <v>2856</v>
      </c>
    </row>
    <row r="20" spans="2:11">
      <c r="B20" s="63">
        <v>265</v>
      </c>
      <c r="C20" s="63" t="s">
        <v>2857</v>
      </c>
    </row>
    <row r="21" spans="2:11">
      <c r="B21" s="63">
        <v>28</v>
      </c>
      <c r="C21" s="63" t="s">
        <v>2858</v>
      </c>
    </row>
    <row r="22" spans="2:11">
      <c r="B22" s="63">
        <f>10^6</f>
        <v>1000000</v>
      </c>
      <c r="C22" s="63" t="s">
        <v>2884</v>
      </c>
    </row>
    <row r="24" spans="2:11">
      <c r="B24" s="63" t="s">
        <v>3256</v>
      </c>
    </row>
    <row r="25" spans="2:11">
      <c r="B25" s="63">
        <f>28/25</f>
        <v>1.1200000000000001</v>
      </c>
      <c r="C25" s="63" t="s">
        <v>3257</v>
      </c>
    </row>
    <row r="26" spans="2:11">
      <c r="B26" s="63">
        <f>265/298</f>
        <v>0.88926174496644295</v>
      </c>
      <c r="C26" s="63" t="s">
        <v>3258</v>
      </c>
    </row>
    <row r="28" spans="2:11">
      <c r="B28" s="74" t="s">
        <v>7000</v>
      </c>
      <c r="C28" s="75"/>
      <c r="D28" s="75"/>
      <c r="E28" s="75"/>
      <c r="F28" s="75"/>
      <c r="G28" s="75"/>
      <c r="H28" s="75"/>
      <c r="I28" s="75"/>
      <c r="J28" s="75"/>
      <c r="K28" s="75"/>
    </row>
    <row r="29" spans="2:11">
      <c r="B29" s="76" t="s">
        <v>6996</v>
      </c>
    </row>
    <row r="30" spans="2:11">
      <c r="B30" s="77" t="s">
        <v>6998</v>
      </c>
      <c r="C30" s="77" t="s">
        <v>6996</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40" workbookViewId="0">
      <selection activeCell="K66" sqref="K66:L66"/>
    </sheetView>
  </sheetViews>
  <sheetFormatPr defaultColWidth="9.140625" defaultRowHeight="16.5"/>
  <cols>
    <col min="1" max="1" width="16.85546875" style="63" customWidth="1"/>
    <col min="2" max="5" width="9.140625" style="63" customWidth="1"/>
    <col min="6" max="6" width="26.5703125" style="63" customWidth="1"/>
    <col min="7" max="7" width="13.5703125" style="63" customWidth="1"/>
    <col min="8" max="8" width="4.7109375" style="63" customWidth="1"/>
    <col min="9" max="9" width="7.28515625" style="63" customWidth="1"/>
    <col min="10" max="10" width="40.140625" style="63" customWidth="1"/>
    <col min="11" max="11" width="56.140625" style="63" bestFit="1" customWidth="1"/>
    <col min="12" max="14" width="10.42578125" style="63" bestFit="1" customWidth="1"/>
    <col min="15" max="16384" width="9.140625" style="63"/>
  </cols>
  <sheetData>
    <row r="1" spans="1:14">
      <c r="F1" s="84"/>
      <c r="G1" s="84"/>
      <c r="H1" s="64" t="s">
        <v>1815</v>
      </c>
      <c r="I1" s="65"/>
      <c r="J1" s="65"/>
    </row>
    <row r="2" spans="1:14">
      <c r="F2" s="84"/>
      <c r="G2" s="84"/>
      <c r="H2" s="64" t="s">
        <v>1781</v>
      </c>
      <c r="I2" s="65"/>
      <c r="J2" s="65"/>
    </row>
    <row r="5" spans="1:14">
      <c r="A5" s="63" t="s">
        <v>2377</v>
      </c>
      <c r="B5" s="63" t="s">
        <v>1882</v>
      </c>
      <c r="C5" s="63" t="s">
        <v>1885</v>
      </c>
      <c r="D5" s="63" t="s">
        <v>1884</v>
      </c>
      <c r="E5" s="63" t="s">
        <v>1883</v>
      </c>
      <c r="F5" s="63" t="s">
        <v>1839</v>
      </c>
      <c r="G5" s="63" t="s">
        <v>1840</v>
      </c>
    </row>
    <row r="7" spans="1:14">
      <c r="H7" s="63">
        <v>1.1000000000000001</v>
      </c>
      <c r="I7" s="63" t="s">
        <v>1824</v>
      </c>
    </row>
    <row r="8" spans="1:14">
      <c r="K8" s="78" t="s">
        <v>10699</v>
      </c>
      <c r="L8" s="78" t="s">
        <v>10700</v>
      </c>
      <c r="M8" s="78" t="s">
        <v>7158</v>
      </c>
    </row>
    <row r="9" spans="1:14">
      <c r="F9" t="s">
        <v>1</v>
      </c>
      <c r="G9" s="63" t="s">
        <v>1838</v>
      </c>
      <c r="J9" s="78" t="s">
        <v>1702</v>
      </c>
      <c r="K9" s="79">
        <f>SUMIFS(EPS!$L:$L,EPS!$B:$B,F9,EPS!$I:$I,J9)</f>
        <v>1689.7803355999997</v>
      </c>
      <c r="L9" s="79">
        <f>SUM('Table 3-13'!B5:B10,'Table 3-13'!B12:B18,'Table 3-13'!B21:B23,'Table 3-13'!B27,'Table 3-13'!B29,'Table 3-13'!B34:B35,'Table 3-13'!B41)</f>
        <v>1681.9</v>
      </c>
      <c r="M9" s="79"/>
    </row>
    <row r="10" spans="1:14">
      <c r="F10" t="s">
        <v>1</v>
      </c>
      <c r="G10" s="63" t="s">
        <v>1838</v>
      </c>
      <c r="J10" s="78" t="s">
        <v>1713</v>
      </c>
      <c r="K10" s="79">
        <f>SUMIFS(EPS!$L:$L,EPS!$B:$B,F10,EPS!$I:$I,J10)</f>
        <v>1.9750403932000002</v>
      </c>
      <c r="L10" s="79">
        <f>'Table 3-10'!C6</f>
        <v>2.6</v>
      </c>
      <c r="M10" s="79"/>
      <c r="N10" s="80"/>
    </row>
    <row r="11" spans="1:14">
      <c r="F11" t="s">
        <v>1</v>
      </c>
      <c r="G11" s="63" t="s">
        <v>1838</v>
      </c>
      <c r="J11" s="78" t="s">
        <v>1714</v>
      </c>
      <c r="K11" s="79">
        <f>SUMIFS(EPS!$L:$L,EPS!$B:$B,F11,EPS!$I:$I,J11)</f>
        <v>11.334778126985002</v>
      </c>
      <c r="L11" s="79">
        <f>'Table 3-10'!C7</f>
        <v>16.7</v>
      </c>
      <c r="M11" s="79"/>
      <c r="N11" s="80"/>
    </row>
    <row r="12" spans="1:14">
      <c r="J12" s="78" t="s">
        <v>2275</v>
      </c>
      <c r="K12" s="81">
        <f>SUM(K9:K11)</f>
        <v>1703.0901541201847</v>
      </c>
      <c r="L12" s="81">
        <f>SUM(L9:L11)</f>
        <v>1701.2</v>
      </c>
      <c r="M12" s="81">
        <f>'Table 11.5'!M62-'Table 11.5'!L62-M32</f>
        <v>1741.377</v>
      </c>
      <c r="N12" s="63" t="s">
        <v>7280</v>
      </c>
    </row>
    <row r="14" spans="1:14">
      <c r="L14" s="81"/>
    </row>
    <row r="15" spans="1:14">
      <c r="K15" s="96"/>
    </row>
    <row r="19" spans="1:14">
      <c r="N19" s="102"/>
    </row>
    <row r="25" spans="1:14">
      <c r="H25" s="63">
        <v>1.2</v>
      </c>
      <c r="I25" s="63" t="s">
        <v>1889</v>
      </c>
    </row>
    <row r="26" spans="1:14">
      <c r="K26" s="78" t="s">
        <v>10699</v>
      </c>
      <c r="L26" s="78" t="s">
        <v>10700</v>
      </c>
      <c r="M26" s="78" t="s">
        <v>7158</v>
      </c>
    </row>
    <row r="27" spans="1:14">
      <c r="A27" s="63" t="s">
        <v>2376</v>
      </c>
      <c r="B27" s="63" t="s">
        <v>1744</v>
      </c>
      <c r="F27" s="63" t="s">
        <v>1</v>
      </c>
      <c r="G27" s="63" t="s">
        <v>1878</v>
      </c>
      <c r="J27" s="63" t="s">
        <v>1879</v>
      </c>
      <c r="K27" s="79">
        <f>SUMIFS(EPS!$L:$L,EPS!$B:$B,F27,EPS!$F:$F,"*"&amp;B27&amp;"*",EPS!$I:$I,"CO2")</f>
        <v>1036.8723499999999</v>
      </c>
      <c r="L27" s="79">
        <f>'Table 3-13'!B4</f>
        <v>1014.5</v>
      </c>
      <c r="M27" s="79">
        <f>SUMIFS('Table 11.5'!$62:$62,'Table 11.5'!$1:$1,A27)</f>
        <v>1024.604</v>
      </c>
    </row>
    <row r="28" spans="1:14">
      <c r="A28" s="63" t="s">
        <v>2365</v>
      </c>
      <c r="B28" s="63" t="s">
        <v>1745</v>
      </c>
      <c r="F28" s="63" t="s">
        <v>1</v>
      </c>
      <c r="G28" s="63" t="s">
        <v>1878</v>
      </c>
      <c r="J28" s="63" t="s">
        <v>1880</v>
      </c>
      <c r="K28" s="79">
        <f>SUMIFS(EPS!$L:$L,EPS!$B:$B,F28,EPS!$F:$F,"*"&amp;B28&amp;"*",EPS!$I:$I,"CO2")</f>
        <v>454.54343000000006</v>
      </c>
      <c r="L28" s="79">
        <f>'Table 3-13'!B11</f>
        <v>483.9</v>
      </c>
      <c r="M28" s="79">
        <f>SUMIFS('Table 11.5'!$62:$62,'Table 11.5'!$1:$1,A28)</f>
        <v>459.30399999999997</v>
      </c>
    </row>
    <row r="29" spans="1:14">
      <c r="A29" s="63" t="s">
        <v>2367</v>
      </c>
      <c r="B29" s="63" t="s">
        <v>1748</v>
      </c>
      <c r="F29" s="63" t="s">
        <v>1</v>
      </c>
      <c r="G29" s="63" t="s">
        <v>1878</v>
      </c>
      <c r="J29" s="63" t="s">
        <v>1859</v>
      </c>
      <c r="K29" s="113">
        <f>SUMIFS(EPS!$L:$L,EPS!$B:$B,F29,EPS!$F:$F,"*"&amp;B29&amp;"*",EPS!$I:$I,"CO2")</f>
        <v>170.065</v>
      </c>
      <c r="L29" s="113">
        <f>'Table 3-13'!B20-SUM('Table 3-13'!B24:B25)</f>
        <v>101.4</v>
      </c>
      <c r="M29" s="113">
        <f>SUMIFS('Table 11.5'!$62:$62,'Table 11.5'!$1:$1,A29)</f>
        <v>204.785</v>
      </c>
      <c r="N29" s="80"/>
    </row>
    <row r="30" spans="1:14">
      <c r="A30" s="63" t="s">
        <v>1890</v>
      </c>
      <c r="B30" s="63" t="s">
        <v>1890</v>
      </c>
      <c r="F30" s="63" t="s">
        <v>1</v>
      </c>
      <c r="G30" s="63" t="s">
        <v>1878</v>
      </c>
      <c r="J30" s="63" t="s">
        <v>1863</v>
      </c>
      <c r="K30" s="79">
        <f>SUMIFS(EPS!$L:$L,EPS!$B:$B,F30,EPS!$F:$F,"*"&amp;B30&amp;"*",EPS!$I:$I,"CO2")</f>
        <v>0</v>
      </c>
      <c r="L30" s="79">
        <f>'Table 3-13'!B26</f>
        <v>1.5</v>
      </c>
      <c r="M30" s="79">
        <f>SUMIFS('Table 11.5'!$62:$62,'Table 11.5'!$1:$1,A30)</f>
        <v>1.49</v>
      </c>
    </row>
    <row r="31" spans="1:14">
      <c r="A31" s="63" t="s">
        <v>2372</v>
      </c>
      <c r="B31" s="63" t="s">
        <v>1749</v>
      </c>
      <c r="F31" s="63" t="s">
        <v>1</v>
      </c>
      <c r="G31" s="63" t="s">
        <v>1878</v>
      </c>
      <c r="J31" s="63" t="s">
        <v>1864</v>
      </c>
      <c r="K31" s="113">
        <f>SUMIFS(EPS!$L:$L,EPS!$B:$B,F31,EPS!$F:$F,"*"&amp;B31&amp;"*",EPS!$I:$I,"CO2")</f>
        <v>24.891100000000002</v>
      </c>
      <c r="L31" s="113">
        <f>'Table 3-13'!B28</f>
        <v>47.3</v>
      </c>
      <c r="M31" s="113">
        <f>SUMIFS('Table 11.5'!$62:$62,'Table 11.5'!$1:$1,A31)</f>
        <v>46.171999999999997</v>
      </c>
    </row>
    <row r="32" spans="1:14">
      <c r="A32" s="63" t="s">
        <v>1926</v>
      </c>
      <c r="B32" s="63" t="s">
        <v>1743</v>
      </c>
      <c r="F32" s="63" t="s">
        <v>1</v>
      </c>
      <c r="G32" s="63" t="s">
        <v>1878</v>
      </c>
      <c r="J32" s="63" t="s">
        <v>1832</v>
      </c>
      <c r="K32" s="79">
        <f>SUMIFS(EPS!$L:$L,EPS!$B:$B,F32,EPS!$F:$F,"*"&amp;B32&amp;"*",EPS!$I:$I,"CO2")</f>
        <v>2.8210087000000001</v>
      </c>
      <c r="L32" s="79">
        <f>'Table 3-13'!B31-'Table 3-13'!B36</f>
        <v>0.90000000000000568</v>
      </c>
      <c r="M32" s="79">
        <f>SUMIFS('Table 11.5'!$62:$62,'Table 11.5'!$1:$1,A32)</f>
        <v>65.090999999999994</v>
      </c>
      <c r="N32" s="63" t="s">
        <v>7279</v>
      </c>
    </row>
    <row r="33" spans="1:15">
      <c r="A33" s="63" t="s">
        <v>2366</v>
      </c>
      <c r="B33" s="63" t="s">
        <v>1750</v>
      </c>
      <c r="F33" s="63" t="s">
        <v>1</v>
      </c>
      <c r="G33" s="63" t="s">
        <v>1878</v>
      </c>
      <c r="J33" s="63" t="s">
        <v>1881</v>
      </c>
      <c r="K33" s="79">
        <f>SUMIFS(EPS!$L:$L,EPS!$B:$B,F33,EPS!$F:$F,"*"&amp;B33&amp;"*",EPS!$I:$I,"CO2")</f>
        <v>0.58744689999999999</v>
      </c>
      <c r="L33" s="79">
        <f>'Table 3-13'!B37</f>
        <v>0.6</v>
      </c>
      <c r="M33" s="79">
        <f>SUMIFS('Table 11.5'!$62:$62,'Table 11.5'!$1:$1,A33)</f>
        <v>0.61399999999999999</v>
      </c>
    </row>
    <row r="34" spans="1:15">
      <c r="B34" s="63" t="s">
        <v>1742</v>
      </c>
      <c r="F34" s="63" t="s">
        <v>1</v>
      </c>
      <c r="G34" s="63" t="s">
        <v>1878</v>
      </c>
      <c r="J34" s="63" t="s">
        <v>1822</v>
      </c>
      <c r="K34" s="79">
        <f>SUMIFS(EPS!$L:$L,EPS!$B:$B,F34,EPS!$F:$F,"*"&amp;B34&amp;"*",EPS!$I:$I,"CO2")</f>
        <v>0</v>
      </c>
      <c r="L34" s="79"/>
      <c r="M34" s="79"/>
    </row>
    <row r="35" spans="1:15">
      <c r="B35" s="63" t="s">
        <v>1751</v>
      </c>
      <c r="F35" s="63" t="s">
        <v>1</v>
      </c>
      <c r="J35" s="63" t="s">
        <v>1886</v>
      </c>
      <c r="K35" s="79">
        <f>SUMIFS(EPS!$L:$L,EPS!$B:$B,F35,EPS!$F:$F,"*"&amp;B35&amp;"*",EPS!$I:$I,"CO2")</f>
        <v>0</v>
      </c>
      <c r="L35" s="79"/>
      <c r="M35" s="79"/>
    </row>
    <row r="36" spans="1:15">
      <c r="B36" s="63" t="s">
        <v>1746</v>
      </c>
      <c r="F36" s="63" t="s">
        <v>1</v>
      </c>
      <c r="J36" s="63" t="s">
        <v>1887</v>
      </c>
      <c r="K36" s="79">
        <f>SUMIFS(EPS!$L:$L,EPS!$B:$B,F36,EPS!$F:$F,"*"&amp;B36&amp;"*",EPS!$I:$I,"CO2")</f>
        <v>0</v>
      </c>
      <c r="L36" s="79"/>
      <c r="M36" s="79"/>
    </row>
    <row r="37" spans="1:15">
      <c r="B37" s="63" t="s">
        <v>1747</v>
      </c>
      <c r="F37" s="63" t="s">
        <v>1</v>
      </c>
      <c r="J37" s="63" t="s">
        <v>1888</v>
      </c>
      <c r="K37" s="79">
        <f>SUMIFS(EPS!$L:$L,EPS!$B:$B,F37,EPS!$F:$F,"*"&amp;B37&amp;"*",EPS!$I:$I,"CO2")</f>
        <v>0</v>
      </c>
      <c r="L37" s="79"/>
      <c r="M37" s="79"/>
    </row>
    <row r="38" spans="1:15">
      <c r="A38" s="63" t="s">
        <v>2380</v>
      </c>
      <c r="J38" s="63" t="s">
        <v>2379</v>
      </c>
      <c r="K38" s="79">
        <f>SUMIFS(EPS!$L:$L,EPS!$B:$B,F38,EPS!$F:$F,"*"&amp;B38&amp;"*",EPS!$I:$I,"CO2")</f>
        <v>0</v>
      </c>
      <c r="L38" s="79"/>
      <c r="M38" s="79">
        <f>SUMIFS('Table 11.5'!$62:$62,'Table 11.5'!$1:$1,A38)</f>
        <v>4.4080000000000004</v>
      </c>
    </row>
    <row r="39" spans="1:15">
      <c r="K39" s="81">
        <f>SUM(K27:K37)</f>
        <v>1689.7803355999999</v>
      </c>
      <c r="L39" s="81">
        <f>SUM(L27:L37)</f>
        <v>1650.1000000000001</v>
      </c>
      <c r="M39" s="81">
        <f>SUM(M27:M38)</f>
        <v>1806.4679999999998</v>
      </c>
    </row>
    <row r="41" spans="1:15">
      <c r="K41" s="96"/>
    </row>
    <row r="46" spans="1:15">
      <c r="L46" s="63">
        <f>L55/K55</f>
        <v>1.0010549594227651</v>
      </c>
    </row>
    <row r="48" spans="1:15">
      <c r="K48" s="81"/>
      <c r="L48" s="63">
        <f>L55/K55</f>
        <v>1.0010549594227651</v>
      </c>
      <c r="O48" s="63" t="s">
        <v>7098</v>
      </c>
    </row>
    <row r="49" spans="2:15">
      <c r="K49" s="96"/>
      <c r="M49" s="96"/>
      <c r="O49" s="63" t="s">
        <v>7099</v>
      </c>
    </row>
    <row r="50" spans="2:15">
      <c r="H50" s="63">
        <v>1.3</v>
      </c>
      <c r="I50" s="63" t="s">
        <v>1891</v>
      </c>
      <c r="O50" s="63" t="s">
        <v>7101</v>
      </c>
    </row>
    <row r="51" spans="2:15">
      <c r="K51" s="78" t="s">
        <v>10699</v>
      </c>
      <c r="L51" s="78" t="s">
        <v>10701</v>
      </c>
      <c r="O51" s="63" t="s">
        <v>7102</v>
      </c>
    </row>
    <row r="52" spans="2:15">
      <c r="B52" s="63" t="s">
        <v>1702</v>
      </c>
      <c r="E52" s="63" t="s">
        <v>1701</v>
      </c>
      <c r="F52" s="63" t="s">
        <v>1</v>
      </c>
      <c r="G52" s="63" t="s">
        <v>1878</v>
      </c>
      <c r="J52" s="63" t="s">
        <v>1892</v>
      </c>
      <c r="K52" s="79">
        <f>SUMIFS(EPS!$L:$L,EPS!$B:$B,F52,EPS!$C:$C,E52,EPS!$I:$I,"CO2")</f>
        <v>1086.3378301</v>
      </c>
      <c r="L52" s="88">
        <f>SUMIFS('Table 3-13'!$B:$B,'Table 3-13'!$C:$C,J52)</f>
        <v>1002</v>
      </c>
      <c r="M52" s="114"/>
    </row>
    <row r="53" spans="2:15">
      <c r="B53" s="63" t="s">
        <v>1702</v>
      </c>
      <c r="C53" s="63" t="s">
        <v>1704</v>
      </c>
      <c r="E53" s="63" t="s">
        <v>1716</v>
      </c>
      <c r="F53" s="63" t="s">
        <v>1</v>
      </c>
      <c r="G53" s="63" t="s">
        <v>1878</v>
      </c>
      <c r="J53" s="63" t="s">
        <v>1893</v>
      </c>
      <c r="K53" s="79">
        <f>SUMIFS(EPS!$L:$L,EPS!$B:$B,F53,EPS!$C:$C,E53,EPS!$E:$E,C53,EPS!$I:$I,"CO2")</f>
        <v>318.65866399999999</v>
      </c>
      <c r="L53" s="88">
        <f>SUMIFS('Table 3-13'!$B:$B,'Table 3-13'!$C:$C,J53)</f>
        <v>403.5</v>
      </c>
      <c r="M53" s="114"/>
    </row>
    <row r="54" spans="2:15">
      <c r="B54" s="63" t="s">
        <v>1702</v>
      </c>
      <c r="C54" s="63" t="s">
        <v>1703</v>
      </c>
      <c r="E54" s="63" t="s">
        <v>1716</v>
      </c>
      <c r="F54" s="63" t="s">
        <v>1</v>
      </c>
      <c r="G54" s="63" t="s">
        <v>1878</v>
      </c>
      <c r="J54" s="84" t="s">
        <v>7100</v>
      </c>
      <c r="K54" s="101">
        <f>SUM(K52:K53)</f>
        <v>1404.9964941000001</v>
      </c>
      <c r="L54" s="101">
        <f>SUM(L52:L53)</f>
        <v>1405.5</v>
      </c>
      <c r="M54" s="114">
        <f t="shared" ref="M54:M63" si="0">L54-K54</f>
        <v>0.50350589999993645</v>
      </c>
    </row>
    <row r="55" spans="2:15">
      <c r="B55" s="63" t="s">
        <v>1702</v>
      </c>
      <c r="E55" s="63" t="s">
        <v>1720</v>
      </c>
      <c r="F55" s="63" t="s">
        <v>1</v>
      </c>
      <c r="G55" s="63" t="s">
        <v>1878</v>
      </c>
      <c r="J55" s="63" t="s">
        <v>1856</v>
      </c>
      <c r="K55" s="86">
        <f>SUMIFS(EPS!$L:$L,EPS!$B:$B,F54,EPS!$C:$C,E54,EPS!$E:$E,C54,EPS!$I:$I,"CO2")</f>
        <v>25.573021499999999</v>
      </c>
      <c r="L55" s="88">
        <f>SUMIFS('Table 3-13'!$B:$B,'Table 3-13'!$C:$C,J55)</f>
        <v>25.599999999999998</v>
      </c>
      <c r="M55" s="114">
        <f t="shared" si="0"/>
        <v>2.6978499999998462E-2</v>
      </c>
    </row>
    <row r="56" spans="2:15">
      <c r="B56" s="63" t="s">
        <v>1702</v>
      </c>
      <c r="C56" s="63" t="s">
        <v>1703</v>
      </c>
      <c r="E56" s="63" t="s">
        <v>1719</v>
      </c>
      <c r="F56" s="63" t="s">
        <v>1</v>
      </c>
      <c r="G56" s="63" t="s">
        <v>1878</v>
      </c>
      <c r="J56" s="63" t="s">
        <v>1857</v>
      </c>
      <c r="K56" s="79">
        <f>SUMIFS(EPS!$L:$L,EPS!$B:$B,F55,EPS!$C:$C,E55,EPS!$I:$I,"CO2")</f>
        <v>5.5698100000000004</v>
      </c>
      <c r="L56" s="88">
        <f>SUMIFS('Table 3-13'!$B:$B,'Table 3-13'!$C:$C,J56)</f>
        <v>7.4</v>
      </c>
      <c r="M56" s="114">
        <f t="shared" si="0"/>
        <v>1.83019</v>
      </c>
    </row>
    <row r="57" spans="2:15">
      <c r="B57" s="63" t="s">
        <v>1702</v>
      </c>
      <c r="C57" s="63" t="s">
        <v>1704</v>
      </c>
      <c r="E57" s="63" t="s">
        <v>1719</v>
      </c>
      <c r="F57" s="63" t="s">
        <v>1</v>
      </c>
      <c r="G57" s="63" t="s">
        <v>1878</v>
      </c>
      <c r="J57" s="63" t="s">
        <v>1894</v>
      </c>
      <c r="K57" s="79">
        <f>SUMIFS(EPS!$L:$L,EPS!$B:$B,F56,EPS!$C:$C,E56,EPS!$E:$E,C56,EPS!$I:$I,"CO2")</f>
        <v>14.490200000000002</v>
      </c>
      <c r="L57" s="88">
        <f>SUMIFS('Table 3-13'!$B:$B,'Table 3-13'!$C:$C,J57)</f>
        <v>13.8</v>
      </c>
      <c r="M57" s="114">
        <f t="shared" si="0"/>
        <v>-0.69020000000000081</v>
      </c>
    </row>
    <row r="58" spans="2:15">
      <c r="B58" s="63" t="s">
        <v>1702</v>
      </c>
      <c r="E58" s="63" t="s">
        <v>1718</v>
      </c>
      <c r="F58" s="63" t="s">
        <v>1</v>
      </c>
      <c r="G58" s="63" t="s">
        <v>1878</v>
      </c>
      <c r="J58" s="63" t="s">
        <v>1858</v>
      </c>
      <c r="K58" s="79">
        <f>SUMIFS(EPS!$L:$L,EPS!$B:$B,F58,EPS!$C:$C,E58,EPS!$I:$I,"CO2")</f>
        <v>35.897659999999995</v>
      </c>
      <c r="L58" s="88">
        <f>SUMIFS('Table 3-13'!$B:$B,'Table 3-13'!$C:$C,J58)</f>
        <v>32.5</v>
      </c>
      <c r="M58" s="114">
        <f t="shared" si="0"/>
        <v>-3.3976599999999948</v>
      </c>
    </row>
    <row r="59" spans="2:15">
      <c r="B59" s="63" t="s">
        <v>1702</v>
      </c>
      <c r="E59" s="63" t="s">
        <v>1717</v>
      </c>
      <c r="F59" s="63" t="s">
        <v>1</v>
      </c>
      <c r="J59" s="63" t="s">
        <v>7103</v>
      </c>
      <c r="K59" s="79">
        <f>SUM(K60:K62)</f>
        <v>203.25315000000001</v>
      </c>
      <c r="L59" s="79">
        <f>SUM(L60:L62)</f>
        <v>197.1</v>
      </c>
      <c r="M59" s="114"/>
    </row>
    <row r="60" spans="2:15">
      <c r="B60" s="63" t="s">
        <v>1702</v>
      </c>
      <c r="F60" s="63" t="s">
        <v>1</v>
      </c>
      <c r="J60" s="63" t="s">
        <v>1900</v>
      </c>
      <c r="K60" s="140">
        <f>SUMIFS(EPS!$L:$L,EPS!$B:$B,F57,EPS!$C:$C,E57,EPS!$E:$E,C57,EPS!$I:$I,"CO2")</f>
        <v>33.18815</v>
      </c>
      <c r="L60" s="88">
        <f>SUMIFS('Table 3-13'!$B:$B,'Table 3-13'!$C:$C,J60)</f>
        <v>30.8</v>
      </c>
      <c r="M60" s="114">
        <f t="shared" si="0"/>
        <v>-2.3881499999999996</v>
      </c>
    </row>
    <row r="61" spans="2:15">
      <c r="B61" s="63" t="s">
        <v>1702</v>
      </c>
      <c r="C61" s="63" t="s">
        <v>1703</v>
      </c>
      <c r="E61" s="63" t="s">
        <v>1717</v>
      </c>
      <c r="F61" s="63" t="s">
        <v>1</v>
      </c>
      <c r="J61" s="63" t="s">
        <v>7291</v>
      </c>
      <c r="K61" s="79">
        <f>SUMIFS(EPS!$L:$L,EPS!$B:$B,F61,EPS!$C:$C,E61,EPS!$E:$E,C61,EPS!$I:$I,"CO2")</f>
        <v>95.241399999999999</v>
      </c>
      <c r="L61" s="88">
        <f>SUMIFS('Table 3-13'!$B:$B,'Table 3-13'!$C:$C,J61)</f>
        <v>129.69999999999999</v>
      </c>
      <c r="M61" s="114">
        <f t="shared" si="0"/>
        <v>34.45859999999999</v>
      </c>
    </row>
    <row r="62" spans="2:15">
      <c r="B62" s="63" t="s">
        <v>1702</v>
      </c>
      <c r="C62" s="63" t="s">
        <v>1704</v>
      </c>
      <c r="E62" s="63" t="s">
        <v>1717</v>
      </c>
      <c r="F62" s="63" t="s">
        <v>1</v>
      </c>
      <c r="J62" s="63" t="s">
        <v>1897</v>
      </c>
      <c r="K62" s="79">
        <f>SUMIFS(EPS!$L:$L,EPS!$B:$B,F62,EPS!$C:$C,E62,EPS!$E:$E,C62,EPS!$I:$I,"CO2")</f>
        <v>74.823599999999999</v>
      </c>
      <c r="L62" s="88">
        <f>SUMIFS('Table 3-13'!$B:$B,'Table 3-13'!$C:$C,J62)</f>
        <v>36.6</v>
      </c>
      <c r="M62" s="114">
        <f t="shared" si="0"/>
        <v>-38.223599999999998</v>
      </c>
    </row>
    <row r="63" spans="2:15">
      <c r="K63" s="79"/>
      <c r="L63" s="88"/>
      <c r="M63" s="114">
        <f t="shared" si="0"/>
        <v>0</v>
      </c>
    </row>
    <row r="64" spans="2:15">
      <c r="K64" s="81">
        <f>SUM(K52:K53,K55:K58,K60:K62)</f>
        <v>1689.7803356000002</v>
      </c>
      <c r="L64" s="81">
        <f>SUM(L52:L53,L55:L58,L60:L62)</f>
        <v>1681.8999999999999</v>
      </c>
      <c r="M64" s="114">
        <f>L64-K64</f>
        <v>-7.8803356000003077</v>
      </c>
    </row>
    <row r="65" spans="10:13">
      <c r="J65" s="63" t="s">
        <v>1896</v>
      </c>
      <c r="M65" s="80"/>
    </row>
    <row r="66" spans="10:13">
      <c r="K66" s="96"/>
      <c r="L66" s="96"/>
      <c r="M66" s="96"/>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56"/>
  <sheetViews>
    <sheetView topLeftCell="F4" workbookViewId="0">
      <selection activeCell="M17" sqref="M17"/>
    </sheetView>
  </sheetViews>
  <sheetFormatPr defaultColWidth="9.140625" defaultRowHeight="16.5"/>
  <cols>
    <col min="1" max="5" width="9.140625" style="63"/>
    <col min="6" max="6" width="38.140625" style="63" customWidth="1"/>
    <col min="7" max="16384" width="9.140625" style="63"/>
  </cols>
  <sheetData>
    <row r="1" spans="1:14">
      <c r="H1" s="64" t="s">
        <v>1822</v>
      </c>
      <c r="I1" s="64"/>
      <c r="J1" s="64"/>
    </row>
    <row r="2" spans="1:14">
      <c r="H2" s="64" t="s">
        <v>1781</v>
      </c>
      <c r="I2" s="64"/>
      <c r="J2" s="64"/>
    </row>
    <row r="6" spans="1:14">
      <c r="A6" s="63" t="s">
        <v>2377</v>
      </c>
      <c r="B6" s="63" t="s">
        <v>1882</v>
      </c>
      <c r="C6" s="63" t="s">
        <v>1885</v>
      </c>
      <c r="D6" s="63" t="s">
        <v>1884</v>
      </c>
      <c r="E6" s="63" t="s">
        <v>1883</v>
      </c>
      <c r="F6" s="63" t="s">
        <v>1839</v>
      </c>
      <c r="G6" s="63" t="s">
        <v>1840</v>
      </c>
    </row>
    <row r="7" spans="1:14">
      <c r="H7" s="63">
        <v>2.1</v>
      </c>
      <c r="I7" s="63" t="s">
        <v>1826</v>
      </c>
    </row>
    <row r="8" spans="1:14">
      <c r="K8" s="78" t="s">
        <v>10699</v>
      </c>
      <c r="L8" s="78" t="s">
        <v>10700</v>
      </c>
      <c r="M8" s="78" t="s">
        <v>7158</v>
      </c>
    </row>
    <row r="9" spans="1:14">
      <c r="E9" s="63" t="s">
        <v>1702</v>
      </c>
      <c r="F9" s="63" t="s">
        <v>3</v>
      </c>
      <c r="G9" s="63" t="s">
        <v>1838</v>
      </c>
      <c r="J9" s="78" t="s">
        <v>1702</v>
      </c>
      <c r="K9" s="79">
        <f>SUMIFS(EPS!$L:$L,EPS!$B:$B,F9,EPS!$I:$I,E9)</f>
        <v>1537.3951</v>
      </c>
      <c r="L9" s="79">
        <f>'Table 3-10'!C9+'Table 3-1'!C15</f>
        <v>1544.1000000000001</v>
      </c>
      <c r="M9" s="79">
        <f>'Table 11.6'!J62</f>
        <v>1551.144</v>
      </c>
    </row>
    <row r="10" spans="1:14">
      <c r="E10" s="63" t="s">
        <v>1713</v>
      </c>
      <c r="F10" s="63" t="s">
        <v>3</v>
      </c>
      <c r="G10" s="63" t="s">
        <v>1838</v>
      </c>
      <c r="J10" s="78" t="s">
        <v>1713</v>
      </c>
      <c r="K10" s="79">
        <f>SUMIFS(EPS!$L:$L,EPS!$B:$B,F10,EPS!$I:$I,E10)</f>
        <v>1.6769002320000002</v>
      </c>
      <c r="L10" s="79">
        <f>'Table 3-10'!C10</f>
        <v>1.3</v>
      </c>
      <c r="M10" s="79"/>
      <c r="N10" s="80"/>
    </row>
    <row r="11" spans="1:14">
      <c r="E11" s="63" t="s">
        <v>1714</v>
      </c>
      <c r="F11" s="63" t="s">
        <v>3</v>
      </c>
      <c r="G11" s="63" t="s">
        <v>1838</v>
      </c>
      <c r="J11" s="78" t="s">
        <v>1714</v>
      </c>
      <c r="K11" s="79">
        <f>SUMIFS(EPS!$L:$L,EPS!$B:$B,F11,EPS!$I:$I,E11)</f>
        <v>17.8220011955</v>
      </c>
      <c r="L11" s="79">
        <f>'Table 3-10'!C11+'Table 3-1'!C36</f>
        <v>21.900000000000002</v>
      </c>
      <c r="M11" s="79"/>
      <c r="N11" s="80"/>
    </row>
    <row r="12" spans="1:14">
      <c r="J12" s="78" t="s">
        <v>2275</v>
      </c>
      <c r="K12" s="81">
        <f>SUM(K9:K11)</f>
        <v>1556.8940014274999</v>
      </c>
      <c r="L12" s="81">
        <f>SUM(L9:L11)</f>
        <v>1567.3000000000002</v>
      </c>
      <c r="M12" s="81">
        <f>SUM(M9:M11)</f>
        <v>1551.144</v>
      </c>
    </row>
    <row r="14" spans="1:14">
      <c r="F14" s="84"/>
      <c r="G14" s="84"/>
      <c r="H14" s="84"/>
      <c r="M14" s="81"/>
    </row>
    <row r="19" spans="1:14">
      <c r="N19" s="102"/>
    </row>
    <row r="26" spans="1:14">
      <c r="H26" s="63">
        <v>2.2000000000000002</v>
      </c>
      <c r="I26" s="63" t="s">
        <v>1925</v>
      </c>
    </row>
    <row r="27" spans="1:14">
      <c r="K27" s="78" t="s">
        <v>10699</v>
      </c>
      <c r="L27" s="78" t="s">
        <v>10700</v>
      </c>
      <c r="M27" s="78" t="s">
        <v>7158</v>
      </c>
    </row>
    <row r="28" spans="1:14">
      <c r="A28" s="63" t="s">
        <v>1924</v>
      </c>
      <c r="D28" s="63" t="s">
        <v>1752</v>
      </c>
      <c r="E28" s="63" t="s">
        <v>1702</v>
      </c>
      <c r="F28" s="63" t="s">
        <v>3</v>
      </c>
      <c r="G28" s="63" t="s">
        <v>1876</v>
      </c>
      <c r="J28" s="143" t="s">
        <v>1831</v>
      </c>
      <c r="K28" s="141">
        <f>SUM(SUMIFS(EPS!$L:$L,EPS!$B:$B,F29,EPS!$I:$I,E29,EPS!$D:$D,D29),SUMIFS(EPS!$L:$L,EPS!$B:$B,F28,EPS!$I:$I,E28,EPS!$D:$D,D28))</f>
        <v>842.30859999999996</v>
      </c>
      <c r="L28" s="141">
        <f>'Table 3-7'!C5</f>
        <v>851.5</v>
      </c>
      <c r="M28" s="141">
        <f>SUMIFS('Table 11.6'!$62:$62,'Table 11.6'!$1:$1,A28)</f>
        <v>909.62400000000002</v>
      </c>
    </row>
    <row r="29" spans="1:14">
      <c r="D29" s="63" t="s">
        <v>1763</v>
      </c>
      <c r="E29" s="63" t="s">
        <v>1702</v>
      </c>
      <c r="F29" s="63" t="s">
        <v>3</v>
      </c>
      <c r="G29" s="63" t="s">
        <v>1876</v>
      </c>
      <c r="J29" s="143"/>
      <c r="K29" s="142"/>
      <c r="L29" s="142"/>
      <c r="M29" s="142"/>
    </row>
    <row r="30" spans="1:14">
      <c r="A30" s="63" t="s">
        <v>1926</v>
      </c>
      <c r="D30" s="63" t="s">
        <v>1926</v>
      </c>
      <c r="E30" s="63" t="s">
        <v>1702</v>
      </c>
      <c r="F30" s="63" t="s">
        <v>3</v>
      </c>
      <c r="G30" s="63" t="s">
        <v>1876</v>
      </c>
      <c r="J30" s="63" t="s">
        <v>1832</v>
      </c>
      <c r="K30" s="79">
        <f>SUMIFS(EPS!$L:$L,EPS!$B:$B,F30,EPS!$I:$I,E30,EPS!$D:$D,"*"&amp;D30&amp;"*")</f>
        <v>679.51029999999992</v>
      </c>
      <c r="L30" s="79">
        <f>'Table 3-7'!C6</f>
        <v>659.3</v>
      </c>
      <c r="M30" s="97">
        <f>SUMIFS('Table 11.6'!$62:$62,'Table 11.6'!$1:$1,A30)</f>
        <v>612.83100000000002</v>
      </c>
    </row>
    <row r="31" spans="1:14">
      <c r="A31" s="63" t="s">
        <v>1921</v>
      </c>
      <c r="D31" s="63" t="s">
        <v>1766</v>
      </c>
      <c r="E31" s="63" t="s">
        <v>1702</v>
      </c>
      <c r="F31" s="63" t="s">
        <v>3</v>
      </c>
      <c r="G31" s="63" t="s">
        <v>1876</v>
      </c>
      <c r="J31" s="63" t="s">
        <v>1849</v>
      </c>
      <c r="K31" s="79">
        <f>SUMIFS(EPS!$L:$L,EPS!$B:$B,F31,EPS!$I:$I,E31,EPS!$D:$D,"*"&amp;D31&amp;"*")</f>
        <v>0</v>
      </c>
      <c r="L31" s="79">
        <f>'Table 3-7'!C7</f>
        <v>20.5</v>
      </c>
      <c r="M31" s="97">
        <f>SUMIFS('Table 11.6'!$62:$62,'Table 11.6'!$1:$1,A31)</f>
        <v>35.429000000000002</v>
      </c>
    </row>
    <row r="32" spans="1:14">
      <c r="A32" s="63" t="s">
        <v>1920</v>
      </c>
      <c r="D32" s="63" t="s">
        <v>1760</v>
      </c>
      <c r="E32" s="63" t="s">
        <v>1702</v>
      </c>
      <c r="F32" s="63" t="s">
        <v>3</v>
      </c>
      <c r="G32" s="63" t="s">
        <v>1876</v>
      </c>
      <c r="J32" s="63" t="s">
        <v>1834</v>
      </c>
      <c r="K32" s="79">
        <f>SUMIFS(EPS!$L:$L,EPS!$B:$B,F32,EPS!$I:$I,E32,EPS!$D:$D,"*"&amp;D32&amp;"*")</f>
        <v>0</v>
      </c>
      <c r="L32" s="79">
        <f>'Table 3-7'!C8</f>
        <v>0.4</v>
      </c>
      <c r="M32" s="97">
        <f>SUMIFS('Table 11.6'!$62:$62,'Table 11.6'!$1:$1,A32)</f>
        <v>0.47</v>
      </c>
    </row>
    <row r="33" spans="1:30">
      <c r="A33" s="63" t="s">
        <v>10684</v>
      </c>
      <c r="D33" s="63" t="s">
        <v>1767</v>
      </c>
      <c r="E33" s="63" t="s">
        <v>1702</v>
      </c>
      <c r="F33" s="63" t="s">
        <v>3</v>
      </c>
      <c r="J33" s="143" t="s">
        <v>10684</v>
      </c>
      <c r="K33" s="141">
        <f>SUM(SUMIFS(EPS!$L:$L,EPS!$B:$B,F34,EPS!$I:$I,E34,EPS!$D:$D,D34),SUMIFS(EPS!$L:$L,EPS!$B:$B,F33,EPS!$I:$I,E33,EPS!$D:$D,D33))</f>
        <v>15.5762</v>
      </c>
      <c r="L33" s="146"/>
      <c r="M33" s="141">
        <f>SUMIFS('Table 11.6'!$62:$62,'Table 11.6'!$1:$1,A33)</f>
        <v>10.505000000000001</v>
      </c>
    </row>
    <row r="34" spans="1:30">
      <c r="D34" s="63" t="s">
        <v>1761</v>
      </c>
      <c r="E34" s="63" t="s">
        <v>1702</v>
      </c>
      <c r="F34" s="63" t="s">
        <v>3</v>
      </c>
      <c r="J34" s="143"/>
      <c r="K34" s="142"/>
      <c r="L34" s="146"/>
      <c r="M34" s="142"/>
    </row>
    <row r="35" spans="1:30">
      <c r="K35" s="81">
        <f>SUM(K28:K34)</f>
        <v>1537.3950999999997</v>
      </c>
      <c r="L35" s="81">
        <f>SUM(L28:L34)</f>
        <v>1531.7</v>
      </c>
      <c r="M35" s="81">
        <f>SUM(M28:M34)</f>
        <v>1568.8590000000002</v>
      </c>
    </row>
    <row r="37" spans="1:30">
      <c r="AD37" s="81"/>
    </row>
    <row r="38" spans="1:30">
      <c r="AD38" s="81"/>
    </row>
    <row r="39" spans="1:30">
      <c r="AD39" s="81"/>
    </row>
    <row r="40" spans="1:30">
      <c r="AD40" s="81"/>
    </row>
    <row r="44" spans="1:30">
      <c r="H44" s="63">
        <v>2.2999999999999998</v>
      </c>
      <c r="I44" s="63" t="s">
        <v>1927</v>
      </c>
    </row>
    <row r="45" spans="1:30">
      <c r="K45" s="78" t="s">
        <v>10699</v>
      </c>
      <c r="L45" s="78" t="s">
        <v>10700</v>
      </c>
      <c r="M45" s="78"/>
    </row>
    <row r="46" spans="1:30">
      <c r="D46" s="63" t="s">
        <v>1752</v>
      </c>
      <c r="E46" s="63" t="s">
        <v>1713</v>
      </c>
      <c r="F46" s="63" t="s">
        <v>3</v>
      </c>
      <c r="G46" s="63" t="s">
        <v>1877</v>
      </c>
      <c r="J46" s="143" t="s">
        <v>1831</v>
      </c>
      <c r="K46" s="144">
        <f>SUM(SUMIFS(EPS!$L:$L,EPS!$B:$B,F47,EPS!$I:$I,E47,EPS!$D:$D,D47),SUMIFS(EPS!$L:$L,EPS!$B:$B,F46,EPS!$I:$I,E46,EPS!$D:$D,D46))</f>
        <v>0.17562440000000001</v>
      </c>
      <c r="L46" s="144">
        <f>'Table 3-8'!C5</f>
        <v>0.2</v>
      </c>
      <c r="M46" s="98"/>
    </row>
    <row r="47" spans="1:30">
      <c r="D47" s="63" t="s">
        <v>1922</v>
      </c>
      <c r="E47" s="63" t="s">
        <v>1713</v>
      </c>
      <c r="F47" s="63" t="s">
        <v>3</v>
      </c>
      <c r="G47" s="63" t="s">
        <v>1877</v>
      </c>
      <c r="J47" s="143"/>
      <c r="K47" s="145"/>
      <c r="L47" s="145"/>
      <c r="M47" s="98"/>
    </row>
    <row r="48" spans="1:30">
      <c r="D48" s="63" t="s">
        <v>1766</v>
      </c>
      <c r="E48" s="63" t="s">
        <v>1713</v>
      </c>
      <c r="F48" s="63" t="s">
        <v>3</v>
      </c>
      <c r="G48" s="63" t="s">
        <v>1877</v>
      </c>
      <c r="J48" s="63" t="s">
        <v>1833</v>
      </c>
      <c r="K48" s="88">
        <f>SUMIFS(EPS!$L:$L,EPS!$B:$B,F48,EPS!$I:$I,E48,EPS!$D:$D,"*"&amp;D48&amp;"*")</f>
        <v>0</v>
      </c>
      <c r="L48" s="88" t="str">
        <f>'Table 3-8'!C6</f>
        <v xml:space="preserve">+ </v>
      </c>
      <c r="M48" s="99"/>
    </row>
    <row r="49" spans="4:13">
      <c r="D49" s="63" t="s">
        <v>1926</v>
      </c>
      <c r="E49" s="63" t="s">
        <v>1713</v>
      </c>
      <c r="F49" s="63" t="s">
        <v>3</v>
      </c>
      <c r="G49" s="63" t="s">
        <v>1877</v>
      </c>
      <c r="J49" s="63" t="s">
        <v>1832</v>
      </c>
      <c r="K49" s="88">
        <f>SUMIFS(EPS!$L:$L,EPS!$B:$B,F49,EPS!$I:$I,E49,EPS!$D:$D,"*"&amp;D49&amp;"*")</f>
        <v>1.3382222000000001</v>
      </c>
      <c r="L49" s="88">
        <f>'Table 3-8'!C7</f>
        <v>1</v>
      </c>
      <c r="M49" s="99"/>
    </row>
    <row r="51" spans="4:13">
      <c r="H51" s="63">
        <v>2.4</v>
      </c>
      <c r="I51" s="63" t="s">
        <v>1928</v>
      </c>
    </row>
    <row r="52" spans="4:13">
      <c r="K52" s="78" t="s">
        <v>10699</v>
      </c>
      <c r="L52" s="78" t="s">
        <v>10700</v>
      </c>
      <c r="M52" s="78"/>
    </row>
    <row r="53" spans="4:13">
      <c r="D53" s="63" t="s">
        <v>1752</v>
      </c>
      <c r="E53" s="63" t="s">
        <v>1714</v>
      </c>
      <c r="F53" s="63" t="s">
        <v>3</v>
      </c>
      <c r="G53" s="63" t="s">
        <v>1930</v>
      </c>
      <c r="J53" s="143" t="s">
        <v>1831</v>
      </c>
      <c r="K53" s="141">
        <f>SUM(SUMIFS(EPS!$L:$L,EPS!$B:$B,F54,EPS!$I:$I,E54,EPS!$D:$D,D54),SUMIFS(EPS!$L:$L,EPS!$B:$B,F53,EPS!$I:$I,E53,EPS!$D:$D,D53))</f>
        <v>13.2580825</v>
      </c>
      <c r="L53" s="141">
        <f>'Table 3-9'!C5</f>
        <v>18.2</v>
      </c>
      <c r="M53" s="100"/>
    </row>
    <row r="54" spans="4:13">
      <c r="D54" s="63" t="s">
        <v>1922</v>
      </c>
      <c r="E54" s="63" t="s">
        <v>1714</v>
      </c>
      <c r="F54" s="63" t="s">
        <v>3</v>
      </c>
      <c r="G54" s="63" t="s">
        <v>1930</v>
      </c>
      <c r="J54" s="143"/>
      <c r="K54" s="142"/>
      <c r="L54" s="142"/>
      <c r="M54" s="100"/>
    </row>
    <row r="55" spans="4:13">
      <c r="D55" s="63" t="s">
        <v>1766</v>
      </c>
      <c r="E55" s="63" t="s">
        <v>1714</v>
      </c>
      <c r="F55" s="63" t="s">
        <v>3</v>
      </c>
      <c r="G55" s="63" t="s">
        <v>1930</v>
      </c>
      <c r="J55" s="63" t="s">
        <v>1833</v>
      </c>
      <c r="K55" s="79">
        <f>SUMIFS(EPS!$L:$L,EPS!$B:$B,F55,EPS!$I:$I,E55,EPS!$D:$D,"*"&amp;D55&amp;"*")</f>
        <v>0</v>
      </c>
      <c r="L55" s="79" t="str">
        <f>'Table 3-9'!C6</f>
        <v xml:space="preserve">+ </v>
      </c>
      <c r="M55" s="83"/>
    </row>
    <row r="56" spans="4:13">
      <c r="D56" s="63" t="s">
        <v>1926</v>
      </c>
      <c r="E56" s="63" t="s">
        <v>1714</v>
      </c>
      <c r="F56" s="63" t="s">
        <v>3</v>
      </c>
      <c r="G56" s="63" t="s">
        <v>1930</v>
      </c>
      <c r="J56" s="63" t="s">
        <v>1832</v>
      </c>
      <c r="K56" s="79">
        <f>SUMIFS(EPS!$L:$L,EPS!$B:$B,F56,EPS!$I:$I,E56,EPS!$D:$D,"*"&amp;D56&amp;"*")</f>
        <v>4.35072495</v>
      </c>
      <c r="L56" s="79">
        <f>'Table 3-9'!C7</f>
        <v>3.4</v>
      </c>
      <c r="M56" s="83"/>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topLeftCell="A16" workbookViewId="0">
      <selection activeCell="N30" sqref="N30"/>
    </sheetView>
  </sheetViews>
  <sheetFormatPr defaultColWidth="9.140625" defaultRowHeight="16.5"/>
  <cols>
    <col min="1" max="7" width="9.7109375" style="63" customWidth="1"/>
    <col min="8" max="8" width="57.28515625" style="63" customWidth="1"/>
    <col min="9" max="9" width="9.7109375" style="63" customWidth="1"/>
    <col min="10" max="10" width="11.42578125" style="63" customWidth="1"/>
    <col min="11" max="11" width="9.140625" style="63" customWidth="1"/>
    <col min="12" max="12" width="18.5703125" style="63" customWidth="1"/>
    <col min="13" max="16384" width="9.140625" style="63"/>
  </cols>
  <sheetData>
    <row r="1" spans="1:16">
      <c r="J1" s="64" t="s">
        <v>1829</v>
      </c>
      <c r="K1" s="64"/>
      <c r="L1" s="64"/>
      <c r="M1" s="64"/>
      <c r="N1" s="64"/>
    </row>
    <row r="2" spans="1:16">
      <c r="J2" s="64" t="s">
        <v>1781</v>
      </c>
      <c r="K2" s="64"/>
      <c r="L2" s="64"/>
      <c r="M2" s="64"/>
      <c r="N2" s="64"/>
    </row>
    <row r="3" spans="1:16">
      <c r="J3" s="89" t="s">
        <v>2390</v>
      </c>
      <c r="K3" s="90"/>
      <c r="L3" s="90"/>
      <c r="M3" s="90"/>
      <c r="N3" s="90"/>
    </row>
    <row r="4" spans="1:16">
      <c r="J4" s="89" t="s">
        <v>7078</v>
      </c>
      <c r="K4" s="90"/>
      <c r="L4" s="90"/>
      <c r="M4" s="90"/>
      <c r="N4" s="90"/>
    </row>
    <row r="7" spans="1:16">
      <c r="A7" s="63" t="s">
        <v>2377</v>
      </c>
      <c r="B7" s="63" t="s">
        <v>1882</v>
      </c>
      <c r="C7" s="63" t="s">
        <v>1885</v>
      </c>
      <c r="D7" s="63" t="s">
        <v>1884</v>
      </c>
      <c r="E7" s="63" t="s">
        <v>1883</v>
      </c>
      <c r="F7" s="63" t="s">
        <v>7076</v>
      </c>
      <c r="G7" s="63" t="s">
        <v>7077</v>
      </c>
      <c r="H7" s="63" t="s">
        <v>1839</v>
      </c>
      <c r="I7" s="63" t="s">
        <v>1840</v>
      </c>
    </row>
    <row r="8" spans="1:16">
      <c r="J8" s="63">
        <v>3.1</v>
      </c>
      <c r="K8" s="63" t="s">
        <v>1875</v>
      </c>
    </row>
    <row r="9" spans="1:16">
      <c r="M9" s="78" t="s">
        <v>10699</v>
      </c>
      <c r="N9" s="78" t="s">
        <v>10700</v>
      </c>
      <c r="O9" s="78" t="s">
        <v>7158</v>
      </c>
    </row>
    <row r="10" spans="1:16">
      <c r="H10" s="63" t="s">
        <v>7381</v>
      </c>
      <c r="I10" s="63" t="s">
        <v>1838</v>
      </c>
      <c r="L10" s="78" t="s">
        <v>1702</v>
      </c>
      <c r="M10" s="86">
        <f>SUMIFS(EPS!$L:$L,EPS!$B:$B,H10,EPS!$I:$I,L10)</f>
        <v>802.59662684799991</v>
      </c>
      <c r="N10" s="79">
        <f>'Table 3-10'!C13+'Table 3-13'!B36</f>
        <v>870.4</v>
      </c>
      <c r="O10" s="79">
        <f>'Table 11.4'!O62-'Table 11.4'!N62</f>
        <v>975.41100000000006</v>
      </c>
    </row>
    <row r="11" spans="1:16">
      <c r="H11" s="63" t="s">
        <v>7381</v>
      </c>
      <c r="I11" s="63" t="s">
        <v>1838</v>
      </c>
      <c r="L11" s="78" t="s">
        <v>1713</v>
      </c>
      <c r="M11" s="86">
        <f>SUMIFS(EPS!$L:$L,EPS!$B:$B,H11,EPS!$I:$I,L11)</f>
        <v>0.66438175098399976</v>
      </c>
      <c r="N11" s="85">
        <f>'Table 3-10'!C14</f>
        <v>1.6</v>
      </c>
      <c r="O11" s="79"/>
      <c r="P11" s="80"/>
    </row>
    <row r="12" spans="1:16">
      <c r="H12" s="63" t="s">
        <v>7381</v>
      </c>
      <c r="I12" s="63" t="s">
        <v>1838</v>
      </c>
      <c r="L12" s="78" t="s">
        <v>1714</v>
      </c>
      <c r="M12" s="86">
        <f>SUMIFS(EPS!$L:$L,EPS!$B:$B,H12,EPS!$I:$I,L12)</f>
        <v>0.99780943217999962</v>
      </c>
      <c r="N12" s="85">
        <f>'Table 3-10'!C15</f>
        <v>2</v>
      </c>
      <c r="O12" s="79"/>
      <c r="P12" s="80"/>
    </row>
    <row r="13" spans="1:16">
      <c r="L13" s="78" t="s">
        <v>2275</v>
      </c>
      <c r="M13" s="81">
        <f>SUM(M10:M12)</f>
        <v>804.25881803116397</v>
      </c>
      <c r="N13" s="81">
        <f>SUM(N10:N12)</f>
        <v>874</v>
      </c>
      <c r="O13" s="81">
        <f>SUM(O10:O12)</f>
        <v>975.41100000000006</v>
      </c>
    </row>
    <row r="14" spans="1:16">
      <c r="L14" s="63" t="s">
        <v>7375</v>
      </c>
    </row>
    <row r="15" spans="1:16">
      <c r="L15" s="63" t="s">
        <v>7376</v>
      </c>
    </row>
    <row r="16" spans="1:16">
      <c r="L16" s="63" t="s">
        <v>7377</v>
      </c>
    </row>
    <row r="19" spans="1:16">
      <c r="N19" s="102"/>
    </row>
    <row r="28" spans="1:16">
      <c r="J28" s="63">
        <v>3.2</v>
      </c>
      <c r="K28" s="63" t="s">
        <v>1929</v>
      </c>
    </row>
    <row r="29" spans="1:16">
      <c r="M29" s="78" t="s">
        <v>10699</v>
      </c>
      <c r="N29" s="78" t="s">
        <v>10700</v>
      </c>
      <c r="O29" s="78" t="s">
        <v>7158</v>
      </c>
    </row>
    <row r="30" spans="1:16">
      <c r="A30" s="63" t="s">
        <v>1924</v>
      </c>
      <c r="C30" s="63" t="s">
        <v>1702</v>
      </c>
      <c r="E30" s="63" t="s">
        <v>1733</v>
      </c>
      <c r="H30" s="63" t="s">
        <v>5</v>
      </c>
      <c r="I30" s="63" t="s">
        <v>1876</v>
      </c>
      <c r="L30" s="91" t="s">
        <v>1831</v>
      </c>
      <c r="M30" s="92">
        <f>SUMIFS(EPS!$L:$L,EPS!$B:$B,H30,EPS!$C:$C,E30,EPS!$E:$E,C30)</f>
        <v>0</v>
      </c>
      <c r="N30" s="92">
        <f>'Table 3-7'!C10</f>
        <v>43</v>
      </c>
      <c r="O30" s="93">
        <f>SUMIFS('Table 11.4'!$62:$62,'Table 11.4'!$1:$1,A30)</f>
        <v>91.593999999999994</v>
      </c>
    </row>
    <row r="31" spans="1:16">
      <c r="A31" s="63" t="s">
        <v>1926</v>
      </c>
      <c r="C31" s="63" t="s">
        <v>1702</v>
      </c>
      <c r="E31" s="63" t="s">
        <v>1734</v>
      </c>
      <c r="H31" s="63" t="s">
        <v>5</v>
      </c>
      <c r="I31" s="63" t="s">
        <v>1876</v>
      </c>
      <c r="L31" s="94" t="s">
        <v>1832</v>
      </c>
      <c r="M31" s="92">
        <f>SUMIFS(EPS!$L:$L,EPS!$B:$B,H31,EPS!$C:$C,E31,EPS!$E:$E,C31)</f>
        <v>0</v>
      </c>
      <c r="N31" s="92">
        <f>'Table 3-7'!C11+'Table 3-13'!B36</f>
        <v>579.69999999999993</v>
      </c>
      <c r="O31" s="93">
        <f>SUMIFS('Table 11.4'!$62:$62,'Table 11.4'!$1:$1,A31)</f>
        <v>537.67600000000004</v>
      </c>
      <c r="P31" s="63" t="s">
        <v>7370</v>
      </c>
    </row>
    <row r="32" spans="1:16">
      <c r="A32" s="63" t="s">
        <v>2378</v>
      </c>
      <c r="C32" s="63" t="s">
        <v>1702</v>
      </c>
      <c r="E32" s="63" t="s">
        <v>1739</v>
      </c>
      <c r="H32" s="63" t="s">
        <v>5</v>
      </c>
      <c r="I32" s="63" t="s">
        <v>1876</v>
      </c>
      <c r="L32" s="94" t="s">
        <v>7371</v>
      </c>
      <c r="M32" s="92">
        <f>SUMIFS(EPS!$L:$L,EPS!$B:$B,H32,EPS!$C:$C,E32,EPS!$E:$E,C32)+SUMIFS(EPS!$L:$L,EPS!$B:$B,H34,EPS!$C:$C,E34,EPS!$E:$E,C34)+SUMIFS(EPS!$L:$L,EPS!$B:$B,H36,EPS!$C:$C,E36,EPS!$E:$E,C36)+SUMIFS(EPS!$L:$L,EPS!$B:$B,H37,EPS!$C:$C,E37,EPS!$E:$E,C37)</f>
        <v>0</v>
      </c>
      <c r="N32" s="92">
        <f>'Table 3-7'!C12</f>
        <v>247.6</v>
      </c>
      <c r="O32" s="93">
        <f>SUMIFS('Table 11.4'!$62:$62,'Table 11.4'!$1:$1,A32)+SUMIFS('Table 11.4'!$62:$62,'Table 11.4'!$1:$1,A34)+SUMIFS('Table 11.4'!$62:$62,'Table 11.4'!$1:$1,A35)</f>
        <v>142.14699999999999</v>
      </c>
    </row>
    <row r="33" spans="1:15">
      <c r="C33" s="63" t="s">
        <v>1702</v>
      </c>
      <c r="E33" s="63" t="s">
        <v>1735</v>
      </c>
      <c r="H33" s="63" t="s">
        <v>5</v>
      </c>
      <c r="I33" s="63" t="s">
        <v>1876</v>
      </c>
      <c r="L33" s="94" t="s">
        <v>1919</v>
      </c>
      <c r="M33" s="92">
        <f>SUMIFS(EPS!$L:$L,EPS!$B:$B,H33,EPS!$C:$C,E33,EPS!$E:$E,C33)</f>
        <v>0</v>
      </c>
      <c r="N33" s="92"/>
      <c r="O33" s="93">
        <f>SUMIFS('Table 11.4'!$62:$62,'Table 11.4'!$1:$1,A33)</f>
        <v>0</v>
      </c>
    </row>
    <row r="34" spans="1:15">
      <c r="A34" s="63" t="s">
        <v>2382</v>
      </c>
      <c r="C34" s="63" t="s">
        <v>1702</v>
      </c>
      <c r="E34" s="63" t="s">
        <v>1736</v>
      </c>
      <c r="H34" s="63" t="s">
        <v>5</v>
      </c>
      <c r="I34" s="63" t="s">
        <v>1876</v>
      </c>
      <c r="L34" s="94" t="s">
        <v>2382</v>
      </c>
      <c r="M34" s="92"/>
      <c r="N34" s="92"/>
      <c r="O34" s="93"/>
    </row>
    <row r="35" spans="1:15">
      <c r="A35" s="63" t="s">
        <v>1923</v>
      </c>
      <c r="C35" s="63" t="s">
        <v>1702</v>
      </c>
      <c r="E35" s="63" t="s">
        <v>1737</v>
      </c>
      <c r="H35" s="63" t="s">
        <v>5</v>
      </c>
      <c r="I35" s="63" t="s">
        <v>1876</v>
      </c>
      <c r="L35" s="94" t="s">
        <v>2381</v>
      </c>
      <c r="M35" s="92"/>
      <c r="N35" s="92"/>
      <c r="O35" s="93"/>
    </row>
    <row r="36" spans="1:15">
      <c r="C36" s="63" t="s">
        <v>1702</v>
      </c>
      <c r="E36" s="63" t="s">
        <v>1738</v>
      </c>
      <c r="H36" s="63" t="s">
        <v>5</v>
      </c>
      <c r="I36" s="63" t="s">
        <v>1876</v>
      </c>
      <c r="L36" s="94" t="s">
        <v>1923</v>
      </c>
      <c r="M36" s="92"/>
      <c r="N36" s="92"/>
      <c r="O36" s="93">
        <f>SUMIFS('Table 11.4'!$62:$62,'Table 11.4'!$1:$1,A36)</f>
        <v>0</v>
      </c>
    </row>
    <row r="37" spans="1:15">
      <c r="C37" s="63" t="s">
        <v>1702</v>
      </c>
      <c r="E37" s="63" t="s">
        <v>1740</v>
      </c>
      <c r="H37" s="63" t="s">
        <v>5</v>
      </c>
      <c r="I37" s="63" t="s">
        <v>1876</v>
      </c>
      <c r="L37" s="94" t="s">
        <v>1881</v>
      </c>
      <c r="M37" s="92"/>
      <c r="N37" s="92"/>
      <c r="O37" s="93">
        <f>SUMIFS('Table 11.4'!$62:$62,'Table 11.4'!$1:$1,A37)</f>
        <v>0</v>
      </c>
    </row>
    <row r="38" spans="1:15">
      <c r="A38" s="63" t="s">
        <v>2380</v>
      </c>
      <c r="L38" s="94" t="s">
        <v>2380</v>
      </c>
      <c r="M38" s="92">
        <f>SUMIFS(EPS!$L:$L,EPS!$B:$B,H38,EPS!$C:$C,E38,EPS!$E:$E,C38)</f>
        <v>0</v>
      </c>
      <c r="N38" s="92"/>
      <c r="O38" s="93">
        <f>SUMIFS('Table 11.4'!$62:$62,'Table 11.4'!$1:$1,A38)</f>
        <v>203.994</v>
      </c>
    </row>
    <row r="39" spans="1:15">
      <c r="M39" s="81">
        <f>SUM(M30:M37)</f>
        <v>0</v>
      </c>
      <c r="N39" s="81">
        <f>SUM(N30:N37)</f>
        <v>870.3</v>
      </c>
      <c r="O39" s="81">
        <f>SUM(O30:O38)</f>
        <v>975.41099999999994</v>
      </c>
    </row>
    <row r="41" spans="1:15">
      <c r="M41" s="81"/>
    </row>
    <row r="51" spans="3:14">
      <c r="J51" s="63">
        <v>3.3</v>
      </c>
      <c r="K51" s="63" t="s">
        <v>1931</v>
      </c>
    </row>
    <row r="52" spans="3:14">
      <c r="M52" s="78" t="s">
        <v>7278</v>
      </c>
      <c r="N52" s="78" t="s">
        <v>7157</v>
      </c>
    </row>
    <row r="53" spans="3:14">
      <c r="C53" s="63" t="s">
        <v>1713</v>
      </c>
      <c r="E53" s="63" t="s">
        <v>1733</v>
      </c>
      <c r="H53" s="63" t="s">
        <v>5</v>
      </c>
      <c r="I53" s="63" t="s">
        <v>1877</v>
      </c>
      <c r="L53" s="91" t="s">
        <v>1831</v>
      </c>
      <c r="M53" s="95">
        <f>SUMIFS(EPS!$L:$L,EPS!$B:$B,H53,EPS!$C:$C,E53,EPS!$E:$E,C53)</f>
        <v>0</v>
      </c>
      <c r="N53" s="95">
        <f>'Table 3-8'!C10</f>
        <v>0.1</v>
      </c>
    </row>
    <row r="54" spans="3:14">
      <c r="C54" s="63" t="s">
        <v>1713</v>
      </c>
      <c r="E54" s="63" t="s">
        <v>1734</v>
      </c>
      <c r="H54" s="63" t="s">
        <v>5</v>
      </c>
      <c r="I54" s="63" t="s">
        <v>1877</v>
      </c>
      <c r="L54" s="94" t="s">
        <v>1832</v>
      </c>
      <c r="M54" s="95">
        <f>SUMIFS(EPS!$L:$L,EPS!$B:$B,H54,EPS!$C:$C,E54,EPS!$E:$E,C54)</f>
        <v>0</v>
      </c>
      <c r="N54" s="95">
        <f>'Table 3-8'!C11</f>
        <v>0.2</v>
      </c>
    </row>
    <row r="55" spans="3:14">
      <c r="C55" s="63" t="s">
        <v>1713</v>
      </c>
      <c r="E55" s="63" t="s">
        <v>1739</v>
      </c>
      <c r="H55" s="63" t="s">
        <v>5</v>
      </c>
      <c r="I55" s="63" t="s">
        <v>1877</v>
      </c>
      <c r="L55" s="94" t="s">
        <v>1833</v>
      </c>
      <c r="M55" s="95">
        <f>SUMIFS(EPS!$L:$L,EPS!$B:$B,H55,EPS!$C:$C,E55,EPS!$E:$E,C55)</f>
        <v>0</v>
      </c>
      <c r="N55" s="95">
        <f>'Table 3-8'!C12</f>
        <v>0.3</v>
      </c>
    </row>
    <row r="56" spans="3:14">
      <c r="C56" s="63" t="s">
        <v>1713</v>
      </c>
      <c r="E56" s="63" t="s">
        <v>1735</v>
      </c>
      <c r="H56" s="63" t="s">
        <v>5</v>
      </c>
      <c r="L56" s="94" t="s">
        <v>1919</v>
      </c>
      <c r="M56" s="95">
        <f>SUMIFS(EPS!$L:$L,EPS!$B:$B,H56,EPS!$C:$C,E56,EPS!$E:$E,C56)</f>
        <v>0</v>
      </c>
      <c r="N56" s="95"/>
    </row>
    <row r="57" spans="3:14">
      <c r="C57" s="63" t="s">
        <v>1713</v>
      </c>
      <c r="E57" s="63" t="s">
        <v>1736</v>
      </c>
      <c r="H57" s="63" t="s">
        <v>5</v>
      </c>
      <c r="L57" s="94" t="s">
        <v>2382</v>
      </c>
      <c r="M57" s="95">
        <f>SUMIFS(EPS!$L:$L,EPS!$B:$B,H57,EPS!$C:$C,E57,EPS!$E:$E,C57)</f>
        <v>0</v>
      </c>
      <c r="N57" s="95"/>
    </row>
    <row r="58" spans="3:14">
      <c r="C58" s="63" t="s">
        <v>1713</v>
      </c>
      <c r="E58" s="63" t="s">
        <v>1737</v>
      </c>
      <c r="H58" s="63" t="s">
        <v>5</v>
      </c>
      <c r="L58" s="94" t="s">
        <v>2381</v>
      </c>
      <c r="M58" s="95">
        <f>SUMIFS(EPS!$L:$L,EPS!$B:$B,H58,EPS!$C:$C,E58,EPS!$E:$E,C58)</f>
        <v>0</v>
      </c>
      <c r="N58" s="95"/>
    </row>
    <row r="59" spans="3:14">
      <c r="C59" s="63" t="s">
        <v>1713</v>
      </c>
      <c r="E59" s="63" t="s">
        <v>1738</v>
      </c>
      <c r="H59" s="63" t="s">
        <v>5</v>
      </c>
      <c r="L59" s="94" t="s">
        <v>1923</v>
      </c>
      <c r="M59" s="95">
        <f>SUMIFS(EPS!$L:$L,EPS!$B:$B,H59,EPS!$C:$C,E59,EPS!$E:$E,C59)</f>
        <v>0</v>
      </c>
      <c r="N59" s="95"/>
    </row>
    <row r="60" spans="3:14">
      <c r="C60" s="63" t="s">
        <v>1713</v>
      </c>
      <c r="E60" s="63" t="s">
        <v>1740</v>
      </c>
      <c r="H60" s="63" t="s">
        <v>5</v>
      </c>
      <c r="L60" s="94" t="s">
        <v>1881</v>
      </c>
      <c r="M60" s="95">
        <f>SUMIFS(EPS!$L:$L,EPS!$B:$B,H60,EPS!$C:$C,E60,EPS!$E:$E,C60)</f>
        <v>0</v>
      </c>
      <c r="N60" s="95"/>
    </row>
    <row r="61" spans="3:14">
      <c r="M61" s="96">
        <f>SUM(M53:M60)</f>
        <v>0</v>
      </c>
      <c r="N61" s="96">
        <f>SUM(N53:N60)</f>
        <v>0.60000000000000009</v>
      </c>
    </row>
    <row r="64" spans="3:14">
      <c r="J64" s="63">
        <v>3.4</v>
      </c>
      <c r="K64" s="63" t="s">
        <v>1932</v>
      </c>
    </row>
    <row r="65" spans="3:14">
      <c r="M65" s="78" t="s">
        <v>7278</v>
      </c>
      <c r="N65" s="78" t="s">
        <v>7157</v>
      </c>
    </row>
    <row r="66" spans="3:14">
      <c r="C66" s="63" t="s">
        <v>1714</v>
      </c>
      <c r="E66" s="63" t="s">
        <v>1733</v>
      </c>
      <c r="H66" s="63" t="s">
        <v>5</v>
      </c>
      <c r="I66" s="63" t="s">
        <v>1930</v>
      </c>
      <c r="L66" s="91" t="s">
        <v>1831</v>
      </c>
      <c r="M66" s="95">
        <f>SUMIFS(EPS!$L:$L,EPS!$B:$B,H66,EPS!$C:$C,E66,EPS!$E:$E,C66)-SUMIFS(EPS!$L:$L,EPS!$B:$B,H66,EPS!$C:$C,E66,EPS!$E:$E,C66,EPS!$D:$D,F66)</f>
        <v>0</v>
      </c>
      <c r="N66" s="95">
        <f>'Table 3-9'!C10</f>
        <v>0.2</v>
      </c>
    </row>
    <row r="67" spans="3:14">
      <c r="C67" s="63" t="s">
        <v>1714</v>
      </c>
      <c r="E67" s="63" t="s">
        <v>1739</v>
      </c>
      <c r="H67" s="63" t="s">
        <v>5</v>
      </c>
      <c r="I67" s="63" t="s">
        <v>1930</v>
      </c>
      <c r="L67" s="94" t="s">
        <v>1833</v>
      </c>
      <c r="M67" s="95">
        <f>SUMIFS(EPS!$L:$L,EPS!$B:$B,H67,EPS!$C:$C,E67,EPS!$E:$E,C67)-SUMIFS(EPS!$L:$L,EPS!$B:$B,H67,EPS!$C:$C,E67,EPS!$E:$E,C67,EPS!$D:$D,F67)</f>
        <v>0</v>
      </c>
      <c r="N67" s="95">
        <f>'Table 3-9'!C11</f>
        <v>0.3</v>
      </c>
    </row>
    <row r="68" spans="3:14">
      <c r="C68" s="63" t="s">
        <v>1714</v>
      </c>
      <c r="E68" s="63" t="s">
        <v>1734</v>
      </c>
      <c r="H68" s="63" t="s">
        <v>5</v>
      </c>
      <c r="I68" s="63" t="s">
        <v>1930</v>
      </c>
      <c r="L68" s="94" t="s">
        <v>1832</v>
      </c>
      <c r="M68" s="95">
        <f>SUMIFS(EPS!$L:$L,EPS!$B:$B,H68,EPS!$C:$C,E68,EPS!$E:$E,C68)-SUMIFS(EPS!$L:$L,EPS!$B:$B,H68,EPS!$C:$C,E68,EPS!$E:$E,C68,EPS!$D:$D,F68)</f>
        <v>0</v>
      </c>
      <c r="N68" s="95">
        <f>'Table 3-9'!C12</f>
        <v>0.2</v>
      </c>
    </row>
    <row r="69" spans="3:14">
      <c r="C69" s="63" t="s">
        <v>1714</v>
      </c>
      <c r="E69" s="63" t="s">
        <v>1735</v>
      </c>
      <c r="H69" s="63" t="s">
        <v>5</v>
      </c>
      <c r="L69" s="94" t="s">
        <v>1919</v>
      </c>
      <c r="M69" s="95">
        <f>SUMIFS(EPS!$L:$L,EPS!$B:$B,H69,EPS!$C:$C,E69,EPS!$E:$E,C69)-SUMIFS(EPS!$L:$L,EPS!$B:$B,H69,EPS!$C:$C,E69,EPS!$E:$E,C69,EPS!$D:$D,F69)</f>
        <v>0</v>
      </c>
      <c r="N69" s="95">
        <f>'Table 3-9'!C13</f>
        <v>1.3</v>
      </c>
    </row>
    <row r="70" spans="3:14">
      <c r="C70" s="63" t="s">
        <v>1714</v>
      </c>
      <c r="E70" s="63" t="s">
        <v>1736</v>
      </c>
      <c r="H70" s="63" t="s">
        <v>5</v>
      </c>
      <c r="L70" s="94" t="s">
        <v>2382</v>
      </c>
      <c r="M70" s="95">
        <f>SUMIFS(EPS!$L:$L,EPS!$B:$B,H70,EPS!$C:$C,E70,EPS!$E:$E,C70)-SUMIFS(EPS!$L:$L,EPS!$B:$B,H70,EPS!$C:$C,E70,EPS!$E:$E,C70,EPS!$D:$D,F70)</f>
        <v>0</v>
      </c>
      <c r="N70" s="95">
        <f>'Table 3-9'!C14</f>
        <v>0.3</v>
      </c>
    </row>
    <row r="71" spans="3:14">
      <c r="C71" s="63" t="s">
        <v>1714</v>
      </c>
      <c r="E71" s="63" t="s">
        <v>1737</v>
      </c>
      <c r="H71" s="63" t="s">
        <v>5</v>
      </c>
      <c r="L71" s="94" t="s">
        <v>2381</v>
      </c>
      <c r="M71" s="95">
        <f>SUMIFS(EPS!$L:$L,EPS!$B:$B,H71,EPS!$C:$C,E71,EPS!$E:$E,C71)-SUMIFS(EPS!$L:$L,EPS!$B:$B,H71,EPS!$C:$C,E71,EPS!$E:$E,C71,EPS!$D:$D,F71)</f>
        <v>0</v>
      </c>
      <c r="N71" s="95" t="str">
        <f>'Table 3-9'!C15</f>
        <v xml:space="preserve">+ </v>
      </c>
    </row>
    <row r="72" spans="3:14">
      <c r="C72" s="63" t="s">
        <v>1714</v>
      </c>
      <c r="E72" s="63" t="s">
        <v>1738</v>
      </c>
      <c r="H72" s="63" t="s">
        <v>5</v>
      </c>
      <c r="L72" s="94" t="s">
        <v>1923</v>
      </c>
      <c r="M72" s="95">
        <f>SUMIFS(EPS!$L:$L,EPS!$B:$B,H72,EPS!$C:$C,E72,EPS!$E:$E,C72)-SUMIFS(EPS!$L:$L,EPS!$B:$B,H72,EPS!$C:$C,E72,EPS!$E:$E,C72,EPS!$D:$D,F72)</f>
        <v>0</v>
      </c>
      <c r="N72" s="95">
        <f>'Table 3-9'!C16</f>
        <v>0.1</v>
      </c>
    </row>
    <row r="73" spans="3:14">
      <c r="C73" s="63" t="s">
        <v>1714</v>
      </c>
      <c r="E73" s="63" t="s">
        <v>1740</v>
      </c>
      <c r="H73" s="63" t="s">
        <v>5</v>
      </c>
      <c r="L73" s="94" t="s">
        <v>1881</v>
      </c>
      <c r="M73" s="95">
        <f>SUMIFS(EPS!$L:$L,EPS!$B:$B,H73,EPS!$C:$C,E73,EPS!$E:$E,C73)-SUMIFS(EPS!$L:$L,EPS!$B:$B,H73,EPS!$C:$C,E73,EPS!$E:$E,C73,EPS!$D:$D,F73)</f>
        <v>0</v>
      </c>
      <c r="N73" s="95">
        <f>'Table 3-9'!C17</f>
        <v>0.1</v>
      </c>
    </row>
    <row r="74" spans="3:14">
      <c r="M74" s="96">
        <f>SUM(M66:M73)</f>
        <v>0</v>
      </c>
      <c r="N74" s="96">
        <f>SUM(N66:N73)</f>
        <v>2.5</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13" workbookViewId="0">
      <selection activeCell="M26" sqref="M26"/>
    </sheetView>
  </sheetViews>
  <sheetFormatPr defaultColWidth="9.140625" defaultRowHeight="16.5"/>
  <cols>
    <col min="1" max="1" width="0" style="63" hidden="1" customWidth="1"/>
    <col min="2" max="5" width="9.140625" style="63" hidden="1" customWidth="1"/>
    <col min="6" max="6" width="16.7109375" style="63" hidden="1" customWidth="1"/>
    <col min="7" max="7" width="14" style="63" hidden="1" customWidth="1"/>
    <col min="8" max="8" width="15" style="63" hidden="1" customWidth="1"/>
    <col min="9" max="9" width="15" style="63" customWidth="1"/>
    <col min="10" max="14" width="9.140625" style="63"/>
    <col min="15" max="15" width="9.140625" style="80"/>
    <col min="16" max="16384" width="9.140625" style="63"/>
  </cols>
  <sheetData>
    <row r="1" spans="1:14">
      <c r="I1" s="64" t="s">
        <v>1823</v>
      </c>
      <c r="J1" s="65"/>
      <c r="K1" s="65"/>
    </row>
    <row r="2" spans="1:14">
      <c r="I2" s="64" t="s">
        <v>1781</v>
      </c>
      <c r="J2" s="65"/>
      <c r="K2" s="65"/>
    </row>
    <row r="6" spans="1:14">
      <c r="A6" s="63" t="s">
        <v>2377</v>
      </c>
      <c r="B6" s="63" t="s">
        <v>1882</v>
      </c>
      <c r="C6" s="63" t="s">
        <v>1885</v>
      </c>
      <c r="D6" s="63" t="s">
        <v>1884</v>
      </c>
      <c r="E6" s="63" t="s">
        <v>1883</v>
      </c>
      <c r="F6" s="63" t="s">
        <v>1841</v>
      </c>
      <c r="G6" s="63" t="s">
        <v>1839</v>
      </c>
      <c r="H6" s="63" t="s">
        <v>1840</v>
      </c>
    </row>
    <row r="7" spans="1:14">
      <c r="I7" s="63">
        <v>4.0999999999999996</v>
      </c>
      <c r="J7" s="63" t="s">
        <v>1825</v>
      </c>
    </row>
    <row r="8" spans="1:14">
      <c r="L8" s="78" t="s">
        <v>10699</v>
      </c>
      <c r="M8" s="78" t="s">
        <v>10700</v>
      </c>
      <c r="N8" s="78" t="s">
        <v>7158</v>
      </c>
    </row>
    <row r="9" spans="1:14">
      <c r="D9" s="63" t="s">
        <v>1702</v>
      </c>
      <c r="E9" s="63" t="s">
        <v>1827</v>
      </c>
      <c r="G9" s="63" t="s">
        <v>17</v>
      </c>
      <c r="H9" s="63" t="s">
        <v>1838</v>
      </c>
      <c r="K9" s="63" t="s">
        <v>1702</v>
      </c>
      <c r="L9" s="79">
        <f>SUMIFS(EPS!$L:$L,EPS!$B:$B,G9,EPS!$I:$I,D9,EPS!$C:$C,"*"&amp;E9&amp;"*")</f>
        <v>335.36939999999998</v>
      </c>
      <c r="M9" s="79">
        <f>'Table 3-10'!C17</f>
        <v>334.1</v>
      </c>
      <c r="N9" s="79">
        <f>'Table 11.2'!I62-'Table 11.2'!H62</f>
        <v>324.91499999999996</v>
      </c>
    </row>
    <row r="10" spans="1:14">
      <c r="D10" s="63" t="s">
        <v>1713</v>
      </c>
      <c r="E10" s="63" t="s">
        <v>1827</v>
      </c>
      <c r="G10" s="63" t="s">
        <v>17</v>
      </c>
      <c r="H10" s="63" t="s">
        <v>1838</v>
      </c>
      <c r="K10" s="63" t="s">
        <v>1713</v>
      </c>
      <c r="L10" s="88">
        <f>SUMIFS(EPS!$L:$L,EPS!$B:$B,G10,EPS!$I:$I,D10,EPS!$C:$C,"*"&amp;E10&amp;"*")</f>
        <v>0.70961604</v>
      </c>
      <c r="M10" s="79">
        <f>'Table 3-10'!C18</f>
        <v>4.3</v>
      </c>
      <c r="N10" s="79"/>
    </row>
    <row r="11" spans="1:14">
      <c r="D11" s="63" t="s">
        <v>1714</v>
      </c>
      <c r="E11" s="63" t="s">
        <v>1827</v>
      </c>
      <c r="G11" s="63" t="s">
        <v>17</v>
      </c>
      <c r="H11" s="63" t="s">
        <v>1838</v>
      </c>
      <c r="K11" s="63" t="s">
        <v>1714</v>
      </c>
      <c r="L11" s="88">
        <f>SUMIFS(EPS!$L:$L,EPS!$B:$B,G11,EPS!$I:$I,D11,EPS!$C:$C,"*"&amp;E11&amp;"*")</f>
        <v>0.25191297499999998</v>
      </c>
      <c r="M11" s="79">
        <f>'Table 3-10'!C19</f>
        <v>0.7</v>
      </c>
      <c r="N11" s="79"/>
    </row>
    <row r="12" spans="1:14">
      <c r="K12" s="63" t="s">
        <v>2275</v>
      </c>
      <c r="L12" s="81">
        <f>SUM(L9:L11)</f>
        <v>336.33092901499998</v>
      </c>
      <c r="M12" s="81">
        <f>SUM(M9:M11)</f>
        <v>339.1</v>
      </c>
      <c r="N12" s="81">
        <f>SUM(N9:N11)</f>
        <v>324.91499999999996</v>
      </c>
    </row>
    <row r="19" spans="4:14">
      <c r="N19" s="102"/>
    </row>
    <row r="24" spans="4:14">
      <c r="I24" s="63">
        <v>4.2</v>
      </c>
      <c r="J24" s="63" t="s">
        <v>1828</v>
      </c>
    </row>
    <row r="25" spans="4:14">
      <c r="L25" s="78" t="s">
        <v>10699</v>
      </c>
      <c r="M25" s="78" t="s">
        <v>10700</v>
      </c>
      <c r="N25" s="78" t="s">
        <v>7158</v>
      </c>
    </row>
    <row r="26" spans="4:14">
      <c r="D26" s="63" t="s">
        <v>1702</v>
      </c>
      <c r="E26" s="63" t="s">
        <v>1723</v>
      </c>
      <c r="G26" s="63" t="s">
        <v>17</v>
      </c>
      <c r="H26" s="63" t="s">
        <v>1838</v>
      </c>
      <c r="K26" s="63" t="s">
        <v>1702</v>
      </c>
      <c r="L26" s="79">
        <f>SUMIFS(EPS!$L:$L,EPS!$B:$B,G26,EPS!$I:$I,D26,EPS!$C:$C,"*"&amp;E26&amp;"*")</f>
        <v>243.21799999999999</v>
      </c>
      <c r="M26" s="79">
        <f>'Table 3-10'!C21</f>
        <v>258.7</v>
      </c>
      <c r="N26" s="79">
        <f>'Table 11.3'!L62-'Table 11.3'!K62</f>
        <v>245.24900000000002</v>
      </c>
    </row>
    <row r="27" spans="4:14">
      <c r="D27" s="63" t="s">
        <v>1713</v>
      </c>
      <c r="E27" s="63" t="s">
        <v>1723</v>
      </c>
      <c r="G27" s="63" t="s">
        <v>17</v>
      </c>
      <c r="H27" s="63" t="s">
        <v>1838</v>
      </c>
      <c r="K27" s="63" t="s">
        <v>1713</v>
      </c>
      <c r="L27" s="88">
        <f>SUMIFS(EPS!$L:$L,EPS!$B:$B,G27,EPS!$I:$I,D27,EPS!$C:$C,"*"&amp;E27&amp;"*")</f>
        <v>0.50574439999999998</v>
      </c>
      <c r="M27" s="79">
        <f>'Table 3-10'!C22</f>
        <v>1.4</v>
      </c>
      <c r="N27" s="79"/>
    </row>
    <row r="28" spans="4:14">
      <c r="D28" s="63" t="s">
        <v>1714</v>
      </c>
      <c r="E28" s="63" t="s">
        <v>1723</v>
      </c>
      <c r="G28" s="63" t="s">
        <v>17</v>
      </c>
      <c r="H28" s="63" t="s">
        <v>1838</v>
      </c>
      <c r="K28" s="63" t="s">
        <v>1714</v>
      </c>
      <c r="L28" s="88">
        <f>SUMIFS(EPS!$L:$L,EPS!$B:$B,G28,EPS!$I:$I,D28,EPS!$C:$C,"*"&amp;E28&amp;"*")</f>
        <v>0.22519487999999999</v>
      </c>
      <c r="M28" s="79">
        <f>'Table 3-10'!C23</f>
        <v>0.3</v>
      </c>
      <c r="N28" s="79"/>
    </row>
    <row r="29" spans="4:14">
      <c r="K29" s="63" t="s">
        <v>2275</v>
      </c>
      <c r="L29" s="81">
        <f>SUM(L26:L28)</f>
        <v>243.94893927999999</v>
      </c>
      <c r="M29" s="81">
        <f>SUM(M26:M28)</f>
        <v>260.39999999999998</v>
      </c>
      <c r="N29" s="81">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A34" workbookViewId="0">
      <selection activeCell="K43" sqref="K43"/>
    </sheetView>
  </sheetViews>
  <sheetFormatPr defaultColWidth="9.140625" defaultRowHeight="16.5"/>
  <cols>
    <col min="1" max="3" width="9.140625" style="63" customWidth="1"/>
    <col min="4" max="4" width="28.7109375" style="63" customWidth="1"/>
    <col min="5" max="5" width="37" style="63" customWidth="1"/>
    <col min="6" max="6" width="14.5703125" style="63" customWidth="1"/>
    <col min="7" max="7" width="11.42578125" style="63" customWidth="1"/>
    <col min="8" max="8" width="9.140625" style="63"/>
    <col min="9" max="9" width="37.42578125" style="63" customWidth="1"/>
    <col min="10" max="10" width="11" style="63" bestFit="1" customWidth="1"/>
    <col min="11" max="11" width="9.140625" style="63"/>
    <col min="12" max="12" width="13.7109375" style="63" bestFit="1" customWidth="1"/>
    <col min="13" max="16384" width="9.140625" style="63"/>
  </cols>
  <sheetData>
    <row r="1" spans="1:12">
      <c r="G1" s="64" t="s">
        <v>1829</v>
      </c>
      <c r="H1" s="64"/>
      <c r="I1" s="64"/>
    </row>
    <row r="2" spans="1:12">
      <c r="G2" s="64" t="s">
        <v>1781</v>
      </c>
      <c r="H2" s="64"/>
      <c r="I2" s="64"/>
    </row>
    <row r="6" spans="1:12">
      <c r="A6" s="63" t="s">
        <v>1882</v>
      </c>
      <c r="B6" s="63" t="s">
        <v>1885</v>
      </c>
      <c r="C6" s="63" t="s">
        <v>1884</v>
      </c>
      <c r="D6" s="63" t="s">
        <v>1883</v>
      </c>
      <c r="E6" s="63" t="s">
        <v>1839</v>
      </c>
      <c r="F6" s="63" t="s">
        <v>1840</v>
      </c>
    </row>
    <row r="7" spans="1:12">
      <c r="G7" s="63">
        <v>5.0999999999999996</v>
      </c>
      <c r="H7" s="63" t="s">
        <v>1977</v>
      </c>
    </row>
    <row r="8" spans="1:12">
      <c r="J8" s="78" t="s">
        <v>10699</v>
      </c>
      <c r="K8" s="78" t="s">
        <v>10700</v>
      </c>
    </row>
    <row r="9" spans="1:12">
      <c r="E9" s="63" t="s">
        <v>10682</v>
      </c>
      <c r="F9" s="63" t="s">
        <v>1983</v>
      </c>
      <c r="I9" s="78" t="s">
        <v>1702</v>
      </c>
      <c r="J9" s="79">
        <f>SUMIFS(EPS!$L:$L,EPS!$B:$B,E9,EPS!$I:$I,I9)</f>
        <v>396.50819999999993</v>
      </c>
      <c r="K9" s="79">
        <f>SUM('Table 4-1'!C4,'Table 5-1'!C4)+SUMIFS('Table 3-1'!$C:$C,'Table 3-1'!$D:$D,"process",'Table 3-1'!$F:$F,I9)</f>
        <v>341.3</v>
      </c>
      <c r="L9" s="110"/>
    </row>
    <row r="10" spans="1:12">
      <c r="E10" s="63" t="s">
        <v>10682</v>
      </c>
      <c r="F10" s="63" t="s">
        <v>1983</v>
      </c>
      <c r="I10" s="78" t="s">
        <v>1713</v>
      </c>
      <c r="J10" s="79">
        <f>SUMIFS(EPS!$L:$L,EPS!$B:$B,E10,EPS!$I:$I,I10)</f>
        <v>708.84800000000007</v>
      </c>
      <c r="K10" s="79">
        <f>(SUM('Table 4-1'!C25,'Table 5-1'!C7,'Table 7-1'!C4)+SUMIFS('Table 3-1'!$C:$C,'Table 3-1'!$D:$D,"process",'Table 3-1'!$F:$F,I10))</f>
        <v>691.1</v>
      </c>
      <c r="L10" s="110"/>
    </row>
    <row r="11" spans="1:12">
      <c r="E11" s="63" t="s">
        <v>10682</v>
      </c>
      <c r="F11" s="63" t="s">
        <v>1983</v>
      </c>
      <c r="I11" s="78" t="s">
        <v>1714</v>
      </c>
      <c r="J11" s="79">
        <f>SUMIFS(EPS!$L:$L,EPS!$B:$B,E11,EPS!$I:$I,I11)</f>
        <v>358.76867590000001</v>
      </c>
      <c r="K11" s="79">
        <f>(SUM('Table 4-1'!C31,'Table 5-1'!C12,'Table 7-1'!C9)+SUMIFS('Table 3-1'!$C:$C,'Table 3-1'!$D:$D,"process",'Table 3-1'!$F:$F,I11))</f>
        <v>348</v>
      </c>
      <c r="L11" s="110"/>
    </row>
    <row r="12" spans="1:12">
      <c r="E12" s="63" t="s">
        <v>10682</v>
      </c>
      <c r="F12" s="63" t="s">
        <v>1983</v>
      </c>
      <c r="I12" s="78" t="s">
        <v>1715</v>
      </c>
      <c r="J12" s="79">
        <f>SUMIFS(EPS!$L:$L,EPS!$B:$B,E12,EPS!$I:$I,I12)</f>
        <v>192.79999999999998</v>
      </c>
      <c r="K12" s="79">
        <f>SUM('Table 4-1'!C37,'Table 4-1'!C42,'Table 4-1'!C49,'Table 4-1'!C55)</f>
        <v>198.2</v>
      </c>
      <c r="L12" s="110"/>
    </row>
    <row r="13" spans="1:12">
      <c r="J13" s="81">
        <f>SUM(J9:J12)</f>
        <v>1656.9248759</v>
      </c>
      <c r="K13" s="81">
        <f>SUM(K9:K12)</f>
        <v>1578.6000000000001</v>
      </c>
      <c r="L13" s="110"/>
    </row>
    <row r="14" spans="1:12">
      <c r="K14" s="135">
        <f>K13+53</f>
        <v>1631.6000000000001</v>
      </c>
    </row>
    <row r="15" spans="1:12">
      <c r="I15" s="135" t="s">
        <v>7378</v>
      </c>
    </row>
    <row r="16" spans="1:12">
      <c r="I16" s="136" t="s">
        <v>7379</v>
      </c>
    </row>
    <row r="19" spans="2:14">
      <c r="N19" s="102"/>
    </row>
    <row r="26" spans="2:14">
      <c r="G26" s="63">
        <v>5.3</v>
      </c>
      <c r="H26" s="63" t="s">
        <v>1978</v>
      </c>
      <c r="J26" s="78" t="s">
        <v>10699</v>
      </c>
      <c r="K26" s="78" t="s">
        <v>10700</v>
      </c>
    </row>
    <row r="27" spans="2:14">
      <c r="D27" s="63" t="s">
        <v>6886</v>
      </c>
      <c r="E27" s="63" t="s">
        <v>4</v>
      </c>
      <c r="F27" s="63" t="s">
        <v>1983</v>
      </c>
      <c r="I27" s="78" t="s">
        <v>1724</v>
      </c>
      <c r="J27" s="79">
        <f>SUMIFS(EPS!$L:$L,EPS!$B:$B,E27,EPS!$C:$C,D27)</f>
        <v>0</v>
      </c>
      <c r="K27" s="86">
        <f>SUMIFS('Table 4-1'!$C:$C,'Table 4-1'!$E:$E,'5. Industry Process'!D27)+SUMIFS('Table 3-1'!$C:$C,'Table 3-1'!$E:$E,'5. Industry Process'!D27)</f>
        <v>68.2</v>
      </c>
    </row>
    <row r="28" spans="2:14">
      <c r="B28" s="63" t="s">
        <v>6882</v>
      </c>
      <c r="C28" s="63" t="s">
        <v>6876</v>
      </c>
      <c r="D28" s="63" t="s">
        <v>6896</v>
      </c>
      <c r="E28" s="63" t="s">
        <v>4</v>
      </c>
      <c r="F28" s="63" t="s">
        <v>1983</v>
      </c>
      <c r="I28" s="78" t="s">
        <v>1725</v>
      </c>
      <c r="J28" s="79">
        <f>SUM(SUMIFS(EPS!$L:$L,EPS!$B:$B,E28,EPS!$C:$C,B28),SUMIFS(EPS!$L:$L,EPS!$B:$B,E28,EPS!$C:$C,C28),SUMIFS(EPS!$L:$L,EPS!$B:$B,E28,EPS!$C:$C,D28))</f>
        <v>0</v>
      </c>
      <c r="K28" s="86">
        <f>SUM(SUMIFS('Table 3-1'!C:C,'Table 3-1'!E:E,C28),SUMIFS('Table 3-1'!C:C,'Table 3-1'!E:E,D28),SUMIFS('Table 4-1'!C:C,'Table 4-1'!E:E,B28))</f>
        <v>282.7</v>
      </c>
      <c r="L28" s="63" t="s">
        <v>7374</v>
      </c>
    </row>
    <row r="29" spans="2:14">
      <c r="D29" s="63" t="s">
        <v>6887</v>
      </c>
      <c r="E29" s="63" t="s">
        <v>4</v>
      </c>
      <c r="F29" s="63" t="s">
        <v>1983</v>
      </c>
      <c r="I29" s="78" t="s">
        <v>1726</v>
      </c>
      <c r="J29" s="79">
        <f>SUMIFS(EPS!$L:$L,EPS!$B:$B,E29,EPS!$C:$C,D29)</f>
        <v>0</v>
      </c>
      <c r="K29" s="86">
        <f>SUMIFS('Table 4-1'!$C:$C,'Table 4-1'!$E:$E,'5. Industry Process'!D29)+SUMIFS('Table 3-1'!$C:$C,'Table 3-1'!$E:$E,'5. Industry Process'!D29)</f>
        <v>39</v>
      </c>
    </row>
    <row r="30" spans="2:14">
      <c r="D30" s="63" t="s">
        <v>6883</v>
      </c>
      <c r="E30" s="63" t="s">
        <v>4</v>
      </c>
      <c r="F30" s="63" t="s">
        <v>1983</v>
      </c>
      <c r="I30" s="78" t="s">
        <v>1727</v>
      </c>
      <c r="J30" s="79">
        <f>SUMIFS(EPS!$L:$L,EPS!$B:$B,E30,EPS!$C:$C,D30)</f>
        <v>0</v>
      </c>
      <c r="K30" s="86">
        <f>SUMIFS('Table 4-1'!$C:$C,'Table 4-1'!$E:$E,'5. Industry Process'!D30)+SUMIFS('Table 3-1'!$C:$C,'Table 3-1'!$E:$E,'5. Industry Process'!D30)</f>
        <v>365.30000000000007</v>
      </c>
    </row>
    <row r="31" spans="2:14">
      <c r="D31" s="63" t="s">
        <v>6875</v>
      </c>
      <c r="E31" s="63" t="s">
        <v>4</v>
      </c>
      <c r="F31" s="63" t="s">
        <v>1983</v>
      </c>
      <c r="I31" s="78" t="s">
        <v>1728</v>
      </c>
      <c r="J31" s="79">
        <f>SUMIFS(EPS!$L:$L,EPS!$B:$B,E31,EPS!$C:$C,D31)</f>
        <v>0</v>
      </c>
      <c r="K31" s="86">
        <f>SUMIFS('Table 4-1'!$C:$C,'Table 4-1'!$E:$E,'5. Industry Process'!D31)+SUMIFS('Table 3-1'!$C:$C,'Table 3-1'!$E:$E,'5. Industry Process'!D31)</f>
        <v>52.4</v>
      </c>
    </row>
    <row r="32" spans="2:14">
      <c r="D32" s="63" t="s">
        <v>6897</v>
      </c>
      <c r="E32" s="63" t="s">
        <v>4</v>
      </c>
      <c r="F32" s="63" t="s">
        <v>1983</v>
      </c>
      <c r="I32" s="78" t="s">
        <v>1729</v>
      </c>
      <c r="J32" s="79">
        <f>SUMIFS(EPS!$L:$L,EPS!$B:$B,E32,EPS!$C:$C,D32)</f>
        <v>0</v>
      </c>
      <c r="K32" s="86">
        <f>SUMIFS('Table 4-1'!$C:$C,'Table 4-1'!$E:$E,'5. Industry Process'!D32)+SUMIFS('Table 3-1'!$C:$C,'Table 3-1'!$E:$E,'5. Industry Process'!D32)+'Table 7-1'!$C$12</f>
        <v>166.9</v>
      </c>
    </row>
    <row r="33" spans="1:11">
      <c r="D33" s="63" t="s">
        <v>6874</v>
      </c>
      <c r="E33" s="63" t="s">
        <v>4</v>
      </c>
      <c r="F33" s="63" t="s">
        <v>1983</v>
      </c>
      <c r="I33" s="78" t="s">
        <v>1730</v>
      </c>
      <c r="J33" s="79">
        <f>SUMIFS(EPS!$L:$L,EPS!$B:$B,E33,EPS!$C:$C,D33)</f>
        <v>0</v>
      </c>
      <c r="K33" s="86">
        <f>'Table 5-1'!C16</f>
        <v>593.4</v>
      </c>
    </row>
    <row r="34" spans="1:11">
      <c r="D34" s="63" t="s">
        <v>2380</v>
      </c>
      <c r="E34" s="63" t="s">
        <v>4</v>
      </c>
      <c r="F34" s="63" t="s">
        <v>1983</v>
      </c>
      <c r="I34" s="78" t="s">
        <v>1731</v>
      </c>
      <c r="J34" s="79">
        <f>SUMIFS(EPS!$L:$L,EPS!$B:$B,E34)-SUM(J27:J33)</f>
        <v>0</v>
      </c>
      <c r="K34" s="86">
        <f>SUMIFS('Table 4-1'!$C:$C,'Table 4-1'!$E:$E,'5. Industry Process'!D34)+SUMIFS('Table 3-1'!$C:$C,'Table 3-1'!$E:$E,'5. Industry Process'!D34)</f>
        <v>10.399999999999999</v>
      </c>
    </row>
    <row r="35" spans="1:11">
      <c r="D35" s="87"/>
      <c r="I35" s="78" t="s">
        <v>6999</v>
      </c>
      <c r="J35" s="81">
        <f>SUM(J27:J34)</f>
        <v>0</v>
      </c>
      <c r="K35" s="81">
        <f>SUM(K27:K34)</f>
        <v>1578.3000000000002</v>
      </c>
    </row>
    <row r="36" spans="1:11">
      <c r="D36" s="87"/>
      <c r="J36" s="81"/>
      <c r="K36" s="81"/>
    </row>
    <row r="37" spans="1:11">
      <c r="D37" s="87"/>
    </row>
    <row r="38" spans="1:11">
      <c r="D38" s="87"/>
    </row>
    <row r="39" spans="1:11">
      <c r="D39" s="87"/>
    </row>
    <row r="40" spans="1:11">
      <c r="D40" s="87"/>
    </row>
    <row r="41" spans="1:11">
      <c r="D41" s="87"/>
    </row>
    <row r="42" spans="1:11">
      <c r="D42" s="87"/>
      <c r="G42" s="63">
        <v>5.4</v>
      </c>
      <c r="H42" s="63" t="s">
        <v>7290</v>
      </c>
      <c r="J42" s="78" t="s">
        <v>10699</v>
      </c>
      <c r="K42" s="78" t="s">
        <v>10700</v>
      </c>
    </row>
    <row r="43" spans="1:11">
      <c r="A43" s="63" t="s">
        <v>1713</v>
      </c>
      <c r="D43" s="63" t="s">
        <v>6886</v>
      </c>
      <c r="E43" s="63" t="s">
        <v>4</v>
      </c>
      <c r="I43" s="78" t="s">
        <v>1724</v>
      </c>
      <c r="J43" s="79">
        <f>SUMIFS(EPS!L:L,EPS!D:D,A43,EPS!B:B,E43,EPS!C:C,D43)</f>
        <v>0</v>
      </c>
      <c r="K43" s="86"/>
    </row>
    <row r="44" spans="1:11">
      <c r="A44" s="63" t="s">
        <v>1713</v>
      </c>
      <c r="B44" s="63" t="s">
        <v>6882</v>
      </c>
      <c r="C44" s="63" t="s">
        <v>6876</v>
      </c>
      <c r="D44" s="63" t="s">
        <v>6896</v>
      </c>
      <c r="E44" s="63" t="s">
        <v>4</v>
      </c>
      <c r="I44" s="78" t="s">
        <v>1725</v>
      </c>
      <c r="J44" s="79">
        <f>SUM(SUMIFS(EPS!L:L,EPS!D:D,A44,EPS!B:B,E44,EPS!C:C,D44),SUMIFS(EPS!L:L,EPS!D:D,A44,EPS!B:B,E44,EPS!C:C,C44),SUMIFS(EPS!L:L,EPS!D:D,A44,EPS!B:B,E44,EPS!C:C,B44))</f>
        <v>0</v>
      </c>
      <c r="K44" s="86">
        <f>SUMIFS('Table 3-1'!C:C,'Table 3-1'!D:D,"process",'Table 3-1'!F:F,A44,'Table 3-1'!E:E,C44)</f>
        <v>221.2</v>
      </c>
    </row>
    <row r="45" spans="1:11">
      <c r="A45" s="63" t="s">
        <v>1713</v>
      </c>
      <c r="D45" s="63" t="s">
        <v>6887</v>
      </c>
      <c r="E45" s="63" t="s">
        <v>4</v>
      </c>
      <c r="I45" s="78" t="s">
        <v>1726</v>
      </c>
      <c r="J45" s="79">
        <f>SUMIFS(EPS!L:L,EPS!D:D,A45,EPS!B:B,E45,EPS!C:C,D45)</f>
        <v>0</v>
      </c>
      <c r="K45" s="86"/>
    </row>
    <row r="46" spans="1:11">
      <c r="A46" s="63" t="s">
        <v>1713</v>
      </c>
      <c r="D46" s="63" t="s">
        <v>6883</v>
      </c>
      <c r="E46" s="63" t="s">
        <v>4</v>
      </c>
      <c r="I46" s="78" t="s">
        <v>1727</v>
      </c>
      <c r="J46" s="85">
        <f>SUMIFS(EPS!L:L,EPS!D:D,A46,EPS!B:B,E46,EPS!C:C,D46)</f>
        <v>0</v>
      </c>
      <c r="K46" s="112" t="str">
        <f>'Table 4-1'!C25</f>
        <v xml:space="preserve">+ </v>
      </c>
    </row>
    <row r="47" spans="1:11">
      <c r="A47" s="63" t="s">
        <v>1713</v>
      </c>
      <c r="D47" s="63" t="s">
        <v>6875</v>
      </c>
      <c r="E47" s="63" t="s">
        <v>4</v>
      </c>
      <c r="I47" s="78" t="s">
        <v>1728</v>
      </c>
      <c r="J47" s="79">
        <f>SUMIFS(EPS!L:L,EPS!D:D,A47,EPS!B:B,E47,EPS!C:C,D47)</f>
        <v>0</v>
      </c>
      <c r="K47" s="86">
        <f>SUMIFS('Table 3-1'!C:C,'Table 3-1'!D:D,"process",'Table 3-1'!F:F,A47,'Table 3-1'!E:E,D47)</f>
        <v>49.9</v>
      </c>
    </row>
    <row r="48" spans="1:11">
      <c r="A48" s="63" t="s">
        <v>1713</v>
      </c>
      <c r="D48" s="63" t="s">
        <v>6897</v>
      </c>
      <c r="E48" s="63" t="s">
        <v>4</v>
      </c>
      <c r="I48" s="78" t="s">
        <v>1729</v>
      </c>
      <c r="J48" s="79">
        <f>SUMIFS(EPS!L:L,EPS!D:D,A48,EPS!B:B,E48,EPS!C:C,D48)</f>
        <v>0</v>
      </c>
      <c r="K48" s="86">
        <f>'Table 7-1'!C4</f>
        <v>143.19999999999999</v>
      </c>
    </row>
    <row r="49" spans="1:11">
      <c r="A49" s="63" t="s">
        <v>1713</v>
      </c>
      <c r="D49" s="63" t="s">
        <v>6874</v>
      </c>
      <c r="E49" s="63" t="s">
        <v>4</v>
      </c>
      <c r="I49" s="78" t="s">
        <v>1730</v>
      </c>
      <c r="J49" s="79">
        <f>SUMIFS(EPS!L:L,EPS!D:D,A49,EPS!B:B,E49,EPS!C:C,D49)</f>
        <v>0</v>
      </c>
      <c r="K49" s="86">
        <f>'Table 5-1'!C7</f>
        <v>276.8</v>
      </c>
    </row>
    <row r="50" spans="1:11">
      <c r="A50" s="63" t="s">
        <v>1713</v>
      </c>
      <c r="D50" s="63" t="s">
        <v>2380</v>
      </c>
      <c r="E50" s="63" t="s">
        <v>4</v>
      </c>
      <c r="I50" s="78" t="s">
        <v>1731</v>
      </c>
      <c r="J50" s="79">
        <f>SUMIFS(EPS!L:L,EPS!D:D,A50,EPS!B:B,E50)-SUM(J43:J49)</f>
        <v>0</v>
      </c>
      <c r="K50" s="86"/>
    </row>
    <row r="51" spans="1:11">
      <c r="I51" s="78" t="s">
        <v>6999</v>
      </c>
      <c r="J51" s="81">
        <f>SUM(J43:J50)</f>
        <v>0</v>
      </c>
      <c r="K51" s="81">
        <f>SUM(K43:K50)</f>
        <v>691.09999999999991</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topLeftCell="E1" workbookViewId="0">
      <selection activeCell="L10" sqref="L10"/>
    </sheetView>
  </sheetViews>
  <sheetFormatPr defaultColWidth="9.140625" defaultRowHeight="16.5"/>
  <cols>
    <col min="1" max="3" width="9" style="63" customWidth="1"/>
    <col min="4" max="4" width="16.28515625" style="63" customWidth="1"/>
    <col min="5" max="5" width="47" style="63" customWidth="1"/>
    <col min="6" max="6" width="13.5703125" style="63" customWidth="1"/>
    <col min="7" max="7" width="4.7109375" style="63" customWidth="1"/>
    <col min="8" max="8" width="7.28515625" style="63" customWidth="1"/>
    <col min="9" max="9" width="29.5703125" style="63" customWidth="1"/>
    <col min="10" max="16384" width="9.140625" style="63"/>
  </cols>
  <sheetData>
    <row r="1" spans="1:14">
      <c r="E1" s="84"/>
      <c r="F1" s="84"/>
      <c r="G1" s="64" t="s">
        <v>1809</v>
      </c>
      <c r="H1" s="65"/>
      <c r="I1" s="65"/>
    </row>
    <row r="2" spans="1:14">
      <c r="E2" s="84"/>
      <c r="F2" s="84"/>
      <c r="G2" s="64" t="s">
        <v>1781</v>
      </c>
      <c r="H2" s="65"/>
      <c r="I2" s="65"/>
    </row>
    <row r="5" spans="1:14">
      <c r="A5" s="63" t="s">
        <v>1882</v>
      </c>
      <c r="B5" s="63" t="s">
        <v>1885</v>
      </c>
      <c r="C5" s="63" t="s">
        <v>1884</v>
      </c>
      <c r="D5" s="63" t="s">
        <v>1883</v>
      </c>
      <c r="E5" s="63" t="s">
        <v>1839</v>
      </c>
      <c r="F5" s="63" t="s">
        <v>1840</v>
      </c>
    </row>
    <row r="7" spans="1:14">
      <c r="G7" s="63">
        <v>6.1</v>
      </c>
      <c r="H7" s="63" t="s">
        <v>1988</v>
      </c>
    </row>
    <row r="8" spans="1:14">
      <c r="J8" s="78" t="s">
        <v>10699</v>
      </c>
      <c r="K8" s="78" t="s">
        <v>10700</v>
      </c>
      <c r="L8" s="78" t="s">
        <v>7158</v>
      </c>
      <c r="M8" s="63" t="s">
        <v>10683</v>
      </c>
    </row>
    <row r="9" spans="1:14">
      <c r="D9" s="63" t="s">
        <v>1768</v>
      </c>
      <c r="E9" s="63" t="s">
        <v>1700</v>
      </c>
      <c r="I9" s="78" t="s">
        <v>1989</v>
      </c>
      <c r="J9" s="86">
        <f>'1. Transportation'!K12</f>
        <v>1703.0901541201847</v>
      </c>
      <c r="K9" s="79">
        <f>SUM('1. Transportation'!L9:L11)</f>
        <v>1701.2</v>
      </c>
      <c r="L9" s="79">
        <f>'1. Transportation'!M12</f>
        <v>1741.377</v>
      </c>
      <c r="M9" s="81">
        <f>K9-J9</f>
        <v>-1.8901541201846612</v>
      </c>
    </row>
    <row r="10" spans="1:14">
      <c r="D10" s="63" t="s">
        <v>1769</v>
      </c>
      <c r="E10" s="63" t="s">
        <v>1700</v>
      </c>
      <c r="I10" s="78" t="s">
        <v>1990</v>
      </c>
      <c r="J10" s="86">
        <f>'2. Electricity'!K12</f>
        <v>1556.8940014274999</v>
      </c>
      <c r="K10" s="79">
        <f>SUM('2. Electricity'!L9:L11)</f>
        <v>1567.3000000000002</v>
      </c>
      <c r="L10" s="79">
        <f>'2. Electricity'!M35</f>
        <v>1568.8590000000002</v>
      </c>
      <c r="M10" s="81">
        <f t="shared" ref="M10:M19" si="0">K10-J10</f>
        <v>10.405998572500266</v>
      </c>
    </row>
    <row r="11" spans="1:14">
      <c r="D11" s="63" t="s">
        <v>1771</v>
      </c>
      <c r="E11" s="63" t="s">
        <v>1700</v>
      </c>
      <c r="I11" s="78" t="s">
        <v>1992</v>
      </c>
      <c r="J11" s="86">
        <f>SUMIFS(EPS!$L:$L,EPS!$B:$B,'6. Total'!E11,EPS!$C:$C,'6. Total'!D11)</f>
        <v>-854.39</v>
      </c>
      <c r="K11" s="79">
        <f>'Table 6-1'!B42</f>
        <v>-854.2</v>
      </c>
      <c r="L11" s="79"/>
      <c r="M11" s="81">
        <f t="shared" si="0"/>
        <v>0.18999999999994088</v>
      </c>
    </row>
    <row r="12" spans="1:14">
      <c r="D12" s="63" t="s">
        <v>1772</v>
      </c>
      <c r="E12" s="63" t="s">
        <v>1700</v>
      </c>
      <c r="I12" s="78" t="s">
        <v>1993</v>
      </c>
      <c r="J12" s="86">
        <f>SUMIFS(EPS!$L:$L,EPS!$B:$B,'6. Total'!E12,EPS!$C:$C,'6. Total'!D12)</f>
        <v>0</v>
      </c>
      <c r="K12" s="79"/>
      <c r="L12" s="79"/>
      <c r="M12" s="81">
        <f t="shared" si="0"/>
        <v>0</v>
      </c>
    </row>
    <row r="13" spans="1:14">
      <c r="E13" s="63" t="s">
        <v>10682</v>
      </c>
      <c r="I13" s="78" t="s">
        <v>1995</v>
      </c>
      <c r="J13" s="86">
        <f>SUMIFS(EPS!$L:$L,EPS!$B:$B,'6. Total'!E13)-SUM(J15:J16)</f>
        <v>883.10252590000005</v>
      </c>
      <c r="K13" s="79">
        <f>SUM('5. Industry Process'!K9:K12)-K15-K16</f>
        <v>818.30000000000018</v>
      </c>
      <c r="L13" s="79"/>
      <c r="M13" s="168">
        <f t="shared" si="0"/>
        <v>-64.802525899999864</v>
      </c>
      <c r="N13" s="63" t="s">
        <v>10705</v>
      </c>
    </row>
    <row r="14" spans="1:14">
      <c r="E14" s="63" t="s">
        <v>5</v>
      </c>
      <c r="I14" s="78" t="s">
        <v>1994</v>
      </c>
      <c r="J14" s="86">
        <f>'3. Industry Energy'!M13</f>
        <v>804.25881803116397</v>
      </c>
      <c r="K14" s="79">
        <f>SUM('3. Industry Energy'!N10:N12)</f>
        <v>874</v>
      </c>
      <c r="L14" s="79">
        <f>'3. Industry Energy'!O13</f>
        <v>975.41100000000006</v>
      </c>
      <c r="M14" s="81">
        <f t="shared" si="0"/>
        <v>69.741181968836031</v>
      </c>
    </row>
    <row r="15" spans="1:14">
      <c r="D15" s="63" t="s">
        <v>6874</v>
      </c>
      <c r="E15" s="63" t="s">
        <v>10682</v>
      </c>
      <c r="I15" s="78" t="s">
        <v>7104</v>
      </c>
      <c r="J15" s="86">
        <f>SUMIFS(EPS!$L:$L,EPS!$B:$B,'6. Total'!E15,EPS!C:C,'6. Total'!D15)</f>
        <v>604.63000000000011</v>
      </c>
      <c r="K15" s="79">
        <f>'5. Industry Process'!K33</f>
        <v>593.4</v>
      </c>
      <c r="L15" s="79"/>
      <c r="M15" s="81">
        <f t="shared" si="0"/>
        <v>-11.230000000000132</v>
      </c>
    </row>
    <row r="16" spans="1:14">
      <c r="D16" s="63" t="s">
        <v>6897</v>
      </c>
      <c r="E16" s="63" t="s">
        <v>10682</v>
      </c>
      <c r="I16" s="78" t="s">
        <v>7105</v>
      </c>
      <c r="J16" s="86">
        <f>SUMIFS(EPS!$L:$L,EPS!$B:$B,'6. Total'!E16,EPS!C:C,'6. Total'!D16)</f>
        <v>169.19235</v>
      </c>
      <c r="K16" s="79">
        <f>'5. Industry Process'!K32</f>
        <v>166.9</v>
      </c>
      <c r="L16" s="79"/>
      <c r="M16" s="81">
        <f t="shared" si="0"/>
        <v>-2.292349999999999</v>
      </c>
    </row>
    <row r="17" spans="5:14">
      <c r="E17" s="63" t="s">
        <v>16</v>
      </c>
      <c r="I17" s="78" t="s">
        <v>1823</v>
      </c>
      <c r="J17" s="86">
        <f>'4. Buildings'!L12+'4. Buildings'!L29</f>
        <v>580.27986829499991</v>
      </c>
      <c r="K17" s="79">
        <f>SUM('4. Buildings'!M9:M11,'4. Buildings'!M26:M28)</f>
        <v>599.49999999999989</v>
      </c>
      <c r="L17" s="79">
        <f>SUM('4. Buildings'!N12,'4. Buildings'!N29)</f>
        <v>570.16399999999999</v>
      </c>
      <c r="M17" s="81">
        <f t="shared" si="0"/>
        <v>19.220131704999972</v>
      </c>
    </row>
    <row r="18" spans="5:14">
      <c r="E18" s="63" t="s">
        <v>9</v>
      </c>
      <c r="I18" s="78" t="s">
        <v>7380</v>
      </c>
      <c r="J18" s="86">
        <f>INDEX(NoSettings!C:C,MATCH(E18,NoSettings!A:A,0))</f>
        <v>65.616399999999999</v>
      </c>
      <c r="K18" s="79"/>
      <c r="L18" s="79"/>
      <c r="M18" s="81">
        <f t="shared" si="0"/>
        <v>-65.616399999999999</v>
      </c>
    </row>
    <row r="19" spans="5:14">
      <c r="J19" s="81">
        <f>SUM(J13,J14,J15,J16,J9,J10,J17,J18,J11)</f>
        <v>5512.6741177738477</v>
      </c>
      <c r="K19" s="81">
        <f>SUM(K9:K17)</f>
        <v>5466.4</v>
      </c>
      <c r="L19" s="81">
        <f>SUM(L9:L17)</f>
        <v>4855.8109999999997</v>
      </c>
      <c r="M19" s="81">
        <f t="shared" si="0"/>
        <v>-46.274117773848047</v>
      </c>
      <c r="N19" s="102"/>
    </row>
    <row r="20" spans="5:14">
      <c r="J20" s="63" t="s">
        <v>7373</v>
      </c>
    </row>
    <row r="21" spans="5:14">
      <c r="E21" s="81"/>
      <c r="J21" s="63" t="s">
        <v>7372</v>
      </c>
    </row>
    <row r="23" spans="5:14">
      <c r="E23" s="81"/>
      <c r="J23" s="81" t="s">
        <v>10703</v>
      </c>
    </row>
    <row r="24" spans="5:14">
      <c r="J24" s="81" t="s">
        <v>10704</v>
      </c>
    </row>
    <row r="33" spans="3:13">
      <c r="G33" s="63">
        <v>6.2</v>
      </c>
      <c r="H33" s="63" t="s">
        <v>2881</v>
      </c>
    </row>
    <row r="34" spans="3:13">
      <c r="J34" s="78" t="s">
        <v>7278</v>
      </c>
      <c r="K34" s="78" t="s">
        <v>7157</v>
      </c>
    </row>
    <row r="35" spans="3:13">
      <c r="I35" s="78" t="s">
        <v>1989</v>
      </c>
      <c r="J35" s="85">
        <f>'1. Transportation'!K10</f>
        <v>1.9750403932000002</v>
      </c>
      <c r="K35" s="85">
        <f>'1. Transportation'!L10</f>
        <v>2.6</v>
      </c>
      <c r="L35" s="80"/>
    </row>
    <row r="36" spans="3:13">
      <c r="I36" s="78" t="s">
        <v>1990</v>
      </c>
      <c r="J36" s="85">
        <f>'2. Electricity'!K10</f>
        <v>1.6769002320000002</v>
      </c>
      <c r="K36" s="85">
        <f>'2. Electricity'!L10</f>
        <v>1.3</v>
      </c>
      <c r="L36" s="80"/>
    </row>
    <row r="37" spans="3:13">
      <c r="I37" s="78" t="s">
        <v>1991</v>
      </c>
      <c r="J37" s="85"/>
      <c r="K37" s="85"/>
      <c r="L37" s="80"/>
    </row>
    <row r="38" spans="3:13">
      <c r="C38" t="s">
        <v>1713</v>
      </c>
      <c r="D38" t="s">
        <v>1771</v>
      </c>
      <c r="E38" t="s">
        <v>2752</v>
      </c>
      <c r="I38" s="78" t="s">
        <v>1992</v>
      </c>
      <c r="J38" s="85">
        <f>SUMIFS(EPS!L:L,EPS!B:B,E38,EPS!C:C,D38,EPS!D:D,C38)</f>
        <v>58.52</v>
      </c>
      <c r="K38" s="85">
        <f>'Table 6-1'!B40</f>
        <v>9.1</v>
      </c>
      <c r="L38" s="80"/>
    </row>
    <row r="39" spans="3:13">
      <c r="I39" s="78" t="s">
        <v>1993</v>
      </c>
      <c r="J39" s="85"/>
      <c r="K39" s="85"/>
      <c r="L39" s="80"/>
    </row>
    <row r="40" spans="3:13">
      <c r="I40" s="78" t="s">
        <v>1995</v>
      </c>
      <c r="J40" s="85">
        <f>'5. Industry Process'!J10</f>
        <v>708.84800000000007</v>
      </c>
      <c r="K40" s="85">
        <f>'5. Industry Process'!K10</f>
        <v>691.1</v>
      </c>
      <c r="L40" s="80"/>
      <c r="M40" s="96"/>
    </row>
    <row r="41" spans="3:13">
      <c r="I41" s="78" t="s">
        <v>1994</v>
      </c>
      <c r="J41" s="85">
        <f>'3. Industry Energy'!M11</f>
        <v>0.66438175098399976</v>
      </c>
      <c r="K41" s="85">
        <f>'3. Industry Energy'!N11</f>
        <v>1.6</v>
      </c>
      <c r="L41" s="80"/>
    </row>
    <row r="42" spans="3:13">
      <c r="I42" s="78" t="s">
        <v>1963</v>
      </c>
      <c r="J42" s="85"/>
      <c r="K42" s="85"/>
      <c r="L42" s="80"/>
    </row>
    <row r="43" spans="3:13">
      <c r="I43" s="78" t="s">
        <v>1964</v>
      </c>
      <c r="J43" s="85"/>
      <c r="K43" s="85"/>
      <c r="L43" s="80"/>
    </row>
    <row r="44" spans="3:13">
      <c r="I44" s="78" t="s">
        <v>1823</v>
      </c>
      <c r="J44" s="85"/>
      <c r="K44" s="85"/>
      <c r="L44" s="80"/>
    </row>
    <row r="45" spans="3:13">
      <c r="J45" s="81">
        <f>SUM(J35:J44)</f>
        <v>771.68432237618413</v>
      </c>
      <c r="K45" s="81">
        <f>SUM(K35:K44)</f>
        <v>705.7</v>
      </c>
      <c r="L45" s="73"/>
    </row>
    <row r="46" spans="3:13">
      <c r="K46" s="81">
        <f>K45-J45</f>
        <v>-65.984322376184082</v>
      </c>
    </row>
    <row r="47" spans="3:13">
      <c r="G47" s="63">
        <v>6.3</v>
      </c>
      <c r="H47" s="63" t="s">
        <v>2882</v>
      </c>
    </row>
    <row r="48" spans="3:13">
      <c r="J48" s="78" t="s">
        <v>7278</v>
      </c>
      <c r="K48" s="78" t="s">
        <v>7157</v>
      </c>
    </row>
    <row r="49" spans="3:13">
      <c r="I49" s="78" t="s">
        <v>1989</v>
      </c>
      <c r="J49" s="85">
        <f>'1. Transportation'!K11</f>
        <v>11.334778126985002</v>
      </c>
      <c r="K49" s="85">
        <f>'1. Transportation'!L11</f>
        <v>16.7</v>
      </c>
      <c r="L49" s="80"/>
    </row>
    <row r="50" spans="3:13">
      <c r="I50" s="78" t="s">
        <v>1990</v>
      </c>
      <c r="J50" s="85">
        <f>'2. Electricity'!K11</f>
        <v>17.8220011955</v>
      </c>
      <c r="K50" s="85">
        <f>'2. Electricity'!L11</f>
        <v>21.900000000000002</v>
      </c>
      <c r="L50" s="80"/>
    </row>
    <row r="51" spans="3:13">
      <c r="I51" s="78" t="s">
        <v>1991</v>
      </c>
      <c r="J51" s="85"/>
      <c r="K51" s="85"/>
      <c r="L51" s="80"/>
    </row>
    <row r="52" spans="3:13">
      <c r="C52" t="s">
        <v>1714</v>
      </c>
      <c r="D52" t="s">
        <v>1771</v>
      </c>
      <c r="E52" t="s">
        <v>2752</v>
      </c>
      <c r="I52" s="78" t="s">
        <v>1992</v>
      </c>
      <c r="J52" s="85">
        <f>SUMIFS(EPS!L:L,EPS!B:B,E52,EPS!C:C,D52,EPS!D:D,C52)</f>
        <v>9.0894999999999992</v>
      </c>
      <c r="K52" s="85">
        <f>'Table 6-1'!B41</f>
        <v>-921.8</v>
      </c>
      <c r="L52" s="80"/>
    </row>
    <row r="53" spans="3:13">
      <c r="I53" s="78" t="s">
        <v>1993</v>
      </c>
      <c r="J53" s="85"/>
      <c r="K53" s="85"/>
      <c r="L53" s="80"/>
    </row>
    <row r="54" spans="3:13">
      <c r="I54" s="78" t="s">
        <v>1995</v>
      </c>
      <c r="J54" s="85">
        <f>'5. Industry Process'!J11</f>
        <v>358.76867590000001</v>
      </c>
      <c r="K54" s="85">
        <f>'5. Industry Process'!K11</f>
        <v>348</v>
      </c>
      <c r="L54" s="80"/>
      <c r="M54" s="96"/>
    </row>
    <row r="55" spans="3:13">
      <c r="I55" s="78" t="s">
        <v>1994</v>
      </c>
      <c r="J55" s="85">
        <f>'3. Industry Energy'!M12</f>
        <v>0.99780943217999962</v>
      </c>
      <c r="K55" s="85">
        <f>'3. Industry Energy'!N12</f>
        <v>2</v>
      </c>
      <c r="L55" s="80"/>
    </row>
    <row r="56" spans="3:13">
      <c r="I56" s="78" t="s">
        <v>1963</v>
      </c>
      <c r="J56" s="85"/>
      <c r="K56" s="85"/>
      <c r="L56" s="80"/>
    </row>
    <row r="57" spans="3:13">
      <c r="I57" s="78" t="s">
        <v>1964</v>
      </c>
      <c r="J57" s="85"/>
      <c r="K57" s="85"/>
      <c r="L57" s="80"/>
    </row>
    <row r="58" spans="3:13">
      <c r="I58" s="78" t="s">
        <v>1823</v>
      </c>
      <c r="J58" s="85"/>
      <c r="K58" s="85"/>
      <c r="L58" s="80"/>
    </row>
    <row r="59" spans="3:13">
      <c r="J59" s="81">
        <f>SUM(J49:J58)</f>
        <v>398.01276465466503</v>
      </c>
      <c r="K59" s="81">
        <f>SUM(K49:K58)</f>
        <v>-533.19999999999993</v>
      </c>
      <c r="L59" s="80"/>
    </row>
    <row r="60" spans="3:13">
      <c r="K60" s="8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A112" zoomScale="55" zoomScaleNormal="55" workbookViewId="0">
      <selection activeCell="K138" sqref="K138"/>
    </sheetView>
  </sheetViews>
  <sheetFormatPr defaultColWidth="10" defaultRowHeight="16.5"/>
  <cols>
    <col min="1" max="9" width="10" style="63"/>
    <col min="10" max="10" width="15.7109375" style="63" customWidth="1"/>
    <col min="11" max="11" width="15.85546875" style="63" customWidth="1"/>
    <col min="12" max="16384" width="10" style="63"/>
  </cols>
  <sheetData>
    <row r="1" spans="1:12">
      <c r="G1" s="64" t="s">
        <v>2752</v>
      </c>
      <c r="H1" s="65"/>
      <c r="I1" s="65"/>
    </row>
    <row r="2" spans="1:12">
      <c r="G2" s="64" t="s">
        <v>2864</v>
      </c>
      <c r="H2" s="65"/>
      <c r="I2" s="65"/>
    </row>
    <row r="6" spans="1:12">
      <c r="A6" s="63" t="s">
        <v>1882</v>
      </c>
      <c r="B6" s="63" t="s">
        <v>1885</v>
      </c>
      <c r="C6" s="63" t="s">
        <v>1884</v>
      </c>
      <c r="D6" s="63" t="s">
        <v>1883</v>
      </c>
      <c r="E6" s="63" t="s">
        <v>1839</v>
      </c>
      <c r="F6" s="63" t="s">
        <v>1840</v>
      </c>
    </row>
    <row r="8" spans="1:12">
      <c r="G8" s="63">
        <v>7.1</v>
      </c>
    </row>
    <row r="9" spans="1:12">
      <c r="J9" s="78" t="s">
        <v>10699</v>
      </c>
      <c r="K9" s="78" t="s">
        <v>10702</v>
      </c>
    </row>
    <row r="10" spans="1:12">
      <c r="C10" s="63" t="s">
        <v>1707</v>
      </c>
      <c r="D10" s="63" t="s">
        <v>1768</v>
      </c>
      <c r="E10" s="63" t="s">
        <v>2752</v>
      </c>
      <c r="I10" s="78" t="s">
        <v>1989</v>
      </c>
      <c r="J10" s="79">
        <f>SUMIFS(EPS!$J:$J,EPS!$D:$D,'7. Particulates'!C10,EPS!$C:$C,'7. Particulates'!D10,EPS!$B:$B,'7. Particulates'!E10)/10^6</f>
        <v>3119710</v>
      </c>
      <c r="K10" s="79">
        <f>SUMIFS('2020 EPA Data'!$D:$D,'2020 EPA Data'!$G:$G,C10,'2020 EPA Data'!$F:$F,I10)/metricton_to_shortton</f>
        <v>2840387.0054703308</v>
      </c>
      <c r="L10" s="80"/>
    </row>
    <row r="11" spans="1:12">
      <c r="C11" s="63" t="s">
        <v>1707</v>
      </c>
      <c r="D11" s="63" t="s">
        <v>1769</v>
      </c>
      <c r="E11" s="63" t="s">
        <v>2752</v>
      </c>
      <c r="I11" s="78" t="s">
        <v>1990</v>
      </c>
      <c r="J11" s="79">
        <f>SUMIFS(EPS!$J:$J,EPS!$D:$D,'7. Particulates'!C11,EPS!$C:$C,'7. Particulates'!D11,EPS!$B:$B,'7. Particulates'!E11)/10^6</f>
        <v>813260</v>
      </c>
      <c r="K11" s="79">
        <f>SUMIFS('2020 EPA Data'!$D:$D,'2020 EPA Data'!$G:$G,C11,'2020 EPA Data'!$F:$F,I11)/metricton_to_shortton</f>
        <v>762145.85733595816</v>
      </c>
      <c r="L11" s="80"/>
    </row>
    <row r="12" spans="1:12">
      <c r="C12" s="63" t="s">
        <v>1707</v>
      </c>
      <c r="D12" s="63" t="s">
        <v>2849</v>
      </c>
      <c r="E12" s="63" t="s">
        <v>2752</v>
      </c>
      <c r="I12" s="78" t="s">
        <v>2853</v>
      </c>
      <c r="J12" s="79">
        <f>SUMIFS(EPS!$J:$J,EPS!$D:$D,'7. Particulates'!C12,EPS!$C:$C,'7. Particulates'!D12,EPS!$B:$B,'7. Particulates'!E12)/10^6</f>
        <v>313262</v>
      </c>
      <c r="K12" s="79">
        <f>SUMIFS('2020 EPA Data'!$D:$D,'2020 EPA Data'!$G:$G,C12,'2020 EPA Data'!$F:$F,I12)/metricton_to_shortton</f>
        <v>299876.62272863352</v>
      </c>
      <c r="L12" s="80"/>
    </row>
    <row r="13" spans="1:12">
      <c r="C13" s="63" t="s">
        <v>1707</v>
      </c>
      <c r="D13" s="63" t="s">
        <v>2850</v>
      </c>
      <c r="E13" s="63" t="s">
        <v>2752</v>
      </c>
      <c r="I13" s="78" t="s">
        <v>2854</v>
      </c>
      <c r="J13" s="79">
        <f>SUMIFS(EPS!$J:$J,EPS!$D:$D,'7. Particulates'!C13,EPS!$C:$C,'7. Particulates'!D13,EPS!$B:$B,'7. Particulates'!E13)/10^6</f>
        <v>191784</v>
      </c>
      <c r="K13" s="79">
        <f>SUMIFS('2020 EPA Data'!$D:$D,'2020 EPA Data'!$G:$G,C13,'2020 EPA Data'!$F:$F,I13)/metricton_to_shortton</f>
        <v>192228.13908972975</v>
      </c>
      <c r="L13" s="80"/>
    </row>
    <row r="14" spans="1:12">
      <c r="C14" s="63" t="s">
        <v>1707</v>
      </c>
      <c r="D14" s="63" t="s">
        <v>2851</v>
      </c>
      <c r="E14" s="63" t="s">
        <v>2752</v>
      </c>
      <c r="I14" s="78" t="s">
        <v>1829</v>
      </c>
      <c r="J14" s="79">
        <f>SUMIFS(EPS!$J:$J,EPS!$D:$D,'7. Particulates'!C14,EPS!$C:$C,'7. Particulates'!D14,EPS!$B:$B,'7. Particulates'!E14)/10^6</f>
        <v>1989370</v>
      </c>
      <c r="K14" s="79">
        <f>SUMIFS('2020 EPA Data'!$D:$D,'2020 EPA Data'!$G:$G,C14,'2020 EPA Data'!$F:$F,"*"&amp;I14&amp;"*")/metricton_to_shortton</f>
        <v>1875963.2045431868</v>
      </c>
      <c r="L14" s="80"/>
    </row>
    <row r="15" spans="1:12">
      <c r="C15" s="63" t="s">
        <v>1707</v>
      </c>
      <c r="I15" s="78" t="s">
        <v>3259</v>
      </c>
      <c r="J15" s="79">
        <f>SUMIFS(EPS!$J:$J,EPS!$D:$D,'7. Particulates'!C15,EPS!$C:$C,'7. Particulates'!D15,EPS!$B:$B,'7. Particulates'!E15)/10^6</f>
        <v>0</v>
      </c>
      <c r="K15" s="79">
        <f>SUMIFS('2020 EPA Data'!$D:$D,'2020 EPA Data'!$G:$G,C15,'2020 EPA Data'!$F:$F,I15)/metricton_to_shortton*INDEX(GWP!$C$2:$C$13,MATCH(C15,GWP!$B$2:$B$13,0))</f>
        <v>0</v>
      </c>
    </row>
    <row r="16" spans="1:12">
      <c r="C16" s="63" t="s">
        <v>1707</v>
      </c>
      <c r="D16" s="63" t="s">
        <v>1770</v>
      </c>
      <c r="E16" s="63" t="s">
        <v>2752</v>
      </c>
      <c r="I16" s="78" t="s">
        <v>1991</v>
      </c>
      <c r="J16" s="79">
        <f>SUMIFS(EPS!$J:$J,EPS!$D:$D,'7. Particulates'!C16,EPS!$C:$C,'7. Particulates'!D16,EPS!$B:$B,'7. Particulates'!E16)/10^6</f>
        <v>68200.7</v>
      </c>
      <c r="K16" s="79">
        <f>SUMIFS('2020 EPA Data'!$D:$D,'2020 EPA Data'!$G:$G,C16,'2020 EPA Data'!$F:$F,I16)/metricton_to_shortton*INDEX(GWP!$C$2:$C$13,MATCH(C16,GWP!$B$2:$B$13,0))</f>
        <v>0</v>
      </c>
    </row>
    <row r="17" spans="3:14">
      <c r="C17" s="63" t="s">
        <v>1707</v>
      </c>
      <c r="D17" s="63" t="s">
        <v>1771</v>
      </c>
      <c r="E17" s="63" t="s">
        <v>2752</v>
      </c>
      <c r="I17" s="78" t="s">
        <v>1992</v>
      </c>
      <c r="J17" s="79">
        <f>SUMIFS(EPS!$J:$J,EPS!$D:$D,'7. Particulates'!C17,EPS!$C:$C,'7. Particulates'!D17,EPS!$B:$B,'7. Particulates'!E17)/10^6</f>
        <v>0</v>
      </c>
      <c r="K17" s="79">
        <f>SUMIFS('2020 EPA Data'!$D:$D,'2020 EPA Data'!$G:$G,C17,'2020 EPA Data'!$F:$F,I17)/metricton_to_shortton*INDEX(GWP!$C$2:$C$13,MATCH(C17,GWP!$B$2:$B$13,0))</f>
        <v>0</v>
      </c>
    </row>
    <row r="18" spans="3:14">
      <c r="C18" s="63" t="s">
        <v>1707</v>
      </c>
      <c r="D18" s="63" t="s">
        <v>1772</v>
      </c>
      <c r="E18" s="63" t="s">
        <v>2752</v>
      </c>
      <c r="I18" s="78" t="s">
        <v>2855</v>
      </c>
      <c r="J18" s="79">
        <f>SUMIFS(EPS!$J:$J,EPS!$D:$D,'7. Particulates'!C18,EPS!$C:$C,'7. Particulates'!D18,EPS!$B:$B,'7. Particulates'!E18)/10^6</f>
        <v>0</v>
      </c>
      <c r="K18" s="79">
        <f>SUMIFS('2020 EPA Data'!$D:$D,'2020 EPA Data'!$G:$G,C18,'2020 EPA Data'!$F:$F,I18)/metricton_to_shortton*INDEX(GWP!$C$2:$C$13,MATCH(C18,GWP!$B$2:$B$13,0))</f>
        <v>0</v>
      </c>
    </row>
    <row r="19" spans="3:14">
      <c r="C19" s="63" t="s">
        <v>1707</v>
      </c>
      <c r="I19" s="78" t="s">
        <v>2861</v>
      </c>
      <c r="J19" s="79">
        <f>SUMIFS(EPS!$J:$J,EPS!$D:$D,'7. Particulates'!C19,EPS!$C:$C,'7. Particulates'!D19,EPS!$B:$B,'7. Particulates'!E19)/10^6</f>
        <v>0</v>
      </c>
      <c r="K19" s="79">
        <f>SUMIFS('2020 EPA Data'!$D:$D,'2020 EPA Data'!$G:$G,C19,'2020 EPA Data'!$F:$F,I19)/metricton_to_shortton</f>
        <v>2116542.5334071182</v>
      </c>
      <c r="N19" s="102"/>
    </row>
    <row r="20" spans="3:14">
      <c r="I20" s="78" t="s">
        <v>1809</v>
      </c>
      <c r="J20" s="73">
        <f>SUM(J10:J19)</f>
        <v>6495586.7000000002</v>
      </c>
      <c r="K20" s="81">
        <f>SUM(K10:K16)</f>
        <v>5970600.8291678391</v>
      </c>
      <c r="L20" s="82"/>
    </row>
    <row r="21" spans="3:14">
      <c r="J21" s="81"/>
      <c r="K21" s="80"/>
      <c r="L21" s="82"/>
    </row>
    <row r="22" spans="3:14">
      <c r="J22" s="81"/>
      <c r="K22" s="80"/>
      <c r="L22" s="82"/>
    </row>
    <row r="23" spans="3:14">
      <c r="J23" s="81"/>
      <c r="K23" s="80"/>
      <c r="L23" s="82"/>
    </row>
    <row r="24" spans="3:14">
      <c r="J24" s="81"/>
      <c r="K24" s="80"/>
      <c r="L24" s="82"/>
    </row>
    <row r="25" spans="3:14">
      <c r="J25" s="81"/>
      <c r="K25" s="80"/>
      <c r="L25" s="82"/>
    </row>
    <row r="26" spans="3:14">
      <c r="J26" s="81"/>
      <c r="K26" s="81"/>
      <c r="L26" s="82"/>
    </row>
    <row r="27" spans="3:14">
      <c r="J27" s="81"/>
      <c r="K27" s="81"/>
      <c r="L27" s="82"/>
    </row>
    <row r="28" spans="3:14">
      <c r="J28" s="81"/>
      <c r="K28" s="81"/>
      <c r="L28" s="82"/>
    </row>
    <row r="29" spans="3:14">
      <c r="G29" s="63">
        <v>7.2</v>
      </c>
    </row>
    <row r="30" spans="3:14">
      <c r="J30" s="78" t="s">
        <v>10699</v>
      </c>
      <c r="K30" s="78" t="s">
        <v>10702</v>
      </c>
    </row>
    <row r="31" spans="3:14">
      <c r="C31" s="63" t="s">
        <v>1710</v>
      </c>
      <c r="D31" s="63" t="s">
        <v>1768</v>
      </c>
      <c r="E31" s="63" t="s">
        <v>2752</v>
      </c>
      <c r="I31" s="78" t="s">
        <v>1989</v>
      </c>
      <c r="J31" s="79">
        <f>SUMIFS(EPS!$J:$J,EPS!$D:$D,'7. Particulates'!C31,EPS!$C:$C,'7. Particulates'!D31,EPS!$B:$B,'7. Particulates'!E31)/10^6</f>
        <v>21837</v>
      </c>
      <c r="K31" s="79">
        <f>SUMIFS('2020 EPA Data'!$D:$D,'2020 EPA Data'!$G:$G,C31,'2020 EPA Data'!$F:$F,I31)/metricton_to_shortton</f>
        <v>20906.097195888637</v>
      </c>
      <c r="L31" s="80"/>
    </row>
    <row r="32" spans="3:14">
      <c r="C32" s="63" t="s">
        <v>1710</v>
      </c>
      <c r="D32" s="63" t="s">
        <v>1769</v>
      </c>
      <c r="E32" s="63" t="s">
        <v>2752</v>
      </c>
      <c r="I32" s="78" t="s">
        <v>1990</v>
      </c>
      <c r="J32" s="79">
        <f>SUMIFS(EPS!$J:$J,EPS!$D:$D,'7. Particulates'!C32,EPS!$C:$C,'7. Particulates'!D32,EPS!$B:$B,'7. Particulates'!E32)/10^6</f>
        <v>819073</v>
      </c>
      <c r="K32" s="79">
        <f>SUMIFS('2020 EPA Data'!$D:$D,'2020 EPA Data'!$G:$G,C32,'2020 EPA Data'!$F:$F,I32)/metricton_to_shortton</f>
        <v>758009.0900019051</v>
      </c>
      <c r="L32" s="80"/>
    </row>
    <row r="33" spans="3:12">
      <c r="C33" s="63" t="s">
        <v>1710</v>
      </c>
      <c r="D33" s="63" t="s">
        <v>2849</v>
      </c>
      <c r="E33" s="63" t="s">
        <v>2752</v>
      </c>
      <c r="I33" s="78" t="s">
        <v>2853</v>
      </c>
      <c r="J33" s="79">
        <f>SUMIFS(EPS!$J:$J,EPS!$D:$D,'7. Particulates'!C33,EPS!$C:$C,'7. Particulates'!D33,EPS!$B:$B,'7. Particulates'!E33)/10^6</f>
        <v>14893.7</v>
      </c>
      <c r="K33" s="79">
        <f>SUMIFS('2020 EPA Data'!$D:$D,'2020 EPA Data'!$G:$G,C33,'2020 EPA Data'!$F:$F,I33)/metricton_to_shortton</f>
        <v>13103.391967776761</v>
      </c>
      <c r="L33" s="80"/>
    </row>
    <row r="34" spans="3:12">
      <c r="C34" s="63" t="s">
        <v>1710</v>
      </c>
      <c r="D34" s="63" t="s">
        <v>2850</v>
      </c>
      <c r="E34" s="63" t="s">
        <v>2752</v>
      </c>
      <c r="I34" s="78" t="s">
        <v>2854</v>
      </c>
      <c r="J34" s="79">
        <f>SUMIFS(EPS!$J:$J,EPS!$D:$D,'7. Particulates'!C34,EPS!$C:$C,'7. Particulates'!D34,EPS!$B:$B,'7. Particulates'!E34)/10^6</f>
        <v>12441.2</v>
      </c>
      <c r="K34" s="79">
        <f>SUMIFS('2020 EPA Data'!$D:$D,'2020 EPA Data'!$G:$G,C34,'2020 EPA Data'!$F:$F,I34)/metricton_to_shortton</f>
        <v>12396.694214876034</v>
      </c>
      <c r="L34" s="80"/>
    </row>
    <row r="35" spans="3:12">
      <c r="C35" s="63" t="s">
        <v>1710</v>
      </c>
      <c r="D35" s="63" t="s">
        <v>2851</v>
      </c>
      <c r="E35" s="63" t="s">
        <v>2752</v>
      </c>
      <c r="I35" s="78" t="s">
        <v>1829</v>
      </c>
      <c r="J35" s="79">
        <f>SUMIFS(EPS!$J:$J,EPS!$D:$D,'7. Particulates'!C35,EPS!$C:$C,'7. Particulates'!D35,EPS!$B:$B,'7. Particulates'!E35)/10^6</f>
        <v>748246</v>
      </c>
      <c r="K35" s="79">
        <f>SUMIFS('2020 EPA Data'!$D:$D,'2020 EPA Data'!$G:$G,C35,'2020 EPA Data'!$F:$F,"*"&amp;I35&amp;"*")/metricton_to_shortton</f>
        <v>663082.98028685222</v>
      </c>
      <c r="L35" s="80"/>
    </row>
    <row r="36" spans="3:12">
      <c r="C36" s="63" t="s">
        <v>1710</v>
      </c>
      <c r="I36" s="78" t="s">
        <v>3259</v>
      </c>
      <c r="J36" s="79">
        <f>SUMIFS(EPS!$J:$J,EPS!$D:$D,'7. Particulates'!C36,EPS!$C:$C,'7. Particulates'!D36,EPS!$B:$B,'7. Particulates'!E36)/10^6</f>
        <v>0</v>
      </c>
      <c r="K36" s="79">
        <f>SUMIFS('2020 EPA Data'!$D:$D,'2020 EPA Data'!$G:$G,C36,'2020 EPA Data'!$F:$F,I36)/metricton_to_shortton*INDEX(GWP!$C$2:$C$13,MATCH(C36,GWP!$B$2:$B$13,0))</f>
        <v>0</v>
      </c>
    </row>
    <row r="37" spans="3:12">
      <c r="C37" s="63" t="s">
        <v>1710</v>
      </c>
      <c r="D37" s="63" t="s">
        <v>1770</v>
      </c>
      <c r="E37" s="63" t="s">
        <v>2752</v>
      </c>
      <c r="I37" s="78" t="s">
        <v>1991</v>
      </c>
      <c r="J37" s="79">
        <f>SUMIFS(EPS!$J:$J,EPS!$D:$D,'7. Particulates'!C37,EPS!$C:$C,'7. Particulates'!D37,EPS!$B:$B,'7. Particulates'!E37)/10^6</f>
        <v>12849.8</v>
      </c>
      <c r="K37" s="79">
        <f>SUMIFS('2020 EPA Data'!$D:$D,'2020 EPA Data'!$G:$G,C37,'2020 EPA Data'!$F:$F,I37)/metricton_to_shortton*INDEX(GWP!$C$2:$C$13,MATCH(C37,GWP!$B$2:$B$13,0))</f>
        <v>0</v>
      </c>
    </row>
    <row r="38" spans="3:12">
      <c r="C38" s="63" t="s">
        <v>1710</v>
      </c>
      <c r="D38" s="63" t="s">
        <v>1771</v>
      </c>
      <c r="E38" s="63" t="s">
        <v>2752</v>
      </c>
      <c r="I38" s="78" t="s">
        <v>1992</v>
      </c>
      <c r="J38" s="79">
        <f>SUMIFS(EPS!$J:$J,EPS!$D:$D,'7. Particulates'!C38,EPS!$C:$C,'7. Particulates'!D38,EPS!$B:$B,'7. Particulates'!E38)/10^6</f>
        <v>0</v>
      </c>
      <c r="K38" s="79">
        <f>SUMIFS('2020 EPA Data'!$D:$D,'2020 EPA Data'!$G:$G,C38,'2020 EPA Data'!$F:$F,I38)/metricton_to_shortton*INDEX(GWP!$C$2:$C$13,MATCH(C38,GWP!$B$2:$B$13,0))</f>
        <v>0</v>
      </c>
    </row>
    <row r="39" spans="3:12">
      <c r="C39" s="63" t="s">
        <v>1710</v>
      </c>
      <c r="D39" s="63" t="s">
        <v>1772</v>
      </c>
      <c r="E39" s="63" t="s">
        <v>2752</v>
      </c>
      <c r="I39" s="78" t="s">
        <v>2855</v>
      </c>
      <c r="J39" s="79">
        <f>SUMIFS(EPS!$J:$J,EPS!$D:$D,'7. Particulates'!C39,EPS!$C:$C,'7. Particulates'!D39,EPS!$B:$B,'7. Particulates'!E39)/10^6</f>
        <v>0</v>
      </c>
      <c r="K39" s="79">
        <f>SUMIFS('2020 EPA Data'!$D:$D,'2020 EPA Data'!$G:$G,C39,'2020 EPA Data'!$F:$F,I39)/metricton_to_shortton*INDEX(GWP!$C$2:$C$13,MATCH(C39,GWP!$B$2:$B$13,0))</f>
        <v>0</v>
      </c>
    </row>
    <row r="40" spans="3:12">
      <c r="C40" s="63" t="s">
        <v>1710</v>
      </c>
      <c r="I40" s="78" t="s">
        <v>2861</v>
      </c>
      <c r="J40" s="79">
        <f>SUMIFS(EPS!$J:$J,EPS!$D:$D,'7. Particulates'!C40,EPS!$C:$C,'7. Particulates'!D40,EPS!$B:$B,'7. Particulates'!E40)/10^6</f>
        <v>0</v>
      </c>
      <c r="K40" s="79">
        <f>SUMIFS('2020 EPA Data'!$D:$D,'2020 EPA Data'!$G:$G,C40,'2020 EPA Data'!$F:$F,I40)/metricton_to_shortton</f>
        <v>202975.56948589781</v>
      </c>
    </row>
    <row r="41" spans="3:12">
      <c r="I41" s="78" t="s">
        <v>1809</v>
      </c>
      <c r="J41" s="83">
        <f>SUM(J31:J40)</f>
        <v>1629340.7</v>
      </c>
      <c r="K41" s="83">
        <f>SUM(K31:K40)</f>
        <v>1670473.8231531966</v>
      </c>
      <c r="L41" s="80"/>
    </row>
    <row r="42" spans="3:12">
      <c r="J42" s="83"/>
      <c r="K42" s="83"/>
      <c r="L42" s="82"/>
    </row>
    <row r="43" spans="3:12">
      <c r="J43" s="83"/>
      <c r="K43" s="83"/>
      <c r="L43" s="82"/>
    </row>
    <row r="44" spans="3:12">
      <c r="J44" s="83"/>
      <c r="K44" s="83"/>
      <c r="L44" s="82"/>
    </row>
    <row r="45" spans="3:12">
      <c r="J45" s="83"/>
      <c r="K45" s="83"/>
      <c r="L45" s="82"/>
    </row>
    <row r="46" spans="3:12">
      <c r="J46" s="83"/>
      <c r="K46" s="83"/>
      <c r="L46" s="82"/>
    </row>
    <row r="47" spans="3:12">
      <c r="J47" s="83"/>
      <c r="K47" s="83"/>
      <c r="L47" s="82"/>
    </row>
    <row r="48" spans="3:12">
      <c r="J48" s="83"/>
      <c r="K48" s="83"/>
      <c r="L48" s="82"/>
    </row>
    <row r="49" spans="3:12">
      <c r="J49" s="83"/>
      <c r="K49" s="83"/>
      <c r="L49" s="82"/>
    </row>
    <row r="50" spans="3:12">
      <c r="G50" s="63">
        <v>7.3</v>
      </c>
    </row>
    <row r="51" spans="3:12">
      <c r="J51" s="78" t="s">
        <v>10699</v>
      </c>
      <c r="K51" s="78" t="s">
        <v>10702</v>
      </c>
    </row>
    <row r="52" spans="3:12">
      <c r="C52" s="63" t="s">
        <v>1709</v>
      </c>
      <c r="D52" s="63" t="s">
        <v>1768</v>
      </c>
      <c r="E52" s="63" t="s">
        <v>2752</v>
      </c>
      <c r="I52" s="78" t="s">
        <v>1989</v>
      </c>
      <c r="J52" s="79">
        <f>SUMIFS(EPS!$J:$J,EPS!$D:$D,'7. Particulates'!C52,EPS!$C:$C,'7. Particulates'!D52,EPS!$B:$B,'7. Particulates'!E52)/10^6</f>
        <v>108774</v>
      </c>
      <c r="K52" s="79">
        <f>SUMIFS('2020 EPA Data'!$D:$D,'2020 EPA Data'!$G:$G,C52,'2020 EPA Data'!$F:$F,I52)/metricton_to_shortton</f>
        <v>93376.636336420794</v>
      </c>
      <c r="L52" s="80"/>
    </row>
    <row r="53" spans="3:12">
      <c r="C53" s="63" t="s">
        <v>1709</v>
      </c>
      <c r="D53" s="63" t="s">
        <v>1769</v>
      </c>
      <c r="E53" s="63" t="s">
        <v>2752</v>
      </c>
      <c r="I53" s="78" t="s">
        <v>1990</v>
      </c>
      <c r="J53" s="79">
        <f>SUMIFS(EPS!$J:$J,EPS!$D:$D,'7. Particulates'!C53,EPS!$C:$C,'7. Particulates'!D53,EPS!$B:$B,'7. Particulates'!E53)/10^6</f>
        <v>83265</v>
      </c>
      <c r="K53" s="79">
        <f>SUMIFS('2020 EPA Data'!$D:$D,'2020 EPA Data'!$G:$G,C53,'2020 EPA Data'!$F:$F,I53)/metricton_to_shortton</f>
        <v>77467.318630875176</v>
      </c>
      <c r="L53" s="80"/>
    </row>
    <row r="54" spans="3:12">
      <c r="C54" s="63" t="s">
        <v>1709</v>
      </c>
      <c r="D54" s="63" t="s">
        <v>2849</v>
      </c>
      <c r="E54" s="63" t="s">
        <v>2752</v>
      </c>
      <c r="I54" s="78" t="s">
        <v>2853</v>
      </c>
      <c r="J54" s="79">
        <f>SUMIFS(EPS!$J:$J,EPS!$D:$D,'7. Particulates'!C54,EPS!$C:$C,'7. Particulates'!D54,EPS!$B:$B,'7. Particulates'!E54)/10^6</f>
        <v>528969</v>
      </c>
      <c r="K54" s="79">
        <f>SUMIFS('2020 EPA Data'!$D:$D,'2020 EPA Data'!$G:$G,C54,'2020 EPA Data'!$F:$F,I54)/metricton_to_shortton</f>
        <v>445198.71905362379</v>
      </c>
      <c r="L54" s="80"/>
    </row>
    <row r="55" spans="3:12">
      <c r="C55" s="63" t="s">
        <v>1709</v>
      </c>
      <c r="D55" s="63" t="s">
        <v>2850</v>
      </c>
      <c r="E55" s="63" t="s">
        <v>2752</v>
      </c>
      <c r="I55" s="78" t="s">
        <v>2854</v>
      </c>
      <c r="J55" s="79">
        <f>SUMIFS(EPS!$J:$J,EPS!$D:$D,'7. Particulates'!C55,EPS!$C:$C,'7. Particulates'!D55,EPS!$B:$B,'7. Particulates'!E55)/10^6</f>
        <v>76462.5</v>
      </c>
      <c r="K55" s="79">
        <f>SUMIFS('2020 EPA Data'!$D:$D,'2020 EPA Data'!$G:$G,C55,'2020 EPA Data'!$F:$F,I55)/metricton_to_shortton</f>
        <v>191830.79170106415</v>
      </c>
      <c r="L55" s="80"/>
    </row>
    <row r="56" spans="3:12">
      <c r="C56" s="63" t="s">
        <v>1709</v>
      </c>
      <c r="D56" s="63" t="s">
        <v>2851</v>
      </c>
      <c r="E56" s="63" t="s">
        <v>2752</v>
      </c>
      <c r="I56" s="78" t="s">
        <v>1829</v>
      </c>
      <c r="J56" s="79">
        <f>SUMIFS(EPS!$J:$J,EPS!$D:$D,'7. Particulates'!C56,EPS!$C:$C,'7. Particulates'!D56,EPS!$B:$B,'7. Particulates'!E56)/10^6</f>
        <v>693555</v>
      </c>
      <c r="K56" s="79">
        <f>SUMIFS('2020 EPA Data'!$D:$D,'2020 EPA Data'!$G:$G,C56,'2020 EPA Data'!$F:$F,"*"&amp;I56&amp;"*")/metricton_to_shortton</f>
        <v>654635.2659415229</v>
      </c>
      <c r="L56" s="80"/>
    </row>
    <row r="57" spans="3:12">
      <c r="C57" s="63" t="s">
        <v>1709</v>
      </c>
      <c r="I57" s="78" t="s">
        <v>3259</v>
      </c>
      <c r="J57" s="79">
        <f>SUMIFS(EPS!$J:$J,EPS!$D:$D,'7. Particulates'!C57,EPS!$C:$C,'7. Particulates'!D57,EPS!$B:$B,'7. Particulates'!E57)/10^6</f>
        <v>0</v>
      </c>
      <c r="K57" s="79">
        <f>SUMIFS('2020 EPA Data'!$D:$D,'2020 EPA Data'!$G:$G,C57,'2020 EPA Data'!$F:$F,I57)/metricton_to_shortton*INDEX(GWP!$C$2:$C$13,MATCH(C57,GWP!$B$2:$B$13,0))</f>
        <v>0</v>
      </c>
    </row>
    <row r="58" spans="3:12">
      <c r="C58" s="63" t="s">
        <v>1709</v>
      </c>
      <c r="D58" s="63" t="s">
        <v>1770</v>
      </c>
      <c r="E58" s="63" t="s">
        <v>2752</v>
      </c>
      <c r="I58" s="78" t="s">
        <v>1991</v>
      </c>
      <c r="J58" s="79">
        <f>SUMIFS(EPS!$J:$J,EPS!$D:$D,'7. Particulates'!C58,EPS!$C:$C,'7. Particulates'!D58,EPS!$B:$B,'7. Particulates'!E58)/10^6</f>
        <v>5985.31</v>
      </c>
      <c r="K58" s="79">
        <f>SUMIFS('2020 EPA Data'!$D:$D,'2020 EPA Data'!$G:$G,C58,'2020 EPA Data'!$F:$F,I58)/metricton_to_shortton*INDEX(GWP!$C$2:$C$13,MATCH(C58,GWP!$B$2:$B$13,0))</f>
        <v>0</v>
      </c>
    </row>
    <row r="59" spans="3:12">
      <c r="C59" s="63" t="s">
        <v>1709</v>
      </c>
      <c r="D59" s="63" t="s">
        <v>1771</v>
      </c>
      <c r="E59" s="63" t="s">
        <v>2752</v>
      </c>
      <c r="I59" s="78" t="s">
        <v>1992</v>
      </c>
      <c r="J59" s="79">
        <f>SUMIFS(EPS!$J:$J,EPS!$D:$D,'7. Particulates'!C59,EPS!$C:$C,'7. Particulates'!D59,EPS!$B:$B,'7. Particulates'!E59)/10^6</f>
        <v>0</v>
      </c>
      <c r="K59" s="79">
        <f>SUMIFS('2020 EPA Data'!$D:$D,'2020 EPA Data'!$G:$G,C59,'2020 EPA Data'!$F:$F,I59)/metricton_to_shortton*INDEX(GWP!$C$2:$C$13,MATCH(C59,GWP!$B$2:$B$13,0))</f>
        <v>0</v>
      </c>
    </row>
    <row r="60" spans="3:12">
      <c r="C60" s="63" t="s">
        <v>1709</v>
      </c>
      <c r="D60" s="63" t="s">
        <v>1772</v>
      </c>
      <c r="E60" s="63" t="s">
        <v>2752</v>
      </c>
      <c r="I60" s="78" t="s">
        <v>2855</v>
      </c>
      <c r="J60" s="79">
        <f>SUMIFS(EPS!$J:$J,EPS!$D:$D,'7. Particulates'!C60,EPS!$C:$C,'7. Particulates'!D60,EPS!$B:$B,'7. Particulates'!E60)/10^6</f>
        <v>0</v>
      </c>
      <c r="K60" s="79">
        <f>SUMIFS('2020 EPA Data'!$D:$D,'2020 EPA Data'!$G:$G,C60,'2020 EPA Data'!$F:$F,I60)/metricton_to_shortton*INDEX(GWP!$C$2:$C$13,MATCH(C60,GWP!$B$2:$B$13,0))</f>
        <v>0</v>
      </c>
    </row>
    <row r="61" spans="3:12">
      <c r="C61" s="63" t="s">
        <v>1709</v>
      </c>
      <c r="I61" s="78" t="s">
        <v>2861</v>
      </c>
      <c r="J61" s="79">
        <f>SUMIFS(EPS!$J:$J,EPS!$D:$D,'7. Particulates'!C61,EPS!$C:$C,'7. Particulates'!D61,EPS!$B:$B,'7. Particulates'!E61)/10^6</f>
        <v>0</v>
      </c>
      <c r="K61" s="79">
        <f>SUMIFS('2020 EPA Data'!$D:$D,'2020 EPA Data'!$G:$G,C61,'2020 EPA Data'!$F:$F,I61)/metricton_to_shortton</f>
        <v>3818253.4858615096</v>
      </c>
    </row>
    <row r="62" spans="3:12">
      <c r="I62" s="78" t="s">
        <v>1809</v>
      </c>
      <c r="J62" s="81">
        <f>SUM(J52:J61)</f>
        <v>1497010.81</v>
      </c>
      <c r="K62" s="81">
        <f>SUM(K52:K61)</f>
        <v>5280762.2175250165</v>
      </c>
      <c r="L62" s="82"/>
    </row>
    <row r="63" spans="3:12">
      <c r="J63" s="81"/>
      <c r="K63" s="81"/>
      <c r="L63" s="82"/>
    </row>
    <row r="64" spans="3:12">
      <c r="J64" s="81"/>
      <c r="K64" s="81"/>
      <c r="L64" s="82"/>
    </row>
    <row r="65" spans="3:12">
      <c r="J65" s="81"/>
      <c r="K65" s="81"/>
      <c r="L65" s="82"/>
    </row>
    <row r="66" spans="3:12">
      <c r="J66" s="81"/>
      <c r="K66" s="81"/>
      <c r="L66" s="82"/>
    </row>
    <row r="69" spans="3:12">
      <c r="G69" s="63">
        <v>7.4</v>
      </c>
    </row>
    <row r="70" spans="3:12">
      <c r="J70" s="78" t="s">
        <v>10699</v>
      </c>
      <c r="K70" s="78" t="s">
        <v>10702</v>
      </c>
    </row>
    <row r="71" spans="3:12">
      <c r="C71" s="63" t="s">
        <v>1711</v>
      </c>
      <c r="D71" s="63" t="s">
        <v>1768</v>
      </c>
      <c r="E71" s="63" t="s">
        <v>2752</v>
      </c>
      <c r="I71" s="78" t="s">
        <v>1989</v>
      </c>
      <c r="J71" s="79">
        <f>SUMIFS(EPS!$J:$J,EPS!$D:$D,'7. Particulates'!C71,EPS!$C:$C,'7. Particulates'!D71,EPS!$B:$B,'7. Particulates'!E71)/10^6</f>
        <v>52127.199999999997</v>
      </c>
      <c r="K71" s="79">
        <f>SUMIFS('2020 EPA Data'!$D:$D,'2020 EPA Data'!$G:$G,C71,'2020 EPA Data'!$F:$F,I71)/metricton_to_shortton</f>
        <v>43692.790594297432</v>
      </c>
      <c r="L71" s="80"/>
    </row>
    <row r="72" spans="3:12">
      <c r="C72" s="63" t="s">
        <v>1711</v>
      </c>
      <c r="D72" s="63" t="s">
        <v>1769</v>
      </c>
      <c r="E72" s="63" t="s">
        <v>2752</v>
      </c>
      <c r="I72" s="78" t="s">
        <v>1990</v>
      </c>
      <c r="J72" s="79">
        <f>SUMIFS(EPS!$J:$J,EPS!$D:$D,'7. Particulates'!C72,EPS!$C:$C,'7. Particulates'!D72,EPS!$B:$B,'7. Particulates'!E72)/10^6</f>
        <v>4684.24</v>
      </c>
      <c r="K72" s="79">
        <f>SUMIFS('2020 EPA Data'!$D:$D,'2020 EPA Data'!$G:$G,C72,'2020 EPA Data'!$F:$F,I72)/metricton_to_shortton</f>
        <v>4659.3063657228913</v>
      </c>
      <c r="L72" s="80"/>
    </row>
    <row r="73" spans="3:12">
      <c r="C73" s="63" t="s">
        <v>1711</v>
      </c>
      <c r="D73" s="63" t="s">
        <v>2849</v>
      </c>
      <c r="E73" s="63" t="s">
        <v>2752</v>
      </c>
      <c r="I73" s="78" t="s">
        <v>2853</v>
      </c>
      <c r="J73" s="79">
        <f>SUMIFS(EPS!$J:$J,EPS!$D:$D,'7. Particulates'!C73,EPS!$C:$C,'7. Particulates'!D73,EPS!$B:$B,'7. Particulates'!E73)/10^6</f>
        <v>26923.4</v>
      </c>
      <c r="K73" s="79">
        <f>SUMIFS('2020 EPA Data'!$D:$D,'2020 EPA Data'!$G:$G,C73,'2020 EPA Data'!$F:$F,I73)/metricton_to_shortton</f>
        <v>24924.023187669532</v>
      </c>
      <c r="L73" s="80"/>
    </row>
    <row r="74" spans="3:12">
      <c r="C74" s="63" t="s">
        <v>1711</v>
      </c>
      <c r="D74" s="63" t="s">
        <v>2850</v>
      </c>
      <c r="E74" s="63" t="s">
        <v>2752</v>
      </c>
      <c r="I74" s="78" t="s">
        <v>2854</v>
      </c>
      <c r="J74" s="79">
        <f>SUMIFS(EPS!$J:$J,EPS!$D:$D,'7. Particulates'!C74,EPS!$C:$C,'7. Particulates'!D74,EPS!$B:$B,'7. Particulates'!E74)/10^6</f>
        <v>2767.12</v>
      </c>
      <c r="K74" s="79">
        <f>SUMIFS('2020 EPA Data'!$D:$D,'2020 EPA Data'!$G:$G,C74,'2020 EPA Data'!$F:$F,I74)/metricton_to_shortton</f>
        <v>6658.7439105151916</v>
      </c>
      <c r="L74" s="80"/>
    </row>
    <row r="75" spans="3:12">
      <c r="C75" s="63" t="s">
        <v>1711</v>
      </c>
      <c r="D75" s="63" t="s">
        <v>2851</v>
      </c>
      <c r="E75" s="63" t="s">
        <v>2752</v>
      </c>
      <c r="I75" s="78" t="s">
        <v>1829</v>
      </c>
      <c r="J75" s="79">
        <f>SUMIFS(EPS!$J:$J,EPS!$D:$D,'7. Particulates'!C75,EPS!$C:$C,'7. Particulates'!D75,EPS!$B:$B,'7. Particulates'!E75)/10^6</f>
        <v>38182.800000000003</v>
      </c>
      <c r="K75" s="79">
        <f>SUMIFS('2020 EPA Data'!$D:$D,'2020 EPA Data'!$G:$G,C75,'2020 EPA Data'!$F:$F,"*"&amp;I75&amp;"*")/metricton_to_shortton</f>
        <v>35762.172165724711</v>
      </c>
      <c r="L75" s="80"/>
    </row>
    <row r="76" spans="3:12">
      <c r="C76" s="63" t="s">
        <v>1711</v>
      </c>
      <c r="I76" s="78" t="s">
        <v>3259</v>
      </c>
      <c r="J76" s="79">
        <f>SUMIFS(EPS!$J:$J,EPS!$D:$D,'7. Particulates'!C76,EPS!$C:$C,'7. Particulates'!D76,EPS!$B:$B,'7. Particulates'!E76)/10^6</f>
        <v>0</v>
      </c>
      <c r="K76" s="79">
        <f>SUMIFS('2020 EPA Data'!$D:$D,'2020 EPA Data'!$G:$G,C76,'2020 EPA Data'!$F:$F,I76)/metricton_to_shortton*INDEX(GWP!$C$2:$C$13,MATCH(C76,GWP!$B$2:$B$13,0))</f>
        <v>0</v>
      </c>
    </row>
    <row r="77" spans="3:12">
      <c r="C77" s="63" t="s">
        <v>1711</v>
      </c>
      <c r="D77" s="63" t="s">
        <v>1770</v>
      </c>
      <c r="E77" s="63" t="s">
        <v>2752</v>
      </c>
      <c r="I77" s="78" t="s">
        <v>1991</v>
      </c>
      <c r="J77" s="79">
        <f>SUMIFS(EPS!$J:$J,EPS!$D:$D,'7. Particulates'!C77,EPS!$C:$C,'7. Particulates'!D77,EPS!$B:$B,'7. Particulates'!E77)/10^6</f>
        <v>281.79000000000002</v>
      </c>
      <c r="K77" s="79">
        <f>SUMIFS('2020 EPA Data'!$D:$D,'2020 EPA Data'!$G:$G,C77,'2020 EPA Data'!$F:$F,I77)/metricton_to_shortton*INDEX(GWP!$C$2:$C$13,MATCH(C77,GWP!$B$2:$B$13,0))</f>
        <v>0</v>
      </c>
    </row>
    <row r="78" spans="3:12">
      <c r="C78" s="63" t="s">
        <v>1711</v>
      </c>
      <c r="D78" s="63" t="s">
        <v>1771</v>
      </c>
      <c r="E78" s="63" t="s">
        <v>2752</v>
      </c>
      <c r="I78" s="78" t="s">
        <v>1992</v>
      </c>
      <c r="J78" s="79">
        <f>SUMIFS(EPS!$J:$J,EPS!$D:$D,'7. Particulates'!C78,EPS!$C:$C,'7. Particulates'!D78,EPS!$B:$B,'7. Particulates'!E78)/10^6</f>
        <v>0</v>
      </c>
      <c r="K78" s="79">
        <f>SUMIFS('2020 EPA Data'!$D:$D,'2020 EPA Data'!$G:$G,C78,'2020 EPA Data'!$F:$F,I78)/metricton_to_shortton*INDEX(GWP!$C$2:$C$13,MATCH(C78,GWP!$B$2:$B$13,0))</f>
        <v>0</v>
      </c>
    </row>
    <row r="79" spans="3:12">
      <c r="C79" s="63" t="s">
        <v>1711</v>
      </c>
      <c r="D79" s="63" t="s">
        <v>1772</v>
      </c>
      <c r="E79" s="63" t="s">
        <v>2752</v>
      </c>
      <c r="I79" s="78" t="s">
        <v>2855</v>
      </c>
      <c r="J79" s="79">
        <f>SUMIFS(EPS!$J:$J,EPS!$D:$D,'7. Particulates'!C79,EPS!$C:$C,'7. Particulates'!D79,EPS!$B:$B,'7. Particulates'!E79)/10^6</f>
        <v>0</v>
      </c>
      <c r="K79" s="79">
        <f>SUMIFS('2020 EPA Data'!$D:$D,'2020 EPA Data'!$G:$G,C79,'2020 EPA Data'!$F:$F,I79)/metricton_to_shortton*INDEX(GWP!$C$2:$C$13,MATCH(C79,GWP!$B$2:$B$13,0))</f>
        <v>0</v>
      </c>
    </row>
    <row r="80" spans="3:12">
      <c r="C80" s="63" t="s">
        <v>1711</v>
      </c>
      <c r="I80" s="78" t="s">
        <v>2861</v>
      </c>
      <c r="J80" s="79">
        <f>SUMIFS(EPS!$J:$J,EPS!$D:$D,'7. Particulates'!C80,EPS!$C:$C,'7. Particulates'!D80,EPS!$B:$B,'7. Particulates'!E80)/10^6</f>
        <v>0</v>
      </c>
      <c r="K80" s="79">
        <f>SUMIFS('2020 EPA Data'!$D:$D,'2020 EPA Data'!$G:$G,C80,'2020 EPA Data'!$F:$F,I80)/metricton_to_shortton</f>
        <v>223569.59476009474</v>
      </c>
    </row>
    <row r="81" spans="3:12">
      <c r="I81" s="78" t="s">
        <v>1809</v>
      </c>
      <c r="J81" s="81">
        <f>SUM(J71:J80)</f>
        <v>124966.54999999999</v>
      </c>
      <c r="K81" s="81">
        <f>SUM(K71:K80)</f>
        <v>339266.63098402449</v>
      </c>
      <c r="L81" s="82"/>
    </row>
    <row r="84" spans="3:12">
      <c r="G84" s="63">
        <v>7.5</v>
      </c>
    </row>
    <row r="85" spans="3:12">
      <c r="J85" s="78" t="s">
        <v>10699</v>
      </c>
      <c r="K85" s="78" t="s">
        <v>10702</v>
      </c>
    </row>
    <row r="86" spans="3:12">
      <c r="C86" s="63" t="s">
        <v>1712</v>
      </c>
      <c r="D86" s="63" t="s">
        <v>1768</v>
      </c>
      <c r="E86" s="63" t="s">
        <v>2752</v>
      </c>
      <c r="I86" s="78" t="s">
        <v>1989</v>
      </c>
      <c r="J86" s="79">
        <f>SUMIFS(EPS!$J:$J,EPS!$D:$D,'7. Particulates'!C86,EPS!$C:$C,'7. Particulates'!D86,EPS!$B:$B,'7. Particulates'!E86)/10^6</f>
        <v>25937</v>
      </c>
      <c r="K86" s="79">
        <f>SUMIFS('2020 EPA Data'!$D:$D,'2020 EPA Data'!$G:$G,C86,'2020 EPA Data'!$F:$F,I86)/metricton_to_shortton</f>
        <v>23322.840217361725</v>
      </c>
      <c r="L86" s="80"/>
    </row>
    <row r="87" spans="3:12">
      <c r="C87" s="63" t="s">
        <v>1712</v>
      </c>
      <c r="D87" s="63" t="s">
        <v>1769</v>
      </c>
      <c r="E87" s="63" t="s">
        <v>2752</v>
      </c>
      <c r="I87" s="78" t="s">
        <v>1990</v>
      </c>
      <c r="J87" s="79">
        <f>SUMIFS(EPS!$J:$J,EPS!$D:$D,'7. Particulates'!C87,EPS!$C:$C,'7. Particulates'!D87,EPS!$B:$B,'7. Particulates'!E87)/10^6</f>
        <v>17359.2</v>
      </c>
      <c r="K87" s="79">
        <f>SUMIFS('2020 EPA Data'!$D:$D,'2020 EPA Data'!$G:$G,C87,'2020 EPA Data'!$F:$F,I87)/metricton_to_shortton</f>
        <v>16215.946512324121</v>
      </c>
      <c r="L87" s="80"/>
    </row>
    <row r="88" spans="3:12">
      <c r="C88" s="63" t="s">
        <v>1712</v>
      </c>
      <c r="D88" s="63" t="s">
        <v>2849</v>
      </c>
      <c r="E88" s="63" t="s">
        <v>2752</v>
      </c>
      <c r="I88" s="78" t="s">
        <v>2853</v>
      </c>
      <c r="J88" s="79">
        <f>SUMIFS(EPS!$J:$J,EPS!$D:$D,'7. Particulates'!C88,EPS!$C:$C,'7. Particulates'!D88,EPS!$B:$B,'7. Particulates'!E88)/10^6</f>
        <v>289180</v>
      </c>
      <c r="K88" s="79">
        <f>SUMIFS('2020 EPA Data'!$D:$D,'2020 EPA Data'!$G:$G,C88,'2020 EPA Data'!$F:$F,I88)/metricton_to_shortton</f>
        <v>234162.80356705465</v>
      </c>
      <c r="L88" s="80"/>
    </row>
    <row r="89" spans="3:12">
      <c r="C89" s="63" t="s">
        <v>1712</v>
      </c>
      <c r="D89" s="63" t="s">
        <v>2850</v>
      </c>
      <c r="E89" s="63" t="s">
        <v>2752</v>
      </c>
      <c r="I89" s="78" t="s">
        <v>2854</v>
      </c>
      <c r="J89" s="79">
        <f>SUMIFS(EPS!$J:$J,EPS!$D:$D,'7. Particulates'!C89,EPS!$C:$C,'7. Particulates'!D89,EPS!$B:$B,'7. Particulates'!E89)/10^6</f>
        <v>48323.6</v>
      </c>
      <c r="K89" s="79">
        <f>SUMIFS('2020 EPA Data'!$D:$D,'2020 EPA Data'!$G:$G,C89,'2020 EPA Data'!$F:$F,I89)/metricton_to_shortton</f>
        <v>119025.50099336848</v>
      </c>
      <c r="L89" s="80"/>
    </row>
    <row r="90" spans="3:12">
      <c r="C90" s="63" t="s">
        <v>1712</v>
      </c>
      <c r="D90" s="63" t="s">
        <v>2851</v>
      </c>
      <c r="E90" s="63" t="s">
        <v>2752</v>
      </c>
      <c r="I90" s="78" t="s">
        <v>1829</v>
      </c>
      <c r="J90" s="79">
        <f>SUMIFS(EPS!$J:$J,EPS!$D:$D,'7. Particulates'!C90,EPS!$C:$C,'7. Particulates'!D90,EPS!$B:$B,'7. Particulates'!E90)/10^6</f>
        <v>188355</v>
      </c>
      <c r="K90" s="79">
        <f>SUMIFS('2020 EPA Data'!$D:$D,'2020 EPA Data'!$G:$G,C90,'2020 EPA Data'!$F:$F,"*"&amp;I90&amp;"*")/metricton_to_shortton</f>
        <v>185455.99695185566</v>
      </c>
      <c r="L90" s="80"/>
    </row>
    <row r="91" spans="3:12">
      <c r="C91" s="63" t="s">
        <v>1712</v>
      </c>
      <c r="I91" s="78" t="s">
        <v>3259</v>
      </c>
      <c r="J91" s="79">
        <f>SUMIFS(EPS!$J:$J,EPS!$D:$D,'7. Particulates'!C91,EPS!$C:$C,'7. Particulates'!D91,EPS!$B:$B,'7. Particulates'!E91)/10^6</f>
        <v>0</v>
      </c>
      <c r="K91" s="79">
        <f>SUMIFS('2020 EPA Data'!$D:$D,'2020 EPA Data'!$G:$G,C91,'2020 EPA Data'!$F:$F,I91)/metricton_to_shortton*INDEX(GWP!$C$2:$C$13,MATCH(C91,GWP!$B$2:$B$13,0))</f>
        <v>0</v>
      </c>
    </row>
    <row r="92" spans="3:12">
      <c r="C92" s="63" t="s">
        <v>1712</v>
      </c>
      <c r="D92" s="63" t="s">
        <v>1770</v>
      </c>
      <c r="E92" s="63" t="s">
        <v>2752</v>
      </c>
      <c r="I92" s="78" t="s">
        <v>1991</v>
      </c>
      <c r="J92" s="79">
        <f>SUMIFS(EPS!$J:$J,EPS!$D:$D,'7. Particulates'!C92,EPS!$C:$C,'7. Particulates'!D92,EPS!$B:$B,'7. Particulates'!E92)/10^6</f>
        <v>2199.6</v>
      </c>
      <c r="K92" s="79">
        <f>SUMIFS('2020 EPA Data'!$D:$D,'2020 EPA Data'!$G:$G,C92,'2020 EPA Data'!$F:$F,I92)/metricton_to_shortton*INDEX(GWP!$C$2:$C$13,MATCH(C92,GWP!$B$2:$B$13,0))</f>
        <v>0</v>
      </c>
    </row>
    <row r="93" spans="3:12">
      <c r="C93" s="63" t="s">
        <v>1712</v>
      </c>
      <c r="D93" s="63" t="s">
        <v>1771</v>
      </c>
      <c r="E93" s="63" t="s">
        <v>2752</v>
      </c>
      <c r="I93" s="78" t="s">
        <v>1992</v>
      </c>
      <c r="J93" s="79">
        <f>SUMIFS(EPS!$J:$J,EPS!$D:$D,'7. Particulates'!C93,EPS!$C:$C,'7. Particulates'!D93,EPS!$B:$B,'7. Particulates'!E93)/10^6</f>
        <v>0</v>
      </c>
      <c r="K93" s="79">
        <f>SUMIFS('2020 EPA Data'!$D:$D,'2020 EPA Data'!$G:$G,C93,'2020 EPA Data'!$F:$F,I93)/metricton_to_shortton*INDEX(GWP!$C$2:$C$13,MATCH(C93,GWP!$B$2:$B$13,0))</f>
        <v>0</v>
      </c>
    </row>
    <row r="94" spans="3:12">
      <c r="C94" s="63" t="s">
        <v>1712</v>
      </c>
      <c r="D94" s="63" t="s">
        <v>1772</v>
      </c>
      <c r="E94" s="63" t="s">
        <v>2752</v>
      </c>
      <c r="I94" s="78" t="s">
        <v>2855</v>
      </c>
      <c r="J94" s="79">
        <f>SUMIFS(EPS!$J:$J,EPS!$D:$D,'7. Particulates'!C94,EPS!$C:$C,'7. Particulates'!D94,EPS!$B:$B,'7. Particulates'!E94)/10^6</f>
        <v>0</v>
      </c>
      <c r="K94" s="79">
        <f>SUMIFS('2020 EPA Data'!$D:$D,'2020 EPA Data'!$G:$G,C94,'2020 EPA Data'!$F:$F,I94)/metricton_to_shortton*INDEX(GWP!$C$2:$C$13,MATCH(C94,GWP!$B$2:$B$13,0))</f>
        <v>0</v>
      </c>
    </row>
    <row r="95" spans="3:12">
      <c r="C95" s="63" t="s">
        <v>1712</v>
      </c>
      <c r="I95" s="78" t="s">
        <v>2861</v>
      </c>
      <c r="J95" s="79">
        <f>SUMIFS(EPS!$J:$J,EPS!$D:$D,'7. Particulates'!C95,EPS!$C:$C,'7. Particulates'!D95,EPS!$B:$B,'7. Particulates'!E95)/10^6</f>
        <v>0</v>
      </c>
      <c r="K95" s="79">
        <f>SUMIFS('2020 EPA Data'!$D:$D,'2020 EPA Data'!$G:$G,C95,'2020 EPA Data'!$F:$F,I95)/metricton_to_shortton</f>
        <v>1329276.700746614</v>
      </c>
    </row>
    <row r="96" spans="3:12">
      <c r="I96" s="78" t="s">
        <v>1809</v>
      </c>
      <c r="J96" s="81">
        <f>SUM(J86:J95)</f>
        <v>571354.4</v>
      </c>
      <c r="K96" s="81">
        <f>SUM(K86:K95)</f>
        <v>1907459.7889885786</v>
      </c>
      <c r="L96" s="82"/>
    </row>
    <row r="100" spans="3:12">
      <c r="G100" s="63">
        <v>7.6</v>
      </c>
    </row>
    <row r="101" spans="3:12">
      <c r="J101" s="78" t="s">
        <v>10699</v>
      </c>
      <c r="K101" s="78" t="s">
        <v>10702</v>
      </c>
    </row>
    <row r="102" spans="3:12">
      <c r="C102" s="63" t="s">
        <v>1705</v>
      </c>
      <c r="D102" s="63" t="s">
        <v>1768</v>
      </c>
      <c r="E102" s="63" t="s">
        <v>2752</v>
      </c>
      <c r="I102" s="78" t="s">
        <v>1989</v>
      </c>
      <c r="J102" s="79">
        <f>SUMIFS(EPS!$J:$J,EPS!$D:$D,'7. Particulates'!C102,EPS!$C:$C,'7. Particulates'!D102,EPS!$B:$B,'7. Particulates'!E102)/10^6</f>
        <v>1067800</v>
      </c>
      <c r="K102" s="79">
        <f>SUMIFS('2020 EPA Data'!$D:$D,'2020 EPA Data'!$G:$G,C102,'2020 EPA Data'!$F:$F,I102)/metricton_to_shortton</f>
        <v>939634.94842648623</v>
      </c>
      <c r="L102" s="80"/>
    </row>
    <row r="103" spans="3:12">
      <c r="C103" s="63" t="s">
        <v>1705</v>
      </c>
      <c r="D103" s="63" t="s">
        <v>1769</v>
      </c>
      <c r="E103" s="63" t="s">
        <v>2752</v>
      </c>
      <c r="I103" s="78" t="s">
        <v>1990</v>
      </c>
      <c r="J103" s="79">
        <f>SUMIFS(EPS!$J:$J,EPS!$D:$D,'7. Particulates'!C103,EPS!$C:$C,'7. Particulates'!D103,EPS!$B:$B,'7. Particulates'!E103)/10^6</f>
        <v>27814.3</v>
      </c>
      <c r="K103" s="79">
        <f>SUMIFS('2020 EPA Data'!$D:$D,'2020 EPA Data'!$G:$G,C103,'2020 EPA Data'!$F:$F,I103)/metricton_to_shortton</f>
        <v>25915.57728769584</v>
      </c>
      <c r="L103" s="80"/>
    </row>
    <row r="104" spans="3:12">
      <c r="C104" s="63" t="s">
        <v>1705</v>
      </c>
      <c r="D104" s="63" t="s">
        <v>2849</v>
      </c>
      <c r="E104" s="63" t="s">
        <v>2752</v>
      </c>
      <c r="I104" s="78" t="s">
        <v>2853</v>
      </c>
      <c r="J104" s="79">
        <f>SUMIFS(EPS!$J:$J,EPS!$D:$D,'7. Particulates'!C104,EPS!$C:$C,'7. Particulates'!D104,EPS!$B:$B,'7. Particulates'!E104)/10^6</f>
        <v>425472</v>
      </c>
      <c r="K104" s="79">
        <f>SUMIFS('2020 EPA Data'!$D:$D,'2020 EPA Data'!$G:$G,C104,'2020 EPA Data'!$F:$F,I104)/metricton_to_shortton</f>
        <v>430545.85370721488</v>
      </c>
      <c r="L104" s="80"/>
    </row>
    <row r="105" spans="3:12">
      <c r="C105" s="63" t="s">
        <v>1705</v>
      </c>
      <c r="D105" s="63" t="s">
        <v>2850</v>
      </c>
      <c r="E105" s="63" t="s">
        <v>2752</v>
      </c>
      <c r="I105" s="78" t="s">
        <v>2854</v>
      </c>
      <c r="J105" s="79">
        <f>SUMIFS(EPS!$J:$J,EPS!$D:$D,'7. Particulates'!C105,EPS!$C:$C,'7. Particulates'!D105,EPS!$B:$B,'7. Particulates'!E105)/10^6</f>
        <v>34897.4</v>
      </c>
      <c r="K105" s="79">
        <f>SUMIFS('2020 EPA Data'!$D:$D,'2020 EPA Data'!$G:$G,C105,'2020 EPA Data'!$F:$F,I105)/metricton_to_shortton</f>
        <v>40084.912592646353</v>
      </c>
      <c r="L105" s="80"/>
    </row>
    <row r="106" spans="3:12">
      <c r="C106" s="63" t="s">
        <v>1705</v>
      </c>
      <c r="D106" s="63" t="s">
        <v>2851</v>
      </c>
      <c r="E106" s="63" t="s">
        <v>2752</v>
      </c>
      <c r="I106" s="78" t="s">
        <v>1829</v>
      </c>
      <c r="J106" s="79">
        <f>SUMIFS(EPS!$J:$J,EPS!$D:$D,'7. Particulates'!C106,EPS!$C:$C,'7. Particulates'!D106,EPS!$B:$B,'7. Particulates'!E106)/10^6</f>
        <v>4466790</v>
      </c>
      <c r="K106" s="79">
        <f>SUMIFS('2020 EPA Data'!$D:$D,'2020 EPA Data'!$G:$G,C106,'2020 EPA Data'!$F:$F,"*"&amp;I106&amp;"*")/metricton_to_shortton</f>
        <v>4341385.8170569083</v>
      </c>
      <c r="L106" s="80"/>
    </row>
    <row r="107" spans="3:12">
      <c r="C107" s="63" t="s">
        <v>1705</v>
      </c>
      <c r="I107" s="78" t="s">
        <v>3259</v>
      </c>
      <c r="J107" s="79">
        <f>SUMIFS(EPS!$J:$J,EPS!$D:$D,'7. Particulates'!C107,EPS!$C:$C,'7. Particulates'!D107,EPS!$B:$B,'7. Particulates'!E107)/10^6</f>
        <v>0</v>
      </c>
      <c r="K107" s="79">
        <f>SUMIFS('2020 EPA Data'!$D:$D,'2020 EPA Data'!$G:$G,C107,'2020 EPA Data'!$F:$F,I107)/metricton_to_shortton*INDEX(GWP!$C$2:$C$13,MATCH(C107,GWP!$B$2:$B$13,0))</f>
        <v>0</v>
      </c>
    </row>
    <row r="108" spans="3:12">
      <c r="C108" s="63" t="s">
        <v>1705</v>
      </c>
      <c r="D108" s="63" t="s">
        <v>1770</v>
      </c>
      <c r="E108" s="63" t="s">
        <v>2752</v>
      </c>
      <c r="I108" s="78" t="s">
        <v>1991</v>
      </c>
      <c r="J108" s="79">
        <f>SUMIFS(EPS!$J:$J,EPS!$D:$D,'7. Particulates'!C108,EPS!$C:$C,'7. Particulates'!D108,EPS!$B:$B,'7. Particulates'!E108)/10^6</f>
        <v>6851.81</v>
      </c>
      <c r="K108" s="79">
        <f>SUMIFS('2020 EPA Data'!$D:$D,'2020 EPA Data'!$G:$G,C108,'2020 EPA Data'!$F:$F,I108)/metricton_to_shortton*INDEX(GWP!$C$2:$C$13,MATCH(C108,GWP!$B$2:$B$13,0))</f>
        <v>0</v>
      </c>
    </row>
    <row r="109" spans="3:12">
      <c r="C109" s="63" t="s">
        <v>1705</v>
      </c>
      <c r="D109" s="63" t="s">
        <v>1771</v>
      </c>
      <c r="E109" s="63" t="s">
        <v>2752</v>
      </c>
      <c r="I109" s="78" t="s">
        <v>1992</v>
      </c>
      <c r="J109" s="79">
        <f>SUMIFS(EPS!$J:$J,EPS!$D:$D,'7. Particulates'!C109,EPS!$C:$C,'7. Particulates'!D109,EPS!$B:$B,'7. Particulates'!E109)/10^6</f>
        <v>0</v>
      </c>
      <c r="K109" s="79">
        <f>SUMIFS('2020 EPA Data'!$D:$D,'2020 EPA Data'!$G:$G,C109,'2020 EPA Data'!$F:$F,I109)/metricton_to_shortton*INDEX(GWP!$C$2:$C$13,MATCH(C109,GWP!$B$2:$B$13,0))</f>
        <v>0</v>
      </c>
    </row>
    <row r="110" spans="3:12">
      <c r="C110" s="63" t="s">
        <v>1705</v>
      </c>
      <c r="D110" s="63" t="s">
        <v>1772</v>
      </c>
      <c r="E110" s="63" t="s">
        <v>2752</v>
      </c>
      <c r="I110" s="78" t="s">
        <v>2855</v>
      </c>
      <c r="J110" s="79">
        <f>SUMIFS(EPS!$J:$J,EPS!$D:$D,'7. Particulates'!C110,EPS!$C:$C,'7. Particulates'!D110,EPS!$B:$B,'7. Particulates'!E110)/10^6</f>
        <v>0</v>
      </c>
      <c r="K110" s="79">
        <f>SUMIFS('2020 EPA Data'!$D:$D,'2020 EPA Data'!$G:$G,C110,'2020 EPA Data'!$F:$F,I110)/metricton_to_shortton*INDEX(GWP!$C$2:$C$13,MATCH(C110,GWP!$B$2:$B$13,0))</f>
        <v>0</v>
      </c>
    </row>
    <row r="111" spans="3:12">
      <c r="C111" s="63" t="s">
        <v>1705</v>
      </c>
      <c r="I111" s="78" t="s">
        <v>2861</v>
      </c>
      <c r="J111" s="79">
        <f>SUMIFS(EPS!$J:$J,EPS!$D:$D,'7. Particulates'!C111,EPS!$C:$C,'7. Particulates'!D111,EPS!$B:$B,'7. Particulates'!E111)/10^6</f>
        <v>0</v>
      </c>
      <c r="K111" s="79">
        <f>SUMIFS('2020 EPA Data'!$D:$D,'2020 EPA Data'!$G:$G,C111,'2020 EPA Data'!$F:$F,I111)/metricton_to_shortton</f>
        <v>9343150.2934746128</v>
      </c>
    </row>
    <row r="112" spans="3:12">
      <c r="I112" s="78" t="s">
        <v>1809</v>
      </c>
      <c r="J112" s="81">
        <f>SUM(J102:J111)</f>
        <v>6029625.5099999998</v>
      </c>
      <c r="K112" s="81">
        <f>SUM(K102:K111)</f>
        <v>15120717.402545564</v>
      </c>
    </row>
    <row r="113" spans="3:12">
      <c r="I113" s="78"/>
      <c r="J113" s="81"/>
      <c r="K113" s="81"/>
    </row>
    <row r="114" spans="3:12">
      <c r="I114" s="78"/>
      <c r="J114" s="81"/>
      <c r="K114" s="81"/>
    </row>
    <row r="115" spans="3:12">
      <c r="I115" s="78"/>
      <c r="J115" s="81"/>
      <c r="K115" s="81"/>
    </row>
    <row r="116" spans="3:12">
      <c r="I116" s="78"/>
      <c r="J116" s="81"/>
      <c r="K116" s="81"/>
    </row>
    <row r="117" spans="3:12">
      <c r="I117" s="78"/>
      <c r="J117" s="81"/>
      <c r="K117" s="81"/>
    </row>
    <row r="119" spans="3:12">
      <c r="G119" s="63">
        <v>7.7</v>
      </c>
    </row>
    <row r="120" spans="3:12">
      <c r="J120" s="78" t="s">
        <v>10699</v>
      </c>
      <c r="K120" s="78" t="s">
        <v>10702</v>
      </c>
    </row>
    <row r="121" spans="3:12">
      <c r="C121" s="63" t="s">
        <v>1706</v>
      </c>
      <c r="D121" s="63" t="s">
        <v>1768</v>
      </c>
      <c r="E121" s="63" t="s">
        <v>2752</v>
      </c>
      <c r="I121" s="78" t="s">
        <v>1989</v>
      </c>
      <c r="J121" s="79">
        <f>SUMIFS(EPS!$J:$J,EPS!$D:$D,'7. Particulates'!C121,EPS!$C:$C,'7. Particulates'!D121,EPS!$B:$B,'7. Particulates'!E121)/10^6</f>
        <v>14796100</v>
      </c>
      <c r="K121" s="79">
        <f>SUMIFS('2020 EPA Data'!$D:$D,'2020 EPA Data'!$G:$G,C121,'2020 EPA Data'!$F:$F,I121)/metricton_to_shortton</f>
        <v>13352487.049922436</v>
      </c>
      <c r="L121" s="80"/>
    </row>
    <row r="122" spans="3:12">
      <c r="C122" s="63" t="s">
        <v>1706</v>
      </c>
      <c r="D122" s="63" t="s">
        <v>1769</v>
      </c>
      <c r="E122" s="63" t="s">
        <v>2752</v>
      </c>
      <c r="I122" s="78" t="s">
        <v>1990</v>
      </c>
      <c r="J122" s="79">
        <f>SUMIFS(EPS!$J:$J,EPS!$D:$D,'7. Particulates'!C122,EPS!$C:$C,'7. Particulates'!D122,EPS!$B:$B,'7. Particulates'!E122)/10^6</f>
        <v>396731</v>
      </c>
      <c r="K122" s="79">
        <f>SUMIFS('2020 EPA Data'!$D:$D,'2020 EPA Data'!$G:$G,C122,'2020 EPA Data'!$F:$F,I122)/metricton_to_shortton</f>
        <v>361778.44707931532</v>
      </c>
      <c r="L122" s="80"/>
    </row>
    <row r="123" spans="3:12">
      <c r="C123" s="63" t="s">
        <v>1706</v>
      </c>
      <c r="D123" s="63" t="s">
        <v>2849</v>
      </c>
      <c r="E123" s="63" t="s">
        <v>2752</v>
      </c>
      <c r="I123" s="78" t="s">
        <v>2853</v>
      </c>
      <c r="J123" s="79">
        <f>SUMIFS(EPS!$J:$J,EPS!$D:$D,'7. Particulates'!C123,EPS!$C:$C,'7. Particulates'!D123,EPS!$B:$B,'7. Particulates'!E123)/10^6</f>
        <v>2829200</v>
      </c>
      <c r="K123" s="79">
        <f>SUMIFS('2020 EPA Data'!$D:$D,'2020 EPA Data'!$G:$G,C123,'2020 EPA Data'!$F:$F,I123)/metricton_to_shortton</f>
        <v>2968044.3795302594</v>
      </c>
      <c r="L123" s="80"/>
    </row>
    <row r="124" spans="3:12">
      <c r="C124" s="63" t="s">
        <v>1706</v>
      </c>
      <c r="D124" s="63" t="s">
        <v>2850</v>
      </c>
      <c r="E124" s="63" t="s">
        <v>2752</v>
      </c>
      <c r="I124" s="78" t="s">
        <v>2854</v>
      </c>
      <c r="J124" s="79">
        <f>SUMIFS(EPS!$J:$J,EPS!$D:$D,'7. Particulates'!C124,EPS!$C:$C,'7. Particulates'!D124,EPS!$B:$B,'7. Particulates'!E124)/10^6</f>
        <v>131208</v>
      </c>
      <c r="K124" s="79">
        <f>SUMIFS('2020 EPA Data'!$D:$D,'2020 EPA Data'!$G:$G,C124,'2020 EPA Data'!$F:$F,I124)/metricton_to_shortton</f>
        <v>224643.70276963833</v>
      </c>
      <c r="L124" s="80"/>
    </row>
    <row r="125" spans="3:12">
      <c r="C125" s="63" t="s">
        <v>1706</v>
      </c>
      <c r="D125" s="63" t="s">
        <v>2851</v>
      </c>
      <c r="E125" s="63" t="s">
        <v>2752</v>
      </c>
      <c r="I125" s="78" t="s">
        <v>1829</v>
      </c>
      <c r="J125" s="79">
        <f>SUMIFS(EPS!$J:$J,EPS!$D:$D,'7. Particulates'!C125,EPS!$C:$C,'7. Particulates'!D125,EPS!$B:$B,'7. Particulates'!E125)/10^6</f>
        <v>3771350</v>
      </c>
      <c r="K125" s="79">
        <f>SUMIFS('2020 EPA Data'!$D:$D,'2020 EPA Data'!$G:$G,C125,'2020 EPA Data'!$F:$F,"*"&amp;I125&amp;"*")/metricton_to_shortton</f>
        <v>3569852.4008672698</v>
      </c>
      <c r="L125" s="80"/>
    </row>
    <row r="126" spans="3:12">
      <c r="C126" s="63" t="s">
        <v>1706</v>
      </c>
      <c r="I126" s="78" t="s">
        <v>3259</v>
      </c>
      <c r="J126" s="79">
        <f>SUMIFS(EPS!$J:$J,EPS!$D:$D,'7. Particulates'!C126,EPS!$C:$C,'7. Particulates'!D126,EPS!$B:$B,'7. Particulates'!E126)/10^6</f>
        <v>0</v>
      </c>
      <c r="K126" s="79">
        <f>SUMIFS('2020 EPA Data'!$D:$D,'2020 EPA Data'!$G:$G,C126,'2020 EPA Data'!$F:$F,I126)/metricton_to_shortton*INDEX(GWP!$C$2:$C$13,MATCH(C126,GWP!$B$2:$B$13,0))</f>
        <v>0</v>
      </c>
    </row>
    <row r="127" spans="3:12">
      <c r="C127" s="63" t="s">
        <v>1706</v>
      </c>
      <c r="D127" s="63" t="s">
        <v>1770</v>
      </c>
      <c r="E127" s="63" t="s">
        <v>2752</v>
      </c>
      <c r="I127" s="78" t="s">
        <v>1991</v>
      </c>
      <c r="J127" s="79">
        <f>SUMIFS(EPS!$J:$J,EPS!$D:$D,'7. Particulates'!C127,EPS!$C:$C,'7. Particulates'!D127,EPS!$B:$B,'7. Particulates'!E127)/10^6</f>
        <v>43775.5</v>
      </c>
      <c r="K127" s="79">
        <f>SUMIFS('2020 EPA Data'!$D:$D,'2020 EPA Data'!$G:$G,C127,'2020 EPA Data'!$F:$F,I127)/metricton_to_shortton*INDEX(GWP!$C$2:$C$13,MATCH(C127,GWP!$B$2:$B$13,0))</f>
        <v>0</v>
      </c>
    </row>
    <row r="128" spans="3:12">
      <c r="C128" s="63" t="s">
        <v>1706</v>
      </c>
      <c r="D128" s="63" t="s">
        <v>1771</v>
      </c>
      <c r="E128" s="63" t="s">
        <v>2752</v>
      </c>
      <c r="I128" s="78" t="s">
        <v>1992</v>
      </c>
      <c r="J128" s="79">
        <f>SUMIFS(EPS!$J:$J,EPS!$D:$D,'7. Particulates'!C128,EPS!$C:$C,'7. Particulates'!D128,EPS!$B:$B,'7. Particulates'!E128)/10^6</f>
        <v>0</v>
      </c>
      <c r="K128" s="79">
        <f>SUMIFS('2020 EPA Data'!$D:$D,'2020 EPA Data'!$G:$G,C128,'2020 EPA Data'!$F:$F,I128)/metricton_to_shortton*INDEX(GWP!$C$2:$C$13,MATCH(C128,GWP!$B$2:$B$13,0))</f>
        <v>0</v>
      </c>
    </row>
    <row r="129" spans="3:12">
      <c r="C129" s="63" t="s">
        <v>1706</v>
      </c>
      <c r="D129" s="63" t="s">
        <v>1772</v>
      </c>
      <c r="E129" s="63" t="s">
        <v>2752</v>
      </c>
      <c r="I129" s="78" t="s">
        <v>2855</v>
      </c>
      <c r="J129" s="79">
        <f>SUMIFS(EPS!$J:$J,EPS!$D:$D,'7. Particulates'!C129,EPS!$C:$C,'7. Particulates'!D129,EPS!$B:$B,'7. Particulates'!E129)/10^6</f>
        <v>0</v>
      </c>
      <c r="K129" s="79">
        <f>SUMIFS('2020 EPA Data'!$D:$D,'2020 EPA Data'!$G:$G,C129,'2020 EPA Data'!$F:$F,I129)/metricton_to_shortton*INDEX(GWP!$C$2:$C$13,MATCH(C129,GWP!$B$2:$B$13,0))</f>
        <v>0</v>
      </c>
    </row>
    <row r="130" spans="3:12">
      <c r="C130" s="63" t="s">
        <v>1706</v>
      </c>
      <c r="I130" s="78" t="s">
        <v>2861</v>
      </c>
      <c r="J130" s="79">
        <f>SUMIFS(EPS!$J:$J,EPS!$D:$D,'7. Particulates'!C130,EPS!$C:$C,'7. Particulates'!D130,EPS!$B:$B,'7. Particulates'!E130)/10^6</f>
        <v>0</v>
      </c>
      <c r="K130" s="79">
        <f>SUMIFS('2020 EPA Data'!$D:$D,'2020 EPA Data'!$G:$G,C130,'2020 EPA Data'!$F:$F,I130)/metricton_to_shortton</f>
        <v>39535356.660104692</v>
      </c>
    </row>
    <row r="131" spans="3:12">
      <c r="I131" s="78" t="s">
        <v>1809</v>
      </c>
      <c r="J131" s="81">
        <f>SUM(J121:J130)</f>
        <v>21968364.5</v>
      </c>
      <c r="K131" s="81">
        <f>SUM(K121:K130)</f>
        <v>60012162.640273608</v>
      </c>
    </row>
    <row r="137" spans="3:12">
      <c r="G137" s="63">
        <v>7.8</v>
      </c>
    </row>
    <row r="138" spans="3:12">
      <c r="J138" s="78" t="s">
        <v>10699</v>
      </c>
      <c r="K138" s="78" t="s">
        <v>10702</v>
      </c>
    </row>
    <row r="139" spans="3:12">
      <c r="C139" s="63" t="s">
        <v>1708</v>
      </c>
      <c r="D139" s="63" t="s">
        <v>1768</v>
      </c>
      <c r="E139" s="63" t="s">
        <v>2752</v>
      </c>
      <c r="I139" s="78" t="s">
        <v>1989</v>
      </c>
      <c r="J139" s="79">
        <f>SUMIFS(EPS!$J:$J,EPS!$D:$D,'7. Particulates'!C139,EPS!$C:$C,'7. Particulates'!D139,EPS!$B:$B,'7. Particulates'!E139)/10^6</f>
        <v>222916</v>
      </c>
      <c r="K139" s="79">
        <f>SUMIFS('2020 EPA Data'!$D:$D,'2020 EPA Data'!$G:$G,C139,'2020 EPA Data'!$F:$F,I139)/metricton_to_shortton</f>
        <v>195852.34643612054</v>
      </c>
      <c r="L139" s="80"/>
    </row>
    <row r="140" spans="3:12">
      <c r="C140" s="63" t="s">
        <v>1708</v>
      </c>
      <c r="D140" s="63" t="s">
        <v>1769</v>
      </c>
      <c r="E140" s="63" t="s">
        <v>2752</v>
      </c>
      <c r="I140" s="78" t="s">
        <v>1990</v>
      </c>
      <c r="J140" s="79">
        <f>SUMIFS(EPS!$J:$J,EPS!$D:$D,'7. Particulates'!C140,EPS!$C:$C,'7. Particulates'!D140,EPS!$B:$B,'7. Particulates'!E140)/10^6</f>
        <v>98076</v>
      </c>
      <c r="K140" s="79">
        <f>SUMIFS('2020 EPA Data'!$D:$D,'2020 EPA Data'!$G:$G,C140,'2020 EPA Data'!$F:$F,I140)/metricton_to_shortton</f>
        <v>91268.336493363939</v>
      </c>
      <c r="L140" s="80"/>
    </row>
    <row r="141" spans="3:12">
      <c r="C141" s="63" t="s">
        <v>1708</v>
      </c>
      <c r="D141" s="63" t="s">
        <v>2849</v>
      </c>
      <c r="E141" s="63" t="s">
        <v>2752</v>
      </c>
      <c r="I141" s="78" t="s">
        <v>2853</v>
      </c>
      <c r="J141" s="79">
        <f>SUMIFS(EPS!$J:$J,EPS!$D:$D,'7. Particulates'!C141,EPS!$C:$C,'7. Particulates'!D141,EPS!$B:$B,'7. Particulates'!E141)/10^6</f>
        <v>542625</v>
      </c>
      <c r="K141" s="79">
        <f>SUMIFS('2020 EPA Data'!$D:$D,'2020 EPA Data'!$G:$G,C141,'2020 EPA Data'!$F:$F,I141)/metricton_to_shortton</f>
        <v>449161.30671045353</v>
      </c>
      <c r="L141" s="80"/>
    </row>
    <row r="142" spans="3:12">
      <c r="C142" s="63" t="s">
        <v>1708</v>
      </c>
      <c r="D142" s="63" t="s">
        <v>2850</v>
      </c>
      <c r="E142" s="63" t="s">
        <v>2752</v>
      </c>
      <c r="I142" s="78" t="s">
        <v>2854</v>
      </c>
      <c r="J142" s="79">
        <f>SUMIFS(EPS!$J:$J,EPS!$D:$D,'7. Particulates'!C142,EPS!$C:$C,'7. Particulates'!D142,EPS!$B:$B,'7. Particulates'!E142)/10^6</f>
        <v>83084.899999999994</v>
      </c>
      <c r="K142" s="79">
        <f>SUMIFS('2020 EPA Data'!$D:$D,'2020 EPA Data'!$G:$G,C142,'2020 EPA Data'!$F:$F,I142)/metricton_to_shortton</f>
        <v>207873.46572198384</v>
      </c>
      <c r="L142" s="80"/>
    </row>
    <row r="143" spans="3:12">
      <c r="C143" s="63" t="s">
        <v>1708</v>
      </c>
      <c r="D143" s="63" t="s">
        <v>2851</v>
      </c>
      <c r="E143" s="63" t="s">
        <v>2752</v>
      </c>
      <c r="I143" s="78" t="s">
        <v>1829</v>
      </c>
      <c r="J143" s="79">
        <f>SUMIFS(EPS!$J:$J,EPS!$D:$D,'7. Particulates'!C143,EPS!$C:$C,'7. Particulates'!D143,EPS!$B:$B,'7. Particulates'!E143)/10^6</f>
        <v>1185400</v>
      </c>
      <c r="K143" s="79">
        <f>SUMIFS('2020 EPA Data'!$D:$D,'2020 EPA Data'!$G:$G,C143,'2020 EPA Data'!$F:$F,"*"&amp;I143&amp;"*")/metricton_to_shortton</f>
        <v>1101290.018234435</v>
      </c>
      <c r="L143" s="80"/>
    </row>
    <row r="144" spans="3:12">
      <c r="C144" s="63" t="s">
        <v>1708</v>
      </c>
      <c r="I144" s="78" t="s">
        <v>3259</v>
      </c>
      <c r="J144" s="79">
        <f>SUMIFS(EPS!$J:$J,EPS!$D:$D,'7. Particulates'!C144,EPS!$C:$C,'7. Particulates'!D144,EPS!$B:$B,'7. Particulates'!E144)/10^6</f>
        <v>0</v>
      </c>
      <c r="K144" s="79">
        <f>SUMIFS('2020 EPA Data'!$D:$D,'2020 EPA Data'!$G:$G,C144,'2020 EPA Data'!$F:$F,I144)/metricton_to_shortton*INDEX(GWP!$C$2:$C$13,MATCH(C144,GWP!$B$2:$B$13,0))</f>
        <v>0</v>
      </c>
    </row>
    <row r="145" spans="3:11">
      <c r="C145" s="63" t="s">
        <v>1708</v>
      </c>
      <c r="D145" s="63" t="s">
        <v>1770</v>
      </c>
      <c r="E145" s="63" t="s">
        <v>2752</v>
      </c>
      <c r="I145" s="78" t="s">
        <v>1991</v>
      </c>
      <c r="J145" s="79">
        <f>SUMIFS(EPS!$J:$J,EPS!$D:$D,'7. Particulates'!C145,EPS!$C:$C,'7. Particulates'!D145,EPS!$B:$B,'7. Particulates'!E145)/10^6</f>
        <v>7670.93</v>
      </c>
      <c r="K145" s="79">
        <f>SUMIFS('2020 EPA Data'!$D:$D,'2020 EPA Data'!$G:$G,C145,'2020 EPA Data'!$F:$F,I145)/metricton_to_shortton*INDEX(GWP!$C$2:$C$13,MATCH(C145,GWP!$B$2:$B$13,0))</f>
        <v>0</v>
      </c>
    </row>
    <row r="146" spans="3:11">
      <c r="C146" s="63" t="s">
        <v>1708</v>
      </c>
      <c r="D146" s="63" t="s">
        <v>1771</v>
      </c>
      <c r="E146" s="63" t="s">
        <v>2752</v>
      </c>
      <c r="I146" s="78" t="s">
        <v>1992</v>
      </c>
      <c r="J146" s="79">
        <f>SUMIFS(EPS!$J:$J,EPS!$D:$D,'7. Particulates'!C146,EPS!$C:$C,'7. Particulates'!D146,EPS!$B:$B,'7. Particulates'!E146)/10^6</f>
        <v>0</v>
      </c>
      <c r="K146" s="79">
        <f>SUMIFS('2020 EPA Data'!$D:$D,'2020 EPA Data'!$G:$G,C146,'2020 EPA Data'!$F:$F,I146)/metricton_to_shortton*INDEX(GWP!$C$2:$C$13,MATCH(C146,GWP!$B$2:$B$13,0))</f>
        <v>0</v>
      </c>
    </row>
    <row r="147" spans="3:11">
      <c r="C147" s="63" t="s">
        <v>1708</v>
      </c>
      <c r="D147" s="63" t="s">
        <v>1772</v>
      </c>
      <c r="E147" s="63" t="s">
        <v>2752</v>
      </c>
      <c r="I147" s="78" t="s">
        <v>2855</v>
      </c>
      <c r="J147" s="79">
        <f>SUMIFS(EPS!$J:$J,EPS!$D:$D,'7. Particulates'!C147,EPS!$C:$C,'7. Particulates'!D147,EPS!$B:$B,'7. Particulates'!E147)/10^6</f>
        <v>0</v>
      </c>
      <c r="K147" s="79">
        <f>SUMIFS('2020 EPA Data'!$D:$D,'2020 EPA Data'!$G:$G,C147,'2020 EPA Data'!$F:$F,I147)/metricton_to_shortton*INDEX(GWP!$C$2:$C$13,MATCH(C147,GWP!$B$2:$B$13,0))</f>
        <v>0</v>
      </c>
    </row>
    <row r="148" spans="3:11">
      <c r="C148" s="63" t="s">
        <v>1708</v>
      </c>
      <c r="I148" s="78" t="s">
        <v>2861</v>
      </c>
      <c r="J148" s="79">
        <f>SUMIFS(EPS!$J:$J,EPS!$D:$D,'7. Particulates'!C148,EPS!$C:$C,'7. Particulates'!D148,EPS!$B:$B,'7. Particulates'!E148)/10^6</f>
        <v>0</v>
      </c>
      <c r="K148" s="79">
        <f>SUMIFS('2020 EPA Data'!$D:$D,'2020 EPA Data'!$G:$G,C148,'2020 EPA Data'!$F:$F,I148)/metricton_to_shortton</f>
        <v>13178431.657156337</v>
      </c>
    </row>
    <row r="149" spans="3:11">
      <c r="I149" s="78" t="s">
        <v>1809</v>
      </c>
      <c r="J149" s="81">
        <f>SUM(J139:J148)</f>
        <v>2139772.83</v>
      </c>
      <c r="K149" s="81">
        <f>SUM(K139:K148)</f>
        <v>15223877.130752694</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9" tint="0.39997558519241921"/>
  </sheetPr>
  <dimension ref="A1:N5875"/>
  <sheetViews>
    <sheetView workbookViewId="0">
      <selection activeCell="J2" sqref="J2:J5763"/>
    </sheetView>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1" t="s">
        <v>1773</v>
      </c>
      <c r="B1" s="3" t="s">
        <v>1774</v>
      </c>
      <c r="C1" s="3" t="s">
        <v>1775</v>
      </c>
      <c r="D1" s="3" t="s">
        <v>1776</v>
      </c>
      <c r="E1" s="3" t="s">
        <v>1777</v>
      </c>
      <c r="F1" s="3" t="s">
        <v>1778</v>
      </c>
      <c r="G1" s="5" t="s">
        <v>1821</v>
      </c>
      <c r="H1" s="5" t="s">
        <v>1782</v>
      </c>
      <c r="I1" s="5" t="s">
        <v>1783</v>
      </c>
      <c r="J1" s="46" t="s">
        <v>7160</v>
      </c>
      <c r="K1" s="5" t="s">
        <v>1784</v>
      </c>
      <c r="L1" s="6" t="s">
        <v>2883</v>
      </c>
      <c r="M1" s="62"/>
      <c r="N1" s="28">
        <f>SUBTOTAL(9,L62:L1281)*million</f>
        <v>616646699.75918496</v>
      </c>
    </row>
    <row r="2" spans="1:14">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INDEX(NoSettings!$D:$D,MATCH(EPS!$A2,NoSettings!$A:$A,0))</f>
        <v>0</v>
      </c>
      <c r="K2">
        <f>INDEX(GWP!$C$2:$C$13,MATCH(EPS!I2,GWP!$B$2:$B$13,0))</f>
        <v>1</v>
      </c>
      <c r="L2" s="4">
        <f>IF(H2="g pollutant",K2*J2/10^12,IF(H2="MMTCO2e",J2,IF(H2="MWh",J2,0)))</f>
        <v>0</v>
      </c>
    </row>
    <row r="3" spans="1:14">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INDEX(NoSettings!$D:$D,MATCH(EPS!$A3,NoSettings!$A:$A,0))</f>
        <v>271879000000</v>
      </c>
      <c r="K3">
        <f>INDEX(GWP!$C$2:$C$13,MATCH(EPS!I3,GWP!$B$2:$B$13,0))</f>
        <v>1</v>
      </c>
      <c r="L3" s="4">
        <f>IF(H3="g pollutant",K3*J3/10^12,IF(H3="MMTCO2e",J3,IF(H3="MWh",J3,0)))</f>
        <v>0.27187899999999998</v>
      </c>
    </row>
    <row r="4" spans="1:14">
      <c r="A4" t="s">
        <v>22</v>
      </c>
      <c r="B4" t="s">
        <v>1</v>
      </c>
      <c r="C4" t="s">
        <v>1701</v>
      </c>
      <c r="D4" t="s">
        <v>1702</v>
      </c>
      <c r="E4" t="s">
        <v>1703</v>
      </c>
      <c r="F4" t="s">
        <v>1744</v>
      </c>
      <c r="H4" t="str">
        <f>INDEX('Vensim Variables'!$B:$B,MATCH(EPS!$B4,'Vensim Variables'!$A:$A,0))</f>
        <v>g pollutant</v>
      </c>
      <c r="I4" t="str">
        <f t="shared" si="0"/>
        <v>CO2</v>
      </c>
      <c r="J4">
        <f>INDEX(NoSettings!$D:$D,MATCH(EPS!$A4,NoSettings!$A:$A,0))</f>
        <v>930996000000000</v>
      </c>
      <c r="K4">
        <f>INDEX(GWP!$C$2:$C$13,MATCH(EPS!I4,GWP!$B$2:$B$13,0))</f>
        <v>1</v>
      </c>
      <c r="L4" s="4">
        <f t="shared" ref="L4:L66" si="1">IF(H4="g pollutant",K4*J4/10^12,IF(H4="MMTCO2e",J4,IF(H4="MWh",J4,0)))</f>
        <v>930.99599999999998</v>
      </c>
    </row>
    <row r="5" spans="1:14">
      <c r="A5" t="s">
        <v>23</v>
      </c>
      <c r="B5" t="s">
        <v>1</v>
      </c>
      <c r="C5" t="s">
        <v>1701</v>
      </c>
      <c r="D5" t="s">
        <v>1702</v>
      </c>
      <c r="E5" t="s">
        <v>1703</v>
      </c>
      <c r="F5" t="s">
        <v>1745</v>
      </c>
      <c r="H5" t="str">
        <f>INDEX('Vensim Variables'!$B:$B,MATCH(EPS!$B5,'Vensim Variables'!$A:$A,0))</f>
        <v>g pollutant</v>
      </c>
      <c r="I5" t="str">
        <f t="shared" si="0"/>
        <v>CO2</v>
      </c>
      <c r="J5">
        <f>INDEX(NoSettings!$D:$D,MATCH(EPS!$A5,NoSettings!$A:$A,0))</f>
        <v>3566220000000</v>
      </c>
      <c r="K5">
        <f>INDEX(GWP!$C$2:$C$13,MATCH(EPS!I5,GWP!$B$2:$B$13,0))</f>
        <v>1</v>
      </c>
      <c r="L5" s="4">
        <f t="shared" si="1"/>
        <v>3.5662199999999999</v>
      </c>
    </row>
    <row r="6" spans="1:14">
      <c r="A6" t="s">
        <v>24</v>
      </c>
      <c r="B6" t="s">
        <v>1</v>
      </c>
      <c r="C6" t="s">
        <v>1701</v>
      </c>
      <c r="D6" t="s">
        <v>1702</v>
      </c>
      <c r="E6" t="s">
        <v>1703</v>
      </c>
      <c r="F6" t="s">
        <v>1746</v>
      </c>
      <c r="H6" t="str">
        <f>INDEX('Vensim Variables'!$B:$B,MATCH(EPS!$B6,'Vensim Variables'!$A:$A,0))</f>
        <v>g pollutant</v>
      </c>
      <c r="I6" t="str">
        <f t="shared" si="0"/>
        <v>CO2</v>
      </c>
      <c r="J6">
        <f>INDEX(NoSettings!$D:$D,MATCH(EPS!$A6,NoSettings!$A:$A,0))</f>
        <v>0</v>
      </c>
      <c r="K6">
        <f>INDEX(GWP!$C$2:$C$13,MATCH(EPS!I6,GWP!$B$2:$B$13,0))</f>
        <v>1</v>
      </c>
      <c r="L6" s="4">
        <f t="shared" si="1"/>
        <v>0</v>
      </c>
    </row>
    <row r="7" spans="1:14">
      <c r="A7" t="s">
        <v>25</v>
      </c>
      <c r="B7" t="s">
        <v>1</v>
      </c>
      <c r="C7" t="s">
        <v>1701</v>
      </c>
      <c r="D7" t="s">
        <v>1702</v>
      </c>
      <c r="E7" t="s">
        <v>1703</v>
      </c>
      <c r="F7" t="s">
        <v>1747</v>
      </c>
      <c r="H7" t="str">
        <f>INDEX('Vensim Variables'!$B:$B,MATCH(EPS!$B7,'Vensim Variables'!$A:$A,0))</f>
        <v>g pollutant</v>
      </c>
      <c r="I7" t="str">
        <f t="shared" si="0"/>
        <v>CO2</v>
      </c>
      <c r="J7">
        <f>INDEX(NoSettings!$D:$D,MATCH(EPS!$A7,NoSettings!$A:$A,0))</f>
        <v>0</v>
      </c>
      <c r="K7">
        <f>INDEX(GWP!$C$2:$C$13,MATCH(EPS!I7,GWP!$B$2:$B$13,0))</f>
        <v>1</v>
      </c>
      <c r="L7" s="4">
        <f t="shared" si="1"/>
        <v>0</v>
      </c>
    </row>
    <row r="8" spans="1:14">
      <c r="A8" t="s">
        <v>26</v>
      </c>
      <c r="B8" t="s">
        <v>1</v>
      </c>
      <c r="C8" t="s">
        <v>1701</v>
      </c>
      <c r="D8" t="s">
        <v>1702</v>
      </c>
      <c r="E8" t="s">
        <v>1703</v>
      </c>
      <c r="F8" t="s">
        <v>1748</v>
      </c>
      <c r="H8" t="str">
        <f>INDEX('Vensim Variables'!$B:$B,MATCH(EPS!$B8,'Vensim Variables'!$A:$A,0))</f>
        <v>g pollutant</v>
      </c>
      <c r="I8" t="str">
        <f t="shared" si="0"/>
        <v>CO2</v>
      </c>
      <c r="J8">
        <f>INDEX(NoSettings!$D:$D,MATCH(EPS!$A8,NoSettings!$A:$A,0))</f>
        <v>0</v>
      </c>
      <c r="K8">
        <f>INDEX(GWP!$C$2:$C$13,MATCH(EPS!I8,GWP!$B$2:$B$13,0))</f>
        <v>1</v>
      </c>
      <c r="L8" s="4">
        <f t="shared" si="1"/>
        <v>0</v>
      </c>
    </row>
    <row r="9" spans="1:14">
      <c r="A9" t="s">
        <v>27</v>
      </c>
      <c r="B9" t="s">
        <v>1</v>
      </c>
      <c r="C9" t="s">
        <v>1701</v>
      </c>
      <c r="D9" t="s">
        <v>1702</v>
      </c>
      <c r="E9" t="s">
        <v>1703</v>
      </c>
      <c r="F9" t="s">
        <v>1749</v>
      </c>
      <c r="H9" t="str">
        <f>INDEX('Vensim Variables'!$B:$B,MATCH(EPS!$B9,'Vensim Variables'!$A:$A,0))</f>
        <v>g pollutant</v>
      </c>
      <c r="I9" t="str">
        <f t="shared" si="0"/>
        <v>CO2</v>
      </c>
      <c r="J9">
        <f>INDEX(NoSettings!$D:$D,MATCH(EPS!$A9,NoSettings!$A:$A,0))</f>
        <v>0</v>
      </c>
      <c r="K9">
        <f>INDEX(GWP!$C$2:$C$13,MATCH(EPS!I9,GWP!$B$2:$B$13,0))</f>
        <v>1</v>
      </c>
      <c r="L9" s="4">
        <f t="shared" si="1"/>
        <v>0</v>
      </c>
    </row>
    <row r="10" spans="1:14">
      <c r="A10" t="s">
        <v>28</v>
      </c>
      <c r="B10" t="s">
        <v>1</v>
      </c>
      <c r="C10" t="s">
        <v>1701</v>
      </c>
      <c r="D10" t="s">
        <v>1702</v>
      </c>
      <c r="E10" t="s">
        <v>1703</v>
      </c>
      <c r="F10" t="s">
        <v>1750</v>
      </c>
      <c r="H10" t="str">
        <f>INDEX('Vensim Variables'!$B:$B,MATCH(EPS!$B10,'Vensim Variables'!$A:$A,0))</f>
        <v>g pollutant</v>
      </c>
      <c r="I10" t="str">
        <f t="shared" si="0"/>
        <v>CO2</v>
      </c>
      <c r="J10">
        <f>INDEX(NoSettings!$D:$D,MATCH(EPS!$A10,NoSettings!$A:$A,0))</f>
        <v>339217000000</v>
      </c>
      <c r="K10">
        <f>INDEX(GWP!$C$2:$C$13,MATCH(EPS!I10,GWP!$B$2:$B$13,0))</f>
        <v>1</v>
      </c>
      <c r="L10" s="4">
        <f t="shared" si="1"/>
        <v>0.33921699999999999</v>
      </c>
    </row>
    <row r="11" spans="1:14">
      <c r="A11" t="s">
        <v>29</v>
      </c>
      <c r="B11" t="s">
        <v>1</v>
      </c>
      <c r="C11" t="s">
        <v>1701</v>
      </c>
      <c r="D11" t="s">
        <v>1702</v>
      </c>
      <c r="E11" t="s">
        <v>1703</v>
      </c>
      <c r="F11" t="s">
        <v>1751</v>
      </c>
      <c r="H11" t="str">
        <f>INDEX('Vensim Variables'!$B:$B,MATCH(EPS!$B11,'Vensim Variables'!$A:$A,0))</f>
        <v>g pollutant</v>
      </c>
      <c r="I11" t="str">
        <f t="shared" si="0"/>
        <v>CO2</v>
      </c>
      <c r="J11">
        <f>INDEX(NoSettings!$D:$D,MATCH(EPS!$A11,NoSettings!$A:$A,0))</f>
        <v>0</v>
      </c>
      <c r="K11">
        <f>INDEX(GWP!$C$2:$C$13,MATCH(EPS!I11,GWP!$B$2:$B$13,0))</f>
        <v>1</v>
      </c>
      <c r="L11" s="4">
        <f t="shared" si="1"/>
        <v>0</v>
      </c>
    </row>
    <row r="12" spans="1:14">
      <c r="A12" t="s">
        <v>30</v>
      </c>
      <c r="B12" t="s">
        <v>1</v>
      </c>
      <c r="C12" t="s">
        <v>1701</v>
      </c>
      <c r="D12" t="s">
        <v>1702</v>
      </c>
      <c r="E12" t="s">
        <v>1704</v>
      </c>
      <c r="F12" t="s">
        <v>1742</v>
      </c>
      <c r="H12" t="str">
        <f>INDEX('Vensim Variables'!$B:$B,MATCH(EPS!$B12,'Vensim Variables'!$A:$A,0))</f>
        <v>g pollutant</v>
      </c>
      <c r="I12" t="str">
        <f t="shared" si="0"/>
        <v>CO2</v>
      </c>
      <c r="J12">
        <f>INDEX(NoSettings!$D:$D,MATCH(EPS!$A12,NoSettings!$A:$A,0))</f>
        <v>0</v>
      </c>
      <c r="K12">
        <f>INDEX(GWP!$C$2:$C$13,MATCH(EPS!I12,GWP!$B$2:$B$13,0))</f>
        <v>1</v>
      </c>
      <c r="L12" s="4">
        <f t="shared" si="1"/>
        <v>0</v>
      </c>
    </row>
    <row r="13" spans="1:14">
      <c r="A13" t="s">
        <v>31</v>
      </c>
      <c r="B13" t="s">
        <v>1</v>
      </c>
      <c r="C13" t="s">
        <v>1701</v>
      </c>
      <c r="D13" t="s">
        <v>1702</v>
      </c>
      <c r="E13" t="s">
        <v>1704</v>
      </c>
      <c r="F13" t="s">
        <v>1743</v>
      </c>
      <c r="H13" t="str">
        <f>INDEX('Vensim Variables'!$B:$B,MATCH(EPS!$B13,'Vensim Variables'!$A:$A,0))</f>
        <v>g pollutant</v>
      </c>
      <c r="I13" t="str">
        <f t="shared" si="0"/>
        <v>CO2</v>
      </c>
      <c r="J13">
        <f>INDEX(NoSettings!$D:$D,MATCH(EPS!$A13,NoSettings!$A:$A,0))</f>
        <v>83585700000</v>
      </c>
      <c r="K13">
        <f>INDEX(GWP!$C$2:$C$13,MATCH(EPS!I13,GWP!$B$2:$B$13,0))</f>
        <v>1</v>
      </c>
      <c r="L13" s="4">
        <f t="shared" si="1"/>
        <v>8.3585699999999999E-2</v>
      </c>
    </row>
    <row r="14" spans="1:14">
      <c r="A14" t="s">
        <v>32</v>
      </c>
      <c r="B14" t="s">
        <v>1</v>
      </c>
      <c r="C14" t="s">
        <v>1701</v>
      </c>
      <c r="D14" t="s">
        <v>1702</v>
      </c>
      <c r="E14" t="s">
        <v>1704</v>
      </c>
      <c r="F14" t="s">
        <v>1744</v>
      </c>
      <c r="H14" t="str">
        <f>INDEX('Vensim Variables'!$B:$B,MATCH(EPS!$B14,'Vensim Variables'!$A:$A,0))</f>
        <v>g pollutant</v>
      </c>
      <c r="I14" t="str">
        <f t="shared" si="0"/>
        <v>CO2</v>
      </c>
      <c r="J14">
        <f>INDEX(NoSettings!$D:$D,MATCH(EPS!$A14,NoSettings!$A:$A,0))</f>
        <v>84047400000000</v>
      </c>
      <c r="K14">
        <f>INDEX(GWP!$C$2:$C$13,MATCH(EPS!I14,GWP!$B$2:$B$13,0))</f>
        <v>1</v>
      </c>
      <c r="L14" s="4">
        <f t="shared" si="1"/>
        <v>84.047399999999996</v>
      </c>
    </row>
    <row r="15" spans="1:14">
      <c r="A15" t="s">
        <v>33</v>
      </c>
      <c r="B15" t="s">
        <v>1</v>
      </c>
      <c r="C15" t="s">
        <v>1701</v>
      </c>
      <c r="D15" t="s">
        <v>1702</v>
      </c>
      <c r="E15" t="s">
        <v>1704</v>
      </c>
      <c r="F15" t="s">
        <v>1745</v>
      </c>
      <c r="H15" t="str">
        <f>INDEX('Vensim Variables'!$B:$B,MATCH(EPS!$B15,'Vensim Variables'!$A:$A,0))</f>
        <v>g pollutant</v>
      </c>
      <c r="I15" t="str">
        <f t="shared" si="0"/>
        <v>CO2</v>
      </c>
      <c r="J15">
        <f>INDEX(NoSettings!$D:$D,MATCH(EPS!$A15,NoSettings!$A:$A,0))</f>
        <v>66994200000000</v>
      </c>
      <c r="K15">
        <f>INDEX(GWP!$C$2:$C$13,MATCH(EPS!I15,GWP!$B$2:$B$13,0))</f>
        <v>1</v>
      </c>
      <c r="L15" s="4">
        <f t="shared" si="1"/>
        <v>66.994200000000006</v>
      </c>
    </row>
    <row r="16" spans="1:14">
      <c r="A16" t="s">
        <v>34</v>
      </c>
      <c r="B16" t="s">
        <v>1</v>
      </c>
      <c r="C16" t="s">
        <v>1701</v>
      </c>
      <c r="D16" t="s">
        <v>1702</v>
      </c>
      <c r="E16" t="s">
        <v>1704</v>
      </c>
      <c r="F16" t="s">
        <v>1746</v>
      </c>
      <c r="H16" t="str">
        <f>INDEX('Vensim Variables'!$B:$B,MATCH(EPS!$B16,'Vensim Variables'!$A:$A,0))</f>
        <v>g pollutant</v>
      </c>
      <c r="I16" t="str">
        <f t="shared" si="0"/>
        <v>CO2</v>
      </c>
      <c r="J16">
        <f>INDEX(NoSettings!$D:$D,MATCH(EPS!$A16,NoSettings!$A:$A,0))</f>
        <v>0</v>
      </c>
      <c r="K16">
        <f>INDEX(GWP!$C$2:$C$13,MATCH(EPS!I16,GWP!$B$2:$B$13,0))</f>
        <v>1</v>
      </c>
      <c r="L16" s="4">
        <f t="shared" si="1"/>
        <v>0</v>
      </c>
    </row>
    <row r="17" spans="1:12">
      <c r="A17" t="s">
        <v>35</v>
      </c>
      <c r="B17" t="s">
        <v>1</v>
      </c>
      <c r="C17" t="s">
        <v>1701</v>
      </c>
      <c r="D17" t="s">
        <v>1702</v>
      </c>
      <c r="E17" t="s">
        <v>1704</v>
      </c>
      <c r="F17" t="s">
        <v>1747</v>
      </c>
      <c r="H17" t="str">
        <f>INDEX('Vensim Variables'!$B:$B,MATCH(EPS!$B17,'Vensim Variables'!$A:$A,0))</f>
        <v>g pollutant</v>
      </c>
      <c r="I17" t="str">
        <f t="shared" si="0"/>
        <v>CO2</v>
      </c>
      <c r="J17">
        <f>INDEX(NoSettings!$D:$D,MATCH(EPS!$A17,NoSettings!$A:$A,0))</f>
        <v>0</v>
      </c>
      <c r="K17">
        <f>INDEX(GWP!$C$2:$C$13,MATCH(EPS!I17,GWP!$B$2:$B$13,0))</f>
        <v>1</v>
      </c>
      <c r="L17" s="4">
        <f t="shared" si="1"/>
        <v>0</v>
      </c>
    </row>
    <row r="18" spans="1:12">
      <c r="A18" t="s">
        <v>36</v>
      </c>
      <c r="B18" t="s">
        <v>1</v>
      </c>
      <c r="C18" t="s">
        <v>1701</v>
      </c>
      <c r="D18" t="s">
        <v>1702</v>
      </c>
      <c r="E18" t="s">
        <v>1704</v>
      </c>
      <c r="F18" t="s">
        <v>1748</v>
      </c>
      <c r="H18" t="str">
        <f>INDEX('Vensim Variables'!$B:$B,MATCH(EPS!$B18,'Vensim Variables'!$A:$A,0))</f>
        <v>g pollutant</v>
      </c>
      <c r="I18" t="str">
        <f t="shared" si="0"/>
        <v>CO2</v>
      </c>
      <c r="J18">
        <f>INDEX(NoSettings!$D:$D,MATCH(EPS!$A18,NoSettings!$A:$A,0))</f>
        <v>0</v>
      </c>
      <c r="K18">
        <f>INDEX(GWP!$C$2:$C$13,MATCH(EPS!I18,GWP!$B$2:$B$13,0))</f>
        <v>1</v>
      </c>
      <c r="L18" s="4">
        <f t="shared" si="1"/>
        <v>0</v>
      </c>
    </row>
    <row r="19" spans="1:12">
      <c r="A19" t="s">
        <v>37</v>
      </c>
      <c r="B19" t="s">
        <v>1</v>
      </c>
      <c r="C19" t="s">
        <v>1701</v>
      </c>
      <c r="D19" t="s">
        <v>1702</v>
      </c>
      <c r="E19" t="s">
        <v>1704</v>
      </c>
      <c r="F19" t="s">
        <v>1749</v>
      </c>
      <c r="H19" t="str">
        <f>INDEX('Vensim Variables'!$B:$B,MATCH(EPS!$B19,'Vensim Variables'!$A:$A,0))</f>
        <v>g pollutant</v>
      </c>
      <c r="I19" t="str">
        <f t="shared" si="0"/>
        <v>CO2</v>
      </c>
      <c r="J19">
        <f>INDEX(NoSettings!$D:$D,MATCH(EPS!$A19,NoSettings!$A:$A,0))</f>
        <v>0</v>
      </c>
      <c r="K19">
        <f>INDEX(GWP!$C$2:$C$13,MATCH(EPS!I19,GWP!$B$2:$B$13,0))</f>
        <v>1</v>
      </c>
      <c r="L19" s="4">
        <f t="shared" si="1"/>
        <v>0</v>
      </c>
    </row>
    <row r="20" spans="1:12">
      <c r="A20" t="s">
        <v>38</v>
      </c>
      <c r="B20" t="s">
        <v>1</v>
      </c>
      <c r="C20" t="s">
        <v>1701</v>
      </c>
      <c r="D20" t="s">
        <v>1702</v>
      </c>
      <c r="E20" t="s">
        <v>1704</v>
      </c>
      <c r="F20" t="s">
        <v>1750</v>
      </c>
      <c r="H20" t="str">
        <f>INDEX('Vensim Variables'!$B:$B,MATCH(EPS!$B20,'Vensim Variables'!$A:$A,0))</f>
        <v>g pollutant</v>
      </c>
      <c r="I20" t="str">
        <f t="shared" si="0"/>
        <v>CO2</v>
      </c>
      <c r="J20">
        <f>INDEX(NoSettings!$D:$D,MATCH(EPS!$A20,NoSettings!$A:$A,0))</f>
        <v>39328400000</v>
      </c>
      <c r="K20">
        <f>INDEX(GWP!$C$2:$C$13,MATCH(EPS!I20,GWP!$B$2:$B$13,0))</f>
        <v>1</v>
      </c>
      <c r="L20" s="4">
        <f t="shared" si="1"/>
        <v>3.9328399999999999E-2</v>
      </c>
    </row>
    <row r="21" spans="1:12">
      <c r="A21" t="s">
        <v>39</v>
      </c>
      <c r="B21" t="s">
        <v>1</v>
      </c>
      <c r="C21" t="s">
        <v>1701</v>
      </c>
      <c r="D21" t="s">
        <v>1702</v>
      </c>
      <c r="E21" t="s">
        <v>1704</v>
      </c>
      <c r="F21" t="s">
        <v>1751</v>
      </c>
      <c r="H21" t="str">
        <f>INDEX('Vensim Variables'!$B:$B,MATCH(EPS!$B21,'Vensim Variables'!$A:$A,0))</f>
        <v>g pollutant</v>
      </c>
      <c r="I21" t="str">
        <f t="shared" si="0"/>
        <v>CO2</v>
      </c>
      <c r="J21">
        <f>INDEX(NoSettings!$D:$D,MATCH(EPS!$A21,NoSettings!$A:$A,0))</f>
        <v>0</v>
      </c>
      <c r="K21">
        <f>INDEX(GWP!$C$2:$C$13,MATCH(EPS!I21,GWP!$B$2:$B$13,0))</f>
        <v>1</v>
      </c>
      <c r="L21" s="4">
        <f t="shared" si="1"/>
        <v>0</v>
      </c>
    </row>
    <row r="22" spans="1:12">
      <c r="A22" t="s">
        <v>40</v>
      </c>
      <c r="B22" t="s">
        <v>1</v>
      </c>
      <c r="C22" t="s">
        <v>1701</v>
      </c>
      <c r="D22" t="s">
        <v>1705</v>
      </c>
      <c r="E22" t="s">
        <v>1703</v>
      </c>
      <c r="F22" t="s">
        <v>1742</v>
      </c>
      <c r="H22" t="str">
        <f>INDEX('Vensim Variables'!$B:$B,MATCH(EPS!$B22,'Vensim Variables'!$A:$A,0))</f>
        <v>g pollutant</v>
      </c>
      <c r="I22" t="str">
        <f t="shared" si="0"/>
        <v>VOC</v>
      </c>
      <c r="J22">
        <f>INDEX(NoSettings!$D:$D,MATCH(EPS!$A22,NoSettings!$A:$A,0))</f>
        <v>0</v>
      </c>
      <c r="K22">
        <f>INDEX(GWP!$C$2:$C$13,MATCH(EPS!I22,GWP!$B$2:$B$13,0))</f>
        <v>0</v>
      </c>
      <c r="L22" s="4">
        <f t="shared" si="1"/>
        <v>0</v>
      </c>
    </row>
    <row r="23" spans="1:12">
      <c r="A23" t="s">
        <v>41</v>
      </c>
      <c r="B23" t="s">
        <v>1</v>
      </c>
      <c r="C23" t="s">
        <v>1701</v>
      </c>
      <c r="D23" t="s">
        <v>1705</v>
      </c>
      <c r="E23" t="s">
        <v>1703</v>
      </c>
      <c r="F23" t="s">
        <v>1743</v>
      </c>
      <c r="H23" t="str">
        <f>INDEX('Vensim Variables'!$B:$B,MATCH(EPS!$B23,'Vensim Variables'!$A:$A,0))</f>
        <v>g pollutant</v>
      </c>
      <c r="I23" t="str">
        <f t="shared" si="0"/>
        <v>VOC</v>
      </c>
      <c r="J23">
        <f>INDEX(NoSettings!$D:$D,MATCH(EPS!$A23,NoSettings!$A:$A,0))</f>
        <v>178032000</v>
      </c>
      <c r="K23">
        <f>INDEX(GWP!$C$2:$C$13,MATCH(EPS!I23,GWP!$B$2:$B$13,0))</f>
        <v>0</v>
      </c>
      <c r="L23" s="4">
        <f t="shared" si="1"/>
        <v>0</v>
      </c>
    </row>
    <row r="24" spans="1:12">
      <c r="A24" t="s">
        <v>42</v>
      </c>
      <c r="B24" t="s">
        <v>1</v>
      </c>
      <c r="C24" t="s">
        <v>1701</v>
      </c>
      <c r="D24" t="s">
        <v>1705</v>
      </c>
      <c r="E24" t="s">
        <v>1703</v>
      </c>
      <c r="F24" t="s">
        <v>1744</v>
      </c>
      <c r="H24" t="str">
        <f>INDEX('Vensim Variables'!$B:$B,MATCH(EPS!$B24,'Vensim Variables'!$A:$A,0))</f>
        <v>g pollutant</v>
      </c>
      <c r="I24" t="str">
        <f t="shared" si="0"/>
        <v>VOC</v>
      </c>
      <c r="J24">
        <f>INDEX(NoSettings!$D:$D,MATCH(EPS!$A24,NoSettings!$A:$A,0))</f>
        <v>708509000000</v>
      </c>
      <c r="K24">
        <f>INDEX(GWP!$C$2:$C$13,MATCH(EPS!I24,GWP!$B$2:$B$13,0))</f>
        <v>0</v>
      </c>
      <c r="L24" s="4">
        <f t="shared" si="1"/>
        <v>0</v>
      </c>
    </row>
    <row r="25" spans="1:12">
      <c r="A25" t="s">
        <v>43</v>
      </c>
      <c r="B25" t="s">
        <v>1</v>
      </c>
      <c r="C25" t="s">
        <v>1701</v>
      </c>
      <c r="D25" t="s">
        <v>1705</v>
      </c>
      <c r="E25" t="s">
        <v>1703</v>
      </c>
      <c r="F25" t="s">
        <v>1745</v>
      </c>
      <c r="H25" t="str">
        <f>INDEX('Vensim Variables'!$B:$B,MATCH(EPS!$B25,'Vensim Variables'!$A:$A,0))</f>
        <v>g pollutant</v>
      </c>
      <c r="I25" t="str">
        <f t="shared" si="0"/>
        <v>VOC</v>
      </c>
      <c r="J25">
        <f>INDEX(NoSettings!$D:$D,MATCH(EPS!$A25,NoSettings!$A:$A,0))</f>
        <v>3396740000</v>
      </c>
      <c r="K25">
        <f>INDEX(GWP!$C$2:$C$13,MATCH(EPS!I25,GWP!$B$2:$B$13,0))</f>
        <v>0</v>
      </c>
      <c r="L25" s="4">
        <f t="shared" si="1"/>
        <v>0</v>
      </c>
    </row>
    <row r="26" spans="1:12">
      <c r="A26" t="s">
        <v>44</v>
      </c>
      <c r="B26" t="s">
        <v>1</v>
      </c>
      <c r="C26" t="s">
        <v>1701</v>
      </c>
      <c r="D26" t="s">
        <v>1705</v>
      </c>
      <c r="E26" t="s">
        <v>1703</v>
      </c>
      <c r="F26" t="s">
        <v>1746</v>
      </c>
      <c r="H26" t="str">
        <f>INDEX('Vensim Variables'!$B:$B,MATCH(EPS!$B26,'Vensim Variables'!$A:$A,0))</f>
        <v>g pollutant</v>
      </c>
      <c r="I26" t="str">
        <f t="shared" si="0"/>
        <v>VOC</v>
      </c>
      <c r="J26">
        <f>INDEX(NoSettings!$D:$D,MATCH(EPS!$A26,NoSettings!$A:$A,0))</f>
        <v>59436000000</v>
      </c>
      <c r="K26">
        <f>INDEX(GWP!$C$2:$C$13,MATCH(EPS!I26,GWP!$B$2:$B$13,0))</f>
        <v>0</v>
      </c>
      <c r="L26" s="4">
        <f t="shared" si="1"/>
        <v>0</v>
      </c>
    </row>
    <row r="27" spans="1:12">
      <c r="A27" t="s">
        <v>45</v>
      </c>
      <c r="B27" t="s">
        <v>1</v>
      </c>
      <c r="C27" t="s">
        <v>1701</v>
      </c>
      <c r="D27" t="s">
        <v>1705</v>
      </c>
      <c r="E27" t="s">
        <v>1703</v>
      </c>
      <c r="F27" t="s">
        <v>1747</v>
      </c>
      <c r="H27" t="str">
        <f>INDEX('Vensim Variables'!$B:$B,MATCH(EPS!$B27,'Vensim Variables'!$A:$A,0))</f>
        <v>g pollutant</v>
      </c>
      <c r="I27" t="str">
        <f t="shared" si="0"/>
        <v>VOC</v>
      </c>
      <c r="J27">
        <f>INDEX(NoSettings!$D:$D,MATCH(EPS!$A27,NoSettings!$A:$A,0))</f>
        <v>105683000</v>
      </c>
      <c r="K27">
        <f>INDEX(GWP!$C$2:$C$13,MATCH(EPS!I27,GWP!$B$2:$B$13,0))</f>
        <v>0</v>
      </c>
      <c r="L27" s="4">
        <f t="shared" si="1"/>
        <v>0</v>
      </c>
    </row>
    <row r="28" spans="1:12">
      <c r="A28" t="s">
        <v>46</v>
      </c>
      <c r="B28" t="s">
        <v>1</v>
      </c>
      <c r="C28" t="s">
        <v>1701</v>
      </c>
      <c r="D28" t="s">
        <v>1705</v>
      </c>
      <c r="E28" t="s">
        <v>1703</v>
      </c>
      <c r="F28" t="s">
        <v>1748</v>
      </c>
      <c r="H28" t="str">
        <f>INDEX('Vensim Variables'!$B:$B,MATCH(EPS!$B28,'Vensim Variables'!$A:$A,0))</f>
        <v>g pollutant</v>
      </c>
      <c r="I28" t="str">
        <f t="shared" si="0"/>
        <v>VOC</v>
      </c>
      <c r="J28">
        <f>INDEX(NoSettings!$D:$D,MATCH(EPS!$A28,NoSettings!$A:$A,0))</f>
        <v>0</v>
      </c>
      <c r="K28">
        <f>INDEX(GWP!$C$2:$C$13,MATCH(EPS!I28,GWP!$B$2:$B$13,0))</f>
        <v>0</v>
      </c>
      <c r="L28" s="4">
        <f t="shared" si="1"/>
        <v>0</v>
      </c>
    </row>
    <row r="29" spans="1:12">
      <c r="A29" t="s">
        <v>47</v>
      </c>
      <c r="B29" t="s">
        <v>1</v>
      </c>
      <c r="C29" t="s">
        <v>1701</v>
      </c>
      <c r="D29" t="s">
        <v>1705</v>
      </c>
      <c r="E29" t="s">
        <v>1703</v>
      </c>
      <c r="F29" t="s">
        <v>1749</v>
      </c>
      <c r="H29" t="str">
        <f>INDEX('Vensim Variables'!$B:$B,MATCH(EPS!$B29,'Vensim Variables'!$A:$A,0))</f>
        <v>g pollutant</v>
      </c>
      <c r="I29" t="str">
        <f t="shared" si="0"/>
        <v>VOC</v>
      </c>
      <c r="J29">
        <f>INDEX(NoSettings!$D:$D,MATCH(EPS!$A29,NoSettings!$A:$A,0))</f>
        <v>0</v>
      </c>
      <c r="K29">
        <f>INDEX(GWP!$C$2:$C$13,MATCH(EPS!I29,GWP!$B$2:$B$13,0))</f>
        <v>0</v>
      </c>
      <c r="L29" s="4">
        <f t="shared" si="1"/>
        <v>0</v>
      </c>
    </row>
    <row r="30" spans="1:12">
      <c r="A30" t="s">
        <v>48</v>
      </c>
      <c r="B30" t="s">
        <v>1</v>
      </c>
      <c r="C30" t="s">
        <v>1701</v>
      </c>
      <c r="D30" t="s">
        <v>1705</v>
      </c>
      <c r="E30" t="s">
        <v>1703</v>
      </c>
      <c r="F30" t="s">
        <v>1750</v>
      </c>
      <c r="H30" t="str">
        <f>INDEX('Vensim Variables'!$B:$B,MATCH(EPS!$B30,'Vensim Variables'!$A:$A,0))</f>
        <v>g pollutant</v>
      </c>
      <c r="I30" t="str">
        <f t="shared" si="0"/>
        <v>VOC</v>
      </c>
      <c r="J30">
        <f>INDEX(NoSettings!$D:$D,MATCH(EPS!$A30,NoSettings!$A:$A,0))</f>
        <v>223651000</v>
      </c>
      <c r="K30">
        <f>INDEX(GWP!$C$2:$C$13,MATCH(EPS!I30,GWP!$B$2:$B$13,0))</f>
        <v>0</v>
      </c>
      <c r="L30" s="4">
        <f t="shared" si="1"/>
        <v>0</v>
      </c>
    </row>
    <row r="31" spans="1:12">
      <c r="A31" t="s">
        <v>49</v>
      </c>
      <c r="B31" t="s">
        <v>1</v>
      </c>
      <c r="C31" t="s">
        <v>1701</v>
      </c>
      <c r="D31" t="s">
        <v>1705</v>
      </c>
      <c r="E31" t="s">
        <v>1703</v>
      </c>
      <c r="F31" t="s">
        <v>1751</v>
      </c>
      <c r="H31" t="str">
        <f>INDEX('Vensim Variables'!$B:$B,MATCH(EPS!$B31,'Vensim Variables'!$A:$A,0))</f>
        <v>g pollutant</v>
      </c>
      <c r="I31" t="str">
        <f t="shared" si="0"/>
        <v>VOC</v>
      </c>
      <c r="J31">
        <f>INDEX(NoSettings!$D:$D,MATCH(EPS!$A31,NoSettings!$A:$A,0))</f>
        <v>0</v>
      </c>
      <c r="K31">
        <f>INDEX(GWP!$C$2:$C$13,MATCH(EPS!I31,GWP!$B$2:$B$13,0))</f>
        <v>0</v>
      </c>
      <c r="L31" s="4">
        <f t="shared" si="1"/>
        <v>0</v>
      </c>
    </row>
    <row r="32" spans="1:12">
      <c r="A32" t="s">
        <v>50</v>
      </c>
      <c r="B32" t="s">
        <v>1</v>
      </c>
      <c r="C32" t="s">
        <v>1701</v>
      </c>
      <c r="D32" t="s">
        <v>1705</v>
      </c>
      <c r="E32" t="s">
        <v>1704</v>
      </c>
      <c r="F32" t="s">
        <v>1742</v>
      </c>
      <c r="H32" t="str">
        <f>INDEX('Vensim Variables'!$B:$B,MATCH(EPS!$B32,'Vensim Variables'!$A:$A,0))</f>
        <v>g pollutant</v>
      </c>
      <c r="I32" t="str">
        <f t="shared" si="0"/>
        <v>VOC</v>
      </c>
      <c r="J32">
        <f>INDEX(NoSettings!$D:$D,MATCH(EPS!$A32,NoSettings!$A:$A,0))</f>
        <v>0</v>
      </c>
      <c r="K32">
        <f>INDEX(GWP!$C$2:$C$13,MATCH(EPS!I32,GWP!$B$2:$B$13,0))</f>
        <v>0</v>
      </c>
      <c r="L32" s="4">
        <f t="shared" si="1"/>
        <v>0</v>
      </c>
    </row>
    <row r="33" spans="1:12">
      <c r="A33" t="s">
        <v>51</v>
      </c>
      <c r="B33" t="s">
        <v>1</v>
      </c>
      <c r="C33" t="s">
        <v>1701</v>
      </c>
      <c r="D33" t="s">
        <v>1705</v>
      </c>
      <c r="E33" t="s">
        <v>1704</v>
      </c>
      <c r="F33" t="s">
        <v>1743</v>
      </c>
      <c r="H33" t="str">
        <f>INDEX('Vensim Variables'!$B:$B,MATCH(EPS!$B33,'Vensim Variables'!$A:$A,0))</f>
        <v>g pollutant</v>
      </c>
      <c r="I33" t="str">
        <f t="shared" si="0"/>
        <v>VOC</v>
      </c>
      <c r="J33">
        <f>INDEX(NoSettings!$D:$D,MATCH(EPS!$A33,NoSettings!$A:$A,0))</f>
        <v>54733600</v>
      </c>
      <c r="K33">
        <f>INDEX(GWP!$C$2:$C$13,MATCH(EPS!I33,GWP!$B$2:$B$13,0))</f>
        <v>0</v>
      </c>
      <c r="L33" s="4">
        <f t="shared" si="1"/>
        <v>0</v>
      </c>
    </row>
    <row r="34" spans="1:12">
      <c r="A34" t="s">
        <v>52</v>
      </c>
      <c r="B34" t="s">
        <v>1</v>
      </c>
      <c r="C34" t="s">
        <v>1701</v>
      </c>
      <c r="D34" t="s">
        <v>1705</v>
      </c>
      <c r="E34" t="s">
        <v>1704</v>
      </c>
      <c r="F34" t="s">
        <v>1744</v>
      </c>
      <c r="H34" t="str">
        <f>INDEX('Vensim Variables'!$B:$B,MATCH(EPS!$B34,'Vensim Variables'!$A:$A,0))</f>
        <v>g pollutant</v>
      </c>
      <c r="I34" t="str">
        <f t="shared" si="0"/>
        <v>VOC</v>
      </c>
      <c r="J34">
        <f>INDEX(NoSettings!$D:$D,MATCH(EPS!$A34,NoSettings!$A:$A,0))</f>
        <v>63962000000</v>
      </c>
      <c r="K34">
        <f>INDEX(GWP!$C$2:$C$13,MATCH(EPS!I34,GWP!$B$2:$B$13,0))</f>
        <v>0</v>
      </c>
      <c r="L34" s="4">
        <f t="shared" si="1"/>
        <v>0</v>
      </c>
    </row>
    <row r="35" spans="1:12">
      <c r="A35" t="s">
        <v>53</v>
      </c>
      <c r="B35" t="s">
        <v>1</v>
      </c>
      <c r="C35" t="s">
        <v>1701</v>
      </c>
      <c r="D35" t="s">
        <v>1705</v>
      </c>
      <c r="E35" t="s">
        <v>1704</v>
      </c>
      <c r="F35" t="s">
        <v>1745</v>
      </c>
      <c r="H35" t="str">
        <f>INDEX('Vensim Variables'!$B:$B,MATCH(EPS!$B35,'Vensim Variables'!$A:$A,0))</f>
        <v>g pollutant</v>
      </c>
      <c r="I35" t="str">
        <f t="shared" si="0"/>
        <v>VOC</v>
      </c>
      <c r="J35">
        <f>INDEX(NoSettings!$D:$D,MATCH(EPS!$A35,NoSettings!$A:$A,0))</f>
        <v>63810400000</v>
      </c>
      <c r="K35">
        <f>INDEX(GWP!$C$2:$C$13,MATCH(EPS!I35,GWP!$B$2:$B$13,0))</f>
        <v>0</v>
      </c>
      <c r="L35" s="4">
        <f t="shared" si="1"/>
        <v>0</v>
      </c>
    </row>
    <row r="36" spans="1:12">
      <c r="A36" t="s">
        <v>54</v>
      </c>
      <c r="B36" t="s">
        <v>1</v>
      </c>
      <c r="C36" t="s">
        <v>1701</v>
      </c>
      <c r="D36" t="s">
        <v>1705</v>
      </c>
      <c r="E36" t="s">
        <v>1704</v>
      </c>
      <c r="F36" t="s">
        <v>1746</v>
      </c>
      <c r="H36" t="str">
        <f>INDEX('Vensim Variables'!$B:$B,MATCH(EPS!$B36,'Vensim Variables'!$A:$A,0))</f>
        <v>g pollutant</v>
      </c>
      <c r="I36" t="str">
        <f t="shared" si="0"/>
        <v>VOC</v>
      </c>
      <c r="J36">
        <f>INDEX(NoSettings!$D:$D,MATCH(EPS!$A36,NoSettings!$A:$A,0))</f>
        <v>5365960000</v>
      </c>
      <c r="K36">
        <f>INDEX(GWP!$C$2:$C$13,MATCH(EPS!I36,GWP!$B$2:$B$13,0))</f>
        <v>0</v>
      </c>
      <c r="L36" s="4">
        <f t="shared" si="1"/>
        <v>0</v>
      </c>
    </row>
    <row r="37" spans="1:12">
      <c r="A37" t="s">
        <v>55</v>
      </c>
      <c r="B37" t="s">
        <v>1</v>
      </c>
      <c r="C37" t="s">
        <v>1701</v>
      </c>
      <c r="D37" t="s">
        <v>1705</v>
      </c>
      <c r="E37" t="s">
        <v>1704</v>
      </c>
      <c r="F37" t="s">
        <v>1747</v>
      </c>
      <c r="H37" t="str">
        <f>INDEX('Vensim Variables'!$B:$B,MATCH(EPS!$B37,'Vensim Variables'!$A:$A,0))</f>
        <v>g pollutant</v>
      </c>
      <c r="I37" t="str">
        <f t="shared" si="0"/>
        <v>VOC</v>
      </c>
      <c r="J37">
        <f>INDEX(NoSettings!$D:$D,MATCH(EPS!$A37,NoSettings!$A:$A,0))</f>
        <v>1985340000</v>
      </c>
      <c r="K37">
        <f>INDEX(GWP!$C$2:$C$13,MATCH(EPS!I37,GWP!$B$2:$B$13,0))</f>
        <v>0</v>
      </c>
      <c r="L37" s="4">
        <f t="shared" si="1"/>
        <v>0</v>
      </c>
    </row>
    <row r="38" spans="1:12">
      <c r="A38" t="s">
        <v>56</v>
      </c>
      <c r="B38" t="s">
        <v>1</v>
      </c>
      <c r="C38" t="s">
        <v>1701</v>
      </c>
      <c r="D38" t="s">
        <v>1705</v>
      </c>
      <c r="E38" t="s">
        <v>1704</v>
      </c>
      <c r="F38" t="s">
        <v>1748</v>
      </c>
      <c r="H38" t="str">
        <f>INDEX('Vensim Variables'!$B:$B,MATCH(EPS!$B38,'Vensim Variables'!$A:$A,0))</f>
        <v>g pollutant</v>
      </c>
      <c r="I38" t="str">
        <f t="shared" si="0"/>
        <v>VOC</v>
      </c>
      <c r="J38">
        <f>INDEX(NoSettings!$D:$D,MATCH(EPS!$A38,NoSettings!$A:$A,0))</f>
        <v>0</v>
      </c>
      <c r="K38">
        <f>INDEX(GWP!$C$2:$C$13,MATCH(EPS!I38,GWP!$B$2:$B$13,0))</f>
        <v>0</v>
      </c>
      <c r="L38" s="4">
        <f t="shared" si="1"/>
        <v>0</v>
      </c>
    </row>
    <row r="39" spans="1:12">
      <c r="A39" t="s">
        <v>57</v>
      </c>
      <c r="B39" t="s">
        <v>1</v>
      </c>
      <c r="C39" t="s">
        <v>1701</v>
      </c>
      <c r="D39" t="s">
        <v>1705</v>
      </c>
      <c r="E39" t="s">
        <v>1704</v>
      </c>
      <c r="F39" t="s">
        <v>1749</v>
      </c>
      <c r="H39" t="str">
        <f>INDEX('Vensim Variables'!$B:$B,MATCH(EPS!$B39,'Vensim Variables'!$A:$A,0))</f>
        <v>g pollutant</v>
      </c>
      <c r="I39" t="str">
        <f t="shared" si="0"/>
        <v>VOC</v>
      </c>
      <c r="J39">
        <f>INDEX(NoSettings!$D:$D,MATCH(EPS!$A39,NoSettings!$A:$A,0))</f>
        <v>0</v>
      </c>
      <c r="K39">
        <f>INDEX(GWP!$C$2:$C$13,MATCH(EPS!I39,GWP!$B$2:$B$13,0))</f>
        <v>0</v>
      </c>
      <c r="L39" s="4">
        <f t="shared" si="1"/>
        <v>0</v>
      </c>
    </row>
    <row r="40" spans="1:12">
      <c r="A40" t="s">
        <v>58</v>
      </c>
      <c r="B40" t="s">
        <v>1</v>
      </c>
      <c r="C40" t="s">
        <v>1701</v>
      </c>
      <c r="D40" t="s">
        <v>1705</v>
      </c>
      <c r="E40" t="s">
        <v>1704</v>
      </c>
      <c r="F40" t="s">
        <v>1750</v>
      </c>
      <c r="H40" t="str">
        <f>INDEX('Vensim Variables'!$B:$B,MATCH(EPS!$B40,'Vensim Variables'!$A:$A,0))</f>
        <v>g pollutant</v>
      </c>
      <c r="I40" t="str">
        <f t="shared" si="0"/>
        <v>VOC</v>
      </c>
      <c r="J40">
        <f>INDEX(NoSettings!$D:$D,MATCH(EPS!$A40,NoSettings!$A:$A,0))</f>
        <v>25929900</v>
      </c>
      <c r="K40">
        <f>INDEX(GWP!$C$2:$C$13,MATCH(EPS!I40,GWP!$B$2:$B$13,0))</f>
        <v>0</v>
      </c>
      <c r="L40" s="4">
        <f t="shared" si="1"/>
        <v>0</v>
      </c>
    </row>
    <row r="41" spans="1:12">
      <c r="A41" t="s">
        <v>59</v>
      </c>
      <c r="B41" t="s">
        <v>1</v>
      </c>
      <c r="C41" t="s">
        <v>1701</v>
      </c>
      <c r="D41" t="s">
        <v>1705</v>
      </c>
      <c r="E41" t="s">
        <v>1704</v>
      </c>
      <c r="F41" t="s">
        <v>1751</v>
      </c>
      <c r="H41" t="str">
        <f>INDEX('Vensim Variables'!$B:$B,MATCH(EPS!$B41,'Vensim Variables'!$A:$A,0))</f>
        <v>g pollutant</v>
      </c>
      <c r="I41" t="str">
        <f t="shared" si="0"/>
        <v>VOC</v>
      </c>
      <c r="J41">
        <f>INDEX(NoSettings!$D:$D,MATCH(EPS!$A41,NoSettings!$A:$A,0))</f>
        <v>0</v>
      </c>
      <c r="K41">
        <f>INDEX(GWP!$C$2:$C$13,MATCH(EPS!I41,GWP!$B$2:$B$13,0))</f>
        <v>0</v>
      </c>
      <c r="L41" s="4">
        <f t="shared" si="1"/>
        <v>0</v>
      </c>
    </row>
    <row r="42" spans="1:12">
      <c r="A42" t="s">
        <v>60</v>
      </c>
      <c r="B42" t="s">
        <v>1</v>
      </c>
      <c r="C42" t="s">
        <v>1701</v>
      </c>
      <c r="D42" t="s">
        <v>1706</v>
      </c>
      <c r="E42" t="s">
        <v>1703</v>
      </c>
      <c r="F42" t="s">
        <v>1742</v>
      </c>
      <c r="H42" t="str">
        <f>INDEX('Vensim Variables'!$B:$B,MATCH(EPS!$B42,'Vensim Variables'!$A:$A,0))</f>
        <v>g pollutant</v>
      </c>
      <c r="I42" t="str">
        <f t="shared" si="0"/>
        <v>CO</v>
      </c>
      <c r="J42">
        <f>INDEX(NoSettings!$D:$D,MATCH(EPS!$A42,NoSettings!$A:$A,0))</f>
        <v>0</v>
      </c>
      <c r="K42">
        <f>INDEX(GWP!$C$2:$C$13,MATCH(EPS!I42,GWP!$B$2:$B$13,0))</f>
        <v>0</v>
      </c>
      <c r="L42" s="4">
        <f t="shared" si="1"/>
        <v>0</v>
      </c>
    </row>
    <row r="43" spans="1:12">
      <c r="A43" t="s">
        <v>61</v>
      </c>
      <c r="B43" t="s">
        <v>1</v>
      </c>
      <c r="C43" t="s">
        <v>1701</v>
      </c>
      <c r="D43" t="s">
        <v>1706</v>
      </c>
      <c r="E43" t="s">
        <v>1703</v>
      </c>
      <c r="F43" t="s">
        <v>1743</v>
      </c>
      <c r="H43" t="str">
        <f>INDEX('Vensim Variables'!$B:$B,MATCH(EPS!$B43,'Vensim Variables'!$A:$A,0))</f>
        <v>g pollutant</v>
      </c>
      <c r="I43" t="str">
        <f t="shared" si="0"/>
        <v>CO</v>
      </c>
      <c r="J43">
        <f>INDEX(NoSettings!$D:$D,MATCH(EPS!$A43,NoSettings!$A:$A,0))</f>
        <v>2777480000</v>
      </c>
      <c r="K43">
        <f>INDEX(GWP!$C$2:$C$13,MATCH(EPS!I43,GWP!$B$2:$B$13,0))</f>
        <v>0</v>
      </c>
      <c r="L43" s="4">
        <f t="shared" si="1"/>
        <v>0</v>
      </c>
    </row>
    <row r="44" spans="1:12">
      <c r="A44" t="s">
        <v>62</v>
      </c>
      <c r="B44" t="s">
        <v>1</v>
      </c>
      <c r="C44" t="s">
        <v>1701</v>
      </c>
      <c r="D44" t="s">
        <v>1706</v>
      </c>
      <c r="E44" t="s">
        <v>1703</v>
      </c>
      <c r="F44" t="s">
        <v>1744</v>
      </c>
      <c r="H44" t="str">
        <f>INDEX('Vensim Variables'!$B:$B,MATCH(EPS!$B44,'Vensim Variables'!$A:$A,0))</f>
        <v>g pollutant</v>
      </c>
      <c r="I44" t="str">
        <f t="shared" si="0"/>
        <v>CO</v>
      </c>
      <c r="J44">
        <f>INDEX(NoSettings!$D:$D,MATCH(EPS!$A44,NoSettings!$A:$A,0))</f>
        <v>11001100000000</v>
      </c>
      <c r="K44">
        <f>INDEX(GWP!$C$2:$C$13,MATCH(EPS!I44,GWP!$B$2:$B$13,0))</f>
        <v>0</v>
      </c>
      <c r="L44" s="4">
        <f t="shared" si="1"/>
        <v>0</v>
      </c>
    </row>
    <row r="45" spans="1:12">
      <c r="A45" t="s">
        <v>63</v>
      </c>
      <c r="B45" t="s">
        <v>1</v>
      </c>
      <c r="C45" t="s">
        <v>1701</v>
      </c>
      <c r="D45" t="s">
        <v>1706</v>
      </c>
      <c r="E45" t="s">
        <v>1703</v>
      </c>
      <c r="F45" t="s">
        <v>1745</v>
      </c>
      <c r="H45" t="str">
        <f>INDEX('Vensim Variables'!$B:$B,MATCH(EPS!$B45,'Vensim Variables'!$A:$A,0))</f>
        <v>g pollutant</v>
      </c>
      <c r="I45" t="str">
        <f t="shared" si="0"/>
        <v>CO</v>
      </c>
      <c r="J45">
        <f>INDEX(NoSettings!$D:$D,MATCH(EPS!$A45,NoSettings!$A:$A,0))</f>
        <v>25994200000</v>
      </c>
      <c r="K45">
        <f>INDEX(GWP!$C$2:$C$13,MATCH(EPS!I45,GWP!$B$2:$B$13,0))</f>
        <v>0</v>
      </c>
      <c r="L45" s="4">
        <f t="shared" si="1"/>
        <v>0</v>
      </c>
    </row>
    <row r="46" spans="1:12">
      <c r="A46" t="s">
        <v>64</v>
      </c>
      <c r="B46" t="s">
        <v>1</v>
      </c>
      <c r="C46" t="s">
        <v>1701</v>
      </c>
      <c r="D46" t="s">
        <v>1706</v>
      </c>
      <c r="E46" t="s">
        <v>1703</v>
      </c>
      <c r="F46" t="s">
        <v>1746</v>
      </c>
      <c r="H46" t="str">
        <f>INDEX('Vensim Variables'!$B:$B,MATCH(EPS!$B46,'Vensim Variables'!$A:$A,0))</f>
        <v>g pollutant</v>
      </c>
      <c r="I46" t="str">
        <f t="shared" si="0"/>
        <v>CO</v>
      </c>
      <c r="J46">
        <f>INDEX(NoSettings!$D:$D,MATCH(EPS!$A46,NoSettings!$A:$A,0))</f>
        <v>922871000000</v>
      </c>
      <c r="K46">
        <f>INDEX(GWP!$C$2:$C$13,MATCH(EPS!I46,GWP!$B$2:$B$13,0))</f>
        <v>0</v>
      </c>
      <c r="L46" s="4">
        <f t="shared" si="1"/>
        <v>0</v>
      </c>
    </row>
    <row r="47" spans="1:12">
      <c r="A47" t="s">
        <v>65</v>
      </c>
      <c r="B47" t="s">
        <v>1</v>
      </c>
      <c r="C47" t="s">
        <v>1701</v>
      </c>
      <c r="D47" t="s">
        <v>1706</v>
      </c>
      <c r="E47" t="s">
        <v>1703</v>
      </c>
      <c r="F47" t="s">
        <v>1747</v>
      </c>
      <c r="H47" t="str">
        <f>INDEX('Vensim Variables'!$B:$B,MATCH(EPS!$B47,'Vensim Variables'!$A:$A,0))</f>
        <v>g pollutant</v>
      </c>
      <c r="I47" t="str">
        <f t="shared" si="0"/>
        <v>CO</v>
      </c>
      <c r="J47">
        <f>INDEX(NoSettings!$D:$D,MATCH(EPS!$A47,NoSettings!$A:$A,0))</f>
        <v>808763000</v>
      </c>
      <c r="K47">
        <f>INDEX(GWP!$C$2:$C$13,MATCH(EPS!I47,GWP!$B$2:$B$13,0))</f>
        <v>0</v>
      </c>
      <c r="L47" s="4">
        <f t="shared" si="1"/>
        <v>0</v>
      </c>
    </row>
    <row r="48" spans="1:12">
      <c r="A48" t="s">
        <v>66</v>
      </c>
      <c r="B48" t="s">
        <v>1</v>
      </c>
      <c r="C48" t="s">
        <v>1701</v>
      </c>
      <c r="D48" t="s">
        <v>1706</v>
      </c>
      <c r="E48" t="s">
        <v>1703</v>
      </c>
      <c r="F48" t="s">
        <v>1748</v>
      </c>
      <c r="H48" t="str">
        <f>INDEX('Vensim Variables'!$B:$B,MATCH(EPS!$B48,'Vensim Variables'!$A:$A,0))</f>
        <v>g pollutant</v>
      </c>
      <c r="I48" t="str">
        <f t="shared" si="0"/>
        <v>CO</v>
      </c>
      <c r="J48">
        <f>INDEX(NoSettings!$D:$D,MATCH(EPS!$A48,NoSettings!$A:$A,0))</f>
        <v>0</v>
      </c>
      <c r="K48">
        <f>INDEX(GWP!$C$2:$C$13,MATCH(EPS!I48,GWP!$B$2:$B$13,0))</f>
        <v>0</v>
      </c>
      <c r="L48" s="4">
        <f t="shared" si="1"/>
        <v>0</v>
      </c>
    </row>
    <row r="49" spans="1:12">
      <c r="A49" t="s">
        <v>67</v>
      </c>
      <c r="B49" t="s">
        <v>1</v>
      </c>
      <c r="C49" t="s">
        <v>1701</v>
      </c>
      <c r="D49" t="s">
        <v>1706</v>
      </c>
      <c r="E49" t="s">
        <v>1703</v>
      </c>
      <c r="F49" t="s">
        <v>1749</v>
      </c>
      <c r="H49" t="str">
        <f>INDEX('Vensim Variables'!$B:$B,MATCH(EPS!$B49,'Vensim Variables'!$A:$A,0))</f>
        <v>g pollutant</v>
      </c>
      <c r="I49" t="str">
        <f t="shared" si="0"/>
        <v>CO</v>
      </c>
      <c r="J49">
        <f>INDEX(NoSettings!$D:$D,MATCH(EPS!$A49,NoSettings!$A:$A,0))</f>
        <v>0</v>
      </c>
      <c r="K49">
        <f>INDEX(GWP!$C$2:$C$13,MATCH(EPS!I49,GWP!$B$2:$B$13,0))</f>
        <v>0</v>
      </c>
      <c r="L49" s="4">
        <f t="shared" si="1"/>
        <v>0</v>
      </c>
    </row>
    <row r="50" spans="1:12">
      <c r="A50" t="s">
        <v>68</v>
      </c>
      <c r="B50" t="s">
        <v>1</v>
      </c>
      <c r="C50" t="s">
        <v>1701</v>
      </c>
      <c r="D50" t="s">
        <v>1706</v>
      </c>
      <c r="E50" t="s">
        <v>1703</v>
      </c>
      <c r="F50" t="s">
        <v>1750</v>
      </c>
      <c r="H50" t="str">
        <f>INDEX('Vensim Variables'!$B:$B,MATCH(EPS!$B50,'Vensim Variables'!$A:$A,0))</f>
        <v>g pollutant</v>
      </c>
      <c r="I50" t="str">
        <f t="shared" si="0"/>
        <v>CO</v>
      </c>
      <c r="J50">
        <f>INDEX(NoSettings!$D:$D,MATCH(EPS!$A50,NoSettings!$A:$A,0))</f>
        <v>2955570000</v>
      </c>
      <c r="K50">
        <f>INDEX(GWP!$C$2:$C$13,MATCH(EPS!I50,GWP!$B$2:$B$13,0))</f>
        <v>0</v>
      </c>
      <c r="L50" s="4">
        <f t="shared" si="1"/>
        <v>0</v>
      </c>
    </row>
    <row r="51" spans="1:12">
      <c r="A51" t="s">
        <v>69</v>
      </c>
      <c r="B51" t="s">
        <v>1</v>
      </c>
      <c r="C51" t="s">
        <v>1701</v>
      </c>
      <c r="D51" t="s">
        <v>1706</v>
      </c>
      <c r="E51" t="s">
        <v>1703</v>
      </c>
      <c r="F51" t="s">
        <v>1751</v>
      </c>
      <c r="H51" t="str">
        <f>INDEX('Vensim Variables'!$B:$B,MATCH(EPS!$B51,'Vensim Variables'!$A:$A,0))</f>
        <v>g pollutant</v>
      </c>
      <c r="I51" t="str">
        <f t="shared" si="0"/>
        <v>CO</v>
      </c>
      <c r="J51">
        <f>INDEX(NoSettings!$D:$D,MATCH(EPS!$A51,NoSettings!$A:$A,0))</f>
        <v>0</v>
      </c>
      <c r="K51">
        <f>INDEX(GWP!$C$2:$C$13,MATCH(EPS!I51,GWP!$B$2:$B$13,0))</f>
        <v>0</v>
      </c>
      <c r="L51" s="4">
        <f t="shared" si="1"/>
        <v>0</v>
      </c>
    </row>
    <row r="52" spans="1:12">
      <c r="A52" t="s">
        <v>70</v>
      </c>
      <c r="B52" t="s">
        <v>1</v>
      </c>
      <c r="C52" t="s">
        <v>1701</v>
      </c>
      <c r="D52" t="s">
        <v>1706</v>
      </c>
      <c r="E52" t="s">
        <v>1704</v>
      </c>
      <c r="F52" t="s">
        <v>1742</v>
      </c>
      <c r="H52" t="str">
        <f>INDEX('Vensim Variables'!$B:$B,MATCH(EPS!$B52,'Vensim Variables'!$A:$A,0))</f>
        <v>g pollutant</v>
      </c>
      <c r="I52" t="str">
        <f t="shared" si="0"/>
        <v>CO</v>
      </c>
      <c r="J52">
        <f>INDEX(NoSettings!$D:$D,MATCH(EPS!$A52,NoSettings!$A:$A,0))</f>
        <v>0</v>
      </c>
      <c r="K52">
        <f>INDEX(GWP!$C$2:$C$13,MATCH(EPS!I52,GWP!$B$2:$B$13,0))</f>
        <v>0</v>
      </c>
      <c r="L52" s="4">
        <f t="shared" si="1"/>
        <v>0</v>
      </c>
    </row>
    <row r="53" spans="1:12">
      <c r="A53" t="s">
        <v>71</v>
      </c>
      <c r="B53" t="s">
        <v>1</v>
      </c>
      <c r="C53" t="s">
        <v>1701</v>
      </c>
      <c r="D53" t="s">
        <v>1706</v>
      </c>
      <c r="E53" t="s">
        <v>1704</v>
      </c>
      <c r="F53" t="s">
        <v>1743</v>
      </c>
      <c r="H53" t="str">
        <f>INDEX('Vensim Variables'!$B:$B,MATCH(EPS!$B53,'Vensim Variables'!$A:$A,0))</f>
        <v>g pollutant</v>
      </c>
      <c r="I53" t="str">
        <f t="shared" si="0"/>
        <v>CO</v>
      </c>
      <c r="J53">
        <f>INDEX(NoSettings!$D:$D,MATCH(EPS!$A53,NoSettings!$A:$A,0))</f>
        <v>853899000</v>
      </c>
      <c r="K53">
        <f>INDEX(GWP!$C$2:$C$13,MATCH(EPS!I53,GWP!$B$2:$B$13,0))</f>
        <v>0</v>
      </c>
      <c r="L53" s="4">
        <f t="shared" si="1"/>
        <v>0</v>
      </c>
    </row>
    <row r="54" spans="1:12">
      <c r="A54" t="s">
        <v>72</v>
      </c>
      <c r="B54" t="s">
        <v>1</v>
      </c>
      <c r="C54" t="s">
        <v>1701</v>
      </c>
      <c r="D54" t="s">
        <v>1706</v>
      </c>
      <c r="E54" t="s">
        <v>1704</v>
      </c>
      <c r="F54" t="s">
        <v>1744</v>
      </c>
      <c r="H54" t="str">
        <f>INDEX('Vensim Variables'!$B:$B,MATCH(EPS!$B54,'Vensim Variables'!$A:$A,0))</f>
        <v>g pollutant</v>
      </c>
      <c r="I54" t="str">
        <f t="shared" si="0"/>
        <v>CO</v>
      </c>
      <c r="J54">
        <f>INDEX(NoSettings!$D:$D,MATCH(EPS!$A54,NoSettings!$A:$A,0))</f>
        <v>993146000000</v>
      </c>
      <c r="K54">
        <f>INDEX(GWP!$C$2:$C$13,MATCH(EPS!I54,GWP!$B$2:$B$13,0))</f>
        <v>0</v>
      </c>
      <c r="L54" s="4">
        <f t="shared" si="1"/>
        <v>0</v>
      </c>
    </row>
    <row r="55" spans="1:12">
      <c r="A55" t="s">
        <v>73</v>
      </c>
      <c r="B55" t="s">
        <v>1</v>
      </c>
      <c r="C55" t="s">
        <v>1701</v>
      </c>
      <c r="D55" t="s">
        <v>1706</v>
      </c>
      <c r="E55" t="s">
        <v>1704</v>
      </c>
      <c r="F55" t="s">
        <v>1745</v>
      </c>
      <c r="H55" t="str">
        <f>INDEX('Vensim Variables'!$B:$B,MATCH(EPS!$B55,'Vensim Variables'!$A:$A,0))</f>
        <v>g pollutant</v>
      </c>
      <c r="I55" t="str">
        <f t="shared" si="0"/>
        <v>CO</v>
      </c>
      <c r="J55">
        <f>INDEX(NoSettings!$D:$D,MATCH(EPS!$A55,NoSettings!$A:$A,0))</f>
        <v>488321000000</v>
      </c>
      <c r="K55">
        <f>INDEX(GWP!$C$2:$C$13,MATCH(EPS!I55,GWP!$B$2:$B$13,0))</f>
        <v>0</v>
      </c>
      <c r="L55" s="4">
        <f t="shared" si="1"/>
        <v>0</v>
      </c>
    </row>
    <row r="56" spans="1:12">
      <c r="A56" t="s">
        <v>74</v>
      </c>
      <c r="B56" t="s">
        <v>1</v>
      </c>
      <c r="C56" t="s">
        <v>1701</v>
      </c>
      <c r="D56" t="s">
        <v>1706</v>
      </c>
      <c r="E56" t="s">
        <v>1704</v>
      </c>
      <c r="F56" t="s">
        <v>1746</v>
      </c>
      <c r="H56" t="str">
        <f>INDEX('Vensim Variables'!$B:$B,MATCH(EPS!$B56,'Vensim Variables'!$A:$A,0))</f>
        <v>g pollutant</v>
      </c>
      <c r="I56" t="str">
        <f t="shared" si="0"/>
        <v>CO</v>
      </c>
      <c r="J56">
        <f>INDEX(NoSettings!$D:$D,MATCH(EPS!$A56,NoSettings!$A:$A,0))</f>
        <v>83318000000</v>
      </c>
      <c r="K56">
        <f>INDEX(GWP!$C$2:$C$13,MATCH(EPS!I56,GWP!$B$2:$B$13,0))</f>
        <v>0</v>
      </c>
      <c r="L56" s="4">
        <f t="shared" si="1"/>
        <v>0</v>
      </c>
    </row>
    <row r="57" spans="1:12">
      <c r="A57" t="s">
        <v>75</v>
      </c>
      <c r="B57" t="s">
        <v>1</v>
      </c>
      <c r="C57" t="s">
        <v>1701</v>
      </c>
      <c r="D57" t="s">
        <v>1706</v>
      </c>
      <c r="E57" t="s">
        <v>1704</v>
      </c>
      <c r="F57" t="s">
        <v>1747</v>
      </c>
      <c r="H57" t="str">
        <f>INDEX('Vensim Variables'!$B:$B,MATCH(EPS!$B57,'Vensim Variables'!$A:$A,0))</f>
        <v>g pollutant</v>
      </c>
      <c r="I57" t="str">
        <f t="shared" si="0"/>
        <v>CO</v>
      </c>
      <c r="J57">
        <f>INDEX(NoSettings!$D:$D,MATCH(EPS!$A57,NoSettings!$A:$A,0))</f>
        <v>15193200000</v>
      </c>
      <c r="K57">
        <f>INDEX(GWP!$C$2:$C$13,MATCH(EPS!I57,GWP!$B$2:$B$13,0))</f>
        <v>0</v>
      </c>
      <c r="L57" s="4">
        <f t="shared" si="1"/>
        <v>0</v>
      </c>
    </row>
    <row r="58" spans="1:12">
      <c r="A58" t="s">
        <v>76</v>
      </c>
      <c r="B58" t="s">
        <v>1</v>
      </c>
      <c r="C58" t="s">
        <v>1701</v>
      </c>
      <c r="D58" t="s">
        <v>1706</v>
      </c>
      <c r="E58" t="s">
        <v>1704</v>
      </c>
      <c r="F58" t="s">
        <v>1748</v>
      </c>
      <c r="H58" t="str">
        <f>INDEX('Vensim Variables'!$B:$B,MATCH(EPS!$B58,'Vensim Variables'!$A:$A,0))</f>
        <v>g pollutant</v>
      </c>
      <c r="I58" t="str">
        <f t="shared" si="0"/>
        <v>CO</v>
      </c>
      <c r="J58">
        <f>INDEX(NoSettings!$D:$D,MATCH(EPS!$A58,NoSettings!$A:$A,0))</f>
        <v>0</v>
      </c>
      <c r="K58">
        <f>INDEX(GWP!$C$2:$C$13,MATCH(EPS!I58,GWP!$B$2:$B$13,0))</f>
        <v>0</v>
      </c>
      <c r="L58" s="4">
        <f t="shared" si="1"/>
        <v>0</v>
      </c>
    </row>
    <row r="59" spans="1:12">
      <c r="A59" t="s">
        <v>77</v>
      </c>
      <c r="B59" t="s">
        <v>1</v>
      </c>
      <c r="C59" t="s">
        <v>1701</v>
      </c>
      <c r="D59" t="s">
        <v>1706</v>
      </c>
      <c r="E59" t="s">
        <v>1704</v>
      </c>
      <c r="F59" t="s">
        <v>1749</v>
      </c>
      <c r="H59" t="str">
        <f>INDEX('Vensim Variables'!$B:$B,MATCH(EPS!$B59,'Vensim Variables'!$A:$A,0))</f>
        <v>g pollutant</v>
      </c>
      <c r="I59" t="str">
        <f t="shared" si="0"/>
        <v>CO</v>
      </c>
      <c r="J59">
        <f>INDEX(NoSettings!$D:$D,MATCH(EPS!$A59,NoSettings!$A:$A,0))</f>
        <v>0</v>
      </c>
      <c r="K59">
        <f>INDEX(GWP!$C$2:$C$13,MATCH(EPS!I59,GWP!$B$2:$B$13,0))</f>
        <v>0</v>
      </c>
      <c r="L59" s="4">
        <f t="shared" si="1"/>
        <v>0</v>
      </c>
    </row>
    <row r="60" spans="1:12">
      <c r="A60" t="s">
        <v>78</v>
      </c>
      <c r="B60" t="s">
        <v>1</v>
      </c>
      <c r="C60" t="s">
        <v>1701</v>
      </c>
      <c r="D60" t="s">
        <v>1706</v>
      </c>
      <c r="E60" t="s">
        <v>1704</v>
      </c>
      <c r="F60" t="s">
        <v>1750</v>
      </c>
      <c r="H60" t="str">
        <f>INDEX('Vensim Variables'!$B:$B,MATCH(EPS!$B60,'Vensim Variables'!$A:$A,0))</f>
        <v>g pollutant</v>
      </c>
      <c r="I60" t="str">
        <f t="shared" si="0"/>
        <v>CO</v>
      </c>
      <c r="J60">
        <f>INDEX(NoSettings!$D:$D,MATCH(EPS!$A60,NoSettings!$A:$A,0))</f>
        <v>342666000</v>
      </c>
      <c r="K60">
        <f>INDEX(GWP!$C$2:$C$13,MATCH(EPS!I60,GWP!$B$2:$B$13,0))</f>
        <v>0</v>
      </c>
      <c r="L60" s="4">
        <f t="shared" si="1"/>
        <v>0</v>
      </c>
    </row>
    <row r="61" spans="1:12">
      <c r="A61" t="s">
        <v>79</v>
      </c>
      <c r="B61" t="s">
        <v>1</v>
      </c>
      <c r="C61" t="s">
        <v>1701</v>
      </c>
      <c r="D61" t="s">
        <v>1706</v>
      </c>
      <c r="E61" t="s">
        <v>1704</v>
      </c>
      <c r="F61" t="s">
        <v>1751</v>
      </c>
      <c r="H61" t="str">
        <f>INDEX('Vensim Variables'!$B:$B,MATCH(EPS!$B61,'Vensim Variables'!$A:$A,0))</f>
        <v>g pollutant</v>
      </c>
      <c r="I61" t="str">
        <f t="shared" si="0"/>
        <v>CO</v>
      </c>
      <c r="J61">
        <f>INDEX(NoSettings!$D:$D,MATCH(EPS!$A61,NoSettings!$A:$A,0))</f>
        <v>0</v>
      </c>
      <c r="K61">
        <f>INDEX(GWP!$C$2:$C$13,MATCH(EPS!I61,GWP!$B$2:$B$13,0))</f>
        <v>0</v>
      </c>
      <c r="L61" s="4">
        <f t="shared" si="1"/>
        <v>0</v>
      </c>
    </row>
    <row r="62" spans="1:12">
      <c r="A62" t="s">
        <v>80</v>
      </c>
      <c r="B62" t="s">
        <v>1</v>
      </c>
      <c r="C62" t="s">
        <v>1701</v>
      </c>
      <c r="D62" t="s">
        <v>1707</v>
      </c>
      <c r="E62" t="s">
        <v>1703</v>
      </c>
      <c r="F62" t="s">
        <v>1742</v>
      </c>
      <c r="H62" t="str">
        <f>INDEX('Vensim Variables'!$B:$B,MATCH(EPS!$B62,'Vensim Variables'!$A:$A,0))</f>
        <v>g pollutant</v>
      </c>
      <c r="I62" t="str">
        <f t="shared" si="0"/>
        <v>NOx</v>
      </c>
      <c r="J62">
        <f>INDEX(NoSettings!$D:$D,MATCH(EPS!$A62,NoSettings!$A:$A,0))</f>
        <v>0</v>
      </c>
      <c r="K62">
        <f>INDEX(GWP!$C$2:$C$13,MATCH(EPS!I62,GWP!$B$2:$B$13,0))</f>
        <v>0</v>
      </c>
      <c r="L62" s="4">
        <f t="shared" si="1"/>
        <v>0</v>
      </c>
    </row>
    <row r="63" spans="1:12">
      <c r="A63" t="s">
        <v>81</v>
      </c>
      <c r="B63" t="s">
        <v>1</v>
      </c>
      <c r="C63" t="s">
        <v>1701</v>
      </c>
      <c r="D63" t="s">
        <v>1707</v>
      </c>
      <c r="E63" t="s">
        <v>1703</v>
      </c>
      <c r="F63" t="s">
        <v>1743</v>
      </c>
      <c r="H63" t="str">
        <f>INDEX('Vensim Variables'!$B:$B,MATCH(EPS!$B63,'Vensim Variables'!$A:$A,0))</f>
        <v>g pollutant</v>
      </c>
      <c r="I63" t="str">
        <f t="shared" si="0"/>
        <v>NOx</v>
      </c>
      <c r="J63">
        <f>INDEX(NoSettings!$D:$D,MATCH(EPS!$A63,NoSettings!$A:$A,0))</f>
        <v>123323000</v>
      </c>
      <c r="K63">
        <f>INDEX(GWP!$C$2:$C$13,MATCH(EPS!I63,GWP!$B$2:$B$13,0))</f>
        <v>0</v>
      </c>
      <c r="L63" s="4">
        <f t="shared" si="1"/>
        <v>0</v>
      </c>
    </row>
    <row r="64" spans="1:12">
      <c r="A64" t="s">
        <v>82</v>
      </c>
      <c r="B64" t="s">
        <v>1</v>
      </c>
      <c r="C64" t="s">
        <v>1701</v>
      </c>
      <c r="D64" t="s">
        <v>1707</v>
      </c>
      <c r="E64" t="s">
        <v>1703</v>
      </c>
      <c r="F64" t="s">
        <v>1744</v>
      </c>
      <c r="H64" t="str">
        <f>INDEX('Vensim Variables'!$B:$B,MATCH(EPS!$B64,'Vensim Variables'!$A:$A,0))</f>
        <v>g pollutant</v>
      </c>
      <c r="I64" t="str">
        <f t="shared" si="0"/>
        <v>NOx</v>
      </c>
      <c r="J64">
        <f>INDEX(NoSettings!$D:$D,MATCH(EPS!$A64,NoSettings!$A:$A,0))</f>
        <v>718239000000</v>
      </c>
      <c r="K64">
        <f>INDEX(GWP!$C$2:$C$13,MATCH(EPS!I64,GWP!$B$2:$B$13,0))</f>
        <v>0</v>
      </c>
      <c r="L64" s="4">
        <f t="shared" si="1"/>
        <v>0</v>
      </c>
    </row>
    <row r="65" spans="1:12">
      <c r="A65" t="s">
        <v>83</v>
      </c>
      <c r="B65" t="s">
        <v>1</v>
      </c>
      <c r="C65" t="s">
        <v>1701</v>
      </c>
      <c r="D65" t="s">
        <v>1707</v>
      </c>
      <c r="E65" t="s">
        <v>1703</v>
      </c>
      <c r="F65" t="s">
        <v>1745</v>
      </c>
      <c r="H65" t="str">
        <f>INDEX('Vensim Variables'!$B:$B,MATCH(EPS!$B65,'Vensim Variables'!$A:$A,0))</f>
        <v>g pollutant</v>
      </c>
      <c r="I65" t="str">
        <f t="shared" si="0"/>
        <v>NOx</v>
      </c>
      <c r="J65">
        <f>INDEX(NoSettings!$D:$D,MATCH(EPS!$A65,NoSettings!$A:$A,0))</f>
        <v>20266100000</v>
      </c>
      <c r="K65">
        <f>INDEX(GWP!$C$2:$C$13,MATCH(EPS!I65,GWP!$B$2:$B$13,0))</f>
        <v>0</v>
      </c>
      <c r="L65" s="4">
        <f t="shared" si="1"/>
        <v>0</v>
      </c>
    </row>
    <row r="66" spans="1:12">
      <c r="A66" t="s">
        <v>84</v>
      </c>
      <c r="B66" t="s">
        <v>1</v>
      </c>
      <c r="C66" t="s">
        <v>1701</v>
      </c>
      <c r="D66" t="s">
        <v>1707</v>
      </c>
      <c r="E66" t="s">
        <v>1703</v>
      </c>
      <c r="F66" t="s">
        <v>1746</v>
      </c>
      <c r="H66" t="str">
        <f>INDEX('Vensim Variables'!$B:$B,MATCH(EPS!$B66,'Vensim Variables'!$A:$A,0))</f>
        <v>g pollutant</v>
      </c>
      <c r="I66" t="str">
        <f t="shared" si="0"/>
        <v>NOx</v>
      </c>
      <c r="J66">
        <f>INDEX(NoSettings!$D:$D,MATCH(EPS!$A66,NoSettings!$A:$A,0))</f>
        <v>60252300000</v>
      </c>
      <c r="K66">
        <f>INDEX(GWP!$C$2:$C$13,MATCH(EPS!I66,GWP!$B$2:$B$13,0))</f>
        <v>0</v>
      </c>
      <c r="L66" s="4">
        <f t="shared" si="1"/>
        <v>0</v>
      </c>
    </row>
    <row r="67" spans="1:12">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INDEX(NoSettings!$D:$D,MATCH(EPS!$A67,NoSettings!$A:$A,0))</f>
        <v>630544000</v>
      </c>
      <c r="K67">
        <f>INDEX(GWP!$C$2:$C$13,MATCH(EPS!I67,GWP!$B$2:$B$13,0))</f>
        <v>0</v>
      </c>
      <c r="L67" s="4">
        <f t="shared" ref="L67:L130" si="3">IF(H67="g pollutant",K67*J67/10^12,IF(H67="MMTCO2e",J67,IF(H67="MWh",J67,0)))</f>
        <v>0</v>
      </c>
    </row>
    <row r="68" spans="1:12">
      <c r="A68" t="s">
        <v>86</v>
      </c>
      <c r="B68" t="s">
        <v>1</v>
      </c>
      <c r="C68" t="s">
        <v>1701</v>
      </c>
      <c r="D68" t="s">
        <v>1707</v>
      </c>
      <c r="E68" t="s">
        <v>1703</v>
      </c>
      <c r="F68" t="s">
        <v>1748</v>
      </c>
      <c r="H68" t="str">
        <f>INDEX('Vensim Variables'!$B:$B,MATCH(EPS!$B68,'Vensim Variables'!$A:$A,0))</f>
        <v>g pollutant</v>
      </c>
      <c r="I68" t="str">
        <f t="shared" si="2"/>
        <v>NOx</v>
      </c>
      <c r="J68">
        <f>INDEX(NoSettings!$D:$D,MATCH(EPS!$A68,NoSettings!$A:$A,0))</f>
        <v>0</v>
      </c>
      <c r="K68">
        <f>INDEX(GWP!$C$2:$C$13,MATCH(EPS!I68,GWP!$B$2:$B$13,0))</f>
        <v>0</v>
      </c>
      <c r="L68" s="4">
        <f t="shared" si="3"/>
        <v>0</v>
      </c>
    </row>
    <row r="69" spans="1:12">
      <c r="A69" t="s">
        <v>87</v>
      </c>
      <c r="B69" t="s">
        <v>1</v>
      </c>
      <c r="C69" t="s">
        <v>1701</v>
      </c>
      <c r="D69" t="s">
        <v>1707</v>
      </c>
      <c r="E69" t="s">
        <v>1703</v>
      </c>
      <c r="F69" t="s">
        <v>1749</v>
      </c>
      <c r="H69" t="str">
        <f>INDEX('Vensim Variables'!$B:$B,MATCH(EPS!$B69,'Vensim Variables'!$A:$A,0))</f>
        <v>g pollutant</v>
      </c>
      <c r="I69" t="str">
        <f t="shared" si="2"/>
        <v>NOx</v>
      </c>
      <c r="J69">
        <f>INDEX(NoSettings!$D:$D,MATCH(EPS!$A69,NoSettings!$A:$A,0))</f>
        <v>0</v>
      </c>
      <c r="K69">
        <f>INDEX(GWP!$C$2:$C$13,MATCH(EPS!I69,GWP!$B$2:$B$13,0))</f>
        <v>0</v>
      </c>
      <c r="L69" s="4">
        <f t="shared" si="3"/>
        <v>0</v>
      </c>
    </row>
    <row r="70" spans="1:12">
      <c r="A70" t="s">
        <v>88</v>
      </c>
      <c r="B70" t="s">
        <v>1</v>
      </c>
      <c r="C70" t="s">
        <v>1701</v>
      </c>
      <c r="D70" t="s">
        <v>1707</v>
      </c>
      <c r="E70" t="s">
        <v>1703</v>
      </c>
      <c r="F70" t="s">
        <v>1750</v>
      </c>
      <c r="H70" t="str">
        <f>INDEX('Vensim Variables'!$B:$B,MATCH(EPS!$B70,'Vensim Variables'!$A:$A,0))</f>
        <v>g pollutant</v>
      </c>
      <c r="I70" t="str">
        <f t="shared" si="2"/>
        <v>NOx</v>
      </c>
      <c r="J70">
        <f>INDEX(NoSettings!$D:$D,MATCH(EPS!$A70,NoSettings!$A:$A,0))</f>
        <v>131233000</v>
      </c>
      <c r="K70">
        <f>INDEX(GWP!$C$2:$C$13,MATCH(EPS!I70,GWP!$B$2:$B$13,0))</f>
        <v>0</v>
      </c>
      <c r="L70" s="4">
        <f t="shared" si="3"/>
        <v>0</v>
      </c>
    </row>
    <row r="71" spans="1:12">
      <c r="A71" t="s">
        <v>89</v>
      </c>
      <c r="B71" t="s">
        <v>1</v>
      </c>
      <c r="C71" t="s">
        <v>1701</v>
      </c>
      <c r="D71" t="s">
        <v>1707</v>
      </c>
      <c r="E71" t="s">
        <v>1703</v>
      </c>
      <c r="F71" t="s">
        <v>1751</v>
      </c>
      <c r="H71" t="str">
        <f>INDEX('Vensim Variables'!$B:$B,MATCH(EPS!$B71,'Vensim Variables'!$A:$A,0))</f>
        <v>g pollutant</v>
      </c>
      <c r="I71" t="str">
        <f t="shared" si="2"/>
        <v>NOx</v>
      </c>
      <c r="J71">
        <f>INDEX(NoSettings!$D:$D,MATCH(EPS!$A71,NoSettings!$A:$A,0))</f>
        <v>0</v>
      </c>
      <c r="K71">
        <f>INDEX(GWP!$C$2:$C$13,MATCH(EPS!I71,GWP!$B$2:$B$13,0))</f>
        <v>0</v>
      </c>
      <c r="L71" s="4">
        <f t="shared" si="3"/>
        <v>0</v>
      </c>
    </row>
    <row r="72" spans="1:12">
      <c r="A72" t="s">
        <v>90</v>
      </c>
      <c r="B72" t="s">
        <v>1</v>
      </c>
      <c r="C72" t="s">
        <v>1701</v>
      </c>
      <c r="D72" t="s">
        <v>1707</v>
      </c>
      <c r="E72" t="s">
        <v>1704</v>
      </c>
      <c r="F72" t="s">
        <v>1742</v>
      </c>
      <c r="H72" t="str">
        <f>INDEX('Vensim Variables'!$B:$B,MATCH(EPS!$B72,'Vensim Variables'!$A:$A,0))</f>
        <v>g pollutant</v>
      </c>
      <c r="I72" t="str">
        <f t="shared" si="2"/>
        <v>NOx</v>
      </c>
      <c r="J72">
        <f>INDEX(NoSettings!$D:$D,MATCH(EPS!$A72,NoSettings!$A:$A,0))</f>
        <v>0</v>
      </c>
      <c r="K72">
        <f>INDEX(GWP!$C$2:$C$13,MATCH(EPS!I72,GWP!$B$2:$B$13,0))</f>
        <v>0</v>
      </c>
      <c r="L72" s="4">
        <f t="shared" si="3"/>
        <v>0</v>
      </c>
    </row>
    <row r="73" spans="1:12">
      <c r="A73" t="s">
        <v>91</v>
      </c>
      <c r="B73" t="s">
        <v>1</v>
      </c>
      <c r="C73" t="s">
        <v>1701</v>
      </c>
      <c r="D73" t="s">
        <v>1707</v>
      </c>
      <c r="E73" t="s">
        <v>1704</v>
      </c>
      <c r="F73" t="s">
        <v>1743</v>
      </c>
      <c r="H73" t="str">
        <f>INDEX('Vensim Variables'!$B:$B,MATCH(EPS!$B73,'Vensim Variables'!$A:$A,0))</f>
        <v>g pollutant</v>
      </c>
      <c r="I73" t="str">
        <f t="shared" si="2"/>
        <v>NOx</v>
      </c>
      <c r="J73">
        <f>INDEX(NoSettings!$D:$D,MATCH(EPS!$A73,NoSettings!$A:$A,0))</f>
        <v>37914000</v>
      </c>
      <c r="K73">
        <f>INDEX(GWP!$C$2:$C$13,MATCH(EPS!I73,GWP!$B$2:$B$13,0))</f>
        <v>0</v>
      </c>
      <c r="L73" s="4">
        <f t="shared" si="3"/>
        <v>0</v>
      </c>
    </row>
    <row r="74" spans="1:12">
      <c r="A74" t="s">
        <v>92</v>
      </c>
      <c r="B74" t="s">
        <v>1</v>
      </c>
      <c r="C74" t="s">
        <v>1701</v>
      </c>
      <c r="D74" t="s">
        <v>1707</v>
      </c>
      <c r="E74" t="s">
        <v>1704</v>
      </c>
      <c r="F74" t="s">
        <v>1744</v>
      </c>
      <c r="H74" t="str">
        <f>INDEX('Vensim Variables'!$B:$B,MATCH(EPS!$B74,'Vensim Variables'!$A:$A,0))</f>
        <v>g pollutant</v>
      </c>
      <c r="I74" t="str">
        <f t="shared" si="2"/>
        <v>NOx</v>
      </c>
      <c r="J74">
        <f>INDEX(NoSettings!$D:$D,MATCH(EPS!$A74,NoSettings!$A:$A,0))</f>
        <v>64840400000</v>
      </c>
      <c r="K74">
        <f>INDEX(GWP!$C$2:$C$13,MATCH(EPS!I74,GWP!$B$2:$B$13,0))</f>
        <v>0</v>
      </c>
      <c r="L74" s="4">
        <f t="shared" si="3"/>
        <v>0</v>
      </c>
    </row>
    <row r="75" spans="1:12">
      <c r="A75" t="s">
        <v>93</v>
      </c>
      <c r="B75" t="s">
        <v>1</v>
      </c>
      <c r="C75" t="s">
        <v>1701</v>
      </c>
      <c r="D75" t="s">
        <v>1707</v>
      </c>
      <c r="E75" t="s">
        <v>1704</v>
      </c>
      <c r="F75" t="s">
        <v>1745</v>
      </c>
      <c r="H75" t="str">
        <f>INDEX('Vensim Variables'!$B:$B,MATCH(EPS!$B75,'Vensim Variables'!$A:$A,0))</f>
        <v>g pollutant</v>
      </c>
      <c r="I75" t="str">
        <f t="shared" si="2"/>
        <v>NOx</v>
      </c>
      <c r="J75">
        <f>INDEX(NoSettings!$D:$D,MATCH(EPS!$A75,NoSettings!$A:$A,0))</f>
        <v>380715000000</v>
      </c>
      <c r="K75">
        <f>INDEX(GWP!$C$2:$C$13,MATCH(EPS!I75,GWP!$B$2:$B$13,0))</f>
        <v>0</v>
      </c>
      <c r="L75" s="4">
        <f t="shared" si="3"/>
        <v>0</v>
      </c>
    </row>
    <row r="76" spans="1:12">
      <c r="A76" t="s">
        <v>94</v>
      </c>
      <c r="B76" t="s">
        <v>1</v>
      </c>
      <c r="C76" t="s">
        <v>1701</v>
      </c>
      <c r="D76" t="s">
        <v>1707</v>
      </c>
      <c r="E76" t="s">
        <v>1704</v>
      </c>
      <c r="F76" t="s">
        <v>1746</v>
      </c>
      <c r="H76" t="str">
        <f>INDEX('Vensim Variables'!$B:$B,MATCH(EPS!$B76,'Vensim Variables'!$A:$A,0))</f>
        <v>g pollutant</v>
      </c>
      <c r="I76" t="str">
        <f t="shared" si="2"/>
        <v>NOx</v>
      </c>
      <c r="J76">
        <f>INDEX(NoSettings!$D:$D,MATCH(EPS!$A76,NoSettings!$A:$A,0))</f>
        <v>5439660000</v>
      </c>
      <c r="K76">
        <f>INDEX(GWP!$C$2:$C$13,MATCH(EPS!I76,GWP!$B$2:$B$13,0))</f>
        <v>0</v>
      </c>
      <c r="L76" s="4">
        <f t="shared" si="3"/>
        <v>0</v>
      </c>
    </row>
    <row r="77" spans="1:12">
      <c r="A77" t="s">
        <v>95</v>
      </c>
      <c r="B77" t="s">
        <v>1</v>
      </c>
      <c r="C77" t="s">
        <v>1701</v>
      </c>
      <c r="D77" t="s">
        <v>1707</v>
      </c>
      <c r="E77" t="s">
        <v>1704</v>
      </c>
      <c r="F77" t="s">
        <v>1747</v>
      </c>
      <c r="H77" t="str">
        <f>INDEX('Vensim Variables'!$B:$B,MATCH(EPS!$B77,'Vensim Variables'!$A:$A,0))</f>
        <v>g pollutant</v>
      </c>
      <c r="I77" t="str">
        <f t="shared" si="2"/>
        <v>NOx</v>
      </c>
      <c r="J77">
        <f>INDEX(NoSettings!$D:$D,MATCH(EPS!$A77,NoSettings!$A:$A,0))</f>
        <v>11845300000</v>
      </c>
      <c r="K77">
        <f>INDEX(GWP!$C$2:$C$13,MATCH(EPS!I77,GWP!$B$2:$B$13,0))</f>
        <v>0</v>
      </c>
      <c r="L77" s="4">
        <f t="shared" si="3"/>
        <v>0</v>
      </c>
    </row>
    <row r="78" spans="1:12">
      <c r="A78" t="s">
        <v>96</v>
      </c>
      <c r="B78" t="s">
        <v>1</v>
      </c>
      <c r="C78" t="s">
        <v>1701</v>
      </c>
      <c r="D78" t="s">
        <v>1707</v>
      </c>
      <c r="E78" t="s">
        <v>1704</v>
      </c>
      <c r="F78" t="s">
        <v>1748</v>
      </c>
      <c r="H78" t="str">
        <f>INDEX('Vensim Variables'!$B:$B,MATCH(EPS!$B78,'Vensim Variables'!$A:$A,0))</f>
        <v>g pollutant</v>
      </c>
      <c r="I78" t="str">
        <f t="shared" si="2"/>
        <v>NOx</v>
      </c>
      <c r="J78">
        <f>INDEX(NoSettings!$D:$D,MATCH(EPS!$A78,NoSettings!$A:$A,0))</f>
        <v>0</v>
      </c>
      <c r="K78">
        <f>INDEX(GWP!$C$2:$C$13,MATCH(EPS!I78,GWP!$B$2:$B$13,0))</f>
        <v>0</v>
      </c>
      <c r="L78" s="4">
        <f t="shared" si="3"/>
        <v>0</v>
      </c>
    </row>
    <row r="79" spans="1:12">
      <c r="A79" t="s">
        <v>97</v>
      </c>
      <c r="B79" t="s">
        <v>1</v>
      </c>
      <c r="C79" t="s">
        <v>1701</v>
      </c>
      <c r="D79" t="s">
        <v>1707</v>
      </c>
      <c r="E79" t="s">
        <v>1704</v>
      </c>
      <c r="F79" t="s">
        <v>1749</v>
      </c>
      <c r="H79" t="str">
        <f>INDEX('Vensim Variables'!$B:$B,MATCH(EPS!$B79,'Vensim Variables'!$A:$A,0))</f>
        <v>g pollutant</v>
      </c>
      <c r="I79" t="str">
        <f t="shared" si="2"/>
        <v>NOx</v>
      </c>
      <c r="J79">
        <f>INDEX(NoSettings!$D:$D,MATCH(EPS!$A79,NoSettings!$A:$A,0))</f>
        <v>0</v>
      </c>
      <c r="K79">
        <f>INDEX(GWP!$C$2:$C$13,MATCH(EPS!I79,GWP!$B$2:$B$13,0))</f>
        <v>0</v>
      </c>
      <c r="L79" s="4">
        <f t="shared" si="3"/>
        <v>0</v>
      </c>
    </row>
    <row r="80" spans="1:12">
      <c r="A80" t="s">
        <v>98</v>
      </c>
      <c r="B80" t="s">
        <v>1</v>
      </c>
      <c r="C80" t="s">
        <v>1701</v>
      </c>
      <c r="D80" t="s">
        <v>1707</v>
      </c>
      <c r="E80" t="s">
        <v>1704</v>
      </c>
      <c r="F80" t="s">
        <v>1750</v>
      </c>
      <c r="H80" t="str">
        <f>INDEX('Vensim Variables'!$B:$B,MATCH(EPS!$B80,'Vensim Variables'!$A:$A,0))</f>
        <v>g pollutant</v>
      </c>
      <c r="I80" t="str">
        <f t="shared" si="2"/>
        <v>NOx</v>
      </c>
      <c r="J80">
        <f>INDEX(NoSettings!$D:$D,MATCH(EPS!$A80,NoSettings!$A:$A,0))</f>
        <v>15215000</v>
      </c>
      <c r="K80">
        <f>INDEX(GWP!$C$2:$C$13,MATCH(EPS!I80,GWP!$B$2:$B$13,0))</f>
        <v>0</v>
      </c>
      <c r="L80" s="4">
        <f t="shared" si="3"/>
        <v>0</v>
      </c>
    </row>
    <row r="81" spans="1:12">
      <c r="A81" t="s">
        <v>99</v>
      </c>
      <c r="B81" t="s">
        <v>1</v>
      </c>
      <c r="C81" t="s">
        <v>1701</v>
      </c>
      <c r="D81" t="s">
        <v>1707</v>
      </c>
      <c r="E81" t="s">
        <v>1704</v>
      </c>
      <c r="F81" t="s">
        <v>1751</v>
      </c>
      <c r="H81" t="str">
        <f>INDEX('Vensim Variables'!$B:$B,MATCH(EPS!$B81,'Vensim Variables'!$A:$A,0))</f>
        <v>g pollutant</v>
      </c>
      <c r="I81" t="str">
        <f t="shared" si="2"/>
        <v>NOx</v>
      </c>
      <c r="J81">
        <f>INDEX(NoSettings!$D:$D,MATCH(EPS!$A81,NoSettings!$A:$A,0))</f>
        <v>0</v>
      </c>
      <c r="K81">
        <f>INDEX(GWP!$C$2:$C$13,MATCH(EPS!I81,GWP!$B$2:$B$13,0))</f>
        <v>0</v>
      </c>
      <c r="L81" s="4">
        <f t="shared" si="3"/>
        <v>0</v>
      </c>
    </row>
    <row r="82" spans="1:12">
      <c r="A82" t="s">
        <v>100</v>
      </c>
      <c r="B82" t="s">
        <v>1</v>
      </c>
      <c r="C82" t="s">
        <v>1701</v>
      </c>
      <c r="D82" t="s">
        <v>1708</v>
      </c>
      <c r="E82" t="s">
        <v>1703</v>
      </c>
      <c r="F82" t="s">
        <v>1742</v>
      </c>
      <c r="H82" t="str">
        <f>INDEX('Vensim Variables'!$B:$B,MATCH(EPS!$B82,'Vensim Variables'!$A:$A,0))</f>
        <v>g pollutant</v>
      </c>
      <c r="I82" t="str">
        <f t="shared" si="2"/>
        <v>PM10</v>
      </c>
      <c r="J82">
        <f>INDEX(NoSettings!$D:$D,MATCH(EPS!$A82,NoSettings!$A:$A,0))</f>
        <v>0</v>
      </c>
      <c r="K82">
        <f>INDEX(GWP!$C$2:$C$13,MATCH(EPS!I82,GWP!$B$2:$B$13,0))</f>
        <v>0</v>
      </c>
      <c r="L82" s="4">
        <f t="shared" si="3"/>
        <v>0</v>
      </c>
    </row>
    <row r="83" spans="1:12">
      <c r="A83" t="s">
        <v>101</v>
      </c>
      <c r="B83" t="s">
        <v>1</v>
      </c>
      <c r="C83" t="s">
        <v>1701</v>
      </c>
      <c r="D83" t="s">
        <v>1708</v>
      </c>
      <c r="E83" t="s">
        <v>1703</v>
      </c>
      <c r="F83" t="s">
        <v>1743</v>
      </c>
      <c r="H83" t="str">
        <f>INDEX('Vensim Variables'!$B:$B,MATCH(EPS!$B83,'Vensim Variables'!$A:$A,0))</f>
        <v>g pollutant</v>
      </c>
      <c r="I83" t="str">
        <f t="shared" si="2"/>
        <v>PM10</v>
      </c>
      <c r="J83">
        <f>INDEX(NoSettings!$D:$D,MATCH(EPS!$A83,NoSettings!$A:$A,0))</f>
        <v>24048200</v>
      </c>
      <c r="K83">
        <f>INDEX(GWP!$C$2:$C$13,MATCH(EPS!I83,GWP!$B$2:$B$13,0))</f>
        <v>0</v>
      </c>
      <c r="L83" s="4">
        <f t="shared" si="3"/>
        <v>0</v>
      </c>
    </row>
    <row r="84" spans="1:12">
      <c r="A84" t="s">
        <v>102</v>
      </c>
      <c r="B84" t="s">
        <v>1</v>
      </c>
      <c r="C84" t="s">
        <v>1701</v>
      </c>
      <c r="D84" t="s">
        <v>1708</v>
      </c>
      <c r="E84" t="s">
        <v>1703</v>
      </c>
      <c r="F84" t="s">
        <v>1744</v>
      </c>
      <c r="H84" t="str">
        <f>INDEX('Vensim Variables'!$B:$B,MATCH(EPS!$B84,'Vensim Variables'!$A:$A,0))</f>
        <v>g pollutant</v>
      </c>
      <c r="I84" t="str">
        <f t="shared" si="2"/>
        <v>PM10</v>
      </c>
      <c r="J84">
        <f>INDEX(NoSettings!$D:$D,MATCH(EPS!$A84,NoSettings!$A:$A,0))</f>
        <v>93636400000</v>
      </c>
      <c r="K84">
        <f>INDEX(GWP!$C$2:$C$13,MATCH(EPS!I84,GWP!$B$2:$B$13,0))</f>
        <v>0</v>
      </c>
      <c r="L84" s="4">
        <f t="shared" si="3"/>
        <v>0</v>
      </c>
    </row>
    <row r="85" spans="1:12">
      <c r="A85" t="s">
        <v>103</v>
      </c>
      <c r="B85" t="s">
        <v>1</v>
      </c>
      <c r="C85" t="s">
        <v>1701</v>
      </c>
      <c r="D85" t="s">
        <v>1708</v>
      </c>
      <c r="E85" t="s">
        <v>1703</v>
      </c>
      <c r="F85" t="s">
        <v>1745</v>
      </c>
      <c r="H85" t="str">
        <f>INDEX('Vensim Variables'!$B:$B,MATCH(EPS!$B85,'Vensim Variables'!$A:$A,0))</f>
        <v>g pollutant</v>
      </c>
      <c r="I85" t="str">
        <f t="shared" si="2"/>
        <v>PM10</v>
      </c>
      <c r="J85">
        <f>INDEX(NoSettings!$D:$D,MATCH(EPS!$A85,NoSettings!$A:$A,0))</f>
        <v>1298890000</v>
      </c>
      <c r="K85">
        <f>INDEX(GWP!$C$2:$C$13,MATCH(EPS!I85,GWP!$B$2:$B$13,0))</f>
        <v>0</v>
      </c>
      <c r="L85" s="4">
        <f t="shared" si="3"/>
        <v>0</v>
      </c>
    </row>
    <row r="86" spans="1:12">
      <c r="A86" t="s">
        <v>104</v>
      </c>
      <c r="B86" t="s">
        <v>1</v>
      </c>
      <c r="C86" t="s">
        <v>1701</v>
      </c>
      <c r="D86" t="s">
        <v>1708</v>
      </c>
      <c r="E86" t="s">
        <v>1703</v>
      </c>
      <c r="F86" t="s">
        <v>1746</v>
      </c>
      <c r="H86" t="str">
        <f>INDEX('Vensim Variables'!$B:$B,MATCH(EPS!$B86,'Vensim Variables'!$A:$A,0))</f>
        <v>g pollutant</v>
      </c>
      <c r="I86" t="str">
        <f t="shared" si="2"/>
        <v>PM10</v>
      </c>
      <c r="J86">
        <f>INDEX(NoSettings!$D:$D,MATCH(EPS!$A86,NoSettings!$A:$A,0))</f>
        <v>7855050000</v>
      </c>
      <c r="K86">
        <f>INDEX(GWP!$C$2:$C$13,MATCH(EPS!I86,GWP!$B$2:$B$13,0))</f>
        <v>0</v>
      </c>
      <c r="L86" s="4">
        <f t="shared" si="3"/>
        <v>0</v>
      </c>
    </row>
    <row r="87" spans="1:12">
      <c r="A87" t="s">
        <v>105</v>
      </c>
      <c r="B87" t="s">
        <v>1</v>
      </c>
      <c r="C87" t="s">
        <v>1701</v>
      </c>
      <c r="D87" t="s">
        <v>1708</v>
      </c>
      <c r="E87" t="s">
        <v>1703</v>
      </c>
      <c r="F87" t="s">
        <v>1747</v>
      </c>
      <c r="H87" t="str">
        <f>INDEX('Vensim Variables'!$B:$B,MATCH(EPS!$B87,'Vensim Variables'!$A:$A,0))</f>
        <v>g pollutant</v>
      </c>
      <c r="I87" t="str">
        <f t="shared" si="2"/>
        <v>PM10</v>
      </c>
      <c r="J87">
        <f>INDEX(NoSettings!$D:$D,MATCH(EPS!$A87,NoSettings!$A:$A,0))</f>
        <v>40412600</v>
      </c>
      <c r="K87">
        <f>INDEX(GWP!$C$2:$C$13,MATCH(EPS!I87,GWP!$B$2:$B$13,0))</f>
        <v>0</v>
      </c>
      <c r="L87" s="4">
        <f t="shared" si="3"/>
        <v>0</v>
      </c>
    </row>
    <row r="88" spans="1:12">
      <c r="A88" t="s">
        <v>106</v>
      </c>
      <c r="B88" t="s">
        <v>1</v>
      </c>
      <c r="C88" t="s">
        <v>1701</v>
      </c>
      <c r="D88" t="s">
        <v>1708</v>
      </c>
      <c r="E88" t="s">
        <v>1703</v>
      </c>
      <c r="F88" t="s">
        <v>1748</v>
      </c>
      <c r="H88" t="str">
        <f>INDEX('Vensim Variables'!$B:$B,MATCH(EPS!$B88,'Vensim Variables'!$A:$A,0))</f>
        <v>g pollutant</v>
      </c>
      <c r="I88" t="str">
        <f t="shared" si="2"/>
        <v>PM10</v>
      </c>
      <c r="J88">
        <f>INDEX(NoSettings!$D:$D,MATCH(EPS!$A88,NoSettings!$A:$A,0))</f>
        <v>0</v>
      </c>
      <c r="K88">
        <f>INDEX(GWP!$C$2:$C$13,MATCH(EPS!I88,GWP!$B$2:$B$13,0))</f>
        <v>0</v>
      </c>
      <c r="L88" s="4">
        <f t="shared" si="3"/>
        <v>0</v>
      </c>
    </row>
    <row r="89" spans="1:12">
      <c r="A89" t="s">
        <v>107</v>
      </c>
      <c r="B89" t="s">
        <v>1</v>
      </c>
      <c r="C89" t="s">
        <v>1701</v>
      </c>
      <c r="D89" t="s">
        <v>1708</v>
      </c>
      <c r="E89" t="s">
        <v>1703</v>
      </c>
      <c r="F89" t="s">
        <v>1749</v>
      </c>
      <c r="H89" t="str">
        <f>INDEX('Vensim Variables'!$B:$B,MATCH(EPS!$B89,'Vensim Variables'!$A:$A,0))</f>
        <v>g pollutant</v>
      </c>
      <c r="I89" t="str">
        <f t="shared" si="2"/>
        <v>PM10</v>
      </c>
      <c r="J89">
        <f>INDEX(NoSettings!$D:$D,MATCH(EPS!$A89,NoSettings!$A:$A,0))</f>
        <v>0</v>
      </c>
      <c r="K89">
        <f>INDEX(GWP!$C$2:$C$13,MATCH(EPS!I89,GWP!$B$2:$B$13,0))</f>
        <v>0</v>
      </c>
      <c r="L89" s="4">
        <f t="shared" si="3"/>
        <v>0</v>
      </c>
    </row>
    <row r="90" spans="1:12">
      <c r="A90" t="s">
        <v>108</v>
      </c>
      <c r="B90" t="s">
        <v>1</v>
      </c>
      <c r="C90" t="s">
        <v>1701</v>
      </c>
      <c r="D90" t="s">
        <v>1708</v>
      </c>
      <c r="E90" t="s">
        <v>1703</v>
      </c>
      <c r="F90" t="s">
        <v>1750</v>
      </c>
      <c r="H90" t="str">
        <f>INDEX('Vensim Variables'!$B:$B,MATCH(EPS!$B90,'Vensim Variables'!$A:$A,0))</f>
        <v>g pollutant</v>
      </c>
      <c r="I90" t="str">
        <f t="shared" si="2"/>
        <v>PM10</v>
      </c>
      <c r="J90">
        <f>INDEX(NoSettings!$D:$D,MATCH(EPS!$A90,NoSettings!$A:$A,0))</f>
        <v>25586800</v>
      </c>
      <c r="K90">
        <f>INDEX(GWP!$C$2:$C$13,MATCH(EPS!I90,GWP!$B$2:$B$13,0))</f>
        <v>0</v>
      </c>
      <c r="L90" s="4">
        <f t="shared" si="3"/>
        <v>0</v>
      </c>
    </row>
    <row r="91" spans="1:12">
      <c r="A91" t="s">
        <v>109</v>
      </c>
      <c r="B91" t="s">
        <v>1</v>
      </c>
      <c r="C91" t="s">
        <v>1701</v>
      </c>
      <c r="D91" t="s">
        <v>1708</v>
      </c>
      <c r="E91" t="s">
        <v>1703</v>
      </c>
      <c r="F91" t="s">
        <v>1751</v>
      </c>
      <c r="H91" t="str">
        <f>INDEX('Vensim Variables'!$B:$B,MATCH(EPS!$B91,'Vensim Variables'!$A:$A,0))</f>
        <v>g pollutant</v>
      </c>
      <c r="I91" t="str">
        <f t="shared" si="2"/>
        <v>PM10</v>
      </c>
      <c r="J91">
        <f>INDEX(NoSettings!$D:$D,MATCH(EPS!$A91,NoSettings!$A:$A,0))</f>
        <v>0</v>
      </c>
      <c r="K91">
        <f>INDEX(GWP!$C$2:$C$13,MATCH(EPS!I91,GWP!$B$2:$B$13,0))</f>
        <v>0</v>
      </c>
      <c r="L91" s="4">
        <f t="shared" si="3"/>
        <v>0</v>
      </c>
    </row>
    <row r="92" spans="1:12">
      <c r="A92" t="s">
        <v>110</v>
      </c>
      <c r="B92" t="s">
        <v>1</v>
      </c>
      <c r="C92" t="s">
        <v>1701</v>
      </c>
      <c r="D92" t="s">
        <v>1708</v>
      </c>
      <c r="E92" t="s">
        <v>1704</v>
      </c>
      <c r="F92" t="s">
        <v>1742</v>
      </c>
      <c r="H92" t="str">
        <f>INDEX('Vensim Variables'!$B:$B,MATCH(EPS!$B92,'Vensim Variables'!$A:$A,0))</f>
        <v>g pollutant</v>
      </c>
      <c r="I92" t="str">
        <f t="shared" si="2"/>
        <v>PM10</v>
      </c>
      <c r="J92">
        <f>INDEX(NoSettings!$D:$D,MATCH(EPS!$A92,NoSettings!$A:$A,0))</f>
        <v>0</v>
      </c>
      <c r="K92">
        <f>INDEX(GWP!$C$2:$C$13,MATCH(EPS!I92,GWP!$B$2:$B$13,0))</f>
        <v>0</v>
      </c>
      <c r="L92" s="4">
        <f t="shared" si="3"/>
        <v>0</v>
      </c>
    </row>
    <row r="93" spans="1:12">
      <c r="A93" t="s">
        <v>111</v>
      </c>
      <c r="B93" t="s">
        <v>1</v>
      </c>
      <c r="C93" t="s">
        <v>1701</v>
      </c>
      <c r="D93" t="s">
        <v>1708</v>
      </c>
      <c r="E93" t="s">
        <v>1704</v>
      </c>
      <c r="F93" t="s">
        <v>1743</v>
      </c>
      <c r="H93" t="str">
        <f>INDEX('Vensim Variables'!$B:$B,MATCH(EPS!$B93,'Vensim Variables'!$A:$A,0))</f>
        <v>g pollutant</v>
      </c>
      <c r="I93" t="str">
        <f t="shared" si="2"/>
        <v>PM10</v>
      </c>
      <c r="J93">
        <f>INDEX(NoSettings!$D:$D,MATCH(EPS!$A93,NoSettings!$A:$A,0))</f>
        <v>7393300</v>
      </c>
      <c r="K93">
        <f>INDEX(GWP!$C$2:$C$13,MATCH(EPS!I93,GWP!$B$2:$B$13,0))</f>
        <v>0</v>
      </c>
      <c r="L93" s="4">
        <f t="shared" si="3"/>
        <v>0</v>
      </c>
    </row>
    <row r="94" spans="1:12">
      <c r="A94" t="s">
        <v>112</v>
      </c>
      <c r="B94" t="s">
        <v>1</v>
      </c>
      <c r="C94" t="s">
        <v>1701</v>
      </c>
      <c r="D94" t="s">
        <v>1708</v>
      </c>
      <c r="E94" t="s">
        <v>1704</v>
      </c>
      <c r="F94" t="s">
        <v>1744</v>
      </c>
      <c r="H94" t="str">
        <f>INDEX('Vensim Variables'!$B:$B,MATCH(EPS!$B94,'Vensim Variables'!$A:$A,0))</f>
        <v>g pollutant</v>
      </c>
      <c r="I94" t="str">
        <f t="shared" si="2"/>
        <v>PM10</v>
      </c>
      <c r="J94">
        <f>INDEX(NoSettings!$D:$D,MATCH(EPS!$A94,NoSettings!$A:$A,0))</f>
        <v>8453200000</v>
      </c>
      <c r="K94">
        <f>INDEX(GWP!$C$2:$C$13,MATCH(EPS!I94,GWP!$B$2:$B$13,0))</f>
        <v>0</v>
      </c>
      <c r="L94" s="4">
        <f t="shared" si="3"/>
        <v>0</v>
      </c>
    </row>
    <row r="95" spans="1:12">
      <c r="A95" t="s">
        <v>113</v>
      </c>
      <c r="B95" t="s">
        <v>1</v>
      </c>
      <c r="C95" t="s">
        <v>1701</v>
      </c>
      <c r="D95" t="s">
        <v>1708</v>
      </c>
      <c r="E95" t="s">
        <v>1704</v>
      </c>
      <c r="F95" t="s">
        <v>1745</v>
      </c>
      <c r="H95" t="str">
        <f>INDEX('Vensim Variables'!$B:$B,MATCH(EPS!$B95,'Vensim Variables'!$A:$A,0))</f>
        <v>g pollutant</v>
      </c>
      <c r="I95" t="str">
        <f t="shared" si="2"/>
        <v>PM10</v>
      </c>
      <c r="J95">
        <f>INDEX(NoSettings!$D:$D,MATCH(EPS!$A95,NoSettings!$A:$A,0))</f>
        <v>24400700000</v>
      </c>
      <c r="K95">
        <f>INDEX(GWP!$C$2:$C$13,MATCH(EPS!I95,GWP!$B$2:$B$13,0))</f>
        <v>0</v>
      </c>
      <c r="L95" s="4">
        <f t="shared" si="3"/>
        <v>0</v>
      </c>
    </row>
    <row r="96" spans="1:12">
      <c r="A96" t="s">
        <v>114</v>
      </c>
      <c r="B96" t="s">
        <v>1</v>
      </c>
      <c r="C96" t="s">
        <v>1701</v>
      </c>
      <c r="D96" t="s">
        <v>1708</v>
      </c>
      <c r="E96" t="s">
        <v>1704</v>
      </c>
      <c r="F96" t="s">
        <v>1746</v>
      </c>
      <c r="H96" t="str">
        <f>INDEX('Vensim Variables'!$B:$B,MATCH(EPS!$B96,'Vensim Variables'!$A:$A,0))</f>
        <v>g pollutant</v>
      </c>
      <c r="I96" t="str">
        <f t="shared" si="2"/>
        <v>PM10</v>
      </c>
      <c r="J96">
        <f>INDEX(NoSettings!$D:$D,MATCH(EPS!$A96,NoSettings!$A:$A,0))</f>
        <v>709164000</v>
      </c>
      <c r="K96">
        <f>INDEX(GWP!$C$2:$C$13,MATCH(EPS!I96,GWP!$B$2:$B$13,0))</f>
        <v>0</v>
      </c>
      <c r="L96" s="4">
        <f t="shared" si="3"/>
        <v>0</v>
      </c>
    </row>
    <row r="97" spans="1:12">
      <c r="A97" t="s">
        <v>115</v>
      </c>
      <c r="B97" t="s">
        <v>1</v>
      </c>
      <c r="C97" t="s">
        <v>1701</v>
      </c>
      <c r="D97" t="s">
        <v>1708</v>
      </c>
      <c r="E97" t="s">
        <v>1704</v>
      </c>
      <c r="F97" t="s">
        <v>1747</v>
      </c>
      <c r="H97" t="str">
        <f>INDEX('Vensim Variables'!$B:$B,MATCH(EPS!$B97,'Vensim Variables'!$A:$A,0))</f>
        <v>g pollutant</v>
      </c>
      <c r="I97" t="str">
        <f t="shared" si="2"/>
        <v>PM10</v>
      </c>
      <c r="J97">
        <f>INDEX(NoSettings!$D:$D,MATCH(EPS!$A97,NoSettings!$A:$A,0))</f>
        <v>759182000</v>
      </c>
      <c r="K97">
        <f>INDEX(GWP!$C$2:$C$13,MATCH(EPS!I97,GWP!$B$2:$B$13,0))</f>
        <v>0</v>
      </c>
      <c r="L97" s="4">
        <f t="shared" si="3"/>
        <v>0</v>
      </c>
    </row>
    <row r="98" spans="1:12">
      <c r="A98" t="s">
        <v>116</v>
      </c>
      <c r="B98" t="s">
        <v>1</v>
      </c>
      <c r="C98" t="s">
        <v>1701</v>
      </c>
      <c r="D98" t="s">
        <v>1708</v>
      </c>
      <c r="E98" t="s">
        <v>1704</v>
      </c>
      <c r="F98" t="s">
        <v>1748</v>
      </c>
      <c r="H98" t="str">
        <f>INDEX('Vensim Variables'!$B:$B,MATCH(EPS!$B98,'Vensim Variables'!$A:$A,0))</f>
        <v>g pollutant</v>
      </c>
      <c r="I98" t="str">
        <f t="shared" si="2"/>
        <v>PM10</v>
      </c>
      <c r="J98">
        <f>INDEX(NoSettings!$D:$D,MATCH(EPS!$A98,NoSettings!$A:$A,0))</f>
        <v>0</v>
      </c>
      <c r="K98">
        <f>INDEX(GWP!$C$2:$C$13,MATCH(EPS!I98,GWP!$B$2:$B$13,0))</f>
        <v>0</v>
      </c>
      <c r="L98" s="4">
        <f t="shared" si="3"/>
        <v>0</v>
      </c>
    </row>
    <row r="99" spans="1:12">
      <c r="A99" t="s">
        <v>117</v>
      </c>
      <c r="B99" t="s">
        <v>1</v>
      </c>
      <c r="C99" t="s">
        <v>1701</v>
      </c>
      <c r="D99" t="s">
        <v>1708</v>
      </c>
      <c r="E99" t="s">
        <v>1704</v>
      </c>
      <c r="F99" t="s">
        <v>1749</v>
      </c>
      <c r="H99" t="str">
        <f>INDEX('Vensim Variables'!$B:$B,MATCH(EPS!$B99,'Vensim Variables'!$A:$A,0))</f>
        <v>g pollutant</v>
      </c>
      <c r="I99" t="str">
        <f t="shared" si="2"/>
        <v>PM10</v>
      </c>
      <c r="J99">
        <f>INDEX(NoSettings!$D:$D,MATCH(EPS!$A99,NoSettings!$A:$A,0))</f>
        <v>0</v>
      </c>
      <c r="K99">
        <f>INDEX(GWP!$C$2:$C$13,MATCH(EPS!I99,GWP!$B$2:$B$13,0))</f>
        <v>0</v>
      </c>
      <c r="L99" s="4">
        <f t="shared" si="3"/>
        <v>0</v>
      </c>
    </row>
    <row r="100" spans="1:12">
      <c r="A100" t="s">
        <v>118</v>
      </c>
      <c r="B100" t="s">
        <v>1</v>
      </c>
      <c r="C100" t="s">
        <v>1701</v>
      </c>
      <c r="D100" t="s">
        <v>1708</v>
      </c>
      <c r="E100" t="s">
        <v>1704</v>
      </c>
      <c r="F100" t="s">
        <v>1750</v>
      </c>
      <c r="H100" t="str">
        <f>INDEX('Vensim Variables'!$B:$B,MATCH(EPS!$B100,'Vensim Variables'!$A:$A,0))</f>
        <v>g pollutant</v>
      </c>
      <c r="I100" t="str">
        <f t="shared" si="2"/>
        <v>PM10</v>
      </c>
      <c r="J100">
        <f>INDEX(NoSettings!$D:$D,MATCH(EPS!$A100,NoSettings!$A:$A,0))</f>
        <v>2966500</v>
      </c>
      <c r="K100">
        <f>INDEX(GWP!$C$2:$C$13,MATCH(EPS!I100,GWP!$B$2:$B$13,0))</f>
        <v>0</v>
      </c>
      <c r="L100" s="4">
        <f t="shared" si="3"/>
        <v>0</v>
      </c>
    </row>
    <row r="101" spans="1:12">
      <c r="A101" t="s">
        <v>119</v>
      </c>
      <c r="B101" t="s">
        <v>1</v>
      </c>
      <c r="C101" t="s">
        <v>1701</v>
      </c>
      <c r="D101" t="s">
        <v>1708</v>
      </c>
      <c r="E101" t="s">
        <v>1704</v>
      </c>
      <c r="F101" t="s">
        <v>1751</v>
      </c>
      <c r="H101" t="str">
        <f>INDEX('Vensim Variables'!$B:$B,MATCH(EPS!$B101,'Vensim Variables'!$A:$A,0))</f>
        <v>g pollutant</v>
      </c>
      <c r="I101" t="str">
        <f t="shared" si="2"/>
        <v>PM10</v>
      </c>
      <c r="J101">
        <f>INDEX(NoSettings!$D:$D,MATCH(EPS!$A101,NoSettings!$A:$A,0))</f>
        <v>0</v>
      </c>
      <c r="K101">
        <f>INDEX(GWP!$C$2:$C$13,MATCH(EPS!I101,GWP!$B$2:$B$13,0))</f>
        <v>0</v>
      </c>
      <c r="L101" s="4">
        <f t="shared" si="3"/>
        <v>0</v>
      </c>
    </row>
    <row r="102" spans="1:12">
      <c r="A102" t="s">
        <v>120</v>
      </c>
      <c r="B102" t="s">
        <v>1</v>
      </c>
      <c r="C102" t="s">
        <v>1701</v>
      </c>
      <c r="D102" t="s">
        <v>1709</v>
      </c>
      <c r="E102" t="s">
        <v>1703</v>
      </c>
      <c r="F102" t="s">
        <v>1742</v>
      </c>
      <c r="H102" t="str">
        <f>INDEX('Vensim Variables'!$B:$B,MATCH(EPS!$B102,'Vensim Variables'!$A:$A,0))</f>
        <v>g pollutant</v>
      </c>
      <c r="I102" t="str">
        <f t="shared" si="2"/>
        <v>PM25</v>
      </c>
      <c r="J102">
        <f>INDEX(NoSettings!$D:$D,MATCH(EPS!$A102,NoSettings!$A:$A,0))</f>
        <v>0</v>
      </c>
      <c r="K102">
        <f>INDEX(GWP!$C$2:$C$13,MATCH(EPS!I102,GWP!$B$2:$B$13,0))</f>
        <v>0</v>
      </c>
      <c r="L102" s="4">
        <f t="shared" si="3"/>
        <v>0</v>
      </c>
    </row>
    <row r="103" spans="1:12">
      <c r="A103" t="s">
        <v>121</v>
      </c>
      <c r="B103" t="s">
        <v>1</v>
      </c>
      <c r="C103" t="s">
        <v>1701</v>
      </c>
      <c r="D103" t="s">
        <v>1709</v>
      </c>
      <c r="E103" t="s">
        <v>1703</v>
      </c>
      <c r="F103" t="s">
        <v>1743</v>
      </c>
      <c r="H103" t="str">
        <f>INDEX('Vensim Variables'!$B:$B,MATCH(EPS!$B103,'Vensim Variables'!$A:$A,0))</f>
        <v>g pollutant</v>
      </c>
      <c r="I103" t="str">
        <f t="shared" si="2"/>
        <v>PM25</v>
      </c>
      <c r="J103">
        <f>INDEX(NoSettings!$D:$D,MATCH(EPS!$A103,NoSettings!$A:$A,0))</f>
        <v>9637820</v>
      </c>
      <c r="K103">
        <f>INDEX(GWP!$C$2:$C$13,MATCH(EPS!I103,GWP!$B$2:$B$13,0))</f>
        <v>0</v>
      </c>
      <c r="L103" s="4">
        <f t="shared" si="3"/>
        <v>0</v>
      </c>
    </row>
    <row r="104" spans="1:12">
      <c r="A104" t="s">
        <v>122</v>
      </c>
      <c r="B104" t="s">
        <v>1</v>
      </c>
      <c r="C104" t="s">
        <v>1701</v>
      </c>
      <c r="D104" t="s">
        <v>1709</v>
      </c>
      <c r="E104" t="s">
        <v>1703</v>
      </c>
      <c r="F104" t="s">
        <v>1744</v>
      </c>
      <c r="H104" t="str">
        <f>INDEX('Vensim Variables'!$B:$B,MATCH(EPS!$B104,'Vensim Variables'!$A:$A,0))</f>
        <v>g pollutant</v>
      </c>
      <c r="I104" t="str">
        <f t="shared" si="2"/>
        <v>PM25</v>
      </c>
      <c r="J104">
        <f>INDEX(NoSettings!$D:$D,MATCH(EPS!$A104,NoSettings!$A:$A,0))</f>
        <v>26870000000</v>
      </c>
      <c r="K104">
        <f>INDEX(GWP!$C$2:$C$13,MATCH(EPS!I104,GWP!$B$2:$B$13,0))</f>
        <v>0</v>
      </c>
      <c r="L104" s="4">
        <f t="shared" si="3"/>
        <v>0</v>
      </c>
    </row>
    <row r="105" spans="1:12">
      <c r="A105" t="s">
        <v>123</v>
      </c>
      <c r="B105" t="s">
        <v>1</v>
      </c>
      <c r="C105" t="s">
        <v>1701</v>
      </c>
      <c r="D105" t="s">
        <v>1709</v>
      </c>
      <c r="E105" t="s">
        <v>1703</v>
      </c>
      <c r="F105" t="s">
        <v>1745</v>
      </c>
      <c r="H105" t="str">
        <f>INDEX('Vensim Variables'!$B:$B,MATCH(EPS!$B105,'Vensim Variables'!$A:$A,0))</f>
        <v>g pollutant</v>
      </c>
      <c r="I105" t="str">
        <f t="shared" si="2"/>
        <v>PM25</v>
      </c>
      <c r="J105">
        <f>INDEX(NoSettings!$D:$D,MATCH(EPS!$A105,NoSettings!$A:$A,0))</f>
        <v>916109000</v>
      </c>
      <c r="K105">
        <f>INDEX(GWP!$C$2:$C$13,MATCH(EPS!I105,GWP!$B$2:$B$13,0))</f>
        <v>0</v>
      </c>
      <c r="L105" s="4">
        <f t="shared" si="3"/>
        <v>0</v>
      </c>
    </row>
    <row r="106" spans="1:12">
      <c r="A106" t="s">
        <v>124</v>
      </c>
      <c r="B106" t="s">
        <v>1</v>
      </c>
      <c r="C106" t="s">
        <v>1701</v>
      </c>
      <c r="D106" t="s">
        <v>1709</v>
      </c>
      <c r="E106" t="s">
        <v>1703</v>
      </c>
      <c r="F106" t="s">
        <v>1746</v>
      </c>
      <c r="H106" t="str">
        <f>INDEX('Vensim Variables'!$B:$B,MATCH(EPS!$B106,'Vensim Variables'!$A:$A,0))</f>
        <v>g pollutant</v>
      </c>
      <c r="I106" t="str">
        <f t="shared" si="2"/>
        <v>PM25</v>
      </c>
      <c r="J106">
        <f>INDEX(NoSettings!$D:$D,MATCH(EPS!$A106,NoSettings!$A:$A,0))</f>
        <v>2254100000</v>
      </c>
      <c r="K106">
        <f>INDEX(GWP!$C$2:$C$13,MATCH(EPS!I106,GWP!$B$2:$B$13,0))</f>
        <v>0</v>
      </c>
      <c r="L106" s="4">
        <f t="shared" si="3"/>
        <v>0</v>
      </c>
    </row>
    <row r="107" spans="1:12">
      <c r="A107" t="s">
        <v>125</v>
      </c>
      <c r="B107" t="s">
        <v>1</v>
      </c>
      <c r="C107" t="s">
        <v>1701</v>
      </c>
      <c r="D107" t="s">
        <v>1709</v>
      </c>
      <c r="E107" t="s">
        <v>1703</v>
      </c>
      <c r="F107" t="s">
        <v>1747</v>
      </c>
      <c r="H107" t="str">
        <f>INDEX('Vensim Variables'!$B:$B,MATCH(EPS!$B107,'Vensim Variables'!$A:$A,0))</f>
        <v>g pollutant</v>
      </c>
      <c r="I107" t="str">
        <f t="shared" si="2"/>
        <v>PM25</v>
      </c>
      <c r="J107">
        <f>INDEX(NoSettings!$D:$D,MATCH(EPS!$A107,NoSettings!$A:$A,0))</f>
        <v>28503100</v>
      </c>
      <c r="K107">
        <f>INDEX(GWP!$C$2:$C$13,MATCH(EPS!I107,GWP!$B$2:$B$13,0))</f>
        <v>0</v>
      </c>
      <c r="L107" s="4">
        <f t="shared" si="3"/>
        <v>0</v>
      </c>
    </row>
    <row r="108" spans="1:12">
      <c r="A108" t="s">
        <v>126</v>
      </c>
      <c r="B108" t="s">
        <v>1</v>
      </c>
      <c r="C108" t="s">
        <v>1701</v>
      </c>
      <c r="D108" t="s">
        <v>1709</v>
      </c>
      <c r="E108" t="s">
        <v>1703</v>
      </c>
      <c r="F108" t="s">
        <v>1748</v>
      </c>
      <c r="H108" t="str">
        <f>INDEX('Vensim Variables'!$B:$B,MATCH(EPS!$B108,'Vensim Variables'!$A:$A,0))</f>
        <v>g pollutant</v>
      </c>
      <c r="I108" t="str">
        <f t="shared" si="2"/>
        <v>PM25</v>
      </c>
      <c r="J108">
        <f>INDEX(NoSettings!$D:$D,MATCH(EPS!$A108,NoSettings!$A:$A,0))</f>
        <v>0</v>
      </c>
      <c r="K108">
        <f>INDEX(GWP!$C$2:$C$13,MATCH(EPS!I108,GWP!$B$2:$B$13,0))</f>
        <v>0</v>
      </c>
      <c r="L108" s="4">
        <f t="shared" si="3"/>
        <v>0</v>
      </c>
    </row>
    <row r="109" spans="1:12">
      <c r="A109" t="s">
        <v>127</v>
      </c>
      <c r="B109" t="s">
        <v>1</v>
      </c>
      <c r="C109" t="s">
        <v>1701</v>
      </c>
      <c r="D109" t="s">
        <v>1709</v>
      </c>
      <c r="E109" t="s">
        <v>1703</v>
      </c>
      <c r="F109" t="s">
        <v>1749</v>
      </c>
      <c r="H109" t="str">
        <f>INDEX('Vensim Variables'!$B:$B,MATCH(EPS!$B109,'Vensim Variables'!$A:$A,0))</f>
        <v>g pollutant</v>
      </c>
      <c r="I109" t="str">
        <f t="shared" si="2"/>
        <v>PM25</v>
      </c>
      <c r="J109">
        <f>INDEX(NoSettings!$D:$D,MATCH(EPS!$A109,NoSettings!$A:$A,0))</f>
        <v>0</v>
      </c>
      <c r="K109">
        <f>INDEX(GWP!$C$2:$C$13,MATCH(EPS!I109,GWP!$B$2:$B$13,0))</f>
        <v>0</v>
      </c>
      <c r="L109" s="4">
        <f t="shared" si="3"/>
        <v>0</v>
      </c>
    </row>
    <row r="110" spans="1:12">
      <c r="A110" t="s">
        <v>128</v>
      </c>
      <c r="B110" t="s">
        <v>1</v>
      </c>
      <c r="C110" t="s">
        <v>1701</v>
      </c>
      <c r="D110" t="s">
        <v>1709</v>
      </c>
      <c r="E110" t="s">
        <v>1703</v>
      </c>
      <c r="F110" t="s">
        <v>1750</v>
      </c>
      <c r="H110" t="str">
        <f>INDEX('Vensim Variables'!$B:$B,MATCH(EPS!$B110,'Vensim Variables'!$A:$A,0))</f>
        <v>g pollutant</v>
      </c>
      <c r="I110" t="str">
        <f t="shared" si="2"/>
        <v>PM25</v>
      </c>
      <c r="J110">
        <f>INDEX(NoSettings!$D:$D,MATCH(EPS!$A110,NoSettings!$A:$A,0))</f>
        <v>10258000</v>
      </c>
      <c r="K110">
        <f>INDEX(GWP!$C$2:$C$13,MATCH(EPS!I110,GWP!$B$2:$B$13,0))</f>
        <v>0</v>
      </c>
      <c r="L110" s="4">
        <f t="shared" si="3"/>
        <v>0</v>
      </c>
    </row>
    <row r="111" spans="1:12">
      <c r="A111" t="s">
        <v>129</v>
      </c>
      <c r="B111" t="s">
        <v>1</v>
      </c>
      <c r="C111" t="s">
        <v>1701</v>
      </c>
      <c r="D111" t="s">
        <v>1709</v>
      </c>
      <c r="E111" t="s">
        <v>1703</v>
      </c>
      <c r="F111" t="s">
        <v>1751</v>
      </c>
      <c r="H111" t="str">
        <f>INDEX('Vensim Variables'!$B:$B,MATCH(EPS!$B111,'Vensim Variables'!$A:$A,0))</f>
        <v>g pollutant</v>
      </c>
      <c r="I111" t="str">
        <f t="shared" si="2"/>
        <v>PM25</v>
      </c>
      <c r="J111">
        <f>INDEX(NoSettings!$D:$D,MATCH(EPS!$A111,NoSettings!$A:$A,0))</f>
        <v>0</v>
      </c>
      <c r="K111">
        <f>INDEX(GWP!$C$2:$C$13,MATCH(EPS!I111,GWP!$B$2:$B$13,0))</f>
        <v>0</v>
      </c>
      <c r="L111" s="4">
        <f t="shared" si="3"/>
        <v>0</v>
      </c>
    </row>
    <row r="112" spans="1:12">
      <c r="A112" t="s">
        <v>130</v>
      </c>
      <c r="B112" t="s">
        <v>1</v>
      </c>
      <c r="C112" t="s">
        <v>1701</v>
      </c>
      <c r="D112" t="s">
        <v>1709</v>
      </c>
      <c r="E112" t="s">
        <v>1704</v>
      </c>
      <c r="F112" t="s">
        <v>1742</v>
      </c>
      <c r="H112" t="str">
        <f>INDEX('Vensim Variables'!$B:$B,MATCH(EPS!$B112,'Vensim Variables'!$A:$A,0))</f>
        <v>g pollutant</v>
      </c>
      <c r="I112" t="str">
        <f t="shared" si="2"/>
        <v>PM25</v>
      </c>
      <c r="J112">
        <f>INDEX(NoSettings!$D:$D,MATCH(EPS!$A112,NoSettings!$A:$A,0))</f>
        <v>0</v>
      </c>
      <c r="K112">
        <f>INDEX(GWP!$C$2:$C$13,MATCH(EPS!I112,GWP!$B$2:$B$13,0))</f>
        <v>0</v>
      </c>
      <c r="L112" s="4">
        <f t="shared" si="3"/>
        <v>0</v>
      </c>
    </row>
    <row r="113" spans="1:12">
      <c r="A113" t="s">
        <v>131</v>
      </c>
      <c r="B113" t="s">
        <v>1</v>
      </c>
      <c r="C113" t="s">
        <v>1701</v>
      </c>
      <c r="D113" t="s">
        <v>1709</v>
      </c>
      <c r="E113" t="s">
        <v>1704</v>
      </c>
      <c r="F113" t="s">
        <v>1743</v>
      </c>
      <c r="H113" t="str">
        <f>INDEX('Vensim Variables'!$B:$B,MATCH(EPS!$B113,'Vensim Variables'!$A:$A,0))</f>
        <v>g pollutant</v>
      </c>
      <c r="I113" t="str">
        <f t="shared" si="2"/>
        <v>PM25</v>
      </c>
      <c r="J113">
        <f>INDEX(NoSettings!$D:$D,MATCH(EPS!$A113,NoSettings!$A:$A,0))</f>
        <v>2963020</v>
      </c>
      <c r="K113">
        <f>INDEX(GWP!$C$2:$C$13,MATCH(EPS!I113,GWP!$B$2:$B$13,0))</f>
        <v>0</v>
      </c>
      <c r="L113" s="4">
        <f t="shared" si="3"/>
        <v>0</v>
      </c>
    </row>
    <row r="114" spans="1:12">
      <c r="A114" t="s">
        <v>132</v>
      </c>
      <c r="B114" t="s">
        <v>1</v>
      </c>
      <c r="C114" t="s">
        <v>1701</v>
      </c>
      <c r="D114" t="s">
        <v>1709</v>
      </c>
      <c r="E114" t="s">
        <v>1704</v>
      </c>
      <c r="F114" t="s">
        <v>1744</v>
      </c>
      <c r="H114" t="str">
        <f>INDEX('Vensim Variables'!$B:$B,MATCH(EPS!$B114,'Vensim Variables'!$A:$A,0))</f>
        <v>g pollutant</v>
      </c>
      <c r="I114" t="str">
        <f t="shared" si="2"/>
        <v>PM25</v>
      </c>
      <c r="J114">
        <f>INDEX(NoSettings!$D:$D,MATCH(EPS!$A114,NoSettings!$A:$A,0))</f>
        <v>2425740000</v>
      </c>
      <c r="K114">
        <f>INDEX(GWP!$C$2:$C$13,MATCH(EPS!I114,GWP!$B$2:$B$13,0))</f>
        <v>0</v>
      </c>
      <c r="L114" s="4">
        <f t="shared" si="3"/>
        <v>0</v>
      </c>
    </row>
    <row r="115" spans="1:12">
      <c r="A115" t="s">
        <v>133</v>
      </c>
      <c r="B115" t="s">
        <v>1</v>
      </c>
      <c r="C115" t="s">
        <v>1701</v>
      </c>
      <c r="D115" t="s">
        <v>1709</v>
      </c>
      <c r="E115" t="s">
        <v>1704</v>
      </c>
      <c r="F115" t="s">
        <v>1745</v>
      </c>
      <c r="H115" t="str">
        <f>INDEX('Vensim Variables'!$B:$B,MATCH(EPS!$B115,'Vensim Variables'!$A:$A,0))</f>
        <v>g pollutant</v>
      </c>
      <c r="I115" t="str">
        <f t="shared" si="2"/>
        <v>PM25</v>
      </c>
      <c r="J115">
        <f>INDEX(NoSettings!$D:$D,MATCH(EPS!$A115,NoSettings!$A:$A,0))</f>
        <v>17209800000</v>
      </c>
      <c r="K115">
        <f>INDEX(GWP!$C$2:$C$13,MATCH(EPS!I115,GWP!$B$2:$B$13,0))</f>
        <v>0</v>
      </c>
      <c r="L115" s="4">
        <f t="shared" si="3"/>
        <v>0</v>
      </c>
    </row>
    <row r="116" spans="1:12">
      <c r="A116" t="s">
        <v>134</v>
      </c>
      <c r="B116" t="s">
        <v>1</v>
      </c>
      <c r="C116" t="s">
        <v>1701</v>
      </c>
      <c r="D116" t="s">
        <v>1709</v>
      </c>
      <c r="E116" t="s">
        <v>1704</v>
      </c>
      <c r="F116" t="s">
        <v>1746</v>
      </c>
      <c r="H116" t="str">
        <f>INDEX('Vensim Variables'!$B:$B,MATCH(EPS!$B116,'Vensim Variables'!$A:$A,0))</f>
        <v>g pollutant</v>
      </c>
      <c r="I116" t="str">
        <f t="shared" si="2"/>
        <v>PM25</v>
      </c>
      <c r="J116">
        <f>INDEX(NoSettings!$D:$D,MATCH(EPS!$A116,NoSettings!$A:$A,0))</f>
        <v>203503000</v>
      </c>
      <c r="K116">
        <f>INDEX(GWP!$C$2:$C$13,MATCH(EPS!I116,GWP!$B$2:$B$13,0))</f>
        <v>0</v>
      </c>
      <c r="L116" s="4">
        <f t="shared" si="3"/>
        <v>0</v>
      </c>
    </row>
    <row r="117" spans="1:12">
      <c r="A117" t="s">
        <v>135</v>
      </c>
      <c r="B117" t="s">
        <v>1</v>
      </c>
      <c r="C117" t="s">
        <v>1701</v>
      </c>
      <c r="D117" t="s">
        <v>1709</v>
      </c>
      <c r="E117" t="s">
        <v>1704</v>
      </c>
      <c r="F117" t="s">
        <v>1747</v>
      </c>
      <c r="H117" t="str">
        <f>INDEX('Vensim Variables'!$B:$B,MATCH(EPS!$B117,'Vensim Variables'!$A:$A,0))</f>
        <v>g pollutant</v>
      </c>
      <c r="I117" t="str">
        <f t="shared" si="2"/>
        <v>PM25</v>
      </c>
      <c r="J117">
        <f>INDEX(NoSettings!$D:$D,MATCH(EPS!$A117,NoSettings!$A:$A,0))</f>
        <v>535452000</v>
      </c>
      <c r="K117">
        <f>INDEX(GWP!$C$2:$C$13,MATCH(EPS!I117,GWP!$B$2:$B$13,0))</f>
        <v>0</v>
      </c>
      <c r="L117" s="4">
        <f t="shared" si="3"/>
        <v>0</v>
      </c>
    </row>
    <row r="118" spans="1:12">
      <c r="A118" t="s">
        <v>136</v>
      </c>
      <c r="B118" t="s">
        <v>1</v>
      </c>
      <c r="C118" t="s">
        <v>1701</v>
      </c>
      <c r="D118" t="s">
        <v>1709</v>
      </c>
      <c r="E118" t="s">
        <v>1704</v>
      </c>
      <c r="F118" t="s">
        <v>1748</v>
      </c>
      <c r="H118" t="str">
        <f>INDEX('Vensim Variables'!$B:$B,MATCH(EPS!$B118,'Vensim Variables'!$A:$A,0))</f>
        <v>g pollutant</v>
      </c>
      <c r="I118" t="str">
        <f t="shared" si="2"/>
        <v>PM25</v>
      </c>
      <c r="J118">
        <f>INDEX(NoSettings!$D:$D,MATCH(EPS!$A118,NoSettings!$A:$A,0))</f>
        <v>0</v>
      </c>
      <c r="K118">
        <f>INDEX(GWP!$C$2:$C$13,MATCH(EPS!I118,GWP!$B$2:$B$13,0))</f>
        <v>0</v>
      </c>
      <c r="L118" s="4">
        <f t="shared" si="3"/>
        <v>0</v>
      </c>
    </row>
    <row r="119" spans="1:12">
      <c r="A119" t="s">
        <v>137</v>
      </c>
      <c r="B119" t="s">
        <v>1</v>
      </c>
      <c r="C119" t="s">
        <v>1701</v>
      </c>
      <c r="D119" t="s">
        <v>1709</v>
      </c>
      <c r="E119" t="s">
        <v>1704</v>
      </c>
      <c r="F119" t="s">
        <v>1749</v>
      </c>
      <c r="H119" t="str">
        <f>INDEX('Vensim Variables'!$B:$B,MATCH(EPS!$B119,'Vensim Variables'!$A:$A,0))</f>
        <v>g pollutant</v>
      </c>
      <c r="I119" t="str">
        <f t="shared" si="2"/>
        <v>PM25</v>
      </c>
      <c r="J119">
        <f>INDEX(NoSettings!$D:$D,MATCH(EPS!$A119,NoSettings!$A:$A,0))</f>
        <v>0</v>
      </c>
      <c r="K119">
        <f>INDEX(GWP!$C$2:$C$13,MATCH(EPS!I119,GWP!$B$2:$B$13,0))</f>
        <v>0</v>
      </c>
      <c r="L119" s="4">
        <f t="shared" si="3"/>
        <v>0</v>
      </c>
    </row>
    <row r="120" spans="1:12">
      <c r="A120" t="s">
        <v>138</v>
      </c>
      <c r="B120" t="s">
        <v>1</v>
      </c>
      <c r="C120" t="s">
        <v>1701</v>
      </c>
      <c r="D120" t="s">
        <v>1709</v>
      </c>
      <c r="E120" t="s">
        <v>1704</v>
      </c>
      <c r="F120" t="s">
        <v>1750</v>
      </c>
      <c r="H120" t="str">
        <f>INDEX('Vensim Variables'!$B:$B,MATCH(EPS!$B120,'Vensim Variables'!$A:$A,0))</f>
        <v>g pollutant</v>
      </c>
      <c r="I120" t="str">
        <f t="shared" si="2"/>
        <v>PM25</v>
      </c>
      <c r="J120">
        <f>INDEX(NoSettings!$D:$D,MATCH(EPS!$A120,NoSettings!$A:$A,0))</f>
        <v>1189300</v>
      </c>
      <c r="K120">
        <f>INDEX(GWP!$C$2:$C$13,MATCH(EPS!I120,GWP!$B$2:$B$13,0))</f>
        <v>0</v>
      </c>
      <c r="L120" s="4">
        <f t="shared" si="3"/>
        <v>0</v>
      </c>
    </row>
    <row r="121" spans="1:12">
      <c r="A121" t="s">
        <v>139</v>
      </c>
      <c r="B121" t="s">
        <v>1</v>
      </c>
      <c r="C121" t="s">
        <v>1701</v>
      </c>
      <c r="D121" t="s">
        <v>1709</v>
      </c>
      <c r="E121" t="s">
        <v>1704</v>
      </c>
      <c r="F121" t="s">
        <v>1751</v>
      </c>
      <c r="H121" t="str">
        <f>INDEX('Vensim Variables'!$B:$B,MATCH(EPS!$B121,'Vensim Variables'!$A:$A,0))</f>
        <v>g pollutant</v>
      </c>
      <c r="I121" t="str">
        <f t="shared" si="2"/>
        <v>PM25</v>
      </c>
      <c r="J121">
        <f>INDEX(NoSettings!$D:$D,MATCH(EPS!$A121,NoSettings!$A:$A,0))</f>
        <v>0</v>
      </c>
      <c r="K121">
        <f>INDEX(GWP!$C$2:$C$13,MATCH(EPS!I121,GWP!$B$2:$B$13,0))</f>
        <v>0</v>
      </c>
      <c r="L121" s="4">
        <f t="shared" si="3"/>
        <v>0</v>
      </c>
    </row>
    <row r="122" spans="1:12">
      <c r="A122" t="s">
        <v>140</v>
      </c>
      <c r="B122" t="s">
        <v>1</v>
      </c>
      <c r="C122" t="s">
        <v>1701</v>
      </c>
      <c r="D122" t="s">
        <v>1710</v>
      </c>
      <c r="E122" t="s">
        <v>1703</v>
      </c>
      <c r="F122" t="s">
        <v>1742</v>
      </c>
      <c r="H122" t="str">
        <f>INDEX('Vensim Variables'!$B:$B,MATCH(EPS!$B122,'Vensim Variables'!$A:$A,0))</f>
        <v>g pollutant</v>
      </c>
      <c r="I122" t="str">
        <f t="shared" si="2"/>
        <v>SOx</v>
      </c>
      <c r="J122">
        <f>INDEX(NoSettings!$D:$D,MATCH(EPS!$A122,NoSettings!$A:$A,0))</f>
        <v>0</v>
      </c>
      <c r="K122">
        <f>INDEX(GWP!$C$2:$C$13,MATCH(EPS!I122,GWP!$B$2:$B$13,0))</f>
        <v>0</v>
      </c>
      <c r="L122" s="4">
        <f t="shared" si="3"/>
        <v>0</v>
      </c>
    </row>
    <row r="123" spans="1:12">
      <c r="A123" t="s">
        <v>141</v>
      </c>
      <c r="B123" t="s">
        <v>1</v>
      </c>
      <c r="C123" t="s">
        <v>1701</v>
      </c>
      <c r="D123" t="s">
        <v>1710</v>
      </c>
      <c r="E123" t="s">
        <v>1703</v>
      </c>
      <c r="F123" t="s">
        <v>1743</v>
      </c>
      <c r="H123" t="str">
        <f>INDEX('Vensim Variables'!$B:$B,MATCH(EPS!$B123,'Vensim Variables'!$A:$A,0))</f>
        <v>g pollutant</v>
      </c>
      <c r="I123" t="str">
        <f t="shared" si="2"/>
        <v>SOx</v>
      </c>
      <c r="J123">
        <f>INDEX(NoSettings!$D:$D,MATCH(EPS!$A123,NoSettings!$A:$A,0))</f>
        <v>1247250</v>
      </c>
      <c r="K123">
        <f>INDEX(GWP!$C$2:$C$13,MATCH(EPS!I123,GWP!$B$2:$B$13,0))</f>
        <v>0</v>
      </c>
      <c r="L123" s="4">
        <f t="shared" si="3"/>
        <v>0</v>
      </c>
    </row>
    <row r="124" spans="1:12">
      <c r="A124" t="s">
        <v>142</v>
      </c>
      <c r="B124" t="s">
        <v>1</v>
      </c>
      <c r="C124" t="s">
        <v>1701</v>
      </c>
      <c r="D124" t="s">
        <v>1710</v>
      </c>
      <c r="E124" t="s">
        <v>1703</v>
      </c>
      <c r="F124" t="s">
        <v>1744</v>
      </c>
      <c r="H124" t="str">
        <f>INDEX('Vensim Variables'!$B:$B,MATCH(EPS!$B124,'Vensim Variables'!$A:$A,0))</f>
        <v>g pollutant</v>
      </c>
      <c r="I124" t="str">
        <f t="shared" si="2"/>
        <v>SOx</v>
      </c>
      <c r="J124">
        <f>INDEX(NoSettings!$D:$D,MATCH(EPS!$A124,NoSettings!$A:$A,0))</f>
        <v>6526330000</v>
      </c>
      <c r="K124">
        <f>INDEX(GWP!$C$2:$C$13,MATCH(EPS!I124,GWP!$B$2:$B$13,0))</f>
        <v>0</v>
      </c>
      <c r="L124" s="4">
        <f t="shared" si="3"/>
        <v>0</v>
      </c>
    </row>
    <row r="125" spans="1:12">
      <c r="A125" t="s">
        <v>143</v>
      </c>
      <c r="B125" t="s">
        <v>1</v>
      </c>
      <c r="C125" t="s">
        <v>1701</v>
      </c>
      <c r="D125" t="s">
        <v>1710</v>
      </c>
      <c r="E125" t="s">
        <v>1703</v>
      </c>
      <c r="F125" t="s">
        <v>1745</v>
      </c>
      <c r="H125" t="str">
        <f>INDEX('Vensim Variables'!$B:$B,MATCH(EPS!$B125,'Vensim Variables'!$A:$A,0))</f>
        <v>g pollutant</v>
      </c>
      <c r="I125" t="str">
        <f t="shared" si="2"/>
        <v>SOx</v>
      </c>
      <c r="J125">
        <f>INDEX(NoSettings!$D:$D,MATCH(EPS!$A125,NoSettings!$A:$A,0))</f>
        <v>6535060</v>
      </c>
      <c r="K125">
        <f>INDEX(GWP!$C$2:$C$13,MATCH(EPS!I125,GWP!$B$2:$B$13,0))</f>
        <v>0</v>
      </c>
      <c r="L125" s="4">
        <f t="shared" si="3"/>
        <v>0</v>
      </c>
    </row>
    <row r="126" spans="1:12">
      <c r="A126" t="s">
        <v>144</v>
      </c>
      <c r="B126" t="s">
        <v>1</v>
      </c>
      <c r="C126" t="s">
        <v>1701</v>
      </c>
      <c r="D126" t="s">
        <v>1710</v>
      </c>
      <c r="E126" t="s">
        <v>1703</v>
      </c>
      <c r="F126" t="s">
        <v>1746</v>
      </c>
      <c r="H126" t="str">
        <f>INDEX('Vensim Variables'!$B:$B,MATCH(EPS!$B126,'Vensim Variables'!$A:$A,0))</f>
        <v>g pollutant</v>
      </c>
      <c r="I126" t="str">
        <f t="shared" si="2"/>
        <v>SOx</v>
      </c>
      <c r="J126">
        <f>INDEX(NoSettings!$D:$D,MATCH(EPS!$A126,NoSettings!$A:$A,0))</f>
        <v>547487000</v>
      </c>
      <c r="K126">
        <f>INDEX(GWP!$C$2:$C$13,MATCH(EPS!I126,GWP!$B$2:$B$13,0))</f>
        <v>0</v>
      </c>
      <c r="L126" s="4">
        <f t="shared" si="3"/>
        <v>0</v>
      </c>
    </row>
    <row r="127" spans="1:12">
      <c r="A127" t="s">
        <v>145</v>
      </c>
      <c r="B127" t="s">
        <v>1</v>
      </c>
      <c r="C127" t="s">
        <v>1701</v>
      </c>
      <c r="D127" t="s">
        <v>1710</v>
      </c>
      <c r="E127" t="s">
        <v>1703</v>
      </c>
      <c r="F127" t="s">
        <v>1747</v>
      </c>
      <c r="H127" t="str">
        <f>INDEX('Vensim Variables'!$B:$B,MATCH(EPS!$B127,'Vensim Variables'!$A:$A,0))</f>
        <v>g pollutant</v>
      </c>
      <c r="I127" t="str">
        <f t="shared" si="2"/>
        <v>SOx</v>
      </c>
      <c r="J127">
        <f>INDEX(NoSettings!$D:$D,MATCH(EPS!$A127,NoSettings!$A:$A,0))</f>
        <v>203327</v>
      </c>
      <c r="K127">
        <f>INDEX(GWP!$C$2:$C$13,MATCH(EPS!I127,GWP!$B$2:$B$13,0))</f>
        <v>0</v>
      </c>
      <c r="L127" s="4">
        <f t="shared" si="3"/>
        <v>0</v>
      </c>
    </row>
    <row r="128" spans="1:12">
      <c r="A128" t="s">
        <v>146</v>
      </c>
      <c r="B128" t="s">
        <v>1</v>
      </c>
      <c r="C128" t="s">
        <v>1701</v>
      </c>
      <c r="D128" t="s">
        <v>1710</v>
      </c>
      <c r="E128" t="s">
        <v>1703</v>
      </c>
      <c r="F128" t="s">
        <v>1748</v>
      </c>
      <c r="H128" t="str">
        <f>INDEX('Vensim Variables'!$B:$B,MATCH(EPS!$B128,'Vensim Variables'!$A:$A,0))</f>
        <v>g pollutant</v>
      </c>
      <c r="I128" t="str">
        <f t="shared" si="2"/>
        <v>SOx</v>
      </c>
      <c r="J128">
        <f>INDEX(NoSettings!$D:$D,MATCH(EPS!$A128,NoSettings!$A:$A,0))</f>
        <v>0</v>
      </c>
      <c r="K128">
        <f>INDEX(GWP!$C$2:$C$13,MATCH(EPS!I128,GWP!$B$2:$B$13,0))</f>
        <v>0</v>
      </c>
      <c r="L128" s="4">
        <f t="shared" si="3"/>
        <v>0</v>
      </c>
    </row>
    <row r="129" spans="1:12">
      <c r="A129" t="s">
        <v>147</v>
      </c>
      <c r="B129" t="s">
        <v>1</v>
      </c>
      <c r="C129" t="s">
        <v>1701</v>
      </c>
      <c r="D129" t="s">
        <v>1710</v>
      </c>
      <c r="E129" t="s">
        <v>1703</v>
      </c>
      <c r="F129" t="s">
        <v>1749</v>
      </c>
      <c r="H129" t="str">
        <f>INDEX('Vensim Variables'!$B:$B,MATCH(EPS!$B129,'Vensim Variables'!$A:$A,0))</f>
        <v>g pollutant</v>
      </c>
      <c r="I129" t="str">
        <f t="shared" si="2"/>
        <v>SOx</v>
      </c>
      <c r="J129">
        <f>INDEX(NoSettings!$D:$D,MATCH(EPS!$A129,NoSettings!$A:$A,0))</f>
        <v>0</v>
      </c>
      <c r="K129">
        <f>INDEX(GWP!$C$2:$C$13,MATCH(EPS!I129,GWP!$B$2:$B$13,0))</f>
        <v>0</v>
      </c>
      <c r="L129" s="4">
        <f t="shared" si="3"/>
        <v>0</v>
      </c>
    </row>
    <row r="130" spans="1:12">
      <c r="A130" t="s">
        <v>148</v>
      </c>
      <c r="B130" t="s">
        <v>1</v>
      </c>
      <c r="C130" t="s">
        <v>1701</v>
      </c>
      <c r="D130" t="s">
        <v>1710</v>
      </c>
      <c r="E130" t="s">
        <v>1703</v>
      </c>
      <c r="F130" t="s">
        <v>1750</v>
      </c>
      <c r="H130" t="str">
        <f>INDEX('Vensim Variables'!$B:$B,MATCH(EPS!$B130,'Vensim Variables'!$A:$A,0))</f>
        <v>g pollutant</v>
      </c>
      <c r="I130" t="str">
        <f t="shared" si="2"/>
        <v>SOx</v>
      </c>
      <c r="J130">
        <f>INDEX(NoSettings!$D:$D,MATCH(EPS!$A130,NoSettings!$A:$A,0))</f>
        <v>0</v>
      </c>
      <c r="K130">
        <f>INDEX(GWP!$C$2:$C$13,MATCH(EPS!I130,GWP!$B$2:$B$13,0))</f>
        <v>0</v>
      </c>
      <c r="L130" s="4">
        <f t="shared" si="3"/>
        <v>0</v>
      </c>
    </row>
    <row r="131" spans="1:12">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INDEX(NoSettings!$D:$D,MATCH(EPS!$A131,NoSettings!$A:$A,0))</f>
        <v>0</v>
      </c>
      <c r="K131">
        <f>INDEX(GWP!$C$2:$C$13,MATCH(EPS!I131,GWP!$B$2:$B$13,0))</f>
        <v>0</v>
      </c>
      <c r="L131" s="4">
        <f t="shared" ref="L131:L194" si="5">IF(H131="g pollutant",K131*J131/10^12,IF(H131="MMTCO2e",J131,IF(H131="MWh",J131,0)))</f>
        <v>0</v>
      </c>
    </row>
    <row r="132" spans="1:12">
      <c r="A132" t="s">
        <v>150</v>
      </c>
      <c r="B132" t="s">
        <v>1</v>
      </c>
      <c r="C132" t="s">
        <v>1701</v>
      </c>
      <c r="D132" t="s">
        <v>1710</v>
      </c>
      <c r="E132" t="s">
        <v>1704</v>
      </c>
      <c r="F132" t="s">
        <v>1742</v>
      </c>
      <c r="H132" t="str">
        <f>INDEX('Vensim Variables'!$B:$B,MATCH(EPS!$B132,'Vensim Variables'!$A:$A,0))</f>
        <v>g pollutant</v>
      </c>
      <c r="I132" t="str">
        <f t="shared" si="4"/>
        <v>SOx</v>
      </c>
      <c r="J132">
        <f>INDEX(NoSettings!$D:$D,MATCH(EPS!$A132,NoSettings!$A:$A,0))</f>
        <v>0</v>
      </c>
      <c r="K132">
        <f>INDEX(GWP!$C$2:$C$13,MATCH(EPS!I132,GWP!$B$2:$B$13,0))</f>
        <v>0</v>
      </c>
      <c r="L132" s="4">
        <f t="shared" si="5"/>
        <v>0</v>
      </c>
    </row>
    <row r="133" spans="1:12">
      <c r="A133" t="s">
        <v>151</v>
      </c>
      <c r="B133" t="s">
        <v>1</v>
      </c>
      <c r="C133" t="s">
        <v>1701</v>
      </c>
      <c r="D133" t="s">
        <v>1710</v>
      </c>
      <c r="E133" t="s">
        <v>1704</v>
      </c>
      <c r="F133" t="s">
        <v>1743</v>
      </c>
      <c r="H133" t="str">
        <f>INDEX('Vensim Variables'!$B:$B,MATCH(EPS!$B133,'Vensim Variables'!$A:$A,0))</f>
        <v>g pollutant</v>
      </c>
      <c r="I133" t="str">
        <f t="shared" si="4"/>
        <v>SOx</v>
      </c>
      <c r="J133">
        <f>INDEX(NoSettings!$D:$D,MATCH(EPS!$A133,NoSettings!$A:$A,0))</f>
        <v>383450</v>
      </c>
      <c r="K133">
        <f>INDEX(GWP!$C$2:$C$13,MATCH(EPS!I133,GWP!$B$2:$B$13,0))</f>
        <v>0</v>
      </c>
      <c r="L133" s="4">
        <f t="shared" si="5"/>
        <v>0</v>
      </c>
    </row>
    <row r="134" spans="1:12">
      <c r="A134" t="s">
        <v>152</v>
      </c>
      <c r="B134" t="s">
        <v>1</v>
      </c>
      <c r="C134" t="s">
        <v>1701</v>
      </c>
      <c r="D134" t="s">
        <v>1710</v>
      </c>
      <c r="E134" t="s">
        <v>1704</v>
      </c>
      <c r="F134" t="s">
        <v>1744</v>
      </c>
      <c r="H134" t="str">
        <f>INDEX('Vensim Variables'!$B:$B,MATCH(EPS!$B134,'Vensim Variables'!$A:$A,0))</f>
        <v>g pollutant</v>
      </c>
      <c r="I134" t="str">
        <f t="shared" si="4"/>
        <v>SOx</v>
      </c>
      <c r="J134">
        <f>INDEX(NoSettings!$D:$D,MATCH(EPS!$A134,NoSettings!$A:$A,0))</f>
        <v>589177000</v>
      </c>
      <c r="K134">
        <f>INDEX(GWP!$C$2:$C$13,MATCH(EPS!I134,GWP!$B$2:$B$13,0))</f>
        <v>0</v>
      </c>
      <c r="L134" s="4">
        <f t="shared" si="5"/>
        <v>0</v>
      </c>
    </row>
    <row r="135" spans="1:12">
      <c r="A135" t="s">
        <v>153</v>
      </c>
      <c r="B135" t="s">
        <v>1</v>
      </c>
      <c r="C135" t="s">
        <v>1701</v>
      </c>
      <c r="D135" t="s">
        <v>1710</v>
      </c>
      <c r="E135" t="s">
        <v>1704</v>
      </c>
      <c r="F135" t="s">
        <v>1745</v>
      </c>
      <c r="H135" t="str">
        <f>INDEX('Vensim Variables'!$B:$B,MATCH(EPS!$B135,'Vensim Variables'!$A:$A,0))</f>
        <v>g pollutant</v>
      </c>
      <c r="I135" t="str">
        <f t="shared" si="4"/>
        <v>SOx</v>
      </c>
      <c r="J135">
        <f>INDEX(NoSettings!$D:$D,MATCH(EPS!$A135,NoSettings!$A:$A,0))</f>
        <v>122766000</v>
      </c>
      <c r="K135">
        <f>INDEX(GWP!$C$2:$C$13,MATCH(EPS!I135,GWP!$B$2:$B$13,0))</f>
        <v>0</v>
      </c>
      <c r="L135" s="4">
        <f t="shared" si="5"/>
        <v>0</v>
      </c>
    </row>
    <row r="136" spans="1:12">
      <c r="A136" t="s">
        <v>154</v>
      </c>
      <c r="B136" t="s">
        <v>1</v>
      </c>
      <c r="C136" t="s">
        <v>1701</v>
      </c>
      <c r="D136" t="s">
        <v>1710</v>
      </c>
      <c r="E136" t="s">
        <v>1704</v>
      </c>
      <c r="F136" t="s">
        <v>1746</v>
      </c>
      <c r="H136" t="str">
        <f>INDEX('Vensim Variables'!$B:$B,MATCH(EPS!$B136,'Vensim Variables'!$A:$A,0))</f>
        <v>g pollutant</v>
      </c>
      <c r="I136" t="str">
        <f t="shared" si="4"/>
        <v>SOx</v>
      </c>
      <c r="J136">
        <f>INDEX(NoSettings!$D:$D,MATCH(EPS!$A136,NoSettings!$A:$A,0))</f>
        <v>49427800</v>
      </c>
      <c r="K136">
        <f>INDEX(GWP!$C$2:$C$13,MATCH(EPS!I136,GWP!$B$2:$B$13,0))</f>
        <v>0</v>
      </c>
      <c r="L136" s="4">
        <f t="shared" si="5"/>
        <v>0</v>
      </c>
    </row>
    <row r="137" spans="1:12">
      <c r="A137" t="s">
        <v>155</v>
      </c>
      <c r="B137" t="s">
        <v>1</v>
      </c>
      <c r="C137" t="s">
        <v>1701</v>
      </c>
      <c r="D137" t="s">
        <v>1710</v>
      </c>
      <c r="E137" t="s">
        <v>1704</v>
      </c>
      <c r="F137" t="s">
        <v>1747</v>
      </c>
      <c r="H137" t="str">
        <f>INDEX('Vensim Variables'!$B:$B,MATCH(EPS!$B137,'Vensim Variables'!$A:$A,0))</f>
        <v>g pollutant</v>
      </c>
      <c r="I137" t="str">
        <f t="shared" si="4"/>
        <v>SOx</v>
      </c>
      <c r="J137">
        <f>INDEX(NoSettings!$D:$D,MATCH(EPS!$A137,NoSettings!$A:$A,0))</f>
        <v>3819640</v>
      </c>
      <c r="K137">
        <f>INDEX(GWP!$C$2:$C$13,MATCH(EPS!I137,GWP!$B$2:$B$13,0))</f>
        <v>0</v>
      </c>
      <c r="L137" s="4">
        <f t="shared" si="5"/>
        <v>0</v>
      </c>
    </row>
    <row r="138" spans="1:12">
      <c r="A138" t="s">
        <v>156</v>
      </c>
      <c r="B138" t="s">
        <v>1</v>
      </c>
      <c r="C138" t="s">
        <v>1701</v>
      </c>
      <c r="D138" t="s">
        <v>1710</v>
      </c>
      <c r="E138" t="s">
        <v>1704</v>
      </c>
      <c r="F138" t="s">
        <v>1748</v>
      </c>
      <c r="H138" t="str">
        <f>INDEX('Vensim Variables'!$B:$B,MATCH(EPS!$B138,'Vensim Variables'!$A:$A,0))</f>
        <v>g pollutant</v>
      </c>
      <c r="I138" t="str">
        <f t="shared" si="4"/>
        <v>SOx</v>
      </c>
      <c r="J138">
        <f>INDEX(NoSettings!$D:$D,MATCH(EPS!$A138,NoSettings!$A:$A,0))</f>
        <v>0</v>
      </c>
      <c r="K138">
        <f>INDEX(GWP!$C$2:$C$13,MATCH(EPS!I138,GWP!$B$2:$B$13,0))</f>
        <v>0</v>
      </c>
      <c r="L138" s="4">
        <f t="shared" si="5"/>
        <v>0</v>
      </c>
    </row>
    <row r="139" spans="1:12">
      <c r="A139" t="s">
        <v>157</v>
      </c>
      <c r="B139" t="s">
        <v>1</v>
      </c>
      <c r="C139" t="s">
        <v>1701</v>
      </c>
      <c r="D139" t="s">
        <v>1710</v>
      </c>
      <c r="E139" t="s">
        <v>1704</v>
      </c>
      <c r="F139" t="s">
        <v>1749</v>
      </c>
      <c r="H139" t="str">
        <f>INDEX('Vensim Variables'!$B:$B,MATCH(EPS!$B139,'Vensim Variables'!$A:$A,0))</f>
        <v>g pollutant</v>
      </c>
      <c r="I139" t="str">
        <f t="shared" si="4"/>
        <v>SOx</v>
      </c>
      <c r="J139">
        <f>INDEX(NoSettings!$D:$D,MATCH(EPS!$A139,NoSettings!$A:$A,0))</f>
        <v>0</v>
      </c>
      <c r="K139">
        <f>INDEX(GWP!$C$2:$C$13,MATCH(EPS!I139,GWP!$B$2:$B$13,0))</f>
        <v>0</v>
      </c>
      <c r="L139" s="4">
        <f t="shared" si="5"/>
        <v>0</v>
      </c>
    </row>
    <row r="140" spans="1:12">
      <c r="A140" t="s">
        <v>158</v>
      </c>
      <c r="B140" t="s">
        <v>1</v>
      </c>
      <c r="C140" t="s">
        <v>1701</v>
      </c>
      <c r="D140" t="s">
        <v>1710</v>
      </c>
      <c r="E140" t="s">
        <v>1704</v>
      </c>
      <c r="F140" t="s">
        <v>1750</v>
      </c>
      <c r="H140" t="str">
        <f>INDEX('Vensim Variables'!$B:$B,MATCH(EPS!$B140,'Vensim Variables'!$A:$A,0))</f>
        <v>g pollutant</v>
      </c>
      <c r="I140" t="str">
        <f t="shared" si="4"/>
        <v>SOx</v>
      </c>
      <c r="J140">
        <f>INDEX(NoSettings!$D:$D,MATCH(EPS!$A140,NoSettings!$A:$A,0))</f>
        <v>0</v>
      </c>
      <c r="K140">
        <f>INDEX(GWP!$C$2:$C$13,MATCH(EPS!I140,GWP!$B$2:$B$13,0))</f>
        <v>0</v>
      </c>
      <c r="L140" s="4">
        <f t="shared" si="5"/>
        <v>0</v>
      </c>
    </row>
    <row r="141" spans="1:12">
      <c r="A141" t="s">
        <v>159</v>
      </c>
      <c r="B141" t="s">
        <v>1</v>
      </c>
      <c r="C141" t="s">
        <v>1701</v>
      </c>
      <c r="D141" t="s">
        <v>1710</v>
      </c>
      <c r="E141" t="s">
        <v>1704</v>
      </c>
      <c r="F141" t="s">
        <v>1751</v>
      </c>
      <c r="H141" t="str">
        <f>INDEX('Vensim Variables'!$B:$B,MATCH(EPS!$B141,'Vensim Variables'!$A:$A,0))</f>
        <v>g pollutant</v>
      </c>
      <c r="I141" t="str">
        <f t="shared" si="4"/>
        <v>SOx</v>
      </c>
      <c r="J141">
        <f>INDEX(NoSettings!$D:$D,MATCH(EPS!$A141,NoSettings!$A:$A,0))</f>
        <v>0</v>
      </c>
      <c r="K141">
        <f>INDEX(GWP!$C$2:$C$13,MATCH(EPS!I141,GWP!$B$2:$B$13,0))</f>
        <v>0</v>
      </c>
      <c r="L141" s="4">
        <f t="shared" si="5"/>
        <v>0</v>
      </c>
    </row>
    <row r="142" spans="1:12">
      <c r="A142" t="s">
        <v>160</v>
      </c>
      <c r="B142" t="s">
        <v>1</v>
      </c>
      <c r="C142" t="s">
        <v>1701</v>
      </c>
      <c r="D142" t="s">
        <v>1711</v>
      </c>
      <c r="E142" t="s">
        <v>1703</v>
      </c>
      <c r="F142" t="s">
        <v>1742</v>
      </c>
      <c r="H142" t="str">
        <f>INDEX('Vensim Variables'!$B:$B,MATCH(EPS!$B142,'Vensim Variables'!$A:$A,0))</f>
        <v>g pollutant</v>
      </c>
      <c r="I142" t="str">
        <f t="shared" si="4"/>
        <v>BC</v>
      </c>
      <c r="J142">
        <f>INDEX(NoSettings!$D:$D,MATCH(EPS!$A142,NoSettings!$A:$A,0))</f>
        <v>0</v>
      </c>
      <c r="K142">
        <f>INDEX(GWP!$C$2:$C$13,MATCH(EPS!I142,GWP!$B$2:$B$13,0))</f>
        <v>0</v>
      </c>
      <c r="L142" s="4">
        <f t="shared" si="5"/>
        <v>0</v>
      </c>
    </row>
    <row r="143" spans="1:12">
      <c r="A143" t="s">
        <v>161</v>
      </c>
      <c r="B143" t="s">
        <v>1</v>
      </c>
      <c r="C143" t="s">
        <v>1701</v>
      </c>
      <c r="D143" t="s">
        <v>1711</v>
      </c>
      <c r="E143" t="s">
        <v>1703</v>
      </c>
      <c r="F143" t="s">
        <v>1743</v>
      </c>
      <c r="H143" t="str">
        <f>INDEX('Vensim Variables'!$B:$B,MATCH(EPS!$B143,'Vensim Variables'!$A:$A,0))</f>
        <v>g pollutant</v>
      </c>
      <c r="I143" t="str">
        <f t="shared" si="4"/>
        <v>BC</v>
      </c>
      <c r="J143">
        <f>INDEX(NoSettings!$D:$D,MATCH(EPS!$A143,NoSettings!$A:$A,0))</f>
        <v>1788410</v>
      </c>
      <c r="K143">
        <f>INDEX(GWP!$C$2:$C$13,MATCH(EPS!I143,GWP!$B$2:$B$13,0))</f>
        <v>0</v>
      </c>
      <c r="L143" s="4">
        <f t="shared" si="5"/>
        <v>0</v>
      </c>
    </row>
    <row r="144" spans="1:12">
      <c r="A144" t="s">
        <v>162</v>
      </c>
      <c r="B144" t="s">
        <v>1</v>
      </c>
      <c r="C144" t="s">
        <v>1701</v>
      </c>
      <c r="D144" t="s">
        <v>1711</v>
      </c>
      <c r="E144" t="s">
        <v>1703</v>
      </c>
      <c r="F144" t="s">
        <v>1744</v>
      </c>
      <c r="H144" t="str">
        <f>INDEX('Vensim Variables'!$B:$B,MATCH(EPS!$B144,'Vensim Variables'!$A:$A,0))</f>
        <v>g pollutant</v>
      </c>
      <c r="I144" t="str">
        <f t="shared" si="4"/>
        <v>BC</v>
      </c>
      <c r="J144">
        <f>INDEX(NoSettings!$D:$D,MATCH(EPS!$A144,NoSettings!$A:$A,0))</f>
        <v>5511120000</v>
      </c>
      <c r="K144">
        <f>INDEX(GWP!$C$2:$C$13,MATCH(EPS!I144,GWP!$B$2:$B$13,0))</f>
        <v>0</v>
      </c>
      <c r="L144" s="4">
        <f t="shared" si="5"/>
        <v>0</v>
      </c>
    </row>
    <row r="145" spans="1:12">
      <c r="A145" t="s">
        <v>163</v>
      </c>
      <c r="B145" t="s">
        <v>1</v>
      </c>
      <c r="C145" t="s">
        <v>1701</v>
      </c>
      <c r="D145" t="s">
        <v>1711</v>
      </c>
      <c r="E145" t="s">
        <v>1703</v>
      </c>
      <c r="F145" t="s">
        <v>1745</v>
      </c>
      <c r="H145" t="str">
        <f>INDEX('Vensim Variables'!$B:$B,MATCH(EPS!$B145,'Vensim Variables'!$A:$A,0))</f>
        <v>g pollutant</v>
      </c>
      <c r="I145" t="str">
        <f t="shared" si="4"/>
        <v>BC</v>
      </c>
      <c r="J145">
        <f>INDEX(NoSettings!$D:$D,MATCH(EPS!$A145,NoSettings!$A:$A,0))</f>
        <v>617803000</v>
      </c>
      <c r="K145">
        <f>INDEX(GWP!$C$2:$C$13,MATCH(EPS!I145,GWP!$B$2:$B$13,0))</f>
        <v>0</v>
      </c>
      <c r="L145" s="4">
        <f t="shared" si="5"/>
        <v>0</v>
      </c>
    </row>
    <row r="146" spans="1:12">
      <c r="A146" t="s">
        <v>164</v>
      </c>
      <c r="B146" t="s">
        <v>1</v>
      </c>
      <c r="C146" t="s">
        <v>1701</v>
      </c>
      <c r="D146" t="s">
        <v>1711</v>
      </c>
      <c r="E146" t="s">
        <v>1703</v>
      </c>
      <c r="F146" t="s">
        <v>1746</v>
      </c>
      <c r="H146" t="str">
        <f>INDEX('Vensim Variables'!$B:$B,MATCH(EPS!$B146,'Vensim Variables'!$A:$A,0))</f>
        <v>g pollutant</v>
      </c>
      <c r="I146" t="str">
        <f t="shared" si="4"/>
        <v>BC</v>
      </c>
      <c r="J146">
        <f>INDEX(NoSettings!$D:$D,MATCH(EPS!$A146,NoSettings!$A:$A,0))</f>
        <v>462322000</v>
      </c>
      <c r="K146">
        <f>INDEX(GWP!$C$2:$C$13,MATCH(EPS!I146,GWP!$B$2:$B$13,0))</f>
        <v>0</v>
      </c>
      <c r="L146" s="4">
        <f t="shared" si="5"/>
        <v>0</v>
      </c>
    </row>
    <row r="147" spans="1:12">
      <c r="A147" t="s">
        <v>165</v>
      </c>
      <c r="B147" t="s">
        <v>1</v>
      </c>
      <c r="C147" t="s">
        <v>1701</v>
      </c>
      <c r="D147" t="s">
        <v>1711</v>
      </c>
      <c r="E147" t="s">
        <v>1703</v>
      </c>
      <c r="F147" t="s">
        <v>1747</v>
      </c>
      <c r="H147" t="str">
        <f>INDEX('Vensim Variables'!$B:$B,MATCH(EPS!$B147,'Vensim Variables'!$A:$A,0))</f>
        <v>g pollutant</v>
      </c>
      <c r="I147" t="str">
        <f t="shared" si="4"/>
        <v>BC</v>
      </c>
      <c r="J147">
        <f>INDEX(NoSettings!$D:$D,MATCH(EPS!$A147,NoSettings!$A:$A,0))</f>
        <v>19221800</v>
      </c>
      <c r="K147">
        <f>INDEX(GWP!$C$2:$C$13,MATCH(EPS!I147,GWP!$B$2:$B$13,0))</f>
        <v>0</v>
      </c>
      <c r="L147" s="4">
        <f t="shared" si="5"/>
        <v>0</v>
      </c>
    </row>
    <row r="148" spans="1:12">
      <c r="A148" t="s">
        <v>166</v>
      </c>
      <c r="B148" t="s">
        <v>1</v>
      </c>
      <c r="C148" t="s">
        <v>1701</v>
      </c>
      <c r="D148" t="s">
        <v>1711</v>
      </c>
      <c r="E148" t="s">
        <v>1703</v>
      </c>
      <c r="F148" t="s">
        <v>1748</v>
      </c>
      <c r="H148" t="str">
        <f>INDEX('Vensim Variables'!$B:$B,MATCH(EPS!$B148,'Vensim Variables'!$A:$A,0))</f>
        <v>g pollutant</v>
      </c>
      <c r="I148" t="str">
        <f t="shared" si="4"/>
        <v>BC</v>
      </c>
      <c r="J148">
        <f>INDEX(NoSettings!$D:$D,MATCH(EPS!$A148,NoSettings!$A:$A,0))</f>
        <v>0</v>
      </c>
      <c r="K148">
        <f>INDEX(GWP!$C$2:$C$13,MATCH(EPS!I148,GWP!$B$2:$B$13,0))</f>
        <v>0</v>
      </c>
      <c r="L148" s="4">
        <f t="shared" si="5"/>
        <v>0</v>
      </c>
    </row>
    <row r="149" spans="1:12">
      <c r="A149" t="s">
        <v>167</v>
      </c>
      <c r="B149" t="s">
        <v>1</v>
      </c>
      <c r="C149" t="s">
        <v>1701</v>
      </c>
      <c r="D149" t="s">
        <v>1711</v>
      </c>
      <c r="E149" t="s">
        <v>1703</v>
      </c>
      <c r="F149" t="s">
        <v>1749</v>
      </c>
      <c r="H149" t="str">
        <f>INDEX('Vensim Variables'!$B:$B,MATCH(EPS!$B149,'Vensim Variables'!$A:$A,0))</f>
        <v>g pollutant</v>
      </c>
      <c r="I149" t="str">
        <f t="shared" si="4"/>
        <v>BC</v>
      </c>
      <c r="J149">
        <f>INDEX(NoSettings!$D:$D,MATCH(EPS!$A149,NoSettings!$A:$A,0))</f>
        <v>0</v>
      </c>
      <c r="K149">
        <f>INDEX(GWP!$C$2:$C$13,MATCH(EPS!I149,GWP!$B$2:$B$13,0))</f>
        <v>0</v>
      </c>
      <c r="L149" s="4">
        <f t="shared" si="5"/>
        <v>0</v>
      </c>
    </row>
    <row r="150" spans="1:12">
      <c r="A150" t="s">
        <v>168</v>
      </c>
      <c r="B150" t="s">
        <v>1</v>
      </c>
      <c r="C150" t="s">
        <v>1701</v>
      </c>
      <c r="D150" t="s">
        <v>1711</v>
      </c>
      <c r="E150" t="s">
        <v>1703</v>
      </c>
      <c r="F150" t="s">
        <v>1750</v>
      </c>
      <c r="H150" t="str">
        <f>INDEX('Vensim Variables'!$B:$B,MATCH(EPS!$B150,'Vensim Variables'!$A:$A,0))</f>
        <v>g pollutant</v>
      </c>
      <c r="I150" t="str">
        <f t="shared" si="4"/>
        <v>BC</v>
      </c>
      <c r="J150">
        <f>INDEX(NoSettings!$D:$D,MATCH(EPS!$A150,NoSettings!$A:$A,0))</f>
        <v>1902810</v>
      </c>
      <c r="K150">
        <f>INDEX(GWP!$C$2:$C$13,MATCH(EPS!I150,GWP!$B$2:$B$13,0))</f>
        <v>0</v>
      </c>
      <c r="L150" s="4">
        <f t="shared" si="5"/>
        <v>0</v>
      </c>
    </row>
    <row r="151" spans="1:12">
      <c r="A151" t="s">
        <v>169</v>
      </c>
      <c r="B151" t="s">
        <v>1</v>
      </c>
      <c r="C151" t="s">
        <v>1701</v>
      </c>
      <c r="D151" t="s">
        <v>1711</v>
      </c>
      <c r="E151" t="s">
        <v>1703</v>
      </c>
      <c r="F151" t="s">
        <v>1751</v>
      </c>
      <c r="H151" t="str">
        <f>INDEX('Vensim Variables'!$B:$B,MATCH(EPS!$B151,'Vensim Variables'!$A:$A,0))</f>
        <v>g pollutant</v>
      </c>
      <c r="I151" t="str">
        <f t="shared" si="4"/>
        <v>BC</v>
      </c>
      <c r="J151">
        <f>INDEX(NoSettings!$D:$D,MATCH(EPS!$A151,NoSettings!$A:$A,0))</f>
        <v>0</v>
      </c>
      <c r="K151">
        <f>INDEX(GWP!$C$2:$C$13,MATCH(EPS!I151,GWP!$B$2:$B$13,0))</f>
        <v>0</v>
      </c>
      <c r="L151" s="4">
        <f t="shared" si="5"/>
        <v>0</v>
      </c>
    </row>
    <row r="152" spans="1:12">
      <c r="A152" t="s">
        <v>170</v>
      </c>
      <c r="B152" t="s">
        <v>1</v>
      </c>
      <c r="C152" t="s">
        <v>1701</v>
      </c>
      <c r="D152" t="s">
        <v>1711</v>
      </c>
      <c r="E152" t="s">
        <v>1704</v>
      </c>
      <c r="F152" t="s">
        <v>1742</v>
      </c>
      <c r="H152" t="str">
        <f>INDEX('Vensim Variables'!$B:$B,MATCH(EPS!$B152,'Vensim Variables'!$A:$A,0))</f>
        <v>g pollutant</v>
      </c>
      <c r="I152" t="str">
        <f t="shared" si="4"/>
        <v>BC</v>
      </c>
      <c r="J152">
        <f>INDEX(NoSettings!$D:$D,MATCH(EPS!$A152,NoSettings!$A:$A,0))</f>
        <v>0</v>
      </c>
      <c r="K152">
        <f>INDEX(GWP!$C$2:$C$13,MATCH(EPS!I152,GWP!$B$2:$B$13,0))</f>
        <v>0</v>
      </c>
      <c r="L152" s="4">
        <f t="shared" si="5"/>
        <v>0</v>
      </c>
    </row>
    <row r="153" spans="1:12">
      <c r="A153" t="s">
        <v>171</v>
      </c>
      <c r="B153" t="s">
        <v>1</v>
      </c>
      <c r="C153" t="s">
        <v>1701</v>
      </c>
      <c r="D153" t="s">
        <v>1711</v>
      </c>
      <c r="E153" t="s">
        <v>1704</v>
      </c>
      <c r="F153" t="s">
        <v>1743</v>
      </c>
      <c r="H153" t="str">
        <f>INDEX('Vensim Variables'!$B:$B,MATCH(EPS!$B153,'Vensim Variables'!$A:$A,0))</f>
        <v>g pollutant</v>
      </c>
      <c r="I153" t="str">
        <f t="shared" si="4"/>
        <v>BC</v>
      </c>
      <c r="J153">
        <f>INDEX(NoSettings!$D:$D,MATCH(EPS!$A153,NoSettings!$A:$A,0))</f>
        <v>549823</v>
      </c>
      <c r="K153">
        <f>INDEX(GWP!$C$2:$C$13,MATCH(EPS!I153,GWP!$B$2:$B$13,0))</f>
        <v>0</v>
      </c>
      <c r="L153" s="4">
        <f t="shared" si="5"/>
        <v>0</v>
      </c>
    </row>
    <row r="154" spans="1:12">
      <c r="A154" t="s">
        <v>172</v>
      </c>
      <c r="B154" t="s">
        <v>1</v>
      </c>
      <c r="C154" t="s">
        <v>1701</v>
      </c>
      <c r="D154" t="s">
        <v>1711</v>
      </c>
      <c r="E154" t="s">
        <v>1704</v>
      </c>
      <c r="F154" t="s">
        <v>1744</v>
      </c>
      <c r="H154" t="str">
        <f>INDEX('Vensim Variables'!$B:$B,MATCH(EPS!$B154,'Vensim Variables'!$A:$A,0))</f>
        <v>g pollutant</v>
      </c>
      <c r="I154" t="str">
        <f t="shared" si="4"/>
        <v>BC</v>
      </c>
      <c r="J154">
        <f>INDEX(NoSettings!$D:$D,MATCH(EPS!$A154,NoSettings!$A:$A,0))</f>
        <v>497527000</v>
      </c>
      <c r="K154">
        <f>INDEX(GWP!$C$2:$C$13,MATCH(EPS!I154,GWP!$B$2:$B$13,0))</f>
        <v>0</v>
      </c>
      <c r="L154" s="4">
        <f t="shared" si="5"/>
        <v>0</v>
      </c>
    </row>
    <row r="155" spans="1:12">
      <c r="A155" t="s">
        <v>173</v>
      </c>
      <c r="B155" t="s">
        <v>1</v>
      </c>
      <c r="C155" t="s">
        <v>1701</v>
      </c>
      <c r="D155" t="s">
        <v>1711</v>
      </c>
      <c r="E155" t="s">
        <v>1704</v>
      </c>
      <c r="F155" t="s">
        <v>1745</v>
      </c>
      <c r="H155" t="str">
        <f>INDEX('Vensim Variables'!$B:$B,MATCH(EPS!$B155,'Vensim Variables'!$A:$A,0))</f>
        <v>g pollutant</v>
      </c>
      <c r="I155" t="str">
        <f t="shared" si="4"/>
        <v>BC</v>
      </c>
      <c r="J155">
        <f>INDEX(NoSettings!$D:$D,MATCH(EPS!$A155,NoSettings!$A:$A,0))</f>
        <v>11605900000</v>
      </c>
      <c r="K155">
        <f>INDEX(GWP!$C$2:$C$13,MATCH(EPS!I155,GWP!$B$2:$B$13,0))</f>
        <v>0</v>
      </c>
      <c r="L155" s="4">
        <f t="shared" si="5"/>
        <v>0</v>
      </c>
    </row>
    <row r="156" spans="1:12">
      <c r="A156" t="s">
        <v>174</v>
      </c>
      <c r="B156" t="s">
        <v>1</v>
      </c>
      <c r="C156" t="s">
        <v>1701</v>
      </c>
      <c r="D156" t="s">
        <v>1711</v>
      </c>
      <c r="E156" t="s">
        <v>1704</v>
      </c>
      <c r="F156" t="s">
        <v>1746</v>
      </c>
      <c r="H156" t="str">
        <f>INDEX('Vensim Variables'!$B:$B,MATCH(EPS!$B156,'Vensim Variables'!$A:$A,0))</f>
        <v>g pollutant</v>
      </c>
      <c r="I156" t="str">
        <f t="shared" si="4"/>
        <v>BC</v>
      </c>
      <c r="J156">
        <f>INDEX(NoSettings!$D:$D,MATCH(EPS!$A156,NoSettings!$A:$A,0))</f>
        <v>41739000</v>
      </c>
      <c r="K156">
        <f>INDEX(GWP!$C$2:$C$13,MATCH(EPS!I156,GWP!$B$2:$B$13,0))</f>
        <v>0</v>
      </c>
      <c r="L156" s="4">
        <f t="shared" si="5"/>
        <v>0</v>
      </c>
    </row>
    <row r="157" spans="1:12">
      <c r="A157" t="s">
        <v>175</v>
      </c>
      <c r="B157" t="s">
        <v>1</v>
      </c>
      <c r="C157" t="s">
        <v>1701</v>
      </c>
      <c r="D157" t="s">
        <v>1711</v>
      </c>
      <c r="E157" t="s">
        <v>1704</v>
      </c>
      <c r="F157" t="s">
        <v>1747</v>
      </c>
      <c r="H157" t="str">
        <f>INDEX('Vensim Variables'!$B:$B,MATCH(EPS!$B157,'Vensim Variables'!$A:$A,0))</f>
        <v>g pollutant</v>
      </c>
      <c r="I157" t="str">
        <f t="shared" si="4"/>
        <v>BC</v>
      </c>
      <c r="J157">
        <f>INDEX(NoSettings!$D:$D,MATCH(EPS!$A157,NoSettings!$A:$A,0))</f>
        <v>361097000</v>
      </c>
      <c r="K157">
        <f>INDEX(GWP!$C$2:$C$13,MATCH(EPS!I157,GWP!$B$2:$B$13,0))</f>
        <v>0</v>
      </c>
      <c r="L157" s="4">
        <f t="shared" si="5"/>
        <v>0</v>
      </c>
    </row>
    <row r="158" spans="1:12">
      <c r="A158" t="s">
        <v>176</v>
      </c>
      <c r="B158" t="s">
        <v>1</v>
      </c>
      <c r="C158" t="s">
        <v>1701</v>
      </c>
      <c r="D158" t="s">
        <v>1711</v>
      </c>
      <c r="E158" t="s">
        <v>1704</v>
      </c>
      <c r="F158" t="s">
        <v>1748</v>
      </c>
      <c r="H158" t="str">
        <f>INDEX('Vensim Variables'!$B:$B,MATCH(EPS!$B158,'Vensim Variables'!$A:$A,0))</f>
        <v>g pollutant</v>
      </c>
      <c r="I158" t="str">
        <f t="shared" si="4"/>
        <v>BC</v>
      </c>
      <c r="J158">
        <f>INDEX(NoSettings!$D:$D,MATCH(EPS!$A158,NoSettings!$A:$A,0))</f>
        <v>0</v>
      </c>
      <c r="K158">
        <f>INDEX(GWP!$C$2:$C$13,MATCH(EPS!I158,GWP!$B$2:$B$13,0))</f>
        <v>0</v>
      </c>
      <c r="L158" s="4">
        <f t="shared" si="5"/>
        <v>0</v>
      </c>
    </row>
    <row r="159" spans="1:12">
      <c r="A159" t="s">
        <v>177</v>
      </c>
      <c r="B159" t="s">
        <v>1</v>
      </c>
      <c r="C159" t="s">
        <v>1701</v>
      </c>
      <c r="D159" t="s">
        <v>1711</v>
      </c>
      <c r="E159" t="s">
        <v>1704</v>
      </c>
      <c r="F159" t="s">
        <v>1749</v>
      </c>
      <c r="H159" t="str">
        <f>INDEX('Vensim Variables'!$B:$B,MATCH(EPS!$B159,'Vensim Variables'!$A:$A,0))</f>
        <v>g pollutant</v>
      </c>
      <c r="I159" t="str">
        <f t="shared" si="4"/>
        <v>BC</v>
      </c>
      <c r="J159">
        <f>INDEX(NoSettings!$D:$D,MATCH(EPS!$A159,NoSettings!$A:$A,0))</f>
        <v>0</v>
      </c>
      <c r="K159">
        <f>INDEX(GWP!$C$2:$C$13,MATCH(EPS!I159,GWP!$B$2:$B$13,0))</f>
        <v>0</v>
      </c>
      <c r="L159" s="4">
        <f t="shared" si="5"/>
        <v>0</v>
      </c>
    </row>
    <row r="160" spans="1:12">
      <c r="A160" t="s">
        <v>178</v>
      </c>
      <c r="B160" t="s">
        <v>1</v>
      </c>
      <c r="C160" t="s">
        <v>1701</v>
      </c>
      <c r="D160" t="s">
        <v>1711</v>
      </c>
      <c r="E160" t="s">
        <v>1704</v>
      </c>
      <c r="F160" t="s">
        <v>1750</v>
      </c>
      <c r="H160" t="str">
        <f>INDEX('Vensim Variables'!$B:$B,MATCH(EPS!$B160,'Vensim Variables'!$A:$A,0))</f>
        <v>g pollutant</v>
      </c>
      <c r="I160" t="str">
        <f t="shared" si="4"/>
        <v>BC</v>
      </c>
      <c r="J160">
        <f>INDEX(NoSettings!$D:$D,MATCH(EPS!$A160,NoSettings!$A:$A,0))</f>
        <v>220610</v>
      </c>
      <c r="K160">
        <f>INDEX(GWP!$C$2:$C$13,MATCH(EPS!I160,GWP!$B$2:$B$13,0))</f>
        <v>0</v>
      </c>
      <c r="L160" s="4">
        <f t="shared" si="5"/>
        <v>0</v>
      </c>
    </row>
    <row r="161" spans="1:12">
      <c r="A161" t="s">
        <v>179</v>
      </c>
      <c r="B161" t="s">
        <v>1</v>
      </c>
      <c r="C161" t="s">
        <v>1701</v>
      </c>
      <c r="D161" t="s">
        <v>1711</v>
      </c>
      <c r="E161" t="s">
        <v>1704</v>
      </c>
      <c r="F161" t="s">
        <v>1751</v>
      </c>
      <c r="H161" t="str">
        <f>INDEX('Vensim Variables'!$B:$B,MATCH(EPS!$B161,'Vensim Variables'!$A:$A,0))</f>
        <v>g pollutant</v>
      </c>
      <c r="I161" t="str">
        <f t="shared" si="4"/>
        <v>BC</v>
      </c>
      <c r="J161">
        <f>INDEX(NoSettings!$D:$D,MATCH(EPS!$A161,NoSettings!$A:$A,0))</f>
        <v>0</v>
      </c>
      <c r="K161">
        <f>INDEX(GWP!$C$2:$C$13,MATCH(EPS!I161,GWP!$B$2:$B$13,0))</f>
        <v>0</v>
      </c>
      <c r="L161" s="4">
        <f t="shared" si="5"/>
        <v>0</v>
      </c>
    </row>
    <row r="162" spans="1:12">
      <c r="A162" t="s">
        <v>180</v>
      </c>
      <c r="B162" t="s">
        <v>1</v>
      </c>
      <c r="C162" t="s">
        <v>1701</v>
      </c>
      <c r="D162" t="s">
        <v>1712</v>
      </c>
      <c r="E162" t="s">
        <v>1703</v>
      </c>
      <c r="F162" t="s">
        <v>1742</v>
      </c>
      <c r="H162" t="str">
        <f>INDEX('Vensim Variables'!$B:$B,MATCH(EPS!$B162,'Vensim Variables'!$A:$A,0))</f>
        <v>g pollutant</v>
      </c>
      <c r="I162" t="str">
        <f t="shared" si="4"/>
        <v>OC</v>
      </c>
      <c r="J162">
        <f>INDEX(NoSettings!$D:$D,MATCH(EPS!$A162,NoSettings!$A:$A,0))</f>
        <v>0</v>
      </c>
      <c r="K162">
        <f>INDEX(GWP!$C$2:$C$13,MATCH(EPS!I162,GWP!$B$2:$B$13,0))</f>
        <v>0</v>
      </c>
      <c r="L162" s="4">
        <f t="shared" si="5"/>
        <v>0</v>
      </c>
    </row>
    <row r="163" spans="1:12">
      <c r="A163" t="s">
        <v>181</v>
      </c>
      <c r="B163" t="s">
        <v>1</v>
      </c>
      <c r="C163" t="s">
        <v>1701</v>
      </c>
      <c r="D163" t="s">
        <v>1712</v>
      </c>
      <c r="E163" t="s">
        <v>1703</v>
      </c>
      <c r="F163" t="s">
        <v>1743</v>
      </c>
      <c r="H163" t="str">
        <f>INDEX('Vensim Variables'!$B:$B,MATCH(EPS!$B163,'Vensim Variables'!$A:$A,0))</f>
        <v>g pollutant</v>
      </c>
      <c r="I163" t="str">
        <f t="shared" si="4"/>
        <v>OC</v>
      </c>
      <c r="J163">
        <f>INDEX(NoSettings!$D:$D,MATCH(EPS!$A163,NoSettings!$A:$A,0))</f>
        <v>3375810</v>
      </c>
      <c r="K163">
        <f>INDEX(GWP!$C$2:$C$13,MATCH(EPS!I163,GWP!$B$2:$B$13,0))</f>
        <v>0</v>
      </c>
      <c r="L163" s="4">
        <f t="shared" si="5"/>
        <v>0</v>
      </c>
    </row>
    <row r="164" spans="1:12">
      <c r="A164" t="s">
        <v>182</v>
      </c>
      <c r="B164" t="s">
        <v>1</v>
      </c>
      <c r="C164" t="s">
        <v>1701</v>
      </c>
      <c r="D164" t="s">
        <v>1712</v>
      </c>
      <c r="E164" t="s">
        <v>1703</v>
      </c>
      <c r="F164" t="s">
        <v>1744</v>
      </c>
      <c r="H164" t="str">
        <f>INDEX('Vensim Variables'!$B:$B,MATCH(EPS!$B164,'Vensim Variables'!$A:$A,0))</f>
        <v>g pollutant</v>
      </c>
      <c r="I164" t="str">
        <f t="shared" si="4"/>
        <v>OC</v>
      </c>
      <c r="J164">
        <f>INDEX(NoSettings!$D:$D,MATCH(EPS!$A164,NoSettings!$A:$A,0))</f>
        <v>9426920000</v>
      </c>
      <c r="K164">
        <f>INDEX(GWP!$C$2:$C$13,MATCH(EPS!I164,GWP!$B$2:$B$13,0))</f>
        <v>0</v>
      </c>
      <c r="L164" s="4">
        <f t="shared" si="5"/>
        <v>0</v>
      </c>
    </row>
    <row r="165" spans="1:12">
      <c r="A165" t="s">
        <v>183</v>
      </c>
      <c r="B165" t="s">
        <v>1</v>
      </c>
      <c r="C165" t="s">
        <v>1701</v>
      </c>
      <c r="D165" t="s">
        <v>1712</v>
      </c>
      <c r="E165" t="s">
        <v>1703</v>
      </c>
      <c r="F165" t="s">
        <v>1745</v>
      </c>
      <c r="H165" t="str">
        <f>INDEX('Vensim Variables'!$B:$B,MATCH(EPS!$B165,'Vensim Variables'!$A:$A,0))</f>
        <v>g pollutant</v>
      </c>
      <c r="I165" t="str">
        <f t="shared" si="4"/>
        <v>OC</v>
      </c>
      <c r="J165">
        <f>INDEX(NoSettings!$D:$D,MATCH(EPS!$A165,NoSettings!$A:$A,0))</f>
        <v>124502000</v>
      </c>
      <c r="K165">
        <f>INDEX(GWP!$C$2:$C$13,MATCH(EPS!I165,GWP!$B$2:$B$13,0))</f>
        <v>0</v>
      </c>
      <c r="L165" s="4">
        <f t="shared" si="5"/>
        <v>0</v>
      </c>
    </row>
    <row r="166" spans="1:12">
      <c r="A166" t="s">
        <v>184</v>
      </c>
      <c r="B166" t="s">
        <v>1</v>
      </c>
      <c r="C166" t="s">
        <v>1701</v>
      </c>
      <c r="D166" t="s">
        <v>1712</v>
      </c>
      <c r="E166" t="s">
        <v>1703</v>
      </c>
      <c r="F166" t="s">
        <v>1746</v>
      </c>
      <c r="H166" t="str">
        <f>INDEX('Vensim Variables'!$B:$B,MATCH(EPS!$B166,'Vensim Variables'!$A:$A,0))</f>
        <v>g pollutant</v>
      </c>
      <c r="I166" t="str">
        <f t="shared" si="4"/>
        <v>OC</v>
      </c>
      <c r="J166">
        <f>INDEX(NoSettings!$D:$D,MATCH(EPS!$A166,NoSettings!$A:$A,0))</f>
        <v>790814000</v>
      </c>
      <c r="K166">
        <f>INDEX(GWP!$C$2:$C$13,MATCH(EPS!I166,GWP!$B$2:$B$13,0))</f>
        <v>0</v>
      </c>
      <c r="L166" s="4">
        <f t="shared" si="5"/>
        <v>0</v>
      </c>
    </row>
    <row r="167" spans="1:12">
      <c r="A167" t="s">
        <v>185</v>
      </c>
      <c r="B167" t="s">
        <v>1</v>
      </c>
      <c r="C167" t="s">
        <v>1701</v>
      </c>
      <c r="D167" t="s">
        <v>1712</v>
      </c>
      <c r="E167" t="s">
        <v>1703</v>
      </c>
      <c r="F167" t="s">
        <v>1747</v>
      </c>
      <c r="H167" t="str">
        <f>INDEX('Vensim Variables'!$B:$B,MATCH(EPS!$B167,'Vensim Variables'!$A:$A,0))</f>
        <v>g pollutant</v>
      </c>
      <c r="I167" t="str">
        <f t="shared" si="4"/>
        <v>OC</v>
      </c>
      <c r="J167">
        <f>INDEX(NoSettings!$D:$D,MATCH(EPS!$A167,NoSettings!$A:$A,0))</f>
        <v>3873670</v>
      </c>
      <c r="K167">
        <f>INDEX(GWP!$C$2:$C$13,MATCH(EPS!I167,GWP!$B$2:$B$13,0))</f>
        <v>0</v>
      </c>
      <c r="L167" s="4">
        <f t="shared" si="5"/>
        <v>0</v>
      </c>
    </row>
    <row r="168" spans="1:12">
      <c r="A168" t="s">
        <v>186</v>
      </c>
      <c r="B168" t="s">
        <v>1</v>
      </c>
      <c r="C168" t="s">
        <v>1701</v>
      </c>
      <c r="D168" t="s">
        <v>1712</v>
      </c>
      <c r="E168" t="s">
        <v>1703</v>
      </c>
      <c r="F168" t="s">
        <v>1748</v>
      </c>
      <c r="H168" t="str">
        <f>INDEX('Vensim Variables'!$B:$B,MATCH(EPS!$B168,'Vensim Variables'!$A:$A,0))</f>
        <v>g pollutant</v>
      </c>
      <c r="I168" t="str">
        <f t="shared" si="4"/>
        <v>OC</v>
      </c>
      <c r="J168">
        <f>INDEX(NoSettings!$D:$D,MATCH(EPS!$A168,NoSettings!$A:$A,0))</f>
        <v>0</v>
      </c>
      <c r="K168">
        <f>INDEX(GWP!$C$2:$C$13,MATCH(EPS!I168,GWP!$B$2:$B$13,0))</f>
        <v>0</v>
      </c>
      <c r="L168" s="4">
        <f t="shared" si="5"/>
        <v>0</v>
      </c>
    </row>
    <row r="169" spans="1:12">
      <c r="A169" t="s">
        <v>187</v>
      </c>
      <c r="B169" t="s">
        <v>1</v>
      </c>
      <c r="C169" t="s">
        <v>1701</v>
      </c>
      <c r="D169" t="s">
        <v>1712</v>
      </c>
      <c r="E169" t="s">
        <v>1703</v>
      </c>
      <c r="F169" t="s">
        <v>1749</v>
      </c>
      <c r="H169" t="str">
        <f>INDEX('Vensim Variables'!$B:$B,MATCH(EPS!$B169,'Vensim Variables'!$A:$A,0))</f>
        <v>g pollutant</v>
      </c>
      <c r="I169" t="str">
        <f t="shared" si="4"/>
        <v>OC</v>
      </c>
      <c r="J169">
        <f>INDEX(NoSettings!$D:$D,MATCH(EPS!$A169,NoSettings!$A:$A,0))</f>
        <v>0</v>
      </c>
      <c r="K169">
        <f>INDEX(GWP!$C$2:$C$13,MATCH(EPS!I169,GWP!$B$2:$B$13,0))</f>
        <v>0</v>
      </c>
      <c r="L169" s="4">
        <f t="shared" si="5"/>
        <v>0</v>
      </c>
    </row>
    <row r="170" spans="1:12">
      <c r="A170" t="s">
        <v>188</v>
      </c>
      <c r="B170" t="s">
        <v>1</v>
      </c>
      <c r="C170" t="s">
        <v>1701</v>
      </c>
      <c r="D170" t="s">
        <v>1712</v>
      </c>
      <c r="E170" t="s">
        <v>1703</v>
      </c>
      <c r="F170" t="s">
        <v>1750</v>
      </c>
      <c r="H170" t="str">
        <f>INDEX('Vensim Variables'!$B:$B,MATCH(EPS!$B170,'Vensim Variables'!$A:$A,0))</f>
        <v>g pollutant</v>
      </c>
      <c r="I170" t="str">
        <f t="shared" si="4"/>
        <v>OC</v>
      </c>
      <c r="J170">
        <f>INDEX(NoSettings!$D:$D,MATCH(EPS!$A170,NoSettings!$A:$A,0))</f>
        <v>3593080</v>
      </c>
      <c r="K170">
        <f>INDEX(GWP!$C$2:$C$13,MATCH(EPS!I170,GWP!$B$2:$B$13,0))</f>
        <v>0</v>
      </c>
      <c r="L170" s="4">
        <f t="shared" si="5"/>
        <v>0</v>
      </c>
    </row>
    <row r="171" spans="1:12">
      <c r="A171" t="s">
        <v>189</v>
      </c>
      <c r="B171" t="s">
        <v>1</v>
      </c>
      <c r="C171" t="s">
        <v>1701</v>
      </c>
      <c r="D171" t="s">
        <v>1712</v>
      </c>
      <c r="E171" t="s">
        <v>1703</v>
      </c>
      <c r="F171" t="s">
        <v>1751</v>
      </c>
      <c r="H171" t="str">
        <f>INDEX('Vensim Variables'!$B:$B,MATCH(EPS!$B171,'Vensim Variables'!$A:$A,0))</f>
        <v>g pollutant</v>
      </c>
      <c r="I171" t="str">
        <f t="shared" si="4"/>
        <v>OC</v>
      </c>
      <c r="J171">
        <f>INDEX(NoSettings!$D:$D,MATCH(EPS!$A171,NoSettings!$A:$A,0))</f>
        <v>0</v>
      </c>
      <c r="K171">
        <f>INDEX(GWP!$C$2:$C$13,MATCH(EPS!I171,GWP!$B$2:$B$13,0))</f>
        <v>0</v>
      </c>
      <c r="L171" s="4">
        <f t="shared" si="5"/>
        <v>0</v>
      </c>
    </row>
    <row r="172" spans="1:12">
      <c r="A172" t="s">
        <v>190</v>
      </c>
      <c r="B172" t="s">
        <v>1</v>
      </c>
      <c r="C172" t="s">
        <v>1701</v>
      </c>
      <c r="D172" t="s">
        <v>1712</v>
      </c>
      <c r="E172" t="s">
        <v>1704</v>
      </c>
      <c r="F172" t="s">
        <v>1742</v>
      </c>
      <c r="H172" t="str">
        <f>INDEX('Vensim Variables'!$B:$B,MATCH(EPS!$B172,'Vensim Variables'!$A:$A,0))</f>
        <v>g pollutant</v>
      </c>
      <c r="I172" t="str">
        <f t="shared" si="4"/>
        <v>OC</v>
      </c>
      <c r="J172">
        <f>INDEX(NoSettings!$D:$D,MATCH(EPS!$A172,NoSettings!$A:$A,0))</f>
        <v>0</v>
      </c>
      <c r="K172">
        <f>INDEX(GWP!$C$2:$C$13,MATCH(EPS!I172,GWP!$B$2:$B$13,0))</f>
        <v>0</v>
      </c>
      <c r="L172" s="4">
        <f t="shared" si="5"/>
        <v>0</v>
      </c>
    </row>
    <row r="173" spans="1:12">
      <c r="A173" t="s">
        <v>191</v>
      </c>
      <c r="B173" t="s">
        <v>1</v>
      </c>
      <c r="C173" t="s">
        <v>1701</v>
      </c>
      <c r="D173" t="s">
        <v>1712</v>
      </c>
      <c r="E173" t="s">
        <v>1704</v>
      </c>
      <c r="F173" t="s">
        <v>1743</v>
      </c>
      <c r="H173" t="str">
        <f>INDEX('Vensim Variables'!$B:$B,MATCH(EPS!$B173,'Vensim Variables'!$A:$A,0))</f>
        <v>g pollutant</v>
      </c>
      <c r="I173" t="str">
        <f t="shared" si="4"/>
        <v>OC</v>
      </c>
      <c r="J173">
        <f>INDEX(NoSettings!$D:$D,MATCH(EPS!$A173,NoSettings!$A:$A,0))</f>
        <v>1037850</v>
      </c>
      <c r="K173">
        <f>INDEX(GWP!$C$2:$C$13,MATCH(EPS!I173,GWP!$B$2:$B$13,0))</f>
        <v>0</v>
      </c>
      <c r="L173" s="4">
        <f t="shared" si="5"/>
        <v>0</v>
      </c>
    </row>
    <row r="174" spans="1:12">
      <c r="A174" t="s">
        <v>192</v>
      </c>
      <c r="B174" t="s">
        <v>1</v>
      </c>
      <c r="C174" t="s">
        <v>1701</v>
      </c>
      <c r="D174" t="s">
        <v>1712</v>
      </c>
      <c r="E174" t="s">
        <v>1704</v>
      </c>
      <c r="F174" t="s">
        <v>1744</v>
      </c>
      <c r="H174" t="str">
        <f>INDEX('Vensim Variables'!$B:$B,MATCH(EPS!$B174,'Vensim Variables'!$A:$A,0))</f>
        <v>g pollutant</v>
      </c>
      <c r="I174" t="str">
        <f t="shared" si="4"/>
        <v>OC</v>
      </c>
      <c r="J174">
        <f>INDEX(NoSettings!$D:$D,MATCH(EPS!$A174,NoSettings!$A:$A,0))</f>
        <v>851033000</v>
      </c>
      <c r="K174">
        <f>INDEX(GWP!$C$2:$C$13,MATCH(EPS!I174,GWP!$B$2:$B$13,0))</f>
        <v>0</v>
      </c>
      <c r="L174" s="4">
        <f t="shared" si="5"/>
        <v>0</v>
      </c>
    </row>
    <row r="175" spans="1:12">
      <c r="A175" t="s">
        <v>193</v>
      </c>
      <c r="B175" t="s">
        <v>1</v>
      </c>
      <c r="C175" t="s">
        <v>1701</v>
      </c>
      <c r="D175" t="s">
        <v>1712</v>
      </c>
      <c r="E175" t="s">
        <v>1704</v>
      </c>
      <c r="F175" t="s">
        <v>1745</v>
      </c>
      <c r="H175" t="str">
        <f>INDEX('Vensim Variables'!$B:$B,MATCH(EPS!$B175,'Vensim Variables'!$A:$A,0))</f>
        <v>g pollutant</v>
      </c>
      <c r="I175" t="str">
        <f t="shared" si="4"/>
        <v>OC</v>
      </c>
      <c r="J175">
        <f>INDEX(NoSettings!$D:$D,MATCH(EPS!$A175,NoSettings!$A:$A,0))</f>
        <v>2338870000</v>
      </c>
      <c r="K175">
        <f>INDEX(GWP!$C$2:$C$13,MATCH(EPS!I175,GWP!$B$2:$B$13,0))</f>
        <v>0</v>
      </c>
      <c r="L175" s="4">
        <f t="shared" si="5"/>
        <v>0</v>
      </c>
    </row>
    <row r="176" spans="1:12">
      <c r="A176" t="s">
        <v>194</v>
      </c>
      <c r="B176" t="s">
        <v>1</v>
      </c>
      <c r="C176" t="s">
        <v>1701</v>
      </c>
      <c r="D176" t="s">
        <v>1712</v>
      </c>
      <c r="E176" t="s">
        <v>1704</v>
      </c>
      <c r="F176" t="s">
        <v>1746</v>
      </c>
      <c r="H176" t="str">
        <f>INDEX('Vensim Variables'!$B:$B,MATCH(EPS!$B176,'Vensim Variables'!$A:$A,0))</f>
        <v>g pollutant</v>
      </c>
      <c r="I176" t="str">
        <f t="shared" si="4"/>
        <v>OC</v>
      </c>
      <c r="J176">
        <f>INDEX(NoSettings!$D:$D,MATCH(EPS!$A176,NoSettings!$A:$A,0))</f>
        <v>71395700</v>
      </c>
      <c r="K176">
        <f>INDEX(GWP!$C$2:$C$13,MATCH(EPS!I176,GWP!$B$2:$B$13,0))</f>
        <v>0</v>
      </c>
      <c r="L176" s="4">
        <f t="shared" si="5"/>
        <v>0</v>
      </c>
    </row>
    <row r="177" spans="1:12">
      <c r="A177" t="s">
        <v>195</v>
      </c>
      <c r="B177" t="s">
        <v>1</v>
      </c>
      <c r="C177" t="s">
        <v>1701</v>
      </c>
      <c r="D177" t="s">
        <v>1712</v>
      </c>
      <c r="E177" t="s">
        <v>1704</v>
      </c>
      <c r="F177" t="s">
        <v>1747</v>
      </c>
      <c r="H177" t="str">
        <f>INDEX('Vensim Variables'!$B:$B,MATCH(EPS!$B177,'Vensim Variables'!$A:$A,0))</f>
        <v>g pollutant</v>
      </c>
      <c r="I177" t="str">
        <f t="shared" si="4"/>
        <v>OC</v>
      </c>
      <c r="J177">
        <f>INDEX(NoSettings!$D:$D,MATCH(EPS!$A177,NoSettings!$A:$A,0))</f>
        <v>72769800</v>
      </c>
      <c r="K177">
        <f>INDEX(GWP!$C$2:$C$13,MATCH(EPS!I177,GWP!$B$2:$B$13,0))</f>
        <v>0</v>
      </c>
      <c r="L177" s="4">
        <f t="shared" si="5"/>
        <v>0</v>
      </c>
    </row>
    <row r="178" spans="1:12">
      <c r="A178" t="s">
        <v>196</v>
      </c>
      <c r="B178" t="s">
        <v>1</v>
      </c>
      <c r="C178" t="s">
        <v>1701</v>
      </c>
      <c r="D178" t="s">
        <v>1712</v>
      </c>
      <c r="E178" t="s">
        <v>1704</v>
      </c>
      <c r="F178" t="s">
        <v>1748</v>
      </c>
      <c r="H178" t="str">
        <f>INDEX('Vensim Variables'!$B:$B,MATCH(EPS!$B178,'Vensim Variables'!$A:$A,0))</f>
        <v>g pollutant</v>
      </c>
      <c r="I178" t="str">
        <f t="shared" si="4"/>
        <v>OC</v>
      </c>
      <c r="J178">
        <f>INDEX(NoSettings!$D:$D,MATCH(EPS!$A178,NoSettings!$A:$A,0))</f>
        <v>0</v>
      </c>
      <c r="K178">
        <f>INDEX(GWP!$C$2:$C$13,MATCH(EPS!I178,GWP!$B$2:$B$13,0))</f>
        <v>0</v>
      </c>
      <c r="L178" s="4">
        <f t="shared" si="5"/>
        <v>0</v>
      </c>
    </row>
    <row r="179" spans="1:12">
      <c r="A179" t="s">
        <v>197</v>
      </c>
      <c r="B179" t="s">
        <v>1</v>
      </c>
      <c r="C179" t="s">
        <v>1701</v>
      </c>
      <c r="D179" t="s">
        <v>1712</v>
      </c>
      <c r="E179" t="s">
        <v>1704</v>
      </c>
      <c r="F179" t="s">
        <v>1749</v>
      </c>
      <c r="H179" t="str">
        <f>INDEX('Vensim Variables'!$B:$B,MATCH(EPS!$B179,'Vensim Variables'!$A:$A,0))</f>
        <v>g pollutant</v>
      </c>
      <c r="I179" t="str">
        <f t="shared" si="4"/>
        <v>OC</v>
      </c>
      <c r="J179">
        <f>INDEX(NoSettings!$D:$D,MATCH(EPS!$A179,NoSettings!$A:$A,0))</f>
        <v>0</v>
      </c>
      <c r="K179">
        <f>INDEX(GWP!$C$2:$C$13,MATCH(EPS!I179,GWP!$B$2:$B$13,0))</f>
        <v>0</v>
      </c>
      <c r="L179" s="4">
        <f t="shared" si="5"/>
        <v>0</v>
      </c>
    </row>
    <row r="180" spans="1:12">
      <c r="A180" t="s">
        <v>198</v>
      </c>
      <c r="B180" t="s">
        <v>1</v>
      </c>
      <c r="C180" t="s">
        <v>1701</v>
      </c>
      <c r="D180" t="s">
        <v>1712</v>
      </c>
      <c r="E180" t="s">
        <v>1704</v>
      </c>
      <c r="F180" t="s">
        <v>1750</v>
      </c>
      <c r="H180" t="str">
        <f>INDEX('Vensim Variables'!$B:$B,MATCH(EPS!$B180,'Vensim Variables'!$A:$A,0))</f>
        <v>g pollutant</v>
      </c>
      <c r="I180" t="str">
        <f t="shared" si="4"/>
        <v>OC</v>
      </c>
      <c r="J180">
        <f>INDEX(NoSettings!$D:$D,MATCH(EPS!$A180,NoSettings!$A:$A,0))</f>
        <v>416577</v>
      </c>
      <c r="K180">
        <f>INDEX(GWP!$C$2:$C$13,MATCH(EPS!I180,GWP!$B$2:$B$13,0))</f>
        <v>0</v>
      </c>
      <c r="L180" s="4">
        <f t="shared" si="5"/>
        <v>0</v>
      </c>
    </row>
    <row r="181" spans="1:12">
      <c r="A181" t="s">
        <v>199</v>
      </c>
      <c r="B181" t="s">
        <v>1</v>
      </c>
      <c r="C181" t="s">
        <v>1701</v>
      </c>
      <c r="D181" t="s">
        <v>1712</v>
      </c>
      <c r="E181" t="s">
        <v>1704</v>
      </c>
      <c r="F181" t="s">
        <v>1751</v>
      </c>
      <c r="H181" t="str">
        <f>INDEX('Vensim Variables'!$B:$B,MATCH(EPS!$B181,'Vensim Variables'!$A:$A,0))</f>
        <v>g pollutant</v>
      </c>
      <c r="I181" t="str">
        <f t="shared" si="4"/>
        <v>OC</v>
      </c>
      <c r="J181">
        <f>INDEX(NoSettings!$D:$D,MATCH(EPS!$A181,NoSettings!$A:$A,0))</f>
        <v>0</v>
      </c>
      <c r="K181">
        <f>INDEX(GWP!$C$2:$C$13,MATCH(EPS!I181,GWP!$B$2:$B$13,0))</f>
        <v>0</v>
      </c>
      <c r="L181" s="4">
        <f t="shared" si="5"/>
        <v>0</v>
      </c>
    </row>
    <row r="182" spans="1:12">
      <c r="A182" t="s">
        <v>200</v>
      </c>
      <c r="B182" t="s">
        <v>1</v>
      </c>
      <c r="C182" t="s">
        <v>1701</v>
      </c>
      <c r="D182" t="s">
        <v>1713</v>
      </c>
      <c r="E182" t="s">
        <v>1703</v>
      </c>
      <c r="F182" t="s">
        <v>1742</v>
      </c>
      <c r="H182" t="str">
        <f>INDEX('Vensim Variables'!$B:$B,MATCH(EPS!$B182,'Vensim Variables'!$A:$A,0))</f>
        <v>g pollutant</v>
      </c>
      <c r="I182" t="str">
        <f t="shared" si="4"/>
        <v>CH4</v>
      </c>
      <c r="J182">
        <f>INDEX(NoSettings!$D:$D,MATCH(EPS!$A182,NoSettings!$A:$A,0))</f>
        <v>0</v>
      </c>
      <c r="K182">
        <f>INDEX(GWP!$C$2:$C$13,MATCH(EPS!I182,GWP!$B$2:$B$13,0))</f>
        <v>28</v>
      </c>
      <c r="L182" s="4">
        <f t="shared" si="5"/>
        <v>0</v>
      </c>
    </row>
    <row r="183" spans="1:12">
      <c r="A183" t="s">
        <v>201</v>
      </c>
      <c r="B183" t="s">
        <v>1</v>
      </c>
      <c r="C183" t="s">
        <v>1701</v>
      </c>
      <c r="D183" t="s">
        <v>1713</v>
      </c>
      <c r="E183" t="s">
        <v>1703</v>
      </c>
      <c r="F183" t="s">
        <v>1743</v>
      </c>
      <c r="H183" t="str">
        <f>INDEX('Vensim Variables'!$B:$B,MATCH(EPS!$B183,'Vensim Variables'!$A:$A,0))</f>
        <v>g pollutant</v>
      </c>
      <c r="I183" t="str">
        <f t="shared" si="4"/>
        <v>CH4</v>
      </c>
      <c r="J183">
        <f>INDEX(NoSettings!$D:$D,MATCH(EPS!$A183,NoSettings!$A:$A,0))</f>
        <v>5153910</v>
      </c>
      <c r="K183">
        <f>INDEX(GWP!$C$2:$C$13,MATCH(EPS!I183,GWP!$B$2:$B$13,0))</f>
        <v>28</v>
      </c>
      <c r="L183" s="4">
        <f t="shared" si="5"/>
        <v>1.4430948E-4</v>
      </c>
    </row>
    <row r="184" spans="1:12">
      <c r="A184" t="s">
        <v>202</v>
      </c>
      <c r="B184" t="s">
        <v>1</v>
      </c>
      <c r="C184" t="s">
        <v>1701</v>
      </c>
      <c r="D184" t="s">
        <v>1713</v>
      </c>
      <c r="E184" t="s">
        <v>1703</v>
      </c>
      <c r="F184" t="s">
        <v>1744</v>
      </c>
      <c r="H184" t="str">
        <f>INDEX('Vensim Variables'!$B:$B,MATCH(EPS!$B184,'Vensim Variables'!$A:$A,0))</f>
        <v>g pollutant</v>
      </c>
      <c r="I184" t="str">
        <f t="shared" si="4"/>
        <v>CH4</v>
      </c>
      <c r="J184">
        <f>INDEX(NoSettings!$D:$D,MATCH(EPS!$A184,NoSettings!$A:$A,0))</f>
        <v>39553500000</v>
      </c>
      <c r="K184">
        <f>INDEX(GWP!$C$2:$C$13,MATCH(EPS!I184,GWP!$B$2:$B$13,0))</f>
        <v>28</v>
      </c>
      <c r="L184" s="4">
        <f t="shared" si="5"/>
        <v>1.1074980000000001</v>
      </c>
    </row>
    <row r="185" spans="1:12">
      <c r="A185" t="s">
        <v>203</v>
      </c>
      <c r="B185" t="s">
        <v>1</v>
      </c>
      <c r="C185" t="s">
        <v>1701</v>
      </c>
      <c r="D185" t="s">
        <v>1713</v>
      </c>
      <c r="E185" t="s">
        <v>1703</v>
      </c>
      <c r="F185" t="s">
        <v>1745</v>
      </c>
      <c r="H185" t="str">
        <f>INDEX('Vensim Variables'!$B:$B,MATCH(EPS!$B185,'Vensim Variables'!$A:$A,0))</f>
        <v>g pollutant</v>
      </c>
      <c r="I185" t="str">
        <f t="shared" si="4"/>
        <v>CH4</v>
      </c>
      <c r="J185">
        <f>INDEX(NoSettings!$D:$D,MATCH(EPS!$A185,NoSettings!$A:$A,0))</f>
        <v>144156000</v>
      </c>
      <c r="K185">
        <f>INDEX(GWP!$C$2:$C$13,MATCH(EPS!I185,GWP!$B$2:$B$13,0))</f>
        <v>28</v>
      </c>
      <c r="L185" s="4">
        <f t="shared" si="5"/>
        <v>4.0363680000000002E-3</v>
      </c>
    </row>
    <row r="186" spans="1:12">
      <c r="A186" t="s">
        <v>204</v>
      </c>
      <c r="B186" t="s">
        <v>1</v>
      </c>
      <c r="C186" t="s">
        <v>1701</v>
      </c>
      <c r="D186" t="s">
        <v>1713</v>
      </c>
      <c r="E186" t="s">
        <v>1703</v>
      </c>
      <c r="F186" t="s">
        <v>1746</v>
      </c>
      <c r="H186" t="str">
        <f>INDEX('Vensim Variables'!$B:$B,MATCH(EPS!$B186,'Vensim Variables'!$A:$A,0))</f>
        <v>g pollutant</v>
      </c>
      <c r="I186" t="str">
        <f t="shared" si="4"/>
        <v>CH4</v>
      </c>
      <c r="J186">
        <f>INDEX(NoSettings!$D:$D,MATCH(EPS!$A186,NoSettings!$A:$A,0))</f>
        <v>0</v>
      </c>
      <c r="K186">
        <f>INDEX(GWP!$C$2:$C$13,MATCH(EPS!I186,GWP!$B$2:$B$13,0))</f>
        <v>28</v>
      </c>
      <c r="L186" s="4">
        <f t="shared" si="5"/>
        <v>0</v>
      </c>
    </row>
    <row r="187" spans="1:12">
      <c r="A187" t="s">
        <v>205</v>
      </c>
      <c r="B187" t="s">
        <v>1</v>
      </c>
      <c r="C187" t="s">
        <v>1701</v>
      </c>
      <c r="D187" t="s">
        <v>1713</v>
      </c>
      <c r="E187" t="s">
        <v>1703</v>
      </c>
      <c r="F187" t="s">
        <v>1747</v>
      </c>
      <c r="H187" t="str">
        <f>INDEX('Vensim Variables'!$B:$B,MATCH(EPS!$B187,'Vensim Variables'!$A:$A,0))</f>
        <v>g pollutant</v>
      </c>
      <c r="I187" t="str">
        <f t="shared" si="4"/>
        <v>CH4</v>
      </c>
      <c r="J187">
        <f>INDEX(NoSettings!$D:$D,MATCH(EPS!$A187,NoSettings!$A:$A,0))</f>
        <v>0</v>
      </c>
      <c r="K187">
        <f>INDEX(GWP!$C$2:$C$13,MATCH(EPS!I187,GWP!$B$2:$B$13,0))</f>
        <v>28</v>
      </c>
      <c r="L187" s="4">
        <f t="shared" si="5"/>
        <v>0</v>
      </c>
    </row>
    <row r="188" spans="1:12">
      <c r="A188" t="s">
        <v>206</v>
      </c>
      <c r="B188" t="s">
        <v>1</v>
      </c>
      <c r="C188" t="s">
        <v>1701</v>
      </c>
      <c r="D188" t="s">
        <v>1713</v>
      </c>
      <c r="E188" t="s">
        <v>1703</v>
      </c>
      <c r="F188" t="s">
        <v>1748</v>
      </c>
      <c r="H188" t="str">
        <f>INDEX('Vensim Variables'!$B:$B,MATCH(EPS!$B188,'Vensim Variables'!$A:$A,0))</f>
        <v>g pollutant</v>
      </c>
      <c r="I188" t="str">
        <f t="shared" si="4"/>
        <v>CH4</v>
      </c>
      <c r="J188">
        <f>INDEX(NoSettings!$D:$D,MATCH(EPS!$A188,NoSettings!$A:$A,0))</f>
        <v>0</v>
      </c>
      <c r="K188">
        <f>INDEX(GWP!$C$2:$C$13,MATCH(EPS!I188,GWP!$B$2:$B$13,0))</f>
        <v>28</v>
      </c>
      <c r="L188" s="4">
        <f t="shared" si="5"/>
        <v>0</v>
      </c>
    </row>
    <row r="189" spans="1:12">
      <c r="A189" t="s">
        <v>207</v>
      </c>
      <c r="B189" t="s">
        <v>1</v>
      </c>
      <c r="C189" t="s">
        <v>1701</v>
      </c>
      <c r="D189" t="s">
        <v>1713</v>
      </c>
      <c r="E189" t="s">
        <v>1703</v>
      </c>
      <c r="F189" t="s">
        <v>1749</v>
      </c>
      <c r="H189" t="str">
        <f>INDEX('Vensim Variables'!$B:$B,MATCH(EPS!$B189,'Vensim Variables'!$A:$A,0))</f>
        <v>g pollutant</v>
      </c>
      <c r="I189" t="str">
        <f t="shared" si="4"/>
        <v>CH4</v>
      </c>
      <c r="J189">
        <f>INDEX(NoSettings!$D:$D,MATCH(EPS!$A189,NoSettings!$A:$A,0))</f>
        <v>0</v>
      </c>
      <c r="K189">
        <f>INDEX(GWP!$C$2:$C$13,MATCH(EPS!I189,GWP!$B$2:$B$13,0))</f>
        <v>28</v>
      </c>
      <c r="L189" s="4">
        <f t="shared" si="5"/>
        <v>0</v>
      </c>
    </row>
    <row r="190" spans="1:12">
      <c r="A190" t="s">
        <v>208</v>
      </c>
      <c r="B190" t="s">
        <v>1</v>
      </c>
      <c r="C190" t="s">
        <v>1701</v>
      </c>
      <c r="D190" t="s">
        <v>1713</v>
      </c>
      <c r="E190" t="s">
        <v>1703</v>
      </c>
      <c r="F190" t="s">
        <v>1750</v>
      </c>
      <c r="H190" t="str">
        <f>INDEX('Vensim Variables'!$B:$B,MATCH(EPS!$B190,'Vensim Variables'!$A:$A,0))</f>
        <v>g pollutant</v>
      </c>
      <c r="I190" t="str">
        <f t="shared" si="4"/>
        <v>CH4</v>
      </c>
      <c r="J190">
        <f>INDEX(NoSettings!$D:$D,MATCH(EPS!$A190,NoSettings!$A:$A,0))</f>
        <v>15182000</v>
      </c>
      <c r="K190">
        <f>INDEX(GWP!$C$2:$C$13,MATCH(EPS!I190,GWP!$B$2:$B$13,0))</f>
        <v>28</v>
      </c>
      <c r="L190" s="4">
        <f t="shared" si="5"/>
        <v>4.2509600000000002E-4</v>
      </c>
    </row>
    <row r="191" spans="1:12">
      <c r="A191" t="s">
        <v>209</v>
      </c>
      <c r="B191" t="s">
        <v>1</v>
      </c>
      <c r="C191" t="s">
        <v>1701</v>
      </c>
      <c r="D191" t="s">
        <v>1713</v>
      </c>
      <c r="E191" t="s">
        <v>1703</v>
      </c>
      <c r="F191" t="s">
        <v>1751</v>
      </c>
      <c r="H191" t="str">
        <f>INDEX('Vensim Variables'!$B:$B,MATCH(EPS!$B191,'Vensim Variables'!$A:$A,0))</f>
        <v>g pollutant</v>
      </c>
      <c r="I191" t="str">
        <f t="shared" si="4"/>
        <v>CH4</v>
      </c>
      <c r="J191">
        <f>INDEX(NoSettings!$D:$D,MATCH(EPS!$A191,NoSettings!$A:$A,0))</f>
        <v>0</v>
      </c>
      <c r="K191">
        <f>INDEX(GWP!$C$2:$C$13,MATCH(EPS!I191,GWP!$B$2:$B$13,0))</f>
        <v>28</v>
      </c>
      <c r="L191" s="4">
        <f t="shared" si="5"/>
        <v>0</v>
      </c>
    </row>
    <row r="192" spans="1:12">
      <c r="A192" t="s">
        <v>210</v>
      </c>
      <c r="B192" t="s">
        <v>1</v>
      </c>
      <c r="C192" t="s">
        <v>1701</v>
      </c>
      <c r="D192" t="s">
        <v>1713</v>
      </c>
      <c r="E192" t="s">
        <v>1704</v>
      </c>
      <c r="F192" t="s">
        <v>1742</v>
      </c>
      <c r="H192" t="str">
        <f>INDEX('Vensim Variables'!$B:$B,MATCH(EPS!$B192,'Vensim Variables'!$A:$A,0))</f>
        <v>g pollutant</v>
      </c>
      <c r="I192" t="str">
        <f t="shared" si="4"/>
        <v>CH4</v>
      </c>
      <c r="J192">
        <f>INDEX(NoSettings!$D:$D,MATCH(EPS!$A192,NoSettings!$A:$A,0))</f>
        <v>0</v>
      </c>
      <c r="K192">
        <f>INDEX(GWP!$C$2:$C$13,MATCH(EPS!I192,GWP!$B$2:$B$13,0))</f>
        <v>28</v>
      </c>
      <c r="L192" s="4">
        <f t="shared" si="5"/>
        <v>0</v>
      </c>
    </row>
    <row r="193" spans="1:12">
      <c r="A193" t="s">
        <v>211</v>
      </c>
      <c r="B193" t="s">
        <v>1</v>
      </c>
      <c r="C193" t="s">
        <v>1701</v>
      </c>
      <c r="D193" t="s">
        <v>1713</v>
      </c>
      <c r="E193" t="s">
        <v>1704</v>
      </c>
      <c r="F193" t="s">
        <v>1743</v>
      </c>
      <c r="H193" t="str">
        <f>INDEX('Vensim Variables'!$B:$B,MATCH(EPS!$B193,'Vensim Variables'!$A:$A,0))</f>
        <v>g pollutant</v>
      </c>
      <c r="I193" t="str">
        <f t="shared" si="4"/>
        <v>CH4</v>
      </c>
      <c r="J193">
        <f>INDEX(NoSettings!$D:$D,MATCH(EPS!$A193,NoSettings!$A:$A,0))</f>
        <v>1584510</v>
      </c>
      <c r="K193">
        <f>INDEX(GWP!$C$2:$C$13,MATCH(EPS!I193,GWP!$B$2:$B$13,0))</f>
        <v>28</v>
      </c>
      <c r="L193" s="4">
        <f t="shared" si="5"/>
        <v>4.4366280000000001E-5</v>
      </c>
    </row>
    <row r="194" spans="1:12">
      <c r="A194" t="s">
        <v>212</v>
      </c>
      <c r="B194" t="s">
        <v>1</v>
      </c>
      <c r="C194" t="s">
        <v>1701</v>
      </c>
      <c r="D194" t="s">
        <v>1713</v>
      </c>
      <c r="E194" t="s">
        <v>1704</v>
      </c>
      <c r="F194" t="s">
        <v>1744</v>
      </c>
      <c r="H194" t="str">
        <f>INDEX('Vensim Variables'!$B:$B,MATCH(EPS!$B194,'Vensim Variables'!$A:$A,0))</f>
        <v>g pollutant</v>
      </c>
      <c r="I194" t="str">
        <f t="shared" si="4"/>
        <v>CH4</v>
      </c>
      <c r="J194">
        <f>INDEX(NoSettings!$D:$D,MATCH(EPS!$A194,NoSettings!$A:$A,0))</f>
        <v>3570770000</v>
      </c>
      <c r="K194">
        <f>INDEX(GWP!$C$2:$C$13,MATCH(EPS!I194,GWP!$B$2:$B$13,0))</f>
        <v>28</v>
      </c>
      <c r="L194" s="4">
        <f t="shared" si="5"/>
        <v>9.9981559999999997E-2</v>
      </c>
    </row>
    <row r="195" spans="1:12">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INDEX(NoSettings!$D:$D,MATCH(EPS!$A195,NoSettings!$A:$A,0))</f>
        <v>2708080000</v>
      </c>
      <c r="K195">
        <f>INDEX(GWP!$C$2:$C$13,MATCH(EPS!I195,GWP!$B$2:$B$13,0))</f>
        <v>28</v>
      </c>
      <c r="L195" s="4">
        <f t="shared" ref="L195:L258" si="7">IF(H195="g pollutant",K195*J195/10^12,IF(H195="MMTCO2e",J195,IF(H195="MWh",J195,0)))</f>
        <v>7.5826240000000003E-2</v>
      </c>
    </row>
    <row r="196" spans="1:12">
      <c r="A196" t="s">
        <v>214</v>
      </c>
      <c r="B196" t="s">
        <v>1</v>
      </c>
      <c r="C196" t="s">
        <v>1701</v>
      </c>
      <c r="D196" t="s">
        <v>1713</v>
      </c>
      <c r="E196" t="s">
        <v>1704</v>
      </c>
      <c r="F196" t="s">
        <v>1746</v>
      </c>
      <c r="H196" t="str">
        <f>INDEX('Vensim Variables'!$B:$B,MATCH(EPS!$B196,'Vensim Variables'!$A:$A,0))</f>
        <v>g pollutant</v>
      </c>
      <c r="I196" t="str">
        <f t="shared" si="6"/>
        <v>CH4</v>
      </c>
      <c r="J196">
        <f>INDEX(NoSettings!$D:$D,MATCH(EPS!$A196,NoSettings!$A:$A,0))</f>
        <v>0</v>
      </c>
      <c r="K196">
        <f>INDEX(GWP!$C$2:$C$13,MATCH(EPS!I196,GWP!$B$2:$B$13,0))</f>
        <v>28</v>
      </c>
      <c r="L196" s="4">
        <f t="shared" si="7"/>
        <v>0</v>
      </c>
    </row>
    <row r="197" spans="1:12">
      <c r="A197" t="s">
        <v>215</v>
      </c>
      <c r="B197" t="s">
        <v>1</v>
      </c>
      <c r="C197" t="s">
        <v>1701</v>
      </c>
      <c r="D197" t="s">
        <v>1713</v>
      </c>
      <c r="E197" t="s">
        <v>1704</v>
      </c>
      <c r="F197" t="s">
        <v>1747</v>
      </c>
      <c r="H197" t="str">
        <f>INDEX('Vensim Variables'!$B:$B,MATCH(EPS!$B197,'Vensim Variables'!$A:$A,0))</f>
        <v>g pollutant</v>
      </c>
      <c r="I197" t="str">
        <f t="shared" si="6"/>
        <v>CH4</v>
      </c>
      <c r="J197">
        <f>INDEX(NoSettings!$D:$D,MATCH(EPS!$A197,NoSettings!$A:$A,0))</f>
        <v>0</v>
      </c>
      <c r="K197">
        <f>INDEX(GWP!$C$2:$C$13,MATCH(EPS!I197,GWP!$B$2:$B$13,0))</f>
        <v>28</v>
      </c>
      <c r="L197" s="4">
        <f t="shared" si="7"/>
        <v>0</v>
      </c>
    </row>
    <row r="198" spans="1:12">
      <c r="A198" t="s">
        <v>216</v>
      </c>
      <c r="B198" t="s">
        <v>1</v>
      </c>
      <c r="C198" t="s">
        <v>1701</v>
      </c>
      <c r="D198" t="s">
        <v>1713</v>
      </c>
      <c r="E198" t="s">
        <v>1704</v>
      </c>
      <c r="F198" t="s">
        <v>1748</v>
      </c>
      <c r="H198" t="str">
        <f>INDEX('Vensim Variables'!$B:$B,MATCH(EPS!$B198,'Vensim Variables'!$A:$A,0))</f>
        <v>g pollutant</v>
      </c>
      <c r="I198" t="str">
        <f t="shared" si="6"/>
        <v>CH4</v>
      </c>
      <c r="J198">
        <f>INDEX(NoSettings!$D:$D,MATCH(EPS!$A198,NoSettings!$A:$A,0))</f>
        <v>0</v>
      </c>
      <c r="K198">
        <f>INDEX(GWP!$C$2:$C$13,MATCH(EPS!I198,GWP!$B$2:$B$13,0))</f>
        <v>28</v>
      </c>
      <c r="L198" s="4">
        <f t="shared" si="7"/>
        <v>0</v>
      </c>
    </row>
    <row r="199" spans="1:12">
      <c r="A199" t="s">
        <v>217</v>
      </c>
      <c r="B199" t="s">
        <v>1</v>
      </c>
      <c r="C199" t="s">
        <v>1701</v>
      </c>
      <c r="D199" t="s">
        <v>1713</v>
      </c>
      <c r="E199" t="s">
        <v>1704</v>
      </c>
      <c r="F199" t="s">
        <v>1749</v>
      </c>
      <c r="H199" t="str">
        <f>INDEX('Vensim Variables'!$B:$B,MATCH(EPS!$B199,'Vensim Variables'!$A:$A,0))</f>
        <v>g pollutant</v>
      </c>
      <c r="I199" t="str">
        <f t="shared" si="6"/>
        <v>CH4</v>
      </c>
      <c r="J199">
        <f>INDEX(NoSettings!$D:$D,MATCH(EPS!$A199,NoSettings!$A:$A,0))</f>
        <v>0</v>
      </c>
      <c r="K199">
        <f>INDEX(GWP!$C$2:$C$13,MATCH(EPS!I199,GWP!$B$2:$B$13,0))</f>
        <v>28</v>
      </c>
      <c r="L199" s="4">
        <f t="shared" si="7"/>
        <v>0</v>
      </c>
    </row>
    <row r="200" spans="1:12">
      <c r="A200" t="s">
        <v>218</v>
      </c>
      <c r="B200" t="s">
        <v>1</v>
      </c>
      <c r="C200" t="s">
        <v>1701</v>
      </c>
      <c r="D200" t="s">
        <v>1713</v>
      </c>
      <c r="E200" t="s">
        <v>1704</v>
      </c>
      <c r="F200" t="s">
        <v>1750</v>
      </c>
      <c r="H200" t="str">
        <f>INDEX('Vensim Variables'!$B:$B,MATCH(EPS!$B200,'Vensim Variables'!$A:$A,0))</f>
        <v>g pollutant</v>
      </c>
      <c r="I200" t="str">
        <f t="shared" si="6"/>
        <v>CH4</v>
      </c>
      <c r="J200">
        <f>INDEX(NoSettings!$D:$D,MATCH(EPS!$A200,NoSettings!$A:$A,0))</f>
        <v>1760180</v>
      </c>
      <c r="K200">
        <f>INDEX(GWP!$C$2:$C$13,MATCH(EPS!I200,GWP!$B$2:$B$13,0))</f>
        <v>28</v>
      </c>
      <c r="L200" s="4">
        <f t="shared" si="7"/>
        <v>4.9285040000000003E-5</v>
      </c>
    </row>
    <row r="201" spans="1:12">
      <c r="A201" t="s">
        <v>219</v>
      </c>
      <c r="B201" t="s">
        <v>1</v>
      </c>
      <c r="C201" t="s">
        <v>1701</v>
      </c>
      <c r="D201" t="s">
        <v>1713</v>
      </c>
      <c r="E201" t="s">
        <v>1704</v>
      </c>
      <c r="F201" t="s">
        <v>1751</v>
      </c>
      <c r="H201" t="str">
        <f>INDEX('Vensim Variables'!$B:$B,MATCH(EPS!$B201,'Vensim Variables'!$A:$A,0))</f>
        <v>g pollutant</v>
      </c>
      <c r="I201" t="str">
        <f t="shared" si="6"/>
        <v>CH4</v>
      </c>
      <c r="J201">
        <f>INDEX(NoSettings!$D:$D,MATCH(EPS!$A201,NoSettings!$A:$A,0))</f>
        <v>0</v>
      </c>
      <c r="K201">
        <f>INDEX(GWP!$C$2:$C$13,MATCH(EPS!I201,GWP!$B$2:$B$13,0))</f>
        <v>28</v>
      </c>
      <c r="L201" s="4">
        <f t="shared" si="7"/>
        <v>0</v>
      </c>
    </row>
    <row r="202" spans="1:12">
      <c r="A202" t="s">
        <v>220</v>
      </c>
      <c r="B202" t="s">
        <v>1</v>
      </c>
      <c r="C202" t="s">
        <v>1701</v>
      </c>
      <c r="D202" t="s">
        <v>1714</v>
      </c>
      <c r="E202" t="s">
        <v>1703</v>
      </c>
      <c r="F202" t="s">
        <v>1742</v>
      </c>
      <c r="H202" t="str">
        <f>INDEX('Vensim Variables'!$B:$B,MATCH(EPS!$B202,'Vensim Variables'!$A:$A,0))</f>
        <v>g pollutant</v>
      </c>
      <c r="I202" t="str">
        <f t="shared" si="6"/>
        <v>N2O</v>
      </c>
      <c r="J202">
        <f>INDEX(NoSettings!$D:$D,MATCH(EPS!$A202,NoSettings!$A:$A,0))</f>
        <v>0</v>
      </c>
      <c r="K202">
        <f>INDEX(GWP!$C$2:$C$13,MATCH(EPS!I202,GWP!$B$2:$B$13,0))</f>
        <v>265</v>
      </c>
      <c r="L202" s="4">
        <f t="shared" si="7"/>
        <v>0</v>
      </c>
    </row>
    <row r="203" spans="1:12">
      <c r="A203" t="s">
        <v>221</v>
      </c>
      <c r="B203" t="s">
        <v>1</v>
      </c>
      <c r="C203" t="s">
        <v>1701</v>
      </c>
      <c r="D203" t="s">
        <v>1714</v>
      </c>
      <c r="E203" t="s">
        <v>1703</v>
      </c>
      <c r="F203" t="s">
        <v>1743</v>
      </c>
      <c r="H203" t="str">
        <f>INDEX('Vensim Variables'!$B:$B,MATCH(EPS!$B203,'Vensim Variables'!$A:$A,0))</f>
        <v>g pollutant</v>
      </c>
      <c r="I203" t="str">
        <f t="shared" si="6"/>
        <v>N2O</v>
      </c>
      <c r="J203">
        <f>INDEX(NoSettings!$D:$D,MATCH(EPS!$A203,NoSettings!$A:$A,0))</f>
        <v>515391</v>
      </c>
      <c r="K203">
        <f>INDEX(GWP!$C$2:$C$13,MATCH(EPS!I203,GWP!$B$2:$B$13,0))</f>
        <v>265</v>
      </c>
      <c r="L203" s="4">
        <f t="shared" si="7"/>
        <v>1.36578615E-4</v>
      </c>
    </row>
    <row r="204" spans="1:12">
      <c r="A204" t="s">
        <v>222</v>
      </c>
      <c r="B204" t="s">
        <v>1</v>
      </c>
      <c r="C204" t="s">
        <v>1701</v>
      </c>
      <c r="D204" t="s">
        <v>1714</v>
      </c>
      <c r="E204" t="s">
        <v>1703</v>
      </c>
      <c r="F204" t="s">
        <v>1744</v>
      </c>
      <c r="H204" t="str">
        <f>INDEX('Vensim Variables'!$B:$B,MATCH(EPS!$B204,'Vensim Variables'!$A:$A,0))</f>
        <v>g pollutant</v>
      </c>
      <c r="I204" t="str">
        <f t="shared" si="6"/>
        <v>N2O</v>
      </c>
      <c r="J204">
        <f>INDEX(NoSettings!$D:$D,MATCH(EPS!$A204,NoSettings!$A:$A,0))</f>
        <v>20238200000</v>
      </c>
      <c r="K204">
        <f>INDEX(GWP!$C$2:$C$13,MATCH(EPS!I204,GWP!$B$2:$B$13,0))</f>
        <v>265</v>
      </c>
      <c r="L204" s="4">
        <f t="shared" si="7"/>
        <v>5.3631229999999999</v>
      </c>
    </row>
    <row r="205" spans="1:12">
      <c r="A205" t="s">
        <v>223</v>
      </c>
      <c r="B205" t="s">
        <v>1</v>
      </c>
      <c r="C205" t="s">
        <v>1701</v>
      </c>
      <c r="D205" t="s">
        <v>1714</v>
      </c>
      <c r="E205" t="s">
        <v>1703</v>
      </c>
      <c r="F205" t="s">
        <v>1745</v>
      </c>
      <c r="H205" t="str">
        <f>INDEX('Vensim Variables'!$B:$B,MATCH(EPS!$B205,'Vensim Variables'!$A:$A,0))</f>
        <v>g pollutant</v>
      </c>
      <c r="I205" t="str">
        <f t="shared" si="6"/>
        <v>N2O</v>
      </c>
      <c r="J205">
        <f>INDEX(NoSettings!$D:$D,MATCH(EPS!$A205,NoSettings!$A:$A,0))</f>
        <v>67561000</v>
      </c>
      <c r="K205">
        <f>INDEX(GWP!$C$2:$C$13,MATCH(EPS!I205,GWP!$B$2:$B$13,0))</f>
        <v>265</v>
      </c>
      <c r="L205" s="4">
        <f t="shared" si="7"/>
        <v>1.7903664999999999E-2</v>
      </c>
    </row>
    <row r="206" spans="1:12">
      <c r="A206" t="s">
        <v>224</v>
      </c>
      <c r="B206" t="s">
        <v>1</v>
      </c>
      <c r="C206" t="s">
        <v>1701</v>
      </c>
      <c r="D206" t="s">
        <v>1714</v>
      </c>
      <c r="E206" t="s">
        <v>1703</v>
      </c>
      <c r="F206" t="s">
        <v>1746</v>
      </c>
      <c r="H206" t="str">
        <f>INDEX('Vensim Variables'!$B:$B,MATCH(EPS!$B206,'Vensim Variables'!$A:$A,0))</f>
        <v>g pollutant</v>
      </c>
      <c r="I206" t="str">
        <f t="shared" si="6"/>
        <v>N2O</v>
      </c>
      <c r="J206">
        <f>INDEX(NoSettings!$D:$D,MATCH(EPS!$A206,NoSettings!$A:$A,0))</f>
        <v>0</v>
      </c>
      <c r="K206">
        <f>INDEX(GWP!$C$2:$C$13,MATCH(EPS!I206,GWP!$B$2:$B$13,0))</f>
        <v>265</v>
      </c>
      <c r="L206" s="4">
        <f t="shared" si="7"/>
        <v>0</v>
      </c>
    </row>
    <row r="207" spans="1:12">
      <c r="A207" t="s">
        <v>225</v>
      </c>
      <c r="B207" t="s">
        <v>1</v>
      </c>
      <c r="C207" t="s">
        <v>1701</v>
      </c>
      <c r="D207" t="s">
        <v>1714</v>
      </c>
      <c r="E207" t="s">
        <v>1703</v>
      </c>
      <c r="F207" t="s">
        <v>1747</v>
      </c>
      <c r="H207" t="str">
        <f>INDEX('Vensim Variables'!$B:$B,MATCH(EPS!$B207,'Vensim Variables'!$A:$A,0))</f>
        <v>g pollutant</v>
      </c>
      <c r="I207" t="str">
        <f t="shared" si="6"/>
        <v>N2O</v>
      </c>
      <c r="J207">
        <f>INDEX(NoSettings!$D:$D,MATCH(EPS!$A207,NoSettings!$A:$A,0))</f>
        <v>0</v>
      </c>
      <c r="K207">
        <f>INDEX(GWP!$C$2:$C$13,MATCH(EPS!I207,GWP!$B$2:$B$13,0))</f>
        <v>265</v>
      </c>
      <c r="L207" s="4">
        <f t="shared" si="7"/>
        <v>0</v>
      </c>
    </row>
    <row r="208" spans="1:12">
      <c r="A208" t="s">
        <v>226</v>
      </c>
      <c r="B208" t="s">
        <v>1</v>
      </c>
      <c r="C208" t="s">
        <v>1701</v>
      </c>
      <c r="D208" t="s">
        <v>1714</v>
      </c>
      <c r="E208" t="s">
        <v>1703</v>
      </c>
      <c r="F208" t="s">
        <v>1748</v>
      </c>
      <c r="H208" t="str">
        <f>INDEX('Vensim Variables'!$B:$B,MATCH(EPS!$B208,'Vensim Variables'!$A:$A,0))</f>
        <v>g pollutant</v>
      </c>
      <c r="I208" t="str">
        <f t="shared" si="6"/>
        <v>N2O</v>
      </c>
      <c r="J208">
        <f>INDEX(NoSettings!$D:$D,MATCH(EPS!$A208,NoSettings!$A:$A,0))</f>
        <v>0</v>
      </c>
      <c r="K208">
        <f>INDEX(GWP!$C$2:$C$13,MATCH(EPS!I208,GWP!$B$2:$B$13,0))</f>
        <v>265</v>
      </c>
      <c r="L208" s="4">
        <f t="shared" si="7"/>
        <v>0</v>
      </c>
    </row>
    <row r="209" spans="1:12">
      <c r="A209" t="s">
        <v>227</v>
      </c>
      <c r="B209" t="s">
        <v>1</v>
      </c>
      <c r="C209" t="s">
        <v>1701</v>
      </c>
      <c r="D209" t="s">
        <v>1714</v>
      </c>
      <c r="E209" t="s">
        <v>1703</v>
      </c>
      <c r="F209" t="s">
        <v>1749</v>
      </c>
      <c r="H209" t="str">
        <f>INDEX('Vensim Variables'!$B:$B,MATCH(EPS!$B209,'Vensim Variables'!$A:$A,0))</f>
        <v>g pollutant</v>
      </c>
      <c r="I209" t="str">
        <f t="shared" si="6"/>
        <v>N2O</v>
      </c>
      <c r="J209">
        <f>INDEX(NoSettings!$D:$D,MATCH(EPS!$A209,NoSettings!$A:$A,0))</f>
        <v>0</v>
      </c>
      <c r="K209">
        <f>INDEX(GWP!$C$2:$C$13,MATCH(EPS!I209,GWP!$B$2:$B$13,0))</f>
        <v>265</v>
      </c>
      <c r="L209" s="4">
        <f t="shared" si="7"/>
        <v>0</v>
      </c>
    </row>
    <row r="210" spans="1:12">
      <c r="A210" t="s">
        <v>228</v>
      </c>
      <c r="B210" t="s">
        <v>1</v>
      </c>
      <c r="C210" t="s">
        <v>1701</v>
      </c>
      <c r="D210" t="s">
        <v>1714</v>
      </c>
      <c r="E210" t="s">
        <v>1703</v>
      </c>
      <c r="F210" t="s">
        <v>1750</v>
      </c>
      <c r="H210" t="str">
        <f>INDEX('Vensim Variables'!$B:$B,MATCH(EPS!$B210,'Vensim Variables'!$A:$A,0))</f>
        <v>g pollutant</v>
      </c>
      <c r="I210" t="str">
        <f t="shared" si="6"/>
        <v>N2O</v>
      </c>
      <c r="J210">
        <f>INDEX(NoSettings!$D:$D,MATCH(EPS!$A210,NoSettings!$A:$A,0))</f>
        <v>3036400</v>
      </c>
      <c r="K210">
        <f>INDEX(GWP!$C$2:$C$13,MATCH(EPS!I210,GWP!$B$2:$B$13,0))</f>
        <v>265</v>
      </c>
      <c r="L210" s="4">
        <f t="shared" si="7"/>
        <v>8.0464600000000001E-4</v>
      </c>
    </row>
    <row r="211" spans="1:12">
      <c r="A211" t="s">
        <v>229</v>
      </c>
      <c r="B211" t="s">
        <v>1</v>
      </c>
      <c r="C211" t="s">
        <v>1701</v>
      </c>
      <c r="D211" t="s">
        <v>1714</v>
      </c>
      <c r="E211" t="s">
        <v>1703</v>
      </c>
      <c r="F211" t="s">
        <v>1751</v>
      </c>
      <c r="H211" t="str">
        <f>INDEX('Vensim Variables'!$B:$B,MATCH(EPS!$B211,'Vensim Variables'!$A:$A,0))</f>
        <v>g pollutant</v>
      </c>
      <c r="I211" t="str">
        <f t="shared" si="6"/>
        <v>N2O</v>
      </c>
      <c r="J211">
        <f>INDEX(NoSettings!$D:$D,MATCH(EPS!$A211,NoSettings!$A:$A,0))</f>
        <v>0</v>
      </c>
      <c r="K211">
        <f>INDEX(GWP!$C$2:$C$13,MATCH(EPS!I211,GWP!$B$2:$B$13,0))</f>
        <v>265</v>
      </c>
      <c r="L211" s="4">
        <f t="shared" si="7"/>
        <v>0</v>
      </c>
    </row>
    <row r="212" spans="1:12">
      <c r="A212" t="s">
        <v>230</v>
      </c>
      <c r="B212" t="s">
        <v>1</v>
      </c>
      <c r="C212" t="s">
        <v>1701</v>
      </c>
      <c r="D212" t="s">
        <v>1714</v>
      </c>
      <c r="E212" t="s">
        <v>1704</v>
      </c>
      <c r="F212" t="s">
        <v>1742</v>
      </c>
      <c r="H212" t="str">
        <f>INDEX('Vensim Variables'!$B:$B,MATCH(EPS!$B212,'Vensim Variables'!$A:$A,0))</f>
        <v>g pollutant</v>
      </c>
      <c r="I212" t="str">
        <f t="shared" si="6"/>
        <v>N2O</v>
      </c>
      <c r="J212">
        <f>INDEX(NoSettings!$D:$D,MATCH(EPS!$A212,NoSettings!$A:$A,0))</f>
        <v>0</v>
      </c>
      <c r="K212">
        <f>INDEX(GWP!$C$2:$C$13,MATCH(EPS!I212,GWP!$B$2:$B$13,0))</f>
        <v>265</v>
      </c>
      <c r="L212" s="4">
        <f t="shared" si="7"/>
        <v>0</v>
      </c>
    </row>
    <row r="213" spans="1:12">
      <c r="A213" t="s">
        <v>231</v>
      </c>
      <c r="B213" t="s">
        <v>1</v>
      </c>
      <c r="C213" t="s">
        <v>1701</v>
      </c>
      <c r="D213" t="s">
        <v>1714</v>
      </c>
      <c r="E213" t="s">
        <v>1704</v>
      </c>
      <c r="F213" t="s">
        <v>1743</v>
      </c>
      <c r="H213" t="str">
        <f>INDEX('Vensim Variables'!$B:$B,MATCH(EPS!$B213,'Vensim Variables'!$A:$A,0))</f>
        <v>g pollutant</v>
      </c>
      <c r="I213" t="str">
        <f t="shared" si="6"/>
        <v>N2O</v>
      </c>
      <c r="J213">
        <f>INDEX(NoSettings!$D:$D,MATCH(EPS!$A213,NoSettings!$A:$A,0))</f>
        <v>158451</v>
      </c>
      <c r="K213">
        <f>INDEX(GWP!$C$2:$C$13,MATCH(EPS!I213,GWP!$B$2:$B$13,0))</f>
        <v>265</v>
      </c>
      <c r="L213" s="4">
        <f t="shared" si="7"/>
        <v>4.1989515000000003E-5</v>
      </c>
    </row>
    <row r="214" spans="1:12">
      <c r="A214" t="s">
        <v>232</v>
      </c>
      <c r="B214" t="s">
        <v>1</v>
      </c>
      <c r="C214" t="s">
        <v>1701</v>
      </c>
      <c r="D214" t="s">
        <v>1714</v>
      </c>
      <c r="E214" t="s">
        <v>1704</v>
      </c>
      <c r="F214" t="s">
        <v>1744</v>
      </c>
      <c r="H214" t="str">
        <f>INDEX('Vensim Variables'!$B:$B,MATCH(EPS!$B214,'Vensim Variables'!$A:$A,0))</f>
        <v>g pollutant</v>
      </c>
      <c r="I214" t="str">
        <f t="shared" si="6"/>
        <v>N2O</v>
      </c>
      <c r="J214">
        <f>INDEX(NoSettings!$D:$D,MATCH(EPS!$A214,NoSettings!$A:$A,0))</f>
        <v>1827040000</v>
      </c>
      <c r="K214">
        <f>INDEX(GWP!$C$2:$C$13,MATCH(EPS!I214,GWP!$B$2:$B$13,0))</f>
        <v>265</v>
      </c>
      <c r="L214" s="4">
        <f t="shared" si="7"/>
        <v>0.48416559999999997</v>
      </c>
    </row>
    <row r="215" spans="1:12">
      <c r="A215" t="s">
        <v>233</v>
      </c>
      <c r="B215" t="s">
        <v>1</v>
      </c>
      <c r="C215" t="s">
        <v>1701</v>
      </c>
      <c r="D215" t="s">
        <v>1714</v>
      </c>
      <c r="E215" t="s">
        <v>1704</v>
      </c>
      <c r="F215" t="s">
        <v>1745</v>
      </c>
      <c r="H215" t="str">
        <f>INDEX('Vensim Variables'!$B:$B,MATCH(EPS!$B215,'Vensim Variables'!$A:$A,0))</f>
        <v>g pollutant</v>
      </c>
      <c r="I215" t="str">
        <f t="shared" si="6"/>
        <v>N2O</v>
      </c>
      <c r="J215">
        <f>INDEX(NoSettings!$D:$D,MATCH(EPS!$A215,NoSettings!$A:$A,0))</f>
        <v>1269180000</v>
      </c>
      <c r="K215">
        <f>INDEX(GWP!$C$2:$C$13,MATCH(EPS!I215,GWP!$B$2:$B$13,0))</f>
        <v>265</v>
      </c>
      <c r="L215" s="4">
        <f t="shared" si="7"/>
        <v>0.33633269999999998</v>
      </c>
    </row>
    <row r="216" spans="1:12">
      <c r="A216" t="s">
        <v>234</v>
      </c>
      <c r="B216" t="s">
        <v>1</v>
      </c>
      <c r="C216" t="s">
        <v>1701</v>
      </c>
      <c r="D216" t="s">
        <v>1714</v>
      </c>
      <c r="E216" t="s">
        <v>1704</v>
      </c>
      <c r="F216" t="s">
        <v>1746</v>
      </c>
      <c r="H216" t="str">
        <f>INDEX('Vensim Variables'!$B:$B,MATCH(EPS!$B216,'Vensim Variables'!$A:$A,0))</f>
        <v>g pollutant</v>
      </c>
      <c r="I216" t="str">
        <f t="shared" si="6"/>
        <v>N2O</v>
      </c>
      <c r="J216">
        <f>INDEX(NoSettings!$D:$D,MATCH(EPS!$A216,NoSettings!$A:$A,0))</f>
        <v>0</v>
      </c>
      <c r="K216">
        <f>INDEX(GWP!$C$2:$C$13,MATCH(EPS!I216,GWP!$B$2:$B$13,0))</f>
        <v>265</v>
      </c>
      <c r="L216" s="4">
        <f t="shared" si="7"/>
        <v>0</v>
      </c>
    </row>
    <row r="217" spans="1:12">
      <c r="A217" t="s">
        <v>235</v>
      </c>
      <c r="B217" t="s">
        <v>1</v>
      </c>
      <c r="C217" t="s">
        <v>1701</v>
      </c>
      <c r="D217" t="s">
        <v>1714</v>
      </c>
      <c r="E217" t="s">
        <v>1704</v>
      </c>
      <c r="F217" t="s">
        <v>1747</v>
      </c>
      <c r="H217" t="str">
        <f>INDEX('Vensim Variables'!$B:$B,MATCH(EPS!$B217,'Vensim Variables'!$A:$A,0))</f>
        <v>g pollutant</v>
      </c>
      <c r="I217" t="str">
        <f t="shared" si="6"/>
        <v>N2O</v>
      </c>
      <c r="J217">
        <f>INDEX(NoSettings!$D:$D,MATCH(EPS!$A217,NoSettings!$A:$A,0))</f>
        <v>0</v>
      </c>
      <c r="K217">
        <f>INDEX(GWP!$C$2:$C$13,MATCH(EPS!I217,GWP!$B$2:$B$13,0))</f>
        <v>265</v>
      </c>
      <c r="L217" s="4">
        <f t="shared" si="7"/>
        <v>0</v>
      </c>
    </row>
    <row r="218" spans="1:12">
      <c r="A218" t="s">
        <v>236</v>
      </c>
      <c r="B218" t="s">
        <v>1</v>
      </c>
      <c r="C218" t="s">
        <v>1701</v>
      </c>
      <c r="D218" t="s">
        <v>1714</v>
      </c>
      <c r="E218" t="s">
        <v>1704</v>
      </c>
      <c r="F218" t="s">
        <v>1748</v>
      </c>
      <c r="H218" t="str">
        <f>INDEX('Vensim Variables'!$B:$B,MATCH(EPS!$B218,'Vensim Variables'!$A:$A,0))</f>
        <v>g pollutant</v>
      </c>
      <c r="I218" t="str">
        <f t="shared" si="6"/>
        <v>N2O</v>
      </c>
      <c r="J218">
        <f>INDEX(NoSettings!$D:$D,MATCH(EPS!$A218,NoSettings!$A:$A,0))</f>
        <v>0</v>
      </c>
      <c r="K218">
        <f>INDEX(GWP!$C$2:$C$13,MATCH(EPS!I218,GWP!$B$2:$B$13,0))</f>
        <v>265</v>
      </c>
      <c r="L218" s="4">
        <f t="shared" si="7"/>
        <v>0</v>
      </c>
    </row>
    <row r="219" spans="1:12">
      <c r="A219" t="s">
        <v>237</v>
      </c>
      <c r="B219" t="s">
        <v>1</v>
      </c>
      <c r="C219" t="s">
        <v>1701</v>
      </c>
      <c r="D219" t="s">
        <v>1714</v>
      </c>
      <c r="E219" t="s">
        <v>1704</v>
      </c>
      <c r="F219" t="s">
        <v>1749</v>
      </c>
      <c r="H219" t="str">
        <f>INDEX('Vensim Variables'!$B:$B,MATCH(EPS!$B219,'Vensim Variables'!$A:$A,0))</f>
        <v>g pollutant</v>
      </c>
      <c r="I219" t="str">
        <f t="shared" si="6"/>
        <v>N2O</v>
      </c>
      <c r="J219">
        <f>INDEX(NoSettings!$D:$D,MATCH(EPS!$A219,NoSettings!$A:$A,0))</f>
        <v>0</v>
      </c>
      <c r="K219">
        <f>INDEX(GWP!$C$2:$C$13,MATCH(EPS!I219,GWP!$B$2:$B$13,0))</f>
        <v>265</v>
      </c>
      <c r="L219" s="4">
        <f t="shared" si="7"/>
        <v>0</v>
      </c>
    </row>
    <row r="220" spans="1:12">
      <c r="A220" t="s">
        <v>238</v>
      </c>
      <c r="B220" t="s">
        <v>1</v>
      </c>
      <c r="C220" t="s">
        <v>1701</v>
      </c>
      <c r="D220" t="s">
        <v>1714</v>
      </c>
      <c r="E220" t="s">
        <v>1704</v>
      </c>
      <c r="F220" t="s">
        <v>1750</v>
      </c>
      <c r="H220" t="str">
        <f>INDEX('Vensim Variables'!$B:$B,MATCH(EPS!$B220,'Vensim Variables'!$A:$A,0))</f>
        <v>g pollutant</v>
      </c>
      <c r="I220" t="str">
        <f t="shared" si="6"/>
        <v>N2O</v>
      </c>
      <c r="J220">
        <f>INDEX(NoSettings!$D:$D,MATCH(EPS!$A220,NoSettings!$A:$A,0))</f>
        <v>352037</v>
      </c>
      <c r="K220">
        <f>INDEX(GWP!$C$2:$C$13,MATCH(EPS!I220,GWP!$B$2:$B$13,0))</f>
        <v>265</v>
      </c>
      <c r="L220" s="4">
        <f t="shared" si="7"/>
        <v>9.3289805000000003E-5</v>
      </c>
    </row>
    <row r="221" spans="1:12">
      <c r="A221" t="s">
        <v>239</v>
      </c>
      <c r="B221" t="s">
        <v>1</v>
      </c>
      <c r="C221" t="s">
        <v>1701</v>
      </c>
      <c r="D221" t="s">
        <v>1714</v>
      </c>
      <c r="E221" t="s">
        <v>1704</v>
      </c>
      <c r="F221" t="s">
        <v>1751</v>
      </c>
      <c r="H221" t="str">
        <f>INDEX('Vensim Variables'!$B:$B,MATCH(EPS!$B221,'Vensim Variables'!$A:$A,0))</f>
        <v>g pollutant</v>
      </c>
      <c r="I221" t="str">
        <f t="shared" si="6"/>
        <v>N2O</v>
      </c>
      <c r="J221">
        <f>INDEX(NoSettings!$D:$D,MATCH(EPS!$A221,NoSettings!$A:$A,0))</f>
        <v>0</v>
      </c>
      <c r="K221">
        <f>INDEX(GWP!$C$2:$C$13,MATCH(EPS!I221,GWP!$B$2:$B$13,0))</f>
        <v>265</v>
      </c>
      <c r="L221" s="4">
        <f t="shared" si="7"/>
        <v>0</v>
      </c>
    </row>
    <row r="222" spans="1:12">
      <c r="A222" t="s">
        <v>240</v>
      </c>
      <c r="B222" t="s">
        <v>1</v>
      </c>
      <c r="C222" t="s">
        <v>1701</v>
      </c>
      <c r="D222" t="s">
        <v>1715</v>
      </c>
      <c r="E222" t="s">
        <v>1703</v>
      </c>
      <c r="F222" t="s">
        <v>1742</v>
      </c>
      <c r="H222" t="str">
        <f>INDEX('Vensim Variables'!$B:$B,MATCH(EPS!$B222,'Vensim Variables'!$A:$A,0))</f>
        <v>g pollutant</v>
      </c>
      <c r="I222" t="str">
        <f t="shared" si="6"/>
        <v>F gases</v>
      </c>
      <c r="J222">
        <f>INDEX(NoSettings!$D:$D,MATCH(EPS!$A222,NoSettings!$A:$A,0))</f>
        <v>0</v>
      </c>
      <c r="K222">
        <f>INDEX(GWP!$C$2:$C$13,MATCH(EPS!I222,GWP!$B$2:$B$13,0))</f>
        <v>1</v>
      </c>
      <c r="L222" s="4">
        <f t="shared" si="7"/>
        <v>0</v>
      </c>
    </row>
    <row r="223" spans="1:12">
      <c r="A223" t="s">
        <v>241</v>
      </c>
      <c r="B223" t="s">
        <v>1</v>
      </c>
      <c r="C223" t="s">
        <v>1701</v>
      </c>
      <c r="D223" t="s">
        <v>1715</v>
      </c>
      <c r="E223" t="s">
        <v>1703</v>
      </c>
      <c r="F223" t="s">
        <v>1743</v>
      </c>
      <c r="H223" t="str">
        <f>INDEX('Vensim Variables'!$B:$B,MATCH(EPS!$B223,'Vensim Variables'!$A:$A,0))</f>
        <v>g pollutant</v>
      </c>
      <c r="I223" t="str">
        <f t="shared" si="6"/>
        <v>F gases</v>
      </c>
      <c r="J223">
        <f>INDEX(NoSettings!$D:$D,MATCH(EPS!$A223,NoSettings!$A:$A,0))</f>
        <v>0</v>
      </c>
      <c r="K223">
        <f>INDEX(GWP!$C$2:$C$13,MATCH(EPS!I223,GWP!$B$2:$B$13,0))</f>
        <v>1</v>
      </c>
      <c r="L223" s="4">
        <f t="shared" si="7"/>
        <v>0</v>
      </c>
    </row>
    <row r="224" spans="1:12">
      <c r="A224" t="s">
        <v>242</v>
      </c>
      <c r="B224" t="s">
        <v>1</v>
      </c>
      <c r="C224" t="s">
        <v>1701</v>
      </c>
      <c r="D224" t="s">
        <v>1715</v>
      </c>
      <c r="E224" t="s">
        <v>1703</v>
      </c>
      <c r="F224" t="s">
        <v>1744</v>
      </c>
      <c r="H224" t="str">
        <f>INDEX('Vensim Variables'!$B:$B,MATCH(EPS!$B224,'Vensim Variables'!$A:$A,0))</f>
        <v>g pollutant</v>
      </c>
      <c r="I224" t="str">
        <f t="shared" si="6"/>
        <v>F gases</v>
      </c>
      <c r="J224">
        <f>INDEX(NoSettings!$D:$D,MATCH(EPS!$A224,NoSettings!$A:$A,0))</f>
        <v>0</v>
      </c>
      <c r="K224">
        <f>INDEX(GWP!$C$2:$C$13,MATCH(EPS!I224,GWP!$B$2:$B$13,0))</f>
        <v>1</v>
      </c>
      <c r="L224" s="4">
        <f t="shared" si="7"/>
        <v>0</v>
      </c>
    </row>
    <row r="225" spans="1:12">
      <c r="A225" t="s">
        <v>243</v>
      </c>
      <c r="B225" t="s">
        <v>1</v>
      </c>
      <c r="C225" t="s">
        <v>1701</v>
      </c>
      <c r="D225" t="s">
        <v>1715</v>
      </c>
      <c r="E225" t="s">
        <v>1703</v>
      </c>
      <c r="F225" t="s">
        <v>1745</v>
      </c>
      <c r="H225" t="str">
        <f>INDEX('Vensim Variables'!$B:$B,MATCH(EPS!$B225,'Vensim Variables'!$A:$A,0))</f>
        <v>g pollutant</v>
      </c>
      <c r="I225" t="str">
        <f t="shared" si="6"/>
        <v>F gases</v>
      </c>
      <c r="J225">
        <f>INDEX(NoSettings!$D:$D,MATCH(EPS!$A225,NoSettings!$A:$A,0))</f>
        <v>0</v>
      </c>
      <c r="K225">
        <f>INDEX(GWP!$C$2:$C$13,MATCH(EPS!I225,GWP!$B$2:$B$13,0))</f>
        <v>1</v>
      </c>
      <c r="L225" s="4">
        <f t="shared" si="7"/>
        <v>0</v>
      </c>
    </row>
    <row r="226" spans="1:12">
      <c r="A226" t="s">
        <v>244</v>
      </c>
      <c r="B226" t="s">
        <v>1</v>
      </c>
      <c r="C226" t="s">
        <v>1701</v>
      </c>
      <c r="D226" t="s">
        <v>1715</v>
      </c>
      <c r="E226" t="s">
        <v>1703</v>
      </c>
      <c r="F226" t="s">
        <v>1746</v>
      </c>
      <c r="H226" t="str">
        <f>INDEX('Vensim Variables'!$B:$B,MATCH(EPS!$B226,'Vensim Variables'!$A:$A,0))</f>
        <v>g pollutant</v>
      </c>
      <c r="I226" t="str">
        <f t="shared" si="6"/>
        <v>F gases</v>
      </c>
      <c r="J226">
        <f>INDEX(NoSettings!$D:$D,MATCH(EPS!$A226,NoSettings!$A:$A,0))</f>
        <v>0</v>
      </c>
      <c r="K226">
        <f>INDEX(GWP!$C$2:$C$13,MATCH(EPS!I226,GWP!$B$2:$B$13,0))</f>
        <v>1</v>
      </c>
      <c r="L226" s="4">
        <f t="shared" si="7"/>
        <v>0</v>
      </c>
    </row>
    <row r="227" spans="1:12">
      <c r="A227" t="s">
        <v>245</v>
      </c>
      <c r="B227" t="s">
        <v>1</v>
      </c>
      <c r="C227" t="s">
        <v>1701</v>
      </c>
      <c r="D227" t="s">
        <v>1715</v>
      </c>
      <c r="E227" t="s">
        <v>1703</v>
      </c>
      <c r="F227" t="s">
        <v>1747</v>
      </c>
      <c r="H227" t="str">
        <f>INDEX('Vensim Variables'!$B:$B,MATCH(EPS!$B227,'Vensim Variables'!$A:$A,0))</f>
        <v>g pollutant</v>
      </c>
      <c r="I227" t="str">
        <f t="shared" si="6"/>
        <v>F gases</v>
      </c>
      <c r="J227">
        <f>INDEX(NoSettings!$D:$D,MATCH(EPS!$A227,NoSettings!$A:$A,0))</f>
        <v>0</v>
      </c>
      <c r="K227">
        <f>INDEX(GWP!$C$2:$C$13,MATCH(EPS!I227,GWP!$B$2:$B$13,0))</f>
        <v>1</v>
      </c>
      <c r="L227" s="4">
        <f t="shared" si="7"/>
        <v>0</v>
      </c>
    </row>
    <row r="228" spans="1:12">
      <c r="A228" t="s">
        <v>246</v>
      </c>
      <c r="B228" t="s">
        <v>1</v>
      </c>
      <c r="C228" t="s">
        <v>1701</v>
      </c>
      <c r="D228" t="s">
        <v>1715</v>
      </c>
      <c r="E228" t="s">
        <v>1703</v>
      </c>
      <c r="F228" t="s">
        <v>1748</v>
      </c>
      <c r="H228" t="str">
        <f>INDEX('Vensim Variables'!$B:$B,MATCH(EPS!$B228,'Vensim Variables'!$A:$A,0))</f>
        <v>g pollutant</v>
      </c>
      <c r="I228" t="str">
        <f t="shared" si="6"/>
        <v>F gases</v>
      </c>
      <c r="J228">
        <f>INDEX(NoSettings!$D:$D,MATCH(EPS!$A228,NoSettings!$A:$A,0))</f>
        <v>0</v>
      </c>
      <c r="K228">
        <f>INDEX(GWP!$C$2:$C$13,MATCH(EPS!I228,GWP!$B$2:$B$13,0))</f>
        <v>1</v>
      </c>
      <c r="L228" s="4">
        <f t="shared" si="7"/>
        <v>0</v>
      </c>
    </row>
    <row r="229" spans="1:12">
      <c r="A229" t="s">
        <v>247</v>
      </c>
      <c r="B229" t="s">
        <v>1</v>
      </c>
      <c r="C229" t="s">
        <v>1701</v>
      </c>
      <c r="D229" t="s">
        <v>1715</v>
      </c>
      <c r="E229" t="s">
        <v>1703</v>
      </c>
      <c r="F229" t="s">
        <v>1749</v>
      </c>
      <c r="H229" t="str">
        <f>INDEX('Vensim Variables'!$B:$B,MATCH(EPS!$B229,'Vensim Variables'!$A:$A,0))</f>
        <v>g pollutant</v>
      </c>
      <c r="I229" t="str">
        <f t="shared" si="6"/>
        <v>F gases</v>
      </c>
      <c r="J229">
        <f>INDEX(NoSettings!$D:$D,MATCH(EPS!$A229,NoSettings!$A:$A,0))</f>
        <v>0</v>
      </c>
      <c r="K229">
        <f>INDEX(GWP!$C$2:$C$13,MATCH(EPS!I229,GWP!$B$2:$B$13,0))</f>
        <v>1</v>
      </c>
      <c r="L229" s="4">
        <f t="shared" si="7"/>
        <v>0</v>
      </c>
    </row>
    <row r="230" spans="1:12">
      <c r="A230" t="s">
        <v>248</v>
      </c>
      <c r="B230" t="s">
        <v>1</v>
      </c>
      <c r="C230" t="s">
        <v>1701</v>
      </c>
      <c r="D230" t="s">
        <v>1715</v>
      </c>
      <c r="E230" t="s">
        <v>1703</v>
      </c>
      <c r="F230" t="s">
        <v>1750</v>
      </c>
      <c r="H230" t="str">
        <f>INDEX('Vensim Variables'!$B:$B,MATCH(EPS!$B230,'Vensim Variables'!$A:$A,0))</f>
        <v>g pollutant</v>
      </c>
      <c r="I230" t="str">
        <f t="shared" si="6"/>
        <v>F gases</v>
      </c>
      <c r="J230">
        <f>INDEX(NoSettings!$D:$D,MATCH(EPS!$A230,NoSettings!$A:$A,0))</f>
        <v>0</v>
      </c>
      <c r="K230">
        <f>INDEX(GWP!$C$2:$C$13,MATCH(EPS!I230,GWP!$B$2:$B$13,0))</f>
        <v>1</v>
      </c>
      <c r="L230" s="4">
        <f t="shared" si="7"/>
        <v>0</v>
      </c>
    </row>
    <row r="231" spans="1:12">
      <c r="A231" t="s">
        <v>249</v>
      </c>
      <c r="B231" t="s">
        <v>1</v>
      </c>
      <c r="C231" t="s">
        <v>1701</v>
      </c>
      <c r="D231" t="s">
        <v>1715</v>
      </c>
      <c r="E231" t="s">
        <v>1703</v>
      </c>
      <c r="F231" t="s">
        <v>1751</v>
      </c>
      <c r="H231" t="str">
        <f>INDEX('Vensim Variables'!$B:$B,MATCH(EPS!$B231,'Vensim Variables'!$A:$A,0))</f>
        <v>g pollutant</v>
      </c>
      <c r="I231" t="str">
        <f t="shared" si="6"/>
        <v>F gases</v>
      </c>
      <c r="J231">
        <f>INDEX(NoSettings!$D:$D,MATCH(EPS!$A231,NoSettings!$A:$A,0))</f>
        <v>0</v>
      </c>
      <c r="K231">
        <f>INDEX(GWP!$C$2:$C$13,MATCH(EPS!I231,GWP!$B$2:$B$13,0))</f>
        <v>1</v>
      </c>
      <c r="L231" s="4">
        <f t="shared" si="7"/>
        <v>0</v>
      </c>
    </row>
    <row r="232" spans="1:12">
      <c r="A232" t="s">
        <v>250</v>
      </c>
      <c r="B232" t="s">
        <v>1</v>
      </c>
      <c r="C232" t="s">
        <v>1701</v>
      </c>
      <c r="D232" t="s">
        <v>1715</v>
      </c>
      <c r="E232" t="s">
        <v>1704</v>
      </c>
      <c r="F232" t="s">
        <v>1742</v>
      </c>
      <c r="H232" t="str">
        <f>INDEX('Vensim Variables'!$B:$B,MATCH(EPS!$B232,'Vensim Variables'!$A:$A,0))</f>
        <v>g pollutant</v>
      </c>
      <c r="I232" t="str">
        <f t="shared" si="6"/>
        <v>F gases</v>
      </c>
      <c r="J232">
        <f>INDEX(NoSettings!$D:$D,MATCH(EPS!$A232,NoSettings!$A:$A,0))</f>
        <v>0</v>
      </c>
      <c r="K232">
        <f>INDEX(GWP!$C$2:$C$13,MATCH(EPS!I232,GWP!$B$2:$B$13,0))</f>
        <v>1</v>
      </c>
      <c r="L232" s="4">
        <f t="shared" si="7"/>
        <v>0</v>
      </c>
    </row>
    <row r="233" spans="1:12">
      <c r="A233" t="s">
        <v>251</v>
      </c>
      <c r="B233" t="s">
        <v>1</v>
      </c>
      <c r="C233" t="s">
        <v>1701</v>
      </c>
      <c r="D233" t="s">
        <v>1715</v>
      </c>
      <c r="E233" t="s">
        <v>1704</v>
      </c>
      <c r="F233" t="s">
        <v>1743</v>
      </c>
      <c r="H233" t="str">
        <f>INDEX('Vensim Variables'!$B:$B,MATCH(EPS!$B233,'Vensim Variables'!$A:$A,0))</f>
        <v>g pollutant</v>
      </c>
      <c r="I233" t="str">
        <f t="shared" si="6"/>
        <v>F gases</v>
      </c>
      <c r="J233">
        <f>INDEX(NoSettings!$D:$D,MATCH(EPS!$A233,NoSettings!$A:$A,0))</f>
        <v>0</v>
      </c>
      <c r="K233">
        <f>INDEX(GWP!$C$2:$C$13,MATCH(EPS!I233,GWP!$B$2:$B$13,0))</f>
        <v>1</v>
      </c>
      <c r="L233" s="4">
        <f t="shared" si="7"/>
        <v>0</v>
      </c>
    </row>
    <row r="234" spans="1:12">
      <c r="A234" t="s">
        <v>252</v>
      </c>
      <c r="B234" t="s">
        <v>1</v>
      </c>
      <c r="C234" t="s">
        <v>1701</v>
      </c>
      <c r="D234" t="s">
        <v>1715</v>
      </c>
      <c r="E234" t="s">
        <v>1704</v>
      </c>
      <c r="F234" t="s">
        <v>1744</v>
      </c>
      <c r="H234" t="str">
        <f>INDEX('Vensim Variables'!$B:$B,MATCH(EPS!$B234,'Vensim Variables'!$A:$A,0))</f>
        <v>g pollutant</v>
      </c>
      <c r="I234" t="str">
        <f t="shared" si="6"/>
        <v>F gases</v>
      </c>
      <c r="J234">
        <f>INDEX(NoSettings!$D:$D,MATCH(EPS!$A234,NoSettings!$A:$A,0))</f>
        <v>0</v>
      </c>
      <c r="K234">
        <f>INDEX(GWP!$C$2:$C$13,MATCH(EPS!I234,GWP!$B$2:$B$13,0))</f>
        <v>1</v>
      </c>
      <c r="L234" s="4">
        <f t="shared" si="7"/>
        <v>0</v>
      </c>
    </row>
    <row r="235" spans="1:12">
      <c r="A235" t="s">
        <v>253</v>
      </c>
      <c r="B235" t="s">
        <v>1</v>
      </c>
      <c r="C235" t="s">
        <v>1701</v>
      </c>
      <c r="D235" t="s">
        <v>1715</v>
      </c>
      <c r="E235" t="s">
        <v>1704</v>
      </c>
      <c r="F235" t="s">
        <v>1745</v>
      </c>
      <c r="H235" t="str">
        <f>INDEX('Vensim Variables'!$B:$B,MATCH(EPS!$B235,'Vensim Variables'!$A:$A,0))</f>
        <v>g pollutant</v>
      </c>
      <c r="I235" t="str">
        <f t="shared" si="6"/>
        <v>F gases</v>
      </c>
      <c r="J235">
        <f>INDEX(NoSettings!$D:$D,MATCH(EPS!$A235,NoSettings!$A:$A,0))</f>
        <v>0</v>
      </c>
      <c r="K235">
        <f>INDEX(GWP!$C$2:$C$13,MATCH(EPS!I235,GWP!$B$2:$B$13,0))</f>
        <v>1</v>
      </c>
      <c r="L235" s="4">
        <f t="shared" si="7"/>
        <v>0</v>
      </c>
    </row>
    <row r="236" spans="1:12">
      <c r="A236" t="s">
        <v>254</v>
      </c>
      <c r="B236" t="s">
        <v>1</v>
      </c>
      <c r="C236" t="s">
        <v>1701</v>
      </c>
      <c r="D236" t="s">
        <v>1715</v>
      </c>
      <c r="E236" t="s">
        <v>1704</v>
      </c>
      <c r="F236" t="s">
        <v>1746</v>
      </c>
      <c r="H236" t="str">
        <f>INDEX('Vensim Variables'!$B:$B,MATCH(EPS!$B236,'Vensim Variables'!$A:$A,0))</f>
        <v>g pollutant</v>
      </c>
      <c r="I236" t="str">
        <f t="shared" si="6"/>
        <v>F gases</v>
      </c>
      <c r="J236">
        <f>INDEX(NoSettings!$D:$D,MATCH(EPS!$A236,NoSettings!$A:$A,0))</f>
        <v>0</v>
      </c>
      <c r="K236">
        <f>INDEX(GWP!$C$2:$C$13,MATCH(EPS!I236,GWP!$B$2:$B$13,0))</f>
        <v>1</v>
      </c>
      <c r="L236" s="4">
        <f t="shared" si="7"/>
        <v>0</v>
      </c>
    </row>
    <row r="237" spans="1:12">
      <c r="A237" t="s">
        <v>255</v>
      </c>
      <c r="B237" t="s">
        <v>1</v>
      </c>
      <c r="C237" t="s">
        <v>1701</v>
      </c>
      <c r="D237" t="s">
        <v>1715</v>
      </c>
      <c r="E237" t="s">
        <v>1704</v>
      </c>
      <c r="F237" t="s">
        <v>1747</v>
      </c>
      <c r="H237" t="str">
        <f>INDEX('Vensim Variables'!$B:$B,MATCH(EPS!$B237,'Vensim Variables'!$A:$A,0))</f>
        <v>g pollutant</v>
      </c>
      <c r="I237" t="str">
        <f t="shared" si="6"/>
        <v>F gases</v>
      </c>
      <c r="J237">
        <f>INDEX(NoSettings!$D:$D,MATCH(EPS!$A237,NoSettings!$A:$A,0))</f>
        <v>0</v>
      </c>
      <c r="K237">
        <f>INDEX(GWP!$C$2:$C$13,MATCH(EPS!I237,GWP!$B$2:$B$13,0))</f>
        <v>1</v>
      </c>
      <c r="L237" s="4">
        <f t="shared" si="7"/>
        <v>0</v>
      </c>
    </row>
    <row r="238" spans="1:12">
      <c r="A238" t="s">
        <v>256</v>
      </c>
      <c r="B238" t="s">
        <v>1</v>
      </c>
      <c r="C238" t="s">
        <v>1701</v>
      </c>
      <c r="D238" t="s">
        <v>1715</v>
      </c>
      <c r="E238" t="s">
        <v>1704</v>
      </c>
      <c r="F238" t="s">
        <v>1748</v>
      </c>
      <c r="H238" t="str">
        <f>INDEX('Vensim Variables'!$B:$B,MATCH(EPS!$B238,'Vensim Variables'!$A:$A,0))</f>
        <v>g pollutant</v>
      </c>
      <c r="I238" t="str">
        <f t="shared" si="6"/>
        <v>F gases</v>
      </c>
      <c r="J238">
        <f>INDEX(NoSettings!$D:$D,MATCH(EPS!$A238,NoSettings!$A:$A,0))</f>
        <v>0</v>
      </c>
      <c r="K238">
        <f>INDEX(GWP!$C$2:$C$13,MATCH(EPS!I238,GWP!$B$2:$B$13,0))</f>
        <v>1</v>
      </c>
      <c r="L238" s="4">
        <f t="shared" si="7"/>
        <v>0</v>
      </c>
    </row>
    <row r="239" spans="1:12">
      <c r="A239" t="s">
        <v>257</v>
      </c>
      <c r="B239" t="s">
        <v>1</v>
      </c>
      <c r="C239" t="s">
        <v>1701</v>
      </c>
      <c r="D239" t="s">
        <v>1715</v>
      </c>
      <c r="E239" t="s">
        <v>1704</v>
      </c>
      <c r="F239" t="s">
        <v>1749</v>
      </c>
      <c r="H239" t="str">
        <f>INDEX('Vensim Variables'!$B:$B,MATCH(EPS!$B239,'Vensim Variables'!$A:$A,0))</f>
        <v>g pollutant</v>
      </c>
      <c r="I239" t="str">
        <f t="shared" si="6"/>
        <v>F gases</v>
      </c>
      <c r="J239">
        <f>INDEX(NoSettings!$D:$D,MATCH(EPS!$A239,NoSettings!$A:$A,0))</f>
        <v>0</v>
      </c>
      <c r="K239">
        <f>INDEX(GWP!$C$2:$C$13,MATCH(EPS!I239,GWP!$B$2:$B$13,0))</f>
        <v>1</v>
      </c>
      <c r="L239" s="4">
        <f t="shared" si="7"/>
        <v>0</v>
      </c>
    </row>
    <row r="240" spans="1:12">
      <c r="A240" t="s">
        <v>258</v>
      </c>
      <c r="B240" t="s">
        <v>1</v>
      </c>
      <c r="C240" t="s">
        <v>1701</v>
      </c>
      <c r="D240" t="s">
        <v>1715</v>
      </c>
      <c r="E240" t="s">
        <v>1704</v>
      </c>
      <c r="F240" t="s">
        <v>1750</v>
      </c>
      <c r="H240" t="str">
        <f>INDEX('Vensim Variables'!$B:$B,MATCH(EPS!$B240,'Vensim Variables'!$A:$A,0))</f>
        <v>g pollutant</v>
      </c>
      <c r="I240" t="str">
        <f t="shared" si="6"/>
        <v>F gases</v>
      </c>
      <c r="J240">
        <f>INDEX(NoSettings!$D:$D,MATCH(EPS!$A240,NoSettings!$A:$A,0))</f>
        <v>0</v>
      </c>
      <c r="K240">
        <f>INDEX(GWP!$C$2:$C$13,MATCH(EPS!I240,GWP!$B$2:$B$13,0))</f>
        <v>1</v>
      </c>
      <c r="L240" s="4">
        <f t="shared" si="7"/>
        <v>0</v>
      </c>
    </row>
    <row r="241" spans="1:12">
      <c r="A241" t="s">
        <v>259</v>
      </c>
      <c r="B241" t="s">
        <v>1</v>
      </c>
      <c r="C241" t="s">
        <v>1701</v>
      </c>
      <c r="D241" t="s">
        <v>1715</v>
      </c>
      <c r="E241" t="s">
        <v>1704</v>
      </c>
      <c r="F241" t="s">
        <v>1751</v>
      </c>
      <c r="H241" t="str">
        <f>INDEX('Vensim Variables'!$B:$B,MATCH(EPS!$B241,'Vensim Variables'!$A:$A,0))</f>
        <v>g pollutant</v>
      </c>
      <c r="I241" t="str">
        <f t="shared" si="6"/>
        <v>F gases</v>
      </c>
      <c r="J241">
        <f>INDEX(NoSettings!$D:$D,MATCH(EPS!$A241,NoSettings!$A:$A,0))</f>
        <v>0</v>
      </c>
      <c r="K241">
        <f>INDEX(GWP!$C$2:$C$13,MATCH(EPS!I241,GWP!$B$2:$B$13,0))</f>
        <v>1</v>
      </c>
      <c r="L241" s="4">
        <f t="shared" si="7"/>
        <v>0</v>
      </c>
    </row>
    <row r="242" spans="1:12">
      <c r="A242" t="s">
        <v>260</v>
      </c>
      <c r="B242" t="s">
        <v>1</v>
      </c>
      <c r="C242" t="s">
        <v>1716</v>
      </c>
      <c r="D242" t="s">
        <v>1702</v>
      </c>
      <c r="E242" t="s">
        <v>1703</v>
      </c>
      <c r="F242" t="s">
        <v>1742</v>
      </c>
      <c r="H242" t="str">
        <f>INDEX('Vensim Variables'!$B:$B,MATCH(EPS!$B242,'Vensim Variables'!$A:$A,0))</f>
        <v>g pollutant</v>
      </c>
      <c r="I242" t="str">
        <f t="shared" si="6"/>
        <v>CO2</v>
      </c>
      <c r="J242">
        <f>INDEX(NoSettings!$D:$D,MATCH(EPS!$A242,NoSettings!$A:$A,0))</f>
        <v>0</v>
      </c>
      <c r="K242">
        <f>INDEX(GWP!$C$2:$C$13,MATCH(EPS!I242,GWP!$B$2:$B$13,0))</f>
        <v>1</v>
      </c>
      <c r="L242" s="4">
        <f t="shared" si="7"/>
        <v>0</v>
      </c>
    </row>
    <row r="243" spans="1:12">
      <c r="A243" t="s">
        <v>261</v>
      </c>
      <c r="B243" t="s">
        <v>1</v>
      </c>
      <c r="C243" t="s">
        <v>1716</v>
      </c>
      <c r="D243" t="s">
        <v>1702</v>
      </c>
      <c r="E243" t="s">
        <v>1703</v>
      </c>
      <c r="F243" t="s">
        <v>1743</v>
      </c>
      <c r="H243" t="str">
        <f>INDEX('Vensim Variables'!$B:$B,MATCH(EPS!$B243,'Vensim Variables'!$A:$A,0))</f>
        <v>g pollutant</v>
      </c>
      <c r="I243" t="str">
        <f t="shared" si="6"/>
        <v>CO2</v>
      </c>
      <c r="J243">
        <f>INDEX(NoSettings!$D:$D,MATCH(EPS!$A243,NoSettings!$A:$A,0))</f>
        <v>798764000000</v>
      </c>
      <c r="K243">
        <f>INDEX(GWP!$C$2:$C$13,MATCH(EPS!I243,GWP!$B$2:$B$13,0))</f>
        <v>1</v>
      </c>
      <c r="L243" s="4">
        <f t="shared" si="7"/>
        <v>0.79876400000000003</v>
      </c>
    </row>
    <row r="244" spans="1:12">
      <c r="A244" t="s">
        <v>262</v>
      </c>
      <c r="B244" t="s">
        <v>1</v>
      </c>
      <c r="C244" t="s">
        <v>1716</v>
      </c>
      <c r="D244" t="s">
        <v>1702</v>
      </c>
      <c r="E244" t="s">
        <v>1703</v>
      </c>
      <c r="F244" t="s">
        <v>1744</v>
      </c>
      <c r="H244" t="str">
        <f>INDEX('Vensim Variables'!$B:$B,MATCH(EPS!$B244,'Vensim Variables'!$A:$A,0))</f>
        <v>g pollutant</v>
      </c>
      <c r="I244" t="str">
        <f t="shared" si="6"/>
        <v>CO2</v>
      </c>
      <c r="J244">
        <f>INDEX(NoSettings!$D:$D,MATCH(EPS!$A244,NoSettings!$A:$A,0))</f>
        <v>2994570000000</v>
      </c>
      <c r="K244">
        <f>INDEX(GWP!$C$2:$C$13,MATCH(EPS!I244,GWP!$B$2:$B$13,0))</f>
        <v>1</v>
      </c>
      <c r="L244" s="4">
        <f t="shared" si="7"/>
        <v>2.99457</v>
      </c>
    </row>
    <row r="245" spans="1:12">
      <c r="A245" t="s">
        <v>263</v>
      </c>
      <c r="B245" t="s">
        <v>1</v>
      </c>
      <c r="C245" t="s">
        <v>1716</v>
      </c>
      <c r="D245" t="s">
        <v>1702</v>
      </c>
      <c r="E245" t="s">
        <v>1703</v>
      </c>
      <c r="F245" t="s">
        <v>1745</v>
      </c>
      <c r="H245" t="str">
        <f>INDEX('Vensim Variables'!$B:$B,MATCH(EPS!$B245,'Vensim Variables'!$A:$A,0))</f>
        <v>g pollutant</v>
      </c>
      <c r="I245" t="str">
        <f t="shared" si="6"/>
        <v>CO2</v>
      </c>
      <c r="J245">
        <f>INDEX(NoSettings!$D:$D,MATCH(EPS!$A245,NoSettings!$A:$A,0))</f>
        <v>21732400000000</v>
      </c>
      <c r="K245">
        <f>INDEX(GWP!$C$2:$C$13,MATCH(EPS!I245,GWP!$B$2:$B$13,0))</f>
        <v>1</v>
      </c>
      <c r="L245" s="4">
        <f t="shared" si="7"/>
        <v>21.732399999999998</v>
      </c>
    </row>
    <row r="246" spans="1:12">
      <c r="A246" t="s">
        <v>264</v>
      </c>
      <c r="B246" t="s">
        <v>1</v>
      </c>
      <c r="C246" t="s">
        <v>1716</v>
      </c>
      <c r="D246" t="s">
        <v>1702</v>
      </c>
      <c r="E246" t="s">
        <v>1703</v>
      </c>
      <c r="F246" t="s">
        <v>1746</v>
      </c>
      <c r="H246" t="str">
        <f>INDEX('Vensim Variables'!$B:$B,MATCH(EPS!$B246,'Vensim Variables'!$A:$A,0))</f>
        <v>g pollutant</v>
      </c>
      <c r="I246" t="str">
        <f t="shared" si="6"/>
        <v>CO2</v>
      </c>
      <c r="J246">
        <f>INDEX(NoSettings!$D:$D,MATCH(EPS!$A246,NoSettings!$A:$A,0))</f>
        <v>0</v>
      </c>
      <c r="K246">
        <f>INDEX(GWP!$C$2:$C$13,MATCH(EPS!I246,GWP!$B$2:$B$13,0))</f>
        <v>1</v>
      </c>
      <c r="L246" s="4">
        <f t="shared" si="7"/>
        <v>0</v>
      </c>
    </row>
    <row r="247" spans="1:12">
      <c r="A247" t="s">
        <v>265</v>
      </c>
      <c r="B247" t="s">
        <v>1</v>
      </c>
      <c r="C247" t="s">
        <v>1716</v>
      </c>
      <c r="D247" t="s">
        <v>1702</v>
      </c>
      <c r="E247" t="s">
        <v>1703</v>
      </c>
      <c r="F247" t="s">
        <v>1747</v>
      </c>
      <c r="H247" t="str">
        <f>INDEX('Vensim Variables'!$B:$B,MATCH(EPS!$B247,'Vensim Variables'!$A:$A,0))</f>
        <v>g pollutant</v>
      </c>
      <c r="I247" t="str">
        <f t="shared" si="6"/>
        <v>CO2</v>
      </c>
      <c r="J247">
        <f>INDEX(NoSettings!$D:$D,MATCH(EPS!$A247,NoSettings!$A:$A,0))</f>
        <v>0</v>
      </c>
      <c r="K247">
        <f>INDEX(GWP!$C$2:$C$13,MATCH(EPS!I247,GWP!$B$2:$B$13,0))</f>
        <v>1</v>
      </c>
      <c r="L247" s="4">
        <f t="shared" si="7"/>
        <v>0</v>
      </c>
    </row>
    <row r="248" spans="1:12">
      <c r="A248" t="s">
        <v>266</v>
      </c>
      <c r="B248" t="s">
        <v>1</v>
      </c>
      <c r="C248" t="s">
        <v>1716</v>
      </c>
      <c r="D248" t="s">
        <v>1702</v>
      </c>
      <c r="E248" t="s">
        <v>1703</v>
      </c>
      <c r="F248" t="s">
        <v>1748</v>
      </c>
      <c r="H248" t="str">
        <f>INDEX('Vensim Variables'!$B:$B,MATCH(EPS!$B248,'Vensim Variables'!$A:$A,0))</f>
        <v>g pollutant</v>
      </c>
      <c r="I248" t="str">
        <f t="shared" si="6"/>
        <v>CO2</v>
      </c>
      <c r="J248">
        <f>INDEX(NoSettings!$D:$D,MATCH(EPS!$A248,NoSettings!$A:$A,0))</f>
        <v>0</v>
      </c>
      <c r="K248">
        <f>INDEX(GWP!$C$2:$C$13,MATCH(EPS!I248,GWP!$B$2:$B$13,0))</f>
        <v>1</v>
      </c>
      <c r="L248" s="4">
        <f t="shared" si="7"/>
        <v>0</v>
      </c>
    </row>
    <row r="249" spans="1:12">
      <c r="A249" t="s">
        <v>267</v>
      </c>
      <c r="B249" t="s">
        <v>1</v>
      </c>
      <c r="C249" t="s">
        <v>1716</v>
      </c>
      <c r="D249" t="s">
        <v>1702</v>
      </c>
      <c r="E249" t="s">
        <v>1703</v>
      </c>
      <c r="F249" t="s">
        <v>1749</v>
      </c>
      <c r="H249" t="str">
        <f>INDEX('Vensim Variables'!$B:$B,MATCH(EPS!$B249,'Vensim Variables'!$A:$A,0))</f>
        <v>g pollutant</v>
      </c>
      <c r="I249" t="str">
        <f t="shared" si="6"/>
        <v>CO2</v>
      </c>
      <c r="J249">
        <f>INDEX(NoSettings!$D:$D,MATCH(EPS!$A249,NoSettings!$A:$A,0))</f>
        <v>0</v>
      </c>
      <c r="K249">
        <f>INDEX(GWP!$C$2:$C$13,MATCH(EPS!I249,GWP!$B$2:$B$13,0))</f>
        <v>1</v>
      </c>
      <c r="L249" s="4">
        <f t="shared" si="7"/>
        <v>0</v>
      </c>
    </row>
    <row r="250" spans="1:12">
      <c r="A250" t="s">
        <v>268</v>
      </c>
      <c r="B250" t="s">
        <v>1</v>
      </c>
      <c r="C250" t="s">
        <v>1716</v>
      </c>
      <c r="D250" t="s">
        <v>1702</v>
      </c>
      <c r="E250" t="s">
        <v>1703</v>
      </c>
      <c r="F250" t="s">
        <v>1750</v>
      </c>
      <c r="H250" t="str">
        <f>INDEX('Vensim Variables'!$B:$B,MATCH(EPS!$B250,'Vensim Variables'!$A:$A,0))</f>
        <v>g pollutant</v>
      </c>
      <c r="I250" t="str">
        <f t="shared" si="6"/>
        <v>CO2</v>
      </c>
      <c r="J250">
        <f>INDEX(NoSettings!$D:$D,MATCH(EPS!$A250,NoSettings!$A:$A,0))</f>
        <v>47287500000</v>
      </c>
      <c r="K250">
        <f>INDEX(GWP!$C$2:$C$13,MATCH(EPS!I250,GWP!$B$2:$B$13,0))</f>
        <v>1</v>
      </c>
      <c r="L250" s="4">
        <f t="shared" si="7"/>
        <v>4.7287500000000003E-2</v>
      </c>
    </row>
    <row r="251" spans="1:12">
      <c r="A251" t="s">
        <v>269</v>
      </c>
      <c r="B251" t="s">
        <v>1</v>
      </c>
      <c r="C251" t="s">
        <v>1716</v>
      </c>
      <c r="D251" t="s">
        <v>1702</v>
      </c>
      <c r="E251" t="s">
        <v>1703</v>
      </c>
      <c r="F251" t="s">
        <v>1751</v>
      </c>
      <c r="H251" t="str">
        <f>INDEX('Vensim Variables'!$B:$B,MATCH(EPS!$B251,'Vensim Variables'!$A:$A,0))</f>
        <v>g pollutant</v>
      </c>
      <c r="I251" t="str">
        <f t="shared" si="6"/>
        <v>CO2</v>
      </c>
      <c r="J251">
        <f>INDEX(NoSettings!$D:$D,MATCH(EPS!$A251,NoSettings!$A:$A,0))</f>
        <v>0</v>
      </c>
      <c r="K251">
        <f>INDEX(GWP!$C$2:$C$13,MATCH(EPS!I251,GWP!$B$2:$B$13,0))</f>
        <v>1</v>
      </c>
      <c r="L251" s="4">
        <f t="shared" si="7"/>
        <v>0</v>
      </c>
    </row>
    <row r="252" spans="1:12">
      <c r="A252" t="s">
        <v>270</v>
      </c>
      <c r="B252" t="s">
        <v>1</v>
      </c>
      <c r="C252" t="s">
        <v>1716</v>
      </c>
      <c r="D252" t="s">
        <v>1702</v>
      </c>
      <c r="E252" t="s">
        <v>1704</v>
      </c>
      <c r="F252" t="s">
        <v>1742</v>
      </c>
      <c r="H252" t="str">
        <f>INDEX('Vensim Variables'!$B:$B,MATCH(EPS!$B252,'Vensim Variables'!$A:$A,0))</f>
        <v>g pollutant</v>
      </c>
      <c r="I252" t="str">
        <f t="shared" si="6"/>
        <v>CO2</v>
      </c>
      <c r="J252">
        <f>INDEX(NoSettings!$D:$D,MATCH(EPS!$A252,NoSettings!$A:$A,0))</f>
        <v>0</v>
      </c>
      <c r="K252">
        <f>INDEX(GWP!$C$2:$C$13,MATCH(EPS!I252,GWP!$B$2:$B$13,0))</f>
        <v>1</v>
      </c>
      <c r="L252" s="4">
        <f t="shared" si="7"/>
        <v>0</v>
      </c>
    </row>
    <row r="253" spans="1:12">
      <c r="A253" t="s">
        <v>271</v>
      </c>
      <c r="B253" t="s">
        <v>1</v>
      </c>
      <c r="C253" t="s">
        <v>1716</v>
      </c>
      <c r="D253" t="s">
        <v>1702</v>
      </c>
      <c r="E253" t="s">
        <v>1704</v>
      </c>
      <c r="F253" t="s">
        <v>1743</v>
      </c>
      <c r="H253" t="str">
        <f>INDEX('Vensim Variables'!$B:$B,MATCH(EPS!$B253,'Vensim Variables'!$A:$A,0))</f>
        <v>g pollutant</v>
      </c>
      <c r="I253" t="str">
        <f t="shared" si="6"/>
        <v>CO2</v>
      </c>
      <c r="J253">
        <f>INDEX(NoSettings!$D:$D,MATCH(EPS!$A253,NoSettings!$A:$A,0))</f>
        <v>1666780000000</v>
      </c>
      <c r="K253">
        <f>INDEX(GWP!$C$2:$C$13,MATCH(EPS!I253,GWP!$B$2:$B$13,0))</f>
        <v>1</v>
      </c>
      <c r="L253" s="4">
        <f t="shared" si="7"/>
        <v>1.6667799999999999</v>
      </c>
    </row>
    <row r="254" spans="1:12">
      <c r="A254" t="s">
        <v>272</v>
      </c>
      <c r="B254" t="s">
        <v>1</v>
      </c>
      <c r="C254" t="s">
        <v>1716</v>
      </c>
      <c r="D254" t="s">
        <v>1702</v>
      </c>
      <c r="E254" t="s">
        <v>1704</v>
      </c>
      <c r="F254" t="s">
        <v>1744</v>
      </c>
      <c r="H254" t="str">
        <f>INDEX('Vensim Variables'!$B:$B,MATCH(EPS!$B254,'Vensim Variables'!$A:$A,0))</f>
        <v>g pollutant</v>
      </c>
      <c r="I254" t="str">
        <f t="shared" si="6"/>
        <v>CO2</v>
      </c>
      <c r="J254">
        <f>INDEX(NoSettings!$D:$D,MATCH(EPS!$A254,NoSettings!$A:$A,0))</f>
        <v>2395270000000</v>
      </c>
      <c r="K254">
        <f>INDEX(GWP!$C$2:$C$13,MATCH(EPS!I254,GWP!$B$2:$B$13,0))</f>
        <v>1</v>
      </c>
      <c r="L254" s="4">
        <f t="shared" si="7"/>
        <v>2.39527</v>
      </c>
    </row>
    <row r="255" spans="1:12">
      <c r="A255" t="s">
        <v>273</v>
      </c>
      <c r="B255" t="s">
        <v>1</v>
      </c>
      <c r="C255" t="s">
        <v>1716</v>
      </c>
      <c r="D255" t="s">
        <v>1702</v>
      </c>
      <c r="E255" t="s">
        <v>1704</v>
      </c>
      <c r="F255" t="s">
        <v>1745</v>
      </c>
      <c r="H255" t="str">
        <f>INDEX('Vensim Variables'!$B:$B,MATCH(EPS!$B255,'Vensim Variables'!$A:$A,0))</f>
        <v>g pollutant</v>
      </c>
      <c r="I255" t="str">
        <f t="shared" si="6"/>
        <v>CO2</v>
      </c>
      <c r="J255">
        <f>INDEX(NoSettings!$D:$D,MATCH(EPS!$A255,NoSettings!$A:$A,0))</f>
        <v>314435000000000</v>
      </c>
      <c r="K255">
        <f>INDEX(GWP!$C$2:$C$13,MATCH(EPS!I255,GWP!$B$2:$B$13,0))</f>
        <v>1</v>
      </c>
      <c r="L255" s="4">
        <f t="shared" si="7"/>
        <v>314.435</v>
      </c>
    </row>
    <row r="256" spans="1:12">
      <c r="A256" t="s">
        <v>274</v>
      </c>
      <c r="B256" t="s">
        <v>1</v>
      </c>
      <c r="C256" t="s">
        <v>1716</v>
      </c>
      <c r="D256" t="s">
        <v>1702</v>
      </c>
      <c r="E256" t="s">
        <v>1704</v>
      </c>
      <c r="F256" t="s">
        <v>1746</v>
      </c>
      <c r="H256" t="str">
        <f>INDEX('Vensim Variables'!$B:$B,MATCH(EPS!$B256,'Vensim Variables'!$A:$A,0))</f>
        <v>g pollutant</v>
      </c>
      <c r="I256" t="str">
        <f t="shared" si="6"/>
        <v>CO2</v>
      </c>
      <c r="J256">
        <f>INDEX(NoSettings!$D:$D,MATCH(EPS!$A256,NoSettings!$A:$A,0))</f>
        <v>0</v>
      </c>
      <c r="K256">
        <f>INDEX(GWP!$C$2:$C$13,MATCH(EPS!I256,GWP!$B$2:$B$13,0))</f>
        <v>1</v>
      </c>
      <c r="L256" s="4">
        <f t="shared" si="7"/>
        <v>0</v>
      </c>
    </row>
    <row r="257" spans="1:12">
      <c r="A257" t="s">
        <v>275</v>
      </c>
      <c r="B257" t="s">
        <v>1</v>
      </c>
      <c r="C257" t="s">
        <v>1716</v>
      </c>
      <c r="D257" t="s">
        <v>1702</v>
      </c>
      <c r="E257" t="s">
        <v>1704</v>
      </c>
      <c r="F257" t="s">
        <v>1747</v>
      </c>
      <c r="H257" t="str">
        <f>INDEX('Vensim Variables'!$B:$B,MATCH(EPS!$B257,'Vensim Variables'!$A:$A,0))</f>
        <v>g pollutant</v>
      </c>
      <c r="I257" t="str">
        <f t="shared" si="6"/>
        <v>CO2</v>
      </c>
      <c r="J257">
        <f>INDEX(NoSettings!$D:$D,MATCH(EPS!$A257,NoSettings!$A:$A,0))</f>
        <v>0</v>
      </c>
      <c r="K257">
        <f>INDEX(GWP!$C$2:$C$13,MATCH(EPS!I257,GWP!$B$2:$B$13,0))</f>
        <v>1</v>
      </c>
      <c r="L257" s="4">
        <f t="shared" si="7"/>
        <v>0</v>
      </c>
    </row>
    <row r="258" spans="1:12">
      <c r="A258" t="s">
        <v>276</v>
      </c>
      <c r="B258" t="s">
        <v>1</v>
      </c>
      <c r="C258" t="s">
        <v>1716</v>
      </c>
      <c r="D258" t="s">
        <v>1702</v>
      </c>
      <c r="E258" t="s">
        <v>1704</v>
      </c>
      <c r="F258" t="s">
        <v>1748</v>
      </c>
      <c r="H258" t="str">
        <f>INDEX('Vensim Variables'!$B:$B,MATCH(EPS!$B258,'Vensim Variables'!$A:$A,0))</f>
        <v>g pollutant</v>
      </c>
      <c r="I258" t="str">
        <f t="shared" si="6"/>
        <v>CO2</v>
      </c>
      <c r="J258">
        <f>INDEX(NoSettings!$D:$D,MATCH(EPS!$A258,NoSettings!$A:$A,0))</f>
        <v>0</v>
      </c>
      <c r="K258">
        <f>INDEX(GWP!$C$2:$C$13,MATCH(EPS!I258,GWP!$B$2:$B$13,0))</f>
        <v>1</v>
      </c>
      <c r="L258" s="4">
        <f t="shared" si="7"/>
        <v>0</v>
      </c>
    </row>
    <row r="259" spans="1:12">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INDEX(NoSettings!$D:$D,MATCH(EPS!$A259,NoSettings!$A:$A,0))</f>
        <v>0</v>
      </c>
      <c r="K259">
        <f>INDEX(GWP!$C$2:$C$13,MATCH(EPS!I259,GWP!$B$2:$B$13,0))</f>
        <v>1</v>
      </c>
      <c r="L259" s="4">
        <f t="shared" ref="L259:L322" si="9">IF(H259="g pollutant",K259*J259/10^12,IF(H259="MMTCO2e",J259,IF(H259="MWh",J259,0)))</f>
        <v>0</v>
      </c>
    </row>
    <row r="260" spans="1:12">
      <c r="A260" t="s">
        <v>278</v>
      </c>
      <c r="B260" t="s">
        <v>1</v>
      </c>
      <c r="C260" t="s">
        <v>1716</v>
      </c>
      <c r="D260" t="s">
        <v>1702</v>
      </c>
      <c r="E260" t="s">
        <v>1704</v>
      </c>
      <c r="F260" t="s">
        <v>1750</v>
      </c>
      <c r="H260" t="str">
        <f>INDEX('Vensim Variables'!$B:$B,MATCH(EPS!$B260,'Vensim Variables'!$A:$A,0))</f>
        <v>g pollutant</v>
      </c>
      <c r="I260" t="str">
        <f t="shared" si="8"/>
        <v>CO2</v>
      </c>
      <c r="J260">
        <f>INDEX(NoSettings!$D:$D,MATCH(EPS!$A260,NoSettings!$A:$A,0))</f>
        <v>161614000000</v>
      </c>
      <c r="K260">
        <f>INDEX(GWP!$C$2:$C$13,MATCH(EPS!I260,GWP!$B$2:$B$13,0))</f>
        <v>1</v>
      </c>
      <c r="L260" s="4">
        <f t="shared" si="9"/>
        <v>0.16161400000000001</v>
      </c>
    </row>
    <row r="261" spans="1:12">
      <c r="A261" t="s">
        <v>279</v>
      </c>
      <c r="B261" t="s">
        <v>1</v>
      </c>
      <c r="C261" t="s">
        <v>1716</v>
      </c>
      <c r="D261" t="s">
        <v>1702</v>
      </c>
      <c r="E261" t="s">
        <v>1704</v>
      </c>
      <c r="F261" t="s">
        <v>1751</v>
      </c>
      <c r="H261" t="str">
        <f>INDEX('Vensim Variables'!$B:$B,MATCH(EPS!$B261,'Vensim Variables'!$A:$A,0))</f>
        <v>g pollutant</v>
      </c>
      <c r="I261" t="str">
        <f t="shared" si="8"/>
        <v>CO2</v>
      </c>
      <c r="J261">
        <f>INDEX(NoSettings!$D:$D,MATCH(EPS!$A261,NoSettings!$A:$A,0))</f>
        <v>0</v>
      </c>
      <c r="K261">
        <f>INDEX(GWP!$C$2:$C$13,MATCH(EPS!I261,GWP!$B$2:$B$13,0))</f>
        <v>1</v>
      </c>
      <c r="L261" s="4">
        <f t="shared" si="9"/>
        <v>0</v>
      </c>
    </row>
    <row r="262" spans="1:12">
      <c r="A262" t="s">
        <v>280</v>
      </c>
      <c r="B262" t="s">
        <v>1</v>
      </c>
      <c r="C262" t="s">
        <v>1716</v>
      </c>
      <c r="D262" t="s">
        <v>1705</v>
      </c>
      <c r="E262" t="s">
        <v>1703</v>
      </c>
      <c r="F262" t="s">
        <v>1742</v>
      </c>
      <c r="H262" t="str">
        <f>INDEX('Vensim Variables'!$B:$B,MATCH(EPS!$B262,'Vensim Variables'!$A:$A,0))</f>
        <v>g pollutant</v>
      </c>
      <c r="I262" t="str">
        <f t="shared" si="8"/>
        <v>VOC</v>
      </c>
      <c r="J262">
        <f>INDEX(NoSettings!$D:$D,MATCH(EPS!$A262,NoSettings!$A:$A,0))</f>
        <v>0</v>
      </c>
      <c r="K262">
        <f>INDEX(GWP!$C$2:$C$13,MATCH(EPS!I262,GWP!$B$2:$B$13,0))</f>
        <v>0</v>
      </c>
      <c r="L262" s="4">
        <f t="shared" si="9"/>
        <v>0</v>
      </c>
    </row>
    <row r="263" spans="1:12">
      <c r="A263" t="s">
        <v>281</v>
      </c>
      <c r="B263" t="s">
        <v>1</v>
      </c>
      <c r="C263" t="s">
        <v>1716</v>
      </c>
      <c r="D263" t="s">
        <v>1705</v>
      </c>
      <c r="E263" t="s">
        <v>1703</v>
      </c>
      <c r="F263" t="s">
        <v>1743</v>
      </c>
      <c r="H263" t="str">
        <f>INDEX('Vensim Variables'!$B:$B,MATCH(EPS!$B263,'Vensim Variables'!$A:$A,0))</f>
        <v>g pollutant</v>
      </c>
      <c r="I263" t="str">
        <f t="shared" si="8"/>
        <v>VOC</v>
      </c>
      <c r="J263">
        <f>INDEX(NoSettings!$D:$D,MATCH(EPS!$A263,NoSettings!$A:$A,0))</f>
        <v>304609000</v>
      </c>
      <c r="K263">
        <f>INDEX(GWP!$C$2:$C$13,MATCH(EPS!I263,GWP!$B$2:$B$13,0))</f>
        <v>0</v>
      </c>
      <c r="L263" s="4">
        <f t="shared" si="9"/>
        <v>0</v>
      </c>
    </row>
    <row r="264" spans="1:12">
      <c r="A264" t="s">
        <v>282</v>
      </c>
      <c r="B264" t="s">
        <v>1</v>
      </c>
      <c r="C264" t="s">
        <v>1716</v>
      </c>
      <c r="D264" t="s">
        <v>1705</v>
      </c>
      <c r="E264" t="s">
        <v>1703</v>
      </c>
      <c r="F264" t="s">
        <v>1744</v>
      </c>
      <c r="H264" t="str">
        <f>INDEX('Vensim Variables'!$B:$B,MATCH(EPS!$B264,'Vensim Variables'!$A:$A,0))</f>
        <v>g pollutant</v>
      </c>
      <c r="I264" t="str">
        <f t="shared" si="8"/>
        <v>VOC</v>
      </c>
      <c r="J264">
        <f>INDEX(NoSettings!$D:$D,MATCH(EPS!$A264,NoSettings!$A:$A,0))</f>
        <v>1964650000</v>
      </c>
      <c r="K264">
        <f>INDEX(GWP!$C$2:$C$13,MATCH(EPS!I264,GWP!$B$2:$B$13,0))</f>
        <v>0</v>
      </c>
      <c r="L264" s="4">
        <f t="shared" si="9"/>
        <v>0</v>
      </c>
    </row>
    <row r="265" spans="1:12">
      <c r="A265" t="s">
        <v>283</v>
      </c>
      <c r="B265" t="s">
        <v>1</v>
      </c>
      <c r="C265" t="s">
        <v>1716</v>
      </c>
      <c r="D265" t="s">
        <v>1705</v>
      </c>
      <c r="E265" t="s">
        <v>1703</v>
      </c>
      <c r="F265" t="s">
        <v>1745</v>
      </c>
      <c r="H265" t="str">
        <f>INDEX('Vensim Variables'!$B:$B,MATCH(EPS!$B265,'Vensim Variables'!$A:$A,0))</f>
        <v>g pollutant</v>
      </c>
      <c r="I265" t="str">
        <f t="shared" si="8"/>
        <v>VOC</v>
      </c>
      <c r="J265">
        <f>INDEX(NoSettings!$D:$D,MATCH(EPS!$A265,NoSettings!$A:$A,0))</f>
        <v>3858280000</v>
      </c>
      <c r="K265">
        <f>INDEX(GWP!$C$2:$C$13,MATCH(EPS!I265,GWP!$B$2:$B$13,0))</f>
        <v>0</v>
      </c>
      <c r="L265" s="4">
        <f t="shared" si="9"/>
        <v>0</v>
      </c>
    </row>
    <row r="266" spans="1:12">
      <c r="A266" t="s">
        <v>284</v>
      </c>
      <c r="B266" t="s">
        <v>1</v>
      </c>
      <c r="C266" t="s">
        <v>1716</v>
      </c>
      <c r="D266" t="s">
        <v>1705</v>
      </c>
      <c r="E266" t="s">
        <v>1703</v>
      </c>
      <c r="F266" t="s">
        <v>1746</v>
      </c>
      <c r="H266" t="str">
        <f>INDEX('Vensim Variables'!$B:$B,MATCH(EPS!$B266,'Vensim Variables'!$A:$A,0))</f>
        <v>g pollutant</v>
      </c>
      <c r="I266" t="str">
        <f t="shared" si="8"/>
        <v>VOC</v>
      </c>
      <c r="J266">
        <f>INDEX(NoSettings!$D:$D,MATCH(EPS!$A266,NoSettings!$A:$A,0))</f>
        <v>164821000</v>
      </c>
      <c r="K266">
        <f>INDEX(GWP!$C$2:$C$13,MATCH(EPS!I266,GWP!$B$2:$B$13,0))</f>
        <v>0</v>
      </c>
      <c r="L266" s="4">
        <f t="shared" si="9"/>
        <v>0</v>
      </c>
    </row>
    <row r="267" spans="1:12">
      <c r="A267" t="s">
        <v>285</v>
      </c>
      <c r="B267" t="s">
        <v>1</v>
      </c>
      <c r="C267" t="s">
        <v>1716</v>
      </c>
      <c r="D267" t="s">
        <v>1705</v>
      </c>
      <c r="E267" t="s">
        <v>1703</v>
      </c>
      <c r="F267" t="s">
        <v>1747</v>
      </c>
      <c r="H267" t="str">
        <f>INDEX('Vensim Variables'!$B:$B,MATCH(EPS!$B267,'Vensim Variables'!$A:$A,0))</f>
        <v>g pollutant</v>
      </c>
      <c r="I267" t="str">
        <f t="shared" si="8"/>
        <v>VOC</v>
      </c>
      <c r="J267">
        <f>INDEX(NoSettings!$D:$D,MATCH(EPS!$A267,NoSettings!$A:$A,0))</f>
        <v>120043000</v>
      </c>
      <c r="K267">
        <f>INDEX(GWP!$C$2:$C$13,MATCH(EPS!I267,GWP!$B$2:$B$13,0))</f>
        <v>0</v>
      </c>
      <c r="L267" s="4">
        <f t="shared" si="9"/>
        <v>0</v>
      </c>
    </row>
    <row r="268" spans="1:12">
      <c r="A268" t="s">
        <v>286</v>
      </c>
      <c r="B268" t="s">
        <v>1</v>
      </c>
      <c r="C268" t="s">
        <v>1716</v>
      </c>
      <c r="D268" t="s">
        <v>1705</v>
      </c>
      <c r="E268" t="s">
        <v>1703</v>
      </c>
      <c r="F268" t="s">
        <v>1748</v>
      </c>
      <c r="H268" t="str">
        <f>INDEX('Vensim Variables'!$B:$B,MATCH(EPS!$B268,'Vensim Variables'!$A:$A,0))</f>
        <v>g pollutant</v>
      </c>
      <c r="I268" t="str">
        <f t="shared" si="8"/>
        <v>VOC</v>
      </c>
      <c r="J268">
        <f>INDEX(NoSettings!$D:$D,MATCH(EPS!$A268,NoSettings!$A:$A,0))</f>
        <v>0</v>
      </c>
      <c r="K268">
        <f>INDEX(GWP!$C$2:$C$13,MATCH(EPS!I268,GWP!$B$2:$B$13,0))</f>
        <v>0</v>
      </c>
      <c r="L268" s="4">
        <f t="shared" si="9"/>
        <v>0</v>
      </c>
    </row>
    <row r="269" spans="1:12">
      <c r="A269" t="s">
        <v>287</v>
      </c>
      <c r="B269" t="s">
        <v>1</v>
      </c>
      <c r="C269" t="s">
        <v>1716</v>
      </c>
      <c r="D269" t="s">
        <v>1705</v>
      </c>
      <c r="E269" t="s">
        <v>1703</v>
      </c>
      <c r="F269" t="s">
        <v>1749</v>
      </c>
      <c r="H269" t="str">
        <f>INDEX('Vensim Variables'!$B:$B,MATCH(EPS!$B269,'Vensim Variables'!$A:$A,0))</f>
        <v>g pollutant</v>
      </c>
      <c r="I269" t="str">
        <f t="shared" si="8"/>
        <v>VOC</v>
      </c>
      <c r="J269">
        <f>INDEX(NoSettings!$D:$D,MATCH(EPS!$A269,NoSettings!$A:$A,0))</f>
        <v>0</v>
      </c>
      <c r="K269">
        <f>INDEX(GWP!$C$2:$C$13,MATCH(EPS!I269,GWP!$B$2:$B$13,0))</f>
        <v>0</v>
      </c>
      <c r="L269" s="4">
        <f t="shared" si="9"/>
        <v>0</v>
      </c>
    </row>
    <row r="270" spans="1:12">
      <c r="A270" t="s">
        <v>288</v>
      </c>
      <c r="B270" t="s">
        <v>1</v>
      </c>
      <c r="C270" t="s">
        <v>1716</v>
      </c>
      <c r="D270" t="s">
        <v>1705</v>
      </c>
      <c r="E270" t="s">
        <v>1703</v>
      </c>
      <c r="F270" t="s">
        <v>1750</v>
      </c>
      <c r="H270" t="str">
        <f>INDEX('Vensim Variables'!$B:$B,MATCH(EPS!$B270,'Vensim Variables'!$A:$A,0))</f>
        <v>g pollutant</v>
      </c>
      <c r="I270" t="str">
        <f t="shared" si="8"/>
        <v>VOC</v>
      </c>
      <c r="J270">
        <f>INDEX(NoSettings!$D:$D,MATCH(EPS!$A270,NoSettings!$A:$A,0))</f>
        <v>13175300</v>
      </c>
      <c r="K270">
        <f>INDEX(GWP!$C$2:$C$13,MATCH(EPS!I270,GWP!$B$2:$B$13,0))</f>
        <v>0</v>
      </c>
      <c r="L270" s="4">
        <f t="shared" si="9"/>
        <v>0</v>
      </c>
    </row>
    <row r="271" spans="1:12">
      <c r="A271" t="s">
        <v>289</v>
      </c>
      <c r="B271" t="s">
        <v>1</v>
      </c>
      <c r="C271" t="s">
        <v>1716</v>
      </c>
      <c r="D271" t="s">
        <v>1705</v>
      </c>
      <c r="E271" t="s">
        <v>1703</v>
      </c>
      <c r="F271" t="s">
        <v>1751</v>
      </c>
      <c r="H271" t="str">
        <f>INDEX('Vensim Variables'!$B:$B,MATCH(EPS!$B271,'Vensim Variables'!$A:$A,0))</f>
        <v>g pollutant</v>
      </c>
      <c r="I271" t="str">
        <f t="shared" si="8"/>
        <v>VOC</v>
      </c>
      <c r="J271">
        <f>INDEX(NoSettings!$D:$D,MATCH(EPS!$A271,NoSettings!$A:$A,0))</f>
        <v>0</v>
      </c>
      <c r="K271">
        <f>INDEX(GWP!$C$2:$C$13,MATCH(EPS!I271,GWP!$B$2:$B$13,0))</f>
        <v>0</v>
      </c>
      <c r="L271" s="4">
        <f t="shared" si="9"/>
        <v>0</v>
      </c>
    </row>
    <row r="272" spans="1:12">
      <c r="A272" t="s">
        <v>290</v>
      </c>
      <c r="B272" t="s">
        <v>1</v>
      </c>
      <c r="C272" t="s">
        <v>1716</v>
      </c>
      <c r="D272" t="s">
        <v>1705</v>
      </c>
      <c r="E272" t="s">
        <v>1704</v>
      </c>
      <c r="F272" t="s">
        <v>1742</v>
      </c>
      <c r="H272" t="str">
        <f>INDEX('Vensim Variables'!$B:$B,MATCH(EPS!$B272,'Vensim Variables'!$A:$A,0))</f>
        <v>g pollutant</v>
      </c>
      <c r="I272" t="str">
        <f t="shared" si="8"/>
        <v>VOC</v>
      </c>
      <c r="J272">
        <f>INDEX(NoSettings!$D:$D,MATCH(EPS!$A272,NoSettings!$A:$A,0))</f>
        <v>0</v>
      </c>
      <c r="K272">
        <f>INDEX(GWP!$C$2:$C$13,MATCH(EPS!I272,GWP!$B$2:$B$13,0))</f>
        <v>0</v>
      </c>
      <c r="L272" s="4">
        <f t="shared" si="9"/>
        <v>0</v>
      </c>
    </row>
    <row r="273" spans="1:12">
      <c r="A273" t="s">
        <v>291</v>
      </c>
      <c r="B273" t="s">
        <v>1</v>
      </c>
      <c r="C273" t="s">
        <v>1716</v>
      </c>
      <c r="D273" t="s">
        <v>1705</v>
      </c>
      <c r="E273" t="s">
        <v>1704</v>
      </c>
      <c r="F273" t="s">
        <v>1743</v>
      </c>
      <c r="H273" t="str">
        <f>INDEX('Vensim Variables'!$B:$B,MATCH(EPS!$B273,'Vensim Variables'!$A:$A,0))</f>
        <v>g pollutant</v>
      </c>
      <c r="I273" t="str">
        <f t="shared" si="8"/>
        <v>VOC</v>
      </c>
      <c r="J273">
        <f>INDEX(NoSettings!$D:$D,MATCH(EPS!$A273,NoSettings!$A:$A,0))</f>
        <v>635628000</v>
      </c>
      <c r="K273">
        <f>INDEX(GWP!$C$2:$C$13,MATCH(EPS!I273,GWP!$B$2:$B$13,0))</f>
        <v>0</v>
      </c>
      <c r="L273" s="4">
        <f t="shared" si="9"/>
        <v>0</v>
      </c>
    </row>
    <row r="274" spans="1:12">
      <c r="A274" t="s">
        <v>292</v>
      </c>
      <c r="B274" t="s">
        <v>1</v>
      </c>
      <c r="C274" t="s">
        <v>1716</v>
      </c>
      <c r="D274" t="s">
        <v>1705</v>
      </c>
      <c r="E274" t="s">
        <v>1704</v>
      </c>
      <c r="F274" t="s">
        <v>1744</v>
      </c>
      <c r="H274" t="str">
        <f>INDEX('Vensim Variables'!$B:$B,MATCH(EPS!$B274,'Vensim Variables'!$A:$A,0))</f>
        <v>g pollutant</v>
      </c>
      <c r="I274" t="str">
        <f t="shared" si="8"/>
        <v>VOC</v>
      </c>
      <c r="J274">
        <f>INDEX(NoSettings!$D:$D,MATCH(EPS!$A274,NoSettings!$A:$A,0))</f>
        <v>1571470000</v>
      </c>
      <c r="K274">
        <f>INDEX(GWP!$C$2:$C$13,MATCH(EPS!I274,GWP!$B$2:$B$13,0))</f>
        <v>0</v>
      </c>
      <c r="L274" s="4">
        <f t="shared" si="9"/>
        <v>0</v>
      </c>
    </row>
    <row r="275" spans="1:12">
      <c r="A275" t="s">
        <v>293</v>
      </c>
      <c r="B275" t="s">
        <v>1</v>
      </c>
      <c r="C275" t="s">
        <v>1716</v>
      </c>
      <c r="D275" t="s">
        <v>1705</v>
      </c>
      <c r="E275" t="s">
        <v>1704</v>
      </c>
      <c r="F275" t="s">
        <v>1745</v>
      </c>
      <c r="H275" t="str">
        <f>INDEX('Vensim Variables'!$B:$B,MATCH(EPS!$B275,'Vensim Variables'!$A:$A,0))</f>
        <v>g pollutant</v>
      </c>
      <c r="I275" t="str">
        <f t="shared" si="8"/>
        <v>VOC</v>
      </c>
      <c r="J275">
        <f>INDEX(NoSettings!$D:$D,MATCH(EPS!$A275,NoSettings!$A:$A,0))</f>
        <v>55823400000</v>
      </c>
      <c r="K275">
        <f>INDEX(GWP!$C$2:$C$13,MATCH(EPS!I275,GWP!$B$2:$B$13,0))</f>
        <v>0</v>
      </c>
      <c r="L275" s="4">
        <f t="shared" si="9"/>
        <v>0</v>
      </c>
    </row>
    <row r="276" spans="1:12">
      <c r="A276" t="s">
        <v>294</v>
      </c>
      <c r="B276" t="s">
        <v>1</v>
      </c>
      <c r="C276" t="s">
        <v>1716</v>
      </c>
      <c r="D276" t="s">
        <v>1705</v>
      </c>
      <c r="E276" t="s">
        <v>1704</v>
      </c>
      <c r="F276" t="s">
        <v>1746</v>
      </c>
      <c r="H276" t="str">
        <f>INDEX('Vensim Variables'!$B:$B,MATCH(EPS!$B276,'Vensim Variables'!$A:$A,0))</f>
        <v>g pollutant</v>
      </c>
      <c r="I276" t="str">
        <f t="shared" si="8"/>
        <v>VOC</v>
      </c>
      <c r="J276">
        <f>INDEX(NoSettings!$D:$D,MATCH(EPS!$A276,NoSettings!$A:$A,0))</f>
        <v>131836000</v>
      </c>
      <c r="K276">
        <f>INDEX(GWP!$C$2:$C$13,MATCH(EPS!I276,GWP!$B$2:$B$13,0))</f>
        <v>0</v>
      </c>
      <c r="L276" s="4">
        <f t="shared" si="9"/>
        <v>0</v>
      </c>
    </row>
    <row r="277" spans="1:12">
      <c r="A277" t="s">
        <v>295</v>
      </c>
      <c r="B277" t="s">
        <v>1</v>
      </c>
      <c r="C277" t="s">
        <v>1716</v>
      </c>
      <c r="D277" t="s">
        <v>1705</v>
      </c>
      <c r="E277" t="s">
        <v>1704</v>
      </c>
      <c r="F277" t="s">
        <v>1747</v>
      </c>
      <c r="H277" t="str">
        <f>INDEX('Vensim Variables'!$B:$B,MATCH(EPS!$B277,'Vensim Variables'!$A:$A,0))</f>
        <v>g pollutant</v>
      </c>
      <c r="I277" t="str">
        <f t="shared" si="8"/>
        <v>VOC</v>
      </c>
      <c r="J277">
        <f>INDEX(NoSettings!$D:$D,MATCH(EPS!$A277,NoSettings!$A:$A,0))</f>
        <v>1736850000</v>
      </c>
      <c r="K277">
        <f>INDEX(GWP!$C$2:$C$13,MATCH(EPS!I277,GWP!$B$2:$B$13,0))</f>
        <v>0</v>
      </c>
      <c r="L277" s="4">
        <f t="shared" si="9"/>
        <v>0</v>
      </c>
    </row>
    <row r="278" spans="1:12">
      <c r="A278" t="s">
        <v>296</v>
      </c>
      <c r="B278" t="s">
        <v>1</v>
      </c>
      <c r="C278" t="s">
        <v>1716</v>
      </c>
      <c r="D278" t="s">
        <v>1705</v>
      </c>
      <c r="E278" t="s">
        <v>1704</v>
      </c>
      <c r="F278" t="s">
        <v>1748</v>
      </c>
      <c r="H278" t="str">
        <f>INDEX('Vensim Variables'!$B:$B,MATCH(EPS!$B278,'Vensim Variables'!$A:$A,0))</f>
        <v>g pollutant</v>
      </c>
      <c r="I278" t="str">
        <f t="shared" si="8"/>
        <v>VOC</v>
      </c>
      <c r="J278">
        <f>INDEX(NoSettings!$D:$D,MATCH(EPS!$A278,NoSettings!$A:$A,0))</f>
        <v>0</v>
      </c>
      <c r="K278">
        <f>INDEX(GWP!$C$2:$C$13,MATCH(EPS!I278,GWP!$B$2:$B$13,0))</f>
        <v>0</v>
      </c>
      <c r="L278" s="4">
        <f t="shared" si="9"/>
        <v>0</v>
      </c>
    </row>
    <row r="279" spans="1:12">
      <c r="A279" t="s">
        <v>297</v>
      </c>
      <c r="B279" t="s">
        <v>1</v>
      </c>
      <c r="C279" t="s">
        <v>1716</v>
      </c>
      <c r="D279" t="s">
        <v>1705</v>
      </c>
      <c r="E279" t="s">
        <v>1704</v>
      </c>
      <c r="F279" t="s">
        <v>1749</v>
      </c>
      <c r="H279" t="str">
        <f>INDEX('Vensim Variables'!$B:$B,MATCH(EPS!$B279,'Vensim Variables'!$A:$A,0))</f>
        <v>g pollutant</v>
      </c>
      <c r="I279" t="str">
        <f t="shared" si="8"/>
        <v>VOC</v>
      </c>
      <c r="J279">
        <f>INDEX(NoSettings!$D:$D,MATCH(EPS!$A279,NoSettings!$A:$A,0))</f>
        <v>0</v>
      </c>
      <c r="K279">
        <f>INDEX(GWP!$C$2:$C$13,MATCH(EPS!I279,GWP!$B$2:$B$13,0))</f>
        <v>0</v>
      </c>
      <c r="L279" s="4">
        <f t="shared" si="9"/>
        <v>0</v>
      </c>
    </row>
    <row r="280" spans="1:12">
      <c r="A280" t="s">
        <v>298</v>
      </c>
      <c r="B280" t="s">
        <v>1</v>
      </c>
      <c r="C280" t="s">
        <v>1716</v>
      </c>
      <c r="D280" t="s">
        <v>1705</v>
      </c>
      <c r="E280" t="s">
        <v>1704</v>
      </c>
      <c r="F280" t="s">
        <v>1750</v>
      </c>
      <c r="H280" t="str">
        <f>INDEX('Vensim Variables'!$B:$B,MATCH(EPS!$B280,'Vensim Variables'!$A:$A,0))</f>
        <v>g pollutant</v>
      </c>
      <c r="I280" t="str">
        <f t="shared" si="8"/>
        <v>VOC</v>
      </c>
      <c r="J280">
        <f>INDEX(NoSettings!$D:$D,MATCH(EPS!$A280,NoSettings!$A:$A,0))</f>
        <v>45029100</v>
      </c>
      <c r="K280">
        <f>INDEX(GWP!$C$2:$C$13,MATCH(EPS!I280,GWP!$B$2:$B$13,0))</f>
        <v>0</v>
      </c>
      <c r="L280" s="4">
        <f t="shared" si="9"/>
        <v>0</v>
      </c>
    </row>
    <row r="281" spans="1:12">
      <c r="A281" t="s">
        <v>299</v>
      </c>
      <c r="B281" t="s">
        <v>1</v>
      </c>
      <c r="C281" t="s">
        <v>1716</v>
      </c>
      <c r="D281" t="s">
        <v>1705</v>
      </c>
      <c r="E281" t="s">
        <v>1704</v>
      </c>
      <c r="F281" t="s">
        <v>1751</v>
      </c>
      <c r="H281" t="str">
        <f>INDEX('Vensim Variables'!$B:$B,MATCH(EPS!$B281,'Vensim Variables'!$A:$A,0))</f>
        <v>g pollutant</v>
      </c>
      <c r="I281" t="str">
        <f t="shared" si="8"/>
        <v>VOC</v>
      </c>
      <c r="J281">
        <f>INDEX(NoSettings!$D:$D,MATCH(EPS!$A281,NoSettings!$A:$A,0))</f>
        <v>0</v>
      </c>
      <c r="K281">
        <f>INDEX(GWP!$C$2:$C$13,MATCH(EPS!I281,GWP!$B$2:$B$13,0))</f>
        <v>0</v>
      </c>
      <c r="L281" s="4">
        <f t="shared" si="9"/>
        <v>0</v>
      </c>
    </row>
    <row r="282" spans="1:12">
      <c r="A282" t="s">
        <v>300</v>
      </c>
      <c r="B282" t="s">
        <v>1</v>
      </c>
      <c r="C282" t="s">
        <v>1716</v>
      </c>
      <c r="D282" t="s">
        <v>1706</v>
      </c>
      <c r="E282" t="s">
        <v>1703</v>
      </c>
      <c r="F282" t="s">
        <v>1742</v>
      </c>
      <c r="H282" t="str">
        <f>INDEX('Vensim Variables'!$B:$B,MATCH(EPS!$B282,'Vensim Variables'!$A:$A,0))</f>
        <v>g pollutant</v>
      </c>
      <c r="I282" t="str">
        <f t="shared" si="8"/>
        <v>CO</v>
      </c>
      <c r="J282">
        <f>INDEX(NoSettings!$D:$D,MATCH(EPS!$A282,NoSettings!$A:$A,0))</f>
        <v>0</v>
      </c>
      <c r="K282">
        <f>INDEX(GWP!$C$2:$C$13,MATCH(EPS!I282,GWP!$B$2:$B$13,0))</f>
        <v>0</v>
      </c>
      <c r="L282" s="4">
        <f t="shared" si="9"/>
        <v>0</v>
      </c>
    </row>
    <row r="283" spans="1:12">
      <c r="A283" t="s">
        <v>301</v>
      </c>
      <c r="B283" t="s">
        <v>1</v>
      </c>
      <c r="C283" t="s">
        <v>1716</v>
      </c>
      <c r="D283" t="s">
        <v>1706</v>
      </c>
      <c r="E283" t="s">
        <v>1703</v>
      </c>
      <c r="F283" t="s">
        <v>1743</v>
      </c>
      <c r="H283" t="str">
        <f>INDEX('Vensim Variables'!$B:$B,MATCH(EPS!$B283,'Vensim Variables'!$A:$A,0))</f>
        <v>g pollutant</v>
      </c>
      <c r="I283" t="str">
        <f t="shared" si="8"/>
        <v>CO</v>
      </c>
      <c r="J283">
        <f>INDEX(NoSettings!$D:$D,MATCH(EPS!$A283,NoSettings!$A:$A,0))</f>
        <v>16869100000</v>
      </c>
      <c r="K283">
        <f>INDEX(GWP!$C$2:$C$13,MATCH(EPS!I283,GWP!$B$2:$B$13,0))</f>
        <v>0</v>
      </c>
      <c r="L283" s="4">
        <f t="shared" si="9"/>
        <v>0</v>
      </c>
    </row>
    <row r="284" spans="1:12">
      <c r="A284" t="s">
        <v>302</v>
      </c>
      <c r="B284" t="s">
        <v>1</v>
      </c>
      <c r="C284" t="s">
        <v>1716</v>
      </c>
      <c r="D284" t="s">
        <v>1706</v>
      </c>
      <c r="E284" t="s">
        <v>1703</v>
      </c>
      <c r="F284" t="s">
        <v>1744</v>
      </c>
      <c r="H284" t="str">
        <f>INDEX('Vensim Variables'!$B:$B,MATCH(EPS!$B284,'Vensim Variables'!$A:$A,0))</f>
        <v>g pollutant</v>
      </c>
      <c r="I284" t="str">
        <f t="shared" si="8"/>
        <v>CO</v>
      </c>
      <c r="J284">
        <f>INDEX(NoSettings!$D:$D,MATCH(EPS!$A284,NoSettings!$A:$A,0))</f>
        <v>38924200000</v>
      </c>
      <c r="K284">
        <f>INDEX(GWP!$C$2:$C$13,MATCH(EPS!I284,GWP!$B$2:$B$13,0))</f>
        <v>0</v>
      </c>
      <c r="L284" s="4">
        <f t="shared" si="9"/>
        <v>0</v>
      </c>
    </row>
    <row r="285" spans="1:12">
      <c r="A285" t="s">
        <v>303</v>
      </c>
      <c r="B285" t="s">
        <v>1</v>
      </c>
      <c r="C285" t="s">
        <v>1716</v>
      </c>
      <c r="D285" t="s">
        <v>1706</v>
      </c>
      <c r="E285" t="s">
        <v>1703</v>
      </c>
      <c r="F285" t="s">
        <v>1745</v>
      </c>
      <c r="H285" t="str">
        <f>INDEX('Vensim Variables'!$B:$B,MATCH(EPS!$B285,'Vensim Variables'!$A:$A,0))</f>
        <v>g pollutant</v>
      </c>
      <c r="I285" t="str">
        <f t="shared" si="8"/>
        <v>CO</v>
      </c>
      <c r="J285">
        <f>INDEX(NoSettings!$D:$D,MATCH(EPS!$A285,NoSettings!$A:$A,0))</f>
        <v>31871200000</v>
      </c>
      <c r="K285">
        <f>INDEX(GWP!$C$2:$C$13,MATCH(EPS!I285,GWP!$B$2:$B$13,0))</f>
        <v>0</v>
      </c>
      <c r="L285" s="4">
        <f t="shared" si="9"/>
        <v>0</v>
      </c>
    </row>
    <row r="286" spans="1:12">
      <c r="A286" t="s">
        <v>304</v>
      </c>
      <c r="B286" t="s">
        <v>1</v>
      </c>
      <c r="C286" t="s">
        <v>1716</v>
      </c>
      <c r="D286" t="s">
        <v>1706</v>
      </c>
      <c r="E286" t="s">
        <v>1703</v>
      </c>
      <c r="F286" t="s">
        <v>1746</v>
      </c>
      <c r="H286" t="str">
        <f>INDEX('Vensim Variables'!$B:$B,MATCH(EPS!$B286,'Vensim Variables'!$A:$A,0))</f>
        <v>g pollutant</v>
      </c>
      <c r="I286" t="str">
        <f t="shared" si="8"/>
        <v>CO</v>
      </c>
      <c r="J286">
        <f>INDEX(NoSettings!$D:$D,MATCH(EPS!$A286,NoSettings!$A:$A,0))</f>
        <v>3265480000</v>
      </c>
      <c r="K286">
        <f>INDEX(GWP!$C$2:$C$13,MATCH(EPS!I286,GWP!$B$2:$B$13,0))</f>
        <v>0</v>
      </c>
      <c r="L286" s="4">
        <f t="shared" si="9"/>
        <v>0</v>
      </c>
    </row>
    <row r="287" spans="1:12">
      <c r="A287" t="s">
        <v>305</v>
      </c>
      <c r="B287" t="s">
        <v>1</v>
      </c>
      <c r="C287" t="s">
        <v>1716</v>
      </c>
      <c r="D287" t="s">
        <v>1706</v>
      </c>
      <c r="E287" t="s">
        <v>1703</v>
      </c>
      <c r="F287" t="s">
        <v>1747</v>
      </c>
      <c r="H287" t="str">
        <f>INDEX('Vensim Variables'!$B:$B,MATCH(EPS!$B287,'Vensim Variables'!$A:$A,0))</f>
        <v>g pollutant</v>
      </c>
      <c r="I287" t="str">
        <f t="shared" si="8"/>
        <v>CO</v>
      </c>
      <c r="J287">
        <f>INDEX(NoSettings!$D:$D,MATCH(EPS!$A287,NoSettings!$A:$A,0))</f>
        <v>991615000</v>
      </c>
      <c r="K287">
        <f>INDEX(GWP!$C$2:$C$13,MATCH(EPS!I287,GWP!$B$2:$B$13,0))</f>
        <v>0</v>
      </c>
      <c r="L287" s="4">
        <f t="shared" si="9"/>
        <v>0</v>
      </c>
    </row>
    <row r="288" spans="1:12">
      <c r="A288" t="s">
        <v>306</v>
      </c>
      <c r="B288" t="s">
        <v>1</v>
      </c>
      <c r="C288" t="s">
        <v>1716</v>
      </c>
      <c r="D288" t="s">
        <v>1706</v>
      </c>
      <c r="E288" t="s">
        <v>1703</v>
      </c>
      <c r="F288" t="s">
        <v>1748</v>
      </c>
      <c r="H288" t="str">
        <f>INDEX('Vensim Variables'!$B:$B,MATCH(EPS!$B288,'Vensim Variables'!$A:$A,0))</f>
        <v>g pollutant</v>
      </c>
      <c r="I288" t="str">
        <f t="shared" si="8"/>
        <v>CO</v>
      </c>
      <c r="J288">
        <f>INDEX(NoSettings!$D:$D,MATCH(EPS!$A288,NoSettings!$A:$A,0))</f>
        <v>0</v>
      </c>
      <c r="K288">
        <f>INDEX(GWP!$C$2:$C$13,MATCH(EPS!I288,GWP!$B$2:$B$13,0))</f>
        <v>0</v>
      </c>
      <c r="L288" s="4">
        <f t="shared" si="9"/>
        <v>0</v>
      </c>
    </row>
    <row r="289" spans="1:12">
      <c r="A289" t="s">
        <v>307</v>
      </c>
      <c r="B289" t="s">
        <v>1</v>
      </c>
      <c r="C289" t="s">
        <v>1716</v>
      </c>
      <c r="D289" t="s">
        <v>1706</v>
      </c>
      <c r="E289" t="s">
        <v>1703</v>
      </c>
      <c r="F289" t="s">
        <v>1749</v>
      </c>
      <c r="H289" t="str">
        <f>INDEX('Vensim Variables'!$B:$B,MATCH(EPS!$B289,'Vensim Variables'!$A:$A,0))</f>
        <v>g pollutant</v>
      </c>
      <c r="I289" t="str">
        <f t="shared" si="8"/>
        <v>CO</v>
      </c>
      <c r="J289">
        <f>INDEX(NoSettings!$D:$D,MATCH(EPS!$A289,NoSettings!$A:$A,0))</f>
        <v>0</v>
      </c>
      <c r="K289">
        <f>INDEX(GWP!$C$2:$C$13,MATCH(EPS!I289,GWP!$B$2:$B$13,0))</f>
        <v>0</v>
      </c>
      <c r="L289" s="4">
        <f t="shared" si="9"/>
        <v>0</v>
      </c>
    </row>
    <row r="290" spans="1:12">
      <c r="A290" t="s">
        <v>308</v>
      </c>
      <c r="B290" t="s">
        <v>1</v>
      </c>
      <c r="C290" t="s">
        <v>1716</v>
      </c>
      <c r="D290" t="s">
        <v>1706</v>
      </c>
      <c r="E290" t="s">
        <v>1703</v>
      </c>
      <c r="F290" t="s">
        <v>1750</v>
      </c>
      <c r="H290" t="str">
        <f>INDEX('Vensim Variables'!$B:$B,MATCH(EPS!$B290,'Vensim Variables'!$A:$A,0))</f>
        <v>g pollutant</v>
      </c>
      <c r="I290" t="str">
        <f t="shared" si="8"/>
        <v>CO</v>
      </c>
      <c r="J290">
        <f>INDEX(NoSettings!$D:$D,MATCH(EPS!$A290,NoSettings!$A:$A,0))</f>
        <v>22619400</v>
      </c>
      <c r="K290">
        <f>INDEX(GWP!$C$2:$C$13,MATCH(EPS!I290,GWP!$B$2:$B$13,0))</f>
        <v>0</v>
      </c>
      <c r="L290" s="4">
        <f t="shared" si="9"/>
        <v>0</v>
      </c>
    </row>
    <row r="291" spans="1:12">
      <c r="A291" t="s">
        <v>309</v>
      </c>
      <c r="B291" t="s">
        <v>1</v>
      </c>
      <c r="C291" t="s">
        <v>1716</v>
      </c>
      <c r="D291" t="s">
        <v>1706</v>
      </c>
      <c r="E291" t="s">
        <v>1703</v>
      </c>
      <c r="F291" t="s">
        <v>1751</v>
      </c>
      <c r="H291" t="str">
        <f>INDEX('Vensim Variables'!$B:$B,MATCH(EPS!$B291,'Vensim Variables'!$A:$A,0))</f>
        <v>g pollutant</v>
      </c>
      <c r="I291" t="str">
        <f t="shared" si="8"/>
        <v>CO</v>
      </c>
      <c r="J291">
        <f>INDEX(NoSettings!$D:$D,MATCH(EPS!$A291,NoSettings!$A:$A,0))</f>
        <v>0</v>
      </c>
      <c r="K291">
        <f>INDEX(GWP!$C$2:$C$13,MATCH(EPS!I291,GWP!$B$2:$B$13,0))</f>
        <v>0</v>
      </c>
      <c r="L291" s="4">
        <f t="shared" si="9"/>
        <v>0</v>
      </c>
    </row>
    <row r="292" spans="1:12">
      <c r="A292" t="s">
        <v>310</v>
      </c>
      <c r="B292" t="s">
        <v>1</v>
      </c>
      <c r="C292" t="s">
        <v>1716</v>
      </c>
      <c r="D292" t="s">
        <v>1706</v>
      </c>
      <c r="E292" t="s">
        <v>1704</v>
      </c>
      <c r="F292" t="s">
        <v>1742</v>
      </c>
      <c r="H292" t="str">
        <f>INDEX('Vensim Variables'!$B:$B,MATCH(EPS!$B292,'Vensim Variables'!$A:$A,0))</f>
        <v>g pollutant</v>
      </c>
      <c r="I292" t="str">
        <f t="shared" si="8"/>
        <v>CO</v>
      </c>
      <c r="J292">
        <f>INDEX(NoSettings!$D:$D,MATCH(EPS!$A292,NoSettings!$A:$A,0))</f>
        <v>0</v>
      </c>
      <c r="K292">
        <f>INDEX(GWP!$C$2:$C$13,MATCH(EPS!I292,GWP!$B$2:$B$13,0))</f>
        <v>0</v>
      </c>
      <c r="L292" s="4">
        <f t="shared" si="9"/>
        <v>0</v>
      </c>
    </row>
    <row r="293" spans="1:12">
      <c r="A293" t="s">
        <v>311</v>
      </c>
      <c r="B293" t="s">
        <v>1</v>
      </c>
      <c r="C293" t="s">
        <v>1716</v>
      </c>
      <c r="D293" t="s">
        <v>1706</v>
      </c>
      <c r="E293" t="s">
        <v>1704</v>
      </c>
      <c r="F293" t="s">
        <v>1743</v>
      </c>
      <c r="H293" t="str">
        <f>INDEX('Vensim Variables'!$B:$B,MATCH(EPS!$B293,'Vensim Variables'!$A:$A,0))</f>
        <v>g pollutant</v>
      </c>
      <c r="I293" t="str">
        <f t="shared" si="8"/>
        <v>CO</v>
      </c>
      <c r="J293">
        <f>INDEX(NoSettings!$D:$D,MATCH(EPS!$A293,NoSettings!$A:$A,0))</f>
        <v>35200800000</v>
      </c>
      <c r="K293">
        <f>INDEX(GWP!$C$2:$C$13,MATCH(EPS!I293,GWP!$B$2:$B$13,0))</f>
        <v>0</v>
      </c>
      <c r="L293" s="4">
        <f t="shared" si="9"/>
        <v>0</v>
      </c>
    </row>
    <row r="294" spans="1:12">
      <c r="A294" t="s">
        <v>312</v>
      </c>
      <c r="B294" t="s">
        <v>1</v>
      </c>
      <c r="C294" t="s">
        <v>1716</v>
      </c>
      <c r="D294" t="s">
        <v>1706</v>
      </c>
      <c r="E294" t="s">
        <v>1704</v>
      </c>
      <c r="F294" t="s">
        <v>1744</v>
      </c>
      <c r="H294" t="str">
        <f>INDEX('Vensim Variables'!$B:$B,MATCH(EPS!$B294,'Vensim Variables'!$A:$A,0))</f>
        <v>g pollutant</v>
      </c>
      <c r="I294" t="str">
        <f t="shared" si="8"/>
        <v>CO</v>
      </c>
      <c r="J294">
        <f>INDEX(NoSettings!$D:$D,MATCH(EPS!$A294,NoSettings!$A:$A,0))</f>
        <v>31134400000</v>
      </c>
      <c r="K294">
        <f>INDEX(GWP!$C$2:$C$13,MATCH(EPS!I294,GWP!$B$2:$B$13,0))</f>
        <v>0</v>
      </c>
      <c r="L294" s="4">
        <f t="shared" si="9"/>
        <v>0</v>
      </c>
    </row>
    <row r="295" spans="1:12">
      <c r="A295" t="s">
        <v>313</v>
      </c>
      <c r="B295" t="s">
        <v>1</v>
      </c>
      <c r="C295" t="s">
        <v>1716</v>
      </c>
      <c r="D295" t="s">
        <v>1706</v>
      </c>
      <c r="E295" t="s">
        <v>1704</v>
      </c>
      <c r="F295" t="s">
        <v>1745</v>
      </c>
      <c r="H295" t="str">
        <f>INDEX('Vensim Variables'!$B:$B,MATCH(EPS!$B295,'Vensim Variables'!$A:$A,0))</f>
        <v>g pollutant</v>
      </c>
      <c r="I295" t="str">
        <f t="shared" si="8"/>
        <v>CO</v>
      </c>
      <c r="J295">
        <f>INDEX(NoSettings!$D:$D,MATCH(EPS!$A295,NoSettings!$A:$A,0))</f>
        <v>461128000000</v>
      </c>
      <c r="K295">
        <f>INDEX(GWP!$C$2:$C$13,MATCH(EPS!I295,GWP!$B$2:$B$13,0))</f>
        <v>0</v>
      </c>
      <c r="L295" s="4">
        <f t="shared" si="9"/>
        <v>0</v>
      </c>
    </row>
    <row r="296" spans="1:12">
      <c r="A296" t="s">
        <v>314</v>
      </c>
      <c r="B296" t="s">
        <v>1</v>
      </c>
      <c r="C296" t="s">
        <v>1716</v>
      </c>
      <c r="D296" t="s">
        <v>1706</v>
      </c>
      <c r="E296" t="s">
        <v>1704</v>
      </c>
      <c r="F296" t="s">
        <v>1746</v>
      </c>
      <c r="H296" t="str">
        <f>INDEX('Vensim Variables'!$B:$B,MATCH(EPS!$B296,'Vensim Variables'!$A:$A,0))</f>
        <v>g pollutant</v>
      </c>
      <c r="I296" t="str">
        <f t="shared" si="8"/>
        <v>CO</v>
      </c>
      <c r="J296">
        <f>INDEX(NoSettings!$D:$D,MATCH(EPS!$A296,NoSettings!$A:$A,0))</f>
        <v>2611970000</v>
      </c>
      <c r="K296">
        <f>INDEX(GWP!$C$2:$C$13,MATCH(EPS!I296,GWP!$B$2:$B$13,0))</f>
        <v>0</v>
      </c>
      <c r="L296" s="4">
        <f t="shared" si="9"/>
        <v>0</v>
      </c>
    </row>
    <row r="297" spans="1:12">
      <c r="A297" t="s">
        <v>315</v>
      </c>
      <c r="B297" t="s">
        <v>1</v>
      </c>
      <c r="C297" t="s">
        <v>1716</v>
      </c>
      <c r="D297" t="s">
        <v>1706</v>
      </c>
      <c r="E297" t="s">
        <v>1704</v>
      </c>
      <c r="F297" t="s">
        <v>1747</v>
      </c>
      <c r="H297" t="str">
        <f>INDEX('Vensim Variables'!$B:$B,MATCH(EPS!$B297,'Vensim Variables'!$A:$A,0))</f>
        <v>g pollutant</v>
      </c>
      <c r="I297" t="str">
        <f t="shared" si="8"/>
        <v>CO</v>
      </c>
      <c r="J297">
        <f>INDEX(NoSettings!$D:$D,MATCH(EPS!$A297,NoSettings!$A:$A,0))</f>
        <v>14347200000</v>
      </c>
      <c r="K297">
        <f>INDEX(GWP!$C$2:$C$13,MATCH(EPS!I297,GWP!$B$2:$B$13,0))</f>
        <v>0</v>
      </c>
      <c r="L297" s="4">
        <f t="shared" si="9"/>
        <v>0</v>
      </c>
    </row>
    <row r="298" spans="1:12">
      <c r="A298" t="s">
        <v>316</v>
      </c>
      <c r="B298" t="s">
        <v>1</v>
      </c>
      <c r="C298" t="s">
        <v>1716</v>
      </c>
      <c r="D298" t="s">
        <v>1706</v>
      </c>
      <c r="E298" t="s">
        <v>1704</v>
      </c>
      <c r="F298" t="s">
        <v>1748</v>
      </c>
      <c r="H298" t="str">
        <f>INDEX('Vensim Variables'!$B:$B,MATCH(EPS!$B298,'Vensim Variables'!$A:$A,0))</f>
        <v>g pollutant</v>
      </c>
      <c r="I298" t="str">
        <f t="shared" si="8"/>
        <v>CO</v>
      </c>
      <c r="J298">
        <f>INDEX(NoSettings!$D:$D,MATCH(EPS!$A298,NoSettings!$A:$A,0))</f>
        <v>0</v>
      </c>
      <c r="K298">
        <f>INDEX(GWP!$C$2:$C$13,MATCH(EPS!I298,GWP!$B$2:$B$13,0))</f>
        <v>0</v>
      </c>
      <c r="L298" s="4">
        <f t="shared" si="9"/>
        <v>0</v>
      </c>
    </row>
    <row r="299" spans="1:12">
      <c r="A299" t="s">
        <v>317</v>
      </c>
      <c r="B299" t="s">
        <v>1</v>
      </c>
      <c r="C299" t="s">
        <v>1716</v>
      </c>
      <c r="D299" t="s">
        <v>1706</v>
      </c>
      <c r="E299" t="s">
        <v>1704</v>
      </c>
      <c r="F299" t="s">
        <v>1749</v>
      </c>
      <c r="H299" t="str">
        <f>INDEX('Vensim Variables'!$B:$B,MATCH(EPS!$B299,'Vensim Variables'!$A:$A,0))</f>
        <v>g pollutant</v>
      </c>
      <c r="I299" t="str">
        <f t="shared" si="8"/>
        <v>CO</v>
      </c>
      <c r="J299">
        <f>INDEX(NoSettings!$D:$D,MATCH(EPS!$A299,NoSettings!$A:$A,0))</f>
        <v>0</v>
      </c>
      <c r="K299">
        <f>INDEX(GWP!$C$2:$C$13,MATCH(EPS!I299,GWP!$B$2:$B$13,0))</f>
        <v>0</v>
      </c>
      <c r="L299" s="4">
        <f t="shared" si="9"/>
        <v>0</v>
      </c>
    </row>
    <row r="300" spans="1:12">
      <c r="A300" t="s">
        <v>318</v>
      </c>
      <c r="B300" t="s">
        <v>1</v>
      </c>
      <c r="C300" t="s">
        <v>1716</v>
      </c>
      <c r="D300" t="s">
        <v>1706</v>
      </c>
      <c r="E300" t="s">
        <v>1704</v>
      </c>
      <c r="F300" t="s">
        <v>1750</v>
      </c>
      <c r="H300" t="str">
        <f>INDEX('Vensim Variables'!$B:$B,MATCH(EPS!$B300,'Vensim Variables'!$A:$A,0))</f>
        <v>g pollutant</v>
      </c>
      <c r="I300" t="str">
        <f t="shared" si="8"/>
        <v>CO</v>
      </c>
      <c r="J300">
        <f>INDEX(NoSettings!$D:$D,MATCH(EPS!$A300,NoSettings!$A:$A,0))</f>
        <v>77306000</v>
      </c>
      <c r="K300">
        <f>INDEX(GWP!$C$2:$C$13,MATCH(EPS!I300,GWP!$B$2:$B$13,0))</f>
        <v>0</v>
      </c>
      <c r="L300" s="4">
        <f t="shared" si="9"/>
        <v>0</v>
      </c>
    </row>
    <row r="301" spans="1:12">
      <c r="A301" t="s">
        <v>319</v>
      </c>
      <c r="B301" t="s">
        <v>1</v>
      </c>
      <c r="C301" t="s">
        <v>1716</v>
      </c>
      <c r="D301" t="s">
        <v>1706</v>
      </c>
      <c r="E301" t="s">
        <v>1704</v>
      </c>
      <c r="F301" t="s">
        <v>1751</v>
      </c>
      <c r="H301" t="str">
        <f>INDEX('Vensim Variables'!$B:$B,MATCH(EPS!$B301,'Vensim Variables'!$A:$A,0))</f>
        <v>g pollutant</v>
      </c>
      <c r="I301" t="str">
        <f t="shared" si="8"/>
        <v>CO</v>
      </c>
      <c r="J301">
        <f>INDEX(NoSettings!$D:$D,MATCH(EPS!$A301,NoSettings!$A:$A,0))</f>
        <v>0</v>
      </c>
      <c r="K301">
        <f>INDEX(GWP!$C$2:$C$13,MATCH(EPS!I301,GWP!$B$2:$B$13,0))</f>
        <v>0</v>
      </c>
      <c r="L301" s="4">
        <f t="shared" si="9"/>
        <v>0</v>
      </c>
    </row>
    <row r="302" spans="1:12">
      <c r="A302" t="s">
        <v>320</v>
      </c>
      <c r="B302" t="s">
        <v>1</v>
      </c>
      <c r="C302" t="s">
        <v>1716</v>
      </c>
      <c r="D302" t="s">
        <v>1707</v>
      </c>
      <c r="E302" t="s">
        <v>1703</v>
      </c>
      <c r="F302" t="s">
        <v>1742</v>
      </c>
      <c r="H302" t="str">
        <f>INDEX('Vensim Variables'!$B:$B,MATCH(EPS!$B302,'Vensim Variables'!$A:$A,0))</f>
        <v>g pollutant</v>
      </c>
      <c r="I302" t="str">
        <f t="shared" si="8"/>
        <v>NOx</v>
      </c>
      <c r="J302">
        <f>INDEX(NoSettings!$D:$D,MATCH(EPS!$A302,NoSettings!$A:$A,0))</f>
        <v>0</v>
      </c>
      <c r="K302">
        <f>INDEX(GWP!$C$2:$C$13,MATCH(EPS!I302,GWP!$B$2:$B$13,0))</f>
        <v>0</v>
      </c>
      <c r="L302" s="4">
        <f t="shared" si="9"/>
        <v>0</v>
      </c>
    </row>
    <row r="303" spans="1:12">
      <c r="A303" t="s">
        <v>321</v>
      </c>
      <c r="B303" t="s">
        <v>1</v>
      </c>
      <c r="C303" t="s">
        <v>1716</v>
      </c>
      <c r="D303" t="s">
        <v>1707</v>
      </c>
      <c r="E303" t="s">
        <v>1703</v>
      </c>
      <c r="F303" t="s">
        <v>1743</v>
      </c>
      <c r="H303" t="str">
        <f>INDEX('Vensim Variables'!$B:$B,MATCH(EPS!$B303,'Vensim Variables'!$A:$A,0))</f>
        <v>g pollutant</v>
      </c>
      <c r="I303" t="str">
        <f t="shared" si="8"/>
        <v>NOx</v>
      </c>
      <c r="J303">
        <f>INDEX(NoSettings!$D:$D,MATCH(EPS!$A303,NoSettings!$A:$A,0))</f>
        <v>955423000</v>
      </c>
      <c r="K303">
        <f>INDEX(GWP!$C$2:$C$13,MATCH(EPS!I303,GWP!$B$2:$B$13,0))</f>
        <v>0</v>
      </c>
      <c r="L303" s="4">
        <f t="shared" si="9"/>
        <v>0</v>
      </c>
    </row>
    <row r="304" spans="1:12">
      <c r="A304" t="s">
        <v>322</v>
      </c>
      <c r="B304" t="s">
        <v>1</v>
      </c>
      <c r="C304" t="s">
        <v>1716</v>
      </c>
      <c r="D304" t="s">
        <v>1707</v>
      </c>
      <c r="E304" t="s">
        <v>1703</v>
      </c>
      <c r="F304" t="s">
        <v>1744</v>
      </c>
      <c r="H304" t="str">
        <f>INDEX('Vensim Variables'!$B:$B,MATCH(EPS!$B304,'Vensim Variables'!$A:$A,0))</f>
        <v>g pollutant</v>
      </c>
      <c r="I304" t="str">
        <f t="shared" si="8"/>
        <v>NOx</v>
      </c>
      <c r="J304">
        <f>INDEX(NoSettings!$D:$D,MATCH(EPS!$A304,NoSettings!$A:$A,0))</f>
        <v>2254130000</v>
      </c>
      <c r="K304">
        <f>INDEX(GWP!$C$2:$C$13,MATCH(EPS!I304,GWP!$B$2:$B$13,0))</f>
        <v>0</v>
      </c>
      <c r="L304" s="4">
        <f t="shared" si="9"/>
        <v>0</v>
      </c>
    </row>
    <row r="305" spans="1:12">
      <c r="A305" t="s">
        <v>323</v>
      </c>
      <c r="B305" t="s">
        <v>1</v>
      </c>
      <c r="C305" t="s">
        <v>1716</v>
      </c>
      <c r="D305" t="s">
        <v>1707</v>
      </c>
      <c r="E305" t="s">
        <v>1703</v>
      </c>
      <c r="F305" t="s">
        <v>1745</v>
      </c>
      <c r="H305" t="str">
        <f>INDEX('Vensim Variables'!$B:$B,MATCH(EPS!$B305,'Vensim Variables'!$A:$A,0))</f>
        <v>g pollutant</v>
      </c>
      <c r="I305" t="str">
        <f t="shared" si="8"/>
        <v>NOx</v>
      </c>
      <c r="J305">
        <f>INDEX(NoSettings!$D:$D,MATCH(EPS!$A305,NoSettings!$A:$A,0))</f>
        <v>74216000000</v>
      </c>
      <c r="K305">
        <f>INDEX(GWP!$C$2:$C$13,MATCH(EPS!I305,GWP!$B$2:$B$13,0))</f>
        <v>0</v>
      </c>
      <c r="L305" s="4">
        <f t="shared" si="9"/>
        <v>0</v>
      </c>
    </row>
    <row r="306" spans="1:12">
      <c r="A306" t="s">
        <v>324</v>
      </c>
      <c r="B306" t="s">
        <v>1</v>
      </c>
      <c r="C306" t="s">
        <v>1716</v>
      </c>
      <c r="D306" t="s">
        <v>1707</v>
      </c>
      <c r="E306" t="s">
        <v>1703</v>
      </c>
      <c r="F306" t="s">
        <v>1746</v>
      </c>
      <c r="H306" t="str">
        <f>INDEX('Vensim Variables'!$B:$B,MATCH(EPS!$B306,'Vensim Variables'!$A:$A,0))</f>
        <v>g pollutant</v>
      </c>
      <c r="I306" t="str">
        <f t="shared" si="8"/>
        <v>NOx</v>
      </c>
      <c r="J306">
        <f>INDEX(NoSettings!$D:$D,MATCH(EPS!$A306,NoSettings!$A:$A,0))</f>
        <v>189106000</v>
      </c>
      <c r="K306">
        <f>INDEX(GWP!$C$2:$C$13,MATCH(EPS!I306,GWP!$B$2:$B$13,0))</f>
        <v>0</v>
      </c>
      <c r="L306" s="4">
        <f t="shared" si="9"/>
        <v>0</v>
      </c>
    </row>
    <row r="307" spans="1:12">
      <c r="A307" t="s">
        <v>325</v>
      </c>
      <c r="B307" t="s">
        <v>1</v>
      </c>
      <c r="C307" t="s">
        <v>1716</v>
      </c>
      <c r="D307" t="s">
        <v>1707</v>
      </c>
      <c r="E307" t="s">
        <v>1703</v>
      </c>
      <c r="F307" t="s">
        <v>1747</v>
      </c>
      <c r="H307" t="str">
        <f>INDEX('Vensim Variables'!$B:$B,MATCH(EPS!$B307,'Vensim Variables'!$A:$A,0))</f>
        <v>g pollutant</v>
      </c>
      <c r="I307" t="str">
        <f t="shared" si="8"/>
        <v>NOx</v>
      </c>
      <c r="J307">
        <f>INDEX(NoSettings!$D:$D,MATCH(EPS!$A307,NoSettings!$A:$A,0))</f>
        <v>2309100000</v>
      </c>
      <c r="K307">
        <f>INDEX(GWP!$C$2:$C$13,MATCH(EPS!I307,GWP!$B$2:$B$13,0))</f>
        <v>0</v>
      </c>
      <c r="L307" s="4">
        <f t="shared" si="9"/>
        <v>0</v>
      </c>
    </row>
    <row r="308" spans="1:12">
      <c r="A308" t="s">
        <v>326</v>
      </c>
      <c r="B308" t="s">
        <v>1</v>
      </c>
      <c r="C308" t="s">
        <v>1716</v>
      </c>
      <c r="D308" t="s">
        <v>1707</v>
      </c>
      <c r="E308" t="s">
        <v>1703</v>
      </c>
      <c r="F308" t="s">
        <v>1748</v>
      </c>
      <c r="H308" t="str">
        <f>INDEX('Vensim Variables'!$B:$B,MATCH(EPS!$B308,'Vensim Variables'!$A:$A,0))</f>
        <v>g pollutant</v>
      </c>
      <c r="I308" t="str">
        <f t="shared" si="8"/>
        <v>NOx</v>
      </c>
      <c r="J308">
        <f>INDEX(NoSettings!$D:$D,MATCH(EPS!$A308,NoSettings!$A:$A,0))</f>
        <v>0</v>
      </c>
      <c r="K308">
        <f>INDEX(GWP!$C$2:$C$13,MATCH(EPS!I308,GWP!$B$2:$B$13,0))</f>
        <v>0</v>
      </c>
      <c r="L308" s="4">
        <f t="shared" si="9"/>
        <v>0</v>
      </c>
    </row>
    <row r="309" spans="1:12">
      <c r="A309" t="s">
        <v>327</v>
      </c>
      <c r="B309" t="s">
        <v>1</v>
      </c>
      <c r="C309" t="s">
        <v>1716</v>
      </c>
      <c r="D309" t="s">
        <v>1707</v>
      </c>
      <c r="E309" t="s">
        <v>1703</v>
      </c>
      <c r="F309" t="s">
        <v>1749</v>
      </c>
      <c r="H309" t="str">
        <f>INDEX('Vensim Variables'!$B:$B,MATCH(EPS!$B309,'Vensim Variables'!$A:$A,0))</f>
        <v>g pollutant</v>
      </c>
      <c r="I309" t="str">
        <f t="shared" si="8"/>
        <v>NOx</v>
      </c>
      <c r="J309">
        <f>INDEX(NoSettings!$D:$D,MATCH(EPS!$A309,NoSettings!$A:$A,0))</f>
        <v>0</v>
      </c>
      <c r="K309">
        <f>INDEX(GWP!$C$2:$C$13,MATCH(EPS!I309,GWP!$B$2:$B$13,0))</f>
        <v>0</v>
      </c>
      <c r="L309" s="4">
        <f t="shared" si="9"/>
        <v>0</v>
      </c>
    </row>
    <row r="310" spans="1:12">
      <c r="A310" t="s">
        <v>328</v>
      </c>
      <c r="B310" t="s">
        <v>1</v>
      </c>
      <c r="C310" t="s">
        <v>1716</v>
      </c>
      <c r="D310" t="s">
        <v>1707</v>
      </c>
      <c r="E310" t="s">
        <v>1703</v>
      </c>
      <c r="F310" t="s">
        <v>1750</v>
      </c>
      <c r="H310" t="str">
        <f>INDEX('Vensim Variables'!$B:$B,MATCH(EPS!$B310,'Vensim Variables'!$A:$A,0))</f>
        <v>g pollutant</v>
      </c>
      <c r="I310" t="str">
        <f t="shared" si="8"/>
        <v>NOx</v>
      </c>
      <c r="J310">
        <f>INDEX(NoSettings!$D:$D,MATCH(EPS!$A310,NoSettings!$A:$A,0))</f>
        <v>110785000</v>
      </c>
      <c r="K310">
        <f>INDEX(GWP!$C$2:$C$13,MATCH(EPS!I310,GWP!$B$2:$B$13,0))</f>
        <v>0</v>
      </c>
      <c r="L310" s="4">
        <f t="shared" si="9"/>
        <v>0</v>
      </c>
    </row>
    <row r="311" spans="1:12">
      <c r="A311" t="s">
        <v>329</v>
      </c>
      <c r="B311" t="s">
        <v>1</v>
      </c>
      <c r="C311" t="s">
        <v>1716</v>
      </c>
      <c r="D311" t="s">
        <v>1707</v>
      </c>
      <c r="E311" t="s">
        <v>1703</v>
      </c>
      <c r="F311" t="s">
        <v>1751</v>
      </c>
      <c r="H311" t="str">
        <f>INDEX('Vensim Variables'!$B:$B,MATCH(EPS!$B311,'Vensim Variables'!$A:$A,0))</f>
        <v>g pollutant</v>
      </c>
      <c r="I311" t="str">
        <f t="shared" si="8"/>
        <v>NOx</v>
      </c>
      <c r="J311">
        <f>INDEX(NoSettings!$D:$D,MATCH(EPS!$A311,NoSettings!$A:$A,0))</f>
        <v>0</v>
      </c>
      <c r="K311">
        <f>INDEX(GWP!$C$2:$C$13,MATCH(EPS!I311,GWP!$B$2:$B$13,0))</f>
        <v>0</v>
      </c>
      <c r="L311" s="4">
        <f t="shared" si="9"/>
        <v>0</v>
      </c>
    </row>
    <row r="312" spans="1:12">
      <c r="A312" t="s">
        <v>330</v>
      </c>
      <c r="B312" t="s">
        <v>1</v>
      </c>
      <c r="C312" t="s">
        <v>1716</v>
      </c>
      <c r="D312" t="s">
        <v>1707</v>
      </c>
      <c r="E312" t="s">
        <v>1704</v>
      </c>
      <c r="F312" t="s">
        <v>1742</v>
      </c>
      <c r="H312" t="str">
        <f>INDEX('Vensim Variables'!$B:$B,MATCH(EPS!$B312,'Vensim Variables'!$A:$A,0))</f>
        <v>g pollutant</v>
      </c>
      <c r="I312" t="str">
        <f t="shared" si="8"/>
        <v>NOx</v>
      </c>
      <c r="J312">
        <f>INDEX(NoSettings!$D:$D,MATCH(EPS!$A312,NoSettings!$A:$A,0))</f>
        <v>0</v>
      </c>
      <c r="K312">
        <f>INDEX(GWP!$C$2:$C$13,MATCH(EPS!I312,GWP!$B$2:$B$13,0))</f>
        <v>0</v>
      </c>
      <c r="L312" s="4">
        <f t="shared" si="9"/>
        <v>0</v>
      </c>
    </row>
    <row r="313" spans="1:12">
      <c r="A313" t="s">
        <v>331</v>
      </c>
      <c r="B313" t="s">
        <v>1</v>
      </c>
      <c r="C313" t="s">
        <v>1716</v>
      </c>
      <c r="D313" t="s">
        <v>1707</v>
      </c>
      <c r="E313" t="s">
        <v>1704</v>
      </c>
      <c r="F313" t="s">
        <v>1743</v>
      </c>
      <c r="H313" t="str">
        <f>INDEX('Vensim Variables'!$B:$B,MATCH(EPS!$B313,'Vensim Variables'!$A:$A,0))</f>
        <v>g pollutant</v>
      </c>
      <c r="I313" t="str">
        <f t="shared" si="8"/>
        <v>NOx</v>
      </c>
      <c r="J313">
        <f>INDEX(NoSettings!$D:$D,MATCH(EPS!$A313,NoSettings!$A:$A,0))</f>
        <v>1993680000</v>
      </c>
      <c r="K313">
        <f>INDEX(GWP!$C$2:$C$13,MATCH(EPS!I313,GWP!$B$2:$B$13,0))</f>
        <v>0</v>
      </c>
      <c r="L313" s="4">
        <f t="shared" si="9"/>
        <v>0</v>
      </c>
    </row>
    <row r="314" spans="1:12">
      <c r="A314" t="s">
        <v>332</v>
      </c>
      <c r="B314" t="s">
        <v>1</v>
      </c>
      <c r="C314" t="s">
        <v>1716</v>
      </c>
      <c r="D314" t="s">
        <v>1707</v>
      </c>
      <c r="E314" t="s">
        <v>1704</v>
      </c>
      <c r="F314" t="s">
        <v>1744</v>
      </c>
      <c r="H314" t="str">
        <f>INDEX('Vensim Variables'!$B:$B,MATCH(EPS!$B314,'Vensim Variables'!$A:$A,0))</f>
        <v>g pollutant</v>
      </c>
      <c r="I314" t="str">
        <f t="shared" si="8"/>
        <v>NOx</v>
      </c>
      <c r="J314">
        <f>INDEX(NoSettings!$D:$D,MATCH(EPS!$A314,NoSettings!$A:$A,0))</f>
        <v>1803010000</v>
      </c>
      <c r="K314">
        <f>INDEX(GWP!$C$2:$C$13,MATCH(EPS!I314,GWP!$B$2:$B$13,0))</f>
        <v>0</v>
      </c>
      <c r="L314" s="4">
        <f t="shared" si="9"/>
        <v>0</v>
      </c>
    </row>
    <row r="315" spans="1:12">
      <c r="A315" t="s">
        <v>333</v>
      </c>
      <c r="B315" t="s">
        <v>1</v>
      </c>
      <c r="C315" t="s">
        <v>1716</v>
      </c>
      <c r="D315" t="s">
        <v>1707</v>
      </c>
      <c r="E315" t="s">
        <v>1704</v>
      </c>
      <c r="F315" t="s">
        <v>1745</v>
      </c>
      <c r="H315" t="str">
        <f>INDEX('Vensim Variables'!$B:$B,MATCH(EPS!$B315,'Vensim Variables'!$A:$A,0))</f>
        <v>g pollutant</v>
      </c>
      <c r="I315" t="str">
        <f t="shared" si="8"/>
        <v>NOx</v>
      </c>
      <c r="J315">
        <f>INDEX(NoSettings!$D:$D,MATCH(EPS!$A315,NoSettings!$A:$A,0))</f>
        <v>1073790000000</v>
      </c>
      <c r="K315">
        <f>INDEX(GWP!$C$2:$C$13,MATCH(EPS!I315,GWP!$B$2:$B$13,0))</f>
        <v>0</v>
      </c>
      <c r="L315" s="4">
        <f t="shared" si="9"/>
        <v>0</v>
      </c>
    </row>
    <row r="316" spans="1:12">
      <c r="A316" t="s">
        <v>334</v>
      </c>
      <c r="B316" t="s">
        <v>1</v>
      </c>
      <c r="C316" t="s">
        <v>1716</v>
      </c>
      <c r="D316" t="s">
        <v>1707</v>
      </c>
      <c r="E316" t="s">
        <v>1704</v>
      </c>
      <c r="F316" t="s">
        <v>1746</v>
      </c>
      <c r="H316" t="str">
        <f>INDEX('Vensim Variables'!$B:$B,MATCH(EPS!$B316,'Vensim Variables'!$A:$A,0))</f>
        <v>g pollutant</v>
      </c>
      <c r="I316" t="str">
        <f t="shared" si="8"/>
        <v>NOx</v>
      </c>
      <c r="J316">
        <f>INDEX(NoSettings!$D:$D,MATCH(EPS!$A316,NoSettings!$A:$A,0))</f>
        <v>151261000</v>
      </c>
      <c r="K316">
        <f>INDEX(GWP!$C$2:$C$13,MATCH(EPS!I316,GWP!$B$2:$B$13,0))</f>
        <v>0</v>
      </c>
      <c r="L316" s="4">
        <f t="shared" si="9"/>
        <v>0</v>
      </c>
    </row>
    <row r="317" spans="1:12">
      <c r="A317" t="s">
        <v>335</v>
      </c>
      <c r="B317" t="s">
        <v>1</v>
      </c>
      <c r="C317" t="s">
        <v>1716</v>
      </c>
      <c r="D317" t="s">
        <v>1707</v>
      </c>
      <c r="E317" t="s">
        <v>1704</v>
      </c>
      <c r="F317" t="s">
        <v>1747</v>
      </c>
      <c r="H317" t="str">
        <f>INDEX('Vensim Variables'!$B:$B,MATCH(EPS!$B317,'Vensim Variables'!$A:$A,0))</f>
        <v>g pollutant</v>
      </c>
      <c r="I317" t="str">
        <f t="shared" si="8"/>
        <v>NOx</v>
      </c>
      <c r="J317">
        <f>INDEX(NoSettings!$D:$D,MATCH(EPS!$A317,NoSettings!$A:$A,0))</f>
        <v>33409100000</v>
      </c>
      <c r="K317">
        <f>INDEX(GWP!$C$2:$C$13,MATCH(EPS!I317,GWP!$B$2:$B$13,0))</f>
        <v>0</v>
      </c>
      <c r="L317" s="4">
        <f t="shared" si="9"/>
        <v>0</v>
      </c>
    </row>
    <row r="318" spans="1:12">
      <c r="A318" t="s">
        <v>336</v>
      </c>
      <c r="B318" t="s">
        <v>1</v>
      </c>
      <c r="C318" t="s">
        <v>1716</v>
      </c>
      <c r="D318" t="s">
        <v>1707</v>
      </c>
      <c r="E318" t="s">
        <v>1704</v>
      </c>
      <c r="F318" t="s">
        <v>1748</v>
      </c>
      <c r="H318" t="str">
        <f>INDEX('Vensim Variables'!$B:$B,MATCH(EPS!$B318,'Vensim Variables'!$A:$A,0))</f>
        <v>g pollutant</v>
      </c>
      <c r="I318" t="str">
        <f t="shared" si="8"/>
        <v>NOx</v>
      </c>
      <c r="J318">
        <f>INDEX(NoSettings!$D:$D,MATCH(EPS!$A318,NoSettings!$A:$A,0))</f>
        <v>0</v>
      </c>
      <c r="K318">
        <f>INDEX(GWP!$C$2:$C$13,MATCH(EPS!I318,GWP!$B$2:$B$13,0))</f>
        <v>0</v>
      </c>
      <c r="L318" s="4">
        <f t="shared" si="9"/>
        <v>0</v>
      </c>
    </row>
    <row r="319" spans="1:12">
      <c r="A319" t="s">
        <v>337</v>
      </c>
      <c r="B319" t="s">
        <v>1</v>
      </c>
      <c r="C319" t="s">
        <v>1716</v>
      </c>
      <c r="D319" t="s">
        <v>1707</v>
      </c>
      <c r="E319" t="s">
        <v>1704</v>
      </c>
      <c r="F319" t="s">
        <v>1749</v>
      </c>
      <c r="H319" t="str">
        <f>INDEX('Vensim Variables'!$B:$B,MATCH(EPS!$B319,'Vensim Variables'!$A:$A,0))</f>
        <v>g pollutant</v>
      </c>
      <c r="I319" t="str">
        <f t="shared" si="8"/>
        <v>NOx</v>
      </c>
      <c r="J319">
        <f>INDEX(NoSettings!$D:$D,MATCH(EPS!$A319,NoSettings!$A:$A,0))</f>
        <v>0</v>
      </c>
      <c r="K319">
        <f>INDEX(GWP!$C$2:$C$13,MATCH(EPS!I319,GWP!$B$2:$B$13,0))</f>
        <v>0</v>
      </c>
      <c r="L319" s="4">
        <f t="shared" si="9"/>
        <v>0</v>
      </c>
    </row>
    <row r="320" spans="1:12">
      <c r="A320" t="s">
        <v>338</v>
      </c>
      <c r="B320" t="s">
        <v>1</v>
      </c>
      <c r="C320" t="s">
        <v>1716</v>
      </c>
      <c r="D320" t="s">
        <v>1707</v>
      </c>
      <c r="E320" t="s">
        <v>1704</v>
      </c>
      <c r="F320" t="s">
        <v>1750</v>
      </c>
      <c r="H320" t="str">
        <f>INDEX('Vensim Variables'!$B:$B,MATCH(EPS!$B320,'Vensim Variables'!$A:$A,0))</f>
        <v>g pollutant</v>
      </c>
      <c r="I320" t="str">
        <f t="shared" si="8"/>
        <v>NOx</v>
      </c>
      <c r="J320">
        <f>INDEX(NoSettings!$D:$D,MATCH(EPS!$A320,NoSettings!$A:$A,0))</f>
        <v>378629000</v>
      </c>
      <c r="K320">
        <f>INDEX(GWP!$C$2:$C$13,MATCH(EPS!I320,GWP!$B$2:$B$13,0))</f>
        <v>0</v>
      </c>
      <c r="L320" s="4">
        <f t="shared" si="9"/>
        <v>0</v>
      </c>
    </row>
    <row r="321" spans="1:12">
      <c r="A321" t="s">
        <v>339</v>
      </c>
      <c r="B321" t="s">
        <v>1</v>
      </c>
      <c r="C321" t="s">
        <v>1716</v>
      </c>
      <c r="D321" t="s">
        <v>1707</v>
      </c>
      <c r="E321" t="s">
        <v>1704</v>
      </c>
      <c r="F321" t="s">
        <v>1751</v>
      </c>
      <c r="H321" t="str">
        <f>INDEX('Vensim Variables'!$B:$B,MATCH(EPS!$B321,'Vensim Variables'!$A:$A,0))</f>
        <v>g pollutant</v>
      </c>
      <c r="I321" t="str">
        <f t="shared" si="8"/>
        <v>NOx</v>
      </c>
      <c r="J321">
        <f>INDEX(NoSettings!$D:$D,MATCH(EPS!$A321,NoSettings!$A:$A,0))</f>
        <v>0</v>
      </c>
      <c r="K321">
        <f>INDEX(GWP!$C$2:$C$13,MATCH(EPS!I321,GWP!$B$2:$B$13,0))</f>
        <v>0</v>
      </c>
      <c r="L321" s="4">
        <f t="shared" si="9"/>
        <v>0</v>
      </c>
    </row>
    <row r="322" spans="1:12">
      <c r="A322" t="s">
        <v>340</v>
      </c>
      <c r="B322" t="s">
        <v>1</v>
      </c>
      <c r="C322" t="s">
        <v>1716</v>
      </c>
      <c r="D322" t="s">
        <v>1708</v>
      </c>
      <c r="E322" t="s">
        <v>1703</v>
      </c>
      <c r="F322" t="s">
        <v>1742</v>
      </c>
      <c r="H322" t="str">
        <f>INDEX('Vensim Variables'!$B:$B,MATCH(EPS!$B322,'Vensim Variables'!$A:$A,0))</f>
        <v>g pollutant</v>
      </c>
      <c r="I322" t="str">
        <f t="shared" si="8"/>
        <v>PM10</v>
      </c>
      <c r="J322">
        <f>INDEX(NoSettings!$D:$D,MATCH(EPS!$A322,NoSettings!$A:$A,0))</f>
        <v>0</v>
      </c>
      <c r="K322">
        <f>INDEX(GWP!$C$2:$C$13,MATCH(EPS!I322,GWP!$B$2:$B$13,0))</f>
        <v>0</v>
      </c>
      <c r="L322" s="4">
        <f t="shared" si="9"/>
        <v>0</v>
      </c>
    </row>
    <row r="323" spans="1:12">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INDEX(NoSettings!$D:$D,MATCH(EPS!$A323,NoSettings!$A:$A,0))</f>
        <v>86127100</v>
      </c>
      <c r="K323">
        <f>INDEX(GWP!$C$2:$C$13,MATCH(EPS!I323,GWP!$B$2:$B$13,0))</f>
        <v>0</v>
      </c>
      <c r="L323" s="4">
        <f t="shared" ref="L323:L386" si="11">IF(H323="g pollutant",K323*J323/10^12,IF(H323="MMTCO2e",J323,IF(H323="MWh",J323,0)))</f>
        <v>0</v>
      </c>
    </row>
    <row r="324" spans="1:12">
      <c r="A324" t="s">
        <v>342</v>
      </c>
      <c r="B324" t="s">
        <v>1</v>
      </c>
      <c r="C324" t="s">
        <v>1716</v>
      </c>
      <c r="D324" t="s">
        <v>1708</v>
      </c>
      <c r="E324" t="s">
        <v>1703</v>
      </c>
      <c r="F324" t="s">
        <v>1744</v>
      </c>
      <c r="H324" t="str">
        <f>INDEX('Vensim Variables'!$B:$B,MATCH(EPS!$B324,'Vensim Variables'!$A:$A,0))</f>
        <v>g pollutant</v>
      </c>
      <c r="I324" t="str">
        <f t="shared" si="10"/>
        <v>PM10</v>
      </c>
      <c r="J324">
        <f>INDEX(NoSettings!$D:$D,MATCH(EPS!$A324,NoSettings!$A:$A,0))</f>
        <v>248216000</v>
      </c>
      <c r="K324">
        <f>INDEX(GWP!$C$2:$C$13,MATCH(EPS!I324,GWP!$B$2:$B$13,0))</f>
        <v>0</v>
      </c>
      <c r="L324" s="4">
        <f t="shared" si="11"/>
        <v>0</v>
      </c>
    </row>
    <row r="325" spans="1:12">
      <c r="A325" t="s">
        <v>343</v>
      </c>
      <c r="B325" t="s">
        <v>1</v>
      </c>
      <c r="C325" t="s">
        <v>1716</v>
      </c>
      <c r="D325" t="s">
        <v>1708</v>
      </c>
      <c r="E325" t="s">
        <v>1703</v>
      </c>
      <c r="F325" t="s">
        <v>1745</v>
      </c>
      <c r="H325" t="str">
        <f>INDEX('Vensim Variables'!$B:$B,MATCH(EPS!$B325,'Vensim Variables'!$A:$A,0))</f>
        <v>g pollutant</v>
      </c>
      <c r="I325" t="str">
        <f t="shared" si="10"/>
        <v>PM10</v>
      </c>
      <c r="J325">
        <f>INDEX(NoSettings!$D:$D,MATCH(EPS!$A325,NoSettings!$A:$A,0))</f>
        <v>3763110000</v>
      </c>
      <c r="K325">
        <f>INDEX(GWP!$C$2:$C$13,MATCH(EPS!I325,GWP!$B$2:$B$13,0))</f>
        <v>0</v>
      </c>
      <c r="L325" s="4">
        <f t="shared" si="11"/>
        <v>0</v>
      </c>
    </row>
    <row r="326" spans="1:12">
      <c r="A326" t="s">
        <v>344</v>
      </c>
      <c r="B326" t="s">
        <v>1</v>
      </c>
      <c r="C326" t="s">
        <v>1716</v>
      </c>
      <c r="D326" t="s">
        <v>1708</v>
      </c>
      <c r="E326" t="s">
        <v>1703</v>
      </c>
      <c r="F326" t="s">
        <v>1746</v>
      </c>
      <c r="H326" t="str">
        <f>INDEX('Vensim Variables'!$B:$B,MATCH(EPS!$B326,'Vensim Variables'!$A:$A,0))</f>
        <v>g pollutant</v>
      </c>
      <c r="I326" t="str">
        <f t="shared" si="10"/>
        <v>PM10</v>
      </c>
      <c r="J326">
        <f>INDEX(NoSettings!$D:$D,MATCH(EPS!$A326,NoSettings!$A:$A,0))</f>
        <v>20823700</v>
      </c>
      <c r="K326">
        <f>INDEX(GWP!$C$2:$C$13,MATCH(EPS!I326,GWP!$B$2:$B$13,0))</f>
        <v>0</v>
      </c>
      <c r="L326" s="4">
        <f t="shared" si="11"/>
        <v>0</v>
      </c>
    </row>
    <row r="327" spans="1:12">
      <c r="A327" t="s">
        <v>345</v>
      </c>
      <c r="B327" t="s">
        <v>1</v>
      </c>
      <c r="C327" t="s">
        <v>1716</v>
      </c>
      <c r="D327" t="s">
        <v>1708</v>
      </c>
      <c r="E327" t="s">
        <v>1703</v>
      </c>
      <c r="F327" t="s">
        <v>1747</v>
      </c>
      <c r="H327" t="str">
        <f>INDEX('Vensim Variables'!$B:$B,MATCH(EPS!$B327,'Vensim Variables'!$A:$A,0))</f>
        <v>g pollutant</v>
      </c>
      <c r="I327" t="str">
        <f t="shared" si="10"/>
        <v>PM10</v>
      </c>
      <c r="J327">
        <f>INDEX(NoSettings!$D:$D,MATCH(EPS!$A327,NoSettings!$A:$A,0))</f>
        <v>117082000</v>
      </c>
      <c r="K327">
        <f>INDEX(GWP!$C$2:$C$13,MATCH(EPS!I327,GWP!$B$2:$B$13,0))</f>
        <v>0</v>
      </c>
      <c r="L327" s="4">
        <f t="shared" si="11"/>
        <v>0</v>
      </c>
    </row>
    <row r="328" spans="1:12">
      <c r="A328" t="s">
        <v>346</v>
      </c>
      <c r="B328" t="s">
        <v>1</v>
      </c>
      <c r="C328" t="s">
        <v>1716</v>
      </c>
      <c r="D328" t="s">
        <v>1708</v>
      </c>
      <c r="E328" t="s">
        <v>1703</v>
      </c>
      <c r="F328" t="s">
        <v>1748</v>
      </c>
      <c r="H328" t="str">
        <f>INDEX('Vensim Variables'!$B:$B,MATCH(EPS!$B328,'Vensim Variables'!$A:$A,0))</f>
        <v>g pollutant</v>
      </c>
      <c r="I328" t="str">
        <f t="shared" si="10"/>
        <v>PM10</v>
      </c>
      <c r="J328">
        <f>INDEX(NoSettings!$D:$D,MATCH(EPS!$A328,NoSettings!$A:$A,0))</f>
        <v>0</v>
      </c>
      <c r="K328">
        <f>INDEX(GWP!$C$2:$C$13,MATCH(EPS!I328,GWP!$B$2:$B$13,0))</f>
        <v>0</v>
      </c>
      <c r="L328" s="4">
        <f t="shared" si="11"/>
        <v>0</v>
      </c>
    </row>
    <row r="329" spans="1:12">
      <c r="A329" t="s">
        <v>347</v>
      </c>
      <c r="B329" t="s">
        <v>1</v>
      </c>
      <c r="C329" t="s">
        <v>1716</v>
      </c>
      <c r="D329" t="s">
        <v>1708</v>
      </c>
      <c r="E329" t="s">
        <v>1703</v>
      </c>
      <c r="F329" t="s">
        <v>1749</v>
      </c>
      <c r="H329" t="str">
        <f>INDEX('Vensim Variables'!$B:$B,MATCH(EPS!$B329,'Vensim Variables'!$A:$A,0))</f>
        <v>g pollutant</v>
      </c>
      <c r="I329" t="str">
        <f t="shared" si="10"/>
        <v>PM10</v>
      </c>
      <c r="J329">
        <f>INDEX(NoSettings!$D:$D,MATCH(EPS!$A329,NoSettings!$A:$A,0))</f>
        <v>0</v>
      </c>
      <c r="K329">
        <f>INDEX(GWP!$C$2:$C$13,MATCH(EPS!I329,GWP!$B$2:$B$13,0))</f>
        <v>0</v>
      </c>
      <c r="L329" s="4">
        <f t="shared" si="11"/>
        <v>0</v>
      </c>
    </row>
    <row r="330" spans="1:12">
      <c r="A330" t="s">
        <v>348</v>
      </c>
      <c r="B330" t="s">
        <v>1</v>
      </c>
      <c r="C330" t="s">
        <v>1716</v>
      </c>
      <c r="D330" t="s">
        <v>1708</v>
      </c>
      <c r="E330" t="s">
        <v>1703</v>
      </c>
      <c r="F330" t="s">
        <v>1750</v>
      </c>
      <c r="H330" t="str">
        <f>INDEX('Vensim Variables'!$B:$B,MATCH(EPS!$B330,'Vensim Variables'!$A:$A,0))</f>
        <v>g pollutant</v>
      </c>
      <c r="I330" t="str">
        <f t="shared" si="10"/>
        <v>PM10</v>
      </c>
      <c r="J330">
        <f>INDEX(NoSettings!$D:$D,MATCH(EPS!$A330,NoSettings!$A:$A,0))</f>
        <v>372487</v>
      </c>
      <c r="K330">
        <f>INDEX(GWP!$C$2:$C$13,MATCH(EPS!I330,GWP!$B$2:$B$13,0))</f>
        <v>0</v>
      </c>
      <c r="L330" s="4">
        <f t="shared" si="11"/>
        <v>0</v>
      </c>
    </row>
    <row r="331" spans="1:12">
      <c r="A331" t="s">
        <v>349</v>
      </c>
      <c r="B331" t="s">
        <v>1</v>
      </c>
      <c r="C331" t="s">
        <v>1716</v>
      </c>
      <c r="D331" t="s">
        <v>1708</v>
      </c>
      <c r="E331" t="s">
        <v>1703</v>
      </c>
      <c r="F331" t="s">
        <v>1751</v>
      </c>
      <c r="H331" t="str">
        <f>INDEX('Vensim Variables'!$B:$B,MATCH(EPS!$B331,'Vensim Variables'!$A:$A,0))</f>
        <v>g pollutant</v>
      </c>
      <c r="I331" t="str">
        <f t="shared" si="10"/>
        <v>PM10</v>
      </c>
      <c r="J331">
        <f>INDEX(NoSettings!$D:$D,MATCH(EPS!$A331,NoSettings!$A:$A,0))</f>
        <v>0</v>
      </c>
      <c r="K331">
        <f>INDEX(GWP!$C$2:$C$13,MATCH(EPS!I331,GWP!$B$2:$B$13,0))</f>
        <v>0</v>
      </c>
      <c r="L331" s="4">
        <f t="shared" si="11"/>
        <v>0</v>
      </c>
    </row>
    <row r="332" spans="1:12">
      <c r="A332" t="s">
        <v>350</v>
      </c>
      <c r="B332" t="s">
        <v>1</v>
      </c>
      <c r="C332" t="s">
        <v>1716</v>
      </c>
      <c r="D332" t="s">
        <v>1708</v>
      </c>
      <c r="E332" t="s">
        <v>1704</v>
      </c>
      <c r="F332" t="s">
        <v>1742</v>
      </c>
      <c r="H332" t="str">
        <f>INDEX('Vensim Variables'!$B:$B,MATCH(EPS!$B332,'Vensim Variables'!$A:$A,0))</f>
        <v>g pollutant</v>
      </c>
      <c r="I332" t="str">
        <f t="shared" si="10"/>
        <v>PM10</v>
      </c>
      <c r="J332">
        <f>INDEX(NoSettings!$D:$D,MATCH(EPS!$A332,NoSettings!$A:$A,0))</f>
        <v>0</v>
      </c>
      <c r="K332">
        <f>INDEX(GWP!$C$2:$C$13,MATCH(EPS!I332,GWP!$B$2:$B$13,0))</f>
        <v>0</v>
      </c>
      <c r="L332" s="4">
        <f t="shared" si="11"/>
        <v>0</v>
      </c>
    </row>
    <row r="333" spans="1:12">
      <c r="A333" t="s">
        <v>351</v>
      </c>
      <c r="B333" t="s">
        <v>1</v>
      </c>
      <c r="C333" t="s">
        <v>1716</v>
      </c>
      <c r="D333" t="s">
        <v>1708</v>
      </c>
      <c r="E333" t="s">
        <v>1704</v>
      </c>
      <c r="F333" t="s">
        <v>1743</v>
      </c>
      <c r="H333" t="str">
        <f>INDEX('Vensim Variables'!$B:$B,MATCH(EPS!$B333,'Vensim Variables'!$A:$A,0))</f>
        <v>g pollutant</v>
      </c>
      <c r="I333" t="str">
        <f t="shared" si="10"/>
        <v>PM10</v>
      </c>
      <c r="J333">
        <f>INDEX(NoSettings!$D:$D,MATCH(EPS!$A333,NoSettings!$A:$A,0))</f>
        <v>179721000</v>
      </c>
      <c r="K333">
        <f>INDEX(GWP!$C$2:$C$13,MATCH(EPS!I333,GWP!$B$2:$B$13,0))</f>
        <v>0</v>
      </c>
      <c r="L333" s="4">
        <f t="shared" si="11"/>
        <v>0</v>
      </c>
    </row>
    <row r="334" spans="1:12">
      <c r="A334" t="s">
        <v>352</v>
      </c>
      <c r="B334" t="s">
        <v>1</v>
      </c>
      <c r="C334" t="s">
        <v>1716</v>
      </c>
      <c r="D334" t="s">
        <v>1708</v>
      </c>
      <c r="E334" t="s">
        <v>1704</v>
      </c>
      <c r="F334" t="s">
        <v>1744</v>
      </c>
      <c r="H334" t="str">
        <f>INDEX('Vensim Variables'!$B:$B,MATCH(EPS!$B334,'Vensim Variables'!$A:$A,0))</f>
        <v>g pollutant</v>
      </c>
      <c r="I334" t="str">
        <f t="shared" si="10"/>
        <v>PM10</v>
      </c>
      <c r="J334">
        <f>INDEX(NoSettings!$D:$D,MATCH(EPS!$A334,NoSettings!$A:$A,0))</f>
        <v>198541000</v>
      </c>
      <c r="K334">
        <f>INDEX(GWP!$C$2:$C$13,MATCH(EPS!I334,GWP!$B$2:$B$13,0))</f>
        <v>0</v>
      </c>
      <c r="L334" s="4">
        <f t="shared" si="11"/>
        <v>0</v>
      </c>
    </row>
    <row r="335" spans="1:12">
      <c r="A335" t="s">
        <v>353</v>
      </c>
      <c r="B335" t="s">
        <v>1</v>
      </c>
      <c r="C335" t="s">
        <v>1716</v>
      </c>
      <c r="D335" t="s">
        <v>1708</v>
      </c>
      <c r="E335" t="s">
        <v>1704</v>
      </c>
      <c r="F335" t="s">
        <v>1745</v>
      </c>
      <c r="H335" t="str">
        <f>INDEX('Vensim Variables'!$B:$B,MATCH(EPS!$B335,'Vensim Variables'!$A:$A,0))</f>
        <v>g pollutant</v>
      </c>
      <c r="I335" t="str">
        <f t="shared" si="10"/>
        <v>PM10</v>
      </c>
      <c r="J335">
        <f>INDEX(NoSettings!$D:$D,MATCH(EPS!$A335,NoSettings!$A:$A,0))</f>
        <v>54446500000</v>
      </c>
      <c r="K335">
        <f>INDEX(GWP!$C$2:$C$13,MATCH(EPS!I335,GWP!$B$2:$B$13,0))</f>
        <v>0</v>
      </c>
      <c r="L335" s="4">
        <f t="shared" si="11"/>
        <v>0</v>
      </c>
    </row>
    <row r="336" spans="1:12">
      <c r="A336" t="s">
        <v>354</v>
      </c>
      <c r="B336" t="s">
        <v>1</v>
      </c>
      <c r="C336" t="s">
        <v>1716</v>
      </c>
      <c r="D336" t="s">
        <v>1708</v>
      </c>
      <c r="E336" t="s">
        <v>1704</v>
      </c>
      <c r="F336" t="s">
        <v>1746</v>
      </c>
      <c r="H336" t="str">
        <f>INDEX('Vensim Variables'!$B:$B,MATCH(EPS!$B336,'Vensim Variables'!$A:$A,0))</f>
        <v>g pollutant</v>
      </c>
      <c r="I336" t="str">
        <f t="shared" si="10"/>
        <v>PM10</v>
      </c>
      <c r="J336">
        <f>INDEX(NoSettings!$D:$D,MATCH(EPS!$A336,NoSettings!$A:$A,0))</f>
        <v>16656300</v>
      </c>
      <c r="K336">
        <f>INDEX(GWP!$C$2:$C$13,MATCH(EPS!I336,GWP!$B$2:$B$13,0))</f>
        <v>0</v>
      </c>
      <c r="L336" s="4">
        <f t="shared" si="11"/>
        <v>0</v>
      </c>
    </row>
    <row r="337" spans="1:12">
      <c r="A337" t="s">
        <v>355</v>
      </c>
      <c r="B337" t="s">
        <v>1</v>
      </c>
      <c r="C337" t="s">
        <v>1716</v>
      </c>
      <c r="D337" t="s">
        <v>1708</v>
      </c>
      <c r="E337" t="s">
        <v>1704</v>
      </c>
      <c r="F337" t="s">
        <v>1747</v>
      </c>
      <c r="H337" t="str">
        <f>INDEX('Vensim Variables'!$B:$B,MATCH(EPS!$B337,'Vensim Variables'!$A:$A,0))</f>
        <v>g pollutant</v>
      </c>
      <c r="I337" t="str">
        <f t="shared" si="10"/>
        <v>PM10</v>
      </c>
      <c r="J337">
        <f>INDEX(NoSettings!$D:$D,MATCH(EPS!$A337,NoSettings!$A:$A,0))</f>
        <v>1694000000</v>
      </c>
      <c r="K337">
        <f>INDEX(GWP!$C$2:$C$13,MATCH(EPS!I337,GWP!$B$2:$B$13,0))</f>
        <v>0</v>
      </c>
      <c r="L337" s="4">
        <f t="shared" si="11"/>
        <v>0</v>
      </c>
    </row>
    <row r="338" spans="1:12">
      <c r="A338" t="s">
        <v>356</v>
      </c>
      <c r="B338" t="s">
        <v>1</v>
      </c>
      <c r="C338" t="s">
        <v>1716</v>
      </c>
      <c r="D338" t="s">
        <v>1708</v>
      </c>
      <c r="E338" t="s">
        <v>1704</v>
      </c>
      <c r="F338" t="s">
        <v>1748</v>
      </c>
      <c r="H338" t="str">
        <f>INDEX('Vensim Variables'!$B:$B,MATCH(EPS!$B338,'Vensim Variables'!$A:$A,0))</f>
        <v>g pollutant</v>
      </c>
      <c r="I338" t="str">
        <f t="shared" si="10"/>
        <v>PM10</v>
      </c>
      <c r="J338">
        <f>INDEX(NoSettings!$D:$D,MATCH(EPS!$A338,NoSettings!$A:$A,0))</f>
        <v>0</v>
      </c>
      <c r="K338">
        <f>INDEX(GWP!$C$2:$C$13,MATCH(EPS!I338,GWP!$B$2:$B$13,0))</f>
        <v>0</v>
      </c>
      <c r="L338" s="4">
        <f t="shared" si="11"/>
        <v>0</v>
      </c>
    </row>
    <row r="339" spans="1:12">
      <c r="A339" t="s">
        <v>357</v>
      </c>
      <c r="B339" t="s">
        <v>1</v>
      </c>
      <c r="C339" t="s">
        <v>1716</v>
      </c>
      <c r="D339" t="s">
        <v>1708</v>
      </c>
      <c r="E339" t="s">
        <v>1704</v>
      </c>
      <c r="F339" t="s">
        <v>1749</v>
      </c>
      <c r="H339" t="str">
        <f>INDEX('Vensim Variables'!$B:$B,MATCH(EPS!$B339,'Vensim Variables'!$A:$A,0))</f>
        <v>g pollutant</v>
      </c>
      <c r="I339" t="str">
        <f t="shared" si="10"/>
        <v>PM10</v>
      </c>
      <c r="J339">
        <f>INDEX(NoSettings!$D:$D,MATCH(EPS!$A339,NoSettings!$A:$A,0))</f>
        <v>0</v>
      </c>
      <c r="K339">
        <f>INDEX(GWP!$C$2:$C$13,MATCH(EPS!I339,GWP!$B$2:$B$13,0))</f>
        <v>0</v>
      </c>
      <c r="L339" s="4">
        <f t="shared" si="11"/>
        <v>0</v>
      </c>
    </row>
    <row r="340" spans="1:12">
      <c r="A340" t="s">
        <v>358</v>
      </c>
      <c r="B340" t="s">
        <v>1</v>
      </c>
      <c r="C340" t="s">
        <v>1716</v>
      </c>
      <c r="D340" t="s">
        <v>1708</v>
      </c>
      <c r="E340" t="s">
        <v>1704</v>
      </c>
      <c r="F340" t="s">
        <v>1750</v>
      </c>
      <c r="H340" t="str">
        <f>INDEX('Vensim Variables'!$B:$B,MATCH(EPS!$B340,'Vensim Variables'!$A:$A,0))</f>
        <v>g pollutant</v>
      </c>
      <c r="I340" t="str">
        <f t="shared" si="10"/>
        <v>PM10</v>
      </c>
      <c r="J340">
        <f>INDEX(NoSettings!$D:$D,MATCH(EPS!$A340,NoSettings!$A:$A,0))</f>
        <v>1273040</v>
      </c>
      <c r="K340">
        <f>INDEX(GWP!$C$2:$C$13,MATCH(EPS!I340,GWP!$B$2:$B$13,0))</f>
        <v>0</v>
      </c>
      <c r="L340" s="4">
        <f t="shared" si="11"/>
        <v>0</v>
      </c>
    </row>
    <row r="341" spans="1:12">
      <c r="A341" t="s">
        <v>359</v>
      </c>
      <c r="B341" t="s">
        <v>1</v>
      </c>
      <c r="C341" t="s">
        <v>1716</v>
      </c>
      <c r="D341" t="s">
        <v>1708</v>
      </c>
      <c r="E341" t="s">
        <v>1704</v>
      </c>
      <c r="F341" t="s">
        <v>1751</v>
      </c>
      <c r="H341" t="str">
        <f>INDEX('Vensim Variables'!$B:$B,MATCH(EPS!$B341,'Vensim Variables'!$A:$A,0))</f>
        <v>g pollutant</v>
      </c>
      <c r="I341" t="str">
        <f t="shared" si="10"/>
        <v>PM10</v>
      </c>
      <c r="J341">
        <f>INDEX(NoSettings!$D:$D,MATCH(EPS!$A341,NoSettings!$A:$A,0))</f>
        <v>0</v>
      </c>
      <c r="K341">
        <f>INDEX(GWP!$C$2:$C$13,MATCH(EPS!I341,GWP!$B$2:$B$13,0))</f>
        <v>0</v>
      </c>
      <c r="L341" s="4">
        <f t="shared" si="11"/>
        <v>0</v>
      </c>
    </row>
    <row r="342" spans="1:12">
      <c r="A342" t="s">
        <v>360</v>
      </c>
      <c r="B342" t="s">
        <v>1</v>
      </c>
      <c r="C342" t="s">
        <v>1716</v>
      </c>
      <c r="D342" t="s">
        <v>1709</v>
      </c>
      <c r="E342" t="s">
        <v>1703</v>
      </c>
      <c r="F342" t="s">
        <v>1742</v>
      </c>
      <c r="H342" t="str">
        <f>INDEX('Vensim Variables'!$B:$B,MATCH(EPS!$B342,'Vensim Variables'!$A:$A,0))</f>
        <v>g pollutant</v>
      </c>
      <c r="I342" t="str">
        <f t="shared" si="10"/>
        <v>PM25</v>
      </c>
      <c r="J342">
        <f>INDEX(NoSettings!$D:$D,MATCH(EPS!$A342,NoSettings!$A:$A,0))</f>
        <v>0</v>
      </c>
      <c r="K342">
        <f>INDEX(GWP!$C$2:$C$13,MATCH(EPS!I342,GWP!$B$2:$B$13,0))</f>
        <v>0</v>
      </c>
      <c r="L342" s="4">
        <f t="shared" si="11"/>
        <v>0</v>
      </c>
    </row>
    <row r="343" spans="1:12">
      <c r="A343" t="s">
        <v>361</v>
      </c>
      <c r="B343" t="s">
        <v>1</v>
      </c>
      <c r="C343" t="s">
        <v>1716</v>
      </c>
      <c r="D343" t="s">
        <v>1709</v>
      </c>
      <c r="E343" t="s">
        <v>1703</v>
      </c>
      <c r="F343" t="s">
        <v>1743</v>
      </c>
      <c r="H343" t="str">
        <f>INDEX('Vensim Variables'!$B:$B,MATCH(EPS!$B343,'Vensim Variables'!$A:$A,0))</f>
        <v>g pollutant</v>
      </c>
      <c r="I343" t="str">
        <f t="shared" si="10"/>
        <v>PM25</v>
      </c>
      <c r="J343">
        <f>INDEX(NoSettings!$D:$D,MATCH(EPS!$A343,NoSettings!$A:$A,0))</f>
        <v>42003600</v>
      </c>
      <c r="K343">
        <f>INDEX(GWP!$C$2:$C$13,MATCH(EPS!I343,GWP!$B$2:$B$13,0))</f>
        <v>0</v>
      </c>
      <c r="L343" s="4">
        <f t="shared" si="11"/>
        <v>0</v>
      </c>
    </row>
    <row r="344" spans="1:12">
      <c r="A344" t="s">
        <v>362</v>
      </c>
      <c r="B344" t="s">
        <v>1</v>
      </c>
      <c r="C344" t="s">
        <v>1716</v>
      </c>
      <c r="D344" t="s">
        <v>1709</v>
      </c>
      <c r="E344" t="s">
        <v>1703</v>
      </c>
      <c r="F344" t="s">
        <v>1744</v>
      </c>
      <c r="H344" t="str">
        <f>INDEX('Vensim Variables'!$B:$B,MATCH(EPS!$B344,'Vensim Variables'!$A:$A,0))</f>
        <v>g pollutant</v>
      </c>
      <c r="I344" t="str">
        <f t="shared" si="10"/>
        <v>PM25</v>
      </c>
      <c r="J344">
        <f>INDEX(NoSettings!$D:$D,MATCH(EPS!$A344,NoSettings!$A:$A,0))</f>
        <v>74044900</v>
      </c>
      <c r="K344">
        <f>INDEX(GWP!$C$2:$C$13,MATCH(EPS!I344,GWP!$B$2:$B$13,0))</f>
        <v>0</v>
      </c>
      <c r="L344" s="4">
        <f t="shared" si="11"/>
        <v>0</v>
      </c>
    </row>
    <row r="345" spans="1:12">
      <c r="A345" t="s">
        <v>363</v>
      </c>
      <c r="B345" t="s">
        <v>1</v>
      </c>
      <c r="C345" t="s">
        <v>1716</v>
      </c>
      <c r="D345" t="s">
        <v>1709</v>
      </c>
      <c r="E345" t="s">
        <v>1703</v>
      </c>
      <c r="F345" t="s">
        <v>1745</v>
      </c>
      <c r="H345" t="str">
        <f>INDEX('Vensim Variables'!$B:$B,MATCH(EPS!$B345,'Vensim Variables'!$A:$A,0))</f>
        <v>g pollutant</v>
      </c>
      <c r="I345" t="str">
        <f t="shared" si="10"/>
        <v>PM25</v>
      </c>
      <c r="J345">
        <f>INDEX(NoSettings!$D:$D,MATCH(EPS!$A345,NoSettings!$A:$A,0))</f>
        <v>2225190000</v>
      </c>
      <c r="K345">
        <f>INDEX(GWP!$C$2:$C$13,MATCH(EPS!I345,GWP!$B$2:$B$13,0))</f>
        <v>0</v>
      </c>
      <c r="L345" s="4">
        <f t="shared" si="11"/>
        <v>0</v>
      </c>
    </row>
    <row r="346" spans="1:12">
      <c r="A346" t="s">
        <v>364</v>
      </c>
      <c r="B346" t="s">
        <v>1</v>
      </c>
      <c r="C346" t="s">
        <v>1716</v>
      </c>
      <c r="D346" t="s">
        <v>1709</v>
      </c>
      <c r="E346" t="s">
        <v>1703</v>
      </c>
      <c r="F346" t="s">
        <v>1746</v>
      </c>
      <c r="H346" t="str">
        <f>INDEX('Vensim Variables'!$B:$B,MATCH(EPS!$B346,'Vensim Variables'!$A:$A,0))</f>
        <v>g pollutant</v>
      </c>
      <c r="I346" t="str">
        <f t="shared" si="10"/>
        <v>PM25</v>
      </c>
      <c r="J346">
        <f>INDEX(NoSettings!$D:$D,MATCH(EPS!$A346,NoSettings!$A:$A,0))</f>
        <v>6211880</v>
      </c>
      <c r="K346">
        <f>INDEX(GWP!$C$2:$C$13,MATCH(EPS!I346,GWP!$B$2:$B$13,0))</f>
        <v>0</v>
      </c>
      <c r="L346" s="4">
        <f t="shared" si="11"/>
        <v>0</v>
      </c>
    </row>
    <row r="347" spans="1:12">
      <c r="A347" t="s">
        <v>365</v>
      </c>
      <c r="B347" t="s">
        <v>1</v>
      </c>
      <c r="C347" t="s">
        <v>1716</v>
      </c>
      <c r="D347" t="s">
        <v>1709</v>
      </c>
      <c r="E347" t="s">
        <v>1703</v>
      </c>
      <c r="F347" t="s">
        <v>1747</v>
      </c>
      <c r="H347" t="str">
        <f>INDEX('Vensim Variables'!$B:$B,MATCH(EPS!$B347,'Vensim Variables'!$A:$A,0))</f>
        <v>g pollutant</v>
      </c>
      <c r="I347" t="str">
        <f t="shared" si="10"/>
        <v>PM25</v>
      </c>
      <c r="J347">
        <f>INDEX(NoSettings!$D:$D,MATCH(EPS!$A347,NoSettings!$A:$A,0))</f>
        <v>69232700</v>
      </c>
      <c r="K347">
        <f>INDEX(GWP!$C$2:$C$13,MATCH(EPS!I347,GWP!$B$2:$B$13,0))</f>
        <v>0</v>
      </c>
      <c r="L347" s="4">
        <f t="shared" si="11"/>
        <v>0</v>
      </c>
    </row>
    <row r="348" spans="1:12">
      <c r="A348" t="s">
        <v>366</v>
      </c>
      <c r="B348" t="s">
        <v>1</v>
      </c>
      <c r="C348" t="s">
        <v>1716</v>
      </c>
      <c r="D348" t="s">
        <v>1709</v>
      </c>
      <c r="E348" t="s">
        <v>1703</v>
      </c>
      <c r="F348" t="s">
        <v>1748</v>
      </c>
      <c r="H348" t="str">
        <f>INDEX('Vensim Variables'!$B:$B,MATCH(EPS!$B348,'Vensim Variables'!$A:$A,0))</f>
        <v>g pollutant</v>
      </c>
      <c r="I348" t="str">
        <f t="shared" si="10"/>
        <v>PM25</v>
      </c>
      <c r="J348">
        <f>INDEX(NoSettings!$D:$D,MATCH(EPS!$A348,NoSettings!$A:$A,0))</f>
        <v>0</v>
      </c>
      <c r="K348">
        <f>INDEX(GWP!$C$2:$C$13,MATCH(EPS!I348,GWP!$B$2:$B$13,0))</f>
        <v>0</v>
      </c>
      <c r="L348" s="4">
        <f t="shared" si="11"/>
        <v>0</v>
      </c>
    </row>
    <row r="349" spans="1:12">
      <c r="A349" t="s">
        <v>367</v>
      </c>
      <c r="B349" t="s">
        <v>1</v>
      </c>
      <c r="C349" t="s">
        <v>1716</v>
      </c>
      <c r="D349" t="s">
        <v>1709</v>
      </c>
      <c r="E349" t="s">
        <v>1703</v>
      </c>
      <c r="F349" t="s">
        <v>1749</v>
      </c>
      <c r="H349" t="str">
        <f>INDEX('Vensim Variables'!$B:$B,MATCH(EPS!$B349,'Vensim Variables'!$A:$A,0))</f>
        <v>g pollutant</v>
      </c>
      <c r="I349" t="str">
        <f t="shared" si="10"/>
        <v>PM25</v>
      </c>
      <c r="J349">
        <f>INDEX(NoSettings!$D:$D,MATCH(EPS!$A349,NoSettings!$A:$A,0))</f>
        <v>0</v>
      </c>
      <c r="K349">
        <f>INDEX(GWP!$C$2:$C$13,MATCH(EPS!I349,GWP!$B$2:$B$13,0))</f>
        <v>0</v>
      </c>
      <c r="L349" s="4">
        <f t="shared" si="11"/>
        <v>0</v>
      </c>
    </row>
    <row r="350" spans="1:12">
      <c r="A350" t="s">
        <v>368</v>
      </c>
      <c r="B350" t="s">
        <v>1</v>
      </c>
      <c r="C350" t="s">
        <v>1716</v>
      </c>
      <c r="D350" t="s">
        <v>1709</v>
      </c>
      <c r="E350" t="s">
        <v>1703</v>
      </c>
      <c r="F350" t="s">
        <v>1750</v>
      </c>
      <c r="H350" t="str">
        <f>INDEX('Vensim Variables'!$B:$B,MATCH(EPS!$B350,'Vensim Variables'!$A:$A,0))</f>
        <v>g pollutant</v>
      </c>
      <c r="I350" t="str">
        <f t="shared" si="10"/>
        <v>PM25</v>
      </c>
      <c r="J350">
        <f>INDEX(NoSettings!$D:$D,MATCH(EPS!$A350,NoSettings!$A:$A,0))</f>
        <v>182011</v>
      </c>
      <c r="K350">
        <f>INDEX(GWP!$C$2:$C$13,MATCH(EPS!I350,GWP!$B$2:$B$13,0))</f>
        <v>0</v>
      </c>
      <c r="L350" s="4">
        <f t="shared" si="11"/>
        <v>0</v>
      </c>
    </row>
    <row r="351" spans="1:12">
      <c r="A351" t="s">
        <v>369</v>
      </c>
      <c r="B351" t="s">
        <v>1</v>
      </c>
      <c r="C351" t="s">
        <v>1716</v>
      </c>
      <c r="D351" t="s">
        <v>1709</v>
      </c>
      <c r="E351" t="s">
        <v>1703</v>
      </c>
      <c r="F351" t="s">
        <v>1751</v>
      </c>
      <c r="H351" t="str">
        <f>INDEX('Vensim Variables'!$B:$B,MATCH(EPS!$B351,'Vensim Variables'!$A:$A,0))</f>
        <v>g pollutant</v>
      </c>
      <c r="I351" t="str">
        <f t="shared" si="10"/>
        <v>PM25</v>
      </c>
      <c r="J351">
        <f>INDEX(NoSettings!$D:$D,MATCH(EPS!$A351,NoSettings!$A:$A,0))</f>
        <v>0</v>
      </c>
      <c r="K351">
        <f>INDEX(GWP!$C$2:$C$13,MATCH(EPS!I351,GWP!$B$2:$B$13,0))</f>
        <v>0</v>
      </c>
      <c r="L351" s="4">
        <f t="shared" si="11"/>
        <v>0</v>
      </c>
    </row>
    <row r="352" spans="1:12">
      <c r="A352" t="s">
        <v>370</v>
      </c>
      <c r="B352" t="s">
        <v>1</v>
      </c>
      <c r="C352" t="s">
        <v>1716</v>
      </c>
      <c r="D352" t="s">
        <v>1709</v>
      </c>
      <c r="E352" t="s">
        <v>1704</v>
      </c>
      <c r="F352" t="s">
        <v>1742</v>
      </c>
      <c r="H352" t="str">
        <f>INDEX('Vensim Variables'!$B:$B,MATCH(EPS!$B352,'Vensim Variables'!$A:$A,0))</f>
        <v>g pollutant</v>
      </c>
      <c r="I352" t="str">
        <f t="shared" si="10"/>
        <v>PM25</v>
      </c>
      <c r="J352">
        <f>INDEX(NoSettings!$D:$D,MATCH(EPS!$A352,NoSettings!$A:$A,0))</f>
        <v>0</v>
      </c>
      <c r="K352">
        <f>INDEX(GWP!$C$2:$C$13,MATCH(EPS!I352,GWP!$B$2:$B$13,0))</f>
        <v>0</v>
      </c>
      <c r="L352" s="4">
        <f t="shared" si="11"/>
        <v>0</v>
      </c>
    </row>
    <row r="353" spans="1:12">
      <c r="A353" t="s">
        <v>371</v>
      </c>
      <c r="B353" t="s">
        <v>1</v>
      </c>
      <c r="C353" t="s">
        <v>1716</v>
      </c>
      <c r="D353" t="s">
        <v>1709</v>
      </c>
      <c r="E353" t="s">
        <v>1704</v>
      </c>
      <c r="F353" t="s">
        <v>1743</v>
      </c>
      <c r="H353" t="str">
        <f>INDEX('Vensim Variables'!$B:$B,MATCH(EPS!$B353,'Vensim Variables'!$A:$A,0))</f>
        <v>g pollutant</v>
      </c>
      <c r="I353" t="str">
        <f t="shared" si="10"/>
        <v>PM25</v>
      </c>
      <c r="J353">
        <f>INDEX(NoSettings!$D:$D,MATCH(EPS!$A353,NoSettings!$A:$A,0))</f>
        <v>87648900</v>
      </c>
      <c r="K353">
        <f>INDEX(GWP!$C$2:$C$13,MATCH(EPS!I353,GWP!$B$2:$B$13,0))</f>
        <v>0</v>
      </c>
      <c r="L353" s="4">
        <f t="shared" si="11"/>
        <v>0</v>
      </c>
    </row>
    <row r="354" spans="1:12">
      <c r="A354" t="s">
        <v>372</v>
      </c>
      <c r="B354" t="s">
        <v>1</v>
      </c>
      <c r="C354" t="s">
        <v>1716</v>
      </c>
      <c r="D354" t="s">
        <v>1709</v>
      </c>
      <c r="E354" t="s">
        <v>1704</v>
      </c>
      <c r="F354" t="s">
        <v>1744</v>
      </c>
      <c r="H354" t="str">
        <f>INDEX('Vensim Variables'!$B:$B,MATCH(EPS!$B354,'Vensim Variables'!$A:$A,0))</f>
        <v>g pollutant</v>
      </c>
      <c r="I354" t="str">
        <f t="shared" si="10"/>
        <v>PM25</v>
      </c>
      <c r="J354">
        <f>INDEX(NoSettings!$D:$D,MATCH(EPS!$A354,NoSettings!$A:$A,0))</f>
        <v>59226500</v>
      </c>
      <c r="K354">
        <f>INDEX(GWP!$C$2:$C$13,MATCH(EPS!I354,GWP!$B$2:$B$13,0))</f>
        <v>0</v>
      </c>
      <c r="L354" s="4">
        <f t="shared" si="11"/>
        <v>0</v>
      </c>
    </row>
    <row r="355" spans="1:12">
      <c r="A355" t="s">
        <v>373</v>
      </c>
      <c r="B355" t="s">
        <v>1</v>
      </c>
      <c r="C355" t="s">
        <v>1716</v>
      </c>
      <c r="D355" t="s">
        <v>1709</v>
      </c>
      <c r="E355" t="s">
        <v>1704</v>
      </c>
      <c r="F355" t="s">
        <v>1745</v>
      </c>
      <c r="H355" t="str">
        <f>INDEX('Vensim Variables'!$B:$B,MATCH(EPS!$B355,'Vensim Variables'!$A:$A,0))</f>
        <v>g pollutant</v>
      </c>
      <c r="I355" t="str">
        <f t="shared" si="10"/>
        <v>PM25</v>
      </c>
      <c r="J355">
        <f>INDEX(NoSettings!$D:$D,MATCH(EPS!$A355,NoSettings!$A:$A,0))</f>
        <v>32195100000</v>
      </c>
      <c r="K355">
        <f>INDEX(GWP!$C$2:$C$13,MATCH(EPS!I355,GWP!$B$2:$B$13,0))</f>
        <v>0</v>
      </c>
      <c r="L355" s="4">
        <f t="shared" si="11"/>
        <v>0</v>
      </c>
    </row>
    <row r="356" spans="1:12">
      <c r="A356" t="s">
        <v>374</v>
      </c>
      <c r="B356" t="s">
        <v>1</v>
      </c>
      <c r="C356" t="s">
        <v>1716</v>
      </c>
      <c r="D356" t="s">
        <v>1709</v>
      </c>
      <c r="E356" t="s">
        <v>1704</v>
      </c>
      <c r="F356" t="s">
        <v>1746</v>
      </c>
      <c r="H356" t="str">
        <f>INDEX('Vensim Variables'!$B:$B,MATCH(EPS!$B356,'Vensim Variables'!$A:$A,0))</f>
        <v>g pollutant</v>
      </c>
      <c r="I356" t="str">
        <f t="shared" si="10"/>
        <v>PM25</v>
      </c>
      <c r="J356">
        <f>INDEX(NoSettings!$D:$D,MATCH(EPS!$A356,NoSettings!$A:$A,0))</f>
        <v>4968710</v>
      </c>
      <c r="K356">
        <f>INDEX(GWP!$C$2:$C$13,MATCH(EPS!I356,GWP!$B$2:$B$13,0))</f>
        <v>0</v>
      </c>
      <c r="L356" s="4">
        <f t="shared" si="11"/>
        <v>0</v>
      </c>
    </row>
    <row r="357" spans="1:12">
      <c r="A357" t="s">
        <v>375</v>
      </c>
      <c r="B357" t="s">
        <v>1</v>
      </c>
      <c r="C357" t="s">
        <v>1716</v>
      </c>
      <c r="D357" t="s">
        <v>1709</v>
      </c>
      <c r="E357" t="s">
        <v>1704</v>
      </c>
      <c r="F357" t="s">
        <v>1747</v>
      </c>
      <c r="H357" t="str">
        <f>INDEX('Vensim Variables'!$B:$B,MATCH(EPS!$B357,'Vensim Variables'!$A:$A,0))</f>
        <v>g pollutant</v>
      </c>
      <c r="I357" t="str">
        <f t="shared" si="10"/>
        <v>PM25</v>
      </c>
      <c r="J357">
        <f>INDEX(NoSettings!$D:$D,MATCH(EPS!$A357,NoSettings!$A:$A,0))</f>
        <v>1001690000</v>
      </c>
      <c r="K357">
        <f>INDEX(GWP!$C$2:$C$13,MATCH(EPS!I357,GWP!$B$2:$B$13,0))</f>
        <v>0</v>
      </c>
      <c r="L357" s="4">
        <f t="shared" si="11"/>
        <v>0</v>
      </c>
    </row>
    <row r="358" spans="1:12">
      <c r="A358" t="s">
        <v>376</v>
      </c>
      <c r="B358" t="s">
        <v>1</v>
      </c>
      <c r="C358" t="s">
        <v>1716</v>
      </c>
      <c r="D358" t="s">
        <v>1709</v>
      </c>
      <c r="E358" t="s">
        <v>1704</v>
      </c>
      <c r="F358" t="s">
        <v>1748</v>
      </c>
      <c r="H358" t="str">
        <f>INDEX('Vensim Variables'!$B:$B,MATCH(EPS!$B358,'Vensim Variables'!$A:$A,0))</f>
        <v>g pollutant</v>
      </c>
      <c r="I358" t="str">
        <f t="shared" si="10"/>
        <v>PM25</v>
      </c>
      <c r="J358">
        <f>INDEX(NoSettings!$D:$D,MATCH(EPS!$A358,NoSettings!$A:$A,0))</f>
        <v>0</v>
      </c>
      <c r="K358">
        <f>INDEX(GWP!$C$2:$C$13,MATCH(EPS!I358,GWP!$B$2:$B$13,0))</f>
        <v>0</v>
      </c>
      <c r="L358" s="4">
        <f t="shared" si="11"/>
        <v>0</v>
      </c>
    </row>
    <row r="359" spans="1:12">
      <c r="A359" t="s">
        <v>377</v>
      </c>
      <c r="B359" t="s">
        <v>1</v>
      </c>
      <c r="C359" t="s">
        <v>1716</v>
      </c>
      <c r="D359" t="s">
        <v>1709</v>
      </c>
      <c r="E359" t="s">
        <v>1704</v>
      </c>
      <c r="F359" t="s">
        <v>1749</v>
      </c>
      <c r="H359" t="str">
        <f>INDEX('Vensim Variables'!$B:$B,MATCH(EPS!$B359,'Vensim Variables'!$A:$A,0))</f>
        <v>g pollutant</v>
      </c>
      <c r="I359" t="str">
        <f t="shared" si="10"/>
        <v>PM25</v>
      </c>
      <c r="J359">
        <f>INDEX(NoSettings!$D:$D,MATCH(EPS!$A359,NoSettings!$A:$A,0))</f>
        <v>0</v>
      </c>
      <c r="K359">
        <f>INDEX(GWP!$C$2:$C$13,MATCH(EPS!I359,GWP!$B$2:$B$13,0))</f>
        <v>0</v>
      </c>
      <c r="L359" s="4">
        <f t="shared" si="11"/>
        <v>0</v>
      </c>
    </row>
    <row r="360" spans="1:12">
      <c r="A360" t="s">
        <v>378</v>
      </c>
      <c r="B360" t="s">
        <v>1</v>
      </c>
      <c r="C360" t="s">
        <v>1716</v>
      </c>
      <c r="D360" t="s">
        <v>1709</v>
      </c>
      <c r="E360" t="s">
        <v>1704</v>
      </c>
      <c r="F360" t="s">
        <v>1750</v>
      </c>
      <c r="H360" t="str">
        <f>INDEX('Vensim Variables'!$B:$B,MATCH(EPS!$B360,'Vensim Variables'!$A:$A,0))</f>
        <v>g pollutant</v>
      </c>
      <c r="I360" t="str">
        <f t="shared" si="10"/>
        <v>PM25</v>
      </c>
      <c r="J360">
        <f>INDEX(NoSettings!$D:$D,MATCH(EPS!$A360,NoSettings!$A:$A,0))</f>
        <v>622055</v>
      </c>
      <c r="K360">
        <f>INDEX(GWP!$C$2:$C$13,MATCH(EPS!I360,GWP!$B$2:$B$13,0))</f>
        <v>0</v>
      </c>
      <c r="L360" s="4">
        <f t="shared" si="11"/>
        <v>0</v>
      </c>
    </row>
    <row r="361" spans="1:12">
      <c r="A361" t="s">
        <v>379</v>
      </c>
      <c r="B361" t="s">
        <v>1</v>
      </c>
      <c r="C361" t="s">
        <v>1716</v>
      </c>
      <c r="D361" t="s">
        <v>1709</v>
      </c>
      <c r="E361" t="s">
        <v>1704</v>
      </c>
      <c r="F361" t="s">
        <v>1751</v>
      </c>
      <c r="H361" t="str">
        <f>INDEX('Vensim Variables'!$B:$B,MATCH(EPS!$B361,'Vensim Variables'!$A:$A,0))</f>
        <v>g pollutant</v>
      </c>
      <c r="I361" t="str">
        <f t="shared" si="10"/>
        <v>PM25</v>
      </c>
      <c r="J361">
        <f>INDEX(NoSettings!$D:$D,MATCH(EPS!$A361,NoSettings!$A:$A,0))</f>
        <v>0</v>
      </c>
      <c r="K361">
        <f>INDEX(GWP!$C$2:$C$13,MATCH(EPS!I361,GWP!$B$2:$B$13,0))</f>
        <v>0</v>
      </c>
      <c r="L361" s="4">
        <f t="shared" si="11"/>
        <v>0</v>
      </c>
    </row>
    <row r="362" spans="1:12">
      <c r="A362" t="s">
        <v>380</v>
      </c>
      <c r="B362" t="s">
        <v>1</v>
      </c>
      <c r="C362" t="s">
        <v>1716</v>
      </c>
      <c r="D362" t="s">
        <v>1710</v>
      </c>
      <c r="E362" t="s">
        <v>1703</v>
      </c>
      <c r="F362" t="s">
        <v>1742</v>
      </c>
      <c r="H362" t="str">
        <f>INDEX('Vensim Variables'!$B:$B,MATCH(EPS!$B362,'Vensim Variables'!$A:$A,0))</f>
        <v>g pollutant</v>
      </c>
      <c r="I362" t="str">
        <f t="shared" si="10"/>
        <v>SOx</v>
      </c>
      <c r="J362">
        <f>INDEX(NoSettings!$D:$D,MATCH(EPS!$A362,NoSettings!$A:$A,0))</f>
        <v>0</v>
      </c>
      <c r="K362">
        <f>INDEX(GWP!$C$2:$C$13,MATCH(EPS!I362,GWP!$B$2:$B$13,0))</f>
        <v>0</v>
      </c>
      <c r="L362" s="4">
        <f t="shared" si="11"/>
        <v>0</v>
      </c>
    </row>
    <row r="363" spans="1:12">
      <c r="A363" t="s">
        <v>381</v>
      </c>
      <c r="B363" t="s">
        <v>1</v>
      </c>
      <c r="C363" t="s">
        <v>1716</v>
      </c>
      <c r="D363" t="s">
        <v>1710</v>
      </c>
      <c r="E363" t="s">
        <v>1703</v>
      </c>
      <c r="F363" t="s">
        <v>1743</v>
      </c>
      <c r="H363" t="str">
        <f>INDEX('Vensim Variables'!$B:$B,MATCH(EPS!$B363,'Vensim Variables'!$A:$A,0))</f>
        <v>g pollutant</v>
      </c>
      <c r="I363" t="str">
        <f t="shared" si="10"/>
        <v>SOx</v>
      </c>
      <c r="J363">
        <f>INDEX(NoSettings!$D:$D,MATCH(EPS!$A363,NoSettings!$A:$A,0))</f>
        <v>0</v>
      </c>
      <c r="K363">
        <f>INDEX(GWP!$C$2:$C$13,MATCH(EPS!I363,GWP!$B$2:$B$13,0))</f>
        <v>0</v>
      </c>
      <c r="L363" s="4">
        <f t="shared" si="11"/>
        <v>0</v>
      </c>
    </row>
    <row r="364" spans="1:12">
      <c r="A364" t="s">
        <v>382</v>
      </c>
      <c r="B364" t="s">
        <v>1</v>
      </c>
      <c r="C364" t="s">
        <v>1716</v>
      </c>
      <c r="D364" t="s">
        <v>1710</v>
      </c>
      <c r="E364" t="s">
        <v>1703</v>
      </c>
      <c r="F364" t="s">
        <v>1744</v>
      </c>
      <c r="H364" t="str">
        <f>INDEX('Vensim Variables'!$B:$B,MATCH(EPS!$B364,'Vensim Variables'!$A:$A,0))</f>
        <v>g pollutant</v>
      </c>
      <c r="I364" t="str">
        <f t="shared" si="10"/>
        <v>SOx</v>
      </c>
      <c r="J364">
        <f>INDEX(NoSettings!$D:$D,MATCH(EPS!$A364,NoSettings!$A:$A,0))</f>
        <v>7972760</v>
      </c>
      <c r="K364">
        <f>INDEX(GWP!$C$2:$C$13,MATCH(EPS!I364,GWP!$B$2:$B$13,0))</f>
        <v>0</v>
      </c>
      <c r="L364" s="4">
        <f t="shared" si="11"/>
        <v>0</v>
      </c>
    </row>
    <row r="365" spans="1:12">
      <c r="A365" t="s">
        <v>383</v>
      </c>
      <c r="B365" t="s">
        <v>1</v>
      </c>
      <c r="C365" t="s">
        <v>1716</v>
      </c>
      <c r="D365" t="s">
        <v>1710</v>
      </c>
      <c r="E365" t="s">
        <v>1703</v>
      </c>
      <c r="F365" t="s">
        <v>1745</v>
      </c>
      <c r="H365" t="str">
        <f>INDEX('Vensim Variables'!$B:$B,MATCH(EPS!$B365,'Vensim Variables'!$A:$A,0))</f>
        <v>g pollutant</v>
      </c>
      <c r="I365" t="str">
        <f t="shared" si="10"/>
        <v>SOx</v>
      </c>
      <c r="J365">
        <f>INDEX(NoSettings!$D:$D,MATCH(EPS!$A365,NoSettings!$A:$A,0))</f>
        <v>74963500</v>
      </c>
      <c r="K365">
        <f>INDEX(GWP!$C$2:$C$13,MATCH(EPS!I365,GWP!$B$2:$B$13,0))</f>
        <v>0</v>
      </c>
      <c r="L365" s="4">
        <f t="shared" si="11"/>
        <v>0</v>
      </c>
    </row>
    <row r="366" spans="1:12">
      <c r="A366" t="s">
        <v>384</v>
      </c>
      <c r="B366" t="s">
        <v>1</v>
      </c>
      <c r="C366" t="s">
        <v>1716</v>
      </c>
      <c r="D366" t="s">
        <v>1710</v>
      </c>
      <c r="E366" t="s">
        <v>1703</v>
      </c>
      <c r="F366" t="s">
        <v>1746</v>
      </c>
      <c r="H366" t="str">
        <f>INDEX('Vensim Variables'!$B:$B,MATCH(EPS!$B366,'Vensim Variables'!$A:$A,0))</f>
        <v>g pollutant</v>
      </c>
      <c r="I366" t="str">
        <f t="shared" si="10"/>
        <v>SOx</v>
      </c>
      <c r="J366">
        <f>INDEX(NoSettings!$D:$D,MATCH(EPS!$A366,NoSettings!$A:$A,0))</f>
        <v>668862</v>
      </c>
      <c r="K366">
        <f>INDEX(GWP!$C$2:$C$13,MATCH(EPS!I366,GWP!$B$2:$B$13,0))</f>
        <v>0</v>
      </c>
      <c r="L366" s="4">
        <f t="shared" si="11"/>
        <v>0</v>
      </c>
    </row>
    <row r="367" spans="1:12">
      <c r="A367" t="s">
        <v>385</v>
      </c>
      <c r="B367" t="s">
        <v>1</v>
      </c>
      <c r="C367" t="s">
        <v>1716</v>
      </c>
      <c r="D367" t="s">
        <v>1710</v>
      </c>
      <c r="E367" t="s">
        <v>1703</v>
      </c>
      <c r="F367" t="s">
        <v>1747</v>
      </c>
      <c r="H367" t="str">
        <f>INDEX('Vensim Variables'!$B:$B,MATCH(EPS!$B367,'Vensim Variables'!$A:$A,0))</f>
        <v>g pollutant</v>
      </c>
      <c r="I367" t="str">
        <f t="shared" si="10"/>
        <v>SOx</v>
      </c>
      <c r="J367">
        <f>INDEX(NoSettings!$D:$D,MATCH(EPS!$A367,NoSettings!$A:$A,0))</f>
        <v>2332360</v>
      </c>
      <c r="K367">
        <f>INDEX(GWP!$C$2:$C$13,MATCH(EPS!I367,GWP!$B$2:$B$13,0))</f>
        <v>0</v>
      </c>
      <c r="L367" s="4">
        <f t="shared" si="11"/>
        <v>0</v>
      </c>
    </row>
    <row r="368" spans="1:12">
      <c r="A368" t="s">
        <v>386</v>
      </c>
      <c r="B368" t="s">
        <v>1</v>
      </c>
      <c r="C368" t="s">
        <v>1716</v>
      </c>
      <c r="D368" t="s">
        <v>1710</v>
      </c>
      <c r="E368" t="s">
        <v>1703</v>
      </c>
      <c r="F368" t="s">
        <v>1748</v>
      </c>
      <c r="H368" t="str">
        <f>INDEX('Vensim Variables'!$B:$B,MATCH(EPS!$B368,'Vensim Variables'!$A:$A,0))</f>
        <v>g pollutant</v>
      </c>
      <c r="I368" t="str">
        <f t="shared" si="10"/>
        <v>SOx</v>
      </c>
      <c r="J368">
        <f>INDEX(NoSettings!$D:$D,MATCH(EPS!$A368,NoSettings!$A:$A,0))</f>
        <v>0</v>
      </c>
      <c r="K368">
        <f>INDEX(GWP!$C$2:$C$13,MATCH(EPS!I368,GWP!$B$2:$B$13,0))</f>
        <v>0</v>
      </c>
      <c r="L368" s="4">
        <f t="shared" si="11"/>
        <v>0</v>
      </c>
    </row>
    <row r="369" spans="1:12">
      <c r="A369" t="s">
        <v>387</v>
      </c>
      <c r="B369" t="s">
        <v>1</v>
      </c>
      <c r="C369" t="s">
        <v>1716</v>
      </c>
      <c r="D369" t="s">
        <v>1710</v>
      </c>
      <c r="E369" t="s">
        <v>1703</v>
      </c>
      <c r="F369" t="s">
        <v>1749</v>
      </c>
      <c r="H369" t="str">
        <f>INDEX('Vensim Variables'!$B:$B,MATCH(EPS!$B369,'Vensim Variables'!$A:$A,0))</f>
        <v>g pollutant</v>
      </c>
      <c r="I369" t="str">
        <f t="shared" si="10"/>
        <v>SOx</v>
      </c>
      <c r="J369">
        <f>INDEX(NoSettings!$D:$D,MATCH(EPS!$A369,NoSettings!$A:$A,0))</f>
        <v>0</v>
      </c>
      <c r="K369">
        <f>INDEX(GWP!$C$2:$C$13,MATCH(EPS!I369,GWP!$B$2:$B$13,0))</f>
        <v>0</v>
      </c>
      <c r="L369" s="4">
        <f t="shared" si="11"/>
        <v>0</v>
      </c>
    </row>
    <row r="370" spans="1:12">
      <c r="A370" t="s">
        <v>388</v>
      </c>
      <c r="B370" t="s">
        <v>1</v>
      </c>
      <c r="C370" t="s">
        <v>1716</v>
      </c>
      <c r="D370" t="s">
        <v>1710</v>
      </c>
      <c r="E370" t="s">
        <v>1703</v>
      </c>
      <c r="F370" t="s">
        <v>1750</v>
      </c>
      <c r="H370" t="str">
        <f>INDEX('Vensim Variables'!$B:$B,MATCH(EPS!$B370,'Vensim Variables'!$A:$A,0))</f>
        <v>g pollutant</v>
      </c>
      <c r="I370" t="str">
        <f t="shared" si="10"/>
        <v>SOx</v>
      </c>
      <c r="J370">
        <f>INDEX(NoSettings!$D:$D,MATCH(EPS!$A370,NoSettings!$A:$A,0))</f>
        <v>0</v>
      </c>
      <c r="K370">
        <f>INDEX(GWP!$C$2:$C$13,MATCH(EPS!I370,GWP!$B$2:$B$13,0))</f>
        <v>0</v>
      </c>
      <c r="L370" s="4">
        <f t="shared" si="11"/>
        <v>0</v>
      </c>
    </row>
    <row r="371" spans="1:12">
      <c r="A371" t="s">
        <v>389</v>
      </c>
      <c r="B371" t="s">
        <v>1</v>
      </c>
      <c r="C371" t="s">
        <v>1716</v>
      </c>
      <c r="D371" t="s">
        <v>1710</v>
      </c>
      <c r="E371" t="s">
        <v>1703</v>
      </c>
      <c r="F371" t="s">
        <v>1751</v>
      </c>
      <c r="H371" t="str">
        <f>INDEX('Vensim Variables'!$B:$B,MATCH(EPS!$B371,'Vensim Variables'!$A:$A,0))</f>
        <v>g pollutant</v>
      </c>
      <c r="I371" t="str">
        <f t="shared" si="10"/>
        <v>SOx</v>
      </c>
      <c r="J371">
        <f>INDEX(NoSettings!$D:$D,MATCH(EPS!$A371,NoSettings!$A:$A,0))</f>
        <v>0</v>
      </c>
      <c r="K371">
        <f>INDEX(GWP!$C$2:$C$13,MATCH(EPS!I371,GWP!$B$2:$B$13,0))</f>
        <v>0</v>
      </c>
      <c r="L371" s="4">
        <f t="shared" si="11"/>
        <v>0</v>
      </c>
    </row>
    <row r="372" spans="1:12">
      <c r="A372" t="s">
        <v>390</v>
      </c>
      <c r="B372" t="s">
        <v>1</v>
      </c>
      <c r="C372" t="s">
        <v>1716</v>
      </c>
      <c r="D372" t="s">
        <v>1710</v>
      </c>
      <c r="E372" t="s">
        <v>1704</v>
      </c>
      <c r="F372" t="s">
        <v>1742</v>
      </c>
      <c r="H372" t="str">
        <f>INDEX('Vensim Variables'!$B:$B,MATCH(EPS!$B372,'Vensim Variables'!$A:$A,0))</f>
        <v>g pollutant</v>
      </c>
      <c r="I372" t="str">
        <f t="shared" si="10"/>
        <v>SOx</v>
      </c>
      <c r="J372">
        <f>INDEX(NoSettings!$D:$D,MATCH(EPS!$A372,NoSettings!$A:$A,0))</f>
        <v>0</v>
      </c>
      <c r="K372">
        <f>INDEX(GWP!$C$2:$C$13,MATCH(EPS!I372,GWP!$B$2:$B$13,0))</f>
        <v>0</v>
      </c>
      <c r="L372" s="4">
        <f t="shared" si="11"/>
        <v>0</v>
      </c>
    </row>
    <row r="373" spans="1:12">
      <c r="A373" t="s">
        <v>391</v>
      </c>
      <c r="B373" t="s">
        <v>1</v>
      </c>
      <c r="C373" t="s">
        <v>1716</v>
      </c>
      <c r="D373" t="s">
        <v>1710</v>
      </c>
      <c r="E373" t="s">
        <v>1704</v>
      </c>
      <c r="F373" t="s">
        <v>1743</v>
      </c>
      <c r="H373" t="str">
        <f>INDEX('Vensim Variables'!$B:$B,MATCH(EPS!$B373,'Vensim Variables'!$A:$A,0))</f>
        <v>g pollutant</v>
      </c>
      <c r="I373" t="str">
        <f t="shared" si="10"/>
        <v>SOx</v>
      </c>
      <c r="J373">
        <f>INDEX(NoSettings!$D:$D,MATCH(EPS!$A373,NoSettings!$A:$A,0))</f>
        <v>0</v>
      </c>
      <c r="K373">
        <f>INDEX(GWP!$C$2:$C$13,MATCH(EPS!I373,GWP!$B$2:$B$13,0))</f>
        <v>0</v>
      </c>
      <c r="L373" s="4">
        <f t="shared" si="11"/>
        <v>0</v>
      </c>
    </row>
    <row r="374" spans="1:12">
      <c r="A374" t="s">
        <v>392</v>
      </c>
      <c r="B374" t="s">
        <v>1</v>
      </c>
      <c r="C374" t="s">
        <v>1716</v>
      </c>
      <c r="D374" t="s">
        <v>1710</v>
      </c>
      <c r="E374" t="s">
        <v>1704</v>
      </c>
      <c r="F374" t="s">
        <v>1744</v>
      </c>
      <c r="H374" t="str">
        <f>INDEX('Vensim Variables'!$B:$B,MATCH(EPS!$B374,'Vensim Variables'!$A:$A,0))</f>
        <v>g pollutant</v>
      </c>
      <c r="I374" t="str">
        <f t="shared" si="10"/>
        <v>SOx</v>
      </c>
      <c r="J374">
        <f>INDEX(NoSettings!$D:$D,MATCH(EPS!$A374,NoSettings!$A:$A,0))</f>
        <v>6377190</v>
      </c>
      <c r="K374">
        <f>INDEX(GWP!$C$2:$C$13,MATCH(EPS!I374,GWP!$B$2:$B$13,0))</f>
        <v>0</v>
      </c>
      <c r="L374" s="4">
        <f t="shared" si="11"/>
        <v>0</v>
      </c>
    </row>
    <row r="375" spans="1:12">
      <c r="A375" t="s">
        <v>393</v>
      </c>
      <c r="B375" t="s">
        <v>1</v>
      </c>
      <c r="C375" t="s">
        <v>1716</v>
      </c>
      <c r="D375" t="s">
        <v>1710</v>
      </c>
      <c r="E375" t="s">
        <v>1704</v>
      </c>
      <c r="F375" t="s">
        <v>1745</v>
      </c>
      <c r="H375" t="str">
        <f>INDEX('Vensim Variables'!$B:$B,MATCH(EPS!$B375,'Vensim Variables'!$A:$A,0))</f>
        <v>g pollutant</v>
      </c>
      <c r="I375" t="str">
        <f t="shared" si="10"/>
        <v>SOx</v>
      </c>
      <c r="J375">
        <f>INDEX(NoSettings!$D:$D,MATCH(EPS!$A375,NoSettings!$A:$A,0))</f>
        <v>1084610000</v>
      </c>
      <c r="K375">
        <f>INDEX(GWP!$C$2:$C$13,MATCH(EPS!I375,GWP!$B$2:$B$13,0))</f>
        <v>0</v>
      </c>
      <c r="L375" s="4">
        <f t="shared" si="11"/>
        <v>0</v>
      </c>
    </row>
    <row r="376" spans="1:12">
      <c r="A376" t="s">
        <v>394</v>
      </c>
      <c r="B376" t="s">
        <v>1</v>
      </c>
      <c r="C376" t="s">
        <v>1716</v>
      </c>
      <c r="D376" t="s">
        <v>1710</v>
      </c>
      <c r="E376" t="s">
        <v>1704</v>
      </c>
      <c r="F376" t="s">
        <v>1746</v>
      </c>
      <c r="H376" t="str">
        <f>INDEX('Vensim Variables'!$B:$B,MATCH(EPS!$B376,'Vensim Variables'!$A:$A,0))</f>
        <v>g pollutant</v>
      </c>
      <c r="I376" t="str">
        <f t="shared" si="10"/>
        <v>SOx</v>
      </c>
      <c r="J376">
        <f>INDEX(NoSettings!$D:$D,MATCH(EPS!$A376,NoSettings!$A:$A,0))</f>
        <v>535004</v>
      </c>
      <c r="K376">
        <f>INDEX(GWP!$C$2:$C$13,MATCH(EPS!I376,GWP!$B$2:$B$13,0))</f>
        <v>0</v>
      </c>
      <c r="L376" s="4">
        <f t="shared" si="11"/>
        <v>0</v>
      </c>
    </row>
    <row r="377" spans="1:12">
      <c r="A377" t="s">
        <v>395</v>
      </c>
      <c r="B377" t="s">
        <v>1</v>
      </c>
      <c r="C377" t="s">
        <v>1716</v>
      </c>
      <c r="D377" t="s">
        <v>1710</v>
      </c>
      <c r="E377" t="s">
        <v>1704</v>
      </c>
      <c r="F377" t="s">
        <v>1747</v>
      </c>
      <c r="H377" t="str">
        <f>INDEX('Vensim Variables'!$B:$B,MATCH(EPS!$B377,'Vensim Variables'!$A:$A,0))</f>
        <v>g pollutant</v>
      </c>
      <c r="I377" t="str">
        <f t="shared" si="10"/>
        <v>SOx</v>
      </c>
      <c r="J377">
        <f>INDEX(NoSettings!$D:$D,MATCH(EPS!$A377,NoSettings!$A:$A,0))</f>
        <v>33745600</v>
      </c>
      <c r="K377">
        <f>INDEX(GWP!$C$2:$C$13,MATCH(EPS!I377,GWP!$B$2:$B$13,0))</f>
        <v>0</v>
      </c>
      <c r="L377" s="4">
        <f t="shared" si="11"/>
        <v>0</v>
      </c>
    </row>
    <row r="378" spans="1:12">
      <c r="A378" t="s">
        <v>396</v>
      </c>
      <c r="B378" t="s">
        <v>1</v>
      </c>
      <c r="C378" t="s">
        <v>1716</v>
      </c>
      <c r="D378" t="s">
        <v>1710</v>
      </c>
      <c r="E378" t="s">
        <v>1704</v>
      </c>
      <c r="F378" t="s">
        <v>1748</v>
      </c>
      <c r="H378" t="str">
        <f>INDEX('Vensim Variables'!$B:$B,MATCH(EPS!$B378,'Vensim Variables'!$A:$A,0))</f>
        <v>g pollutant</v>
      </c>
      <c r="I378" t="str">
        <f t="shared" si="10"/>
        <v>SOx</v>
      </c>
      <c r="J378">
        <f>INDEX(NoSettings!$D:$D,MATCH(EPS!$A378,NoSettings!$A:$A,0))</f>
        <v>0</v>
      </c>
      <c r="K378">
        <f>INDEX(GWP!$C$2:$C$13,MATCH(EPS!I378,GWP!$B$2:$B$13,0))</f>
        <v>0</v>
      </c>
      <c r="L378" s="4">
        <f t="shared" si="11"/>
        <v>0</v>
      </c>
    </row>
    <row r="379" spans="1:12">
      <c r="A379" t="s">
        <v>397</v>
      </c>
      <c r="B379" t="s">
        <v>1</v>
      </c>
      <c r="C379" t="s">
        <v>1716</v>
      </c>
      <c r="D379" t="s">
        <v>1710</v>
      </c>
      <c r="E379" t="s">
        <v>1704</v>
      </c>
      <c r="F379" t="s">
        <v>1749</v>
      </c>
      <c r="H379" t="str">
        <f>INDEX('Vensim Variables'!$B:$B,MATCH(EPS!$B379,'Vensim Variables'!$A:$A,0))</f>
        <v>g pollutant</v>
      </c>
      <c r="I379" t="str">
        <f t="shared" si="10"/>
        <v>SOx</v>
      </c>
      <c r="J379">
        <f>INDEX(NoSettings!$D:$D,MATCH(EPS!$A379,NoSettings!$A:$A,0))</f>
        <v>0</v>
      </c>
      <c r="K379">
        <f>INDEX(GWP!$C$2:$C$13,MATCH(EPS!I379,GWP!$B$2:$B$13,0))</f>
        <v>0</v>
      </c>
      <c r="L379" s="4">
        <f t="shared" si="11"/>
        <v>0</v>
      </c>
    </row>
    <row r="380" spans="1:12">
      <c r="A380" t="s">
        <v>398</v>
      </c>
      <c r="B380" t="s">
        <v>1</v>
      </c>
      <c r="C380" t="s">
        <v>1716</v>
      </c>
      <c r="D380" t="s">
        <v>1710</v>
      </c>
      <c r="E380" t="s">
        <v>1704</v>
      </c>
      <c r="F380" t="s">
        <v>1750</v>
      </c>
      <c r="H380" t="str">
        <f>INDEX('Vensim Variables'!$B:$B,MATCH(EPS!$B380,'Vensim Variables'!$A:$A,0))</f>
        <v>g pollutant</v>
      </c>
      <c r="I380" t="str">
        <f t="shared" si="10"/>
        <v>SOx</v>
      </c>
      <c r="J380">
        <f>INDEX(NoSettings!$D:$D,MATCH(EPS!$A380,NoSettings!$A:$A,0))</f>
        <v>0</v>
      </c>
      <c r="K380">
        <f>INDEX(GWP!$C$2:$C$13,MATCH(EPS!I380,GWP!$B$2:$B$13,0))</f>
        <v>0</v>
      </c>
      <c r="L380" s="4">
        <f t="shared" si="11"/>
        <v>0</v>
      </c>
    </row>
    <row r="381" spans="1:12">
      <c r="A381" t="s">
        <v>399</v>
      </c>
      <c r="B381" t="s">
        <v>1</v>
      </c>
      <c r="C381" t="s">
        <v>1716</v>
      </c>
      <c r="D381" t="s">
        <v>1710</v>
      </c>
      <c r="E381" t="s">
        <v>1704</v>
      </c>
      <c r="F381" t="s">
        <v>1751</v>
      </c>
      <c r="H381" t="str">
        <f>INDEX('Vensim Variables'!$B:$B,MATCH(EPS!$B381,'Vensim Variables'!$A:$A,0))</f>
        <v>g pollutant</v>
      </c>
      <c r="I381" t="str">
        <f t="shared" si="10"/>
        <v>SOx</v>
      </c>
      <c r="J381">
        <f>INDEX(NoSettings!$D:$D,MATCH(EPS!$A381,NoSettings!$A:$A,0))</f>
        <v>0</v>
      </c>
      <c r="K381">
        <f>INDEX(GWP!$C$2:$C$13,MATCH(EPS!I381,GWP!$B$2:$B$13,0))</f>
        <v>0</v>
      </c>
      <c r="L381" s="4">
        <f t="shared" si="11"/>
        <v>0</v>
      </c>
    </row>
    <row r="382" spans="1:12">
      <c r="A382" t="s">
        <v>400</v>
      </c>
      <c r="B382" t="s">
        <v>1</v>
      </c>
      <c r="C382" t="s">
        <v>1716</v>
      </c>
      <c r="D382" t="s">
        <v>1711</v>
      </c>
      <c r="E382" t="s">
        <v>1703</v>
      </c>
      <c r="F382" t="s">
        <v>1742</v>
      </c>
      <c r="H382" t="str">
        <f>INDEX('Vensim Variables'!$B:$B,MATCH(EPS!$B382,'Vensim Variables'!$A:$A,0))</f>
        <v>g pollutant</v>
      </c>
      <c r="I382" t="str">
        <f t="shared" si="10"/>
        <v>BC</v>
      </c>
      <c r="J382">
        <f>INDEX(NoSettings!$D:$D,MATCH(EPS!$A382,NoSettings!$A:$A,0))</f>
        <v>0</v>
      </c>
      <c r="K382">
        <f>INDEX(GWP!$C$2:$C$13,MATCH(EPS!I382,GWP!$B$2:$B$13,0))</f>
        <v>0</v>
      </c>
      <c r="L382" s="4">
        <f t="shared" si="11"/>
        <v>0</v>
      </c>
    </row>
    <row r="383" spans="1:12">
      <c r="A383" t="s">
        <v>401</v>
      </c>
      <c r="B383" t="s">
        <v>1</v>
      </c>
      <c r="C383" t="s">
        <v>1716</v>
      </c>
      <c r="D383" t="s">
        <v>1711</v>
      </c>
      <c r="E383" t="s">
        <v>1703</v>
      </c>
      <c r="F383" t="s">
        <v>1743</v>
      </c>
      <c r="H383" t="str">
        <f>INDEX('Vensim Variables'!$B:$B,MATCH(EPS!$B383,'Vensim Variables'!$A:$A,0))</f>
        <v>g pollutant</v>
      </c>
      <c r="I383" t="str">
        <f t="shared" si="10"/>
        <v>BC</v>
      </c>
      <c r="J383">
        <f>INDEX(NoSettings!$D:$D,MATCH(EPS!$A383,NoSettings!$A:$A,0))</f>
        <v>3331220</v>
      </c>
      <c r="K383">
        <f>INDEX(GWP!$C$2:$C$13,MATCH(EPS!I383,GWP!$B$2:$B$13,0))</f>
        <v>0</v>
      </c>
      <c r="L383" s="4">
        <f t="shared" si="11"/>
        <v>0</v>
      </c>
    </row>
    <row r="384" spans="1:12">
      <c r="A384" t="s">
        <v>402</v>
      </c>
      <c r="B384" t="s">
        <v>1</v>
      </c>
      <c r="C384" t="s">
        <v>1716</v>
      </c>
      <c r="D384" t="s">
        <v>1711</v>
      </c>
      <c r="E384" t="s">
        <v>1703</v>
      </c>
      <c r="F384" t="s">
        <v>1744</v>
      </c>
      <c r="H384" t="str">
        <f>INDEX('Vensim Variables'!$B:$B,MATCH(EPS!$B384,'Vensim Variables'!$A:$A,0))</f>
        <v>g pollutant</v>
      </c>
      <c r="I384" t="str">
        <f t="shared" si="10"/>
        <v>BC</v>
      </c>
      <c r="J384">
        <f>INDEX(NoSettings!$D:$D,MATCH(EPS!$A384,NoSettings!$A:$A,0))</f>
        <v>4495280</v>
      </c>
      <c r="K384">
        <f>INDEX(GWP!$C$2:$C$13,MATCH(EPS!I384,GWP!$B$2:$B$13,0))</f>
        <v>0</v>
      </c>
      <c r="L384" s="4">
        <f t="shared" si="11"/>
        <v>0</v>
      </c>
    </row>
    <row r="385" spans="1:12">
      <c r="A385" t="s">
        <v>403</v>
      </c>
      <c r="B385" t="s">
        <v>1</v>
      </c>
      <c r="C385" t="s">
        <v>1716</v>
      </c>
      <c r="D385" t="s">
        <v>1711</v>
      </c>
      <c r="E385" t="s">
        <v>1703</v>
      </c>
      <c r="F385" t="s">
        <v>1745</v>
      </c>
      <c r="H385" t="str">
        <f>INDEX('Vensim Variables'!$B:$B,MATCH(EPS!$B385,'Vensim Variables'!$A:$A,0))</f>
        <v>g pollutant</v>
      </c>
      <c r="I385" t="str">
        <f t="shared" si="10"/>
        <v>BC</v>
      </c>
      <c r="J385">
        <f>INDEX(NoSettings!$D:$D,MATCH(EPS!$A385,NoSettings!$A:$A,0))</f>
        <v>1238070000</v>
      </c>
      <c r="K385">
        <f>INDEX(GWP!$C$2:$C$13,MATCH(EPS!I385,GWP!$B$2:$B$13,0))</f>
        <v>0</v>
      </c>
      <c r="L385" s="4">
        <f t="shared" si="11"/>
        <v>0</v>
      </c>
    </row>
    <row r="386" spans="1:12">
      <c r="A386" t="s">
        <v>404</v>
      </c>
      <c r="B386" t="s">
        <v>1</v>
      </c>
      <c r="C386" t="s">
        <v>1716</v>
      </c>
      <c r="D386" t="s">
        <v>1711</v>
      </c>
      <c r="E386" t="s">
        <v>1703</v>
      </c>
      <c r="F386" t="s">
        <v>1746</v>
      </c>
      <c r="H386" t="str">
        <f>INDEX('Vensim Variables'!$B:$B,MATCH(EPS!$B386,'Vensim Variables'!$A:$A,0))</f>
        <v>g pollutant</v>
      </c>
      <c r="I386" t="str">
        <f t="shared" si="10"/>
        <v>BC</v>
      </c>
      <c r="J386">
        <f>INDEX(NoSettings!$D:$D,MATCH(EPS!$A386,NoSettings!$A:$A,0))</f>
        <v>377124</v>
      </c>
      <c r="K386">
        <f>INDEX(GWP!$C$2:$C$13,MATCH(EPS!I386,GWP!$B$2:$B$13,0))</f>
        <v>0</v>
      </c>
      <c r="L386" s="4">
        <f t="shared" si="11"/>
        <v>0</v>
      </c>
    </row>
    <row r="387" spans="1:12">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INDEX(NoSettings!$D:$D,MATCH(EPS!$A387,NoSettings!$A:$A,0))</f>
        <v>38520300</v>
      </c>
      <c r="K387">
        <f>INDEX(GWP!$C$2:$C$13,MATCH(EPS!I387,GWP!$B$2:$B$13,0))</f>
        <v>0</v>
      </c>
      <c r="L387" s="4">
        <f t="shared" ref="L387:L450" si="13">IF(H387="g pollutant",K387*J387/10^12,IF(H387="MMTCO2e",J387,IF(H387="MWh",J387,0)))</f>
        <v>0</v>
      </c>
    </row>
    <row r="388" spans="1:12">
      <c r="A388" t="s">
        <v>406</v>
      </c>
      <c r="B388" t="s">
        <v>1</v>
      </c>
      <c r="C388" t="s">
        <v>1716</v>
      </c>
      <c r="D388" t="s">
        <v>1711</v>
      </c>
      <c r="E388" t="s">
        <v>1703</v>
      </c>
      <c r="F388" t="s">
        <v>1748</v>
      </c>
      <c r="H388" t="str">
        <f>INDEX('Vensim Variables'!$B:$B,MATCH(EPS!$B388,'Vensim Variables'!$A:$A,0))</f>
        <v>g pollutant</v>
      </c>
      <c r="I388" t="str">
        <f t="shared" si="12"/>
        <v>BC</v>
      </c>
      <c r="J388">
        <f>INDEX(NoSettings!$D:$D,MATCH(EPS!$A388,NoSettings!$A:$A,0))</f>
        <v>0</v>
      </c>
      <c r="K388">
        <f>INDEX(GWP!$C$2:$C$13,MATCH(EPS!I388,GWP!$B$2:$B$13,0))</f>
        <v>0</v>
      </c>
      <c r="L388" s="4">
        <f t="shared" si="13"/>
        <v>0</v>
      </c>
    </row>
    <row r="389" spans="1:12">
      <c r="A389" t="s">
        <v>407</v>
      </c>
      <c r="B389" t="s">
        <v>1</v>
      </c>
      <c r="C389" t="s">
        <v>1716</v>
      </c>
      <c r="D389" t="s">
        <v>1711</v>
      </c>
      <c r="E389" t="s">
        <v>1703</v>
      </c>
      <c r="F389" t="s">
        <v>1749</v>
      </c>
      <c r="H389" t="str">
        <f>INDEX('Vensim Variables'!$B:$B,MATCH(EPS!$B389,'Vensim Variables'!$A:$A,0))</f>
        <v>g pollutant</v>
      </c>
      <c r="I389" t="str">
        <f t="shared" si="12"/>
        <v>BC</v>
      </c>
      <c r="J389">
        <f>INDEX(NoSettings!$D:$D,MATCH(EPS!$A389,NoSettings!$A:$A,0))</f>
        <v>0</v>
      </c>
      <c r="K389">
        <f>INDEX(GWP!$C$2:$C$13,MATCH(EPS!I389,GWP!$B$2:$B$13,0))</f>
        <v>0</v>
      </c>
      <c r="L389" s="4">
        <f t="shared" si="13"/>
        <v>0</v>
      </c>
    </row>
    <row r="390" spans="1:12">
      <c r="A390" t="s">
        <v>408</v>
      </c>
      <c r="B390" t="s">
        <v>1</v>
      </c>
      <c r="C390" t="s">
        <v>1716</v>
      </c>
      <c r="D390" t="s">
        <v>1711</v>
      </c>
      <c r="E390" t="s">
        <v>1703</v>
      </c>
      <c r="F390" t="s">
        <v>1750</v>
      </c>
      <c r="H390" t="str">
        <f>INDEX('Vensim Variables'!$B:$B,MATCH(EPS!$B390,'Vensim Variables'!$A:$A,0))</f>
        <v>g pollutant</v>
      </c>
      <c r="I390" t="str">
        <f t="shared" si="12"/>
        <v>BC</v>
      </c>
      <c r="J390">
        <f>INDEX(NoSettings!$D:$D,MATCH(EPS!$A390,NoSettings!$A:$A,0))</f>
        <v>14109.3</v>
      </c>
      <c r="K390">
        <f>INDEX(GWP!$C$2:$C$13,MATCH(EPS!I390,GWP!$B$2:$B$13,0))</f>
        <v>0</v>
      </c>
      <c r="L390" s="4">
        <f t="shared" si="13"/>
        <v>0</v>
      </c>
    </row>
    <row r="391" spans="1:12">
      <c r="A391" t="s">
        <v>409</v>
      </c>
      <c r="B391" t="s">
        <v>1</v>
      </c>
      <c r="C391" t="s">
        <v>1716</v>
      </c>
      <c r="D391" t="s">
        <v>1711</v>
      </c>
      <c r="E391" t="s">
        <v>1703</v>
      </c>
      <c r="F391" t="s">
        <v>1751</v>
      </c>
      <c r="H391" t="str">
        <f>INDEX('Vensim Variables'!$B:$B,MATCH(EPS!$B391,'Vensim Variables'!$A:$A,0))</f>
        <v>g pollutant</v>
      </c>
      <c r="I391" t="str">
        <f t="shared" si="12"/>
        <v>BC</v>
      </c>
      <c r="J391">
        <f>INDEX(NoSettings!$D:$D,MATCH(EPS!$A391,NoSettings!$A:$A,0))</f>
        <v>0</v>
      </c>
      <c r="K391">
        <f>INDEX(GWP!$C$2:$C$13,MATCH(EPS!I391,GWP!$B$2:$B$13,0))</f>
        <v>0</v>
      </c>
      <c r="L391" s="4">
        <f t="shared" si="13"/>
        <v>0</v>
      </c>
    </row>
    <row r="392" spans="1:12">
      <c r="A392" t="s">
        <v>410</v>
      </c>
      <c r="B392" t="s">
        <v>1</v>
      </c>
      <c r="C392" t="s">
        <v>1716</v>
      </c>
      <c r="D392" t="s">
        <v>1711</v>
      </c>
      <c r="E392" t="s">
        <v>1704</v>
      </c>
      <c r="F392" t="s">
        <v>1742</v>
      </c>
      <c r="H392" t="str">
        <f>INDEX('Vensim Variables'!$B:$B,MATCH(EPS!$B392,'Vensim Variables'!$A:$A,0))</f>
        <v>g pollutant</v>
      </c>
      <c r="I392" t="str">
        <f t="shared" si="12"/>
        <v>BC</v>
      </c>
      <c r="J392">
        <f>INDEX(NoSettings!$D:$D,MATCH(EPS!$A392,NoSettings!$A:$A,0))</f>
        <v>0</v>
      </c>
      <c r="K392">
        <f>INDEX(GWP!$C$2:$C$13,MATCH(EPS!I392,GWP!$B$2:$B$13,0))</f>
        <v>0</v>
      </c>
      <c r="L392" s="4">
        <f t="shared" si="13"/>
        <v>0</v>
      </c>
    </row>
    <row r="393" spans="1:12">
      <c r="A393" t="s">
        <v>411</v>
      </c>
      <c r="B393" t="s">
        <v>1</v>
      </c>
      <c r="C393" t="s">
        <v>1716</v>
      </c>
      <c r="D393" t="s">
        <v>1711</v>
      </c>
      <c r="E393" t="s">
        <v>1704</v>
      </c>
      <c r="F393" t="s">
        <v>1743</v>
      </c>
      <c r="H393" t="str">
        <f>INDEX('Vensim Variables'!$B:$B,MATCH(EPS!$B393,'Vensim Variables'!$A:$A,0))</f>
        <v>g pollutant</v>
      </c>
      <c r="I393" t="str">
        <f t="shared" si="12"/>
        <v>BC</v>
      </c>
      <c r="J393">
        <f>INDEX(NoSettings!$D:$D,MATCH(EPS!$A393,NoSettings!$A:$A,0))</f>
        <v>6951250</v>
      </c>
      <c r="K393">
        <f>INDEX(GWP!$C$2:$C$13,MATCH(EPS!I393,GWP!$B$2:$B$13,0))</f>
        <v>0</v>
      </c>
      <c r="L393" s="4">
        <f t="shared" si="13"/>
        <v>0</v>
      </c>
    </row>
    <row r="394" spans="1:12">
      <c r="A394" t="s">
        <v>412</v>
      </c>
      <c r="B394" t="s">
        <v>1</v>
      </c>
      <c r="C394" t="s">
        <v>1716</v>
      </c>
      <c r="D394" t="s">
        <v>1711</v>
      </c>
      <c r="E394" t="s">
        <v>1704</v>
      </c>
      <c r="F394" t="s">
        <v>1744</v>
      </c>
      <c r="H394" t="str">
        <f>INDEX('Vensim Variables'!$B:$B,MATCH(EPS!$B394,'Vensim Variables'!$A:$A,0))</f>
        <v>g pollutant</v>
      </c>
      <c r="I394" t="str">
        <f t="shared" si="12"/>
        <v>BC</v>
      </c>
      <c r="J394">
        <f>INDEX(NoSettings!$D:$D,MATCH(EPS!$A394,NoSettings!$A:$A,0))</f>
        <v>3595650</v>
      </c>
      <c r="K394">
        <f>INDEX(GWP!$C$2:$C$13,MATCH(EPS!I394,GWP!$B$2:$B$13,0))</f>
        <v>0</v>
      </c>
      <c r="L394" s="4">
        <f t="shared" si="13"/>
        <v>0</v>
      </c>
    </row>
    <row r="395" spans="1:12">
      <c r="A395" t="s">
        <v>413</v>
      </c>
      <c r="B395" t="s">
        <v>1</v>
      </c>
      <c r="C395" t="s">
        <v>1716</v>
      </c>
      <c r="D395" t="s">
        <v>1711</v>
      </c>
      <c r="E395" t="s">
        <v>1704</v>
      </c>
      <c r="F395" t="s">
        <v>1745</v>
      </c>
      <c r="H395" t="str">
        <f>INDEX('Vensim Variables'!$B:$B,MATCH(EPS!$B395,'Vensim Variables'!$A:$A,0))</f>
        <v>g pollutant</v>
      </c>
      <c r="I395" t="str">
        <f t="shared" si="12"/>
        <v>BC</v>
      </c>
      <c r="J395">
        <f>INDEX(NoSettings!$D:$D,MATCH(EPS!$A395,NoSettings!$A:$A,0))</f>
        <v>17913000000</v>
      </c>
      <c r="K395">
        <f>INDEX(GWP!$C$2:$C$13,MATCH(EPS!I395,GWP!$B$2:$B$13,0))</f>
        <v>0</v>
      </c>
      <c r="L395" s="4">
        <f t="shared" si="13"/>
        <v>0</v>
      </c>
    </row>
    <row r="396" spans="1:12">
      <c r="A396" t="s">
        <v>414</v>
      </c>
      <c r="B396" t="s">
        <v>1</v>
      </c>
      <c r="C396" t="s">
        <v>1716</v>
      </c>
      <c r="D396" t="s">
        <v>1711</v>
      </c>
      <c r="E396" t="s">
        <v>1704</v>
      </c>
      <c r="F396" t="s">
        <v>1746</v>
      </c>
      <c r="H396" t="str">
        <f>INDEX('Vensim Variables'!$B:$B,MATCH(EPS!$B396,'Vensim Variables'!$A:$A,0))</f>
        <v>g pollutant</v>
      </c>
      <c r="I396" t="str">
        <f t="shared" si="12"/>
        <v>BC</v>
      </c>
      <c r="J396">
        <f>INDEX(NoSettings!$D:$D,MATCH(EPS!$A396,NoSettings!$A:$A,0))</f>
        <v>301651</v>
      </c>
      <c r="K396">
        <f>INDEX(GWP!$C$2:$C$13,MATCH(EPS!I396,GWP!$B$2:$B$13,0))</f>
        <v>0</v>
      </c>
      <c r="L396" s="4">
        <f t="shared" si="13"/>
        <v>0</v>
      </c>
    </row>
    <row r="397" spans="1:12">
      <c r="A397" t="s">
        <v>415</v>
      </c>
      <c r="B397" t="s">
        <v>1</v>
      </c>
      <c r="C397" t="s">
        <v>1716</v>
      </c>
      <c r="D397" t="s">
        <v>1711</v>
      </c>
      <c r="E397" t="s">
        <v>1704</v>
      </c>
      <c r="F397" t="s">
        <v>1747</v>
      </c>
      <c r="H397" t="str">
        <f>INDEX('Vensim Variables'!$B:$B,MATCH(EPS!$B397,'Vensim Variables'!$A:$A,0))</f>
        <v>g pollutant</v>
      </c>
      <c r="I397" t="str">
        <f t="shared" si="12"/>
        <v>BC</v>
      </c>
      <c r="J397">
        <f>INDEX(NoSettings!$D:$D,MATCH(EPS!$A397,NoSettings!$A:$A,0))</f>
        <v>557330000</v>
      </c>
      <c r="K397">
        <f>INDEX(GWP!$C$2:$C$13,MATCH(EPS!I397,GWP!$B$2:$B$13,0))</f>
        <v>0</v>
      </c>
      <c r="L397" s="4">
        <f t="shared" si="13"/>
        <v>0</v>
      </c>
    </row>
    <row r="398" spans="1:12">
      <c r="A398" t="s">
        <v>416</v>
      </c>
      <c r="B398" t="s">
        <v>1</v>
      </c>
      <c r="C398" t="s">
        <v>1716</v>
      </c>
      <c r="D398" t="s">
        <v>1711</v>
      </c>
      <c r="E398" t="s">
        <v>1704</v>
      </c>
      <c r="F398" t="s">
        <v>1748</v>
      </c>
      <c r="H398" t="str">
        <f>INDEX('Vensim Variables'!$B:$B,MATCH(EPS!$B398,'Vensim Variables'!$A:$A,0))</f>
        <v>g pollutant</v>
      </c>
      <c r="I398" t="str">
        <f t="shared" si="12"/>
        <v>BC</v>
      </c>
      <c r="J398">
        <f>INDEX(NoSettings!$D:$D,MATCH(EPS!$A398,NoSettings!$A:$A,0))</f>
        <v>0</v>
      </c>
      <c r="K398">
        <f>INDEX(GWP!$C$2:$C$13,MATCH(EPS!I398,GWP!$B$2:$B$13,0))</f>
        <v>0</v>
      </c>
      <c r="L398" s="4">
        <f t="shared" si="13"/>
        <v>0</v>
      </c>
    </row>
    <row r="399" spans="1:12">
      <c r="A399" t="s">
        <v>417</v>
      </c>
      <c r="B399" t="s">
        <v>1</v>
      </c>
      <c r="C399" t="s">
        <v>1716</v>
      </c>
      <c r="D399" t="s">
        <v>1711</v>
      </c>
      <c r="E399" t="s">
        <v>1704</v>
      </c>
      <c r="F399" t="s">
        <v>1749</v>
      </c>
      <c r="H399" t="str">
        <f>INDEX('Vensim Variables'!$B:$B,MATCH(EPS!$B399,'Vensim Variables'!$A:$A,0))</f>
        <v>g pollutant</v>
      </c>
      <c r="I399" t="str">
        <f t="shared" si="12"/>
        <v>BC</v>
      </c>
      <c r="J399">
        <f>INDEX(NoSettings!$D:$D,MATCH(EPS!$A399,NoSettings!$A:$A,0))</f>
        <v>0</v>
      </c>
      <c r="K399">
        <f>INDEX(GWP!$C$2:$C$13,MATCH(EPS!I399,GWP!$B$2:$B$13,0))</f>
        <v>0</v>
      </c>
      <c r="L399" s="4">
        <f t="shared" si="13"/>
        <v>0</v>
      </c>
    </row>
    <row r="400" spans="1:12">
      <c r="A400" t="s">
        <v>418</v>
      </c>
      <c r="B400" t="s">
        <v>1</v>
      </c>
      <c r="C400" t="s">
        <v>1716</v>
      </c>
      <c r="D400" t="s">
        <v>1711</v>
      </c>
      <c r="E400" t="s">
        <v>1704</v>
      </c>
      <c r="F400" t="s">
        <v>1750</v>
      </c>
      <c r="H400" t="str">
        <f>INDEX('Vensim Variables'!$B:$B,MATCH(EPS!$B400,'Vensim Variables'!$A:$A,0))</f>
        <v>g pollutant</v>
      </c>
      <c r="I400" t="str">
        <f t="shared" si="12"/>
        <v>BC</v>
      </c>
      <c r="J400">
        <f>INDEX(NoSettings!$D:$D,MATCH(EPS!$A400,NoSettings!$A:$A,0))</f>
        <v>48221.3</v>
      </c>
      <c r="K400">
        <f>INDEX(GWP!$C$2:$C$13,MATCH(EPS!I400,GWP!$B$2:$B$13,0))</f>
        <v>0</v>
      </c>
      <c r="L400" s="4">
        <f t="shared" si="13"/>
        <v>0</v>
      </c>
    </row>
    <row r="401" spans="1:12">
      <c r="A401" t="s">
        <v>419</v>
      </c>
      <c r="B401" t="s">
        <v>1</v>
      </c>
      <c r="C401" t="s">
        <v>1716</v>
      </c>
      <c r="D401" t="s">
        <v>1711</v>
      </c>
      <c r="E401" t="s">
        <v>1704</v>
      </c>
      <c r="F401" t="s">
        <v>1751</v>
      </c>
      <c r="H401" t="str">
        <f>INDEX('Vensim Variables'!$B:$B,MATCH(EPS!$B401,'Vensim Variables'!$A:$A,0))</f>
        <v>g pollutant</v>
      </c>
      <c r="I401" t="str">
        <f t="shared" si="12"/>
        <v>BC</v>
      </c>
      <c r="J401">
        <f>INDEX(NoSettings!$D:$D,MATCH(EPS!$A401,NoSettings!$A:$A,0))</f>
        <v>0</v>
      </c>
      <c r="K401">
        <f>INDEX(GWP!$C$2:$C$13,MATCH(EPS!I401,GWP!$B$2:$B$13,0))</f>
        <v>0</v>
      </c>
      <c r="L401" s="4">
        <f t="shared" si="13"/>
        <v>0</v>
      </c>
    </row>
    <row r="402" spans="1:12">
      <c r="A402" t="s">
        <v>420</v>
      </c>
      <c r="B402" t="s">
        <v>1</v>
      </c>
      <c r="C402" t="s">
        <v>1716</v>
      </c>
      <c r="D402" t="s">
        <v>1712</v>
      </c>
      <c r="E402" t="s">
        <v>1703</v>
      </c>
      <c r="F402" t="s">
        <v>1742</v>
      </c>
      <c r="H402" t="str">
        <f>INDEX('Vensim Variables'!$B:$B,MATCH(EPS!$B402,'Vensim Variables'!$A:$A,0))</f>
        <v>g pollutant</v>
      </c>
      <c r="I402" t="str">
        <f t="shared" si="12"/>
        <v>OC</v>
      </c>
      <c r="J402">
        <f>INDEX(NoSettings!$D:$D,MATCH(EPS!$A402,NoSettings!$A:$A,0))</f>
        <v>0</v>
      </c>
      <c r="K402">
        <f>INDEX(GWP!$C$2:$C$13,MATCH(EPS!I402,GWP!$B$2:$B$13,0))</f>
        <v>0</v>
      </c>
      <c r="L402" s="4">
        <f t="shared" si="13"/>
        <v>0</v>
      </c>
    </row>
    <row r="403" spans="1:12">
      <c r="A403" t="s">
        <v>421</v>
      </c>
      <c r="B403" t="s">
        <v>1</v>
      </c>
      <c r="C403" t="s">
        <v>1716</v>
      </c>
      <c r="D403" t="s">
        <v>1712</v>
      </c>
      <c r="E403" t="s">
        <v>1703</v>
      </c>
      <c r="F403" t="s">
        <v>1743</v>
      </c>
      <c r="H403" t="str">
        <f>INDEX('Vensim Variables'!$B:$B,MATCH(EPS!$B403,'Vensim Variables'!$A:$A,0))</f>
        <v>g pollutant</v>
      </c>
      <c r="I403" t="str">
        <f t="shared" si="12"/>
        <v>OC</v>
      </c>
      <c r="J403">
        <f>INDEX(NoSettings!$D:$D,MATCH(EPS!$A403,NoSettings!$A:$A,0))</f>
        <v>6056760</v>
      </c>
      <c r="K403">
        <f>INDEX(GWP!$C$2:$C$13,MATCH(EPS!I403,GWP!$B$2:$B$13,0))</f>
        <v>0</v>
      </c>
      <c r="L403" s="4">
        <f t="shared" si="13"/>
        <v>0</v>
      </c>
    </row>
    <row r="404" spans="1:12">
      <c r="A404" t="s">
        <v>422</v>
      </c>
      <c r="B404" t="s">
        <v>1</v>
      </c>
      <c r="C404" t="s">
        <v>1716</v>
      </c>
      <c r="D404" t="s">
        <v>1712</v>
      </c>
      <c r="E404" t="s">
        <v>1703</v>
      </c>
      <c r="F404" t="s">
        <v>1744</v>
      </c>
      <c r="H404" t="str">
        <f>INDEX('Vensim Variables'!$B:$B,MATCH(EPS!$B404,'Vensim Variables'!$A:$A,0))</f>
        <v>g pollutant</v>
      </c>
      <c r="I404" t="str">
        <f t="shared" si="12"/>
        <v>OC</v>
      </c>
      <c r="J404">
        <f>INDEX(NoSettings!$D:$D,MATCH(EPS!$A404,NoSettings!$A:$A,0))</f>
        <v>24596800</v>
      </c>
      <c r="K404">
        <f>INDEX(GWP!$C$2:$C$13,MATCH(EPS!I404,GWP!$B$2:$B$13,0))</f>
        <v>0</v>
      </c>
      <c r="L404" s="4">
        <f t="shared" si="13"/>
        <v>0</v>
      </c>
    </row>
    <row r="405" spans="1:12">
      <c r="A405" t="s">
        <v>423</v>
      </c>
      <c r="B405" t="s">
        <v>1</v>
      </c>
      <c r="C405" t="s">
        <v>1716</v>
      </c>
      <c r="D405" t="s">
        <v>1712</v>
      </c>
      <c r="E405" t="s">
        <v>1703</v>
      </c>
      <c r="F405" t="s">
        <v>1745</v>
      </c>
      <c r="H405" t="str">
        <f>INDEX('Vensim Variables'!$B:$B,MATCH(EPS!$B405,'Vensim Variables'!$A:$A,0))</f>
        <v>g pollutant</v>
      </c>
      <c r="I405" t="str">
        <f t="shared" si="12"/>
        <v>OC</v>
      </c>
      <c r="J405">
        <f>INDEX(NoSettings!$D:$D,MATCH(EPS!$A405,NoSettings!$A:$A,0))</f>
        <v>526502000</v>
      </c>
      <c r="K405">
        <f>INDEX(GWP!$C$2:$C$13,MATCH(EPS!I405,GWP!$B$2:$B$13,0))</f>
        <v>0</v>
      </c>
      <c r="L405" s="4">
        <f t="shared" si="13"/>
        <v>0</v>
      </c>
    </row>
    <row r="406" spans="1:12">
      <c r="A406" t="s">
        <v>424</v>
      </c>
      <c r="B406" t="s">
        <v>1</v>
      </c>
      <c r="C406" t="s">
        <v>1716</v>
      </c>
      <c r="D406" t="s">
        <v>1712</v>
      </c>
      <c r="E406" t="s">
        <v>1703</v>
      </c>
      <c r="F406" t="s">
        <v>1746</v>
      </c>
      <c r="H406" t="str">
        <f>INDEX('Vensim Variables'!$B:$B,MATCH(EPS!$B406,'Vensim Variables'!$A:$A,0))</f>
        <v>g pollutant</v>
      </c>
      <c r="I406" t="str">
        <f t="shared" si="12"/>
        <v>OC</v>
      </c>
      <c r="J406">
        <f>INDEX(NoSettings!$D:$D,MATCH(EPS!$A406,NoSettings!$A:$A,0))</f>
        <v>2063510</v>
      </c>
      <c r="K406">
        <f>INDEX(GWP!$C$2:$C$13,MATCH(EPS!I406,GWP!$B$2:$B$13,0))</f>
        <v>0</v>
      </c>
      <c r="L406" s="4">
        <f t="shared" si="13"/>
        <v>0</v>
      </c>
    </row>
    <row r="407" spans="1:12">
      <c r="A407" t="s">
        <v>425</v>
      </c>
      <c r="B407" t="s">
        <v>1</v>
      </c>
      <c r="C407" t="s">
        <v>1716</v>
      </c>
      <c r="D407" t="s">
        <v>1712</v>
      </c>
      <c r="E407" t="s">
        <v>1703</v>
      </c>
      <c r="F407" t="s">
        <v>1747</v>
      </c>
      <c r="H407" t="str">
        <f>INDEX('Vensim Variables'!$B:$B,MATCH(EPS!$B407,'Vensim Variables'!$A:$A,0))</f>
        <v>g pollutant</v>
      </c>
      <c r="I407" t="str">
        <f t="shared" si="12"/>
        <v>OC</v>
      </c>
      <c r="J407">
        <f>INDEX(NoSettings!$D:$D,MATCH(EPS!$A407,NoSettings!$A:$A,0))</f>
        <v>16381200</v>
      </c>
      <c r="K407">
        <f>INDEX(GWP!$C$2:$C$13,MATCH(EPS!I407,GWP!$B$2:$B$13,0))</f>
        <v>0</v>
      </c>
      <c r="L407" s="4">
        <f t="shared" si="13"/>
        <v>0</v>
      </c>
    </row>
    <row r="408" spans="1:12">
      <c r="A408" t="s">
        <v>426</v>
      </c>
      <c r="B408" t="s">
        <v>1</v>
      </c>
      <c r="C408" t="s">
        <v>1716</v>
      </c>
      <c r="D408" t="s">
        <v>1712</v>
      </c>
      <c r="E408" t="s">
        <v>1703</v>
      </c>
      <c r="F408" t="s">
        <v>1748</v>
      </c>
      <c r="H408" t="str">
        <f>INDEX('Vensim Variables'!$B:$B,MATCH(EPS!$B408,'Vensim Variables'!$A:$A,0))</f>
        <v>g pollutant</v>
      </c>
      <c r="I408" t="str">
        <f t="shared" si="12"/>
        <v>OC</v>
      </c>
      <c r="J408">
        <f>INDEX(NoSettings!$D:$D,MATCH(EPS!$A408,NoSettings!$A:$A,0))</f>
        <v>0</v>
      </c>
      <c r="K408">
        <f>INDEX(GWP!$C$2:$C$13,MATCH(EPS!I408,GWP!$B$2:$B$13,0))</f>
        <v>0</v>
      </c>
      <c r="L408" s="4">
        <f t="shared" si="13"/>
        <v>0</v>
      </c>
    </row>
    <row r="409" spans="1:12">
      <c r="A409" t="s">
        <v>427</v>
      </c>
      <c r="B409" t="s">
        <v>1</v>
      </c>
      <c r="C409" t="s">
        <v>1716</v>
      </c>
      <c r="D409" t="s">
        <v>1712</v>
      </c>
      <c r="E409" t="s">
        <v>1703</v>
      </c>
      <c r="F409" t="s">
        <v>1749</v>
      </c>
      <c r="H409" t="str">
        <f>INDEX('Vensim Variables'!$B:$B,MATCH(EPS!$B409,'Vensim Variables'!$A:$A,0))</f>
        <v>g pollutant</v>
      </c>
      <c r="I409" t="str">
        <f t="shared" si="12"/>
        <v>OC</v>
      </c>
      <c r="J409">
        <f>INDEX(NoSettings!$D:$D,MATCH(EPS!$A409,NoSettings!$A:$A,0))</f>
        <v>0</v>
      </c>
      <c r="K409">
        <f>INDEX(GWP!$C$2:$C$13,MATCH(EPS!I409,GWP!$B$2:$B$13,0))</f>
        <v>0</v>
      </c>
      <c r="L409" s="4">
        <f t="shared" si="13"/>
        <v>0</v>
      </c>
    </row>
    <row r="410" spans="1:12">
      <c r="A410" t="s">
        <v>428</v>
      </c>
      <c r="B410" t="s">
        <v>1</v>
      </c>
      <c r="C410" t="s">
        <v>1716</v>
      </c>
      <c r="D410" t="s">
        <v>1712</v>
      </c>
      <c r="E410" t="s">
        <v>1703</v>
      </c>
      <c r="F410" t="s">
        <v>1750</v>
      </c>
      <c r="H410" t="str">
        <f>INDEX('Vensim Variables'!$B:$B,MATCH(EPS!$B410,'Vensim Variables'!$A:$A,0))</f>
        <v>g pollutant</v>
      </c>
      <c r="I410" t="str">
        <f t="shared" si="12"/>
        <v>OC</v>
      </c>
      <c r="J410">
        <f>INDEX(NoSettings!$D:$D,MATCH(EPS!$A410,NoSettings!$A:$A,0))</f>
        <v>26102.3</v>
      </c>
      <c r="K410">
        <f>INDEX(GWP!$C$2:$C$13,MATCH(EPS!I410,GWP!$B$2:$B$13,0))</f>
        <v>0</v>
      </c>
      <c r="L410" s="4">
        <f t="shared" si="13"/>
        <v>0</v>
      </c>
    </row>
    <row r="411" spans="1:12">
      <c r="A411" t="s">
        <v>429</v>
      </c>
      <c r="B411" t="s">
        <v>1</v>
      </c>
      <c r="C411" t="s">
        <v>1716</v>
      </c>
      <c r="D411" t="s">
        <v>1712</v>
      </c>
      <c r="E411" t="s">
        <v>1703</v>
      </c>
      <c r="F411" t="s">
        <v>1751</v>
      </c>
      <c r="H411" t="str">
        <f>INDEX('Vensim Variables'!$B:$B,MATCH(EPS!$B411,'Vensim Variables'!$A:$A,0))</f>
        <v>g pollutant</v>
      </c>
      <c r="I411" t="str">
        <f t="shared" si="12"/>
        <v>OC</v>
      </c>
      <c r="J411">
        <f>INDEX(NoSettings!$D:$D,MATCH(EPS!$A411,NoSettings!$A:$A,0))</f>
        <v>0</v>
      </c>
      <c r="K411">
        <f>INDEX(GWP!$C$2:$C$13,MATCH(EPS!I411,GWP!$B$2:$B$13,0))</f>
        <v>0</v>
      </c>
      <c r="L411" s="4">
        <f t="shared" si="13"/>
        <v>0</v>
      </c>
    </row>
    <row r="412" spans="1:12">
      <c r="A412" t="s">
        <v>430</v>
      </c>
      <c r="B412" t="s">
        <v>1</v>
      </c>
      <c r="C412" t="s">
        <v>1716</v>
      </c>
      <c r="D412" t="s">
        <v>1712</v>
      </c>
      <c r="E412" t="s">
        <v>1704</v>
      </c>
      <c r="F412" t="s">
        <v>1742</v>
      </c>
      <c r="H412" t="str">
        <f>INDEX('Vensim Variables'!$B:$B,MATCH(EPS!$B412,'Vensim Variables'!$A:$A,0))</f>
        <v>g pollutant</v>
      </c>
      <c r="I412" t="str">
        <f t="shared" si="12"/>
        <v>OC</v>
      </c>
      <c r="J412">
        <f>INDEX(NoSettings!$D:$D,MATCH(EPS!$A412,NoSettings!$A:$A,0))</f>
        <v>0</v>
      </c>
      <c r="K412">
        <f>INDEX(GWP!$C$2:$C$13,MATCH(EPS!I412,GWP!$B$2:$B$13,0))</f>
        <v>0</v>
      </c>
      <c r="L412" s="4">
        <f t="shared" si="13"/>
        <v>0</v>
      </c>
    </row>
    <row r="413" spans="1:12">
      <c r="A413" t="s">
        <v>431</v>
      </c>
      <c r="B413" t="s">
        <v>1</v>
      </c>
      <c r="C413" t="s">
        <v>1716</v>
      </c>
      <c r="D413" t="s">
        <v>1712</v>
      </c>
      <c r="E413" t="s">
        <v>1704</v>
      </c>
      <c r="F413" t="s">
        <v>1743</v>
      </c>
      <c r="H413" t="str">
        <f>INDEX('Vensim Variables'!$B:$B,MATCH(EPS!$B413,'Vensim Variables'!$A:$A,0))</f>
        <v>g pollutant</v>
      </c>
      <c r="I413" t="str">
        <f t="shared" si="12"/>
        <v>OC</v>
      </c>
      <c r="J413">
        <f>INDEX(NoSettings!$D:$D,MATCH(EPS!$A413,NoSettings!$A:$A,0))</f>
        <v>12638600</v>
      </c>
      <c r="K413">
        <f>INDEX(GWP!$C$2:$C$13,MATCH(EPS!I413,GWP!$B$2:$B$13,0))</f>
        <v>0</v>
      </c>
      <c r="L413" s="4">
        <f t="shared" si="13"/>
        <v>0</v>
      </c>
    </row>
    <row r="414" spans="1:12">
      <c r="A414" t="s">
        <v>432</v>
      </c>
      <c r="B414" t="s">
        <v>1</v>
      </c>
      <c r="C414" t="s">
        <v>1716</v>
      </c>
      <c r="D414" t="s">
        <v>1712</v>
      </c>
      <c r="E414" t="s">
        <v>1704</v>
      </c>
      <c r="F414" t="s">
        <v>1744</v>
      </c>
      <c r="H414" t="str">
        <f>INDEX('Vensim Variables'!$B:$B,MATCH(EPS!$B414,'Vensim Variables'!$A:$A,0))</f>
        <v>g pollutant</v>
      </c>
      <c r="I414" t="str">
        <f t="shared" si="12"/>
        <v>OC</v>
      </c>
      <c r="J414">
        <f>INDEX(NoSettings!$D:$D,MATCH(EPS!$A414,NoSettings!$A:$A,0))</f>
        <v>19674300</v>
      </c>
      <c r="K414">
        <f>INDEX(GWP!$C$2:$C$13,MATCH(EPS!I414,GWP!$B$2:$B$13,0))</f>
        <v>0</v>
      </c>
      <c r="L414" s="4">
        <f t="shared" si="13"/>
        <v>0</v>
      </c>
    </row>
    <row r="415" spans="1:12">
      <c r="A415" t="s">
        <v>433</v>
      </c>
      <c r="B415" t="s">
        <v>1</v>
      </c>
      <c r="C415" t="s">
        <v>1716</v>
      </c>
      <c r="D415" t="s">
        <v>1712</v>
      </c>
      <c r="E415" t="s">
        <v>1704</v>
      </c>
      <c r="F415" t="s">
        <v>1745</v>
      </c>
      <c r="H415" t="str">
        <f>INDEX('Vensim Variables'!$B:$B,MATCH(EPS!$B415,'Vensim Variables'!$A:$A,0))</f>
        <v>g pollutant</v>
      </c>
      <c r="I415" t="str">
        <f t="shared" si="12"/>
        <v>OC</v>
      </c>
      <c r="J415">
        <f>INDEX(NoSettings!$D:$D,MATCH(EPS!$A415,NoSettings!$A:$A,0))</f>
        <v>7617680000</v>
      </c>
      <c r="K415">
        <f>INDEX(GWP!$C$2:$C$13,MATCH(EPS!I415,GWP!$B$2:$B$13,0))</f>
        <v>0</v>
      </c>
      <c r="L415" s="4">
        <f t="shared" si="13"/>
        <v>0</v>
      </c>
    </row>
    <row r="416" spans="1:12">
      <c r="A416" t="s">
        <v>434</v>
      </c>
      <c r="B416" t="s">
        <v>1</v>
      </c>
      <c r="C416" t="s">
        <v>1716</v>
      </c>
      <c r="D416" t="s">
        <v>1712</v>
      </c>
      <c r="E416" t="s">
        <v>1704</v>
      </c>
      <c r="F416" t="s">
        <v>1746</v>
      </c>
      <c r="H416" t="str">
        <f>INDEX('Vensim Variables'!$B:$B,MATCH(EPS!$B416,'Vensim Variables'!$A:$A,0))</f>
        <v>g pollutant</v>
      </c>
      <c r="I416" t="str">
        <f t="shared" si="12"/>
        <v>OC</v>
      </c>
      <c r="J416">
        <f>INDEX(NoSettings!$D:$D,MATCH(EPS!$A416,NoSettings!$A:$A,0))</f>
        <v>1650540</v>
      </c>
      <c r="K416">
        <f>INDEX(GWP!$C$2:$C$13,MATCH(EPS!I416,GWP!$B$2:$B$13,0))</f>
        <v>0</v>
      </c>
      <c r="L416" s="4">
        <f t="shared" si="13"/>
        <v>0</v>
      </c>
    </row>
    <row r="417" spans="1:12">
      <c r="A417" t="s">
        <v>435</v>
      </c>
      <c r="B417" t="s">
        <v>1</v>
      </c>
      <c r="C417" t="s">
        <v>1716</v>
      </c>
      <c r="D417" t="s">
        <v>1712</v>
      </c>
      <c r="E417" t="s">
        <v>1704</v>
      </c>
      <c r="F417" t="s">
        <v>1747</v>
      </c>
      <c r="H417" t="str">
        <f>INDEX('Vensim Variables'!$B:$B,MATCH(EPS!$B417,'Vensim Variables'!$A:$A,0))</f>
        <v>g pollutant</v>
      </c>
      <c r="I417" t="str">
        <f t="shared" si="12"/>
        <v>OC</v>
      </c>
      <c r="J417">
        <f>INDEX(NoSettings!$D:$D,MATCH(EPS!$A417,NoSettings!$A:$A,0))</f>
        <v>237010000</v>
      </c>
      <c r="K417">
        <f>INDEX(GWP!$C$2:$C$13,MATCH(EPS!I417,GWP!$B$2:$B$13,0))</f>
        <v>0</v>
      </c>
      <c r="L417" s="4">
        <f t="shared" si="13"/>
        <v>0</v>
      </c>
    </row>
    <row r="418" spans="1:12">
      <c r="A418" t="s">
        <v>436</v>
      </c>
      <c r="B418" t="s">
        <v>1</v>
      </c>
      <c r="C418" t="s">
        <v>1716</v>
      </c>
      <c r="D418" t="s">
        <v>1712</v>
      </c>
      <c r="E418" t="s">
        <v>1704</v>
      </c>
      <c r="F418" t="s">
        <v>1748</v>
      </c>
      <c r="H418" t="str">
        <f>INDEX('Vensim Variables'!$B:$B,MATCH(EPS!$B418,'Vensim Variables'!$A:$A,0))</f>
        <v>g pollutant</v>
      </c>
      <c r="I418" t="str">
        <f t="shared" si="12"/>
        <v>OC</v>
      </c>
      <c r="J418">
        <f>INDEX(NoSettings!$D:$D,MATCH(EPS!$A418,NoSettings!$A:$A,0))</f>
        <v>0</v>
      </c>
      <c r="K418">
        <f>INDEX(GWP!$C$2:$C$13,MATCH(EPS!I418,GWP!$B$2:$B$13,0))</f>
        <v>0</v>
      </c>
      <c r="L418" s="4">
        <f t="shared" si="13"/>
        <v>0</v>
      </c>
    </row>
    <row r="419" spans="1:12">
      <c r="A419" t="s">
        <v>437</v>
      </c>
      <c r="B419" t="s">
        <v>1</v>
      </c>
      <c r="C419" t="s">
        <v>1716</v>
      </c>
      <c r="D419" t="s">
        <v>1712</v>
      </c>
      <c r="E419" t="s">
        <v>1704</v>
      </c>
      <c r="F419" t="s">
        <v>1749</v>
      </c>
      <c r="H419" t="str">
        <f>INDEX('Vensim Variables'!$B:$B,MATCH(EPS!$B419,'Vensim Variables'!$A:$A,0))</f>
        <v>g pollutant</v>
      </c>
      <c r="I419" t="str">
        <f t="shared" si="12"/>
        <v>OC</v>
      </c>
      <c r="J419">
        <f>INDEX(NoSettings!$D:$D,MATCH(EPS!$A419,NoSettings!$A:$A,0))</f>
        <v>0</v>
      </c>
      <c r="K419">
        <f>INDEX(GWP!$C$2:$C$13,MATCH(EPS!I419,GWP!$B$2:$B$13,0))</f>
        <v>0</v>
      </c>
      <c r="L419" s="4">
        <f t="shared" si="13"/>
        <v>0</v>
      </c>
    </row>
    <row r="420" spans="1:12">
      <c r="A420" t="s">
        <v>438</v>
      </c>
      <c r="B420" t="s">
        <v>1</v>
      </c>
      <c r="C420" t="s">
        <v>1716</v>
      </c>
      <c r="D420" t="s">
        <v>1712</v>
      </c>
      <c r="E420" t="s">
        <v>1704</v>
      </c>
      <c r="F420" t="s">
        <v>1750</v>
      </c>
      <c r="H420" t="str">
        <f>INDEX('Vensim Variables'!$B:$B,MATCH(EPS!$B420,'Vensim Variables'!$A:$A,0))</f>
        <v>g pollutant</v>
      </c>
      <c r="I420" t="str">
        <f t="shared" si="12"/>
        <v>OC</v>
      </c>
      <c r="J420">
        <f>INDEX(NoSettings!$D:$D,MATCH(EPS!$A420,NoSettings!$A:$A,0))</f>
        <v>89209.4</v>
      </c>
      <c r="K420">
        <f>INDEX(GWP!$C$2:$C$13,MATCH(EPS!I420,GWP!$B$2:$B$13,0))</f>
        <v>0</v>
      </c>
      <c r="L420" s="4">
        <f t="shared" si="13"/>
        <v>0</v>
      </c>
    </row>
    <row r="421" spans="1:12">
      <c r="A421" t="s">
        <v>439</v>
      </c>
      <c r="B421" t="s">
        <v>1</v>
      </c>
      <c r="C421" t="s">
        <v>1716</v>
      </c>
      <c r="D421" t="s">
        <v>1712</v>
      </c>
      <c r="E421" t="s">
        <v>1704</v>
      </c>
      <c r="F421" t="s">
        <v>1751</v>
      </c>
      <c r="H421" t="str">
        <f>INDEX('Vensim Variables'!$B:$B,MATCH(EPS!$B421,'Vensim Variables'!$A:$A,0))</f>
        <v>g pollutant</v>
      </c>
      <c r="I421" t="str">
        <f t="shared" si="12"/>
        <v>OC</v>
      </c>
      <c r="J421">
        <f>INDEX(NoSettings!$D:$D,MATCH(EPS!$A421,NoSettings!$A:$A,0))</f>
        <v>0</v>
      </c>
      <c r="K421">
        <f>INDEX(GWP!$C$2:$C$13,MATCH(EPS!I421,GWP!$B$2:$B$13,0))</f>
        <v>0</v>
      </c>
      <c r="L421" s="4">
        <f t="shared" si="13"/>
        <v>0</v>
      </c>
    </row>
    <row r="422" spans="1:12">
      <c r="A422" t="s">
        <v>440</v>
      </c>
      <c r="B422" t="s">
        <v>1</v>
      </c>
      <c r="C422" t="s">
        <v>1716</v>
      </c>
      <c r="D422" t="s">
        <v>1713</v>
      </c>
      <c r="E422" t="s">
        <v>1703</v>
      </c>
      <c r="F422" t="s">
        <v>1742</v>
      </c>
      <c r="H422" t="str">
        <f>INDEX('Vensim Variables'!$B:$B,MATCH(EPS!$B422,'Vensim Variables'!$A:$A,0))</f>
        <v>g pollutant</v>
      </c>
      <c r="I422" t="str">
        <f t="shared" si="12"/>
        <v>CH4</v>
      </c>
      <c r="J422">
        <f>INDEX(NoSettings!$D:$D,MATCH(EPS!$A422,NoSettings!$A:$A,0))</f>
        <v>0</v>
      </c>
      <c r="K422">
        <f>INDEX(GWP!$C$2:$C$13,MATCH(EPS!I422,GWP!$B$2:$B$13,0))</f>
        <v>28</v>
      </c>
      <c r="L422" s="4">
        <f t="shared" si="13"/>
        <v>0</v>
      </c>
    </row>
    <row r="423" spans="1:12">
      <c r="A423" t="s">
        <v>441</v>
      </c>
      <c r="B423" t="s">
        <v>1</v>
      </c>
      <c r="C423" t="s">
        <v>1716</v>
      </c>
      <c r="D423" t="s">
        <v>1713</v>
      </c>
      <c r="E423" t="s">
        <v>1703</v>
      </c>
      <c r="F423" t="s">
        <v>1743</v>
      </c>
      <c r="H423" t="str">
        <f>INDEX('Vensim Variables'!$B:$B,MATCH(EPS!$B423,'Vensim Variables'!$A:$A,0))</f>
        <v>g pollutant</v>
      </c>
      <c r="I423" t="str">
        <f t="shared" si="12"/>
        <v>CH4</v>
      </c>
      <c r="J423">
        <f>INDEX(NoSettings!$D:$D,MATCH(EPS!$A423,NoSettings!$A:$A,0))</f>
        <v>15141900</v>
      </c>
      <c r="K423">
        <f>INDEX(GWP!$C$2:$C$13,MATCH(EPS!I423,GWP!$B$2:$B$13,0))</f>
        <v>28</v>
      </c>
      <c r="L423" s="4">
        <f t="shared" si="13"/>
        <v>4.2397319999999997E-4</v>
      </c>
    </row>
    <row r="424" spans="1:12">
      <c r="A424" t="s">
        <v>442</v>
      </c>
      <c r="B424" t="s">
        <v>1</v>
      </c>
      <c r="C424" t="s">
        <v>1716</v>
      </c>
      <c r="D424" t="s">
        <v>1713</v>
      </c>
      <c r="E424" t="s">
        <v>1703</v>
      </c>
      <c r="F424" t="s">
        <v>1744</v>
      </c>
      <c r="H424" t="str">
        <f>INDEX('Vensim Variables'!$B:$B,MATCH(EPS!$B424,'Vensim Variables'!$A:$A,0))</f>
        <v>g pollutant</v>
      </c>
      <c r="I424" t="str">
        <f t="shared" si="12"/>
        <v>CH4</v>
      </c>
      <c r="J424">
        <f>INDEX(NoSettings!$D:$D,MATCH(EPS!$A424,NoSettings!$A:$A,0))</f>
        <v>127225000</v>
      </c>
      <c r="K424">
        <f>INDEX(GWP!$C$2:$C$13,MATCH(EPS!I424,GWP!$B$2:$B$13,0))</f>
        <v>28</v>
      </c>
      <c r="L424" s="4">
        <f t="shared" si="13"/>
        <v>3.5623E-3</v>
      </c>
    </row>
    <row r="425" spans="1:12">
      <c r="A425" t="s">
        <v>443</v>
      </c>
      <c r="B425" t="s">
        <v>1</v>
      </c>
      <c r="C425" t="s">
        <v>1716</v>
      </c>
      <c r="D425" t="s">
        <v>1713</v>
      </c>
      <c r="E425" t="s">
        <v>1703</v>
      </c>
      <c r="F425" t="s">
        <v>1745</v>
      </c>
      <c r="H425" t="str">
        <f>INDEX('Vensim Variables'!$B:$B,MATCH(EPS!$B425,'Vensim Variables'!$A:$A,0))</f>
        <v>g pollutant</v>
      </c>
      <c r="I425" t="str">
        <f t="shared" si="12"/>
        <v>CH4</v>
      </c>
      <c r="J425">
        <f>INDEX(NoSettings!$D:$D,MATCH(EPS!$A425,NoSettings!$A:$A,0))</f>
        <v>878479000</v>
      </c>
      <c r="K425">
        <f>INDEX(GWP!$C$2:$C$13,MATCH(EPS!I425,GWP!$B$2:$B$13,0))</f>
        <v>28</v>
      </c>
      <c r="L425" s="4">
        <f t="shared" si="13"/>
        <v>2.4597411999999999E-2</v>
      </c>
    </row>
    <row r="426" spans="1:12">
      <c r="A426" t="s">
        <v>444</v>
      </c>
      <c r="B426" t="s">
        <v>1</v>
      </c>
      <c r="C426" t="s">
        <v>1716</v>
      </c>
      <c r="D426" t="s">
        <v>1713</v>
      </c>
      <c r="E426" t="s">
        <v>1703</v>
      </c>
      <c r="F426" t="s">
        <v>1746</v>
      </c>
      <c r="H426" t="str">
        <f>INDEX('Vensim Variables'!$B:$B,MATCH(EPS!$B426,'Vensim Variables'!$A:$A,0))</f>
        <v>g pollutant</v>
      </c>
      <c r="I426" t="str">
        <f t="shared" si="12"/>
        <v>CH4</v>
      </c>
      <c r="J426">
        <f>INDEX(NoSettings!$D:$D,MATCH(EPS!$A426,NoSettings!$A:$A,0))</f>
        <v>0</v>
      </c>
      <c r="K426">
        <f>INDEX(GWP!$C$2:$C$13,MATCH(EPS!I426,GWP!$B$2:$B$13,0))</f>
        <v>28</v>
      </c>
      <c r="L426" s="4">
        <f t="shared" si="13"/>
        <v>0</v>
      </c>
    </row>
    <row r="427" spans="1:12">
      <c r="A427" t="s">
        <v>445</v>
      </c>
      <c r="B427" t="s">
        <v>1</v>
      </c>
      <c r="C427" t="s">
        <v>1716</v>
      </c>
      <c r="D427" t="s">
        <v>1713</v>
      </c>
      <c r="E427" t="s">
        <v>1703</v>
      </c>
      <c r="F427" t="s">
        <v>1747</v>
      </c>
      <c r="H427" t="str">
        <f>INDEX('Vensim Variables'!$B:$B,MATCH(EPS!$B427,'Vensim Variables'!$A:$A,0))</f>
        <v>g pollutant</v>
      </c>
      <c r="I427" t="str">
        <f t="shared" si="12"/>
        <v>CH4</v>
      </c>
      <c r="J427">
        <f>INDEX(NoSettings!$D:$D,MATCH(EPS!$A427,NoSettings!$A:$A,0))</f>
        <v>0</v>
      </c>
      <c r="K427">
        <f>INDEX(GWP!$C$2:$C$13,MATCH(EPS!I427,GWP!$B$2:$B$13,0))</f>
        <v>28</v>
      </c>
      <c r="L427" s="4">
        <f t="shared" si="13"/>
        <v>0</v>
      </c>
    </row>
    <row r="428" spans="1:12">
      <c r="A428" t="s">
        <v>446</v>
      </c>
      <c r="B428" t="s">
        <v>1</v>
      </c>
      <c r="C428" t="s">
        <v>1716</v>
      </c>
      <c r="D428" t="s">
        <v>1713</v>
      </c>
      <c r="E428" t="s">
        <v>1703</v>
      </c>
      <c r="F428" t="s">
        <v>1748</v>
      </c>
      <c r="H428" t="str">
        <f>INDEX('Vensim Variables'!$B:$B,MATCH(EPS!$B428,'Vensim Variables'!$A:$A,0))</f>
        <v>g pollutant</v>
      </c>
      <c r="I428" t="str">
        <f t="shared" si="12"/>
        <v>CH4</v>
      </c>
      <c r="J428">
        <f>INDEX(NoSettings!$D:$D,MATCH(EPS!$A428,NoSettings!$A:$A,0))</f>
        <v>0</v>
      </c>
      <c r="K428">
        <f>INDEX(GWP!$C$2:$C$13,MATCH(EPS!I428,GWP!$B$2:$B$13,0))</f>
        <v>28</v>
      </c>
      <c r="L428" s="4">
        <f t="shared" si="13"/>
        <v>0</v>
      </c>
    </row>
    <row r="429" spans="1:12">
      <c r="A429" t="s">
        <v>447</v>
      </c>
      <c r="B429" t="s">
        <v>1</v>
      </c>
      <c r="C429" t="s">
        <v>1716</v>
      </c>
      <c r="D429" t="s">
        <v>1713</v>
      </c>
      <c r="E429" t="s">
        <v>1703</v>
      </c>
      <c r="F429" t="s">
        <v>1749</v>
      </c>
      <c r="H429" t="str">
        <f>INDEX('Vensim Variables'!$B:$B,MATCH(EPS!$B429,'Vensim Variables'!$A:$A,0))</f>
        <v>g pollutant</v>
      </c>
      <c r="I429" t="str">
        <f t="shared" si="12"/>
        <v>CH4</v>
      </c>
      <c r="J429">
        <f>INDEX(NoSettings!$D:$D,MATCH(EPS!$A429,NoSettings!$A:$A,0))</f>
        <v>0</v>
      </c>
      <c r="K429">
        <f>INDEX(GWP!$C$2:$C$13,MATCH(EPS!I429,GWP!$B$2:$B$13,0))</f>
        <v>28</v>
      </c>
      <c r="L429" s="4">
        <f t="shared" si="13"/>
        <v>0</v>
      </c>
    </row>
    <row r="430" spans="1:12">
      <c r="A430" t="s">
        <v>448</v>
      </c>
      <c r="B430" t="s">
        <v>1</v>
      </c>
      <c r="C430" t="s">
        <v>1716</v>
      </c>
      <c r="D430" t="s">
        <v>1713</v>
      </c>
      <c r="E430" t="s">
        <v>1703</v>
      </c>
      <c r="F430" t="s">
        <v>1750</v>
      </c>
      <c r="H430" t="str">
        <f>INDEX('Vensim Variables'!$B:$B,MATCH(EPS!$B430,'Vensim Variables'!$A:$A,0))</f>
        <v>g pollutant</v>
      </c>
      <c r="I430" t="str">
        <f t="shared" si="12"/>
        <v>CH4</v>
      </c>
      <c r="J430">
        <f>INDEX(NoSettings!$D:$D,MATCH(EPS!$A430,NoSettings!$A:$A,0))</f>
        <v>2116400</v>
      </c>
      <c r="K430">
        <f>INDEX(GWP!$C$2:$C$13,MATCH(EPS!I430,GWP!$B$2:$B$13,0))</f>
        <v>28</v>
      </c>
      <c r="L430" s="4">
        <f t="shared" si="13"/>
        <v>5.9259199999999997E-5</v>
      </c>
    </row>
    <row r="431" spans="1:12">
      <c r="A431" t="s">
        <v>449</v>
      </c>
      <c r="B431" t="s">
        <v>1</v>
      </c>
      <c r="C431" t="s">
        <v>1716</v>
      </c>
      <c r="D431" t="s">
        <v>1713</v>
      </c>
      <c r="E431" t="s">
        <v>1703</v>
      </c>
      <c r="F431" t="s">
        <v>1751</v>
      </c>
      <c r="H431" t="str">
        <f>INDEX('Vensim Variables'!$B:$B,MATCH(EPS!$B431,'Vensim Variables'!$A:$A,0))</f>
        <v>g pollutant</v>
      </c>
      <c r="I431" t="str">
        <f t="shared" si="12"/>
        <v>CH4</v>
      </c>
      <c r="J431">
        <f>INDEX(NoSettings!$D:$D,MATCH(EPS!$A431,NoSettings!$A:$A,0))</f>
        <v>0</v>
      </c>
      <c r="K431">
        <f>INDEX(GWP!$C$2:$C$13,MATCH(EPS!I431,GWP!$B$2:$B$13,0))</f>
        <v>28</v>
      </c>
      <c r="L431" s="4">
        <f t="shared" si="13"/>
        <v>0</v>
      </c>
    </row>
    <row r="432" spans="1:12">
      <c r="A432" t="s">
        <v>450</v>
      </c>
      <c r="B432" t="s">
        <v>1</v>
      </c>
      <c r="C432" t="s">
        <v>1716</v>
      </c>
      <c r="D432" t="s">
        <v>1713</v>
      </c>
      <c r="E432" t="s">
        <v>1704</v>
      </c>
      <c r="F432" t="s">
        <v>1742</v>
      </c>
      <c r="H432" t="str">
        <f>INDEX('Vensim Variables'!$B:$B,MATCH(EPS!$B432,'Vensim Variables'!$A:$A,0))</f>
        <v>g pollutant</v>
      </c>
      <c r="I432" t="str">
        <f t="shared" si="12"/>
        <v>CH4</v>
      </c>
      <c r="J432">
        <f>INDEX(NoSettings!$D:$D,MATCH(EPS!$A432,NoSettings!$A:$A,0))</f>
        <v>0</v>
      </c>
      <c r="K432">
        <f>INDEX(GWP!$C$2:$C$13,MATCH(EPS!I432,GWP!$B$2:$B$13,0))</f>
        <v>28</v>
      </c>
      <c r="L432" s="4">
        <f t="shared" si="13"/>
        <v>0</v>
      </c>
    </row>
    <row r="433" spans="1:12">
      <c r="A433" t="s">
        <v>451</v>
      </c>
      <c r="B433" t="s">
        <v>1</v>
      </c>
      <c r="C433" t="s">
        <v>1716</v>
      </c>
      <c r="D433" t="s">
        <v>1713</v>
      </c>
      <c r="E433" t="s">
        <v>1704</v>
      </c>
      <c r="F433" t="s">
        <v>1743</v>
      </c>
      <c r="H433" t="str">
        <f>INDEX('Vensim Variables'!$B:$B,MATCH(EPS!$B433,'Vensim Variables'!$A:$A,0))</f>
        <v>g pollutant</v>
      </c>
      <c r="I433" t="str">
        <f t="shared" si="12"/>
        <v>CH4</v>
      </c>
      <c r="J433">
        <f>INDEX(NoSettings!$D:$D,MATCH(EPS!$A433,NoSettings!$A:$A,0))</f>
        <v>31596600</v>
      </c>
      <c r="K433">
        <f>INDEX(GWP!$C$2:$C$13,MATCH(EPS!I433,GWP!$B$2:$B$13,0))</f>
        <v>28</v>
      </c>
      <c r="L433" s="4">
        <f t="shared" si="13"/>
        <v>8.8470479999999999E-4</v>
      </c>
    </row>
    <row r="434" spans="1:12">
      <c r="A434" t="s">
        <v>452</v>
      </c>
      <c r="B434" t="s">
        <v>1</v>
      </c>
      <c r="C434" t="s">
        <v>1716</v>
      </c>
      <c r="D434" t="s">
        <v>1713</v>
      </c>
      <c r="E434" t="s">
        <v>1704</v>
      </c>
      <c r="F434" t="s">
        <v>1744</v>
      </c>
      <c r="H434" t="str">
        <f>INDEX('Vensim Variables'!$B:$B,MATCH(EPS!$B434,'Vensim Variables'!$A:$A,0))</f>
        <v>g pollutant</v>
      </c>
      <c r="I434" t="str">
        <f t="shared" si="12"/>
        <v>CH4</v>
      </c>
      <c r="J434">
        <f>INDEX(NoSettings!$D:$D,MATCH(EPS!$A434,NoSettings!$A:$A,0))</f>
        <v>101764000</v>
      </c>
      <c r="K434">
        <f>INDEX(GWP!$C$2:$C$13,MATCH(EPS!I434,GWP!$B$2:$B$13,0))</f>
        <v>28</v>
      </c>
      <c r="L434" s="4">
        <f t="shared" si="13"/>
        <v>2.8493920000000001E-3</v>
      </c>
    </row>
    <row r="435" spans="1:12">
      <c r="A435" t="s">
        <v>453</v>
      </c>
      <c r="B435" t="s">
        <v>1</v>
      </c>
      <c r="C435" t="s">
        <v>1716</v>
      </c>
      <c r="D435" t="s">
        <v>1713</v>
      </c>
      <c r="E435" t="s">
        <v>1704</v>
      </c>
      <c r="F435" t="s">
        <v>1745</v>
      </c>
      <c r="H435" t="str">
        <f>INDEX('Vensim Variables'!$B:$B,MATCH(EPS!$B435,'Vensim Variables'!$A:$A,0))</f>
        <v>g pollutant</v>
      </c>
      <c r="I435" t="str">
        <f t="shared" si="12"/>
        <v>CH4</v>
      </c>
      <c r="J435">
        <f>INDEX(NoSettings!$D:$D,MATCH(EPS!$A435,NoSettings!$A:$A,0))</f>
        <v>12710300000</v>
      </c>
      <c r="K435">
        <f>INDEX(GWP!$C$2:$C$13,MATCH(EPS!I435,GWP!$B$2:$B$13,0))</f>
        <v>28</v>
      </c>
      <c r="L435" s="4">
        <f t="shared" si="13"/>
        <v>0.35588839999999999</v>
      </c>
    </row>
    <row r="436" spans="1:12">
      <c r="A436" t="s">
        <v>454</v>
      </c>
      <c r="B436" t="s">
        <v>1</v>
      </c>
      <c r="C436" t="s">
        <v>1716</v>
      </c>
      <c r="D436" t="s">
        <v>1713</v>
      </c>
      <c r="E436" t="s">
        <v>1704</v>
      </c>
      <c r="F436" t="s">
        <v>1746</v>
      </c>
      <c r="H436" t="str">
        <f>INDEX('Vensim Variables'!$B:$B,MATCH(EPS!$B436,'Vensim Variables'!$A:$A,0))</f>
        <v>g pollutant</v>
      </c>
      <c r="I436" t="str">
        <f t="shared" si="12"/>
        <v>CH4</v>
      </c>
      <c r="J436">
        <f>INDEX(NoSettings!$D:$D,MATCH(EPS!$A436,NoSettings!$A:$A,0))</f>
        <v>0</v>
      </c>
      <c r="K436">
        <f>INDEX(GWP!$C$2:$C$13,MATCH(EPS!I436,GWP!$B$2:$B$13,0))</f>
        <v>28</v>
      </c>
      <c r="L436" s="4">
        <f t="shared" si="13"/>
        <v>0</v>
      </c>
    </row>
    <row r="437" spans="1:12">
      <c r="A437" t="s">
        <v>455</v>
      </c>
      <c r="B437" t="s">
        <v>1</v>
      </c>
      <c r="C437" t="s">
        <v>1716</v>
      </c>
      <c r="D437" t="s">
        <v>1713</v>
      </c>
      <c r="E437" t="s">
        <v>1704</v>
      </c>
      <c r="F437" t="s">
        <v>1747</v>
      </c>
      <c r="H437" t="str">
        <f>INDEX('Vensim Variables'!$B:$B,MATCH(EPS!$B437,'Vensim Variables'!$A:$A,0))</f>
        <v>g pollutant</v>
      </c>
      <c r="I437" t="str">
        <f t="shared" si="12"/>
        <v>CH4</v>
      </c>
      <c r="J437">
        <f>INDEX(NoSettings!$D:$D,MATCH(EPS!$A437,NoSettings!$A:$A,0))</f>
        <v>0</v>
      </c>
      <c r="K437">
        <f>INDEX(GWP!$C$2:$C$13,MATCH(EPS!I437,GWP!$B$2:$B$13,0))</f>
        <v>28</v>
      </c>
      <c r="L437" s="4">
        <f t="shared" si="13"/>
        <v>0</v>
      </c>
    </row>
    <row r="438" spans="1:12">
      <c r="A438" t="s">
        <v>456</v>
      </c>
      <c r="B438" t="s">
        <v>1</v>
      </c>
      <c r="C438" t="s">
        <v>1716</v>
      </c>
      <c r="D438" t="s">
        <v>1713</v>
      </c>
      <c r="E438" t="s">
        <v>1704</v>
      </c>
      <c r="F438" t="s">
        <v>1748</v>
      </c>
      <c r="H438" t="str">
        <f>INDEX('Vensim Variables'!$B:$B,MATCH(EPS!$B438,'Vensim Variables'!$A:$A,0))</f>
        <v>g pollutant</v>
      </c>
      <c r="I438" t="str">
        <f t="shared" si="12"/>
        <v>CH4</v>
      </c>
      <c r="J438">
        <f>INDEX(NoSettings!$D:$D,MATCH(EPS!$A438,NoSettings!$A:$A,0))</f>
        <v>0</v>
      </c>
      <c r="K438">
        <f>INDEX(GWP!$C$2:$C$13,MATCH(EPS!I438,GWP!$B$2:$B$13,0))</f>
        <v>28</v>
      </c>
      <c r="L438" s="4">
        <f t="shared" si="13"/>
        <v>0</v>
      </c>
    </row>
    <row r="439" spans="1:12">
      <c r="A439" t="s">
        <v>457</v>
      </c>
      <c r="B439" t="s">
        <v>1</v>
      </c>
      <c r="C439" t="s">
        <v>1716</v>
      </c>
      <c r="D439" t="s">
        <v>1713</v>
      </c>
      <c r="E439" t="s">
        <v>1704</v>
      </c>
      <c r="F439" t="s">
        <v>1749</v>
      </c>
      <c r="H439" t="str">
        <f>INDEX('Vensim Variables'!$B:$B,MATCH(EPS!$B439,'Vensim Variables'!$A:$A,0))</f>
        <v>g pollutant</v>
      </c>
      <c r="I439" t="str">
        <f t="shared" si="12"/>
        <v>CH4</v>
      </c>
      <c r="J439">
        <f>INDEX(NoSettings!$D:$D,MATCH(EPS!$A439,NoSettings!$A:$A,0))</f>
        <v>0</v>
      </c>
      <c r="K439">
        <f>INDEX(GWP!$C$2:$C$13,MATCH(EPS!I439,GWP!$B$2:$B$13,0))</f>
        <v>28</v>
      </c>
      <c r="L439" s="4">
        <f t="shared" si="13"/>
        <v>0</v>
      </c>
    </row>
    <row r="440" spans="1:12">
      <c r="A440" t="s">
        <v>458</v>
      </c>
      <c r="B440" t="s">
        <v>1</v>
      </c>
      <c r="C440" t="s">
        <v>1716</v>
      </c>
      <c r="D440" t="s">
        <v>1713</v>
      </c>
      <c r="E440" t="s">
        <v>1704</v>
      </c>
      <c r="F440" t="s">
        <v>1750</v>
      </c>
      <c r="H440" t="str">
        <f>INDEX('Vensim Variables'!$B:$B,MATCH(EPS!$B440,'Vensim Variables'!$A:$A,0))</f>
        <v>g pollutant</v>
      </c>
      <c r="I440" t="str">
        <f t="shared" si="12"/>
        <v>CH4</v>
      </c>
      <c r="J440">
        <f>INDEX(NoSettings!$D:$D,MATCH(EPS!$A440,NoSettings!$A:$A,0))</f>
        <v>7233200</v>
      </c>
      <c r="K440">
        <f>INDEX(GWP!$C$2:$C$13,MATCH(EPS!I440,GWP!$B$2:$B$13,0))</f>
        <v>28</v>
      </c>
      <c r="L440" s="4">
        <f t="shared" si="13"/>
        <v>2.025296E-4</v>
      </c>
    </row>
    <row r="441" spans="1:12">
      <c r="A441" t="s">
        <v>459</v>
      </c>
      <c r="B441" t="s">
        <v>1</v>
      </c>
      <c r="C441" t="s">
        <v>1716</v>
      </c>
      <c r="D441" t="s">
        <v>1713</v>
      </c>
      <c r="E441" t="s">
        <v>1704</v>
      </c>
      <c r="F441" t="s">
        <v>1751</v>
      </c>
      <c r="H441" t="str">
        <f>INDEX('Vensim Variables'!$B:$B,MATCH(EPS!$B441,'Vensim Variables'!$A:$A,0))</f>
        <v>g pollutant</v>
      </c>
      <c r="I441" t="str">
        <f t="shared" si="12"/>
        <v>CH4</v>
      </c>
      <c r="J441">
        <f>INDEX(NoSettings!$D:$D,MATCH(EPS!$A441,NoSettings!$A:$A,0))</f>
        <v>0</v>
      </c>
      <c r="K441">
        <f>INDEX(GWP!$C$2:$C$13,MATCH(EPS!I441,GWP!$B$2:$B$13,0))</f>
        <v>28</v>
      </c>
      <c r="L441" s="4">
        <f t="shared" si="13"/>
        <v>0</v>
      </c>
    </row>
    <row r="442" spans="1:12">
      <c r="A442" t="s">
        <v>460</v>
      </c>
      <c r="B442" t="s">
        <v>1</v>
      </c>
      <c r="C442" t="s">
        <v>1716</v>
      </c>
      <c r="D442" t="s">
        <v>1714</v>
      </c>
      <c r="E442" t="s">
        <v>1703</v>
      </c>
      <c r="F442" t="s">
        <v>1742</v>
      </c>
      <c r="H442" t="str">
        <f>INDEX('Vensim Variables'!$B:$B,MATCH(EPS!$B442,'Vensim Variables'!$A:$A,0))</f>
        <v>g pollutant</v>
      </c>
      <c r="I442" t="str">
        <f t="shared" si="12"/>
        <v>N2O</v>
      </c>
      <c r="J442">
        <f>INDEX(NoSettings!$D:$D,MATCH(EPS!$A442,NoSettings!$A:$A,0))</f>
        <v>0</v>
      </c>
      <c r="K442">
        <f>INDEX(GWP!$C$2:$C$13,MATCH(EPS!I442,GWP!$B$2:$B$13,0))</f>
        <v>265</v>
      </c>
      <c r="L442" s="4">
        <f t="shared" si="13"/>
        <v>0</v>
      </c>
    </row>
    <row r="443" spans="1:12">
      <c r="A443" t="s">
        <v>461</v>
      </c>
      <c r="B443" t="s">
        <v>1</v>
      </c>
      <c r="C443" t="s">
        <v>1716</v>
      </c>
      <c r="D443" t="s">
        <v>1714</v>
      </c>
      <c r="E443" t="s">
        <v>1703</v>
      </c>
      <c r="F443" t="s">
        <v>1743</v>
      </c>
      <c r="H443" t="str">
        <f>INDEX('Vensim Variables'!$B:$B,MATCH(EPS!$B443,'Vensim Variables'!$A:$A,0))</f>
        <v>g pollutant</v>
      </c>
      <c r="I443" t="str">
        <f t="shared" si="12"/>
        <v>N2O</v>
      </c>
      <c r="J443">
        <f>INDEX(NoSettings!$D:$D,MATCH(EPS!$A443,NoSettings!$A:$A,0))</f>
        <v>1514190</v>
      </c>
      <c r="K443">
        <f>INDEX(GWP!$C$2:$C$13,MATCH(EPS!I443,GWP!$B$2:$B$13,0))</f>
        <v>265</v>
      </c>
      <c r="L443" s="4">
        <f t="shared" si="13"/>
        <v>4.0126034999999997E-4</v>
      </c>
    </row>
    <row r="444" spans="1:12">
      <c r="A444" t="s">
        <v>462</v>
      </c>
      <c r="B444" t="s">
        <v>1</v>
      </c>
      <c r="C444" t="s">
        <v>1716</v>
      </c>
      <c r="D444" t="s">
        <v>1714</v>
      </c>
      <c r="E444" t="s">
        <v>1703</v>
      </c>
      <c r="F444" t="s">
        <v>1744</v>
      </c>
      <c r="H444" t="str">
        <f>INDEX('Vensim Variables'!$B:$B,MATCH(EPS!$B444,'Vensim Variables'!$A:$A,0))</f>
        <v>g pollutant</v>
      </c>
      <c r="I444" t="str">
        <f t="shared" si="12"/>
        <v>N2O</v>
      </c>
      <c r="J444">
        <f>INDEX(NoSettings!$D:$D,MATCH(EPS!$A444,NoSettings!$A:$A,0))</f>
        <v>240370000</v>
      </c>
      <c r="K444">
        <f>INDEX(GWP!$C$2:$C$13,MATCH(EPS!I444,GWP!$B$2:$B$13,0))</f>
        <v>265</v>
      </c>
      <c r="L444" s="4">
        <f t="shared" si="13"/>
        <v>6.3698050000000006E-2</v>
      </c>
    </row>
    <row r="445" spans="1:12">
      <c r="A445" t="s">
        <v>463</v>
      </c>
      <c r="B445" t="s">
        <v>1</v>
      </c>
      <c r="C445" t="s">
        <v>1716</v>
      </c>
      <c r="D445" t="s">
        <v>1714</v>
      </c>
      <c r="E445" t="s">
        <v>1703</v>
      </c>
      <c r="F445" t="s">
        <v>1745</v>
      </c>
      <c r="H445" t="str">
        <f>INDEX('Vensim Variables'!$B:$B,MATCH(EPS!$B445,'Vensim Variables'!$A:$A,0))</f>
        <v>g pollutant</v>
      </c>
      <c r="I445" t="str">
        <f t="shared" si="12"/>
        <v>N2O</v>
      </c>
      <c r="J445">
        <f>INDEX(NoSettings!$D:$D,MATCH(EPS!$A445,NoSettings!$A:$A,0))</f>
        <v>712154000</v>
      </c>
      <c r="K445">
        <f>INDEX(GWP!$C$2:$C$13,MATCH(EPS!I445,GWP!$B$2:$B$13,0))</f>
        <v>265</v>
      </c>
      <c r="L445" s="4">
        <f t="shared" si="13"/>
        <v>0.18872080999999999</v>
      </c>
    </row>
    <row r="446" spans="1:12">
      <c r="A446" t="s">
        <v>464</v>
      </c>
      <c r="B446" t="s">
        <v>1</v>
      </c>
      <c r="C446" t="s">
        <v>1716</v>
      </c>
      <c r="D446" t="s">
        <v>1714</v>
      </c>
      <c r="E446" t="s">
        <v>1703</v>
      </c>
      <c r="F446" t="s">
        <v>1746</v>
      </c>
      <c r="H446" t="str">
        <f>INDEX('Vensim Variables'!$B:$B,MATCH(EPS!$B446,'Vensim Variables'!$A:$A,0))</f>
        <v>g pollutant</v>
      </c>
      <c r="I446" t="str">
        <f t="shared" si="12"/>
        <v>N2O</v>
      </c>
      <c r="J446">
        <f>INDEX(NoSettings!$D:$D,MATCH(EPS!$A446,NoSettings!$A:$A,0))</f>
        <v>0</v>
      </c>
      <c r="K446">
        <f>INDEX(GWP!$C$2:$C$13,MATCH(EPS!I446,GWP!$B$2:$B$13,0))</f>
        <v>265</v>
      </c>
      <c r="L446" s="4">
        <f t="shared" si="13"/>
        <v>0</v>
      </c>
    </row>
    <row r="447" spans="1:12">
      <c r="A447" t="s">
        <v>465</v>
      </c>
      <c r="B447" t="s">
        <v>1</v>
      </c>
      <c r="C447" t="s">
        <v>1716</v>
      </c>
      <c r="D447" t="s">
        <v>1714</v>
      </c>
      <c r="E447" t="s">
        <v>1703</v>
      </c>
      <c r="F447" t="s">
        <v>1747</v>
      </c>
      <c r="H447" t="str">
        <f>INDEX('Vensim Variables'!$B:$B,MATCH(EPS!$B447,'Vensim Variables'!$A:$A,0))</f>
        <v>g pollutant</v>
      </c>
      <c r="I447" t="str">
        <f t="shared" si="12"/>
        <v>N2O</v>
      </c>
      <c r="J447">
        <f>INDEX(NoSettings!$D:$D,MATCH(EPS!$A447,NoSettings!$A:$A,0))</f>
        <v>0</v>
      </c>
      <c r="K447">
        <f>INDEX(GWP!$C$2:$C$13,MATCH(EPS!I447,GWP!$B$2:$B$13,0))</f>
        <v>265</v>
      </c>
      <c r="L447" s="4">
        <f t="shared" si="13"/>
        <v>0</v>
      </c>
    </row>
    <row r="448" spans="1:12">
      <c r="A448" t="s">
        <v>466</v>
      </c>
      <c r="B448" t="s">
        <v>1</v>
      </c>
      <c r="C448" t="s">
        <v>1716</v>
      </c>
      <c r="D448" t="s">
        <v>1714</v>
      </c>
      <c r="E448" t="s">
        <v>1703</v>
      </c>
      <c r="F448" t="s">
        <v>1748</v>
      </c>
      <c r="H448" t="str">
        <f>INDEX('Vensim Variables'!$B:$B,MATCH(EPS!$B448,'Vensim Variables'!$A:$A,0))</f>
        <v>g pollutant</v>
      </c>
      <c r="I448" t="str">
        <f t="shared" si="12"/>
        <v>N2O</v>
      </c>
      <c r="J448">
        <f>INDEX(NoSettings!$D:$D,MATCH(EPS!$A448,NoSettings!$A:$A,0))</f>
        <v>0</v>
      </c>
      <c r="K448">
        <f>INDEX(GWP!$C$2:$C$13,MATCH(EPS!I448,GWP!$B$2:$B$13,0))</f>
        <v>265</v>
      </c>
      <c r="L448" s="4">
        <f t="shared" si="13"/>
        <v>0</v>
      </c>
    </row>
    <row r="449" spans="1:12">
      <c r="A449" t="s">
        <v>467</v>
      </c>
      <c r="B449" t="s">
        <v>1</v>
      </c>
      <c r="C449" t="s">
        <v>1716</v>
      </c>
      <c r="D449" t="s">
        <v>1714</v>
      </c>
      <c r="E449" t="s">
        <v>1703</v>
      </c>
      <c r="F449" t="s">
        <v>1749</v>
      </c>
      <c r="H449" t="str">
        <f>INDEX('Vensim Variables'!$B:$B,MATCH(EPS!$B449,'Vensim Variables'!$A:$A,0))</f>
        <v>g pollutant</v>
      </c>
      <c r="I449" t="str">
        <f t="shared" si="12"/>
        <v>N2O</v>
      </c>
      <c r="J449">
        <f>INDEX(NoSettings!$D:$D,MATCH(EPS!$A449,NoSettings!$A:$A,0))</f>
        <v>0</v>
      </c>
      <c r="K449">
        <f>INDEX(GWP!$C$2:$C$13,MATCH(EPS!I449,GWP!$B$2:$B$13,0))</f>
        <v>265</v>
      </c>
      <c r="L449" s="4">
        <f t="shared" si="13"/>
        <v>0</v>
      </c>
    </row>
    <row r="450" spans="1:12">
      <c r="A450" t="s">
        <v>468</v>
      </c>
      <c r="B450" t="s">
        <v>1</v>
      </c>
      <c r="C450" t="s">
        <v>1716</v>
      </c>
      <c r="D450" t="s">
        <v>1714</v>
      </c>
      <c r="E450" t="s">
        <v>1703</v>
      </c>
      <c r="F450" t="s">
        <v>1750</v>
      </c>
      <c r="H450" t="str">
        <f>INDEX('Vensim Variables'!$B:$B,MATCH(EPS!$B450,'Vensim Variables'!$A:$A,0))</f>
        <v>g pollutant</v>
      </c>
      <c r="I450" t="str">
        <f t="shared" si="12"/>
        <v>N2O</v>
      </c>
      <c r="J450">
        <f>INDEX(NoSettings!$D:$D,MATCH(EPS!$A450,NoSettings!$A:$A,0))</f>
        <v>423280</v>
      </c>
      <c r="K450">
        <f>INDEX(GWP!$C$2:$C$13,MATCH(EPS!I450,GWP!$B$2:$B$13,0))</f>
        <v>265</v>
      </c>
      <c r="L450" s="4">
        <f t="shared" si="13"/>
        <v>1.121692E-4</v>
      </c>
    </row>
    <row r="451" spans="1:12">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INDEX(NoSettings!$D:$D,MATCH(EPS!$A451,NoSettings!$A:$A,0))</f>
        <v>0</v>
      </c>
      <c r="K451">
        <f>INDEX(GWP!$C$2:$C$13,MATCH(EPS!I451,GWP!$B$2:$B$13,0))</f>
        <v>265</v>
      </c>
      <c r="L451" s="4">
        <f t="shared" ref="L451:L514" si="15">IF(H451="g pollutant",K451*J451/10^12,IF(H451="MMTCO2e",J451,IF(H451="MWh",J451,0)))</f>
        <v>0</v>
      </c>
    </row>
    <row r="452" spans="1:12">
      <c r="A452" t="s">
        <v>470</v>
      </c>
      <c r="B452" t="s">
        <v>1</v>
      </c>
      <c r="C452" t="s">
        <v>1716</v>
      </c>
      <c r="D452" t="s">
        <v>1714</v>
      </c>
      <c r="E452" t="s">
        <v>1704</v>
      </c>
      <c r="F452" t="s">
        <v>1742</v>
      </c>
      <c r="H452" t="str">
        <f>INDEX('Vensim Variables'!$B:$B,MATCH(EPS!$B452,'Vensim Variables'!$A:$A,0))</f>
        <v>g pollutant</v>
      </c>
      <c r="I452" t="str">
        <f t="shared" si="14"/>
        <v>N2O</v>
      </c>
      <c r="J452">
        <f>INDEX(NoSettings!$D:$D,MATCH(EPS!$A452,NoSettings!$A:$A,0))</f>
        <v>0</v>
      </c>
      <c r="K452">
        <f>INDEX(GWP!$C$2:$C$13,MATCH(EPS!I452,GWP!$B$2:$B$13,0))</f>
        <v>265</v>
      </c>
      <c r="L452" s="4">
        <f t="shared" si="15"/>
        <v>0</v>
      </c>
    </row>
    <row r="453" spans="1:12">
      <c r="A453" t="s">
        <v>471</v>
      </c>
      <c r="B453" t="s">
        <v>1</v>
      </c>
      <c r="C453" t="s">
        <v>1716</v>
      </c>
      <c r="D453" t="s">
        <v>1714</v>
      </c>
      <c r="E453" t="s">
        <v>1704</v>
      </c>
      <c r="F453" t="s">
        <v>1743</v>
      </c>
      <c r="H453" t="str">
        <f>INDEX('Vensim Variables'!$B:$B,MATCH(EPS!$B453,'Vensim Variables'!$A:$A,0))</f>
        <v>g pollutant</v>
      </c>
      <c r="I453" t="str">
        <f t="shared" si="14"/>
        <v>N2O</v>
      </c>
      <c r="J453">
        <f>INDEX(NoSettings!$D:$D,MATCH(EPS!$A453,NoSettings!$A:$A,0))</f>
        <v>3159660</v>
      </c>
      <c r="K453">
        <f>INDEX(GWP!$C$2:$C$13,MATCH(EPS!I453,GWP!$B$2:$B$13,0))</f>
        <v>265</v>
      </c>
      <c r="L453" s="4">
        <f t="shared" si="15"/>
        <v>8.3730990000000004E-4</v>
      </c>
    </row>
    <row r="454" spans="1:12">
      <c r="A454" t="s">
        <v>472</v>
      </c>
      <c r="B454" t="s">
        <v>1</v>
      </c>
      <c r="C454" t="s">
        <v>1716</v>
      </c>
      <c r="D454" t="s">
        <v>1714</v>
      </c>
      <c r="E454" t="s">
        <v>1704</v>
      </c>
      <c r="F454" t="s">
        <v>1744</v>
      </c>
      <c r="H454" t="str">
        <f>INDEX('Vensim Variables'!$B:$B,MATCH(EPS!$B454,'Vensim Variables'!$A:$A,0))</f>
        <v>g pollutant</v>
      </c>
      <c r="I454" t="str">
        <f t="shared" si="14"/>
        <v>N2O</v>
      </c>
      <c r="J454">
        <f>INDEX(NoSettings!$D:$D,MATCH(EPS!$A454,NoSettings!$A:$A,0))</f>
        <v>192265000</v>
      </c>
      <c r="K454">
        <f>INDEX(GWP!$C$2:$C$13,MATCH(EPS!I454,GWP!$B$2:$B$13,0))</f>
        <v>265</v>
      </c>
      <c r="L454" s="4">
        <f t="shared" si="15"/>
        <v>5.0950225000000002E-2</v>
      </c>
    </row>
    <row r="455" spans="1:12">
      <c r="A455" t="s">
        <v>473</v>
      </c>
      <c r="B455" t="s">
        <v>1</v>
      </c>
      <c r="C455" t="s">
        <v>1716</v>
      </c>
      <c r="D455" t="s">
        <v>1714</v>
      </c>
      <c r="E455" t="s">
        <v>1704</v>
      </c>
      <c r="F455" t="s">
        <v>1745</v>
      </c>
      <c r="H455" t="str">
        <f>INDEX('Vensim Variables'!$B:$B,MATCH(EPS!$B455,'Vensim Variables'!$A:$A,0))</f>
        <v>g pollutant</v>
      </c>
      <c r="I455" t="str">
        <f t="shared" si="14"/>
        <v>N2O</v>
      </c>
      <c r="J455">
        <f>INDEX(NoSettings!$D:$D,MATCH(EPS!$A455,NoSettings!$A:$A,0))</f>
        <v>10303800000</v>
      </c>
      <c r="K455">
        <f>INDEX(GWP!$C$2:$C$13,MATCH(EPS!I455,GWP!$B$2:$B$13,0))</f>
        <v>265</v>
      </c>
      <c r="L455" s="4">
        <f t="shared" si="15"/>
        <v>2.7305069999999998</v>
      </c>
    </row>
    <row r="456" spans="1:12">
      <c r="A456" t="s">
        <v>474</v>
      </c>
      <c r="B456" t="s">
        <v>1</v>
      </c>
      <c r="C456" t="s">
        <v>1716</v>
      </c>
      <c r="D456" t="s">
        <v>1714</v>
      </c>
      <c r="E456" t="s">
        <v>1704</v>
      </c>
      <c r="F456" t="s">
        <v>1746</v>
      </c>
      <c r="H456" t="str">
        <f>INDEX('Vensim Variables'!$B:$B,MATCH(EPS!$B456,'Vensim Variables'!$A:$A,0))</f>
        <v>g pollutant</v>
      </c>
      <c r="I456" t="str">
        <f t="shared" si="14"/>
        <v>N2O</v>
      </c>
      <c r="J456">
        <f>INDEX(NoSettings!$D:$D,MATCH(EPS!$A456,NoSettings!$A:$A,0))</f>
        <v>0</v>
      </c>
      <c r="K456">
        <f>INDEX(GWP!$C$2:$C$13,MATCH(EPS!I456,GWP!$B$2:$B$13,0))</f>
        <v>265</v>
      </c>
      <c r="L456" s="4">
        <f t="shared" si="15"/>
        <v>0</v>
      </c>
    </row>
    <row r="457" spans="1:12">
      <c r="A457" t="s">
        <v>475</v>
      </c>
      <c r="B457" t="s">
        <v>1</v>
      </c>
      <c r="C457" t="s">
        <v>1716</v>
      </c>
      <c r="D457" t="s">
        <v>1714</v>
      </c>
      <c r="E457" t="s">
        <v>1704</v>
      </c>
      <c r="F457" t="s">
        <v>1747</v>
      </c>
      <c r="H457" t="str">
        <f>INDEX('Vensim Variables'!$B:$B,MATCH(EPS!$B457,'Vensim Variables'!$A:$A,0))</f>
        <v>g pollutant</v>
      </c>
      <c r="I457" t="str">
        <f t="shared" si="14"/>
        <v>N2O</v>
      </c>
      <c r="J457">
        <f>INDEX(NoSettings!$D:$D,MATCH(EPS!$A457,NoSettings!$A:$A,0))</f>
        <v>0</v>
      </c>
      <c r="K457">
        <f>INDEX(GWP!$C$2:$C$13,MATCH(EPS!I457,GWP!$B$2:$B$13,0))</f>
        <v>265</v>
      </c>
      <c r="L457" s="4">
        <f t="shared" si="15"/>
        <v>0</v>
      </c>
    </row>
    <row r="458" spans="1:12">
      <c r="A458" t="s">
        <v>476</v>
      </c>
      <c r="B458" t="s">
        <v>1</v>
      </c>
      <c r="C458" t="s">
        <v>1716</v>
      </c>
      <c r="D458" t="s">
        <v>1714</v>
      </c>
      <c r="E458" t="s">
        <v>1704</v>
      </c>
      <c r="F458" t="s">
        <v>1748</v>
      </c>
      <c r="H458" t="str">
        <f>INDEX('Vensim Variables'!$B:$B,MATCH(EPS!$B458,'Vensim Variables'!$A:$A,0))</f>
        <v>g pollutant</v>
      </c>
      <c r="I458" t="str">
        <f t="shared" si="14"/>
        <v>N2O</v>
      </c>
      <c r="J458">
        <f>INDEX(NoSettings!$D:$D,MATCH(EPS!$A458,NoSettings!$A:$A,0))</f>
        <v>0</v>
      </c>
      <c r="K458">
        <f>INDEX(GWP!$C$2:$C$13,MATCH(EPS!I458,GWP!$B$2:$B$13,0))</f>
        <v>265</v>
      </c>
      <c r="L458" s="4">
        <f t="shared" si="15"/>
        <v>0</v>
      </c>
    </row>
    <row r="459" spans="1:12">
      <c r="A459" t="s">
        <v>477</v>
      </c>
      <c r="B459" t="s">
        <v>1</v>
      </c>
      <c r="C459" t="s">
        <v>1716</v>
      </c>
      <c r="D459" t="s">
        <v>1714</v>
      </c>
      <c r="E459" t="s">
        <v>1704</v>
      </c>
      <c r="F459" t="s">
        <v>1749</v>
      </c>
      <c r="H459" t="str">
        <f>INDEX('Vensim Variables'!$B:$B,MATCH(EPS!$B459,'Vensim Variables'!$A:$A,0))</f>
        <v>g pollutant</v>
      </c>
      <c r="I459" t="str">
        <f t="shared" si="14"/>
        <v>N2O</v>
      </c>
      <c r="J459">
        <f>INDEX(NoSettings!$D:$D,MATCH(EPS!$A459,NoSettings!$A:$A,0))</f>
        <v>0</v>
      </c>
      <c r="K459">
        <f>INDEX(GWP!$C$2:$C$13,MATCH(EPS!I459,GWP!$B$2:$B$13,0))</f>
        <v>265</v>
      </c>
      <c r="L459" s="4">
        <f t="shared" si="15"/>
        <v>0</v>
      </c>
    </row>
    <row r="460" spans="1:12">
      <c r="A460" t="s">
        <v>478</v>
      </c>
      <c r="B460" t="s">
        <v>1</v>
      </c>
      <c r="C460" t="s">
        <v>1716</v>
      </c>
      <c r="D460" t="s">
        <v>1714</v>
      </c>
      <c r="E460" t="s">
        <v>1704</v>
      </c>
      <c r="F460" t="s">
        <v>1750</v>
      </c>
      <c r="H460" t="str">
        <f>INDEX('Vensim Variables'!$B:$B,MATCH(EPS!$B460,'Vensim Variables'!$A:$A,0))</f>
        <v>g pollutant</v>
      </c>
      <c r="I460" t="str">
        <f t="shared" si="14"/>
        <v>N2O</v>
      </c>
      <c r="J460">
        <f>INDEX(NoSettings!$D:$D,MATCH(EPS!$A460,NoSettings!$A:$A,0))</f>
        <v>1446640</v>
      </c>
      <c r="K460">
        <f>INDEX(GWP!$C$2:$C$13,MATCH(EPS!I460,GWP!$B$2:$B$13,0))</f>
        <v>265</v>
      </c>
      <c r="L460" s="4">
        <f t="shared" si="15"/>
        <v>3.8335959999999999E-4</v>
      </c>
    </row>
    <row r="461" spans="1:12">
      <c r="A461" t="s">
        <v>479</v>
      </c>
      <c r="B461" t="s">
        <v>1</v>
      </c>
      <c r="C461" t="s">
        <v>1716</v>
      </c>
      <c r="D461" t="s">
        <v>1714</v>
      </c>
      <c r="E461" t="s">
        <v>1704</v>
      </c>
      <c r="F461" t="s">
        <v>1751</v>
      </c>
      <c r="H461" t="str">
        <f>INDEX('Vensim Variables'!$B:$B,MATCH(EPS!$B461,'Vensim Variables'!$A:$A,0))</f>
        <v>g pollutant</v>
      </c>
      <c r="I461" t="str">
        <f t="shared" si="14"/>
        <v>N2O</v>
      </c>
      <c r="J461">
        <f>INDEX(NoSettings!$D:$D,MATCH(EPS!$A461,NoSettings!$A:$A,0))</f>
        <v>0</v>
      </c>
      <c r="K461">
        <f>INDEX(GWP!$C$2:$C$13,MATCH(EPS!I461,GWP!$B$2:$B$13,0))</f>
        <v>265</v>
      </c>
      <c r="L461" s="4">
        <f t="shared" si="15"/>
        <v>0</v>
      </c>
    </row>
    <row r="462" spans="1:12">
      <c r="A462" t="s">
        <v>480</v>
      </c>
      <c r="B462" t="s">
        <v>1</v>
      </c>
      <c r="C462" t="s">
        <v>1716</v>
      </c>
      <c r="D462" t="s">
        <v>1715</v>
      </c>
      <c r="E462" t="s">
        <v>1703</v>
      </c>
      <c r="F462" t="s">
        <v>1742</v>
      </c>
      <c r="H462" t="str">
        <f>INDEX('Vensim Variables'!$B:$B,MATCH(EPS!$B462,'Vensim Variables'!$A:$A,0))</f>
        <v>g pollutant</v>
      </c>
      <c r="I462" t="str">
        <f t="shared" si="14"/>
        <v>F gases</v>
      </c>
      <c r="J462">
        <f>INDEX(NoSettings!$D:$D,MATCH(EPS!$A462,NoSettings!$A:$A,0))</f>
        <v>0</v>
      </c>
      <c r="K462">
        <f>INDEX(GWP!$C$2:$C$13,MATCH(EPS!I462,GWP!$B$2:$B$13,0))</f>
        <v>1</v>
      </c>
      <c r="L462" s="4">
        <f t="shared" si="15"/>
        <v>0</v>
      </c>
    </row>
    <row r="463" spans="1:12">
      <c r="A463" t="s">
        <v>481</v>
      </c>
      <c r="B463" t="s">
        <v>1</v>
      </c>
      <c r="C463" t="s">
        <v>1716</v>
      </c>
      <c r="D463" t="s">
        <v>1715</v>
      </c>
      <c r="E463" t="s">
        <v>1703</v>
      </c>
      <c r="F463" t="s">
        <v>1743</v>
      </c>
      <c r="H463" t="str">
        <f>INDEX('Vensim Variables'!$B:$B,MATCH(EPS!$B463,'Vensim Variables'!$A:$A,0))</f>
        <v>g pollutant</v>
      </c>
      <c r="I463" t="str">
        <f t="shared" si="14"/>
        <v>F gases</v>
      </c>
      <c r="J463">
        <f>INDEX(NoSettings!$D:$D,MATCH(EPS!$A463,NoSettings!$A:$A,0))</f>
        <v>0</v>
      </c>
      <c r="K463">
        <f>INDEX(GWP!$C$2:$C$13,MATCH(EPS!I463,GWP!$B$2:$B$13,0))</f>
        <v>1</v>
      </c>
      <c r="L463" s="4">
        <f t="shared" si="15"/>
        <v>0</v>
      </c>
    </row>
    <row r="464" spans="1:12">
      <c r="A464" t="s">
        <v>482</v>
      </c>
      <c r="B464" t="s">
        <v>1</v>
      </c>
      <c r="C464" t="s">
        <v>1716</v>
      </c>
      <c r="D464" t="s">
        <v>1715</v>
      </c>
      <c r="E464" t="s">
        <v>1703</v>
      </c>
      <c r="F464" t="s">
        <v>1744</v>
      </c>
      <c r="H464" t="str">
        <f>INDEX('Vensim Variables'!$B:$B,MATCH(EPS!$B464,'Vensim Variables'!$A:$A,0))</f>
        <v>g pollutant</v>
      </c>
      <c r="I464" t="str">
        <f t="shared" si="14"/>
        <v>F gases</v>
      </c>
      <c r="J464">
        <f>INDEX(NoSettings!$D:$D,MATCH(EPS!$A464,NoSettings!$A:$A,0))</f>
        <v>0</v>
      </c>
      <c r="K464">
        <f>INDEX(GWP!$C$2:$C$13,MATCH(EPS!I464,GWP!$B$2:$B$13,0))</f>
        <v>1</v>
      </c>
      <c r="L464" s="4">
        <f t="shared" si="15"/>
        <v>0</v>
      </c>
    </row>
    <row r="465" spans="1:12">
      <c r="A465" t="s">
        <v>483</v>
      </c>
      <c r="B465" t="s">
        <v>1</v>
      </c>
      <c r="C465" t="s">
        <v>1716</v>
      </c>
      <c r="D465" t="s">
        <v>1715</v>
      </c>
      <c r="E465" t="s">
        <v>1703</v>
      </c>
      <c r="F465" t="s">
        <v>1745</v>
      </c>
      <c r="H465" t="str">
        <f>INDEX('Vensim Variables'!$B:$B,MATCH(EPS!$B465,'Vensim Variables'!$A:$A,0))</f>
        <v>g pollutant</v>
      </c>
      <c r="I465" t="str">
        <f t="shared" si="14"/>
        <v>F gases</v>
      </c>
      <c r="J465">
        <f>INDEX(NoSettings!$D:$D,MATCH(EPS!$A465,NoSettings!$A:$A,0))</f>
        <v>0</v>
      </c>
      <c r="K465">
        <f>INDEX(GWP!$C$2:$C$13,MATCH(EPS!I465,GWP!$B$2:$B$13,0))</f>
        <v>1</v>
      </c>
      <c r="L465" s="4">
        <f t="shared" si="15"/>
        <v>0</v>
      </c>
    </row>
    <row r="466" spans="1:12">
      <c r="A466" t="s">
        <v>484</v>
      </c>
      <c r="B466" t="s">
        <v>1</v>
      </c>
      <c r="C466" t="s">
        <v>1716</v>
      </c>
      <c r="D466" t="s">
        <v>1715</v>
      </c>
      <c r="E466" t="s">
        <v>1703</v>
      </c>
      <c r="F466" t="s">
        <v>1746</v>
      </c>
      <c r="H466" t="str">
        <f>INDEX('Vensim Variables'!$B:$B,MATCH(EPS!$B466,'Vensim Variables'!$A:$A,0))</f>
        <v>g pollutant</v>
      </c>
      <c r="I466" t="str">
        <f t="shared" si="14"/>
        <v>F gases</v>
      </c>
      <c r="J466">
        <f>INDEX(NoSettings!$D:$D,MATCH(EPS!$A466,NoSettings!$A:$A,0))</f>
        <v>0</v>
      </c>
      <c r="K466">
        <f>INDEX(GWP!$C$2:$C$13,MATCH(EPS!I466,GWP!$B$2:$B$13,0))</f>
        <v>1</v>
      </c>
      <c r="L466" s="4">
        <f t="shared" si="15"/>
        <v>0</v>
      </c>
    </row>
    <row r="467" spans="1:12">
      <c r="A467" t="s">
        <v>485</v>
      </c>
      <c r="B467" t="s">
        <v>1</v>
      </c>
      <c r="C467" t="s">
        <v>1716</v>
      </c>
      <c r="D467" t="s">
        <v>1715</v>
      </c>
      <c r="E467" t="s">
        <v>1703</v>
      </c>
      <c r="F467" t="s">
        <v>1747</v>
      </c>
      <c r="H467" t="str">
        <f>INDEX('Vensim Variables'!$B:$B,MATCH(EPS!$B467,'Vensim Variables'!$A:$A,0))</f>
        <v>g pollutant</v>
      </c>
      <c r="I467" t="str">
        <f t="shared" si="14"/>
        <v>F gases</v>
      </c>
      <c r="J467">
        <f>INDEX(NoSettings!$D:$D,MATCH(EPS!$A467,NoSettings!$A:$A,0))</f>
        <v>0</v>
      </c>
      <c r="K467">
        <f>INDEX(GWP!$C$2:$C$13,MATCH(EPS!I467,GWP!$B$2:$B$13,0))</f>
        <v>1</v>
      </c>
      <c r="L467" s="4">
        <f t="shared" si="15"/>
        <v>0</v>
      </c>
    </row>
    <row r="468" spans="1:12">
      <c r="A468" t="s">
        <v>486</v>
      </c>
      <c r="B468" t="s">
        <v>1</v>
      </c>
      <c r="C468" t="s">
        <v>1716</v>
      </c>
      <c r="D468" t="s">
        <v>1715</v>
      </c>
      <c r="E468" t="s">
        <v>1703</v>
      </c>
      <c r="F468" t="s">
        <v>1748</v>
      </c>
      <c r="H468" t="str">
        <f>INDEX('Vensim Variables'!$B:$B,MATCH(EPS!$B468,'Vensim Variables'!$A:$A,0))</f>
        <v>g pollutant</v>
      </c>
      <c r="I468" t="str">
        <f t="shared" si="14"/>
        <v>F gases</v>
      </c>
      <c r="J468">
        <f>INDEX(NoSettings!$D:$D,MATCH(EPS!$A468,NoSettings!$A:$A,0))</f>
        <v>0</v>
      </c>
      <c r="K468">
        <f>INDEX(GWP!$C$2:$C$13,MATCH(EPS!I468,GWP!$B$2:$B$13,0))</f>
        <v>1</v>
      </c>
      <c r="L468" s="4">
        <f t="shared" si="15"/>
        <v>0</v>
      </c>
    </row>
    <row r="469" spans="1:12">
      <c r="A469" t="s">
        <v>487</v>
      </c>
      <c r="B469" t="s">
        <v>1</v>
      </c>
      <c r="C469" t="s">
        <v>1716</v>
      </c>
      <c r="D469" t="s">
        <v>1715</v>
      </c>
      <c r="E469" t="s">
        <v>1703</v>
      </c>
      <c r="F469" t="s">
        <v>1749</v>
      </c>
      <c r="H469" t="str">
        <f>INDEX('Vensim Variables'!$B:$B,MATCH(EPS!$B469,'Vensim Variables'!$A:$A,0))</f>
        <v>g pollutant</v>
      </c>
      <c r="I469" t="str">
        <f t="shared" si="14"/>
        <v>F gases</v>
      </c>
      <c r="J469">
        <f>INDEX(NoSettings!$D:$D,MATCH(EPS!$A469,NoSettings!$A:$A,0))</f>
        <v>0</v>
      </c>
      <c r="K469">
        <f>INDEX(GWP!$C$2:$C$13,MATCH(EPS!I469,GWP!$B$2:$B$13,0))</f>
        <v>1</v>
      </c>
      <c r="L469" s="4">
        <f t="shared" si="15"/>
        <v>0</v>
      </c>
    </row>
    <row r="470" spans="1:12">
      <c r="A470" t="s">
        <v>488</v>
      </c>
      <c r="B470" t="s">
        <v>1</v>
      </c>
      <c r="C470" t="s">
        <v>1716</v>
      </c>
      <c r="D470" t="s">
        <v>1715</v>
      </c>
      <c r="E470" t="s">
        <v>1703</v>
      </c>
      <c r="F470" t="s">
        <v>1750</v>
      </c>
      <c r="H470" t="str">
        <f>INDEX('Vensim Variables'!$B:$B,MATCH(EPS!$B470,'Vensim Variables'!$A:$A,0))</f>
        <v>g pollutant</v>
      </c>
      <c r="I470" t="str">
        <f t="shared" si="14"/>
        <v>F gases</v>
      </c>
      <c r="J470">
        <f>INDEX(NoSettings!$D:$D,MATCH(EPS!$A470,NoSettings!$A:$A,0))</f>
        <v>0</v>
      </c>
      <c r="K470">
        <f>INDEX(GWP!$C$2:$C$13,MATCH(EPS!I470,GWP!$B$2:$B$13,0))</f>
        <v>1</v>
      </c>
      <c r="L470" s="4">
        <f t="shared" si="15"/>
        <v>0</v>
      </c>
    </row>
    <row r="471" spans="1:12">
      <c r="A471" t="s">
        <v>489</v>
      </c>
      <c r="B471" t="s">
        <v>1</v>
      </c>
      <c r="C471" t="s">
        <v>1716</v>
      </c>
      <c r="D471" t="s">
        <v>1715</v>
      </c>
      <c r="E471" t="s">
        <v>1703</v>
      </c>
      <c r="F471" t="s">
        <v>1751</v>
      </c>
      <c r="H471" t="str">
        <f>INDEX('Vensim Variables'!$B:$B,MATCH(EPS!$B471,'Vensim Variables'!$A:$A,0))</f>
        <v>g pollutant</v>
      </c>
      <c r="I471" t="str">
        <f t="shared" si="14"/>
        <v>F gases</v>
      </c>
      <c r="J471">
        <f>INDEX(NoSettings!$D:$D,MATCH(EPS!$A471,NoSettings!$A:$A,0))</f>
        <v>0</v>
      </c>
      <c r="K471">
        <f>INDEX(GWP!$C$2:$C$13,MATCH(EPS!I471,GWP!$B$2:$B$13,0))</f>
        <v>1</v>
      </c>
      <c r="L471" s="4">
        <f t="shared" si="15"/>
        <v>0</v>
      </c>
    </row>
    <row r="472" spans="1:12">
      <c r="A472" t="s">
        <v>490</v>
      </c>
      <c r="B472" t="s">
        <v>1</v>
      </c>
      <c r="C472" t="s">
        <v>1716</v>
      </c>
      <c r="D472" t="s">
        <v>1715</v>
      </c>
      <c r="E472" t="s">
        <v>1704</v>
      </c>
      <c r="F472" t="s">
        <v>1742</v>
      </c>
      <c r="H472" t="str">
        <f>INDEX('Vensim Variables'!$B:$B,MATCH(EPS!$B472,'Vensim Variables'!$A:$A,0))</f>
        <v>g pollutant</v>
      </c>
      <c r="I472" t="str">
        <f t="shared" si="14"/>
        <v>F gases</v>
      </c>
      <c r="J472">
        <f>INDEX(NoSettings!$D:$D,MATCH(EPS!$A472,NoSettings!$A:$A,0))</f>
        <v>0</v>
      </c>
      <c r="K472">
        <f>INDEX(GWP!$C$2:$C$13,MATCH(EPS!I472,GWP!$B$2:$B$13,0))</f>
        <v>1</v>
      </c>
      <c r="L472" s="4">
        <f t="shared" si="15"/>
        <v>0</v>
      </c>
    </row>
    <row r="473" spans="1:12">
      <c r="A473" t="s">
        <v>491</v>
      </c>
      <c r="B473" t="s">
        <v>1</v>
      </c>
      <c r="C473" t="s">
        <v>1716</v>
      </c>
      <c r="D473" t="s">
        <v>1715</v>
      </c>
      <c r="E473" t="s">
        <v>1704</v>
      </c>
      <c r="F473" t="s">
        <v>1743</v>
      </c>
      <c r="H473" t="str">
        <f>INDEX('Vensim Variables'!$B:$B,MATCH(EPS!$B473,'Vensim Variables'!$A:$A,0))</f>
        <v>g pollutant</v>
      </c>
      <c r="I473" t="str">
        <f t="shared" si="14"/>
        <v>F gases</v>
      </c>
      <c r="J473">
        <f>INDEX(NoSettings!$D:$D,MATCH(EPS!$A473,NoSettings!$A:$A,0))</f>
        <v>0</v>
      </c>
      <c r="K473">
        <f>INDEX(GWP!$C$2:$C$13,MATCH(EPS!I473,GWP!$B$2:$B$13,0))</f>
        <v>1</v>
      </c>
      <c r="L473" s="4">
        <f t="shared" si="15"/>
        <v>0</v>
      </c>
    </row>
    <row r="474" spans="1:12">
      <c r="A474" t="s">
        <v>492</v>
      </c>
      <c r="B474" t="s">
        <v>1</v>
      </c>
      <c r="C474" t="s">
        <v>1716</v>
      </c>
      <c r="D474" t="s">
        <v>1715</v>
      </c>
      <c r="E474" t="s">
        <v>1704</v>
      </c>
      <c r="F474" t="s">
        <v>1744</v>
      </c>
      <c r="H474" t="str">
        <f>INDEX('Vensim Variables'!$B:$B,MATCH(EPS!$B474,'Vensim Variables'!$A:$A,0))</f>
        <v>g pollutant</v>
      </c>
      <c r="I474" t="str">
        <f t="shared" si="14"/>
        <v>F gases</v>
      </c>
      <c r="J474">
        <f>INDEX(NoSettings!$D:$D,MATCH(EPS!$A474,NoSettings!$A:$A,0))</f>
        <v>0</v>
      </c>
      <c r="K474">
        <f>INDEX(GWP!$C$2:$C$13,MATCH(EPS!I474,GWP!$B$2:$B$13,0))</f>
        <v>1</v>
      </c>
      <c r="L474" s="4">
        <f t="shared" si="15"/>
        <v>0</v>
      </c>
    </row>
    <row r="475" spans="1:12">
      <c r="A475" t="s">
        <v>493</v>
      </c>
      <c r="B475" t="s">
        <v>1</v>
      </c>
      <c r="C475" t="s">
        <v>1716</v>
      </c>
      <c r="D475" t="s">
        <v>1715</v>
      </c>
      <c r="E475" t="s">
        <v>1704</v>
      </c>
      <c r="F475" t="s">
        <v>1745</v>
      </c>
      <c r="H475" t="str">
        <f>INDEX('Vensim Variables'!$B:$B,MATCH(EPS!$B475,'Vensim Variables'!$A:$A,0))</f>
        <v>g pollutant</v>
      </c>
      <c r="I475" t="str">
        <f t="shared" si="14"/>
        <v>F gases</v>
      </c>
      <c r="J475">
        <f>INDEX(NoSettings!$D:$D,MATCH(EPS!$A475,NoSettings!$A:$A,0))</f>
        <v>0</v>
      </c>
      <c r="K475">
        <f>INDEX(GWP!$C$2:$C$13,MATCH(EPS!I475,GWP!$B$2:$B$13,0))</f>
        <v>1</v>
      </c>
      <c r="L475" s="4">
        <f t="shared" si="15"/>
        <v>0</v>
      </c>
    </row>
    <row r="476" spans="1:12">
      <c r="A476" t="s">
        <v>494</v>
      </c>
      <c r="B476" t="s">
        <v>1</v>
      </c>
      <c r="C476" t="s">
        <v>1716</v>
      </c>
      <c r="D476" t="s">
        <v>1715</v>
      </c>
      <c r="E476" t="s">
        <v>1704</v>
      </c>
      <c r="F476" t="s">
        <v>1746</v>
      </c>
      <c r="H476" t="str">
        <f>INDEX('Vensim Variables'!$B:$B,MATCH(EPS!$B476,'Vensim Variables'!$A:$A,0))</f>
        <v>g pollutant</v>
      </c>
      <c r="I476" t="str">
        <f t="shared" si="14"/>
        <v>F gases</v>
      </c>
      <c r="J476">
        <f>INDEX(NoSettings!$D:$D,MATCH(EPS!$A476,NoSettings!$A:$A,0))</f>
        <v>0</v>
      </c>
      <c r="K476">
        <f>INDEX(GWP!$C$2:$C$13,MATCH(EPS!I476,GWP!$B$2:$B$13,0))</f>
        <v>1</v>
      </c>
      <c r="L476" s="4">
        <f t="shared" si="15"/>
        <v>0</v>
      </c>
    </row>
    <row r="477" spans="1:12">
      <c r="A477" t="s">
        <v>495</v>
      </c>
      <c r="B477" t="s">
        <v>1</v>
      </c>
      <c r="C477" t="s">
        <v>1716</v>
      </c>
      <c r="D477" t="s">
        <v>1715</v>
      </c>
      <c r="E477" t="s">
        <v>1704</v>
      </c>
      <c r="F477" t="s">
        <v>1747</v>
      </c>
      <c r="H477" t="str">
        <f>INDEX('Vensim Variables'!$B:$B,MATCH(EPS!$B477,'Vensim Variables'!$A:$A,0))</f>
        <v>g pollutant</v>
      </c>
      <c r="I477" t="str">
        <f t="shared" si="14"/>
        <v>F gases</v>
      </c>
      <c r="J477">
        <f>INDEX(NoSettings!$D:$D,MATCH(EPS!$A477,NoSettings!$A:$A,0))</f>
        <v>0</v>
      </c>
      <c r="K477">
        <f>INDEX(GWP!$C$2:$C$13,MATCH(EPS!I477,GWP!$B$2:$B$13,0))</f>
        <v>1</v>
      </c>
      <c r="L477" s="4">
        <f t="shared" si="15"/>
        <v>0</v>
      </c>
    </row>
    <row r="478" spans="1:12">
      <c r="A478" t="s">
        <v>496</v>
      </c>
      <c r="B478" t="s">
        <v>1</v>
      </c>
      <c r="C478" t="s">
        <v>1716</v>
      </c>
      <c r="D478" t="s">
        <v>1715</v>
      </c>
      <c r="E478" t="s">
        <v>1704</v>
      </c>
      <c r="F478" t="s">
        <v>1748</v>
      </c>
      <c r="H478" t="str">
        <f>INDEX('Vensim Variables'!$B:$B,MATCH(EPS!$B478,'Vensim Variables'!$A:$A,0))</f>
        <v>g pollutant</v>
      </c>
      <c r="I478" t="str">
        <f t="shared" si="14"/>
        <v>F gases</v>
      </c>
      <c r="J478">
        <f>INDEX(NoSettings!$D:$D,MATCH(EPS!$A478,NoSettings!$A:$A,0))</f>
        <v>0</v>
      </c>
      <c r="K478">
        <f>INDEX(GWP!$C$2:$C$13,MATCH(EPS!I478,GWP!$B$2:$B$13,0))</f>
        <v>1</v>
      </c>
      <c r="L478" s="4">
        <f t="shared" si="15"/>
        <v>0</v>
      </c>
    </row>
    <row r="479" spans="1:12">
      <c r="A479" t="s">
        <v>497</v>
      </c>
      <c r="B479" t="s">
        <v>1</v>
      </c>
      <c r="C479" t="s">
        <v>1716</v>
      </c>
      <c r="D479" t="s">
        <v>1715</v>
      </c>
      <c r="E479" t="s">
        <v>1704</v>
      </c>
      <c r="F479" t="s">
        <v>1749</v>
      </c>
      <c r="H479" t="str">
        <f>INDEX('Vensim Variables'!$B:$B,MATCH(EPS!$B479,'Vensim Variables'!$A:$A,0))</f>
        <v>g pollutant</v>
      </c>
      <c r="I479" t="str">
        <f t="shared" si="14"/>
        <v>F gases</v>
      </c>
      <c r="J479">
        <f>INDEX(NoSettings!$D:$D,MATCH(EPS!$A479,NoSettings!$A:$A,0))</f>
        <v>0</v>
      </c>
      <c r="K479">
        <f>INDEX(GWP!$C$2:$C$13,MATCH(EPS!I479,GWP!$B$2:$B$13,0))</f>
        <v>1</v>
      </c>
      <c r="L479" s="4">
        <f t="shared" si="15"/>
        <v>0</v>
      </c>
    </row>
    <row r="480" spans="1:12">
      <c r="A480" t="s">
        <v>498</v>
      </c>
      <c r="B480" t="s">
        <v>1</v>
      </c>
      <c r="C480" t="s">
        <v>1716</v>
      </c>
      <c r="D480" t="s">
        <v>1715</v>
      </c>
      <c r="E480" t="s">
        <v>1704</v>
      </c>
      <c r="F480" t="s">
        <v>1750</v>
      </c>
      <c r="H480" t="str">
        <f>INDEX('Vensim Variables'!$B:$B,MATCH(EPS!$B480,'Vensim Variables'!$A:$A,0))</f>
        <v>g pollutant</v>
      </c>
      <c r="I480" t="str">
        <f t="shared" si="14"/>
        <v>F gases</v>
      </c>
      <c r="J480">
        <f>INDEX(NoSettings!$D:$D,MATCH(EPS!$A480,NoSettings!$A:$A,0))</f>
        <v>0</v>
      </c>
      <c r="K480">
        <f>INDEX(GWP!$C$2:$C$13,MATCH(EPS!I480,GWP!$B$2:$B$13,0))</f>
        <v>1</v>
      </c>
      <c r="L480" s="4">
        <f t="shared" si="15"/>
        <v>0</v>
      </c>
    </row>
    <row r="481" spans="1:12">
      <c r="A481" t="s">
        <v>499</v>
      </c>
      <c r="B481" t="s">
        <v>1</v>
      </c>
      <c r="C481" t="s">
        <v>1716</v>
      </c>
      <c r="D481" t="s">
        <v>1715</v>
      </c>
      <c r="E481" t="s">
        <v>1704</v>
      </c>
      <c r="F481" t="s">
        <v>1751</v>
      </c>
      <c r="H481" t="str">
        <f>INDEX('Vensim Variables'!$B:$B,MATCH(EPS!$B481,'Vensim Variables'!$A:$A,0))</f>
        <v>g pollutant</v>
      </c>
      <c r="I481" t="str">
        <f t="shared" si="14"/>
        <v>F gases</v>
      </c>
      <c r="J481">
        <f>INDEX(NoSettings!$D:$D,MATCH(EPS!$A481,NoSettings!$A:$A,0))</f>
        <v>0</v>
      </c>
      <c r="K481">
        <f>INDEX(GWP!$C$2:$C$13,MATCH(EPS!I481,GWP!$B$2:$B$13,0))</f>
        <v>1</v>
      </c>
      <c r="L481" s="4">
        <f t="shared" si="15"/>
        <v>0</v>
      </c>
    </row>
    <row r="482" spans="1:12">
      <c r="A482" t="s">
        <v>500</v>
      </c>
      <c r="B482" t="s">
        <v>1</v>
      </c>
      <c r="C482" t="s">
        <v>1717</v>
      </c>
      <c r="D482" t="s">
        <v>1702</v>
      </c>
      <c r="E482" t="s">
        <v>1703</v>
      </c>
      <c r="F482" t="s">
        <v>1742</v>
      </c>
      <c r="H482" t="str">
        <f>INDEX('Vensim Variables'!$B:$B,MATCH(EPS!$B482,'Vensim Variables'!$A:$A,0))</f>
        <v>g pollutant</v>
      </c>
      <c r="I482" t="str">
        <f t="shared" si="14"/>
        <v>CO2</v>
      </c>
      <c r="J482">
        <f>INDEX(NoSettings!$D:$D,MATCH(EPS!$A482,NoSettings!$A:$A,0))</f>
        <v>0</v>
      </c>
      <c r="K482">
        <f>INDEX(GWP!$C$2:$C$13,MATCH(EPS!I482,GWP!$B$2:$B$13,0))</f>
        <v>1</v>
      </c>
      <c r="L482" s="4">
        <f t="shared" si="15"/>
        <v>0</v>
      </c>
    </row>
    <row r="483" spans="1:12">
      <c r="A483" t="s">
        <v>501</v>
      </c>
      <c r="B483" t="s">
        <v>1</v>
      </c>
      <c r="C483" t="s">
        <v>1717</v>
      </c>
      <c r="D483" t="s">
        <v>1702</v>
      </c>
      <c r="E483" t="s">
        <v>1703</v>
      </c>
      <c r="F483" t="s">
        <v>1743</v>
      </c>
      <c r="H483" t="str">
        <f>INDEX('Vensim Variables'!$B:$B,MATCH(EPS!$B483,'Vensim Variables'!$A:$A,0))</f>
        <v>g pollutant</v>
      </c>
      <c r="I483" t="str">
        <f t="shared" si="14"/>
        <v>CO2</v>
      </c>
      <c r="J483">
        <f>INDEX(NoSettings!$D:$D,MATCH(EPS!$A483,NoSettings!$A:$A,0))</f>
        <v>0</v>
      </c>
      <c r="K483">
        <f>INDEX(GWP!$C$2:$C$13,MATCH(EPS!I483,GWP!$B$2:$B$13,0))</f>
        <v>1</v>
      </c>
      <c r="L483" s="4">
        <f t="shared" si="15"/>
        <v>0</v>
      </c>
    </row>
    <row r="484" spans="1:12">
      <c r="A484" t="s">
        <v>502</v>
      </c>
      <c r="B484" t="s">
        <v>1</v>
      </c>
      <c r="C484" t="s">
        <v>1717</v>
      </c>
      <c r="D484" t="s">
        <v>1702</v>
      </c>
      <c r="E484" t="s">
        <v>1703</v>
      </c>
      <c r="F484" t="s">
        <v>1744</v>
      </c>
      <c r="H484" t="str">
        <f>INDEX('Vensim Variables'!$B:$B,MATCH(EPS!$B484,'Vensim Variables'!$A:$A,0))</f>
        <v>g pollutant</v>
      </c>
      <c r="I484" t="str">
        <f t="shared" si="14"/>
        <v>CO2</v>
      </c>
      <c r="J484">
        <f>INDEX(NoSettings!$D:$D,MATCH(EPS!$A484,NoSettings!$A:$A,0))</f>
        <v>0</v>
      </c>
      <c r="K484">
        <f>INDEX(GWP!$C$2:$C$13,MATCH(EPS!I484,GWP!$B$2:$B$13,0))</f>
        <v>1</v>
      </c>
      <c r="L484" s="4">
        <f t="shared" si="15"/>
        <v>0</v>
      </c>
    </row>
    <row r="485" spans="1:12">
      <c r="A485" t="s">
        <v>503</v>
      </c>
      <c r="B485" t="s">
        <v>1</v>
      </c>
      <c r="C485" t="s">
        <v>1717</v>
      </c>
      <c r="D485" t="s">
        <v>1702</v>
      </c>
      <c r="E485" t="s">
        <v>1703</v>
      </c>
      <c r="F485" t="s">
        <v>1745</v>
      </c>
      <c r="H485" t="str">
        <f>INDEX('Vensim Variables'!$B:$B,MATCH(EPS!$B485,'Vensim Variables'!$A:$A,0))</f>
        <v>g pollutant</v>
      </c>
      <c r="I485" t="str">
        <f t="shared" si="14"/>
        <v>CO2</v>
      </c>
      <c r="J485">
        <f>INDEX(NoSettings!$D:$D,MATCH(EPS!$A485,NoSettings!$A:$A,0))</f>
        <v>0</v>
      </c>
      <c r="K485">
        <f>INDEX(GWP!$C$2:$C$13,MATCH(EPS!I485,GWP!$B$2:$B$13,0))</f>
        <v>1</v>
      </c>
      <c r="L485" s="4">
        <f t="shared" si="15"/>
        <v>0</v>
      </c>
    </row>
    <row r="486" spans="1:12">
      <c r="A486" t="s">
        <v>504</v>
      </c>
      <c r="B486" t="s">
        <v>1</v>
      </c>
      <c r="C486" t="s">
        <v>1717</v>
      </c>
      <c r="D486" t="s">
        <v>1702</v>
      </c>
      <c r="E486" t="s">
        <v>1703</v>
      </c>
      <c r="F486" t="s">
        <v>1746</v>
      </c>
      <c r="H486" t="str">
        <f>INDEX('Vensim Variables'!$B:$B,MATCH(EPS!$B486,'Vensim Variables'!$A:$A,0))</f>
        <v>g pollutant</v>
      </c>
      <c r="I486" t="str">
        <f t="shared" si="14"/>
        <v>CO2</v>
      </c>
      <c r="J486">
        <f>INDEX(NoSettings!$D:$D,MATCH(EPS!$A486,NoSettings!$A:$A,0))</f>
        <v>0</v>
      </c>
      <c r="K486">
        <f>INDEX(GWP!$C$2:$C$13,MATCH(EPS!I486,GWP!$B$2:$B$13,0))</f>
        <v>1</v>
      </c>
      <c r="L486" s="4">
        <f t="shared" si="15"/>
        <v>0</v>
      </c>
    </row>
    <row r="487" spans="1:12">
      <c r="A487" t="s">
        <v>505</v>
      </c>
      <c r="B487" t="s">
        <v>1</v>
      </c>
      <c r="C487" t="s">
        <v>1717</v>
      </c>
      <c r="D487" t="s">
        <v>1702</v>
      </c>
      <c r="E487" t="s">
        <v>1703</v>
      </c>
      <c r="F487" t="s">
        <v>1747</v>
      </c>
      <c r="H487" t="str">
        <f>INDEX('Vensim Variables'!$B:$B,MATCH(EPS!$B487,'Vensim Variables'!$A:$A,0))</f>
        <v>g pollutant</v>
      </c>
      <c r="I487" t="str">
        <f t="shared" si="14"/>
        <v>CO2</v>
      </c>
      <c r="J487">
        <f>INDEX(NoSettings!$D:$D,MATCH(EPS!$A487,NoSettings!$A:$A,0))</f>
        <v>0</v>
      </c>
      <c r="K487">
        <f>INDEX(GWP!$C$2:$C$13,MATCH(EPS!I487,GWP!$B$2:$B$13,0))</f>
        <v>1</v>
      </c>
      <c r="L487" s="4">
        <f t="shared" si="15"/>
        <v>0</v>
      </c>
    </row>
    <row r="488" spans="1:12">
      <c r="A488" t="s">
        <v>506</v>
      </c>
      <c r="B488" t="s">
        <v>1</v>
      </c>
      <c r="C488" t="s">
        <v>1717</v>
      </c>
      <c r="D488" t="s">
        <v>1702</v>
      </c>
      <c r="E488" t="s">
        <v>1703</v>
      </c>
      <c r="F488" t="s">
        <v>1748</v>
      </c>
      <c r="H488" t="str">
        <f>INDEX('Vensim Variables'!$B:$B,MATCH(EPS!$B488,'Vensim Variables'!$A:$A,0))</f>
        <v>g pollutant</v>
      </c>
      <c r="I488" t="str">
        <f t="shared" si="14"/>
        <v>CO2</v>
      </c>
      <c r="J488">
        <f>INDEX(NoSettings!$D:$D,MATCH(EPS!$A488,NoSettings!$A:$A,0))</f>
        <v>95241400000000</v>
      </c>
      <c r="K488">
        <f>INDEX(GWP!$C$2:$C$13,MATCH(EPS!I488,GWP!$B$2:$B$13,0))</f>
        <v>1</v>
      </c>
      <c r="L488" s="4">
        <f t="shared" si="15"/>
        <v>95.241399999999999</v>
      </c>
    </row>
    <row r="489" spans="1:12">
      <c r="A489" t="s">
        <v>507</v>
      </c>
      <c r="B489" t="s">
        <v>1</v>
      </c>
      <c r="C489" t="s">
        <v>1717</v>
      </c>
      <c r="D489" t="s">
        <v>1702</v>
      </c>
      <c r="E489" t="s">
        <v>1703</v>
      </c>
      <c r="F489" t="s">
        <v>1749</v>
      </c>
      <c r="H489" t="str">
        <f>INDEX('Vensim Variables'!$B:$B,MATCH(EPS!$B489,'Vensim Variables'!$A:$A,0))</f>
        <v>g pollutant</v>
      </c>
      <c r="I489" t="str">
        <f t="shared" si="14"/>
        <v>CO2</v>
      </c>
      <c r="J489">
        <f>INDEX(NoSettings!$D:$D,MATCH(EPS!$A489,NoSettings!$A:$A,0))</f>
        <v>0</v>
      </c>
      <c r="K489">
        <f>INDEX(GWP!$C$2:$C$13,MATCH(EPS!I489,GWP!$B$2:$B$13,0))</f>
        <v>1</v>
      </c>
      <c r="L489" s="4">
        <f t="shared" si="15"/>
        <v>0</v>
      </c>
    </row>
    <row r="490" spans="1:12">
      <c r="A490" t="s">
        <v>508</v>
      </c>
      <c r="B490" t="s">
        <v>1</v>
      </c>
      <c r="C490" t="s">
        <v>1717</v>
      </c>
      <c r="D490" t="s">
        <v>1702</v>
      </c>
      <c r="E490" t="s">
        <v>1703</v>
      </c>
      <c r="F490" t="s">
        <v>1750</v>
      </c>
      <c r="H490" t="str">
        <f>INDEX('Vensim Variables'!$B:$B,MATCH(EPS!$B490,'Vensim Variables'!$A:$A,0))</f>
        <v>g pollutant</v>
      </c>
      <c r="I490" t="str">
        <f t="shared" si="14"/>
        <v>CO2</v>
      </c>
      <c r="J490">
        <f>INDEX(NoSettings!$D:$D,MATCH(EPS!$A490,NoSettings!$A:$A,0))</f>
        <v>0</v>
      </c>
      <c r="K490">
        <f>INDEX(GWP!$C$2:$C$13,MATCH(EPS!I490,GWP!$B$2:$B$13,0))</f>
        <v>1</v>
      </c>
      <c r="L490" s="4">
        <f t="shared" si="15"/>
        <v>0</v>
      </c>
    </row>
    <row r="491" spans="1:12">
      <c r="A491" t="s">
        <v>509</v>
      </c>
      <c r="B491" t="s">
        <v>1</v>
      </c>
      <c r="C491" t="s">
        <v>1717</v>
      </c>
      <c r="D491" t="s">
        <v>1702</v>
      </c>
      <c r="E491" t="s">
        <v>1703</v>
      </c>
      <c r="F491" t="s">
        <v>1751</v>
      </c>
      <c r="H491" t="str">
        <f>INDEX('Vensim Variables'!$B:$B,MATCH(EPS!$B491,'Vensim Variables'!$A:$A,0))</f>
        <v>g pollutant</v>
      </c>
      <c r="I491" t="str">
        <f t="shared" si="14"/>
        <v>CO2</v>
      </c>
      <c r="J491">
        <f>INDEX(NoSettings!$D:$D,MATCH(EPS!$A491,NoSettings!$A:$A,0))</f>
        <v>0</v>
      </c>
      <c r="K491">
        <f>INDEX(GWP!$C$2:$C$13,MATCH(EPS!I491,GWP!$B$2:$B$13,0))</f>
        <v>1</v>
      </c>
      <c r="L491" s="4">
        <f t="shared" si="15"/>
        <v>0</v>
      </c>
    </row>
    <row r="492" spans="1:12">
      <c r="A492" t="s">
        <v>510</v>
      </c>
      <c r="B492" t="s">
        <v>1</v>
      </c>
      <c r="C492" t="s">
        <v>1717</v>
      </c>
      <c r="D492" t="s">
        <v>1702</v>
      </c>
      <c r="E492" t="s">
        <v>1704</v>
      </c>
      <c r="F492" t="s">
        <v>1742</v>
      </c>
      <c r="H492" t="str">
        <f>INDEX('Vensim Variables'!$B:$B,MATCH(EPS!$B492,'Vensim Variables'!$A:$A,0))</f>
        <v>g pollutant</v>
      </c>
      <c r="I492" t="str">
        <f t="shared" si="14"/>
        <v>CO2</v>
      </c>
      <c r="J492">
        <f>INDEX(NoSettings!$D:$D,MATCH(EPS!$A492,NoSettings!$A:$A,0))</f>
        <v>0</v>
      </c>
      <c r="K492">
        <f>INDEX(GWP!$C$2:$C$13,MATCH(EPS!I492,GWP!$B$2:$B$13,0))</f>
        <v>1</v>
      </c>
      <c r="L492" s="4">
        <f t="shared" si="15"/>
        <v>0</v>
      </c>
    </row>
    <row r="493" spans="1:12">
      <c r="A493" t="s">
        <v>511</v>
      </c>
      <c r="B493" t="s">
        <v>1</v>
      </c>
      <c r="C493" t="s">
        <v>1717</v>
      </c>
      <c r="D493" t="s">
        <v>1702</v>
      </c>
      <c r="E493" t="s">
        <v>1704</v>
      </c>
      <c r="F493" t="s">
        <v>1743</v>
      </c>
      <c r="H493" t="str">
        <f>INDEX('Vensim Variables'!$B:$B,MATCH(EPS!$B493,'Vensim Variables'!$A:$A,0))</f>
        <v>g pollutant</v>
      </c>
      <c r="I493" t="str">
        <f t="shared" si="14"/>
        <v>CO2</v>
      </c>
      <c r="J493">
        <f>INDEX(NoSettings!$D:$D,MATCH(EPS!$A493,NoSettings!$A:$A,0))</f>
        <v>0</v>
      </c>
      <c r="K493">
        <f>INDEX(GWP!$C$2:$C$13,MATCH(EPS!I493,GWP!$B$2:$B$13,0))</f>
        <v>1</v>
      </c>
      <c r="L493" s="4">
        <f t="shared" si="15"/>
        <v>0</v>
      </c>
    </row>
    <row r="494" spans="1:12">
      <c r="A494" t="s">
        <v>512</v>
      </c>
      <c r="B494" t="s">
        <v>1</v>
      </c>
      <c r="C494" t="s">
        <v>1717</v>
      </c>
      <c r="D494" t="s">
        <v>1702</v>
      </c>
      <c r="E494" t="s">
        <v>1704</v>
      </c>
      <c r="F494" t="s">
        <v>1744</v>
      </c>
      <c r="H494" t="str">
        <f>INDEX('Vensim Variables'!$B:$B,MATCH(EPS!$B494,'Vensim Variables'!$A:$A,0))</f>
        <v>g pollutant</v>
      </c>
      <c r="I494" t="str">
        <f t="shared" si="14"/>
        <v>CO2</v>
      </c>
      <c r="J494">
        <f>INDEX(NoSettings!$D:$D,MATCH(EPS!$A494,NoSettings!$A:$A,0))</f>
        <v>0</v>
      </c>
      <c r="K494">
        <f>INDEX(GWP!$C$2:$C$13,MATCH(EPS!I494,GWP!$B$2:$B$13,0))</f>
        <v>1</v>
      </c>
      <c r="L494" s="4">
        <f t="shared" si="15"/>
        <v>0</v>
      </c>
    </row>
    <row r="495" spans="1:12">
      <c r="A495" t="s">
        <v>513</v>
      </c>
      <c r="B495" t="s">
        <v>1</v>
      </c>
      <c r="C495" t="s">
        <v>1717</v>
      </c>
      <c r="D495" t="s">
        <v>1702</v>
      </c>
      <c r="E495" t="s">
        <v>1704</v>
      </c>
      <c r="F495" t="s">
        <v>1745</v>
      </c>
      <c r="H495" t="str">
        <f>INDEX('Vensim Variables'!$B:$B,MATCH(EPS!$B495,'Vensim Variables'!$A:$A,0))</f>
        <v>g pollutant</v>
      </c>
      <c r="I495" t="str">
        <f t="shared" si="14"/>
        <v>CO2</v>
      </c>
      <c r="J495">
        <f>INDEX(NoSettings!$D:$D,MATCH(EPS!$A495,NoSettings!$A:$A,0))</f>
        <v>0</v>
      </c>
      <c r="K495">
        <f>INDEX(GWP!$C$2:$C$13,MATCH(EPS!I495,GWP!$B$2:$B$13,0))</f>
        <v>1</v>
      </c>
      <c r="L495" s="4">
        <f t="shared" si="15"/>
        <v>0</v>
      </c>
    </row>
    <row r="496" spans="1:12">
      <c r="A496" t="s">
        <v>514</v>
      </c>
      <c r="B496" t="s">
        <v>1</v>
      </c>
      <c r="C496" t="s">
        <v>1717</v>
      </c>
      <c r="D496" t="s">
        <v>1702</v>
      </c>
      <c r="E496" t="s">
        <v>1704</v>
      </c>
      <c r="F496" t="s">
        <v>1746</v>
      </c>
      <c r="H496" t="str">
        <f>INDEX('Vensim Variables'!$B:$B,MATCH(EPS!$B496,'Vensim Variables'!$A:$A,0))</f>
        <v>g pollutant</v>
      </c>
      <c r="I496" t="str">
        <f t="shared" si="14"/>
        <v>CO2</v>
      </c>
      <c r="J496">
        <f>INDEX(NoSettings!$D:$D,MATCH(EPS!$A496,NoSettings!$A:$A,0))</f>
        <v>0</v>
      </c>
      <c r="K496">
        <f>INDEX(GWP!$C$2:$C$13,MATCH(EPS!I496,GWP!$B$2:$B$13,0))</f>
        <v>1</v>
      </c>
      <c r="L496" s="4">
        <f t="shared" si="15"/>
        <v>0</v>
      </c>
    </row>
    <row r="497" spans="1:12">
      <c r="A497" t="s">
        <v>515</v>
      </c>
      <c r="B497" t="s">
        <v>1</v>
      </c>
      <c r="C497" t="s">
        <v>1717</v>
      </c>
      <c r="D497" t="s">
        <v>1702</v>
      </c>
      <c r="E497" t="s">
        <v>1704</v>
      </c>
      <c r="F497" t="s">
        <v>1747</v>
      </c>
      <c r="H497" t="str">
        <f>INDEX('Vensim Variables'!$B:$B,MATCH(EPS!$B497,'Vensim Variables'!$A:$A,0))</f>
        <v>g pollutant</v>
      </c>
      <c r="I497" t="str">
        <f t="shared" si="14"/>
        <v>CO2</v>
      </c>
      <c r="J497">
        <f>INDEX(NoSettings!$D:$D,MATCH(EPS!$A497,NoSettings!$A:$A,0))</f>
        <v>0</v>
      </c>
      <c r="K497">
        <f>INDEX(GWP!$C$2:$C$13,MATCH(EPS!I497,GWP!$B$2:$B$13,0))</f>
        <v>1</v>
      </c>
      <c r="L497" s="4">
        <f t="shared" si="15"/>
        <v>0</v>
      </c>
    </row>
    <row r="498" spans="1:12">
      <c r="A498" t="s">
        <v>516</v>
      </c>
      <c r="B498" t="s">
        <v>1</v>
      </c>
      <c r="C498" t="s">
        <v>1717</v>
      </c>
      <c r="D498" t="s">
        <v>1702</v>
      </c>
      <c r="E498" t="s">
        <v>1704</v>
      </c>
      <c r="F498" t="s">
        <v>1748</v>
      </c>
      <c r="H498" t="str">
        <f>INDEX('Vensim Variables'!$B:$B,MATCH(EPS!$B498,'Vensim Variables'!$A:$A,0))</f>
        <v>g pollutant</v>
      </c>
      <c r="I498" t="str">
        <f t="shared" si="14"/>
        <v>CO2</v>
      </c>
      <c r="J498">
        <f>INDEX(NoSettings!$D:$D,MATCH(EPS!$A498,NoSettings!$A:$A,0))</f>
        <v>74823600000000</v>
      </c>
      <c r="K498">
        <f>INDEX(GWP!$C$2:$C$13,MATCH(EPS!I498,GWP!$B$2:$B$13,0))</f>
        <v>1</v>
      </c>
      <c r="L498" s="4">
        <f t="shared" si="15"/>
        <v>74.823599999999999</v>
      </c>
    </row>
    <row r="499" spans="1:12">
      <c r="A499" t="s">
        <v>517</v>
      </c>
      <c r="B499" t="s">
        <v>1</v>
      </c>
      <c r="C499" t="s">
        <v>1717</v>
      </c>
      <c r="D499" t="s">
        <v>1702</v>
      </c>
      <c r="E499" t="s">
        <v>1704</v>
      </c>
      <c r="F499" t="s">
        <v>1749</v>
      </c>
      <c r="H499" t="str">
        <f>INDEX('Vensim Variables'!$B:$B,MATCH(EPS!$B499,'Vensim Variables'!$A:$A,0))</f>
        <v>g pollutant</v>
      </c>
      <c r="I499" t="str">
        <f t="shared" si="14"/>
        <v>CO2</v>
      </c>
      <c r="J499">
        <f>INDEX(NoSettings!$D:$D,MATCH(EPS!$A499,NoSettings!$A:$A,0))</f>
        <v>0</v>
      </c>
      <c r="K499">
        <f>INDEX(GWP!$C$2:$C$13,MATCH(EPS!I499,GWP!$B$2:$B$13,0))</f>
        <v>1</v>
      </c>
      <c r="L499" s="4">
        <f t="shared" si="15"/>
        <v>0</v>
      </c>
    </row>
    <row r="500" spans="1:12">
      <c r="A500" t="s">
        <v>518</v>
      </c>
      <c r="B500" t="s">
        <v>1</v>
      </c>
      <c r="C500" t="s">
        <v>1717</v>
      </c>
      <c r="D500" t="s">
        <v>1702</v>
      </c>
      <c r="E500" t="s">
        <v>1704</v>
      </c>
      <c r="F500" t="s">
        <v>1750</v>
      </c>
      <c r="H500" t="str">
        <f>INDEX('Vensim Variables'!$B:$B,MATCH(EPS!$B500,'Vensim Variables'!$A:$A,0))</f>
        <v>g pollutant</v>
      </c>
      <c r="I500" t="str">
        <f t="shared" si="14"/>
        <v>CO2</v>
      </c>
      <c r="J500">
        <f>INDEX(NoSettings!$D:$D,MATCH(EPS!$A500,NoSettings!$A:$A,0))</f>
        <v>0</v>
      </c>
      <c r="K500">
        <f>INDEX(GWP!$C$2:$C$13,MATCH(EPS!I500,GWP!$B$2:$B$13,0))</f>
        <v>1</v>
      </c>
      <c r="L500" s="4">
        <f t="shared" si="15"/>
        <v>0</v>
      </c>
    </row>
    <row r="501" spans="1:12">
      <c r="A501" t="s">
        <v>519</v>
      </c>
      <c r="B501" t="s">
        <v>1</v>
      </c>
      <c r="C501" t="s">
        <v>1717</v>
      </c>
      <c r="D501" t="s">
        <v>1702</v>
      </c>
      <c r="E501" t="s">
        <v>1704</v>
      </c>
      <c r="F501" t="s">
        <v>1751</v>
      </c>
      <c r="H501" t="str">
        <f>INDEX('Vensim Variables'!$B:$B,MATCH(EPS!$B501,'Vensim Variables'!$A:$A,0))</f>
        <v>g pollutant</v>
      </c>
      <c r="I501" t="str">
        <f t="shared" si="14"/>
        <v>CO2</v>
      </c>
      <c r="J501">
        <f>INDEX(NoSettings!$D:$D,MATCH(EPS!$A501,NoSettings!$A:$A,0))</f>
        <v>0</v>
      </c>
      <c r="K501">
        <f>INDEX(GWP!$C$2:$C$13,MATCH(EPS!I501,GWP!$B$2:$B$13,0))</f>
        <v>1</v>
      </c>
      <c r="L501" s="4">
        <f t="shared" si="15"/>
        <v>0</v>
      </c>
    </row>
    <row r="502" spans="1:12">
      <c r="A502" t="s">
        <v>520</v>
      </c>
      <c r="B502" t="s">
        <v>1</v>
      </c>
      <c r="C502" t="s">
        <v>1717</v>
      </c>
      <c r="D502" t="s">
        <v>1705</v>
      </c>
      <c r="E502" t="s">
        <v>1703</v>
      </c>
      <c r="F502" t="s">
        <v>1742</v>
      </c>
      <c r="H502" t="str">
        <f>INDEX('Vensim Variables'!$B:$B,MATCH(EPS!$B502,'Vensim Variables'!$A:$A,0))</f>
        <v>g pollutant</v>
      </c>
      <c r="I502" t="str">
        <f t="shared" si="14"/>
        <v>VOC</v>
      </c>
      <c r="J502">
        <f>INDEX(NoSettings!$D:$D,MATCH(EPS!$A502,NoSettings!$A:$A,0))</f>
        <v>0</v>
      </c>
      <c r="K502">
        <f>INDEX(GWP!$C$2:$C$13,MATCH(EPS!I502,GWP!$B$2:$B$13,0))</f>
        <v>0</v>
      </c>
      <c r="L502" s="4">
        <f t="shared" si="15"/>
        <v>0</v>
      </c>
    </row>
    <row r="503" spans="1:12">
      <c r="A503" t="s">
        <v>521</v>
      </c>
      <c r="B503" t="s">
        <v>1</v>
      </c>
      <c r="C503" t="s">
        <v>1717</v>
      </c>
      <c r="D503" t="s">
        <v>1705</v>
      </c>
      <c r="E503" t="s">
        <v>1703</v>
      </c>
      <c r="F503" t="s">
        <v>1743</v>
      </c>
      <c r="H503" t="str">
        <f>INDEX('Vensim Variables'!$B:$B,MATCH(EPS!$B503,'Vensim Variables'!$A:$A,0))</f>
        <v>g pollutant</v>
      </c>
      <c r="I503" t="str">
        <f t="shared" si="14"/>
        <v>VOC</v>
      </c>
      <c r="J503">
        <f>INDEX(NoSettings!$D:$D,MATCH(EPS!$A503,NoSettings!$A:$A,0))</f>
        <v>0</v>
      </c>
      <c r="K503">
        <f>INDEX(GWP!$C$2:$C$13,MATCH(EPS!I503,GWP!$B$2:$B$13,0))</f>
        <v>0</v>
      </c>
      <c r="L503" s="4">
        <f t="shared" si="15"/>
        <v>0</v>
      </c>
    </row>
    <row r="504" spans="1:12">
      <c r="A504" t="s">
        <v>522</v>
      </c>
      <c r="B504" t="s">
        <v>1</v>
      </c>
      <c r="C504" t="s">
        <v>1717</v>
      </c>
      <c r="D504" t="s">
        <v>1705</v>
      </c>
      <c r="E504" t="s">
        <v>1703</v>
      </c>
      <c r="F504" t="s">
        <v>1744</v>
      </c>
      <c r="H504" t="str">
        <f>INDEX('Vensim Variables'!$B:$B,MATCH(EPS!$B504,'Vensim Variables'!$A:$A,0))</f>
        <v>g pollutant</v>
      </c>
      <c r="I504" t="str">
        <f t="shared" si="14"/>
        <v>VOC</v>
      </c>
      <c r="J504">
        <f>INDEX(NoSettings!$D:$D,MATCH(EPS!$A504,NoSettings!$A:$A,0))</f>
        <v>0</v>
      </c>
      <c r="K504">
        <f>INDEX(GWP!$C$2:$C$13,MATCH(EPS!I504,GWP!$B$2:$B$13,0))</f>
        <v>0</v>
      </c>
      <c r="L504" s="4">
        <f t="shared" si="15"/>
        <v>0</v>
      </c>
    </row>
    <row r="505" spans="1:12">
      <c r="A505" t="s">
        <v>523</v>
      </c>
      <c r="B505" t="s">
        <v>1</v>
      </c>
      <c r="C505" t="s">
        <v>1717</v>
      </c>
      <c r="D505" t="s">
        <v>1705</v>
      </c>
      <c r="E505" t="s">
        <v>1703</v>
      </c>
      <c r="F505" t="s">
        <v>1745</v>
      </c>
      <c r="H505" t="str">
        <f>INDEX('Vensim Variables'!$B:$B,MATCH(EPS!$B505,'Vensim Variables'!$A:$A,0))</f>
        <v>g pollutant</v>
      </c>
      <c r="I505" t="str">
        <f t="shared" si="14"/>
        <v>VOC</v>
      </c>
      <c r="J505">
        <f>INDEX(NoSettings!$D:$D,MATCH(EPS!$A505,NoSettings!$A:$A,0))</f>
        <v>0</v>
      </c>
      <c r="K505">
        <f>INDEX(GWP!$C$2:$C$13,MATCH(EPS!I505,GWP!$B$2:$B$13,0))</f>
        <v>0</v>
      </c>
      <c r="L505" s="4">
        <f t="shared" si="15"/>
        <v>0</v>
      </c>
    </row>
    <row r="506" spans="1:12">
      <c r="A506" t="s">
        <v>524</v>
      </c>
      <c r="B506" t="s">
        <v>1</v>
      </c>
      <c r="C506" t="s">
        <v>1717</v>
      </c>
      <c r="D506" t="s">
        <v>1705</v>
      </c>
      <c r="E506" t="s">
        <v>1703</v>
      </c>
      <c r="F506" t="s">
        <v>1746</v>
      </c>
      <c r="H506" t="str">
        <f>INDEX('Vensim Variables'!$B:$B,MATCH(EPS!$B506,'Vensim Variables'!$A:$A,0))</f>
        <v>g pollutant</v>
      </c>
      <c r="I506" t="str">
        <f t="shared" si="14"/>
        <v>VOC</v>
      </c>
      <c r="J506">
        <f>INDEX(NoSettings!$D:$D,MATCH(EPS!$A506,NoSettings!$A:$A,0))</f>
        <v>0</v>
      </c>
      <c r="K506">
        <f>INDEX(GWP!$C$2:$C$13,MATCH(EPS!I506,GWP!$B$2:$B$13,0))</f>
        <v>0</v>
      </c>
      <c r="L506" s="4">
        <f t="shared" si="15"/>
        <v>0</v>
      </c>
    </row>
    <row r="507" spans="1:12">
      <c r="A507" t="s">
        <v>525</v>
      </c>
      <c r="B507" t="s">
        <v>1</v>
      </c>
      <c r="C507" t="s">
        <v>1717</v>
      </c>
      <c r="D507" t="s">
        <v>1705</v>
      </c>
      <c r="E507" t="s">
        <v>1703</v>
      </c>
      <c r="F507" t="s">
        <v>1747</v>
      </c>
      <c r="H507" t="str">
        <f>INDEX('Vensim Variables'!$B:$B,MATCH(EPS!$B507,'Vensim Variables'!$A:$A,0))</f>
        <v>g pollutant</v>
      </c>
      <c r="I507" t="str">
        <f t="shared" si="14"/>
        <v>VOC</v>
      </c>
      <c r="J507">
        <f>INDEX(NoSettings!$D:$D,MATCH(EPS!$A507,NoSettings!$A:$A,0))</f>
        <v>0</v>
      </c>
      <c r="K507">
        <f>INDEX(GWP!$C$2:$C$13,MATCH(EPS!I507,GWP!$B$2:$B$13,0))</f>
        <v>0</v>
      </c>
      <c r="L507" s="4">
        <f t="shared" si="15"/>
        <v>0</v>
      </c>
    </row>
    <row r="508" spans="1:12">
      <c r="A508" t="s">
        <v>526</v>
      </c>
      <c r="B508" t="s">
        <v>1</v>
      </c>
      <c r="C508" t="s">
        <v>1717</v>
      </c>
      <c r="D508" t="s">
        <v>1705</v>
      </c>
      <c r="E508" t="s">
        <v>1703</v>
      </c>
      <c r="F508" t="s">
        <v>1748</v>
      </c>
      <c r="H508" t="str">
        <f>INDEX('Vensim Variables'!$B:$B,MATCH(EPS!$B508,'Vensim Variables'!$A:$A,0))</f>
        <v>g pollutant</v>
      </c>
      <c r="I508" t="str">
        <f t="shared" si="14"/>
        <v>VOC</v>
      </c>
      <c r="J508">
        <f>INDEX(NoSettings!$D:$D,MATCH(EPS!$A508,NoSettings!$A:$A,0))</f>
        <v>32679400000</v>
      </c>
      <c r="K508">
        <f>INDEX(GWP!$C$2:$C$13,MATCH(EPS!I508,GWP!$B$2:$B$13,0))</f>
        <v>0</v>
      </c>
      <c r="L508" s="4">
        <f t="shared" si="15"/>
        <v>0</v>
      </c>
    </row>
    <row r="509" spans="1:12">
      <c r="A509" t="s">
        <v>527</v>
      </c>
      <c r="B509" t="s">
        <v>1</v>
      </c>
      <c r="C509" t="s">
        <v>1717</v>
      </c>
      <c r="D509" t="s">
        <v>1705</v>
      </c>
      <c r="E509" t="s">
        <v>1703</v>
      </c>
      <c r="F509" t="s">
        <v>1749</v>
      </c>
      <c r="H509" t="str">
        <f>INDEX('Vensim Variables'!$B:$B,MATCH(EPS!$B509,'Vensim Variables'!$A:$A,0))</f>
        <v>g pollutant</v>
      </c>
      <c r="I509" t="str">
        <f t="shared" si="14"/>
        <v>VOC</v>
      </c>
      <c r="J509">
        <f>INDEX(NoSettings!$D:$D,MATCH(EPS!$A509,NoSettings!$A:$A,0))</f>
        <v>0</v>
      </c>
      <c r="K509">
        <f>INDEX(GWP!$C$2:$C$13,MATCH(EPS!I509,GWP!$B$2:$B$13,0))</f>
        <v>0</v>
      </c>
      <c r="L509" s="4">
        <f t="shared" si="15"/>
        <v>0</v>
      </c>
    </row>
    <row r="510" spans="1:12">
      <c r="A510" t="s">
        <v>528</v>
      </c>
      <c r="B510" t="s">
        <v>1</v>
      </c>
      <c r="C510" t="s">
        <v>1717</v>
      </c>
      <c r="D510" t="s">
        <v>1705</v>
      </c>
      <c r="E510" t="s">
        <v>1703</v>
      </c>
      <c r="F510" t="s">
        <v>1750</v>
      </c>
      <c r="H510" t="str">
        <f>INDEX('Vensim Variables'!$B:$B,MATCH(EPS!$B510,'Vensim Variables'!$A:$A,0))</f>
        <v>g pollutant</v>
      </c>
      <c r="I510" t="str">
        <f t="shared" si="14"/>
        <v>VOC</v>
      </c>
      <c r="J510">
        <f>INDEX(NoSettings!$D:$D,MATCH(EPS!$A510,NoSettings!$A:$A,0))</f>
        <v>0</v>
      </c>
      <c r="K510">
        <f>INDEX(GWP!$C$2:$C$13,MATCH(EPS!I510,GWP!$B$2:$B$13,0))</f>
        <v>0</v>
      </c>
      <c r="L510" s="4">
        <f t="shared" si="15"/>
        <v>0</v>
      </c>
    </row>
    <row r="511" spans="1:12">
      <c r="A511" t="s">
        <v>529</v>
      </c>
      <c r="B511" t="s">
        <v>1</v>
      </c>
      <c r="C511" t="s">
        <v>1717</v>
      </c>
      <c r="D511" t="s">
        <v>1705</v>
      </c>
      <c r="E511" t="s">
        <v>1703</v>
      </c>
      <c r="F511" t="s">
        <v>1751</v>
      </c>
      <c r="H511" t="str">
        <f>INDEX('Vensim Variables'!$B:$B,MATCH(EPS!$B511,'Vensim Variables'!$A:$A,0))</f>
        <v>g pollutant</v>
      </c>
      <c r="I511" t="str">
        <f t="shared" si="14"/>
        <v>VOC</v>
      </c>
      <c r="J511">
        <f>INDEX(NoSettings!$D:$D,MATCH(EPS!$A511,NoSettings!$A:$A,0))</f>
        <v>0</v>
      </c>
      <c r="K511">
        <f>INDEX(GWP!$C$2:$C$13,MATCH(EPS!I511,GWP!$B$2:$B$13,0))</f>
        <v>0</v>
      </c>
      <c r="L511" s="4">
        <f t="shared" si="15"/>
        <v>0</v>
      </c>
    </row>
    <row r="512" spans="1:12">
      <c r="A512" t="s">
        <v>530</v>
      </c>
      <c r="B512" t="s">
        <v>1</v>
      </c>
      <c r="C512" t="s">
        <v>1717</v>
      </c>
      <c r="D512" t="s">
        <v>1705</v>
      </c>
      <c r="E512" t="s">
        <v>1704</v>
      </c>
      <c r="F512" t="s">
        <v>1742</v>
      </c>
      <c r="H512" t="str">
        <f>INDEX('Vensim Variables'!$B:$B,MATCH(EPS!$B512,'Vensim Variables'!$A:$A,0))</f>
        <v>g pollutant</v>
      </c>
      <c r="I512" t="str">
        <f t="shared" si="14"/>
        <v>VOC</v>
      </c>
      <c r="J512">
        <f>INDEX(NoSettings!$D:$D,MATCH(EPS!$A512,NoSettings!$A:$A,0))</f>
        <v>0</v>
      </c>
      <c r="K512">
        <f>INDEX(GWP!$C$2:$C$13,MATCH(EPS!I512,GWP!$B$2:$B$13,0))</f>
        <v>0</v>
      </c>
      <c r="L512" s="4">
        <f t="shared" si="15"/>
        <v>0</v>
      </c>
    </row>
    <row r="513" spans="1:12">
      <c r="A513" t="s">
        <v>531</v>
      </c>
      <c r="B513" t="s">
        <v>1</v>
      </c>
      <c r="C513" t="s">
        <v>1717</v>
      </c>
      <c r="D513" t="s">
        <v>1705</v>
      </c>
      <c r="E513" t="s">
        <v>1704</v>
      </c>
      <c r="F513" t="s">
        <v>1743</v>
      </c>
      <c r="H513" t="str">
        <f>INDEX('Vensim Variables'!$B:$B,MATCH(EPS!$B513,'Vensim Variables'!$A:$A,0))</f>
        <v>g pollutant</v>
      </c>
      <c r="I513" t="str">
        <f t="shared" si="14"/>
        <v>VOC</v>
      </c>
      <c r="J513">
        <f>INDEX(NoSettings!$D:$D,MATCH(EPS!$A513,NoSettings!$A:$A,0))</f>
        <v>0</v>
      </c>
      <c r="K513">
        <f>INDEX(GWP!$C$2:$C$13,MATCH(EPS!I513,GWP!$B$2:$B$13,0))</f>
        <v>0</v>
      </c>
      <c r="L513" s="4">
        <f t="shared" si="15"/>
        <v>0</v>
      </c>
    </row>
    <row r="514" spans="1:12">
      <c r="A514" t="s">
        <v>532</v>
      </c>
      <c r="B514" t="s">
        <v>1</v>
      </c>
      <c r="C514" t="s">
        <v>1717</v>
      </c>
      <c r="D514" t="s">
        <v>1705</v>
      </c>
      <c r="E514" t="s">
        <v>1704</v>
      </c>
      <c r="F514" t="s">
        <v>1744</v>
      </c>
      <c r="H514" t="str">
        <f>INDEX('Vensim Variables'!$B:$B,MATCH(EPS!$B514,'Vensim Variables'!$A:$A,0))</f>
        <v>g pollutant</v>
      </c>
      <c r="I514" t="str">
        <f t="shared" si="14"/>
        <v>VOC</v>
      </c>
      <c r="J514">
        <f>INDEX(NoSettings!$D:$D,MATCH(EPS!$A514,NoSettings!$A:$A,0))</f>
        <v>0</v>
      </c>
      <c r="K514">
        <f>INDEX(GWP!$C$2:$C$13,MATCH(EPS!I514,GWP!$B$2:$B$13,0))</f>
        <v>0</v>
      </c>
      <c r="L514" s="4">
        <f t="shared" si="15"/>
        <v>0</v>
      </c>
    </row>
    <row r="515" spans="1:12">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INDEX(NoSettings!$D:$D,MATCH(EPS!$A515,NoSettings!$A:$A,0))</f>
        <v>0</v>
      </c>
      <c r="K515">
        <f>INDEX(GWP!$C$2:$C$13,MATCH(EPS!I515,GWP!$B$2:$B$13,0))</f>
        <v>0</v>
      </c>
      <c r="L515" s="4">
        <f t="shared" ref="L515:L578" si="17">IF(H515="g pollutant",K515*J515/10^12,IF(H515="MMTCO2e",J515,IF(H515="MWh",J515,0)))</f>
        <v>0</v>
      </c>
    </row>
    <row r="516" spans="1:12">
      <c r="A516" t="s">
        <v>534</v>
      </c>
      <c r="B516" t="s">
        <v>1</v>
      </c>
      <c r="C516" t="s">
        <v>1717</v>
      </c>
      <c r="D516" t="s">
        <v>1705</v>
      </c>
      <c r="E516" t="s">
        <v>1704</v>
      </c>
      <c r="F516" t="s">
        <v>1746</v>
      </c>
      <c r="H516" t="str">
        <f>INDEX('Vensim Variables'!$B:$B,MATCH(EPS!$B516,'Vensim Variables'!$A:$A,0))</f>
        <v>g pollutant</v>
      </c>
      <c r="I516" t="str">
        <f t="shared" si="16"/>
        <v>VOC</v>
      </c>
      <c r="J516">
        <f>INDEX(NoSettings!$D:$D,MATCH(EPS!$A516,NoSettings!$A:$A,0))</f>
        <v>0</v>
      </c>
      <c r="K516">
        <f>INDEX(GWP!$C$2:$C$13,MATCH(EPS!I516,GWP!$B$2:$B$13,0))</f>
        <v>0</v>
      </c>
      <c r="L516" s="4">
        <f t="shared" si="17"/>
        <v>0</v>
      </c>
    </row>
    <row r="517" spans="1:12">
      <c r="A517" t="s">
        <v>535</v>
      </c>
      <c r="B517" t="s">
        <v>1</v>
      </c>
      <c r="C517" t="s">
        <v>1717</v>
      </c>
      <c r="D517" t="s">
        <v>1705</v>
      </c>
      <c r="E517" t="s">
        <v>1704</v>
      </c>
      <c r="F517" t="s">
        <v>1747</v>
      </c>
      <c r="H517" t="str">
        <f>INDEX('Vensim Variables'!$B:$B,MATCH(EPS!$B517,'Vensim Variables'!$A:$A,0))</f>
        <v>g pollutant</v>
      </c>
      <c r="I517" t="str">
        <f t="shared" si="16"/>
        <v>VOC</v>
      </c>
      <c r="J517">
        <f>INDEX(NoSettings!$D:$D,MATCH(EPS!$A517,NoSettings!$A:$A,0))</f>
        <v>0</v>
      </c>
      <c r="K517">
        <f>INDEX(GWP!$C$2:$C$13,MATCH(EPS!I517,GWP!$B$2:$B$13,0))</f>
        <v>0</v>
      </c>
      <c r="L517" s="4">
        <f t="shared" si="17"/>
        <v>0</v>
      </c>
    </row>
    <row r="518" spans="1:12">
      <c r="A518" t="s">
        <v>536</v>
      </c>
      <c r="B518" t="s">
        <v>1</v>
      </c>
      <c r="C518" t="s">
        <v>1717</v>
      </c>
      <c r="D518" t="s">
        <v>1705</v>
      </c>
      <c r="E518" t="s">
        <v>1704</v>
      </c>
      <c r="F518" t="s">
        <v>1748</v>
      </c>
      <c r="H518" t="str">
        <f>INDEX('Vensim Variables'!$B:$B,MATCH(EPS!$B518,'Vensim Variables'!$A:$A,0))</f>
        <v>g pollutant</v>
      </c>
      <c r="I518" t="str">
        <f t="shared" si="16"/>
        <v>VOC</v>
      </c>
      <c r="J518">
        <f>INDEX(NoSettings!$D:$D,MATCH(EPS!$A518,NoSettings!$A:$A,0))</f>
        <v>25673600000</v>
      </c>
      <c r="K518">
        <f>INDEX(GWP!$C$2:$C$13,MATCH(EPS!I518,GWP!$B$2:$B$13,0))</f>
        <v>0</v>
      </c>
      <c r="L518" s="4">
        <f t="shared" si="17"/>
        <v>0</v>
      </c>
    </row>
    <row r="519" spans="1:12">
      <c r="A519" t="s">
        <v>537</v>
      </c>
      <c r="B519" t="s">
        <v>1</v>
      </c>
      <c r="C519" t="s">
        <v>1717</v>
      </c>
      <c r="D519" t="s">
        <v>1705</v>
      </c>
      <c r="E519" t="s">
        <v>1704</v>
      </c>
      <c r="F519" t="s">
        <v>1749</v>
      </c>
      <c r="H519" t="str">
        <f>INDEX('Vensim Variables'!$B:$B,MATCH(EPS!$B519,'Vensim Variables'!$A:$A,0))</f>
        <v>g pollutant</v>
      </c>
      <c r="I519" t="str">
        <f t="shared" si="16"/>
        <v>VOC</v>
      </c>
      <c r="J519">
        <f>INDEX(NoSettings!$D:$D,MATCH(EPS!$A519,NoSettings!$A:$A,0))</f>
        <v>0</v>
      </c>
      <c r="K519">
        <f>INDEX(GWP!$C$2:$C$13,MATCH(EPS!I519,GWP!$B$2:$B$13,0))</f>
        <v>0</v>
      </c>
      <c r="L519" s="4">
        <f t="shared" si="17"/>
        <v>0</v>
      </c>
    </row>
    <row r="520" spans="1:12">
      <c r="A520" t="s">
        <v>538</v>
      </c>
      <c r="B520" t="s">
        <v>1</v>
      </c>
      <c r="C520" t="s">
        <v>1717</v>
      </c>
      <c r="D520" t="s">
        <v>1705</v>
      </c>
      <c r="E520" t="s">
        <v>1704</v>
      </c>
      <c r="F520" t="s">
        <v>1750</v>
      </c>
      <c r="H520" t="str">
        <f>INDEX('Vensim Variables'!$B:$B,MATCH(EPS!$B520,'Vensim Variables'!$A:$A,0))</f>
        <v>g pollutant</v>
      </c>
      <c r="I520" t="str">
        <f t="shared" si="16"/>
        <v>VOC</v>
      </c>
      <c r="J520">
        <f>INDEX(NoSettings!$D:$D,MATCH(EPS!$A520,NoSettings!$A:$A,0))</f>
        <v>0</v>
      </c>
      <c r="K520">
        <f>INDEX(GWP!$C$2:$C$13,MATCH(EPS!I520,GWP!$B$2:$B$13,0))</f>
        <v>0</v>
      </c>
      <c r="L520" s="4">
        <f t="shared" si="17"/>
        <v>0</v>
      </c>
    </row>
    <row r="521" spans="1:12">
      <c r="A521" t="s">
        <v>539</v>
      </c>
      <c r="B521" t="s">
        <v>1</v>
      </c>
      <c r="C521" t="s">
        <v>1717</v>
      </c>
      <c r="D521" t="s">
        <v>1705</v>
      </c>
      <c r="E521" t="s">
        <v>1704</v>
      </c>
      <c r="F521" t="s">
        <v>1751</v>
      </c>
      <c r="H521" t="str">
        <f>INDEX('Vensim Variables'!$B:$B,MATCH(EPS!$B521,'Vensim Variables'!$A:$A,0))</f>
        <v>g pollutant</v>
      </c>
      <c r="I521" t="str">
        <f t="shared" si="16"/>
        <v>VOC</v>
      </c>
      <c r="J521">
        <f>INDEX(NoSettings!$D:$D,MATCH(EPS!$A521,NoSettings!$A:$A,0))</f>
        <v>0</v>
      </c>
      <c r="K521">
        <f>INDEX(GWP!$C$2:$C$13,MATCH(EPS!I521,GWP!$B$2:$B$13,0))</f>
        <v>0</v>
      </c>
      <c r="L521" s="4">
        <f t="shared" si="17"/>
        <v>0</v>
      </c>
    </row>
    <row r="522" spans="1:12">
      <c r="A522" t="s">
        <v>540</v>
      </c>
      <c r="B522" t="s">
        <v>1</v>
      </c>
      <c r="C522" t="s">
        <v>1717</v>
      </c>
      <c r="D522" t="s">
        <v>1706</v>
      </c>
      <c r="E522" t="s">
        <v>1703</v>
      </c>
      <c r="F522" t="s">
        <v>1742</v>
      </c>
      <c r="H522" t="str">
        <f>INDEX('Vensim Variables'!$B:$B,MATCH(EPS!$B522,'Vensim Variables'!$A:$A,0))</f>
        <v>g pollutant</v>
      </c>
      <c r="I522" t="str">
        <f t="shared" si="16"/>
        <v>CO</v>
      </c>
      <c r="J522">
        <f>INDEX(NoSettings!$D:$D,MATCH(EPS!$A522,NoSettings!$A:$A,0))</f>
        <v>0</v>
      </c>
      <c r="K522">
        <f>INDEX(GWP!$C$2:$C$13,MATCH(EPS!I522,GWP!$B$2:$B$13,0))</f>
        <v>0</v>
      </c>
      <c r="L522" s="4">
        <f t="shared" si="17"/>
        <v>0</v>
      </c>
    </row>
    <row r="523" spans="1:12">
      <c r="A523" t="s">
        <v>541</v>
      </c>
      <c r="B523" t="s">
        <v>1</v>
      </c>
      <c r="C523" t="s">
        <v>1717</v>
      </c>
      <c r="D523" t="s">
        <v>1706</v>
      </c>
      <c r="E523" t="s">
        <v>1703</v>
      </c>
      <c r="F523" t="s">
        <v>1743</v>
      </c>
      <c r="H523" t="str">
        <f>INDEX('Vensim Variables'!$B:$B,MATCH(EPS!$B523,'Vensim Variables'!$A:$A,0))</f>
        <v>g pollutant</v>
      </c>
      <c r="I523" t="str">
        <f t="shared" si="16"/>
        <v>CO</v>
      </c>
      <c r="J523">
        <f>INDEX(NoSettings!$D:$D,MATCH(EPS!$A523,NoSettings!$A:$A,0))</f>
        <v>0</v>
      </c>
      <c r="K523">
        <f>INDEX(GWP!$C$2:$C$13,MATCH(EPS!I523,GWP!$B$2:$B$13,0))</f>
        <v>0</v>
      </c>
      <c r="L523" s="4">
        <f t="shared" si="17"/>
        <v>0</v>
      </c>
    </row>
    <row r="524" spans="1:12">
      <c r="A524" t="s">
        <v>542</v>
      </c>
      <c r="B524" t="s">
        <v>1</v>
      </c>
      <c r="C524" t="s">
        <v>1717</v>
      </c>
      <c r="D524" t="s">
        <v>1706</v>
      </c>
      <c r="E524" t="s">
        <v>1703</v>
      </c>
      <c r="F524" t="s">
        <v>1744</v>
      </c>
      <c r="H524" t="str">
        <f>INDEX('Vensim Variables'!$B:$B,MATCH(EPS!$B524,'Vensim Variables'!$A:$A,0))</f>
        <v>g pollutant</v>
      </c>
      <c r="I524" t="str">
        <f t="shared" si="16"/>
        <v>CO</v>
      </c>
      <c r="J524">
        <f>INDEX(NoSettings!$D:$D,MATCH(EPS!$A524,NoSettings!$A:$A,0))</f>
        <v>0</v>
      </c>
      <c r="K524">
        <f>INDEX(GWP!$C$2:$C$13,MATCH(EPS!I524,GWP!$B$2:$B$13,0))</f>
        <v>0</v>
      </c>
      <c r="L524" s="4">
        <f t="shared" si="17"/>
        <v>0</v>
      </c>
    </row>
    <row r="525" spans="1:12">
      <c r="A525" t="s">
        <v>543</v>
      </c>
      <c r="B525" t="s">
        <v>1</v>
      </c>
      <c r="C525" t="s">
        <v>1717</v>
      </c>
      <c r="D525" t="s">
        <v>1706</v>
      </c>
      <c r="E525" t="s">
        <v>1703</v>
      </c>
      <c r="F525" t="s">
        <v>1745</v>
      </c>
      <c r="H525" t="str">
        <f>INDEX('Vensim Variables'!$B:$B,MATCH(EPS!$B525,'Vensim Variables'!$A:$A,0))</f>
        <v>g pollutant</v>
      </c>
      <c r="I525" t="str">
        <f t="shared" si="16"/>
        <v>CO</v>
      </c>
      <c r="J525">
        <f>INDEX(NoSettings!$D:$D,MATCH(EPS!$A525,NoSettings!$A:$A,0))</f>
        <v>0</v>
      </c>
      <c r="K525">
        <f>INDEX(GWP!$C$2:$C$13,MATCH(EPS!I525,GWP!$B$2:$B$13,0))</f>
        <v>0</v>
      </c>
      <c r="L525" s="4">
        <f t="shared" si="17"/>
        <v>0</v>
      </c>
    </row>
    <row r="526" spans="1:12">
      <c r="A526" t="s">
        <v>544</v>
      </c>
      <c r="B526" t="s">
        <v>1</v>
      </c>
      <c r="C526" t="s">
        <v>1717</v>
      </c>
      <c r="D526" t="s">
        <v>1706</v>
      </c>
      <c r="E526" t="s">
        <v>1703</v>
      </c>
      <c r="F526" t="s">
        <v>1746</v>
      </c>
      <c r="H526" t="str">
        <f>INDEX('Vensim Variables'!$B:$B,MATCH(EPS!$B526,'Vensim Variables'!$A:$A,0))</f>
        <v>g pollutant</v>
      </c>
      <c r="I526" t="str">
        <f t="shared" si="16"/>
        <v>CO</v>
      </c>
      <c r="J526">
        <f>INDEX(NoSettings!$D:$D,MATCH(EPS!$A526,NoSettings!$A:$A,0))</f>
        <v>0</v>
      </c>
      <c r="K526">
        <f>INDEX(GWP!$C$2:$C$13,MATCH(EPS!I526,GWP!$B$2:$B$13,0))</f>
        <v>0</v>
      </c>
      <c r="L526" s="4">
        <f t="shared" si="17"/>
        <v>0</v>
      </c>
    </row>
    <row r="527" spans="1:12">
      <c r="A527" t="s">
        <v>545</v>
      </c>
      <c r="B527" t="s">
        <v>1</v>
      </c>
      <c r="C527" t="s">
        <v>1717</v>
      </c>
      <c r="D527" t="s">
        <v>1706</v>
      </c>
      <c r="E527" t="s">
        <v>1703</v>
      </c>
      <c r="F527" t="s">
        <v>1747</v>
      </c>
      <c r="H527" t="str">
        <f>INDEX('Vensim Variables'!$B:$B,MATCH(EPS!$B527,'Vensim Variables'!$A:$A,0))</f>
        <v>g pollutant</v>
      </c>
      <c r="I527" t="str">
        <f t="shared" si="16"/>
        <v>CO</v>
      </c>
      <c r="J527">
        <f>INDEX(NoSettings!$D:$D,MATCH(EPS!$A527,NoSettings!$A:$A,0))</f>
        <v>0</v>
      </c>
      <c r="K527">
        <f>INDEX(GWP!$C$2:$C$13,MATCH(EPS!I527,GWP!$B$2:$B$13,0))</f>
        <v>0</v>
      </c>
      <c r="L527" s="4">
        <f t="shared" si="17"/>
        <v>0</v>
      </c>
    </row>
    <row r="528" spans="1:12">
      <c r="A528" t="s">
        <v>546</v>
      </c>
      <c r="B528" t="s">
        <v>1</v>
      </c>
      <c r="C528" t="s">
        <v>1717</v>
      </c>
      <c r="D528" t="s">
        <v>1706</v>
      </c>
      <c r="E528" t="s">
        <v>1703</v>
      </c>
      <c r="F528" t="s">
        <v>1748</v>
      </c>
      <c r="H528" t="str">
        <f>INDEX('Vensim Variables'!$B:$B,MATCH(EPS!$B528,'Vensim Variables'!$A:$A,0))</f>
        <v>g pollutant</v>
      </c>
      <c r="I528" t="str">
        <f t="shared" si="16"/>
        <v>CO</v>
      </c>
      <c r="J528">
        <f>INDEX(NoSettings!$D:$D,MATCH(EPS!$A528,NoSettings!$A:$A,0))</f>
        <v>210427000000</v>
      </c>
      <c r="K528">
        <f>INDEX(GWP!$C$2:$C$13,MATCH(EPS!I528,GWP!$B$2:$B$13,0))</f>
        <v>0</v>
      </c>
      <c r="L528" s="4">
        <f t="shared" si="17"/>
        <v>0</v>
      </c>
    </row>
    <row r="529" spans="1:12">
      <c r="A529" t="s">
        <v>547</v>
      </c>
      <c r="B529" t="s">
        <v>1</v>
      </c>
      <c r="C529" t="s">
        <v>1717</v>
      </c>
      <c r="D529" t="s">
        <v>1706</v>
      </c>
      <c r="E529" t="s">
        <v>1703</v>
      </c>
      <c r="F529" t="s">
        <v>1749</v>
      </c>
      <c r="H529" t="str">
        <f>INDEX('Vensim Variables'!$B:$B,MATCH(EPS!$B529,'Vensim Variables'!$A:$A,0))</f>
        <v>g pollutant</v>
      </c>
      <c r="I529" t="str">
        <f t="shared" si="16"/>
        <v>CO</v>
      </c>
      <c r="J529">
        <f>INDEX(NoSettings!$D:$D,MATCH(EPS!$A529,NoSettings!$A:$A,0))</f>
        <v>0</v>
      </c>
      <c r="K529">
        <f>INDEX(GWP!$C$2:$C$13,MATCH(EPS!I529,GWP!$B$2:$B$13,0))</f>
        <v>0</v>
      </c>
      <c r="L529" s="4">
        <f t="shared" si="17"/>
        <v>0</v>
      </c>
    </row>
    <row r="530" spans="1:12">
      <c r="A530" t="s">
        <v>548</v>
      </c>
      <c r="B530" t="s">
        <v>1</v>
      </c>
      <c r="C530" t="s">
        <v>1717</v>
      </c>
      <c r="D530" t="s">
        <v>1706</v>
      </c>
      <c r="E530" t="s">
        <v>1703</v>
      </c>
      <c r="F530" t="s">
        <v>1750</v>
      </c>
      <c r="H530" t="str">
        <f>INDEX('Vensim Variables'!$B:$B,MATCH(EPS!$B530,'Vensim Variables'!$A:$A,0))</f>
        <v>g pollutant</v>
      </c>
      <c r="I530" t="str">
        <f t="shared" si="16"/>
        <v>CO</v>
      </c>
      <c r="J530">
        <f>INDEX(NoSettings!$D:$D,MATCH(EPS!$A530,NoSettings!$A:$A,0))</f>
        <v>0</v>
      </c>
      <c r="K530">
        <f>INDEX(GWP!$C$2:$C$13,MATCH(EPS!I530,GWP!$B$2:$B$13,0))</f>
        <v>0</v>
      </c>
      <c r="L530" s="4">
        <f t="shared" si="17"/>
        <v>0</v>
      </c>
    </row>
    <row r="531" spans="1:12">
      <c r="A531" t="s">
        <v>549</v>
      </c>
      <c r="B531" t="s">
        <v>1</v>
      </c>
      <c r="C531" t="s">
        <v>1717</v>
      </c>
      <c r="D531" t="s">
        <v>1706</v>
      </c>
      <c r="E531" t="s">
        <v>1703</v>
      </c>
      <c r="F531" t="s">
        <v>1751</v>
      </c>
      <c r="H531" t="str">
        <f>INDEX('Vensim Variables'!$B:$B,MATCH(EPS!$B531,'Vensim Variables'!$A:$A,0))</f>
        <v>g pollutant</v>
      </c>
      <c r="I531" t="str">
        <f t="shared" si="16"/>
        <v>CO</v>
      </c>
      <c r="J531">
        <f>INDEX(NoSettings!$D:$D,MATCH(EPS!$A531,NoSettings!$A:$A,0))</f>
        <v>0</v>
      </c>
      <c r="K531">
        <f>INDEX(GWP!$C$2:$C$13,MATCH(EPS!I531,GWP!$B$2:$B$13,0))</f>
        <v>0</v>
      </c>
      <c r="L531" s="4">
        <f t="shared" si="17"/>
        <v>0</v>
      </c>
    </row>
    <row r="532" spans="1:12">
      <c r="A532" t="s">
        <v>550</v>
      </c>
      <c r="B532" t="s">
        <v>1</v>
      </c>
      <c r="C532" t="s">
        <v>1717</v>
      </c>
      <c r="D532" t="s">
        <v>1706</v>
      </c>
      <c r="E532" t="s">
        <v>1704</v>
      </c>
      <c r="F532" t="s">
        <v>1742</v>
      </c>
      <c r="H532" t="str">
        <f>INDEX('Vensim Variables'!$B:$B,MATCH(EPS!$B532,'Vensim Variables'!$A:$A,0))</f>
        <v>g pollutant</v>
      </c>
      <c r="I532" t="str">
        <f t="shared" si="16"/>
        <v>CO</v>
      </c>
      <c r="J532">
        <f>INDEX(NoSettings!$D:$D,MATCH(EPS!$A532,NoSettings!$A:$A,0))</f>
        <v>0</v>
      </c>
      <c r="K532">
        <f>INDEX(GWP!$C$2:$C$13,MATCH(EPS!I532,GWP!$B$2:$B$13,0))</f>
        <v>0</v>
      </c>
      <c r="L532" s="4">
        <f t="shared" si="17"/>
        <v>0</v>
      </c>
    </row>
    <row r="533" spans="1:12">
      <c r="A533" t="s">
        <v>551</v>
      </c>
      <c r="B533" t="s">
        <v>1</v>
      </c>
      <c r="C533" t="s">
        <v>1717</v>
      </c>
      <c r="D533" t="s">
        <v>1706</v>
      </c>
      <c r="E533" t="s">
        <v>1704</v>
      </c>
      <c r="F533" t="s">
        <v>1743</v>
      </c>
      <c r="H533" t="str">
        <f>INDEX('Vensim Variables'!$B:$B,MATCH(EPS!$B533,'Vensim Variables'!$A:$A,0))</f>
        <v>g pollutant</v>
      </c>
      <c r="I533" t="str">
        <f t="shared" si="16"/>
        <v>CO</v>
      </c>
      <c r="J533">
        <f>INDEX(NoSettings!$D:$D,MATCH(EPS!$A533,NoSettings!$A:$A,0))</f>
        <v>0</v>
      </c>
      <c r="K533">
        <f>INDEX(GWP!$C$2:$C$13,MATCH(EPS!I533,GWP!$B$2:$B$13,0))</f>
        <v>0</v>
      </c>
      <c r="L533" s="4">
        <f t="shared" si="17"/>
        <v>0</v>
      </c>
    </row>
    <row r="534" spans="1:12">
      <c r="A534" t="s">
        <v>552</v>
      </c>
      <c r="B534" t="s">
        <v>1</v>
      </c>
      <c r="C534" t="s">
        <v>1717</v>
      </c>
      <c r="D534" t="s">
        <v>1706</v>
      </c>
      <c r="E534" t="s">
        <v>1704</v>
      </c>
      <c r="F534" t="s">
        <v>1744</v>
      </c>
      <c r="H534" t="str">
        <f>INDEX('Vensim Variables'!$B:$B,MATCH(EPS!$B534,'Vensim Variables'!$A:$A,0))</f>
        <v>g pollutant</v>
      </c>
      <c r="I534" t="str">
        <f t="shared" si="16"/>
        <v>CO</v>
      </c>
      <c r="J534">
        <f>INDEX(NoSettings!$D:$D,MATCH(EPS!$A534,NoSettings!$A:$A,0))</f>
        <v>0</v>
      </c>
      <c r="K534">
        <f>INDEX(GWP!$C$2:$C$13,MATCH(EPS!I534,GWP!$B$2:$B$13,0))</f>
        <v>0</v>
      </c>
      <c r="L534" s="4">
        <f t="shared" si="17"/>
        <v>0</v>
      </c>
    </row>
    <row r="535" spans="1:12">
      <c r="A535" t="s">
        <v>553</v>
      </c>
      <c r="B535" t="s">
        <v>1</v>
      </c>
      <c r="C535" t="s">
        <v>1717</v>
      </c>
      <c r="D535" t="s">
        <v>1706</v>
      </c>
      <c r="E535" t="s">
        <v>1704</v>
      </c>
      <c r="F535" t="s">
        <v>1745</v>
      </c>
      <c r="H535" t="str">
        <f>INDEX('Vensim Variables'!$B:$B,MATCH(EPS!$B535,'Vensim Variables'!$A:$A,0))</f>
        <v>g pollutant</v>
      </c>
      <c r="I535" t="str">
        <f t="shared" si="16"/>
        <v>CO</v>
      </c>
      <c r="J535">
        <f>INDEX(NoSettings!$D:$D,MATCH(EPS!$A535,NoSettings!$A:$A,0))</f>
        <v>0</v>
      </c>
      <c r="K535">
        <f>INDEX(GWP!$C$2:$C$13,MATCH(EPS!I535,GWP!$B$2:$B$13,0))</f>
        <v>0</v>
      </c>
      <c r="L535" s="4">
        <f t="shared" si="17"/>
        <v>0</v>
      </c>
    </row>
    <row r="536" spans="1:12">
      <c r="A536" t="s">
        <v>554</v>
      </c>
      <c r="B536" t="s">
        <v>1</v>
      </c>
      <c r="C536" t="s">
        <v>1717</v>
      </c>
      <c r="D536" t="s">
        <v>1706</v>
      </c>
      <c r="E536" t="s">
        <v>1704</v>
      </c>
      <c r="F536" t="s">
        <v>1746</v>
      </c>
      <c r="H536" t="str">
        <f>INDEX('Vensim Variables'!$B:$B,MATCH(EPS!$B536,'Vensim Variables'!$A:$A,0))</f>
        <v>g pollutant</v>
      </c>
      <c r="I536" t="str">
        <f t="shared" si="16"/>
        <v>CO</v>
      </c>
      <c r="J536">
        <f>INDEX(NoSettings!$D:$D,MATCH(EPS!$A536,NoSettings!$A:$A,0))</f>
        <v>0</v>
      </c>
      <c r="K536">
        <f>INDEX(GWP!$C$2:$C$13,MATCH(EPS!I536,GWP!$B$2:$B$13,0))</f>
        <v>0</v>
      </c>
      <c r="L536" s="4">
        <f t="shared" si="17"/>
        <v>0</v>
      </c>
    </row>
    <row r="537" spans="1:12">
      <c r="A537" t="s">
        <v>555</v>
      </c>
      <c r="B537" t="s">
        <v>1</v>
      </c>
      <c r="C537" t="s">
        <v>1717</v>
      </c>
      <c r="D537" t="s">
        <v>1706</v>
      </c>
      <c r="E537" t="s">
        <v>1704</v>
      </c>
      <c r="F537" t="s">
        <v>1747</v>
      </c>
      <c r="H537" t="str">
        <f>INDEX('Vensim Variables'!$B:$B,MATCH(EPS!$B537,'Vensim Variables'!$A:$A,0))</f>
        <v>g pollutant</v>
      </c>
      <c r="I537" t="str">
        <f t="shared" si="16"/>
        <v>CO</v>
      </c>
      <c r="J537">
        <f>INDEX(NoSettings!$D:$D,MATCH(EPS!$A537,NoSettings!$A:$A,0))</f>
        <v>0</v>
      </c>
      <c r="K537">
        <f>INDEX(GWP!$C$2:$C$13,MATCH(EPS!I537,GWP!$B$2:$B$13,0))</f>
        <v>0</v>
      </c>
      <c r="L537" s="4">
        <f t="shared" si="17"/>
        <v>0</v>
      </c>
    </row>
    <row r="538" spans="1:12">
      <c r="A538" t="s">
        <v>556</v>
      </c>
      <c r="B538" t="s">
        <v>1</v>
      </c>
      <c r="C538" t="s">
        <v>1717</v>
      </c>
      <c r="D538" t="s">
        <v>1706</v>
      </c>
      <c r="E538" t="s">
        <v>1704</v>
      </c>
      <c r="F538" t="s">
        <v>1748</v>
      </c>
      <c r="H538" t="str">
        <f>INDEX('Vensim Variables'!$B:$B,MATCH(EPS!$B538,'Vensim Variables'!$A:$A,0))</f>
        <v>g pollutant</v>
      </c>
      <c r="I538" t="str">
        <f t="shared" si="16"/>
        <v>CO</v>
      </c>
      <c r="J538">
        <f>INDEX(NoSettings!$D:$D,MATCH(EPS!$A538,NoSettings!$A:$A,0))</f>
        <v>165316000000</v>
      </c>
      <c r="K538">
        <f>INDEX(GWP!$C$2:$C$13,MATCH(EPS!I538,GWP!$B$2:$B$13,0))</f>
        <v>0</v>
      </c>
      <c r="L538" s="4">
        <f t="shared" si="17"/>
        <v>0</v>
      </c>
    </row>
    <row r="539" spans="1:12">
      <c r="A539" t="s">
        <v>557</v>
      </c>
      <c r="B539" t="s">
        <v>1</v>
      </c>
      <c r="C539" t="s">
        <v>1717</v>
      </c>
      <c r="D539" t="s">
        <v>1706</v>
      </c>
      <c r="E539" t="s">
        <v>1704</v>
      </c>
      <c r="F539" t="s">
        <v>1749</v>
      </c>
      <c r="H539" t="str">
        <f>INDEX('Vensim Variables'!$B:$B,MATCH(EPS!$B539,'Vensim Variables'!$A:$A,0))</f>
        <v>g pollutant</v>
      </c>
      <c r="I539" t="str">
        <f t="shared" si="16"/>
        <v>CO</v>
      </c>
      <c r="J539">
        <f>INDEX(NoSettings!$D:$D,MATCH(EPS!$A539,NoSettings!$A:$A,0))</f>
        <v>0</v>
      </c>
      <c r="K539">
        <f>INDEX(GWP!$C$2:$C$13,MATCH(EPS!I539,GWP!$B$2:$B$13,0))</f>
        <v>0</v>
      </c>
      <c r="L539" s="4">
        <f t="shared" si="17"/>
        <v>0</v>
      </c>
    </row>
    <row r="540" spans="1:12">
      <c r="A540" t="s">
        <v>558</v>
      </c>
      <c r="B540" t="s">
        <v>1</v>
      </c>
      <c r="C540" t="s">
        <v>1717</v>
      </c>
      <c r="D540" t="s">
        <v>1706</v>
      </c>
      <c r="E540" t="s">
        <v>1704</v>
      </c>
      <c r="F540" t="s">
        <v>1750</v>
      </c>
      <c r="H540" t="str">
        <f>INDEX('Vensim Variables'!$B:$B,MATCH(EPS!$B540,'Vensim Variables'!$A:$A,0))</f>
        <v>g pollutant</v>
      </c>
      <c r="I540" t="str">
        <f t="shared" si="16"/>
        <v>CO</v>
      </c>
      <c r="J540">
        <f>INDEX(NoSettings!$D:$D,MATCH(EPS!$A540,NoSettings!$A:$A,0))</f>
        <v>0</v>
      </c>
      <c r="K540">
        <f>INDEX(GWP!$C$2:$C$13,MATCH(EPS!I540,GWP!$B$2:$B$13,0))</f>
        <v>0</v>
      </c>
      <c r="L540" s="4">
        <f t="shared" si="17"/>
        <v>0</v>
      </c>
    </row>
    <row r="541" spans="1:12">
      <c r="A541" t="s">
        <v>559</v>
      </c>
      <c r="B541" t="s">
        <v>1</v>
      </c>
      <c r="C541" t="s">
        <v>1717</v>
      </c>
      <c r="D541" t="s">
        <v>1706</v>
      </c>
      <c r="E541" t="s">
        <v>1704</v>
      </c>
      <c r="F541" t="s">
        <v>1751</v>
      </c>
      <c r="H541" t="str">
        <f>INDEX('Vensim Variables'!$B:$B,MATCH(EPS!$B541,'Vensim Variables'!$A:$A,0))</f>
        <v>g pollutant</v>
      </c>
      <c r="I541" t="str">
        <f t="shared" si="16"/>
        <v>CO</v>
      </c>
      <c r="J541">
        <f>INDEX(NoSettings!$D:$D,MATCH(EPS!$A541,NoSettings!$A:$A,0))</f>
        <v>0</v>
      </c>
      <c r="K541">
        <f>INDEX(GWP!$C$2:$C$13,MATCH(EPS!I541,GWP!$B$2:$B$13,0))</f>
        <v>0</v>
      </c>
      <c r="L541" s="4">
        <f t="shared" si="17"/>
        <v>0</v>
      </c>
    </row>
    <row r="542" spans="1:12">
      <c r="A542" t="s">
        <v>560</v>
      </c>
      <c r="B542" t="s">
        <v>1</v>
      </c>
      <c r="C542" t="s">
        <v>1717</v>
      </c>
      <c r="D542" t="s">
        <v>1707</v>
      </c>
      <c r="E542" t="s">
        <v>1703</v>
      </c>
      <c r="F542" t="s">
        <v>1742</v>
      </c>
      <c r="H542" t="str">
        <f>INDEX('Vensim Variables'!$B:$B,MATCH(EPS!$B542,'Vensim Variables'!$A:$A,0))</f>
        <v>g pollutant</v>
      </c>
      <c r="I542" t="str">
        <f t="shared" si="16"/>
        <v>NOx</v>
      </c>
      <c r="J542">
        <f>INDEX(NoSettings!$D:$D,MATCH(EPS!$A542,NoSettings!$A:$A,0))</f>
        <v>0</v>
      </c>
      <c r="K542">
        <f>INDEX(GWP!$C$2:$C$13,MATCH(EPS!I542,GWP!$B$2:$B$13,0))</f>
        <v>0</v>
      </c>
      <c r="L542" s="4">
        <f t="shared" si="17"/>
        <v>0</v>
      </c>
    </row>
    <row r="543" spans="1:12">
      <c r="A543" t="s">
        <v>561</v>
      </c>
      <c r="B543" t="s">
        <v>1</v>
      </c>
      <c r="C543" t="s">
        <v>1717</v>
      </c>
      <c r="D543" t="s">
        <v>1707</v>
      </c>
      <c r="E543" t="s">
        <v>1703</v>
      </c>
      <c r="F543" t="s">
        <v>1743</v>
      </c>
      <c r="H543" t="str">
        <f>INDEX('Vensim Variables'!$B:$B,MATCH(EPS!$B543,'Vensim Variables'!$A:$A,0))</f>
        <v>g pollutant</v>
      </c>
      <c r="I543" t="str">
        <f t="shared" si="16"/>
        <v>NOx</v>
      </c>
      <c r="J543">
        <f>INDEX(NoSettings!$D:$D,MATCH(EPS!$A543,NoSettings!$A:$A,0))</f>
        <v>0</v>
      </c>
      <c r="K543">
        <f>INDEX(GWP!$C$2:$C$13,MATCH(EPS!I543,GWP!$B$2:$B$13,0))</f>
        <v>0</v>
      </c>
      <c r="L543" s="4">
        <f t="shared" si="17"/>
        <v>0</v>
      </c>
    </row>
    <row r="544" spans="1:12">
      <c r="A544" t="s">
        <v>562</v>
      </c>
      <c r="B544" t="s">
        <v>1</v>
      </c>
      <c r="C544" t="s">
        <v>1717</v>
      </c>
      <c r="D544" t="s">
        <v>1707</v>
      </c>
      <c r="E544" t="s">
        <v>1703</v>
      </c>
      <c r="F544" t="s">
        <v>1744</v>
      </c>
      <c r="H544" t="str">
        <f>INDEX('Vensim Variables'!$B:$B,MATCH(EPS!$B544,'Vensim Variables'!$A:$A,0))</f>
        <v>g pollutant</v>
      </c>
      <c r="I544" t="str">
        <f t="shared" si="16"/>
        <v>NOx</v>
      </c>
      <c r="J544">
        <f>INDEX(NoSettings!$D:$D,MATCH(EPS!$A544,NoSettings!$A:$A,0))</f>
        <v>0</v>
      </c>
      <c r="K544">
        <f>INDEX(GWP!$C$2:$C$13,MATCH(EPS!I544,GWP!$B$2:$B$13,0))</f>
        <v>0</v>
      </c>
      <c r="L544" s="4">
        <f t="shared" si="17"/>
        <v>0</v>
      </c>
    </row>
    <row r="545" spans="1:12">
      <c r="A545" t="s">
        <v>563</v>
      </c>
      <c r="B545" t="s">
        <v>1</v>
      </c>
      <c r="C545" t="s">
        <v>1717</v>
      </c>
      <c r="D545" t="s">
        <v>1707</v>
      </c>
      <c r="E545" t="s">
        <v>1703</v>
      </c>
      <c r="F545" t="s">
        <v>1745</v>
      </c>
      <c r="H545" t="str">
        <f>INDEX('Vensim Variables'!$B:$B,MATCH(EPS!$B545,'Vensim Variables'!$A:$A,0))</f>
        <v>g pollutant</v>
      </c>
      <c r="I545" t="str">
        <f t="shared" si="16"/>
        <v>NOx</v>
      </c>
      <c r="J545">
        <f>INDEX(NoSettings!$D:$D,MATCH(EPS!$A545,NoSettings!$A:$A,0))</f>
        <v>0</v>
      </c>
      <c r="K545">
        <f>INDEX(GWP!$C$2:$C$13,MATCH(EPS!I545,GWP!$B$2:$B$13,0))</f>
        <v>0</v>
      </c>
      <c r="L545" s="4">
        <f t="shared" si="17"/>
        <v>0</v>
      </c>
    </row>
    <row r="546" spans="1:12">
      <c r="A546" t="s">
        <v>564</v>
      </c>
      <c r="B546" t="s">
        <v>1</v>
      </c>
      <c r="C546" t="s">
        <v>1717</v>
      </c>
      <c r="D546" t="s">
        <v>1707</v>
      </c>
      <c r="E546" t="s">
        <v>1703</v>
      </c>
      <c r="F546" t="s">
        <v>1746</v>
      </c>
      <c r="H546" t="str">
        <f>INDEX('Vensim Variables'!$B:$B,MATCH(EPS!$B546,'Vensim Variables'!$A:$A,0))</f>
        <v>g pollutant</v>
      </c>
      <c r="I546" t="str">
        <f t="shared" si="16"/>
        <v>NOx</v>
      </c>
      <c r="J546">
        <f>INDEX(NoSettings!$D:$D,MATCH(EPS!$A546,NoSettings!$A:$A,0))</f>
        <v>0</v>
      </c>
      <c r="K546">
        <f>INDEX(GWP!$C$2:$C$13,MATCH(EPS!I546,GWP!$B$2:$B$13,0))</f>
        <v>0</v>
      </c>
      <c r="L546" s="4">
        <f t="shared" si="17"/>
        <v>0</v>
      </c>
    </row>
    <row r="547" spans="1:12">
      <c r="A547" t="s">
        <v>565</v>
      </c>
      <c r="B547" t="s">
        <v>1</v>
      </c>
      <c r="C547" t="s">
        <v>1717</v>
      </c>
      <c r="D547" t="s">
        <v>1707</v>
      </c>
      <c r="E547" t="s">
        <v>1703</v>
      </c>
      <c r="F547" t="s">
        <v>1747</v>
      </c>
      <c r="H547" t="str">
        <f>INDEX('Vensim Variables'!$B:$B,MATCH(EPS!$B547,'Vensim Variables'!$A:$A,0))</f>
        <v>g pollutant</v>
      </c>
      <c r="I547" t="str">
        <f t="shared" si="16"/>
        <v>NOx</v>
      </c>
      <c r="J547">
        <f>INDEX(NoSettings!$D:$D,MATCH(EPS!$A547,NoSettings!$A:$A,0))</f>
        <v>0</v>
      </c>
      <c r="K547">
        <f>INDEX(GWP!$C$2:$C$13,MATCH(EPS!I547,GWP!$B$2:$B$13,0))</f>
        <v>0</v>
      </c>
      <c r="L547" s="4">
        <f t="shared" si="17"/>
        <v>0</v>
      </c>
    </row>
    <row r="548" spans="1:12">
      <c r="A548" t="s">
        <v>566</v>
      </c>
      <c r="B548" t="s">
        <v>1</v>
      </c>
      <c r="C548" t="s">
        <v>1717</v>
      </c>
      <c r="D548" t="s">
        <v>1707</v>
      </c>
      <c r="E548" t="s">
        <v>1703</v>
      </c>
      <c r="F548" t="s">
        <v>1748</v>
      </c>
      <c r="H548" t="str">
        <f>INDEX('Vensim Variables'!$B:$B,MATCH(EPS!$B548,'Vensim Variables'!$A:$A,0))</f>
        <v>g pollutant</v>
      </c>
      <c r="I548" t="str">
        <f t="shared" si="16"/>
        <v>NOx</v>
      </c>
      <c r="J548">
        <f>INDEX(NoSettings!$D:$D,MATCH(EPS!$A548,NoSettings!$A:$A,0))</f>
        <v>53643200000</v>
      </c>
      <c r="K548">
        <f>INDEX(GWP!$C$2:$C$13,MATCH(EPS!I548,GWP!$B$2:$B$13,0))</f>
        <v>0</v>
      </c>
      <c r="L548" s="4">
        <f t="shared" si="17"/>
        <v>0</v>
      </c>
    </row>
    <row r="549" spans="1:12">
      <c r="A549" t="s">
        <v>567</v>
      </c>
      <c r="B549" t="s">
        <v>1</v>
      </c>
      <c r="C549" t="s">
        <v>1717</v>
      </c>
      <c r="D549" t="s">
        <v>1707</v>
      </c>
      <c r="E549" t="s">
        <v>1703</v>
      </c>
      <c r="F549" t="s">
        <v>1749</v>
      </c>
      <c r="H549" t="str">
        <f>INDEX('Vensim Variables'!$B:$B,MATCH(EPS!$B549,'Vensim Variables'!$A:$A,0))</f>
        <v>g pollutant</v>
      </c>
      <c r="I549" t="str">
        <f t="shared" si="16"/>
        <v>NOx</v>
      </c>
      <c r="J549">
        <f>INDEX(NoSettings!$D:$D,MATCH(EPS!$A549,NoSettings!$A:$A,0))</f>
        <v>0</v>
      </c>
      <c r="K549">
        <f>INDEX(GWP!$C$2:$C$13,MATCH(EPS!I549,GWP!$B$2:$B$13,0))</f>
        <v>0</v>
      </c>
      <c r="L549" s="4">
        <f t="shared" si="17"/>
        <v>0</v>
      </c>
    </row>
    <row r="550" spans="1:12">
      <c r="A550" t="s">
        <v>568</v>
      </c>
      <c r="B550" t="s">
        <v>1</v>
      </c>
      <c r="C550" t="s">
        <v>1717</v>
      </c>
      <c r="D550" t="s">
        <v>1707</v>
      </c>
      <c r="E550" t="s">
        <v>1703</v>
      </c>
      <c r="F550" t="s">
        <v>1750</v>
      </c>
      <c r="H550" t="str">
        <f>INDEX('Vensim Variables'!$B:$B,MATCH(EPS!$B550,'Vensim Variables'!$A:$A,0))</f>
        <v>g pollutant</v>
      </c>
      <c r="I550" t="str">
        <f t="shared" si="16"/>
        <v>NOx</v>
      </c>
      <c r="J550">
        <f>INDEX(NoSettings!$D:$D,MATCH(EPS!$A550,NoSettings!$A:$A,0))</f>
        <v>0</v>
      </c>
      <c r="K550">
        <f>INDEX(GWP!$C$2:$C$13,MATCH(EPS!I550,GWP!$B$2:$B$13,0))</f>
        <v>0</v>
      </c>
      <c r="L550" s="4">
        <f t="shared" si="17"/>
        <v>0</v>
      </c>
    </row>
    <row r="551" spans="1:12">
      <c r="A551" t="s">
        <v>569</v>
      </c>
      <c r="B551" t="s">
        <v>1</v>
      </c>
      <c r="C551" t="s">
        <v>1717</v>
      </c>
      <c r="D551" t="s">
        <v>1707</v>
      </c>
      <c r="E551" t="s">
        <v>1703</v>
      </c>
      <c r="F551" t="s">
        <v>1751</v>
      </c>
      <c r="H551" t="str">
        <f>INDEX('Vensim Variables'!$B:$B,MATCH(EPS!$B551,'Vensim Variables'!$A:$A,0))</f>
        <v>g pollutant</v>
      </c>
      <c r="I551" t="str">
        <f t="shared" si="16"/>
        <v>NOx</v>
      </c>
      <c r="J551">
        <f>INDEX(NoSettings!$D:$D,MATCH(EPS!$A551,NoSettings!$A:$A,0))</f>
        <v>0</v>
      </c>
      <c r="K551">
        <f>INDEX(GWP!$C$2:$C$13,MATCH(EPS!I551,GWP!$B$2:$B$13,0))</f>
        <v>0</v>
      </c>
      <c r="L551" s="4">
        <f t="shared" si="17"/>
        <v>0</v>
      </c>
    </row>
    <row r="552" spans="1:12">
      <c r="A552" t="s">
        <v>570</v>
      </c>
      <c r="B552" t="s">
        <v>1</v>
      </c>
      <c r="C552" t="s">
        <v>1717</v>
      </c>
      <c r="D552" t="s">
        <v>1707</v>
      </c>
      <c r="E552" t="s">
        <v>1704</v>
      </c>
      <c r="F552" t="s">
        <v>1742</v>
      </c>
      <c r="H552" t="str">
        <f>INDEX('Vensim Variables'!$B:$B,MATCH(EPS!$B552,'Vensim Variables'!$A:$A,0))</f>
        <v>g pollutant</v>
      </c>
      <c r="I552" t="str">
        <f t="shared" si="16"/>
        <v>NOx</v>
      </c>
      <c r="J552">
        <f>INDEX(NoSettings!$D:$D,MATCH(EPS!$A552,NoSettings!$A:$A,0))</f>
        <v>0</v>
      </c>
      <c r="K552">
        <f>INDEX(GWP!$C$2:$C$13,MATCH(EPS!I552,GWP!$B$2:$B$13,0))</f>
        <v>0</v>
      </c>
      <c r="L552" s="4">
        <f t="shared" si="17"/>
        <v>0</v>
      </c>
    </row>
    <row r="553" spans="1:12">
      <c r="A553" t="s">
        <v>571</v>
      </c>
      <c r="B553" t="s">
        <v>1</v>
      </c>
      <c r="C553" t="s">
        <v>1717</v>
      </c>
      <c r="D553" t="s">
        <v>1707</v>
      </c>
      <c r="E553" t="s">
        <v>1704</v>
      </c>
      <c r="F553" t="s">
        <v>1743</v>
      </c>
      <c r="H553" t="str">
        <f>INDEX('Vensim Variables'!$B:$B,MATCH(EPS!$B553,'Vensim Variables'!$A:$A,0))</f>
        <v>g pollutant</v>
      </c>
      <c r="I553" t="str">
        <f t="shared" si="16"/>
        <v>NOx</v>
      </c>
      <c r="J553">
        <f>INDEX(NoSettings!$D:$D,MATCH(EPS!$A553,NoSettings!$A:$A,0))</f>
        <v>0</v>
      </c>
      <c r="K553">
        <f>INDEX(GWP!$C$2:$C$13,MATCH(EPS!I553,GWP!$B$2:$B$13,0))</f>
        <v>0</v>
      </c>
      <c r="L553" s="4">
        <f t="shared" si="17"/>
        <v>0</v>
      </c>
    </row>
    <row r="554" spans="1:12">
      <c r="A554" t="s">
        <v>572</v>
      </c>
      <c r="B554" t="s">
        <v>1</v>
      </c>
      <c r="C554" t="s">
        <v>1717</v>
      </c>
      <c r="D554" t="s">
        <v>1707</v>
      </c>
      <c r="E554" t="s">
        <v>1704</v>
      </c>
      <c r="F554" t="s">
        <v>1744</v>
      </c>
      <c r="H554" t="str">
        <f>INDEX('Vensim Variables'!$B:$B,MATCH(EPS!$B554,'Vensim Variables'!$A:$A,0))</f>
        <v>g pollutant</v>
      </c>
      <c r="I554" t="str">
        <f t="shared" si="16"/>
        <v>NOx</v>
      </c>
      <c r="J554">
        <f>INDEX(NoSettings!$D:$D,MATCH(EPS!$A554,NoSettings!$A:$A,0))</f>
        <v>0</v>
      </c>
      <c r="K554">
        <f>INDEX(GWP!$C$2:$C$13,MATCH(EPS!I554,GWP!$B$2:$B$13,0))</f>
        <v>0</v>
      </c>
      <c r="L554" s="4">
        <f t="shared" si="17"/>
        <v>0</v>
      </c>
    </row>
    <row r="555" spans="1:12">
      <c r="A555" t="s">
        <v>573</v>
      </c>
      <c r="B555" t="s">
        <v>1</v>
      </c>
      <c r="C555" t="s">
        <v>1717</v>
      </c>
      <c r="D555" t="s">
        <v>1707</v>
      </c>
      <c r="E555" t="s">
        <v>1704</v>
      </c>
      <c r="F555" t="s">
        <v>1745</v>
      </c>
      <c r="H555" t="str">
        <f>INDEX('Vensim Variables'!$B:$B,MATCH(EPS!$B555,'Vensim Variables'!$A:$A,0))</f>
        <v>g pollutant</v>
      </c>
      <c r="I555" t="str">
        <f t="shared" si="16"/>
        <v>NOx</v>
      </c>
      <c r="J555">
        <f>INDEX(NoSettings!$D:$D,MATCH(EPS!$A555,NoSettings!$A:$A,0))</f>
        <v>0</v>
      </c>
      <c r="K555">
        <f>INDEX(GWP!$C$2:$C$13,MATCH(EPS!I555,GWP!$B$2:$B$13,0))</f>
        <v>0</v>
      </c>
      <c r="L555" s="4">
        <f t="shared" si="17"/>
        <v>0</v>
      </c>
    </row>
    <row r="556" spans="1:12">
      <c r="A556" t="s">
        <v>574</v>
      </c>
      <c r="B556" t="s">
        <v>1</v>
      </c>
      <c r="C556" t="s">
        <v>1717</v>
      </c>
      <c r="D556" t="s">
        <v>1707</v>
      </c>
      <c r="E556" t="s">
        <v>1704</v>
      </c>
      <c r="F556" t="s">
        <v>1746</v>
      </c>
      <c r="H556" t="str">
        <f>INDEX('Vensim Variables'!$B:$B,MATCH(EPS!$B556,'Vensim Variables'!$A:$A,0))</f>
        <v>g pollutant</v>
      </c>
      <c r="I556" t="str">
        <f t="shared" si="16"/>
        <v>NOx</v>
      </c>
      <c r="J556">
        <f>INDEX(NoSettings!$D:$D,MATCH(EPS!$A556,NoSettings!$A:$A,0))</f>
        <v>0</v>
      </c>
      <c r="K556">
        <f>INDEX(GWP!$C$2:$C$13,MATCH(EPS!I556,GWP!$B$2:$B$13,0))</f>
        <v>0</v>
      </c>
      <c r="L556" s="4">
        <f t="shared" si="17"/>
        <v>0</v>
      </c>
    </row>
    <row r="557" spans="1:12">
      <c r="A557" t="s">
        <v>575</v>
      </c>
      <c r="B557" t="s">
        <v>1</v>
      </c>
      <c r="C557" t="s">
        <v>1717</v>
      </c>
      <c r="D557" t="s">
        <v>1707</v>
      </c>
      <c r="E557" t="s">
        <v>1704</v>
      </c>
      <c r="F557" t="s">
        <v>1747</v>
      </c>
      <c r="H557" t="str">
        <f>INDEX('Vensim Variables'!$B:$B,MATCH(EPS!$B557,'Vensim Variables'!$A:$A,0))</f>
        <v>g pollutant</v>
      </c>
      <c r="I557" t="str">
        <f t="shared" si="16"/>
        <v>NOx</v>
      </c>
      <c r="J557">
        <f>INDEX(NoSettings!$D:$D,MATCH(EPS!$A557,NoSettings!$A:$A,0))</f>
        <v>0</v>
      </c>
      <c r="K557">
        <f>INDEX(GWP!$C$2:$C$13,MATCH(EPS!I557,GWP!$B$2:$B$13,0))</f>
        <v>0</v>
      </c>
      <c r="L557" s="4">
        <f t="shared" si="17"/>
        <v>0</v>
      </c>
    </row>
    <row r="558" spans="1:12">
      <c r="A558" t="s">
        <v>576</v>
      </c>
      <c r="B558" t="s">
        <v>1</v>
      </c>
      <c r="C558" t="s">
        <v>1717</v>
      </c>
      <c r="D558" t="s">
        <v>1707</v>
      </c>
      <c r="E558" t="s">
        <v>1704</v>
      </c>
      <c r="F558" t="s">
        <v>1748</v>
      </c>
      <c r="H558" t="str">
        <f>INDEX('Vensim Variables'!$B:$B,MATCH(EPS!$B558,'Vensim Variables'!$A:$A,0))</f>
        <v>g pollutant</v>
      </c>
      <c r="I558" t="str">
        <f t="shared" si="16"/>
        <v>NOx</v>
      </c>
      <c r="J558">
        <f>INDEX(NoSettings!$D:$D,MATCH(EPS!$A558,NoSettings!$A:$A,0))</f>
        <v>42143200000</v>
      </c>
      <c r="K558">
        <f>INDEX(GWP!$C$2:$C$13,MATCH(EPS!I558,GWP!$B$2:$B$13,0))</f>
        <v>0</v>
      </c>
      <c r="L558" s="4">
        <f t="shared" si="17"/>
        <v>0</v>
      </c>
    </row>
    <row r="559" spans="1:12">
      <c r="A559" t="s">
        <v>577</v>
      </c>
      <c r="B559" t="s">
        <v>1</v>
      </c>
      <c r="C559" t="s">
        <v>1717</v>
      </c>
      <c r="D559" t="s">
        <v>1707</v>
      </c>
      <c r="E559" t="s">
        <v>1704</v>
      </c>
      <c r="F559" t="s">
        <v>1749</v>
      </c>
      <c r="H559" t="str">
        <f>INDEX('Vensim Variables'!$B:$B,MATCH(EPS!$B559,'Vensim Variables'!$A:$A,0))</f>
        <v>g pollutant</v>
      </c>
      <c r="I559" t="str">
        <f t="shared" si="16"/>
        <v>NOx</v>
      </c>
      <c r="J559">
        <f>INDEX(NoSettings!$D:$D,MATCH(EPS!$A559,NoSettings!$A:$A,0))</f>
        <v>0</v>
      </c>
      <c r="K559">
        <f>INDEX(GWP!$C$2:$C$13,MATCH(EPS!I559,GWP!$B$2:$B$13,0))</f>
        <v>0</v>
      </c>
      <c r="L559" s="4">
        <f t="shared" si="17"/>
        <v>0</v>
      </c>
    </row>
    <row r="560" spans="1:12">
      <c r="A560" t="s">
        <v>578</v>
      </c>
      <c r="B560" t="s">
        <v>1</v>
      </c>
      <c r="C560" t="s">
        <v>1717</v>
      </c>
      <c r="D560" t="s">
        <v>1707</v>
      </c>
      <c r="E560" t="s">
        <v>1704</v>
      </c>
      <c r="F560" t="s">
        <v>1750</v>
      </c>
      <c r="H560" t="str">
        <f>INDEX('Vensim Variables'!$B:$B,MATCH(EPS!$B560,'Vensim Variables'!$A:$A,0))</f>
        <v>g pollutant</v>
      </c>
      <c r="I560" t="str">
        <f t="shared" si="16"/>
        <v>NOx</v>
      </c>
      <c r="J560">
        <f>INDEX(NoSettings!$D:$D,MATCH(EPS!$A560,NoSettings!$A:$A,0))</f>
        <v>0</v>
      </c>
      <c r="K560">
        <f>INDEX(GWP!$C$2:$C$13,MATCH(EPS!I560,GWP!$B$2:$B$13,0))</f>
        <v>0</v>
      </c>
      <c r="L560" s="4">
        <f t="shared" si="17"/>
        <v>0</v>
      </c>
    </row>
    <row r="561" spans="1:12">
      <c r="A561" t="s">
        <v>579</v>
      </c>
      <c r="B561" t="s">
        <v>1</v>
      </c>
      <c r="C561" t="s">
        <v>1717</v>
      </c>
      <c r="D561" t="s">
        <v>1707</v>
      </c>
      <c r="E561" t="s">
        <v>1704</v>
      </c>
      <c r="F561" t="s">
        <v>1751</v>
      </c>
      <c r="H561" t="str">
        <f>INDEX('Vensim Variables'!$B:$B,MATCH(EPS!$B561,'Vensim Variables'!$A:$A,0))</f>
        <v>g pollutant</v>
      </c>
      <c r="I561" t="str">
        <f t="shared" si="16"/>
        <v>NOx</v>
      </c>
      <c r="J561">
        <f>INDEX(NoSettings!$D:$D,MATCH(EPS!$A561,NoSettings!$A:$A,0))</f>
        <v>0</v>
      </c>
      <c r="K561">
        <f>INDEX(GWP!$C$2:$C$13,MATCH(EPS!I561,GWP!$B$2:$B$13,0))</f>
        <v>0</v>
      </c>
      <c r="L561" s="4">
        <f t="shared" si="17"/>
        <v>0</v>
      </c>
    </row>
    <row r="562" spans="1:12">
      <c r="A562" t="s">
        <v>580</v>
      </c>
      <c r="B562" t="s">
        <v>1</v>
      </c>
      <c r="C562" t="s">
        <v>1717</v>
      </c>
      <c r="D562" t="s">
        <v>1708</v>
      </c>
      <c r="E562" t="s">
        <v>1703</v>
      </c>
      <c r="F562" t="s">
        <v>1742</v>
      </c>
      <c r="H562" t="str">
        <f>INDEX('Vensim Variables'!$B:$B,MATCH(EPS!$B562,'Vensim Variables'!$A:$A,0))</f>
        <v>g pollutant</v>
      </c>
      <c r="I562" t="str">
        <f t="shared" si="16"/>
        <v>PM10</v>
      </c>
      <c r="J562">
        <f>INDEX(NoSettings!$D:$D,MATCH(EPS!$A562,NoSettings!$A:$A,0))</f>
        <v>0</v>
      </c>
      <c r="K562">
        <f>INDEX(GWP!$C$2:$C$13,MATCH(EPS!I562,GWP!$B$2:$B$13,0))</f>
        <v>0</v>
      </c>
      <c r="L562" s="4">
        <f t="shared" si="17"/>
        <v>0</v>
      </c>
    </row>
    <row r="563" spans="1:12">
      <c r="A563" t="s">
        <v>581</v>
      </c>
      <c r="B563" t="s">
        <v>1</v>
      </c>
      <c r="C563" t="s">
        <v>1717</v>
      </c>
      <c r="D563" t="s">
        <v>1708</v>
      </c>
      <c r="E563" t="s">
        <v>1703</v>
      </c>
      <c r="F563" t="s">
        <v>1743</v>
      </c>
      <c r="H563" t="str">
        <f>INDEX('Vensim Variables'!$B:$B,MATCH(EPS!$B563,'Vensim Variables'!$A:$A,0))</f>
        <v>g pollutant</v>
      </c>
      <c r="I563" t="str">
        <f t="shared" si="16"/>
        <v>PM10</v>
      </c>
      <c r="J563">
        <f>INDEX(NoSettings!$D:$D,MATCH(EPS!$A563,NoSettings!$A:$A,0))</f>
        <v>0</v>
      </c>
      <c r="K563">
        <f>INDEX(GWP!$C$2:$C$13,MATCH(EPS!I563,GWP!$B$2:$B$13,0))</f>
        <v>0</v>
      </c>
      <c r="L563" s="4">
        <f t="shared" si="17"/>
        <v>0</v>
      </c>
    </row>
    <row r="564" spans="1:12">
      <c r="A564" t="s">
        <v>582</v>
      </c>
      <c r="B564" t="s">
        <v>1</v>
      </c>
      <c r="C564" t="s">
        <v>1717</v>
      </c>
      <c r="D564" t="s">
        <v>1708</v>
      </c>
      <c r="E564" t="s">
        <v>1703</v>
      </c>
      <c r="F564" t="s">
        <v>1744</v>
      </c>
      <c r="H564" t="str">
        <f>INDEX('Vensim Variables'!$B:$B,MATCH(EPS!$B564,'Vensim Variables'!$A:$A,0))</f>
        <v>g pollutant</v>
      </c>
      <c r="I564" t="str">
        <f t="shared" si="16"/>
        <v>PM10</v>
      </c>
      <c r="J564">
        <f>INDEX(NoSettings!$D:$D,MATCH(EPS!$A564,NoSettings!$A:$A,0))</f>
        <v>0</v>
      </c>
      <c r="K564">
        <f>INDEX(GWP!$C$2:$C$13,MATCH(EPS!I564,GWP!$B$2:$B$13,0))</f>
        <v>0</v>
      </c>
      <c r="L564" s="4">
        <f t="shared" si="17"/>
        <v>0</v>
      </c>
    </row>
    <row r="565" spans="1:12">
      <c r="A565" t="s">
        <v>583</v>
      </c>
      <c r="B565" t="s">
        <v>1</v>
      </c>
      <c r="C565" t="s">
        <v>1717</v>
      </c>
      <c r="D565" t="s">
        <v>1708</v>
      </c>
      <c r="E565" t="s">
        <v>1703</v>
      </c>
      <c r="F565" t="s">
        <v>1745</v>
      </c>
      <c r="H565" t="str">
        <f>INDEX('Vensim Variables'!$B:$B,MATCH(EPS!$B565,'Vensim Variables'!$A:$A,0))</f>
        <v>g pollutant</v>
      </c>
      <c r="I565" t="str">
        <f t="shared" si="16"/>
        <v>PM10</v>
      </c>
      <c r="J565">
        <f>INDEX(NoSettings!$D:$D,MATCH(EPS!$A565,NoSettings!$A:$A,0))</f>
        <v>0</v>
      </c>
      <c r="K565">
        <f>INDEX(GWP!$C$2:$C$13,MATCH(EPS!I565,GWP!$B$2:$B$13,0))</f>
        <v>0</v>
      </c>
      <c r="L565" s="4">
        <f t="shared" si="17"/>
        <v>0</v>
      </c>
    </row>
    <row r="566" spans="1:12">
      <c r="A566" t="s">
        <v>584</v>
      </c>
      <c r="B566" t="s">
        <v>1</v>
      </c>
      <c r="C566" t="s">
        <v>1717</v>
      </c>
      <c r="D566" t="s">
        <v>1708</v>
      </c>
      <c r="E566" t="s">
        <v>1703</v>
      </c>
      <c r="F566" t="s">
        <v>1746</v>
      </c>
      <c r="H566" t="str">
        <f>INDEX('Vensim Variables'!$B:$B,MATCH(EPS!$B566,'Vensim Variables'!$A:$A,0))</f>
        <v>g pollutant</v>
      </c>
      <c r="I566" t="str">
        <f t="shared" si="16"/>
        <v>PM10</v>
      </c>
      <c r="J566">
        <f>INDEX(NoSettings!$D:$D,MATCH(EPS!$A566,NoSettings!$A:$A,0))</f>
        <v>0</v>
      </c>
      <c r="K566">
        <f>INDEX(GWP!$C$2:$C$13,MATCH(EPS!I566,GWP!$B$2:$B$13,0))</f>
        <v>0</v>
      </c>
      <c r="L566" s="4">
        <f t="shared" si="17"/>
        <v>0</v>
      </c>
    </row>
    <row r="567" spans="1:12">
      <c r="A567" t="s">
        <v>585</v>
      </c>
      <c r="B567" t="s">
        <v>1</v>
      </c>
      <c r="C567" t="s">
        <v>1717</v>
      </c>
      <c r="D567" t="s">
        <v>1708</v>
      </c>
      <c r="E567" t="s">
        <v>1703</v>
      </c>
      <c r="F567" t="s">
        <v>1747</v>
      </c>
      <c r="H567" t="str">
        <f>INDEX('Vensim Variables'!$B:$B,MATCH(EPS!$B567,'Vensim Variables'!$A:$A,0))</f>
        <v>g pollutant</v>
      </c>
      <c r="I567" t="str">
        <f t="shared" si="16"/>
        <v>PM10</v>
      </c>
      <c r="J567">
        <f>INDEX(NoSettings!$D:$D,MATCH(EPS!$A567,NoSettings!$A:$A,0))</f>
        <v>0</v>
      </c>
      <c r="K567">
        <f>INDEX(GWP!$C$2:$C$13,MATCH(EPS!I567,GWP!$B$2:$B$13,0))</f>
        <v>0</v>
      </c>
      <c r="L567" s="4">
        <f t="shared" si="17"/>
        <v>0</v>
      </c>
    </row>
    <row r="568" spans="1:12">
      <c r="A568" t="s">
        <v>586</v>
      </c>
      <c r="B568" t="s">
        <v>1</v>
      </c>
      <c r="C568" t="s">
        <v>1717</v>
      </c>
      <c r="D568" t="s">
        <v>1708</v>
      </c>
      <c r="E568" t="s">
        <v>1703</v>
      </c>
      <c r="F568" t="s">
        <v>1748</v>
      </c>
      <c r="H568" t="str">
        <f>INDEX('Vensim Variables'!$B:$B,MATCH(EPS!$B568,'Vensim Variables'!$A:$A,0))</f>
        <v>g pollutant</v>
      </c>
      <c r="I568" t="str">
        <f t="shared" si="16"/>
        <v>PM10</v>
      </c>
      <c r="J568">
        <f>INDEX(NoSettings!$D:$D,MATCH(EPS!$A568,NoSettings!$A:$A,0))</f>
        <v>5377770000</v>
      </c>
      <c r="K568">
        <f>INDEX(GWP!$C$2:$C$13,MATCH(EPS!I568,GWP!$B$2:$B$13,0))</f>
        <v>0</v>
      </c>
      <c r="L568" s="4">
        <f t="shared" si="17"/>
        <v>0</v>
      </c>
    </row>
    <row r="569" spans="1:12">
      <c r="A569" t="s">
        <v>587</v>
      </c>
      <c r="B569" t="s">
        <v>1</v>
      </c>
      <c r="C569" t="s">
        <v>1717</v>
      </c>
      <c r="D569" t="s">
        <v>1708</v>
      </c>
      <c r="E569" t="s">
        <v>1703</v>
      </c>
      <c r="F569" t="s">
        <v>1749</v>
      </c>
      <c r="H569" t="str">
        <f>INDEX('Vensim Variables'!$B:$B,MATCH(EPS!$B569,'Vensim Variables'!$A:$A,0))</f>
        <v>g pollutant</v>
      </c>
      <c r="I569" t="str">
        <f t="shared" si="16"/>
        <v>PM10</v>
      </c>
      <c r="J569">
        <f>INDEX(NoSettings!$D:$D,MATCH(EPS!$A569,NoSettings!$A:$A,0))</f>
        <v>0</v>
      </c>
      <c r="K569">
        <f>INDEX(GWP!$C$2:$C$13,MATCH(EPS!I569,GWP!$B$2:$B$13,0))</f>
        <v>0</v>
      </c>
      <c r="L569" s="4">
        <f t="shared" si="17"/>
        <v>0</v>
      </c>
    </row>
    <row r="570" spans="1:12">
      <c r="A570" t="s">
        <v>588</v>
      </c>
      <c r="B570" t="s">
        <v>1</v>
      </c>
      <c r="C570" t="s">
        <v>1717</v>
      </c>
      <c r="D570" t="s">
        <v>1708</v>
      </c>
      <c r="E570" t="s">
        <v>1703</v>
      </c>
      <c r="F570" t="s">
        <v>1750</v>
      </c>
      <c r="H570" t="str">
        <f>INDEX('Vensim Variables'!$B:$B,MATCH(EPS!$B570,'Vensim Variables'!$A:$A,0))</f>
        <v>g pollutant</v>
      </c>
      <c r="I570" t="str">
        <f t="shared" si="16"/>
        <v>PM10</v>
      </c>
      <c r="J570">
        <f>INDEX(NoSettings!$D:$D,MATCH(EPS!$A570,NoSettings!$A:$A,0))</f>
        <v>0</v>
      </c>
      <c r="K570">
        <f>INDEX(GWP!$C$2:$C$13,MATCH(EPS!I570,GWP!$B$2:$B$13,0))</f>
        <v>0</v>
      </c>
      <c r="L570" s="4">
        <f t="shared" si="17"/>
        <v>0</v>
      </c>
    </row>
    <row r="571" spans="1:12">
      <c r="A571" t="s">
        <v>589</v>
      </c>
      <c r="B571" t="s">
        <v>1</v>
      </c>
      <c r="C571" t="s">
        <v>1717</v>
      </c>
      <c r="D571" t="s">
        <v>1708</v>
      </c>
      <c r="E571" t="s">
        <v>1703</v>
      </c>
      <c r="F571" t="s">
        <v>1751</v>
      </c>
      <c r="H571" t="str">
        <f>INDEX('Vensim Variables'!$B:$B,MATCH(EPS!$B571,'Vensim Variables'!$A:$A,0))</f>
        <v>g pollutant</v>
      </c>
      <c r="I571" t="str">
        <f t="shared" si="16"/>
        <v>PM10</v>
      </c>
      <c r="J571">
        <f>INDEX(NoSettings!$D:$D,MATCH(EPS!$A571,NoSettings!$A:$A,0))</f>
        <v>0</v>
      </c>
      <c r="K571">
        <f>INDEX(GWP!$C$2:$C$13,MATCH(EPS!I571,GWP!$B$2:$B$13,0))</f>
        <v>0</v>
      </c>
      <c r="L571" s="4">
        <f t="shared" si="17"/>
        <v>0</v>
      </c>
    </row>
    <row r="572" spans="1:12">
      <c r="A572" t="s">
        <v>590</v>
      </c>
      <c r="B572" t="s">
        <v>1</v>
      </c>
      <c r="C572" t="s">
        <v>1717</v>
      </c>
      <c r="D572" t="s">
        <v>1708</v>
      </c>
      <c r="E572" t="s">
        <v>1704</v>
      </c>
      <c r="F572" t="s">
        <v>1742</v>
      </c>
      <c r="H572" t="str">
        <f>INDEX('Vensim Variables'!$B:$B,MATCH(EPS!$B572,'Vensim Variables'!$A:$A,0))</f>
        <v>g pollutant</v>
      </c>
      <c r="I572" t="str">
        <f t="shared" si="16"/>
        <v>PM10</v>
      </c>
      <c r="J572">
        <f>INDEX(NoSettings!$D:$D,MATCH(EPS!$A572,NoSettings!$A:$A,0))</f>
        <v>0</v>
      </c>
      <c r="K572">
        <f>INDEX(GWP!$C$2:$C$13,MATCH(EPS!I572,GWP!$B$2:$B$13,0))</f>
        <v>0</v>
      </c>
      <c r="L572" s="4">
        <f t="shared" si="17"/>
        <v>0</v>
      </c>
    </row>
    <row r="573" spans="1:12">
      <c r="A573" t="s">
        <v>591</v>
      </c>
      <c r="B573" t="s">
        <v>1</v>
      </c>
      <c r="C573" t="s">
        <v>1717</v>
      </c>
      <c r="D573" t="s">
        <v>1708</v>
      </c>
      <c r="E573" t="s">
        <v>1704</v>
      </c>
      <c r="F573" t="s">
        <v>1743</v>
      </c>
      <c r="H573" t="str">
        <f>INDEX('Vensim Variables'!$B:$B,MATCH(EPS!$B573,'Vensim Variables'!$A:$A,0))</f>
        <v>g pollutant</v>
      </c>
      <c r="I573" t="str">
        <f t="shared" si="16"/>
        <v>PM10</v>
      </c>
      <c r="J573">
        <f>INDEX(NoSettings!$D:$D,MATCH(EPS!$A573,NoSettings!$A:$A,0))</f>
        <v>0</v>
      </c>
      <c r="K573">
        <f>INDEX(GWP!$C$2:$C$13,MATCH(EPS!I573,GWP!$B$2:$B$13,0))</f>
        <v>0</v>
      </c>
      <c r="L573" s="4">
        <f t="shared" si="17"/>
        <v>0</v>
      </c>
    </row>
    <row r="574" spans="1:12">
      <c r="A574" t="s">
        <v>592</v>
      </c>
      <c r="B574" t="s">
        <v>1</v>
      </c>
      <c r="C574" t="s">
        <v>1717</v>
      </c>
      <c r="D574" t="s">
        <v>1708</v>
      </c>
      <c r="E574" t="s">
        <v>1704</v>
      </c>
      <c r="F574" t="s">
        <v>1744</v>
      </c>
      <c r="H574" t="str">
        <f>INDEX('Vensim Variables'!$B:$B,MATCH(EPS!$B574,'Vensim Variables'!$A:$A,0))</f>
        <v>g pollutant</v>
      </c>
      <c r="I574" t="str">
        <f t="shared" si="16"/>
        <v>PM10</v>
      </c>
      <c r="J574">
        <f>INDEX(NoSettings!$D:$D,MATCH(EPS!$A574,NoSettings!$A:$A,0))</f>
        <v>0</v>
      </c>
      <c r="K574">
        <f>INDEX(GWP!$C$2:$C$13,MATCH(EPS!I574,GWP!$B$2:$B$13,0))</f>
        <v>0</v>
      </c>
      <c r="L574" s="4">
        <f t="shared" si="17"/>
        <v>0</v>
      </c>
    </row>
    <row r="575" spans="1:12">
      <c r="A575" t="s">
        <v>593</v>
      </c>
      <c r="B575" t="s">
        <v>1</v>
      </c>
      <c r="C575" t="s">
        <v>1717</v>
      </c>
      <c r="D575" t="s">
        <v>1708</v>
      </c>
      <c r="E575" t="s">
        <v>1704</v>
      </c>
      <c r="F575" t="s">
        <v>1745</v>
      </c>
      <c r="H575" t="str">
        <f>INDEX('Vensim Variables'!$B:$B,MATCH(EPS!$B575,'Vensim Variables'!$A:$A,0))</f>
        <v>g pollutant</v>
      </c>
      <c r="I575" t="str">
        <f t="shared" si="16"/>
        <v>PM10</v>
      </c>
      <c r="J575">
        <f>INDEX(NoSettings!$D:$D,MATCH(EPS!$A575,NoSettings!$A:$A,0))</f>
        <v>0</v>
      </c>
      <c r="K575">
        <f>INDEX(GWP!$C$2:$C$13,MATCH(EPS!I575,GWP!$B$2:$B$13,0))</f>
        <v>0</v>
      </c>
      <c r="L575" s="4">
        <f t="shared" si="17"/>
        <v>0</v>
      </c>
    </row>
    <row r="576" spans="1:12">
      <c r="A576" t="s">
        <v>594</v>
      </c>
      <c r="B576" t="s">
        <v>1</v>
      </c>
      <c r="C576" t="s">
        <v>1717</v>
      </c>
      <c r="D576" t="s">
        <v>1708</v>
      </c>
      <c r="E576" t="s">
        <v>1704</v>
      </c>
      <c r="F576" t="s">
        <v>1746</v>
      </c>
      <c r="H576" t="str">
        <f>INDEX('Vensim Variables'!$B:$B,MATCH(EPS!$B576,'Vensim Variables'!$A:$A,0))</f>
        <v>g pollutant</v>
      </c>
      <c r="I576" t="str">
        <f t="shared" si="16"/>
        <v>PM10</v>
      </c>
      <c r="J576">
        <f>INDEX(NoSettings!$D:$D,MATCH(EPS!$A576,NoSettings!$A:$A,0))</f>
        <v>0</v>
      </c>
      <c r="K576">
        <f>INDEX(GWP!$C$2:$C$13,MATCH(EPS!I576,GWP!$B$2:$B$13,0))</f>
        <v>0</v>
      </c>
      <c r="L576" s="4">
        <f t="shared" si="17"/>
        <v>0</v>
      </c>
    </row>
    <row r="577" spans="1:12">
      <c r="A577" t="s">
        <v>595</v>
      </c>
      <c r="B577" t="s">
        <v>1</v>
      </c>
      <c r="C577" t="s">
        <v>1717</v>
      </c>
      <c r="D577" t="s">
        <v>1708</v>
      </c>
      <c r="E577" t="s">
        <v>1704</v>
      </c>
      <c r="F577" t="s">
        <v>1747</v>
      </c>
      <c r="H577" t="str">
        <f>INDEX('Vensim Variables'!$B:$B,MATCH(EPS!$B577,'Vensim Variables'!$A:$A,0))</f>
        <v>g pollutant</v>
      </c>
      <c r="I577" t="str">
        <f t="shared" si="16"/>
        <v>PM10</v>
      </c>
      <c r="J577">
        <f>INDEX(NoSettings!$D:$D,MATCH(EPS!$A577,NoSettings!$A:$A,0))</f>
        <v>0</v>
      </c>
      <c r="K577">
        <f>INDEX(GWP!$C$2:$C$13,MATCH(EPS!I577,GWP!$B$2:$B$13,0))</f>
        <v>0</v>
      </c>
      <c r="L577" s="4">
        <f t="shared" si="17"/>
        <v>0</v>
      </c>
    </row>
    <row r="578" spans="1:12">
      <c r="A578" t="s">
        <v>596</v>
      </c>
      <c r="B578" t="s">
        <v>1</v>
      </c>
      <c r="C578" t="s">
        <v>1717</v>
      </c>
      <c r="D578" t="s">
        <v>1708</v>
      </c>
      <c r="E578" t="s">
        <v>1704</v>
      </c>
      <c r="F578" t="s">
        <v>1748</v>
      </c>
      <c r="H578" t="str">
        <f>INDEX('Vensim Variables'!$B:$B,MATCH(EPS!$B578,'Vensim Variables'!$A:$A,0))</f>
        <v>g pollutant</v>
      </c>
      <c r="I578" t="str">
        <f t="shared" si="16"/>
        <v>PM10</v>
      </c>
      <c r="J578">
        <f>INDEX(NoSettings!$D:$D,MATCH(EPS!$A578,NoSettings!$A:$A,0))</f>
        <v>4224890000</v>
      </c>
      <c r="K578">
        <f>INDEX(GWP!$C$2:$C$13,MATCH(EPS!I578,GWP!$B$2:$B$13,0))</f>
        <v>0</v>
      </c>
      <c r="L578" s="4">
        <f t="shared" si="17"/>
        <v>0</v>
      </c>
    </row>
    <row r="579" spans="1:12">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INDEX(NoSettings!$D:$D,MATCH(EPS!$A579,NoSettings!$A:$A,0))</f>
        <v>0</v>
      </c>
      <c r="K579">
        <f>INDEX(GWP!$C$2:$C$13,MATCH(EPS!I579,GWP!$B$2:$B$13,0))</f>
        <v>0</v>
      </c>
      <c r="L579" s="4">
        <f t="shared" ref="L579:L642" si="19">IF(H579="g pollutant",K579*J579/10^12,IF(H579="MMTCO2e",J579,IF(H579="MWh",J579,0)))</f>
        <v>0</v>
      </c>
    </row>
    <row r="580" spans="1:12">
      <c r="A580" t="s">
        <v>598</v>
      </c>
      <c r="B580" t="s">
        <v>1</v>
      </c>
      <c r="C580" t="s">
        <v>1717</v>
      </c>
      <c r="D580" t="s">
        <v>1708</v>
      </c>
      <c r="E580" t="s">
        <v>1704</v>
      </c>
      <c r="F580" t="s">
        <v>1750</v>
      </c>
      <c r="H580" t="str">
        <f>INDEX('Vensim Variables'!$B:$B,MATCH(EPS!$B580,'Vensim Variables'!$A:$A,0))</f>
        <v>g pollutant</v>
      </c>
      <c r="I580" t="str">
        <f t="shared" si="18"/>
        <v>PM10</v>
      </c>
      <c r="J580">
        <f>INDEX(NoSettings!$D:$D,MATCH(EPS!$A580,NoSettings!$A:$A,0))</f>
        <v>0</v>
      </c>
      <c r="K580">
        <f>INDEX(GWP!$C$2:$C$13,MATCH(EPS!I580,GWP!$B$2:$B$13,0))</f>
        <v>0</v>
      </c>
      <c r="L580" s="4">
        <f t="shared" si="19"/>
        <v>0</v>
      </c>
    </row>
    <row r="581" spans="1:12">
      <c r="A581" t="s">
        <v>599</v>
      </c>
      <c r="B581" t="s">
        <v>1</v>
      </c>
      <c r="C581" t="s">
        <v>1717</v>
      </c>
      <c r="D581" t="s">
        <v>1708</v>
      </c>
      <c r="E581" t="s">
        <v>1704</v>
      </c>
      <c r="F581" t="s">
        <v>1751</v>
      </c>
      <c r="H581" t="str">
        <f>INDEX('Vensim Variables'!$B:$B,MATCH(EPS!$B581,'Vensim Variables'!$A:$A,0))</f>
        <v>g pollutant</v>
      </c>
      <c r="I581" t="str">
        <f t="shared" si="18"/>
        <v>PM10</v>
      </c>
      <c r="J581">
        <f>INDEX(NoSettings!$D:$D,MATCH(EPS!$A581,NoSettings!$A:$A,0))</f>
        <v>0</v>
      </c>
      <c r="K581">
        <f>INDEX(GWP!$C$2:$C$13,MATCH(EPS!I581,GWP!$B$2:$B$13,0))</f>
        <v>0</v>
      </c>
      <c r="L581" s="4">
        <f t="shared" si="19"/>
        <v>0</v>
      </c>
    </row>
    <row r="582" spans="1:12">
      <c r="A582" t="s">
        <v>600</v>
      </c>
      <c r="B582" t="s">
        <v>1</v>
      </c>
      <c r="C582" t="s">
        <v>1717</v>
      </c>
      <c r="D582" t="s">
        <v>1709</v>
      </c>
      <c r="E582" t="s">
        <v>1703</v>
      </c>
      <c r="F582" t="s">
        <v>1742</v>
      </c>
      <c r="H582" t="str">
        <f>INDEX('Vensim Variables'!$B:$B,MATCH(EPS!$B582,'Vensim Variables'!$A:$A,0))</f>
        <v>g pollutant</v>
      </c>
      <c r="I582" t="str">
        <f t="shared" si="18"/>
        <v>PM25</v>
      </c>
      <c r="J582">
        <f>INDEX(NoSettings!$D:$D,MATCH(EPS!$A582,NoSettings!$A:$A,0))</f>
        <v>0</v>
      </c>
      <c r="K582">
        <f>INDEX(GWP!$C$2:$C$13,MATCH(EPS!I582,GWP!$B$2:$B$13,0))</f>
        <v>0</v>
      </c>
      <c r="L582" s="4">
        <f t="shared" si="19"/>
        <v>0</v>
      </c>
    </row>
    <row r="583" spans="1:12">
      <c r="A583" t="s">
        <v>601</v>
      </c>
      <c r="B583" t="s">
        <v>1</v>
      </c>
      <c r="C583" t="s">
        <v>1717</v>
      </c>
      <c r="D583" t="s">
        <v>1709</v>
      </c>
      <c r="E583" t="s">
        <v>1703</v>
      </c>
      <c r="F583" t="s">
        <v>1743</v>
      </c>
      <c r="H583" t="str">
        <f>INDEX('Vensim Variables'!$B:$B,MATCH(EPS!$B583,'Vensim Variables'!$A:$A,0))</f>
        <v>g pollutant</v>
      </c>
      <c r="I583" t="str">
        <f t="shared" si="18"/>
        <v>PM25</v>
      </c>
      <c r="J583">
        <f>INDEX(NoSettings!$D:$D,MATCH(EPS!$A583,NoSettings!$A:$A,0))</f>
        <v>0</v>
      </c>
      <c r="K583">
        <f>INDEX(GWP!$C$2:$C$13,MATCH(EPS!I583,GWP!$B$2:$B$13,0))</f>
        <v>0</v>
      </c>
      <c r="L583" s="4">
        <f t="shared" si="19"/>
        <v>0</v>
      </c>
    </row>
    <row r="584" spans="1:12">
      <c r="A584" t="s">
        <v>602</v>
      </c>
      <c r="B584" t="s">
        <v>1</v>
      </c>
      <c r="C584" t="s">
        <v>1717</v>
      </c>
      <c r="D584" t="s">
        <v>1709</v>
      </c>
      <c r="E584" t="s">
        <v>1703</v>
      </c>
      <c r="F584" t="s">
        <v>1744</v>
      </c>
      <c r="H584" t="str">
        <f>INDEX('Vensim Variables'!$B:$B,MATCH(EPS!$B584,'Vensim Variables'!$A:$A,0))</f>
        <v>g pollutant</v>
      </c>
      <c r="I584" t="str">
        <f t="shared" si="18"/>
        <v>PM25</v>
      </c>
      <c r="J584">
        <f>INDEX(NoSettings!$D:$D,MATCH(EPS!$A584,NoSettings!$A:$A,0))</f>
        <v>0</v>
      </c>
      <c r="K584">
        <f>INDEX(GWP!$C$2:$C$13,MATCH(EPS!I584,GWP!$B$2:$B$13,0))</f>
        <v>0</v>
      </c>
      <c r="L584" s="4">
        <f t="shared" si="19"/>
        <v>0</v>
      </c>
    </row>
    <row r="585" spans="1:12">
      <c r="A585" t="s">
        <v>603</v>
      </c>
      <c r="B585" t="s">
        <v>1</v>
      </c>
      <c r="C585" t="s">
        <v>1717</v>
      </c>
      <c r="D585" t="s">
        <v>1709</v>
      </c>
      <c r="E585" t="s">
        <v>1703</v>
      </c>
      <c r="F585" t="s">
        <v>1745</v>
      </c>
      <c r="H585" t="str">
        <f>INDEX('Vensim Variables'!$B:$B,MATCH(EPS!$B585,'Vensim Variables'!$A:$A,0))</f>
        <v>g pollutant</v>
      </c>
      <c r="I585" t="str">
        <f t="shared" si="18"/>
        <v>PM25</v>
      </c>
      <c r="J585">
        <f>INDEX(NoSettings!$D:$D,MATCH(EPS!$A585,NoSettings!$A:$A,0))</f>
        <v>0</v>
      </c>
      <c r="K585">
        <f>INDEX(GWP!$C$2:$C$13,MATCH(EPS!I585,GWP!$B$2:$B$13,0))</f>
        <v>0</v>
      </c>
      <c r="L585" s="4">
        <f t="shared" si="19"/>
        <v>0</v>
      </c>
    </row>
    <row r="586" spans="1:12">
      <c r="A586" t="s">
        <v>604</v>
      </c>
      <c r="B586" t="s">
        <v>1</v>
      </c>
      <c r="C586" t="s">
        <v>1717</v>
      </c>
      <c r="D586" t="s">
        <v>1709</v>
      </c>
      <c r="E586" t="s">
        <v>1703</v>
      </c>
      <c r="F586" t="s">
        <v>1746</v>
      </c>
      <c r="H586" t="str">
        <f>INDEX('Vensim Variables'!$B:$B,MATCH(EPS!$B586,'Vensim Variables'!$A:$A,0))</f>
        <v>g pollutant</v>
      </c>
      <c r="I586" t="str">
        <f t="shared" si="18"/>
        <v>PM25</v>
      </c>
      <c r="J586">
        <f>INDEX(NoSettings!$D:$D,MATCH(EPS!$A586,NoSettings!$A:$A,0))</f>
        <v>0</v>
      </c>
      <c r="K586">
        <f>INDEX(GWP!$C$2:$C$13,MATCH(EPS!I586,GWP!$B$2:$B$13,0))</f>
        <v>0</v>
      </c>
      <c r="L586" s="4">
        <f t="shared" si="19"/>
        <v>0</v>
      </c>
    </row>
    <row r="587" spans="1:12">
      <c r="A587" t="s">
        <v>605</v>
      </c>
      <c r="B587" t="s">
        <v>1</v>
      </c>
      <c r="C587" t="s">
        <v>1717</v>
      </c>
      <c r="D587" t="s">
        <v>1709</v>
      </c>
      <c r="E587" t="s">
        <v>1703</v>
      </c>
      <c r="F587" t="s">
        <v>1747</v>
      </c>
      <c r="H587" t="str">
        <f>INDEX('Vensim Variables'!$B:$B,MATCH(EPS!$B587,'Vensim Variables'!$A:$A,0))</f>
        <v>g pollutant</v>
      </c>
      <c r="I587" t="str">
        <f t="shared" si="18"/>
        <v>PM25</v>
      </c>
      <c r="J587">
        <f>INDEX(NoSettings!$D:$D,MATCH(EPS!$A587,NoSettings!$A:$A,0))</f>
        <v>0</v>
      </c>
      <c r="K587">
        <f>INDEX(GWP!$C$2:$C$13,MATCH(EPS!I587,GWP!$B$2:$B$13,0))</f>
        <v>0</v>
      </c>
      <c r="L587" s="4">
        <f t="shared" si="19"/>
        <v>0</v>
      </c>
    </row>
    <row r="588" spans="1:12">
      <c r="A588" t="s">
        <v>606</v>
      </c>
      <c r="B588" t="s">
        <v>1</v>
      </c>
      <c r="C588" t="s">
        <v>1717</v>
      </c>
      <c r="D588" t="s">
        <v>1709</v>
      </c>
      <c r="E588" t="s">
        <v>1703</v>
      </c>
      <c r="F588" t="s">
        <v>1748</v>
      </c>
      <c r="H588" t="str">
        <f>INDEX('Vensim Variables'!$B:$B,MATCH(EPS!$B588,'Vensim Variables'!$A:$A,0))</f>
        <v>g pollutant</v>
      </c>
      <c r="I588" t="str">
        <f t="shared" si="18"/>
        <v>PM25</v>
      </c>
      <c r="J588">
        <f>INDEX(NoSettings!$D:$D,MATCH(EPS!$A588,NoSettings!$A:$A,0))</f>
        <v>4732910000</v>
      </c>
      <c r="K588">
        <f>INDEX(GWP!$C$2:$C$13,MATCH(EPS!I588,GWP!$B$2:$B$13,0))</f>
        <v>0</v>
      </c>
      <c r="L588" s="4">
        <f t="shared" si="19"/>
        <v>0</v>
      </c>
    </row>
    <row r="589" spans="1:12">
      <c r="A589" t="s">
        <v>607</v>
      </c>
      <c r="B589" t="s">
        <v>1</v>
      </c>
      <c r="C589" t="s">
        <v>1717</v>
      </c>
      <c r="D589" t="s">
        <v>1709</v>
      </c>
      <c r="E589" t="s">
        <v>1703</v>
      </c>
      <c r="F589" t="s">
        <v>1749</v>
      </c>
      <c r="H589" t="str">
        <f>INDEX('Vensim Variables'!$B:$B,MATCH(EPS!$B589,'Vensim Variables'!$A:$A,0))</f>
        <v>g pollutant</v>
      </c>
      <c r="I589" t="str">
        <f t="shared" si="18"/>
        <v>PM25</v>
      </c>
      <c r="J589">
        <f>INDEX(NoSettings!$D:$D,MATCH(EPS!$A589,NoSettings!$A:$A,0))</f>
        <v>0</v>
      </c>
      <c r="K589">
        <f>INDEX(GWP!$C$2:$C$13,MATCH(EPS!I589,GWP!$B$2:$B$13,0))</f>
        <v>0</v>
      </c>
      <c r="L589" s="4">
        <f t="shared" si="19"/>
        <v>0</v>
      </c>
    </row>
    <row r="590" spans="1:12">
      <c r="A590" t="s">
        <v>608</v>
      </c>
      <c r="B590" t="s">
        <v>1</v>
      </c>
      <c r="C590" t="s">
        <v>1717</v>
      </c>
      <c r="D590" t="s">
        <v>1709</v>
      </c>
      <c r="E590" t="s">
        <v>1703</v>
      </c>
      <c r="F590" t="s">
        <v>1750</v>
      </c>
      <c r="H590" t="str">
        <f>INDEX('Vensim Variables'!$B:$B,MATCH(EPS!$B590,'Vensim Variables'!$A:$A,0))</f>
        <v>g pollutant</v>
      </c>
      <c r="I590" t="str">
        <f t="shared" si="18"/>
        <v>PM25</v>
      </c>
      <c r="J590">
        <f>INDEX(NoSettings!$D:$D,MATCH(EPS!$A590,NoSettings!$A:$A,0))</f>
        <v>0</v>
      </c>
      <c r="K590">
        <f>INDEX(GWP!$C$2:$C$13,MATCH(EPS!I590,GWP!$B$2:$B$13,0))</f>
        <v>0</v>
      </c>
      <c r="L590" s="4">
        <f t="shared" si="19"/>
        <v>0</v>
      </c>
    </row>
    <row r="591" spans="1:12">
      <c r="A591" t="s">
        <v>609</v>
      </c>
      <c r="B591" t="s">
        <v>1</v>
      </c>
      <c r="C591" t="s">
        <v>1717</v>
      </c>
      <c r="D591" t="s">
        <v>1709</v>
      </c>
      <c r="E591" t="s">
        <v>1703</v>
      </c>
      <c r="F591" t="s">
        <v>1751</v>
      </c>
      <c r="H591" t="str">
        <f>INDEX('Vensim Variables'!$B:$B,MATCH(EPS!$B591,'Vensim Variables'!$A:$A,0))</f>
        <v>g pollutant</v>
      </c>
      <c r="I591" t="str">
        <f t="shared" si="18"/>
        <v>PM25</v>
      </c>
      <c r="J591">
        <f>INDEX(NoSettings!$D:$D,MATCH(EPS!$A591,NoSettings!$A:$A,0))</f>
        <v>0</v>
      </c>
      <c r="K591">
        <f>INDEX(GWP!$C$2:$C$13,MATCH(EPS!I591,GWP!$B$2:$B$13,0))</f>
        <v>0</v>
      </c>
      <c r="L591" s="4">
        <f t="shared" si="19"/>
        <v>0</v>
      </c>
    </row>
    <row r="592" spans="1:12">
      <c r="A592" t="s">
        <v>610</v>
      </c>
      <c r="B592" t="s">
        <v>1</v>
      </c>
      <c r="C592" t="s">
        <v>1717</v>
      </c>
      <c r="D592" t="s">
        <v>1709</v>
      </c>
      <c r="E592" t="s">
        <v>1704</v>
      </c>
      <c r="F592" t="s">
        <v>1742</v>
      </c>
      <c r="H592" t="str">
        <f>INDEX('Vensim Variables'!$B:$B,MATCH(EPS!$B592,'Vensim Variables'!$A:$A,0))</f>
        <v>g pollutant</v>
      </c>
      <c r="I592" t="str">
        <f t="shared" si="18"/>
        <v>PM25</v>
      </c>
      <c r="J592">
        <f>INDEX(NoSettings!$D:$D,MATCH(EPS!$A592,NoSettings!$A:$A,0))</f>
        <v>0</v>
      </c>
      <c r="K592">
        <f>INDEX(GWP!$C$2:$C$13,MATCH(EPS!I592,GWP!$B$2:$B$13,0))</f>
        <v>0</v>
      </c>
      <c r="L592" s="4">
        <f t="shared" si="19"/>
        <v>0</v>
      </c>
    </row>
    <row r="593" spans="1:12">
      <c r="A593" t="s">
        <v>611</v>
      </c>
      <c r="B593" t="s">
        <v>1</v>
      </c>
      <c r="C593" t="s">
        <v>1717</v>
      </c>
      <c r="D593" t="s">
        <v>1709</v>
      </c>
      <c r="E593" t="s">
        <v>1704</v>
      </c>
      <c r="F593" t="s">
        <v>1743</v>
      </c>
      <c r="H593" t="str">
        <f>INDEX('Vensim Variables'!$B:$B,MATCH(EPS!$B593,'Vensim Variables'!$A:$A,0))</f>
        <v>g pollutant</v>
      </c>
      <c r="I593" t="str">
        <f t="shared" si="18"/>
        <v>PM25</v>
      </c>
      <c r="J593">
        <f>INDEX(NoSettings!$D:$D,MATCH(EPS!$A593,NoSettings!$A:$A,0))</f>
        <v>0</v>
      </c>
      <c r="K593">
        <f>INDEX(GWP!$C$2:$C$13,MATCH(EPS!I593,GWP!$B$2:$B$13,0))</f>
        <v>0</v>
      </c>
      <c r="L593" s="4">
        <f t="shared" si="19"/>
        <v>0</v>
      </c>
    </row>
    <row r="594" spans="1:12">
      <c r="A594" t="s">
        <v>612</v>
      </c>
      <c r="B594" t="s">
        <v>1</v>
      </c>
      <c r="C594" t="s">
        <v>1717</v>
      </c>
      <c r="D594" t="s">
        <v>1709</v>
      </c>
      <c r="E594" t="s">
        <v>1704</v>
      </c>
      <c r="F594" t="s">
        <v>1744</v>
      </c>
      <c r="H594" t="str">
        <f>INDEX('Vensim Variables'!$B:$B,MATCH(EPS!$B594,'Vensim Variables'!$A:$A,0))</f>
        <v>g pollutant</v>
      </c>
      <c r="I594" t="str">
        <f t="shared" si="18"/>
        <v>PM25</v>
      </c>
      <c r="J594">
        <f>INDEX(NoSettings!$D:$D,MATCH(EPS!$A594,NoSettings!$A:$A,0))</f>
        <v>0</v>
      </c>
      <c r="K594">
        <f>INDEX(GWP!$C$2:$C$13,MATCH(EPS!I594,GWP!$B$2:$B$13,0))</f>
        <v>0</v>
      </c>
      <c r="L594" s="4">
        <f t="shared" si="19"/>
        <v>0</v>
      </c>
    </row>
    <row r="595" spans="1:12">
      <c r="A595" t="s">
        <v>613</v>
      </c>
      <c r="B595" t="s">
        <v>1</v>
      </c>
      <c r="C595" t="s">
        <v>1717</v>
      </c>
      <c r="D595" t="s">
        <v>1709</v>
      </c>
      <c r="E595" t="s">
        <v>1704</v>
      </c>
      <c r="F595" t="s">
        <v>1745</v>
      </c>
      <c r="H595" t="str">
        <f>INDEX('Vensim Variables'!$B:$B,MATCH(EPS!$B595,'Vensim Variables'!$A:$A,0))</f>
        <v>g pollutant</v>
      </c>
      <c r="I595" t="str">
        <f t="shared" si="18"/>
        <v>PM25</v>
      </c>
      <c r="J595">
        <f>INDEX(NoSettings!$D:$D,MATCH(EPS!$A595,NoSettings!$A:$A,0))</f>
        <v>0</v>
      </c>
      <c r="K595">
        <f>INDEX(GWP!$C$2:$C$13,MATCH(EPS!I595,GWP!$B$2:$B$13,0))</f>
        <v>0</v>
      </c>
      <c r="L595" s="4">
        <f t="shared" si="19"/>
        <v>0</v>
      </c>
    </row>
    <row r="596" spans="1:12">
      <c r="A596" t="s">
        <v>614</v>
      </c>
      <c r="B596" t="s">
        <v>1</v>
      </c>
      <c r="C596" t="s">
        <v>1717</v>
      </c>
      <c r="D596" t="s">
        <v>1709</v>
      </c>
      <c r="E596" t="s">
        <v>1704</v>
      </c>
      <c r="F596" t="s">
        <v>1746</v>
      </c>
      <c r="H596" t="str">
        <f>INDEX('Vensim Variables'!$B:$B,MATCH(EPS!$B596,'Vensim Variables'!$A:$A,0))</f>
        <v>g pollutant</v>
      </c>
      <c r="I596" t="str">
        <f t="shared" si="18"/>
        <v>PM25</v>
      </c>
      <c r="J596">
        <f>INDEX(NoSettings!$D:$D,MATCH(EPS!$A596,NoSettings!$A:$A,0))</f>
        <v>0</v>
      </c>
      <c r="K596">
        <f>INDEX(GWP!$C$2:$C$13,MATCH(EPS!I596,GWP!$B$2:$B$13,0))</f>
        <v>0</v>
      </c>
      <c r="L596" s="4">
        <f t="shared" si="19"/>
        <v>0</v>
      </c>
    </row>
    <row r="597" spans="1:12">
      <c r="A597" t="s">
        <v>615</v>
      </c>
      <c r="B597" t="s">
        <v>1</v>
      </c>
      <c r="C597" t="s">
        <v>1717</v>
      </c>
      <c r="D597" t="s">
        <v>1709</v>
      </c>
      <c r="E597" t="s">
        <v>1704</v>
      </c>
      <c r="F597" t="s">
        <v>1747</v>
      </c>
      <c r="H597" t="str">
        <f>INDEX('Vensim Variables'!$B:$B,MATCH(EPS!$B597,'Vensim Variables'!$A:$A,0))</f>
        <v>g pollutant</v>
      </c>
      <c r="I597" t="str">
        <f t="shared" si="18"/>
        <v>PM25</v>
      </c>
      <c r="J597">
        <f>INDEX(NoSettings!$D:$D,MATCH(EPS!$A597,NoSettings!$A:$A,0))</f>
        <v>0</v>
      </c>
      <c r="K597">
        <f>INDEX(GWP!$C$2:$C$13,MATCH(EPS!I597,GWP!$B$2:$B$13,0))</f>
        <v>0</v>
      </c>
      <c r="L597" s="4">
        <f t="shared" si="19"/>
        <v>0</v>
      </c>
    </row>
    <row r="598" spans="1:12">
      <c r="A598" t="s">
        <v>616</v>
      </c>
      <c r="B598" t="s">
        <v>1</v>
      </c>
      <c r="C598" t="s">
        <v>1717</v>
      </c>
      <c r="D598" t="s">
        <v>1709</v>
      </c>
      <c r="E598" t="s">
        <v>1704</v>
      </c>
      <c r="F598" t="s">
        <v>1748</v>
      </c>
      <c r="H598" t="str">
        <f>INDEX('Vensim Variables'!$B:$B,MATCH(EPS!$B598,'Vensim Variables'!$A:$A,0))</f>
        <v>g pollutant</v>
      </c>
      <c r="I598" t="str">
        <f t="shared" si="18"/>
        <v>PM25</v>
      </c>
      <c r="J598">
        <f>INDEX(NoSettings!$D:$D,MATCH(EPS!$A598,NoSettings!$A:$A,0))</f>
        <v>3718270000</v>
      </c>
      <c r="K598">
        <f>INDEX(GWP!$C$2:$C$13,MATCH(EPS!I598,GWP!$B$2:$B$13,0))</f>
        <v>0</v>
      </c>
      <c r="L598" s="4">
        <f t="shared" si="19"/>
        <v>0</v>
      </c>
    </row>
    <row r="599" spans="1:12">
      <c r="A599" t="s">
        <v>617</v>
      </c>
      <c r="B599" t="s">
        <v>1</v>
      </c>
      <c r="C599" t="s">
        <v>1717</v>
      </c>
      <c r="D599" t="s">
        <v>1709</v>
      </c>
      <c r="E599" t="s">
        <v>1704</v>
      </c>
      <c r="F599" t="s">
        <v>1749</v>
      </c>
      <c r="H599" t="str">
        <f>INDEX('Vensim Variables'!$B:$B,MATCH(EPS!$B599,'Vensim Variables'!$A:$A,0))</f>
        <v>g pollutant</v>
      </c>
      <c r="I599" t="str">
        <f t="shared" si="18"/>
        <v>PM25</v>
      </c>
      <c r="J599">
        <f>INDEX(NoSettings!$D:$D,MATCH(EPS!$A599,NoSettings!$A:$A,0))</f>
        <v>0</v>
      </c>
      <c r="K599">
        <f>INDEX(GWP!$C$2:$C$13,MATCH(EPS!I599,GWP!$B$2:$B$13,0))</f>
        <v>0</v>
      </c>
      <c r="L599" s="4">
        <f t="shared" si="19"/>
        <v>0</v>
      </c>
    </row>
    <row r="600" spans="1:12">
      <c r="A600" t="s">
        <v>618</v>
      </c>
      <c r="B600" t="s">
        <v>1</v>
      </c>
      <c r="C600" t="s">
        <v>1717</v>
      </c>
      <c r="D600" t="s">
        <v>1709</v>
      </c>
      <c r="E600" t="s">
        <v>1704</v>
      </c>
      <c r="F600" t="s">
        <v>1750</v>
      </c>
      <c r="H600" t="str">
        <f>INDEX('Vensim Variables'!$B:$B,MATCH(EPS!$B600,'Vensim Variables'!$A:$A,0))</f>
        <v>g pollutant</v>
      </c>
      <c r="I600" t="str">
        <f t="shared" si="18"/>
        <v>PM25</v>
      </c>
      <c r="J600">
        <f>INDEX(NoSettings!$D:$D,MATCH(EPS!$A600,NoSettings!$A:$A,0))</f>
        <v>0</v>
      </c>
      <c r="K600">
        <f>INDEX(GWP!$C$2:$C$13,MATCH(EPS!I600,GWP!$B$2:$B$13,0))</f>
        <v>0</v>
      </c>
      <c r="L600" s="4">
        <f t="shared" si="19"/>
        <v>0</v>
      </c>
    </row>
    <row r="601" spans="1:12">
      <c r="A601" t="s">
        <v>619</v>
      </c>
      <c r="B601" t="s">
        <v>1</v>
      </c>
      <c r="C601" t="s">
        <v>1717</v>
      </c>
      <c r="D601" t="s">
        <v>1709</v>
      </c>
      <c r="E601" t="s">
        <v>1704</v>
      </c>
      <c r="F601" t="s">
        <v>1751</v>
      </c>
      <c r="H601" t="str">
        <f>INDEX('Vensim Variables'!$B:$B,MATCH(EPS!$B601,'Vensim Variables'!$A:$A,0))</f>
        <v>g pollutant</v>
      </c>
      <c r="I601" t="str">
        <f t="shared" si="18"/>
        <v>PM25</v>
      </c>
      <c r="J601">
        <f>INDEX(NoSettings!$D:$D,MATCH(EPS!$A601,NoSettings!$A:$A,0))</f>
        <v>0</v>
      </c>
      <c r="K601">
        <f>INDEX(GWP!$C$2:$C$13,MATCH(EPS!I601,GWP!$B$2:$B$13,0))</f>
        <v>0</v>
      </c>
      <c r="L601" s="4">
        <f t="shared" si="19"/>
        <v>0</v>
      </c>
    </row>
    <row r="602" spans="1:12">
      <c r="A602" t="s">
        <v>620</v>
      </c>
      <c r="B602" t="s">
        <v>1</v>
      </c>
      <c r="C602" t="s">
        <v>1717</v>
      </c>
      <c r="D602" t="s">
        <v>1710</v>
      </c>
      <c r="E602" t="s">
        <v>1703</v>
      </c>
      <c r="F602" t="s">
        <v>1742</v>
      </c>
      <c r="H602" t="str">
        <f>INDEX('Vensim Variables'!$B:$B,MATCH(EPS!$B602,'Vensim Variables'!$A:$A,0))</f>
        <v>g pollutant</v>
      </c>
      <c r="I602" t="str">
        <f t="shared" si="18"/>
        <v>SOx</v>
      </c>
      <c r="J602">
        <f>INDEX(NoSettings!$D:$D,MATCH(EPS!$A602,NoSettings!$A:$A,0))</f>
        <v>0</v>
      </c>
      <c r="K602">
        <f>INDEX(GWP!$C$2:$C$13,MATCH(EPS!I602,GWP!$B$2:$B$13,0))</f>
        <v>0</v>
      </c>
      <c r="L602" s="4">
        <f t="shared" si="19"/>
        <v>0</v>
      </c>
    </row>
    <row r="603" spans="1:12">
      <c r="A603" t="s">
        <v>621</v>
      </c>
      <c r="B603" t="s">
        <v>1</v>
      </c>
      <c r="C603" t="s">
        <v>1717</v>
      </c>
      <c r="D603" t="s">
        <v>1710</v>
      </c>
      <c r="E603" t="s">
        <v>1703</v>
      </c>
      <c r="F603" t="s">
        <v>1743</v>
      </c>
      <c r="H603" t="str">
        <f>INDEX('Vensim Variables'!$B:$B,MATCH(EPS!$B603,'Vensim Variables'!$A:$A,0))</f>
        <v>g pollutant</v>
      </c>
      <c r="I603" t="str">
        <f t="shared" si="18"/>
        <v>SOx</v>
      </c>
      <c r="J603">
        <f>INDEX(NoSettings!$D:$D,MATCH(EPS!$A603,NoSettings!$A:$A,0))</f>
        <v>0</v>
      </c>
      <c r="K603">
        <f>INDEX(GWP!$C$2:$C$13,MATCH(EPS!I603,GWP!$B$2:$B$13,0))</f>
        <v>0</v>
      </c>
      <c r="L603" s="4">
        <f t="shared" si="19"/>
        <v>0</v>
      </c>
    </row>
    <row r="604" spans="1:12">
      <c r="A604" t="s">
        <v>622</v>
      </c>
      <c r="B604" t="s">
        <v>1</v>
      </c>
      <c r="C604" t="s">
        <v>1717</v>
      </c>
      <c r="D604" t="s">
        <v>1710</v>
      </c>
      <c r="E604" t="s">
        <v>1703</v>
      </c>
      <c r="F604" t="s">
        <v>1744</v>
      </c>
      <c r="H604" t="str">
        <f>INDEX('Vensim Variables'!$B:$B,MATCH(EPS!$B604,'Vensim Variables'!$A:$A,0))</f>
        <v>g pollutant</v>
      </c>
      <c r="I604" t="str">
        <f t="shared" si="18"/>
        <v>SOx</v>
      </c>
      <c r="J604">
        <f>INDEX(NoSettings!$D:$D,MATCH(EPS!$A604,NoSettings!$A:$A,0))</f>
        <v>0</v>
      </c>
      <c r="K604">
        <f>INDEX(GWP!$C$2:$C$13,MATCH(EPS!I604,GWP!$B$2:$B$13,0))</f>
        <v>0</v>
      </c>
      <c r="L604" s="4">
        <f t="shared" si="19"/>
        <v>0</v>
      </c>
    </row>
    <row r="605" spans="1:12">
      <c r="A605" t="s">
        <v>623</v>
      </c>
      <c r="B605" t="s">
        <v>1</v>
      </c>
      <c r="C605" t="s">
        <v>1717</v>
      </c>
      <c r="D605" t="s">
        <v>1710</v>
      </c>
      <c r="E605" t="s">
        <v>1703</v>
      </c>
      <c r="F605" t="s">
        <v>1745</v>
      </c>
      <c r="H605" t="str">
        <f>INDEX('Vensim Variables'!$B:$B,MATCH(EPS!$B605,'Vensim Variables'!$A:$A,0))</f>
        <v>g pollutant</v>
      </c>
      <c r="I605" t="str">
        <f t="shared" si="18"/>
        <v>SOx</v>
      </c>
      <c r="J605">
        <f>INDEX(NoSettings!$D:$D,MATCH(EPS!$A605,NoSettings!$A:$A,0))</f>
        <v>0</v>
      </c>
      <c r="K605">
        <f>INDEX(GWP!$C$2:$C$13,MATCH(EPS!I605,GWP!$B$2:$B$13,0))</f>
        <v>0</v>
      </c>
      <c r="L605" s="4">
        <f t="shared" si="19"/>
        <v>0</v>
      </c>
    </row>
    <row r="606" spans="1:12">
      <c r="A606" t="s">
        <v>624</v>
      </c>
      <c r="B606" t="s">
        <v>1</v>
      </c>
      <c r="C606" t="s">
        <v>1717</v>
      </c>
      <c r="D606" t="s">
        <v>1710</v>
      </c>
      <c r="E606" t="s">
        <v>1703</v>
      </c>
      <c r="F606" t="s">
        <v>1746</v>
      </c>
      <c r="H606" t="str">
        <f>INDEX('Vensim Variables'!$B:$B,MATCH(EPS!$B606,'Vensim Variables'!$A:$A,0))</f>
        <v>g pollutant</v>
      </c>
      <c r="I606" t="str">
        <f t="shared" si="18"/>
        <v>SOx</v>
      </c>
      <c r="J606">
        <f>INDEX(NoSettings!$D:$D,MATCH(EPS!$A606,NoSettings!$A:$A,0))</f>
        <v>0</v>
      </c>
      <c r="K606">
        <f>INDEX(GWP!$C$2:$C$13,MATCH(EPS!I606,GWP!$B$2:$B$13,0))</f>
        <v>0</v>
      </c>
      <c r="L606" s="4">
        <f t="shared" si="19"/>
        <v>0</v>
      </c>
    </row>
    <row r="607" spans="1:12">
      <c r="A607" t="s">
        <v>625</v>
      </c>
      <c r="B607" t="s">
        <v>1</v>
      </c>
      <c r="C607" t="s">
        <v>1717</v>
      </c>
      <c r="D607" t="s">
        <v>1710</v>
      </c>
      <c r="E607" t="s">
        <v>1703</v>
      </c>
      <c r="F607" t="s">
        <v>1747</v>
      </c>
      <c r="H607" t="str">
        <f>INDEX('Vensim Variables'!$B:$B,MATCH(EPS!$B607,'Vensim Variables'!$A:$A,0))</f>
        <v>g pollutant</v>
      </c>
      <c r="I607" t="str">
        <f t="shared" si="18"/>
        <v>SOx</v>
      </c>
      <c r="J607">
        <f>INDEX(NoSettings!$D:$D,MATCH(EPS!$A607,NoSettings!$A:$A,0))</f>
        <v>0</v>
      </c>
      <c r="K607">
        <f>INDEX(GWP!$C$2:$C$13,MATCH(EPS!I607,GWP!$B$2:$B$13,0))</f>
        <v>0</v>
      </c>
      <c r="L607" s="4">
        <f t="shared" si="19"/>
        <v>0</v>
      </c>
    </row>
    <row r="608" spans="1:12">
      <c r="A608" t="s">
        <v>626</v>
      </c>
      <c r="B608" t="s">
        <v>1</v>
      </c>
      <c r="C608" t="s">
        <v>1717</v>
      </c>
      <c r="D608" t="s">
        <v>1710</v>
      </c>
      <c r="E608" t="s">
        <v>1703</v>
      </c>
      <c r="F608" t="s">
        <v>1748</v>
      </c>
      <c r="H608" t="str">
        <f>INDEX('Vensim Variables'!$B:$B,MATCH(EPS!$B608,'Vensim Variables'!$A:$A,0))</f>
        <v>g pollutant</v>
      </c>
      <c r="I608" t="str">
        <f t="shared" si="18"/>
        <v>SOx</v>
      </c>
      <c r="J608">
        <f>INDEX(NoSettings!$D:$D,MATCH(EPS!$A608,NoSettings!$A:$A,0))</f>
        <v>5773390000</v>
      </c>
      <c r="K608">
        <f>INDEX(GWP!$C$2:$C$13,MATCH(EPS!I608,GWP!$B$2:$B$13,0))</f>
        <v>0</v>
      </c>
      <c r="L608" s="4">
        <f t="shared" si="19"/>
        <v>0</v>
      </c>
    </row>
    <row r="609" spans="1:12">
      <c r="A609" t="s">
        <v>627</v>
      </c>
      <c r="B609" t="s">
        <v>1</v>
      </c>
      <c r="C609" t="s">
        <v>1717</v>
      </c>
      <c r="D609" t="s">
        <v>1710</v>
      </c>
      <c r="E609" t="s">
        <v>1703</v>
      </c>
      <c r="F609" t="s">
        <v>1749</v>
      </c>
      <c r="H609" t="str">
        <f>INDEX('Vensim Variables'!$B:$B,MATCH(EPS!$B609,'Vensim Variables'!$A:$A,0))</f>
        <v>g pollutant</v>
      </c>
      <c r="I609" t="str">
        <f t="shared" si="18"/>
        <v>SOx</v>
      </c>
      <c r="J609">
        <f>INDEX(NoSettings!$D:$D,MATCH(EPS!$A609,NoSettings!$A:$A,0))</f>
        <v>0</v>
      </c>
      <c r="K609">
        <f>INDEX(GWP!$C$2:$C$13,MATCH(EPS!I609,GWP!$B$2:$B$13,0))</f>
        <v>0</v>
      </c>
      <c r="L609" s="4">
        <f t="shared" si="19"/>
        <v>0</v>
      </c>
    </row>
    <row r="610" spans="1:12">
      <c r="A610" t="s">
        <v>628</v>
      </c>
      <c r="B610" t="s">
        <v>1</v>
      </c>
      <c r="C610" t="s">
        <v>1717</v>
      </c>
      <c r="D610" t="s">
        <v>1710</v>
      </c>
      <c r="E610" t="s">
        <v>1703</v>
      </c>
      <c r="F610" t="s">
        <v>1750</v>
      </c>
      <c r="H610" t="str">
        <f>INDEX('Vensim Variables'!$B:$B,MATCH(EPS!$B610,'Vensim Variables'!$A:$A,0))</f>
        <v>g pollutant</v>
      </c>
      <c r="I610" t="str">
        <f t="shared" si="18"/>
        <v>SOx</v>
      </c>
      <c r="J610">
        <f>INDEX(NoSettings!$D:$D,MATCH(EPS!$A610,NoSettings!$A:$A,0))</f>
        <v>0</v>
      </c>
      <c r="K610">
        <f>INDEX(GWP!$C$2:$C$13,MATCH(EPS!I610,GWP!$B$2:$B$13,0))</f>
        <v>0</v>
      </c>
      <c r="L610" s="4">
        <f t="shared" si="19"/>
        <v>0</v>
      </c>
    </row>
    <row r="611" spans="1:12">
      <c r="A611" t="s">
        <v>629</v>
      </c>
      <c r="B611" t="s">
        <v>1</v>
      </c>
      <c r="C611" t="s">
        <v>1717</v>
      </c>
      <c r="D611" t="s">
        <v>1710</v>
      </c>
      <c r="E611" t="s">
        <v>1703</v>
      </c>
      <c r="F611" t="s">
        <v>1751</v>
      </c>
      <c r="H611" t="str">
        <f>INDEX('Vensim Variables'!$B:$B,MATCH(EPS!$B611,'Vensim Variables'!$A:$A,0))</f>
        <v>g pollutant</v>
      </c>
      <c r="I611" t="str">
        <f t="shared" si="18"/>
        <v>SOx</v>
      </c>
      <c r="J611">
        <f>INDEX(NoSettings!$D:$D,MATCH(EPS!$A611,NoSettings!$A:$A,0))</f>
        <v>0</v>
      </c>
      <c r="K611">
        <f>INDEX(GWP!$C$2:$C$13,MATCH(EPS!I611,GWP!$B$2:$B$13,0))</f>
        <v>0</v>
      </c>
      <c r="L611" s="4">
        <f t="shared" si="19"/>
        <v>0</v>
      </c>
    </row>
    <row r="612" spans="1:12">
      <c r="A612" t="s">
        <v>630</v>
      </c>
      <c r="B612" t="s">
        <v>1</v>
      </c>
      <c r="C612" t="s">
        <v>1717</v>
      </c>
      <c r="D612" t="s">
        <v>1710</v>
      </c>
      <c r="E612" t="s">
        <v>1704</v>
      </c>
      <c r="F612" t="s">
        <v>1742</v>
      </c>
      <c r="H612" t="str">
        <f>INDEX('Vensim Variables'!$B:$B,MATCH(EPS!$B612,'Vensim Variables'!$A:$A,0))</f>
        <v>g pollutant</v>
      </c>
      <c r="I612" t="str">
        <f t="shared" si="18"/>
        <v>SOx</v>
      </c>
      <c r="J612">
        <f>INDEX(NoSettings!$D:$D,MATCH(EPS!$A612,NoSettings!$A:$A,0))</f>
        <v>0</v>
      </c>
      <c r="K612">
        <f>INDEX(GWP!$C$2:$C$13,MATCH(EPS!I612,GWP!$B$2:$B$13,0))</f>
        <v>0</v>
      </c>
      <c r="L612" s="4">
        <f t="shared" si="19"/>
        <v>0</v>
      </c>
    </row>
    <row r="613" spans="1:12">
      <c r="A613" t="s">
        <v>631</v>
      </c>
      <c r="B613" t="s">
        <v>1</v>
      </c>
      <c r="C613" t="s">
        <v>1717</v>
      </c>
      <c r="D613" t="s">
        <v>1710</v>
      </c>
      <c r="E613" t="s">
        <v>1704</v>
      </c>
      <c r="F613" t="s">
        <v>1743</v>
      </c>
      <c r="H613" t="str">
        <f>INDEX('Vensim Variables'!$B:$B,MATCH(EPS!$B613,'Vensim Variables'!$A:$A,0))</f>
        <v>g pollutant</v>
      </c>
      <c r="I613" t="str">
        <f t="shared" si="18"/>
        <v>SOx</v>
      </c>
      <c r="J613">
        <f>INDEX(NoSettings!$D:$D,MATCH(EPS!$A613,NoSettings!$A:$A,0))</f>
        <v>0</v>
      </c>
      <c r="K613">
        <f>INDEX(GWP!$C$2:$C$13,MATCH(EPS!I613,GWP!$B$2:$B$13,0))</f>
        <v>0</v>
      </c>
      <c r="L613" s="4">
        <f t="shared" si="19"/>
        <v>0</v>
      </c>
    </row>
    <row r="614" spans="1:12">
      <c r="A614" t="s">
        <v>632</v>
      </c>
      <c r="B614" t="s">
        <v>1</v>
      </c>
      <c r="C614" t="s">
        <v>1717</v>
      </c>
      <c r="D614" t="s">
        <v>1710</v>
      </c>
      <c r="E614" t="s">
        <v>1704</v>
      </c>
      <c r="F614" t="s">
        <v>1744</v>
      </c>
      <c r="H614" t="str">
        <f>INDEX('Vensim Variables'!$B:$B,MATCH(EPS!$B614,'Vensim Variables'!$A:$A,0))</f>
        <v>g pollutant</v>
      </c>
      <c r="I614" t="str">
        <f t="shared" si="18"/>
        <v>SOx</v>
      </c>
      <c r="J614">
        <f>INDEX(NoSettings!$D:$D,MATCH(EPS!$A614,NoSettings!$A:$A,0))</f>
        <v>0</v>
      </c>
      <c r="K614">
        <f>INDEX(GWP!$C$2:$C$13,MATCH(EPS!I614,GWP!$B$2:$B$13,0))</f>
        <v>0</v>
      </c>
      <c r="L614" s="4">
        <f t="shared" si="19"/>
        <v>0</v>
      </c>
    </row>
    <row r="615" spans="1:12">
      <c r="A615" t="s">
        <v>633</v>
      </c>
      <c r="B615" t="s">
        <v>1</v>
      </c>
      <c r="C615" t="s">
        <v>1717</v>
      </c>
      <c r="D615" t="s">
        <v>1710</v>
      </c>
      <c r="E615" t="s">
        <v>1704</v>
      </c>
      <c r="F615" t="s">
        <v>1745</v>
      </c>
      <c r="H615" t="str">
        <f>INDEX('Vensim Variables'!$B:$B,MATCH(EPS!$B615,'Vensim Variables'!$A:$A,0))</f>
        <v>g pollutant</v>
      </c>
      <c r="I615" t="str">
        <f t="shared" si="18"/>
        <v>SOx</v>
      </c>
      <c r="J615">
        <f>INDEX(NoSettings!$D:$D,MATCH(EPS!$A615,NoSettings!$A:$A,0))</f>
        <v>0</v>
      </c>
      <c r="K615">
        <f>INDEX(GWP!$C$2:$C$13,MATCH(EPS!I615,GWP!$B$2:$B$13,0))</f>
        <v>0</v>
      </c>
      <c r="L615" s="4">
        <f t="shared" si="19"/>
        <v>0</v>
      </c>
    </row>
    <row r="616" spans="1:12">
      <c r="A616" t="s">
        <v>634</v>
      </c>
      <c r="B616" t="s">
        <v>1</v>
      </c>
      <c r="C616" t="s">
        <v>1717</v>
      </c>
      <c r="D616" t="s">
        <v>1710</v>
      </c>
      <c r="E616" t="s">
        <v>1704</v>
      </c>
      <c r="F616" t="s">
        <v>1746</v>
      </c>
      <c r="H616" t="str">
        <f>INDEX('Vensim Variables'!$B:$B,MATCH(EPS!$B616,'Vensim Variables'!$A:$A,0))</f>
        <v>g pollutant</v>
      </c>
      <c r="I616" t="str">
        <f t="shared" si="18"/>
        <v>SOx</v>
      </c>
      <c r="J616">
        <f>INDEX(NoSettings!$D:$D,MATCH(EPS!$A616,NoSettings!$A:$A,0))</f>
        <v>0</v>
      </c>
      <c r="K616">
        <f>INDEX(GWP!$C$2:$C$13,MATCH(EPS!I616,GWP!$B$2:$B$13,0))</f>
        <v>0</v>
      </c>
      <c r="L616" s="4">
        <f t="shared" si="19"/>
        <v>0</v>
      </c>
    </row>
    <row r="617" spans="1:12">
      <c r="A617" t="s">
        <v>635</v>
      </c>
      <c r="B617" t="s">
        <v>1</v>
      </c>
      <c r="C617" t="s">
        <v>1717</v>
      </c>
      <c r="D617" t="s">
        <v>1710</v>
      </c>
      <c r="E617" t="s">
        <v>1704</v>
      </c>
      <c r="F617" t="s">
        <v>1747</v>
      </c>
      <c r="H617" t="str">
        <f>INDEX('Vensim Variables'!$B:$B,MATCH(EPS!$B617,'Vensim Variables'!$A:$A,0))</f>
        <v>g pollutant</v>
      </c>
      <c r="I617" t="str">
        <f t="shared" si="18"/>
        <v>SOx</v>
      </c>
      <c r="J617">
        <f>INDEX(NoSettings!$D:$D,MATCH(EPS!$A617,NoSettings!$A:$A,0))</f>
        <v>0</v>
      </c>
      <c r="K617">
        <f>INDEX(GWP!$C$2:$C$13,MATCH(EPS!I617,GWP!$B$2:$B$13,0))</f>
        <v>0</v>
      </c>
      <c r="L617" s="4">
        <f t="shared" si="19"/>
        <v>0</v>
      </c>
    </row>
    <row r="618" spans="1:12">
      <c r="A618" t="s">
        <v>636</v>
      </c>
      <c r="B618" t="s">
        <v>1</v>
      </c>
      <c r="C618" t="s">
        <v>1717</v>
      </c>
      <c r="D618" t="s">
        <v>1710</v>
      </c>
      <c r="E618" t="s">
        <v>1704</v>
      </c>
      <c r="F618" t="s">
        <v>1748</v>
      </c>
      <c r="H618" t="str">
        <f>INDEX('Vensim Variables'!$B:$B,MATCH(EPS!$B618,'Vensim Variables'!$A:$A,0))</f>
        <v>g pollutant</v>
      </c>
      <c r="I618" t="str">
        <f t="shared" si="18"/>
        <v>SOx</v>
      </c>
      <c r="J618">
        <f>INDEX(NoSettings!$D:$D,MATCH(EPS!$A618,NoSettings!$A:$A,0))</f>
        <v>4535690000</v>
      </c>
      <c r="K618">
        <f>INDEX(GWP!$C$2:$C$13,MATCH(EPS!I618,GWP!$B$2:$B$13,0))</f>
        <v>0</v>
      </c>
      <c r="L618" s="4">
        <f t="shared" si="19"/>
        <v>0</v>
      </c>
    </row>
    <row r="619" spans="1:12">
      <c r="A619" t="s">
        <v>637</v>
      </c>
      <c r="B619" t="s">
        <v>1</v>
      </c>
      <c r="C619" t="s">
        <v>1717</v>
      </c>
      <c r="D619" t="s">
        <v>1710</v>
      </c>
      <c r="E619" t="s">
        <v>1704</v>
      </c>
      <c r="F619" t="s">
        <v>1749</v>
      </c>
      <c r="H619" t="str">
        <f>INDEX('Vensim Variables'!$B:$B,MATCH(EPS!$B619,'Vensim Variables'!$A:$A,0))</f>
        <v>g pollutant</v>
      </c>
      <c r="I619" t="str">
        <f t="shared" si="18"/>
        <v>SOx</v>
      </c>
      <c r="J619">
        <f>INDEX(NoSettings!$D:$D,MATCH(EPS!$A619,NoSettings!$A:$A,0))</f>
        <v>0</v>
      </c>
      <c r="K619">
        <f>INDEX(GWP!$C$2:$C$13,MATCH(EPS!I619,GWP!$B$2:$B$13,0))</f>
        <v>0</v>
      </c>
      <c r="L619" s="4">
        <f t="shared" si="19"/>
        <v>0</v>
      </c>
    </row>
    <row r="620" spans="1:12">
      <c r="A620" t="s">
        <v>638</v>
      </c>
      <c r="B620" t="s">
        <v>1</v>
      </c>
      <c r="C620" t="s">
        <v>1717</v>
      </c>
      <c r="D620" t="s">
        <v>1710</v>
      </c>
      <c r="E620" t="s">
        <v>1704</v>
      </c>
      <c r="F620" t="s">
        <v>1750</v>
      </c>
      <c r="H620" t="str">
        <f>INDEX('Vensim Variables'!$B:$B,MATCH(EPS!$B620,'Vensim Variables'!$A:$A,0))</f>
        <v>g pollutant</v>
      </c>
      <c r="I620" t="str">
        <f t="shared" si="18"/>
        <v>SOx</v>
      </c>
      <c r="J620">
        <f>INDEX(NoSettings!$D:$D,MATCH(EPS!$A620,NoSettings!$A:$A,0))</f>
        <v>0</v>
      </c>
      <c r="K620">
        <f>INDEX(GWP!$C$2:$C$13,MATCH(EPS!I620,GWP!$B$2:$B$13,0))</f>
        <v>0</v>
      </c>
      <c r="L620" s="4">
        <f t="shared" si="19"/>
        <v>0</v>
      </c>
    </row>
    <row r="621" spans="1:12">
      <c r="A621" t="s">
        <v>639</v>
      </c>
      <c r="B621" t="s">
        <v>1</v>
      </c>
      <c r="C621" t="s">
        <v>1717</v>
      </c>
      <c r="D621" t="s">
        <v>1710</v>
      </c>
      <c r="E621" t="s">
        <v>1704</v>
      </c>
      <c r="F621" t="s">
        <v>1751</v>
      </c>
      <c r="H621" t="str">
        <f>INDEX('Vensim Variables'!$B:$B,MATCH(EPS!$B621,'Vensim Variables'!$A:$A,0))</f>
        <v>g pollutant</v>
      </c>
      <c r="I621" t="str">
        <f t="shared" si="18"/>
        <v>SOx</v>
      </c>
      <c r="J621">
        <f>INDEX(NoSettings!$D:$D,MATCH(EPS!$A621,NoSettings!$A:$A,0))</f>
        <v>0</v>
      </c>
      <c r="K621">
        <f>INDEX(GWP!$C$2:$C$13,MATCH(EPS!I621,GWP!$B$2:$B$13,0))</f>
        <v>0</v>
      </c>
      <c r="L621" s="4">
        <f t="shared" si="19"/>
        <v>0</v>
      </c>
    </row>
    <row r="622" spans="1:12">
      <c r="A622" t="s">
        <v>640</v>
      </c>
      <c r="B622" t="s">
        <v>1</v>
      </c>
      <c r="C622" t="s">
        <v>1717</v>
      </c>
      <c r="D622" t="s">
        <v>1711</v>
      </c>
      <c r="E622" t="s">
        <v>1703</v>
      </c>
      <c r="F622" t="s">
        <v>1742</v>
      </c>
      <c r="H622" t="str">
        <f>INDEX('Vensim Variables'!$B:$B,MATCH(EPS!$B622,'Vensim Variables'!$A:$A,0))</f>
        <v>g pollutant</v>
      </c>
      <c r="I622" t="str">
        <f t="shared" si="18"/>
        <v>BC</v>
      </c>
      <c r="J622">
        <f>INDEX(NoSettings!$D:$D,MATCH(EPS!$A622,NoSettings!$A:$A,0))</f>
        <v>0</v>
      </c>
      <c r="K622">
        <f>INDEX(GWP!$C$2:$C$13,MATCH(EPS!I622,GWP!$B$2:$B$13,0))</f>
        <v>0</v>
      </c>
      <c r="L622" s="4">
        <f t="shared" si="19"/>
        <v>0</v>
      </c>
    </row>
    <row r="623" spans="1:12">
      <c r="A623" t="s">
        <v>641</v>
      </c>
      <c r="B623" t="s">
        <v>1</v>
      </c>
      <c r="C623" t="s">
        <v>1717</v>
      </c>
      <c r="D623" t="s">
        <v>1711</v>
      </c>
      <c r="E623" t="s">
        <v>1703</v>
      </c>
      <c r="F623" t="s">
        <v>1743</v>
      </c>
      <c r="H623" t="str">
        <f>INDEX('Vensim Variables'!$B:$B,MATCH(EPS!$B623,'Vensim Variables'!$A:$A,0))</f>
        <v>g pollutant</v>
      </c>
      <c r="I623" t="str">
        <f t="shared" si="18"/>
        <v>BC</v>
      </c>
      <c r="J623">
        <f>INDEX(NoSettings!$D:$D,MATCH(EPS!$A623,NoSettings!$A:$A,0))</f>
        <v>0</v>
      </c>
      <c r="K623">
        <f>INDEX(GWP!$C$2:$C$13,MATCH(EPS!I623,GWP!$B$2:$B$13,0))</f>
        <v>0</v>
      </c>
      <c r="L623" s="4">
        <f t="shared" si="19"/>
        <v>0</v>
      </c>
    </row>
    <row r="624" spans="1:12">
      <c r="A624" t="s">
        <v>642</v>
      </c>
      <c r="B624" t="s">
        <v>1</v>
      </c>
      <c r="C624" t="s">
        <v>1717</v>
      </c>
      <c r="D624" t="s">
        <v>1711</v>
      </c>
      <c r="E624" t="s">
        <v>1703</v>
      </c>
      <c r="F624" t="s">
        <v>1744</v>
      </c>
      <c r="H624" t="str">
        <f>INDEX('Vensim Variables'!$B:$B,MATCH(EPS!$B624,'Vensim Variables'!$A:$A,0))</f>
        <v>g pollutant</v>
      </c>
      <c r="I624" t="str">
        <f t="shared" si="18"/>
        <v>BC</v>
      </c>
      <c r="J624">
        <f>INDEX(NoSettings!$D:$D,MATCH(EPS!$A624,NoSettings!$A:$A,0))</f>
        <v>0</v>
      </c>
      <c r="K624">
        <f>INDEX(GWP!$C$2:$C$13,MATCH(EPS!I624,GWP!$B$2:$B$13,0))</f>
        <v>0</v>
      </c>
      <c r="L624" s="4">
        <f t="shared" si="19"/>
        <v>0</v>
      </c>
    </row>
    <row r="625" spans="1:12">
      <c r="A625" t="s">
        <v>643</v>
      </c>
      <c r="B625" t="s">
        <v>1</v>
      </c>
      <c r="C625" t="s">
        <v>1717</v>
      </c>
      <c r="D625" t="s">
        <v>1711</v>
      </c>
      <c r="E625" t="s">
        <v>1703</v>
      </c>
      <c r="F625" t="s">
        <v>1745</v>
      </c>
      <c r="H625" t="str">
        <f>INDEX('Vensim Variables'!$B:$B,MATCH(EPS!$B625,'Vensim Variables'!$A:$A,0))</f>
        <v>g pollutant</v>
      </c>
      <c r="I625" t="str">
        <f t="shared" si="18"/>
        <v>BC</v>
      </c>
      <c r="J625">
        <f>INDEX(NoSettings!$D:$D,MATCH(EPS!$A625,NoSettings!$A:$A,0))</f>
        <v>0</v>
      </c>
      <c r="K625">
        <f>INDEX(GWP!$C$2:$C$13,MATCH(EPS!I625,GWP!$B$2:$B$13,0))</f>
        <v>0</v>
      </c>
      <c r="L625" s="4">
        <f t="shared" si="19"/>
        <v>0</v>
      </c>
    </row>
    <row r="626" spans="1:12">
      <c r="A626" t="s">
        <v>644</v>
      </c>
      <c r="B626" t="s">
        <v>1</v>
      </c>
      <c r="C626" t="s">
        <v>1717</v>
      </c>
      <c r="D626" t="s">
        <v>1711</v>
      </c>
      <c r="E626" t="s">
        <v>1703</v>
      </c>
      <c r="F626" t="s">
        <v>1746</v>
      </c>
      <c r="H626" t="str">
        <f>INDEX('Vensim Variables'!$B:$B,MATCH(EPS!$B626,'Vensim Variables'!$A:$A,0))</f>
        <v>g pollutant</v>
      </c>
      <c r="I626" t="str">
        <f t="shared" si="18"/>
        <v>BC</v>
      </c>
      <c r="J626">
        <f>INDEX(NoSettings!$D:$D,MATCH(EPS!$A626,NoSettings!$A:$A,0))</f>
        <v>0</v>
      </c>
      <c r="K626">
        <f>INDEX(GWP!$C$2:$C$13,MATCH(EPS!I626,GWP!$B$2:$B$13,0))</f>
        <v>0</v>
      </c>
      <c r="L626" s="4">
        <f t="shared" si="19"/>
        <v>0</v>
      </c>
    </row>
    <row r="627" spans="1:12">
      <c r="A627" t="s">
        <v>645</v>
      </c>
      <c r="B627" t="s">
        <v>1</v>
      </c>
      <c r="C627" t="s">
        <v>1717</v>
      </c>
      <c r="D627" t="s">
        <v>1711</v>
      </c>
      <c r="E627" t="s">
        <v>1703</v>
      </c>
      <c r="F627" t="s">
        <v>1747</v>
      </c>
      <c r="H627" t="str">
        <f>INDEX('Vensim Variables'!$B:$B,MATCH(EPS!$B627,'Vensim Variables'!$A:$A,0))</f>
        <v>g pollutant</v>
      </c>
      <c r="I627" t="str">
        <f t="shared" si="18"/>
        <v>BC</v>
      </c>
      <c r="J627">
        <f>INDEX(NoSettings!$D:$D,MATCH(EPS!$A627,NoSettings!$A:$A,0))</f>
        <v>0</v>
      </c>
      <c r="K627">
        <f>INDEX(GWP!$C$2:$C$13,MATCH(EPS!I627,GWP!$B$2:$B$13,0))</f>
        <v>0</v>
      </c>
      <c r="L627" s="4">
        <f t="shared" si="19"/>
        <v>0</v>
      </c>
    </row>
    <row r="628" spans="1:12">
      <c r="A628" t="s">
        <v>646</v>
      </c>
      <c r="B628" t="s">
        <v>1</v>
      </c>
      <c r="C628" t="s">
        <v>1717</v>
      </c>
      <c r="D628" t="s">
        <v>1711</v>
      </c>
      <c r="E628" t="s">
        <v>1703</v>
      </c>
      <c r="F628" t="s">
        <v>1748</v>
      </c>
      <c r="H628" t="str">
        <f>INDEX('Vensim Variables'!$B:$B,MATCH(EPS!$B628,'Vensim Variables'!$A:$A,0))</f>
        <v>g pollutant</v>
      </c>
      <c r="I628" t="str">
        <f t="shared" si="18"/>
        <v>BC</v>
      </c>
      <c r="J628">
        <f>INDEX(NoSettings!$D:$D,MATCH(EPS!$A628,NoSettings!$A:$A,0))</f>
        <v>1529720000</v>
      </c>
      <c r="K628">
        <f>INDEX(GWP!$C$2:$C$13,MATCH(EPS!I628,GWP!$B$2:$B$13,0))</f>
        <v>0</v>
      </c>
      <c r="L628" s="4">
        <f t="shared" si="19"/>
        <v>0</v>
      </c>
    </row>
    <row r="629" spans="1:12">
      <c r="A629" t="s">
        <v>647</v>
      </c>
      <c r="B629" t="s">
        <v>1</v>
      </c>
      <c r="C629" t="s">
        <v>1717</v>
      </c>
      <c r="D629" t="s">
        <v>1711</v>
      </c>
      <c r="E629" t="s">
        <v>1703</v>
      </c>
      <c r="F629" t="s">
        <v>1749</v>
      </c>
      <c r="H629" t="str">
        <f>INDEX('Vensim Variables'!$B:$B,MATCH(EPS!$B629,'Vensim Variables'!$A:$A,0))</f>
        <v>g pollutant</v>
      </c>
      <c r="I629" t="str">
        <f t="shared" si="18"/>
        <v>BC</v>
      </c>
      <c r="J629">
        <f>INDEX(NoSettings!$D:$D,MATCH(EPS!$A629,NoSettings!$A:$A,0))</f>
        <v>0</v>
      </c>
      <c r="K629">
        <f>INDEX(GWP!$C$2:$C$13,MATCH(EPS!I629,GWP!$B$2:$B$13,0))</f>
        <v>0</v>
      </c>
      <c r="L629" s="4">
        <f t="shared" si="19"/>
        <v>0</v>
      </c>
    </row>
    <row r="630" spans="1:12">
      <c r="A630" t="s">
        <v>648</v>
      </c>
      <c r="B630" t="s">
        <v>1</v>
      </c>
      <c r="C630" t="s">
        <v>1717</v>
      </c>
      <c r="D630" t="s">
        <v>1711</v>
      </c>
      <c r="E630" t="s">
        <v>1703</v>
      </c>
      <c r="F630" t="s">
        <v>1750</v>
      </c>
      <c r="H630" t="str">
        <f>INDEX('Vensim Variables'!$B:$B,MATCH(EPS!$B630,'Vensim Variables'!$A:$A,0))</f>
        <v>g pollutant</v>
      </c>
      <c r="I630" t="str">
        <f t="shared" si="18"/>
        <v>BC</v>
      </c>
      <c r="J630">
        <f>INDEX(NoSettings!$D:$D,MATCH(EPS!$A630,NoSettings!$A:$A,0))</f>
        <v>0</v>
      </c>
      <c r="K630">
        <f>INDEX(GWP!$C$2:$C$13,MATCH(EPS!I630,GWP!$B$2:$B$13,0))</f>
        <v>0</v>
      </c>
      <c r="L630" s="4">
        <f t="shared" si="19"/>
        <v>0</v>
      </c>
    </row>
    <row r="631" spans="1:12">
      <c r="A631" t="s">
        <v>649</v>
      </c>
      <c r="B631" t="s">
        <v>1</v>
      </c>
      <c r="C631" t="s">
        <v>1717</v>
      </c>
      <c r="D631" t="s">
        <v>1711</v>
      </c>
      <c r="E631" t="s">
        <v>1703</v>
      </c>
      <c r="F631" t="s">
        <v>1751</v>
      </c>
      <c r="H631" t="str">
        <f>INDEX('Vensim Variables'!$B:$B,MATCH(EPS!$B631,'Vensim Variables'!$A:$A,0))</f>
        <v>g pollutant</v>
      </c>
      <c r="I631" t="str">
        <f t="shared" si="18"/>
        <v>BC</v>
      </c>
      <c r="J631">
        <f>INDEX(NoSettings!$D:$D,MATCH(EPS!$A631,NoSettings!$A:$A,0))</f>
        <v>0</v>
      </c>
      <c r="K631">
        <f>INDEX(GWP!$C$2:$C$13,MATCH(EPS!I631,GWP!$B$2:$B$13,0))</f>
        <v>0</v>
      </c>
      <c r="L631" s="4">
        <f t="shared" si="19"/>
        <v>0</v>
      </c>
    </row>
    <row r="632" spans="1:12">
      <c r="A632" t="s">
        <v>650</v>
      </c>
      <c r="B632" t="s">
        <v>1</v>
      </c>
      <c r="C632" t="s">
        <v>1717</v>
      </c>
      <c r="D632" t="s">
        <v>1711</v>
      </c>
      <c r="E632" t="s">
        <v>1704</v>
      </c>
      <c r="F632" t="s">
        <v>1742</v>
      </c>
      <c r="H632" t="str">
        <f>INDEX('Vensim Variables'!$B:$B,MATCH(EPS!$B632,'Vensim Variables'!$A:$A,0))</f>
        <v>g pollutant</v>
      </c>
      <c r="I632" t="str">
        <f t="shared" si="18"/>
        <v>BC</v>
      </c>
      <c r="J632">
        <f>INDEX(NoSettings!$D:$D,MATCH(EPS!$A632,NoSettings!$A:$A,0))</f>
        <v>0</v>
      </c>
      <c r="K632">
        <f>INDEX(GWP!$C$2:$C$13,MATCH(EPS!I632,GWP!$B$2:$B$13,0))</f>
        <v>0</v>
      </c>
      <c r="L632" s="4">
        <f t="shared" si="19"/>
        <v>0</v>
      </c>
    </row>
    <row r="633" spans="1:12">
      <c r="A633" t="s">
        <v>651</v>
      </c>
      <c r="B633" t="s">
        <v>1</v>
      </c>
      <c r="C633" t="s">
        <v>1717</v>
      </c>
      <c r="D633" t="s">
        <v>1711</v>
      </c>
      <c r="E633" t="s">
        <v>1704</v>
      </c>
      <c r="F633" t="s">
        <v>1743</v>
      </c>
      <c r="H633" t="str">
        <f>INDEX('Vensim Variables'!$B:$B,MATCH(EPS!$B633,'Vensim Variables'!$A:$A,0))</f>
        <v>g pollutant</v>
      </c>
      <c r="I633" t="str">
        <f t="shared" si="18"/>
        <v>BC</v>
      </c>
      <c r="J633">
        <f>INDEX(NoSettings!$D:$D,MATCH(EPS!$A633,NoSettings!$A:$A,0))</f>
        <v>0</v>
      </c>
      <c r="K633">
        <f>INDEX(GWP!$C$2:$C$13,MATCH(EPS!I633,GWP!$B$2:$B$13,0))</f>
        <v>0</v>
      </c>
      <c r="L633" s="4">
        <f t="shared" si="19"/>
        <v>0</v>
      </c>
    </row>
    <row r="634" spans="1:12">
      <c r="A634" t="s">
        <v>652</v>
      </c>
      <c r="B634" t="s">
        <v>1</v>
      </c>
      <c r="C634" t="s">
        <v>1717</v>
      </c>
      <c r="D634" t="s">
        <v>1711</v>
      </c>
      <c r="E634" t="s">
        <v>1704</v>
      </c>
      <c r="F634" t="s">
        <v>1744</v>
      </c>
      <c r="H634" t="str">
        <f>INDEX('Vensim Variables'!$B:$B,MATCH(EPS!$B634,'Vensim Variables'!$A:$A,0))</f>
        <v>g pollutant</v>
      </c>
      <c r="I634" t="str">
        <f t="shared" si="18"/>
        <v>BC</v>
      </c>
      <c r="J634">
        <f>INDEX(NoSettings!$D:$D,MATCH(EPS!$A634,NoSettings!$A:$A,0))</f>
        <v>0</v>
      </c>
      <c r="K634">
        <f>INDEX(GWP!$C$2:$C$13,MATCH(EPS!I634,GWP!$B$2:$B$13,0))</f>
        <v>0</v>
      </c>
      <c r="L634" s="4">
        <f t="shared" si="19"/>
        <v>0</v>
      </c>
    </row>
    <row r="635" spans="1:12">
      <c r="A635" t="s">
        <v>653</v>
      </c>
      <c r="B635" t="s">
        <v>1</v>
      </c>
      <c r="C635" t="s">
        <v>1717</v>
      </c>
      <c r="D635" t="s">
        <v>1711</v>
      </c>
      <c r="E635" t="s">
        <v>1704</v>
      </c>
      <c r="F635" t="s">
        <v>1745</v>
      </c>
      <c r="H635" t="str">
        <f>INDEX('Vensim Variables'!$B:$B,MATCH(EPS!$B635,'Vensim Variables'!$A:$A,0))</f>
        <v>g pollutant</v>
      </c>
      <c r="I635" t="str">
        <f t="shared" si="18"/>
        <v>BC</v>
      </c>
      <c r="J635">
        <f>INDEX(NoSettings!$D:$D,MATCH(EPS!$A635,NoSettings!$A:$A,0))</f>
        <v>0</v>
      </c>
      <c r="K635">
        <f>INDEX(GWP!$C$2:$C$13,MATCH(EPS!I635,GWP!$B$2:$B$13,0))</f>
        <v>0</v>
      </c>
      <c r="L635" s="4">
        <f t="shared" si="19"/>
        <v>0</v>
      </c>
    </row>
    <row r="636" spans="1:12">
      <c r="A636" t="s">
        <v>654</v>
      </c>
      <c r="B636" t="s">
        <v>1</v>
      </c>
      <c r="C636" t="s">
        <v>1717</v>
      </c>
      <c r="D636" t="s">
        <v>1711</v>
      </c>
      <c r="E636" t="s">
        <v>1704</v>
      </c>
      <c r="F636" t="s">
        <v>1746</v>
      </c>
      <c r="H636" t="str">
        <f>INDEX('Vensim Variables'!$B:$B,MATCH(EPS!$B636,'Vensim Variables'!$A:$A,0))</f>
        <v>g pollutant</v>
      </c>
      <c r="I636" t="str">
        <f t="shared" si="18"/>
        <v>BC</v>
      </c>
      <c r="J636">
        <f>INDEX(NoSettings!$D:$D,MATCH(EPS!$A636,NoSettings!$A:$A,0))</f>
        <v>0</v>
      </c>
      <c r="K636">
        <f>INDEX(GWP!$C$2:$C$13,MATCH(EPS!I636,GWP!$B$2:$B$13,0))</f>
        <v>0</v>
      </c>
      <c r="L636" s="4">
        <f t="shared" si="19"/>
        <v>0</v>
      </c>
    </row>
    <row r="637" spans="1:12">
      <c r="A637" t="s">
        <v>655</v>
      </c>
      <c r="B637" t="s">
        <v>1</v>
      </c>
      <c r="C637" t="s">
        <v>1717</v>
      </c>
      <c r="D637" t="s">
        <v>1711</v>
      </c>
      <c r="E637" t="s">
        <v>1704</v>
      </c>
      <c r="F637" t="s">
        <v>1747</v>
      </c>
      <c r="H637" t="str">
        <f>INDEX('Vensim Variables'!$B:$B,MATCH(EPS!$B637,'Vensim Variables'!$A:$A,0))</f>
        <v>g pollutant</v>
      </c>
      <c r="I637" t="str">
        <f t="shared" si="18"/>
        <v>BC</v>
      </c>
      <c r="J637">
        <f>INDEX(NoSettings!$D:$D,MATCH(EPS!$A637,NoSettings!$A:$A,0))</f>
        <v>0</v>
      </c>
      <c r="K637">
        <f>INDEX(GWP!$C$2:$C$13,MATCH(EPS!I637,GWP!$B$2:$B$13,0))</f>
        <v>0</v>
      </c>
      <c r="L637" s="4">
        <f t="shared" si="19"/>
        <v>0</v>
      </c>
    </row>
    <row r="638" spans="1:12">
      <c r="A638" t="s">
        <v>656</v>
      </c>
      <c r="B638" t="s">
        <v>1</v>
      </c>
      <c r="C638" t="s">
        <v>1717</v>
      </c>
      <c r="D638" t="s">
        <v>1711</v>
      </c>
      <c r="E638" t="s">
        <v>1704</v>
      </c>
      <c r="F638" t="s">
        <v>1748</v>
      </c>
      <c r="H638" t="str">
        <f>INDEX('Vensim Variables'!$B:$B,MATCH(EPS!$B638,'Vensim Variables'!$A:$A,0))</f>
        <v>g pollutant</v>
      </c>
      <c r="I638" t="str">
        <f t="shared" si="18"/>
        <v>BC</v>
      </c>
      <c r="J638">
        <f>INDEX(NoSettings!$D:$D,MATCH(EPS!$A638,NoSettings!$A:$A,0))</f>
        <v>1201780000</v>
      </c>
      <c r="K638">
        <f>INDEX(GWP!$C$2:$C$13,MATCH(EPS!I638,GWP!$B$2:$B$13,0))</f>
        <v>0</v>
      </c>
      <c r="L638" s="4">
        <f t="shared" si="19"/>
        <v>0</v>
      </c>
    </row>
    <row r="639" spans="1:12">
      <c r="A639" t="s">
        <v>657</v>
      </c>
      <c r="B639" t="s">
        <v>1</v>
      </c>
      <c r="C639" t="s">
        <v>1717</v>
      </c>
      <c r="D639" t="s">
        <v>1711</v>
      </c>
      <c r="E639" t="s">
        <v>1704</v>
      </c>
      <c r="F639" t="s">
        <v>1749</v>
      </c>
      <c r="H639" t="str">
        <f>INDEX('Vensim Variables'!$B:$B,MATCH(EPS!$B639,'Vensim Variables'!$A:$A,0))</f>
        <v>g pollutant</v>
      </c>
      <c r="I639" t="str">
        <f t="shared" si="18"/>
        <v>BC</v>
      </c>
      <c r="J639">
        <f>INDEX(NoSettings!$D:$D,MATCH(EPS!$A639,NoSettings!$A:$A,0))</f>
        <v>0</v>
      </c>
      <c r="K639">
        <f>INDEX(GWP!$C$2:$C$13,MATCH(EPS!I639,GWP!$B$2:$B$13,0))</f>
        <v>0</v>
      </c>
      <c r="L639" s="4">
        <f t="shared" si="19"/>
        <v>0</v>
      </c>
    </row>
    <row r="640" spans="1:12">
      <c r="A640" t="s">
        <v>658</v>
      </c>
      <c r="B640" t="s">
        <v>1</v>
      </c>
      <c r="C640" t="s">
        <v>1717</v>
      </c>
      <c r="D640" t="s">
        <v>1711</v>
      </c>
      <c r="E640" t="s">
        <v>1704</v>
      </c>
      <c r="F640" t="s">
        <v>1750</v>
      </c>
      <c r="H640" t="str">
        <f>INDEX('Vensim Variables'!$B:$B,MATCH(EPS!$B640,'Vensim Variables'!$A:$A,0))</f>
        <v>g pollutant</v>
      </c>
      <c r="I640" t="str">
        <f t="shared" si="18"/>
        <v>BC</v>
      </c>
      <c r="J640">
        <f>INDEX(NoSettings!$D:$D,MATCH(EPS!$A640,NoSettings!$A:$A,0))</f>
        <v>0</v>
      </c>
      <c r="K640">
        <f>INDEX(GWP!$C$2:$C$13,MATCH(EPS!I640,GWP!$B$2:$B$13,0))</f>
        <v>0</v>
      </c>
      <c r="L640" s="4">
        <f t="shared" si="19"/>
        <v>0</v>
      </c>
    </row>
    <row r="641" spans="1:12">
      <c r="A641" t="s">
        <v>659</v>
      </c>
      <c r="B641" t="s">
        <v>1</v>
      </c>
      <c r="C641" t="s">
        <v>1717</v>
      </c>
      <c r="D641" t="s">
        <v>1711</v>
      </c>
      <c r="E641" t="s">
        <v>1704</v>
      </c>
      <c r="F641" t="s">
        <v>1751</v>
      </c>
      <c r="H641" t="str">
        <f>INDEX('Vensim Variables'!$B:$B,MATCH(EPS!$B641,'Vensim Variables'!$A:$A,0))</f>
        <v>g pollutant</v>
      </c>
      <c r="I641" t="str">
        <f t="shared" si="18"/>
        <v>BC</v>
      </c>
      <c r="J641">
        <f>INDEX(NoSettings!$D:$D,MATCH(EPS!$A641,NoSettings!$A:$A,0))</f>
        <v>0</v>
      </c>
      <c r="K641">
        <f>INDEX(GWP!$C$2:$C$13,MATCH(EPS!I641,GWP!$B$2:$B$13,0))</f>
        <v>0</v>
      </c>
      <c r="L641" s="4">
        <f t="shared" si="19"/>
        <v>0</v>
      </c>
    </row>
    <row r="642" spans="1:12">
      <c r="A642" t="s">
        <v>660</v>
      </c>
      <c r="B642" t="s">
        <v>1</v>
      </c>
      <c r="C642" t="s">
        <v>1717</v>
      </c>
      <c r="D642" t="s">
        <v>1712</v>
      </c>
      <c r="E642" t="s">
        <v>1703</v>
      </c>
      <c r="F642" t="s">
        <v>1742</v>
      </c>
      <c r="H642" t="str">
        <f>INDEX('Vensim Variables'!$B:$B,MATCH(EPS!$B642,'Vensim Variables'!$A:$A,0))</f>
        <v>g pollutant</v>
      </c>
      <c r="I642" t="str">
        <f t="shared" si="18"/>
        <v>OC</v>
      </c>
      <c r="J642">
        <f>INDEX(NoSettings!$D:$D,MATCH(EPS!$A642,NoSettings!$A:$A,0))</f>
        <v>0</v>
      </c>
      <c r="K642">
        <f>INDEX(GWP!$C$2:$C$13,MATCH(EPS!I642,GWP!$B$2:$B$13,0))</f>
        <v>0</v>
      </c>
      <c r="L642" s="4">
        <f t="shared" si="19"/>
        <v>0</v>
      </c>
    </row>
    <row r="643" spans="1:12">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INDEX(NoSettings!$D:$D,MATCH(EPS!$A643,NoSettings!$A:$A,0))</f>
        <v>0</v>
      </c>
      <c r="K643">
        <f>INDEX(GWP!$C$2:$C$13,MATCH(EPS!I643,GWP!$B$2:$B$13,0))</f>
        <v>0</v>
      </c>
      <c r="L643" s="4">
        <f t="shared" ref="L643:L706" si="21">IF(H643="g pollutant",K643*J643/10^12,IF(H643="MMTCO2e",J643,IF(H643="MWh",J643,0)))</f>
        <v>0</v>
      </c>
    </row>
    <row r="644" spans="1:12">
      <c r="A644" t="s">
        <v>662</v>
      </c>
      <c r="B644" t="s">
        <v>1</v>
      </c>
      <c r="C644" t="s">
        <v>1717</v>
      </c>
      <c r="D644" t="s">
        <v>1712</v>
      </c>
      <c r="E644" t="s">
        <v>1703</v>
      </c>
      <c r="F644" t="s">
        <v>1744</v>
      </c>
      <c r="H644" t="str">
        <f>INDEX('Vensim Variables'!$B:$B,MATCH(EPS!$B644,'Vensim Variables'!$A:$A,0))</f>
        <v>g pollutant</v>
      </c>
      <c r="I644" t="str">
        <f t="shared" si="20"/>
        <v>OC</v>
      </c>
      <c r="J644">
        <f>INDEX(NoSettings!$D:$D,MATCH(EPS!$A644,NoSettings!$A:$A,0))</f>
        <v>0</v>
      </c>
      <c r="K644">
        <f>INDEX(GWP!$C$2:$C$13,MATCH(EPS!I644,GWP!$B$2:$B$13,0))</f>
        <v>0</v>
      </c>
      <c r="L644" s="4">
        <f t="shared" si="21"/>
        <v>0</v>
      </c>
    </row>
    <row r="645" spans="1:12">
      <c r="A645" t="s">
        <v>663</v>
      </c>
      <c r="B645" t="s">
        <v>1</v>
      </c>
      <c r="C645" t="s">
        <v>1717</v>
      </c>
      <c r="D645" t="s">
        <v>1712</v>
      </c>
      <c r="E645" t="s">
        <v>1703</v>
      </c>
      <c r="F645" t="s">
        <v>1745</v>
      </c>
      <c r="H645" t="str">
        <f>INDEX('Vensim Variables'!$B:$B,MATCH(EPS!$B645,'Vensim Variables'!$A:$A,0))</f>
        <v>g pollutant</v>
      </c>
      <c r="I645" t="str">
        <f t="shared" si="20"/>
        <v>OC</v>
      </c>
      <c r="J645">
        <f>INDEX(NoSettings!$D:$D,MATCH(EPS!$A645,NoSettings!$A:$A,0))</f>
        <v>0</v>
      </c>
      <c r="K645">
        <f>INDEX(GWP!$C$2:$C$13,MATCH(EPS!I645,GWP!$B$2:$B$13,0))</f>
        <v>0</v>
      </c>
      <c r="L645" s="4">
        <f t="shared" si="21"/>
        <v>0</v>
      </c>
    </row>
    <row r="646" spans="1:12">
      <c r="A646" t="s">
        <v>664</v>
      </c>
      <c r="B646" t="s">
        <v>1</v>
      </c>
      <c r="C646" t="s">
        <v>1717</v>
      </c>
      <c r="D646" t="s">
        <v>1712</v>
      </c>
      <c r="E646" t="s">
        <v>1703</v>
      </c>
      <c r="F646" t="s">
        <v>1746</v>
      </c>
      <c r="H646" t="str">
        <f>INDEX('Vensim Variables'!$B:$B,MATCH(EPS!$B646,'Vensim Variables'!$A:$A,0))</f>
        <v>g pollutant</v>
      </c>
      <c r="I646" t="str">
        <f t="shared" si="20"/>
        <v>OC</v>
      </c>
      <c r="J646">
        <f>INDEX(NoSettings!$D:$D,MATCH(EPS!$A646,NoSettings!$A:$A,0))</f>
        <v>0</v>
      </c>
      <c r="K646">
        <f>INDEX(GWP!$C$2:$C$13,MATCH(EPS!I646,GWP!$B$2:$B$13,0))</f>
        <v>0</v>
      </c>
      <c r="L646" s="4">
        <f t="shared" si="21"/>
        <v>0</v>
      </c>
    </row>
    <row r="647" spans="1:12">
      <c r="A647" t="s">
        <v>665</v>
      </c>
      <c r="B647" t="s">
        <v>1</v>
      </c>
      <c r="C647" t="s">
        <v>1717</v>
      </c>
      <c r="D647" t="s">
        <v>1712</v>
      </c>
      <c r="E647" t="s">
        <v>1703</v>
      </c>
      <c r="F647" t="s">
        <v>1747</v>
      </c>
      <c r="H647" t="str">
        <f>INDEX('Vensim Variables'!$B:$B,MATCH(EPS!$B647,'Vensim Variables'!$A:$A,0))</f>
        <v>g pollutant</v>
      </c>
      <c r="I647" t="str">
        <f t="shared" si="20"/>
        <v>OC</v>
      </c>
      <c r="J647">
        <f>INDEX(NoSettings!$D:$D,MATCH(EPS!$A647,NoSettings!$A:$A,0))</f>
        <v>0</v>
      </c>
      <c r="K647">
        <f>INDEX(GWP!$C$2:$C$13,MATCH(EPS!I647,GWP!$B$2:$B$13,0))</f>
        <v>0</v>
      </c>
      <c r="L647" s="4">
        <f t="shared" si="21"/>
        <v>0</v>
      </c>
    </row>
    <row r="648" spans="1:12">
      <c r="A648" t="s">
        <v>666</v>
      </c>
      <c r="B648" t="s">
        <v>1</v>
      </c>
      <c r="C648" t="s">
        <v>1717</v>
      </c>
      <c r="D648" t="s">
        <v>1712</v>
      </c>
      <c r="E648" t="s">
        <v>1703</v>
      </c>
      <c r="F648" t="s">
        <v>1748</v>
      </c>
      <c r="H648" t="str">
        <f>INDEX('Vensim Variables'!$B:$B,MATCH(EPS!$B648,'Vensim Variables'!$A:$A,0))</f>
        <v>g pollutant</v>
      </c>
      <c r="I648" t="str">
        <f t="shared" si="20"/>
        <v>OC</v>
      </c>
      <c r="J648">
        <f>INDEX(NoSettings!$D:$D,MATCH(EPS!$A648,NoSettings!$A:$A,0))</f>
        <v>768818000</v>
      </c>
      <c r="K648">
        <f>INDEX(GWP!$C$2:$C$13,MATCH(EPS!I648,GWP!$B$2:$B$13,0))</f>
        <v>0</v>
      </c>
      <c r="L648" s="4">
        <f t="shared" si="21"/>
        <v>0</v>
      </c>
    </row>
    <row r="649" spans="1:12">
      <c r="A649" t="s">
        <v>667</v>
      </c>
      <c r="B649" t="s">
        <v>1</v>
      </c>
      <c r="C649" t="s">
        <v>1717</v>
      </c>
      <c r="D649" t="s">
        <v>1712</v>
      </c>
      <c r="E649" t="s">
        <v>1703</v>
      </c>
      <c r="F649" t="s">
        <v>1749</v>
      </c>
      <c r="H649" t="str">
        <f>INDEX('Vensim Variables'!$B:$B,MATCH(EPS!$B649,'Vensim Variables'!$A:$A,0))</f>
        <v>g pollutant</v>
      </c>
      <c r="I649" t="str">
        <f t="shared" si="20"/>
        <v>OC</v>
      </c>
      <c r="J649">
        <f>INDEX(NoSettings!$D:$D,MATCH(EPS!$A649,NoSettings!$A:$A,0))</f>
        <v>0</v>
      </c>
      <c r="K649">
        <f>INDEX(GWP!$C$2:$C$13,MATCH(EPS!I649,GWP!$B$2:$B$13,0))</f>
        <v>0</v>
      </c>
      <c r="L649" s="4">
        <f t="shared" si="21"/>
        <v>0</v>
      </c>
    </row>
    <row r="650" spans="1:12">
      <c r="A650" t="s">
        <v>668</v>
      </c>
      <c r="B650" t="s">
        <v>1</v>
      </c>
      <c r="C650" t="s">
        <v>1717</v>
      </c>
      <c r="D650" t="s">
        <v>1712</v>
      </c>
      <c r="E650" t="s">
        <v>1703</v>
      </c>
      <c r="F650" t="s">
        <v>1750</v>
      </c>
      <c r="H650" t="str">
        <f>INDEX('Vensim Variables'!$B:$B,MATCH(EPS!$B650,'Vensim Variables'!$A:$A,0))</f>
        <v>g pollutant</v>
      </c>
      <c r="I650" t="str">
        <f t="shared" si="20"/>
        <v>OC</v>
      </c>
      <c r="J650">
        <f>INDEX(NoSettings!$D:$D,MATCH(EPS!$A650,NoSettings!$A:$A,0))</f>
        <v>0</v>
      </c>
      <c r="K650">
        <f>INDEX(GWP!$C$2:$C$13,MATCH(EPS!I650,GWP!$B$2:$B$13,0))</f>
        <v>0</v>
      </c>
      <c r="L650" s="4">
        <f t="shared" si="21"/>
        <v>0</v>
      </c>
    </row>
    <row r="651" spans="1:12">
      <c r="A651" t="s">
        <v>669</v>
      </c>
      <c r="B651" t="s">
        <v>1</v>
      </c>
      <c r="C651" t="s">
        <v>1717</v>
      </c>
      <c r="D651" t="s">
        <v>1712</v>
      </c>
      <c r="E651" t="s">
        <v>1703</v>
      </c>
      <c r="F651" t="s">
        <v>1751</v>
      </c>
      <c r="H651" t="str">
        <f>INDEX('Vensim Variables'!$B:$B,MATCH(EPS!$B651,'Vensim Variables'!$A:$A,0))</f>
        <v>g pollutant</v>
      </c>
      <c r="I651" t="str">
        <f t="shared" si="20"/>
        <v>OC</v>
      </c>
      <c r="J651">
        <f>INDEX(NoSettings!$D:$D,MATCH(EPS!$A651,NoSettings!$A:$A,0))</f>
        <v>0</v>
      </c>
      <c r="K651">
        <f>INDEX(GWP!$C$2:$C$13,MATCH(EPS!I651,GWP!$B$2:$B$13,0))</f>
        <v>0</v>
      </c>
      <c r="L651" s="4">
        <f t="shared" si="21"/>
        <v>0</v>
      </c>
    </row>
    <row r="652" spans="1:12">
      <c r="A652" t="s">
        <v>670</v>
      </c>
      <c r="B652" t="s">
        <v>1</v>
      </c>
      <c r="C652" t="s">
        <v>1717</v>
      </c>
      <c r="D652" t="s">
        <v>1712</v>
      </c>
      <c r="E652" t="s">
        <v>1704</v>
      </c>
      <c r="F652" t="s">
        <v>1742</v>
      </c>
      <c r="H652" t="str">
        <f>INDEX('Vensim Variables'!$B:$B,MATCH(EPS!$B652,'Vensim Variables'!$A:$A,0))</f>
        <v>g pollutant</v>
      </c>
      <c r="I652" t="str">
        <f t="shared" si="20"/>
        <v>OC</v>
      </c>
      <c r="J652">
        <f>INDEX(NoSettings!$D:$D,MATCH(EPS!$A652,NoSettings!$A:$A,0))</f>
        <v>0</v>
      </c>
      <c r="K652">
        <f>INDEX(GWP!$C$2:$C$13,MATCH(EPS!I652,GWP!$B$2:$B$13,0))</f>
        <v>0</v>
      </c>
      <c r="L652" s="4">
        <f t="shared" si="21"/>
        <v>0</v>
      </c>
    </row>
    <row r="653" spans="1:12">
      <c r="A653" t="s">
        <v>671</v>
      </c>
      <c r="B653" t="s">
        <v>1</v>
      </c>
      <c r="C653" t="s">
        <v>1717</v>
      </c>
      <c r="D653" t="s">
        <v>1712</v>
      </c>
      <c r="E653" t="s">
        <v>1704</v>
      </c>
      <c r="F653" t="s">
        <v>1743</v>
      </c>
      <c r="H653" t="str">
        <f>INDEX('Vensim Variables'!$B:$B,MATCH(EPS!$B653,'Vensim Variables'!$A:$A,0))</f>
        <v>g pollutant</v>
      </c>
      <c r="I653" t="str">
        <f t="shared" si="20"/>
        <v>OC</v>
      </c>
      <c r="J653">
        <f>INDEX(NoSettings!$D:$D,MATCH(EPS!$A653,NoSettings!$A:$A,0))</f>
        <v>0</v>
      </c>
      <c r="K653">
        <f>INDEX(GWP!$C$2:$C$13,MATCH(EPS!I653,GWP!$B$2:$B$13,0))</f>
        <v>0</v>
      </c>
      <c r="L653" s="4">
        <f t="shared" si="21"/>
        <v>0</v>
      </c>
    </row>
    <row r="654" spans="1:12">
      <c r="A654" t="s">
        <v>672</v>
      </c>
      <c r="B654" t="s">
        <v>1</v>
      </c>
      <c r="C654" t="s">
        <v>1717</v>
      </c>
      <c r="D654" t="s">
        <v>1712</v>
      </c>
      <c r="E654" t="s">
        <v>1704</v>
      </c>
      <c r="F654" t="s">
        <v>1744</v>
      </c>
      <c r="H654" t="str">
        <f>INDEX('Vensim Variables'!$B:$B,MATCH(EPS!$B654,'Vensim Variables'!$A:$A,0))</f>
        <v>g pollutant</v>
      </c>
      <c r="I654" t="str">
        <f t="shared" si="20"/>
        <v>OC</v>
      </c>
      <c r="J654">
        <f>INDEX(NoSettings!$D:$D,MATCH(EPS!$A654,NoSettings!$A:$A,0))</f>
        <v>0</v>
      </c>
      <c r="K654">
        <f>INDEX(GWP!$C$2:$C$13,MATCH(EPS!I654,GWP!$B$2:$B$13,0))</f>
        <v>0</v>
      </c>
      <c r="L654" s="4">
        <f t="shared" si="21"/>
        <v>0</v>
      </c>
    </row>
    <row r="655" spans="1:12">
      <c r="A655" t="s">
        <v>673</v>
      </c>
      <c r="B655" t="s">
        <v>1</v>
      </c>
      <c r="C655" t="s">
        <v>1717</v>
      </c>
      <c r="D655" t="s">
        <v>1712</v>
      </c>
      <c r="E655" t="s">
        <v>1704</v>
      </c>
      <c r="F655" t="s">
        <v>1745</v>
      </c>
      <c r="H655" t="str">
        <f>INDEX('Vensim Variables'!$B:$B,MATCH(EPS!$B655,'Vensim Variables'!$A:$A,0))</f>
        <v>g pollutant</v>
      </c>
      <c r="I655" t="str">
        <f t="shared" si="20"/>
        <v>OC</v>
      </c>
      <c r="J655">
        <f>INDEX(NoSettings!$D:$D,MATCH(EPS!$A655,NoSettings!$A:$A,0))</f>
        <v>0</v>
      </c>
      <c r="K655">
        <f>INDEX(GWP!$C$2:$C$13,MATCH(EPS!I655,GWP!$B$2:$B$13,0))</f>
        <v>0</v>
      </c>
      <c r="L655" s="4">
        <f t="shared" si="21"/>
        <v>0</v>
      </c>
    </row>
    <row r="656" spans="1:12">
      <c r="A656" t="s">
        <v>674</v>
      </c>
      <c r="B656" t="s">
        <v>1</v>
      </c>
      <c r="C656" t="s">
        <v>1717</v>
      </c>
      <c r="D656" t="s">
        <v>1712</v>
      </c>
      <c r="E656" t="s">
        <v>1704</v>
      </c>
      <c r="F656" t="s">
        <v>1746</v>
      </c>
      <c r="H656" t="str">
        <f>INDEX('Vensim Variables'!$B:$B,MATCH(EPS!$B656,'Vensim Variables'!$A:$A,0))</f>
        <v>g pollutant</v>
      </c>
      <c r="I656" t="str">
        <f t="shared" si="20"/>
        <v>OC</v>
      </c>
      <c r="J656">
        <f>INDEX(NoSettings!$D:$D,MATCH(EPS!$A656,NoSettings!$A:$A,0))</f>
        <v>0</v>
      </c>
      <c r="K656">
        <f>INDEX(GWP!$C$2:$C$13,MATCH(EPS!I656,GWP!$B$2:$B$13,0))</f>
        <v>0</v>
      </c>
      <c r="L656" s="4">
        <f t="shared" si="21"/>
        <v>0</v>
      </c>
    </row>
    <row r="657" spans="1:12">
      <c r="A657" t="s">
        <v>675</v>
      </c>
      <c r="B657" t="s">
        <v>1</v>
      </c>
      <c r="C657" t="s">
        <v>1717</v>
      </c>
      <c r="D657" t="s">
        <v>1712</v>
      </c>
      <c r="E657" t="s">
        <v>1704</v>
      </c>
      <c r="F657" t="s">
        <v>1747</v>
      </c>
      <c r="H657" t="str">
        <f>INDEX('Vensim Variables'!$B:$B,MATCH(EPS!$B657,'Vensim Variables'!$A:$A,0))</f>
        <v>g pollutant</v>
      </c>
      <c r="I657" t="str">
        <f t="shared" si="20"/>
        <v>OC</v>
      </c>
      <c r="J657">
        <f>INDEX(NoSettings!$D:$D,MATCH(EPS!$A657,NoSettings!$A:$A,0))</f>
        <v>0</v>
      </c>
      <c r="K657">
        <f>INDEX(GWP!$C$2:$C$13,MATCH(EPS!I657,GWP!$B$2:$B$13,0))</f>
        <v>0</v>
      </c>
      <c r="L657" s="4">
        <f t="shared" si="21"/>
        <v>0</v>
      </c>
    </row>
    <row r="658" spans="1:12">
      <c r="A658" t="s">
        <v>676</v>
      </c>
      <c r="B658" t="s">
        <v>1</v>
      </c>
      <c r="C658" t="s">
        <v>1717</v>
      </c>
      <c r="D658" t="s">
        <v>1712</v>
      </c>
      <c r="E658" t="s">
        <v>1704</v>
      </c>
      <c r="F658" t="s">
        <v>1748</v>
      </c>
      <c r="H658" t="str">
        <f>INDEX('Vensim Variables'!$B:$B,MATCH(EPS!$B658,'Vensim Variables'!$A:$A,0))</f>
        <v>g pollutant</v>
      </c>
      <c r="I658" t="str">
        <f t="shared" si="20"/>
        <v>OC</v>
      </c>
      <c r="J658">
        <f>INDEX(NoSettings!$D:$D,MATCH(EPS!$A658,NoSettings!$A:$A,0))</f>
        <v>603999000</v>
      </c>
      <c r="K658">
        <f>INDEX(GWP!$C$2:$C$13,MATCH(EPS!I658,GWP!$B$2:$B$13,0))</f>
        <v>0</v>
      </c>
      <c r="L658" s="4">
        <f t="shared" si="21"/>
        <v>0</v>
      </c>
    </row>
    <row r="659" spans="1:12">
      <c r="A659" t="s">
        <v>677</v>
      </c>
      <c r="B659" t="s">
        <v>1</v>
      </c>
      <c r="C659" t="s">
        <v>1717</v>
      </c>
      <c r="D659" t="s">
        <v>1712</v>
      </c>
      <c r="E659" t="s">
        <v>1704</v>
      </c>
      <c r="F659" t="s">
        <v>1749</v>
      </c>
      <c r="H659" t="str">
        <f>INDEX('Vensim Variables'!$B:$B,MATCH(EPS!$B659,'Vensim Variables'!$A:$A,0))</f>
        <v>g pollutant</v>
      </c>
      <c r="I659" t="str">
        <f t="shared" si="20"/>
        <v>OC</v>
      </c>
      <c r="J659">
        <f>INDEX(NoSettings!$D:$D,MATCH(EPS!$A659,NoSettings!$A:$A,0))</f>
        <v>0</v>
      </c>
      <c r="K659">
        <f>INDEX(GWP!$C$2:$C$13,MATCH(EPS!I659,GWP!$B$2:$B$13,0))</f>
        <v>0</v>
      </c>
      <c r="L659" s="4">
        <f t="shared" si="21"/>
        <v>0</v>
      </c>
    </row>
    <row r="660" spans="1:12">
      <c r="A660" t="s">
        <v>678</v>
      </c>
      <c r="B660" t="s">
        <v>1</v>
      </c>
      <c r="C660" t="s">
        <v>1717</v>
      </c>
      <c r="D660" t="s">
        <v>1712</v>
      </c>
      <c r="E660" t="s">
        <v>1704</v>
      </c>
      <c r="F660" t="s">
        <v>1750</v>
      </c>
      <c r="H660" t="str">
        <f>INDEX('Vensim Variables'!$B:$B,MATCH(EPS!$B660,'Vensim Variables'!$A:$A,0))</f>
        <v>g pollutant</v>
      </c>
      <c r="I660" t="str">
        <f t="shared" si="20"/>
        <v>OC</v>
      </c>
      <c r="J660">
        <f>INDEX(NoSettings!$D:$D,MATCH(EPS!$A660,NoSettings!$A:$A,0))</f>
        <v>0</v>
      </c>
      <c r="K660">
        <f>INDEX(GWP!$C$2:$C$13,MATCH(EPS!I660,GWP!$B$2:$B$13,0))</f>
        <v>0</v>
      </c>
      <c r="L660" s="4">
        <f t="shared" si="21"/>
        <v>0</v>
      </c>
    </row>
    <row r="661" spans="1:12">
      <c r="A661" t="s">
        <v>679</v>
      </c>
      <c r="B661" t="s">
        <v>1</v>
      </c>
      <c r="C661" t="s">
        <v>1717</v>
      </c>
      <c r="D661" t="s">
        <v>1712</v>
      </c>
      <c r="E661" t="s">
        <v>1704</v>
      </c>
      <c r="F661" t="s">
        <v>1751</v>
      </c>
      <c r="H661" t="str">
        <f>INDEX('Vensim Variables'!$B:$B,MATCH(EPS!$B661,'Vensim Variables'!$A:$A,0))</f>
        <v>g pollutant</v>
      </c>
      <c r="I661" t="str">
        <f t="shared" si="20"/>
        <v>OC</v>
      </c>
      <c r="J661">
        <f>INDEX(NoSettings!$D:$D,MATCH(EPS!$A661,NoSettings!$A:$A,0))</f>
        <v>0</v>
      </c>
      <c r="K661">
        <f>INDEX(GWP!$C$2:$C$13,MATCH(EPS!I661,GWP!$B$2:$B$13,0))</f>
        <v>0</v>
      </c>
      <c r="L661" s="4">
        <f t="shared" si="21"/>
        <v>0</v>
      </c>
    </row>
    <row r="662" spans="1:12">
      <c r="A662" t="s">
        <v>680</v>
      </c>
      <c r="B662" t="s">
        <v>1</v>
      </c>
      <c r="C662" t="s">
        <v>1717</v>
      </c>
      <c r="D662" t="s">
        <v>1713</v>
      </c>
      <c r="E662" t="s">
        <v>1703</v>
      </c>
      <c r="F662" t="s">
        <v>1742</v>
      </c>
      <c r="H662" t="str">
        <f>INDEX('Vensim Variables'!$B:$B,MATCH(EPS!$B662,'Vensim Variables'!$A:$A,0))</f>
        <v>g pollutant</v>
      </c>
      <c r="I662" t="str">
        <f t="shared" si="20"/>
        <v>CH4</v>
      </c>
      <c r="J662">
        <f>INDEX(NoSettings!$D:$D,MATCH(EPS!$A662,NoSettings!$A:$A,0))</f>
        <v>0</v>
      </c>
      <c r="K662">
        <f>INDEX(GWP!$C$2:$C$13,MATCH(EPS!I662,GWP!$B$2:$B$13,0))</f>
        <v>28</v>
      </c>
      <c r="L662" s="4">
        <f t="shared" si="21"/>
        <v>0</v>
      </c>
    </row>
    <row r="663" spans="1:12">
      <c r="A663" t="s">
        <v>681</v>
      </c>
      <c r="B663" t="s">
        <v>1</v>
      </c>
      <c r="C663" t="s">
        <v>1717</v>
      </c>
      <c r="D663" t="s">
        <v>1713</v>
      </c>
      <c r="E663" t="s">
        <v>1703</v>
      </c>
      <c r="F663" t="s">
        <v>1743</v>
      </c>
      <c r="H663" t="str">
        <f>INDEX('Vensim Variables'!$B:$B,MATCH(EPS!$B663,'Vensim Variables'!$A:$A,0))</f>
        <v>g pollutant</v>
      </c>
      <c r="I663" t="str">
        <f t="shared" si="20"/>
        <v>CH4</v>
      </c>
      <c r="J663">
        <f>INDEX(NoSettings!$D:$D,MATCH(EPS!$A663,NoSettings!$A:$A,0))</f>
        <v>0</v>
      </c>
      <c r="K663">
        <f>INDEX(GWP!$C$2:$C$13,MATCH(EPS!I663,GWP!$B$2:$B$13,0))</f>
        <v>28</v>
      </c>
      <c r="L663" s="4">
        <f t="shared" si="21"/>
        <v>0</v>
      </c>
    </row>
    <row r="664" spans="1:12">
      <c r="A664" t="s">
        <v>682</v>
      </c>
      <c r="B664" t="s">
        <v>1</v>
      </c>
      <c r="C664" t="s">
        <v>1717</v>
      </c>
      <c r="D664" t="s">
        <v>1713</v>
      </c>
      <c r="E664" t="s">
        <v>1703</v>
      </c>
      <c r="F664" t="s">
        <v>1744</v>
      </c>
      <c r="H664" t="str">
        <f>INDEX('Vensim Variables'!$B:$B,MATCH(EPS!$B664,'Vensim Variables'!$A:$A,0))</f>
        <v>g pollutant</v>
      </c>
      <c r="I664" t="str">
        <f t="shared" si="20"/>
        <v>CH4</v>
      </c>
      <c r="J664">
        <f>INDEX(NoSettings!$D:$D,MATCH(EPS!$A664,NoSettings!$A:$A,0))</f>
        <v>0</v>
      </c>
      <c r="K664">
        <f>INDEX(GWP!$C$2:$C$13,MATCH(EPS!I664,GWP!$B$2:$B$13,0))</f>
        <v>28</v>
      </c>
      <c r="L664" s="4">
        <f t="shared" si="21"/>
        <v>0</v>
      </c>
    </row>
    <row r="665" spans="1:12">
      <c r="A665" t="s">
        <v>683</v>
      </c>
      <c r="B665" t="s">
        <v>1</v>
      </c>
      <c r="C665" t="s">
        <v>1717</v>
      </c>
      <c r="D665" t="s">
        <v>1713</v>
      </c>
      <c r="E665" t="s">
        <v>1703</v>
      </c>
      <c r="F665" t="s">
        <v>1745</v>
      </c>
      <c r="H665" t="str">
        <f>INDEX('Vensim Variables'!$B:$B,MATCH(EPS!$B665,'Vensim Variables'!$A:$A,0))</f>
        <v>g pollutant</v>
      </c>
      <c r="I665" t="str">
        <f t="shared" si="20"/>
        <v>CH4</v>
      </c>
      <c r="J665">
        <f>INDEX(NoSettings!$D:$D,MATCH(EPS!$A665,NoSettings!$A:$A,0))</f>
        <v>0</v>
      </c>
      <c r="K665">
        <f>INDEX(GWP!$C$2:$C$13,MATCH(EPS!I665,GWP!$B$2:$B$13,0))</f>
        <v>28</v>
      </c>
      <c r="L665" s="4">
        <f t="shared" si="21"/>
        <v>0</v>
      </c>
    </row>
    <row r="666" spans="1:12">
      <c r="A666" t="s">
        <v>684</v>
      </c>
      <c r="B666" t="s">
        <v>1</v>
      </c>
      <c r="C666" t="s">
        <v>1717</v>
      </c>
      <c r="D666" t="s">
        <v>1713</v>
      </c>
      <c r="E666" t="s">
        <v>1703</v>
      </c>
      <c r="F666" t="s">
        <v>1746</v>
      </c>
      <c r="H666" t="str">
        <f>INDEX('Vensim Variables'!$B:$B,MATCH(EPS!$B666,'Vensim Variables'!$A:$A,0))</f>
        <v>g pollutant</v>
      </c>
      <c r="I666" t="str">
        <f t="shared" si="20"/>
        <v>CH4</v>
      </c>
      <c r="J666">
        <f>INDEX(NoSettings!$D:$D,MATCH(EPS!$A666,NoSettings!$A:$A,0))</f>
        <v>0</v>
      </c>
      <c r="K666">
        <f>INDEX(GWP!$C$2:$C$13,MATCH(EPS!I666,GWP!$B$2:$B$13,0))</f>
        <v>28</v>
      </c>
      <c r="L666" s="4">
        <f t="shared" si="21"/>
        <v>0</v>
      </c>
    </row>
    <row r="667" spans="1:12">
      <c r="A667" t="s">
        <v>685</v>
      </c>
      <c r="B667" t="s">
        <v>1</v>
      </c>
      <c r="C667" t="s">
        <v>1717</v>
      </c>
      <c r="D667" t="s">
        <v>1713</v>
      </c>
      <c r="E667" t="s">
        <v>1703</v>
      </c>
      <c r="F667" t="s">
        <v>1747</v>
      </c>
      <c r="H667" t="str">
        <f>INDEX('Vensim Variables'!$B:$B,MATCH(EPS!$B667,'Vensim Variables'!$A:$A,0))</f>
        <v>g pollutant</v>
      </c>
      <c r="I667" t="str">
        <f t="shared" si="20"/>
        <v>CH4</v>
      </c>
      <c r="J667">
        <f>INDEX(NoSettings!$D:$D,MATCH(EPS!$A667,NoSettings!$A:$A,0))</f>
        <v>0</v>
      </c>
      <c r="K667">
        <f>INDEX(GWP!$C$2:$C$13,MATCH(EPS!I667,GWP!$B$2:$B$13,0))</f>
        <v>28</v>
      </c>
      <c r="L667" s="4">
        <f t="shared" si="21"/>
        <v>0</v>
      </c>
    </row>
    <row r="668" spans="1:12">
      <c r="A668" t="s">
        <v>686</v>
      </c>
      <c r="B668" t="s">
        <v>1</v>
      </c>
      <c r="C668" t="s">
        <v>1717</v>
      </c>
      <c r="D668" t="s">
        <v>1713</v>
      </c>
      <c r="E668" t="s">
        <v>1703</v>
      </c>
      <c r="F668" t="s">
        <v>1748</v>
      </c>
      <c r="H668" t="str">
        <f>INDEX('Vensim Variables'!$B:$B,MATCH(EPS!$B668,'Vensim Variables'!$A:$A,0))</f>
        <v>g pollutant</v>
      </c>
      <c r="I668" t="str">
        <f t="shared" si="20"/>
        <v>CH4</v>
      </c>
      <c r="J668">
        <f>INDEX(NoSettings!$D:$D,MATCH(EPS!$A668,NoSettings!$A:$A,0))</f>
        <v>3956180000</v>
      </c>
      <c r="K668">
        <f>INDEX(GWP!$C$2:$C$13,MATCH(EPS!I668,GWP!$B$2:$B$13,0))</f>
        <v>28</v>
      </c>
      <c r="L668" s="4">
        <f t="shared" si="21"/>
        <v>0.11077304</v>
      </c>
    </row>
    <row r="669" spans="1:12">
      <c r="A669" t="s">
        <v>687</v>
      </c>
      <c r="B669" t="s">
        <v>1</v>
      </c>
      <c r="C669" t="s">
        <v>1717</v>
      </c>
      <c r="D669" t="s">
        <v>1713</v>
      </c>
      <c r="E669" t="s">
        <v>1703</v>
      </c>
      <c r="F669" t="s">
        <v>1749</v>
      </c>
      <c r="H669" t="str">
        <f>INDEX('Vensim Variables'!$B:$B,MATCH(EPS!$B669,'Vensim Variables'!$A:$A,0))</f>
        <v>g pollutant</v>
      </c>
      <c r="I669" t="str">
        <f t="shared" si="20"/>
        <v>CH4</v>
      </c>
      <c r="J669">
        <f>INDEX(NoSettings!$D:$D,MATCH(EPS!$A669,NoSettings!$A:$A,0))</f>
        <v>0</v>
      </c>
      <c r="K669">
        <f>INDEX(GWP!$C$2:$C$13,MATCH(EPS!I669,GWP!$B$2:$B$13,0))</f>
        <v>28</v>
      </c>
      <c r="L669" s="4">
        <f t="shared" si="21"/>
        <v>0</v>
      </c>
    </row>
    <row r="670" spans="1:12">
      <c r="A670" t="s">
        <v>688</v>
      </c>
      <c r="B670" t="s">
        <v>1</v>
      </c>
      <c r="C670" t="s">
        <v>1717</v>
      </c>
      <c r="D670" t="s">
        <v>1713</v>
      </c>
      <c r="E670" t="s">
        <v>1703</v>
      </c>
      <c r="F670" t="s">
        <v>1750</v>
      </c>
      <c r="H670" t="str">
        <f>INDEX('Vensim Variables'!$B:$B,MATCH(EPS!$B670,'Vensim Variables'!$A:$A,0))</f>
        <v>g pollutant</v>
      </c>
      <c r="I670" t="str">
        <f t="shared" si="20"/>
        <v>CH4</v>
      </c>
      <c r="J670">
        <f>INDEX(NoSettings!$D:$D,MATCH(EPS!$A670,NoSettings!$A:$A,0))</f>
        <v>0</v>
      </c>
      <c r="K670">
        <f>INDEX(GWP!$C$2:$C$13,MATCH(EPS!I670,GWP!$B$2:$B$13,0))</f>
        <v>28</v>
      </c>
      <c r="L670" s="4">
        <f t="shared" si="21"/>
        <v>0</v>
      </c>
    </row>
    <row r="671" spans="1:12">
      <c r="A671" t="s">
        <v>689</v>
      </c>
      <c r="B671" t="s">
        <v>1</v>
      </c>
      <c r="C671" t="s">
        <v>1717</v>
      </c>
      <c r="D671" t="s">
        <v>1713</v>
      </c>
      <c r="E671" t="s">
        <v>1703</v>
      </c>
      <c r="F671" t="s">
        <v>1751</v>
      </c>
      <c r="H671" t="str">
        <f>INDEX('Vensim Variables'!$B:$B,MATCH(EPS!$B671,'Vensim Variables'!$A:$A,0))</f>
        <v>g pollutant</v>
      </c>
      <c r="I671" t="str">
        <f t="shared" si="20"/>
        <v>CH4</v>
      </c>
      <c r="J671">
        <f>INDEX(NoSettings!$D:$D,MATCH(EPS!$A671,NoSettings!$A:$A,0))</f>
        <v>0</v>
      </c>
      <c r="K671">
        <f>INDEX(GWP!$C$2:$C$13,MATCH(EPS!I671,GWP!$B$2:$B$13,0))</f>
        <v>28</v>
      </c>
      <c r="L671" s="4">
        <f t="shared" si="21"/>
        <v>0</v>
      </c>
    </row>
    <row r="672" spans="1:12">
      <c r="A672" t="s">
        <v>690</v>
      </c>
      <c r="B672" t="s">
        <v>1</v>
      </c>
      <c r="C672" t="s">
        <v>1717</v>
      </c>
      <c r="D672" t="s">
        <v>1713</v>
      </c>
      <c r="E672" t="s">
        <v>1704</v>
      </c>
      <c r="F672" t="s">
        <v>1742</v>
      </c>
      <c r="H672" t="str">
        <f>INDEX('Vensim Variables'!$B:$B,MATCH(EPS!$B672,'Vensim Variables'!$A:$A,0))</f>
        <v>g pollutant</v>
      </c>
      <c r="I672" t="str">
        <f t="shared" si="20"/>
        <v>CH4</v>
      </c>
      <c r="J672">
        <f>INDEX(NoSettings!$D:$D,MATCH(EPS!$A672,NoSettings!$A:$A,0))</f>
        <v>0</v>
      </c>
      <c r="K672">
        <f>INDEX(GWP!$C$2:$C$13,MATCH(EPS!I672,GWP!$B$2:$B$13,0))</f>
        <v>28</v>
      </c>
      <c r="L672" s="4">
        <f t="shared" si="21"/>
        <v>0</v>
      </c>
    </row>
    <row r="673" spans="1:12">
      <c r="A673" t="s">
        <v>691</v>
      </c>
      <c r="B673" t="s">
        <v>1</v>
      </c>
      <c r="C673" t="s">
        <v>1717</v>
      </c>
      <c r="D673" t="s">
        <v>1713</v>
      </c>
      <c r="E673" t="s">
        <v>1704</v>
      </c>
      <c r="F673" t="s">
        <v>1743</v>
      </c>
      <c r="H673" t="str">
        <f>INDEX('Vensim Variables'!$B:$B,MATCH(EPS!$B673,'Vensim Variables'!$A:$A,0))</f>
        <v>g pollutant</v>
      </c>
      <c r="I673" t="str">
        <f t="shared" si="20"/>
        <v>CH4</v>
      </c>
      <c r="J673">
        <f>INDEX(NoSettings!$D:$D,MATCH(EPS!$A673,NoSettings!$A:$A,0))</f>
        <v>0</v>
      </c>
      <c r="K673">
        <f>INDEX(GWP!$C$2:$C$13,MATCH(EPS!I673,GWP!$B$2:$B$13,0))</f>
        <v>28</v>
      </c>
      <c r="L673" s="4">
        <f t="shared" si="21"/>
        <v>0</v>
      </c>
    </row>
    <row r="674" spans="1:12">
      <c r="A674" t="s">
        <v>692</v>
      </c>
      <c r="B674" t="s">
        <v>1</v>
      </c>
      <c r="C674" t="s">
        <v>1717</v>
      </c>
      <c r="D674" t="s">
        <v>1713</v>
      </c>
      <c r="E674" t="s">
        <v>1704</v>
      </c>
      <c r="F674" t="s">
        <v>1744</v>
      </c>
      <c r="H674" t="str">
        <f>INDEX('Vensim Variables'!$B:$B,MATCH(EPS!$B674,'Vensim Variables'!$A:$A,0))</f>
        <v>g pollutant</v>
      </c>
      <c r="I674" t="str">
        <f t="shared" si="20"/>
        <v>CH4</v>
      </c>
      <c r="J674">
        <f>INDEX(NoSettings!$D:$D,MATCH(EPS!$A674,NoSettings!$A:$A,0))</f>
        <v>0</v>
      </c>
      <c r="K674">
        <f>INDEX(GWP!$C$2:$C$13,MATCH(EPS!I674,GWP!$B$2:$B$13,0))</f>
        <v>28</v>
      </c>
      <c r="L674" s="4">
        <f t="shared" si="21"/>
        <v>0</v>
      </c>
    </row>
    <row r="675" spans="1:12">
      <c r="A675" t="s">
        <v>693</v>
      </c>
      <c r="B675" t="s">
        <v>1</v>
      </c>
      <c r="C675" t="s">
        <v>1717</v>
      </c>
      <c r="D675" t="s">
        <v>1713</v>
      </c>
      <c r="E675" t="s">
        <v>1704</v>
      </c>
      <c r="F675" t="s">
        <v>1745</v>
      </c>
      <c r="H675" t="str">
        <f>INDEX('Vensim Variables'!$B:$B,MATCH(EPS!$B675,'Vensim Variables'!$A:$A,0))</f>
        <v>g pollutant</v>
      </c>
      <c r="I675" t="str">
        <f t="shared" si="20"/>
        <v>CH4</v>
      </c>
      <c r="J675">
        <f>INDEX(NoSettings!$D:$D,MATCH(EPS!$A675,NoSettings!$A:$A,0))</f>
        <v>0</v>
      </c>
      <c r="K675">
        <f>INDEX(GWP!$C$2:$C$13,MATCH(EPS!I675,GWP!$B$2:$B$13,0))</f>
        <v>28</v>
      </c>
      <c r="L675" s="4">
        <f t="shared" si="21"/>
        <v>0</v>
      </c>
    </row>
    <row r="676" spans="1:12">
      <c r="A676" t="s">
        <v>694</v>
      </c>
      <c r="B676" t="s">
        <v>1</v>
      </c>
      <c r="C676" t="s">
        <v>1717</v>
      </c>
      <c r="D676" t="s">
        <v>1713</v>
      </c>
      <c r="E676" t="s">
        <v>1704</v>
      </c>
      <c r="F676" t="s">
        <v>1746</v>
      </c>
      <c r="H676" t="str">
        <f>INDEX('Vensim Variables'!$B:$B,MATCH(EPS!$B676,'Vensim Variables'!$A:$A,0))</f>
        <v>g pollutant</v>
      </c>
      <c r="I676" t="str">
        <f t="shared" si="20"/>
        <v>CH4</v>
      </c>
      <c r="J676">
        <f>INDEX(NoSettings!$D:$D,MATCH(EPS!$A676,NoSettings!$A:$A,0))</f>
        <v>0</v>
      </c>
      <c r="K676">
        <f>INDEX(GWP!$C$2:$C$13,MATCH(EPS!I676,GWP!$B$2:$B$13,0))</f>
        <v>28</v>
      </c>
      <c r="L676" s="4">
        <f t="shared" si="21"/>
        <v>0</v>
      </c>
    </row>
    <row r="677" spans="1:12">
      <c r="A677" t="s">
        <v>695</v>
      </c>
      <c r="B677" t="s">
        <v>1</v>
      </c>
      <c r="C677" t="s">
        <v>1717</v>
      </c>
      <c r="D677" t="s">
        <v>1713</v>
      </c>
      <c r="E677" t="s">
        <v>1704</v>
      </c>
      <c r="F677" t="s">
        <v>1747</v>
      </c>
      <c r="H677" t="str">
        <f>INDEX('Vensim Variables'!$B:$B,MATCH(EPS!$B677,'Vensim Variables'!$A:$A,0))</f>
        <v>g pollutant</v>
      </c>
      <c r="I677" t="str">
        <f t="shared" si="20"/>
        <v>CH4</v>
      </c>
      <c r="J677">
        <f>INDEX(NoSettings!$D:$D,MATCH(EPS!$A677,NoSettings!$A:$A,0))</f>
        <v>0</v>
      </c>
      <c r="K677">
        <f>INDEX(GWP!$C$2:$C$13,MATCH(EPS!I677,GWP!$B$2:$B$13,0))</f>
        <v>28</v>
      </c>
      <c r="L677" s="4">
        <f t="shared" si="21"/>
        <v>0</v>
      </c>
    </row>
    <row r="678" spans="1:12">
      <c r="A678" t="s">
        <v>696</v>
      </c>
      <c r="B678" t="s">
        <v>1</v>
      </c>
      <c r="C678" t="s">
        <v>1717</v>
      </c>
      <c r="D678" t="s">
        <v>1713</v>
      </c>
      <c r="E678" t="s">
        <v>1704</v>
      </c>
      <c r="F678" t="s">
        <v>1748</v>
      </c>
      <c r="H678" t="str">
        <f>INDEX('Vensim Variables'!$B:$B,MATCH(EPS!$B678,'Vensim Variables'!$A:$A,0))</f>
        <v>g pollutant</v>
      </c>
      <c r="I678" t="str">
        <f t="shared" si="20"/>
        <v>CH4</v>
      </c>
      <c r="J678">
        <f>INDEX(NoSettings!$D:$D,MATCH(EPS!$A678,NoSettings!$A:$A,0))</f>
        <v>3108060000</v>
      </c>
      <c r="K678">
        <f>INDEX(GWP!$C$2:$C$13,MATCH(EPS!I678,GWP!$B$2:$B$13,0))</f>
        <v>28</v>
      </c>
      <c r="L678" s="4">
        <f t="shared" si="21"/>
        <v>8.7025679999999994E-2</v>
      </c>
    </row>
    <row r="679" spans="1:12">
      <c r="A679" t="s">
        <v>697</v>
      </c>
      <c r="B679" t="s">
        <v>1</v>
      </c>
      <c r="C679" t="s">
        <v>1717</v>
      </c>
      <c r="D679" t="s">
        <v>1713</v>
      </c>
      <c r="E679" t="s">
        <v>1704</v>
      </c>
      <c r="F679" t="s">
        <v>1749</v>
      </c>
      <c r="H679" t="str">
        <f>INDEX('Vensim Variables'!$B:$B,MATCH(EPS!$B679,'Vensim Variables'!$A:$A,0))</f>
        <v>g pollutant</v>
      </c>
      <c r="I679" t="str">
        <f t="shared" si="20"/>
        <v>CH4</v>
      </c>
      <c r="J679">
        <f>INDEX(NoSettings!$D:$D,MATCH(EPS!$A679,NoSettings!$A:$A,0))</f>
        <v>0</v>
      </c>
      <c r="K679">
        <f>INDEX(GWP!$C$2:$C$13,MATCH(EPS!I679,GWP!$B$2:$B$13,0))</f>
        <v>28</v>
      </c>
      <c r="L679" s="4">
        <f t="shared" si="21"/>
        <v>0</v>
      </c>
    </row>
    <row r="680" spans="1:12">
      <c r="A680" t="s">
        <v>698</v>
      </c>
      <c r="B680" t="s">
        <v>1</v>
      </c>
      <c r="C680" t="s">
        <v>1717</v>
      </c>
      <c r="D680" t="s">
        <v>1713</v>
      </c>
      <c r="E680" t="s">
        <v>1704</v>
      </c>
      <c r="F680" t="s">
        <v>1750</v>
      </c>
      <c r="H680" t="str">
        <f>INDEX('Vensim Variables'!$B:$B,MATCH(EPS!$B680,'Vensim Variables'!$A:$A,0))</f>
        <v>g pollutant</v>
      </c>
      <c r="I680" t="str">
        <f t="shared" si="20"/>
        <v>CH4</v>
      </c>
      <c r="J680">
        <f>INDEX(NoSettings!$D:$D,MATCH(EPS!$A680,NoSettings!$A:$A,0))</f>
        <v>0</v>
      </c>
      <c r="K680">
        <f>INDEX(GWP!$C$2:$C$13,MATCH(EPS!I680,GWP!$B$2:$B$13,0))</f>
        <v>28</v>
      </c>
      <c r="L680" s="4">
        <f t="shared" si="21"/>
        <v>0</v>
      </c>
    </row>
    <row r="681" spans="1:12">
      <c r="A681" t="s">
        <v>699</v>
      </c>
      <c r="B681" t="s">
        <v>1</v>
      </c>
      <c r="C681" t="s">
        <v>1717</v>
      </c>
      <c r="D681" t="s">
        <v>1713</v>
      </c>
      <c r="E681" t="s">
        <v>1704</v>
      </c>
      <c r="F681" t="s">
        <v>1751</v>
      </c>
      <c r="H681" t="str">
        <f>INDEX('Vensim Variables'!$B:$B,MATCH(EPS!$B681,'Vensim Variables'!$A:$A,0))</f>
        <v>g pollutant</v>
      </c>
      <c r="I681" t="str">
        <f t="shared" si="20"/>
        <v>CH4</v>
      </c>
      <c r="J681">
        <f>INDEX(NoSettings!$D:$D,MATCH(EPS!$A681,NoSettings!$A:$A,0))</f>
        <v>0</v>
      </c>
      <c r="K681">
        <f>INDEX(GWP!$C$2:$C$13,MATCH(EPS!I681,GWP!$B$2:$B$13,0))</f>
        <v>28</v>
      </c>
      <c r="L681" s="4">
        <f t="shared" si="21"/>
        <v>0</v>
      </c>
    </row>
    <row r="682" spans="1:12">
      <c r="A682" t="s">
        <v>700</v>
      </c>
      <c r="B682" t="s">
        <v>1</v>
      </c>
      <c r="C682" t="s">
        <v>1717</v>
      </c>
      <c r="D682" t="s">
        <v>1714</v>
      </c>
      <c r="E682" t="s">
        <v>1703</v>
      </c>
      <c r="F682" t="s">
        <v>1742</v>
      </c>
      <c r="H682" t="str">
        <f>INDEX('Vensim Variables'!$B:$B,MATCH(EPS!$B682,'Vensim Variables'!$A:$A,0))</f>
        <v>g pollutant</v>
      </c>
      <c r="I682" t="str">
        <f t="shared" si="20"/>
        <v>N2O</v>
      </c>
      <c r="J682">
        <f>INDEX(NoSettings!$D:$D,MATCH(EPS!$A682,NoSettings!$A:$A,0))</f>
        <v>0</v>
      </c>
      <c r="K682">
        <f>INDEX(GWP!$C$2:$C$13,MATCH(EPS!I682,GWP!$B$2:$B$13,0))</f>
        <v>265</v>
      </c>
      <c r="L682" s="4">
        <f t="shared" si="21"/>
        <v>0</v>
      </c>
    </row>
    <row r="683" spans="1:12">
      <c r="A683" t="s">
        <v>701</v>
      </c>
      <c r="B683" t="s">
        <v>1</v>
      </c>
      <c r="C683" t="s">
        <v>1717</v>
      </c>
      <c r="D683" t="s">
        <v>1714</v>
      </c>
      <c r="E683" t="s">
        <v>1703</v>
      </c>
      <c r="F683" t="s">
        <v>1743</v>
      </c>
      <c r="H683" t="str">
        <f>INDEX('Vensim Variables'!$B:$B,MATCH(EPS!$B683,'Vensim Variables'!$A:$A,0))</f>
        <v>g pollutant</v>
      </c>
      <c r="I683" t="str">
        <f t="shared" si="20"/>
        <v>N2O</v>
      </c>
      <c r="J683">
        <f>INDEX(NoSettings!$D:$D,MATCH(EPS!$A683,NoSettings!$A:$A,0))</f>
        <v>0</v>
      </c>
      <c r="K683">
        <f>INDEX(GWP!$C$2:$C$13,MATCH(EPS!I683,GWP!$B$2:$B$13,0))</f>
        <v>265</v>
      </c>
      <c r="L683" s="4">
        <f t="shared" si="21"/>
        <v>0</v>
      </c>
    </row>
    <row r="684" spans="1:12">
      <c r="A684" t="s">
        <v>702</v>
      </c>
      <c r="B684" t="s">
        <v>1</v>
      </c>
      <c r="C684" t="s">
        <v>1717</v>
      </c>
      <c r="D684" t="s">
        <v>1714</v>
      </c>
      <c r="E684" t="s">
        <v>1703</v>
      </c>
      <c r="F684" t="s">
        <v>1744</v>
      </c>
      <c r="H684" t="str">
        <f>INDEX('Vensim Variables'!$B:$B,MATCH(EPS!$B684,'Vensim Variables'!$A:$A,0))</f>
        <v>g pollutant</v>
      </c>
      <c r="I684" t="str">
        <f t="shared" si="20"/>
        <v>N2O</v>
      </c>
      <c r="J684">
        <f>INDEX(NoSettings!$D:$D,MATCH(EPS!$A684,NoSettings!$A:$A,0))</f>
        <v>0</v>
      </c>
      <c r="K684">
        <f>INDEX(GWP!$C$2:$C$13,MATCH(EPS!I684,GWP!$B$2:$B$13,0))</f>
        <v>265</v>
      </c>
      <c r="L684" s="4">
        <f t="shared" si="21"/>
        <v>0</v>
      </c>
    </row>
    <row r="685" spans="1:12">
      <c r="A685" t="s">
        <v>703</v>
      </c>
      <c r="B685" t="s">
        <v>1</v>
      </c>
      <c r="C685" t="s">
        <v>1717</v>
      </c>
      <c r="D685" t="s">
        <v>1714</v>
      </c>
      <c r="E685" t="s">
        <v>1703</v>
      </c>
      <c r="F685" t="s">
        <v>1745</v>
      </c>
      <c r="H685" t="str">
        <f>INDEX('Vensim Variables'!$B:$B,MATCH(EPS!$B685,'Vensim Variables'!$A:$A,0))</f>
        <v>g pollutant</v>
      </c>
      <c r="I685" t="str">
        <f t="shared" si="20"/>
        <v>N2O</v>
      </c>
      <c r="J685">
        <f>INDEX(NoSettings!$D:$D,MATCH(EPS!$A685,NoSettings!$A:$A,0))</f>
        <v>0</v>
      </c>
      <c r="K685">
        <f>INDEX(GWP!$C$2:$C$13,MATCH(EPS!I685,GWP!$B$2:$B$13,0))</f>
        <v>265</v>
      </c>
      <c r="L685" s="4">
        <f t="shared" si="21"/>
        <v>0</v>
      </c>
    </row>
    <row r="686" spans="1:12">
      <c r="A686" t="s">
        <v>704</v>
      </c>
      <c r="B686" t="s">
        <v>1</v>
      </c>
      <c r="C686" t="s">
        <v>1717</v>
      </c>
      <c r="D686" t="s">
        <v>1714</v>
      </c>
      <c r="E686" t="s">
        <v>1703</v>
      </c>
      <c r="F686" t="s">
        <v>1746</v>
      </c>
      <c r="H686" t="str">
        <f>INDEX('Vensim Variables'!$B:$B,MATCH(EPS!$B686,'Vensim Variables'!$A:$A,0))</f>
        <v>g pollutant</v>
      </c>
      <c r="I686" t="str">
        <f t="shared" si="20"/>
        <v>N2O</v>
      </c>
      <c r="J686">
        <f>INDEX(NoSettings!$D:$D,MATCH(EPS!$A686,NoSettings!$A:$A,0))</f>
        <v>0</v>
      </c>
      <c r="K686">
        <f>INDEX(GWP!$C$2:$C$13,MATCH(EPS!I686,GWP!$B$2:$B$13,0))</f>
        <v>265</v>
      </c>
      <c r="L686" s="4">
        <f t="shared" si="21"/>
        <v>0</v>
      </c>
    </row>
    <row r="687" spans="1:12">
      <c r="A687" t="s">
        <v>705</v>
      </c>
      <c r="B687" t="s">
        <v>1</v>
      </c>
      <c r="C687" t="s">
        <v>1717</v>
      </c>
      <c r="D687" t="s">
        <v>1714</v>
      </c>
      <c r="E687" t="s">
        <v>1703</v>
      </c>
      <c r="F687" t="s">
        <v>1747</v>
      </c>
      <c r="H687" t="str">
        <f>INDEX('Vensim Variables'!$B:$B,MATCH(EPS!$B687,'Vensim Variables'!$A:$A,0))</f>
        <v>g pollutant</v>
      </c>
      <c r="I687" t="str">
        <f t="shared" si="20"/>
        <v>N2O</v>
      </c>
      <c r="J687">
        <f>INDEX(NoSettings!$D:$D,MATCH(EPS!$A687,NoSettings!$A:$A,0))</f>
        <v>0</v>
      </c>
      <c r="K687">
        <f>INDEX(GWP!$C$2:$C$13,MATCH(EPS!I687,GWP!$B$2:$B$13,0))</f>
        <v>265</v>
      </c>
      <c r="L687" s="4">
        <f t="shared" si="21"/>
        <v>0</v>
      </c>
    </row>
    <row r="688" spans="1:12">
      <c r="A688" t="s">
        <v>706</v>
      </c>
      <c r="B688" t="s">
        <v>1</v>
      </c>
      <c r="C688" t="s">
        <v>1717</v>
      </c>
      <c r="D688" t="s">
        <v>1714</v>
      </c>
      <c r="E688" t="s">
        <v>1703</v>
      </c>
      <c r="F688" t="s">
        <v>1748</v>
      </c>
      <c r="H688" t="str">
        <f>INDEX('Vensim Variables'!$B:$B,MATCH(EPS!$B688,'Vensim Variables'!$A:$A,0))</f>
        <v>g pollutant</v>
      </c>
      <c r="I688" t="str">
        <f t="shared" si="20"/>
        <v>N2O</v>
      </c>
      <c r="J688">
        <f>INDEX(NoSettings!$D:$D,MATCH(EPS!$A688,NoSettings!$A:$A,0))</f>
        <v>3093730000</v>
      </c>
      <c r="K688">
        <f>INDEX(GWP!$C$2:$C$13,MATCH(EPS!I688,GWP!$B$2:$B$13,0))</f>
        <v>265</v>
      </c>
      <c r="L688" s="4">
        <f t="shared" si="21"/>
        <v>0.81983845</v>
      </c>
    </row>
    <row r="689" spans="1:12">
      <c r="A689" t="s">
        <v>707</v>
      </c>
      <c r="B689" t="s">
        <v>1</v>
      </c>
      <c r="C689" t="s">
        <v>1717</v>
      </c>
      <c r="D689" t="s">
        <v>1714</v>
      </c>
      <c r="E689" t="s">
        <v>1703</v>
      </c>
      <c r="F689" t="s">
        <v>1749</v>
      </c>
      <c r="H689" t="str">
        <f>INDEX('Vensim Variables'!$B:$B,MATCH(EPS!$B689,'Vensim Variables'!$A:$A,0))</f>
        <v>g pollutant</v>
      </c>
      <c r="I689" t="str">
        <f t="shared" si="20"/>
        <v>N2O</v>
      </c>
      <c r="J689">
        <f>INDEX(NoSettings!$D:$D,MATCH(EPS!$A689,NoSettings!$A:$A,0))</f>
        <v>0</v>
      </c>
      <c r="K689">
        <f>INDEX(GWP!$C$2:$C$13,MATCH(EPS!I689,GWP!$B$2:$B$13,0))</f>
        <v>265</v>
      </c>
      <c r="L689" s="4">
        <f t="shared" si="21"/>
        <v>0</v>
      </c>
    </row>
    <row r="690" spans="1:12">
      <c r="A690" t="s">
        <v>708</v>
      </c>
      <c r="B690" t="s">
        <v>1</v>
      </c>
      <c r="C690" t="s">
        <v>1717</v>
      </c>
      <c r="D690" t="s">
        <v>1714</v>
      </c>
      <c r="E690" t="s">
        <v>1703</v>
      </c>
      <c r="F690" t="s">
        <v>1750</v>
      </c>
      <c r="H690" t="str">
        <f>INDEX('Vensim Variables'!$B:$B,MATCH(EPS!$B690,'Vensim Variables'!$A:$A,0))</f>
        <v>g pollutant</v>
      </c>
      <c r="I690" t="str">
        <f t="shared" si="20"/>
        <v>N2O</v>
      </c>
      <c r="J690">
        <f>INDEX(NoSettings!$D:$D,MATCH(EPS!$A690,NoSettings!$A:$A,0))</f>
        <v>0</v>
      </c>
      <c r="K690">
        <f>INDEX(GWP!$C$2:$C$13,MATCH(EPS!I690,GWP!$B$2:$B$13,0))</f>
        <v>265</v>
      </c>
      <c r="L690" s="4">
        <f t="shared" si="21"/>
        <v>0</v>
      </c>
    </row>
    <row r="691" spans="1:12">
      <c r="A691" t="s">
        <v>709</v>
      </c>
      <c r="B691" t="s">
        <v>1</v>
      </c>
      <c r="C691" t="s">
        <v>1717</v>
      </c>
      <c r="D691" t="s">
        <v>1714</v>
      </c>
      <c r="E691" t="s">
        <v>1703</v>
      </c>
      <c r="F691" t="s">
        <v>1751</v>
      </c>
      <c r="H691" t="str">
        <f>INDEX('Vensim Variables'!$B:$B,MATCH(EPS!$B691,'Vensim Variables'!$A:$A,0))</f>
        <v>g pollutant</v>
      </c>
      <c r="I691" t="str">
        <f t="shared" si="20"/>
        <v>N2O</v>
      </c>
      <c r="J691">
        <f>INDEX(NoSettings!$D:$D,MATCH(EPS!$A691,NoSettings!$A:$A,0))</f>
        <v>0</v>
      </c>
      <c r="K691">
        <f>INDEX(GWP!$C$2:$C$13,MATCH(EPS!I691,GWP!$B$2:$B$13,0))</f>
        <v>265</v>
      </c>
      <c r="L691" s="4">
        <f t="shared" si="21"/>
        <v>0</v>
      </c>
    </row>
    <row r="692" spans="1:12">
      <c r="A692" t="s">
        <v>710</v>
      </c>
      <c r="B692" t="s">
        <v>1</v>
      </c>
      <c r="C692" t="s">
        <v>1717</v>
      </c>
      <c r="D692" t="s">
        <v>1714</v>
      </c>
      <c r="E692" t="s">
        <v>1704</v>
      </c>
      <c r="F692" t="s">
        <v>1742</v>
      </c>
      <c r="H692" t="str">
        <f>INDEX('Vensim Variables'!$B:$B,MATCH(EPS!$B692,'Vensim Variables'!$A:$A,0))</f>
        <v>g pollutant</v>
      </c>
      <c r="I692" t="str">
        <f t="shared" si="20"/>
        <v>N2O</v>
      </c>
      <c r="J692">
        <f>INDEX(NoSettings!$D:$D,MATCH(EPS!$A692,NoSettings!$A:$A,0))</f>
        <v>0</v>
      </c>
      <c r="K692">
        <f>INDEX(GWP!$C$2:$C$13,MATCH(EPS!I692,GWP!$B$2:$B$13,0))</f>
        <v>265</v>
      </c>
      <c r="L692" s="4">
        <f t="shared" si="21"/>
        <v>0</v>
      </c>
    </row>
    <row r="693" spans="1:12">
      <c r="A693" t="s">
        <v>711</v>
      </c>
      <c r="B693" t="s">
        <v>1</v>
      </c>
      <c r="C693" t="s">
        <v>1717</v>
      </c>
      <c r="D693" t="s">
        <v>1714</v>
      </c>
      <c r="E693" t="s">
        <v>1704</v>
      </c>
      <c r="F693" t="s">
        <v>1743</v>
      </c>
      <c r="H693" t="str">
        <f>INDEX('Vensim Variables'!$B:$B,MATCH(EPS!$B693,'Vensim Variables'!$A:$A,0))</f>
        <v>g pollutant</v>
      </c>
      <c r="I693" t="str">
        <f t="shared" si="20"/>
        <v>N2O</v>
      </c>
      <c r="J693">
        <f>INDEX(NoSettings!$D:$D,MATCH(EPS!$A693,NoSettings!$A:$A,0))</f>
        <v>0</v>
      </c>
      <c r="K693">
        <f>INDEX(GWP!$C$2:$C$13,MATCH(EPS!I693,GWP!$B$2:$B$13,0))</f>
        <v>265</v>
      </c>
      <c r="L693" s="4">
        <f t="shared" si="21"/>
        <v>0</v>
      </c>
    </row>
    <row r="694" spans="1:12">
      <c r="A694" t="s">
        <v>712</v>
      </c>
      <c r="B694" t="s">
        <v>1</v>
      </c>
      <c r="C694" t="s">
        <v>1717</v>
      </c>
      <c r="D694" t="s">
        <v>1714</v>
      </c>
      <c r="E694" t="s">
        <v>1704</v>
      </c>
      <c r="F694" t="s">
        <v>1744</v>
      </c>
      <c r="H694" t="str">
        <f>INDEX('Vensim Variables'!$B:$B,MATCH(EPS!$B694,'Vensim Variables'!$A:$A,0))</f>
        <v>g pollutant</v>
      </c>
      <c r="I694" t="str">
        <f t="shared" si="20"/>
        <v>N2O</v>
      </c>
      <c r="J694">
        <f>INDEX(NoSettings!$D:$D,MATCH(EPS!$A694,NoSettings!$A:$A,0))</f>
        <v>0</v>
      </c>
      <c r="K694">
        <f>INDEX(GWP!$C$2:$C$13,MATCH(EPS!I694,GWP!$B$2:$B$13,0))</f>
        <v>265</v>
      </c>
      <c r="L694" s="4">
        <f t="shared" si="21"/>
        <v>0</v>
      </c>
    </row>
    <row r="695" spans="1:12">
      <c r="A695" t="s">
        <v>713</v>
      </c>
      <c r="B695" t="s">
        <v>1</v>
      </c>
      <c r="C695" t="s">
        <v>1717</v>
      </c>
      <c r="D695" t="s">
        <v>1714</v>
      </c>
      <c r="E695" t="s">
        <v>1704</v>
      </c>
      <c r="F695" t="s">
        <v>1745</v>
      </c>
      <c r="H695" t="str">
        <f>INDEX('Vensim Variables'!$B:$B,MATCH(EPS!$B695,'Vensim Variables'!$A:$A,0))</f>
        <v>g pollutant</v>
      </c>
      <c r="I695" t="str">
        <f t="shared" si="20"/>
        <v>N2O</v>
      </c>
      <c r="J695">
        <f>INDEX(NoSettings!$D:$D,MATCH(EPS!$A695,NoSettings!$A:$A,0))</f>
        <v>0</v>
      </c>
      <c r="K695">
        <f>INDEX(GWP!$C$2:$C$13,MATCH(EPS!I695,GWP!$B$2:$B$13,0))</f>
        <v>265</v>
      </c>
      <c r="L695" s="4">
        <f t="shared" si="21"/>
        <v>0</v>
      </c>
    </row>
    <row r="696" spans="1:12">
      <c r="A696" t="s">
        <v>714</v>
      </c>
      <c r="B696" t="s">
        <v>1</v>
      </c>
      <c r="C696" t="s">
        <v>1717</v>
      </c>
      <c r="D696" t="s">
        <v>1714</v>
      </c>
      <c r="E696" t="s">
        <v>1704</v>
      </c>
      <c r="F696" t="s">
        <v>1746</v>
      </c>
      <c r="H696" t="str">
        <f>INDEX('Vensim Variables'!$B:$B,MATCH(EPS!$B696,'Vensim Variables'!$A:$A,0))</f>
        <v>g pollutant</v>
      </c>
      <c r="I696" t="str">
        <f t="shared" si="20"/>
        <v>N2O</v>
      </c>
      <c r="J696">
        <f>INDEX(NoSettings!$D:$D,MATCH(EPS!$A696,NoSettings!$A:$A,0))</f>
        <v>0</v>
      </c>
      <c r="K696">
        <f>INDEX(GWP!$C$2:$C$13,MATCH(EPS!I696,GWP!$B$2:$B$13,0))</f>
        <v>265</v>
      </c>
      <c r="L696" s="4">
        <f t="shared" si="21"/>
        <v>0</v>
      </c>
    </row>
    <row r="697" spans="1:12">
      <c r="A697" t="s">
        <v>715</v>
      </c>
      <c r="B697" t="s">
        <v>1</v>
      </c>
      <c r="C697" t="s">
        <v>1717</v>
      </c>
      <c r="D697" t="s">
        <v>1714</v>
      </c>
      <c r="E697" t="s">
        <v>1704</v>
      </c>
      <c r="F697" t="s">
        <v>1747</v>
      </c>
      <c r="H697" t="str">
        <f>INDEX('Vensim Variables'!$B:$B,MATCH(EPS!$B697,'Vensim Variables'!$A:$A,0))</f>
        <v>g pollutant</v>
      </c>
      <c r="I697" t="str">
        <f t="shared" si="20"/>
        <v>N2O</v>
      </c>
      <c r="J697">
        <f>INDEX(NoSettings!$D:$D,MATCH(EPS!$A697,NoSettings!$A:$A,0))</f>
        <v>0</v>
      </c>
      <c r="K697">
        <f>INDEX(GWP!$C$2:$C$13,MATCH(EPS!I697,GWP!$B$2:$B$13,0))</f>
        <v>265</v>
      </c>
      <c r="L697" s="4">
        <f t="shared" si="21"/>
        <v>0</v>
      </c>
    </row>
    <row r="698" spans="1:12">
      <c r="A698" t="s">
        <v>716</v>
      </c>
      <c r="B698" t="s">
        <v>1</v>
      </c>
      <c r="C698" t="s">
        <v>1717</v>
      </c>
      <c r="D698" t="s">
        <v>1714</v>
      </c>
      <c r="E698" t="s">
        <v>1704</v>
      </c>
      <c r="F698" t="s">
        <v>1748</v>
      </c>
      <c r="H698" t="str">
        <f>INDEX('Vensim Variables'!$B:$B,MATCH(EPS!$B698,'Vensim Variables'!$A:$A,0))</f>
        <v>g pollutant</v>
      </c>
      <c r="I698" t="str">
        <f t="shared" si="20"/>
        <v>N2O</v>
      </c>
      <c r="J698">
        <f>INDEX(NoSettings!$D:$D,MATCH(EPS!$A698,NoSettings!$A:$A,0))</f>
        <v>2430500000</v>
      </c>
      <c r="K698">
        <f>INDEX(GWP!$C$2:$C$13,MATCH(EPS!I698,GWP!$B$2:$B$13,0))</f>
        <v>265</v>
      </c>
      <c r="L698" s="4">
        <f t="shared" si="21"/>
        <v>0.6440825</v>
      </c>
    </row>
    <row r="699" spans="1:12">
      <c r="A699" t="s">
        <v>717</v>
      </c>
      <c r="B699" t="s">
        <v>1</v>
      </c>
      <c r="C699" t="s">
        <v>1717</v>
      </c>
      <c r="D699" t="s">
        <v>1714</v>
      </c>
      <c r="E699" t="s">
        <v>1704</v>
      </c>
      <c r="F699" t="s">
        <v>1749</v>
      </c>
      <c r="H699" t="str">
        <f>INDEX('Vensim Variables'!$B:$B,MATCH(EPS!$B699,'Vensim Variables'!$A:$A,0))</f>
        <v>g pollutant</v>
      </c>
      <c r="I699" t="str">
        <f t="shared" si="20"/>
        <v>N2O</v>
      </c>
      <c r="J699">
        <f>INDEX(NoSettings!$D:$D,MATCH(EPS!$A699,NoSettings!$A:$A,0))</f>
        <v>0</v>
      </c>
      <c r="K699">
        <f>INDEX(GWP!$C$2:$C$13,MATCH(EPS!I699,GWP!$B$2:$B$13,0))</f>
        <v>265</v>
      </c>
      <c r="L699" s="4">
        <f t="shared" si="21"/>
        <v>0</v>
      </c>
    </row>
    <row r="700" spans="1:12">
      <c r="A700" t="s">
        <v>718</v>
      </c>
      <c r="B700" t="s">
        <v>1</v>
      </c>
      <c r="C700" t="s">
        <v>1717</v>
      </c>
      <c r="D700" t="s">
        <v>1714</v>
      </c>
      <c r="E700" t="s">
        <v>1704</v>
      </c>
      <c r="F700" t="s">
        <v>1750</v>
      </c>
      <c r="H700" t="str">
        <f>INDEX('Vensim Variables'!$B:$B,MATCH(EPS!$B700,'Vensim Variables'!$A:$A,0))</f>
        <v>g pollutant</v>
      </c>
      <c r="I700" t="str">
        <f t="shared" si="20"/>
        <v>N2O</v>
      </c>
      <c r="J700">
        <f>INDEX(NoSettings!$D:$D,MATCH(EPS!$A700,NoSettings!$A:$A,0))</f>
        <v>0</v>
      </c>
      <c r="K700">
        <f>INDEX(GWP!$C$2:$C$13,MATCH(EPS!I700,GWP!$B$2:$B$13,0))</f>
        <v>265</v>
      </c>
      <c r="L700" s="4">
        <f t="shared" si="21"/>
        <v>0</v>
      </c>
    </row>
    <row r="701" spans="1:12">
      <c r="A701" t="s">
        <v>719</v>
      </c>
      <c r="B701" t="s">
        <v>1</v>
      </c>
      <c r="C701" t="s">
        <v>1717</v>
      </c>
      <c r="D701" t="s">
        <v>1714</v>
      </c>
      <c r="E701" t="s">
        <v>1704</v>
      </c>
      <c r="F701" t="s">
        <v>1751</v>
      </c>
      <c r="H701" t="str">
        <f>INDEX('Vensim Variables'!$B:$B,MATCH(EPS!$B701,'Vensim Variables'!$A:$A,0))</f>
        <v>g pollutant</v>
      </c>
      <c r="I701" t="str">
        <f t="shared" si="20"/>
        <v>N2O</v>
      </c>
      <c r="J701">
        <f>INDEX(NoSettings!$D:$D,MATCH(EPS!$A701,NoSettings!$A:$A,0))</f>
        <v>0</v>
      </c>
      <c r="K701">
        <f>INDEX(GWP!$C$2:$C$13,MATCH(EPS!I701,GWP!$B$2:$B$13,0))</f>
        <v>265</v>
      </c>
      <c r="L701" s="4">
        <f t="shared" si="21"/>
        <v>0</v>
      </c>
    </row>
    <row r="702" spans="1:12">
      <c r="A702" t="s">
        <v>720</v>
      </c>
      <c r="B702" t="s">
        <v>1</v>
      </c>
      <c r="C702" t="s">
        <v>1717</v>
      </c>
      <c r="D702" t="s">
        <v>1715</v>
      </c>
      <c r="E702" t="s">
        <v>1703</v>
      </c>
      <c r="F702" t="s">
        <v>1742</v>
      </c>
      <c r="H702" t="str">
        <f>INDEX('Vensim Variables'!$B:$B,MATCH(EPS!$B702,'Vensim Variables'!$A:$A,0))</f>
        <v>g pollutant</v>
      </c>
      <c r="I702" t="str">
        <f t="shared" si="20"/>
        <v>F gases</v>
      </c>
      <c r="J702">
        <f>INDEX(NoSettings!$D:$D,MATCH(EPS!$A702,NoSettings!$A:$A,0))</f>
        <v>0</v>
      </c>
      <c r="K702">
        <f>INDEX(GWP!$C$2:$C$13,MATCH(EPS!I702,GWP!$B$2:$B$13,0))</f>
        <v>1</v>
      </c>
      <c r="L702" s="4">
        <f t="shared" si="21"/>
        <v>0</v>
      </c>
    </row>
    <row r="703" spans="1:12">
      <c r="A703" t="s">
        <v>721</v>
      </c>
      <c r="B703" t="s">
        <v>1</v>
      </c>
      <c r="C703" t="s">
        <v>1717</v>
      </c>
      <c r="D703" t="s">
        <v>1715</v>
      </c>
      <c r="E703" t="s">
        <v>1703</v>
      </c>
      <c r="F703" t="s">
        <v>1743</v>
      </c>
      <c r="H703" t="str">
        <f>INDEX('Vensim Variables'!$B:$B,MATCH(EPS!$B703,'Vensim Variables'!$A:$A,0))</f>
        <v>g pollutant</v>
      </c>
      <c r="I703" t="str">
        <f t="shared" si="20"/>
        <v>F gases</v>
      </c>
      <c r="J703">
        <f>INDEX(NoSettings!$D:$D,MATCH(EPS!$A703,NoSettings!$A:$A,0))</f>
        <v>0</v>
      </c>
      <c r="K703">
        <f>INDEX(GWP!$C$2:$C$13,MATCH(EPS!I703,GWP!$B$2:$B$13,0))</f>
        <v>1</v>
      </c>
      <c r="L703" s="4">
        <f t="shared" si="21"/>
        <v>0</v>
      </c>
    </row>
    <row r="704" spans="1:12">
      <c r="A704" t="s">
        <v>722</v>
      </c>
      <c r="B704" t="s">
        <v>1</v>
      </c>
      <c r="C704" t="s">
        <v>1717</v>
      </c>
      <c r="D704" t="s">
        <v>1715</v>
      </c>
      <c r="E704" t="s">
        <v>1703</v>
      </c>
      <c r="F704" t="s">
        <v>1744</v>
      </c>
      <c r="H704" t="str">
        <f>INDEX('Vensim Variables'!$B:$B,MATCH(EPS!$B704,'Vensim Variables'!$A:$A,0))</f>
        <v>g pollutant</v>
      </c>
      <c r="I704" t="str">
        <f t="shared" si="20"/>
        <v>F gases</v>
      </c>
      <c r="J704">
        <f>INDEX(NoSettings!$D:$D,MATCH(EPS!$A704,NoSettings!$A:$A,0))</f>
        <v>0</v>
      </c>
      <c r="K704">
        <f>INDEX(GWP!$C$2:$C$13,MATCH(EPS!I704,GWP!$B$2:$B$13,0))</f>
        <v>1</v>
      </c>
      <c r="L704" s="4">
        <f t="shared" si="21"/>
        <v>0</v>
      </c>
    </row>
    <row r="705" spans="1:12">
      <c r="A705" t="s">
        <v>723</v>
      </c>
      <c r="B705" t="s">
        <v>1</v>
      </c>
      <c r="C705" t="s">
        <v>1717</v>
      </c>
      <c r="D705" t="s">
        <v>1715</v>
      </c>
      <c r="E705" t="s">
        <v>1703</v>
      </c>
      <c r="F705" t="s">
        <v>1745</v>
      </c>
      <c r="H705" t="str">
        <f>INDEX('Vensim Variables'!$B:$B,MATCH(EPS!$B705,'Vensim Variables'!$A:$A,0))</f>
        <v>g pollutant</v>
      </c>
      <c r="I705" t="str">
        <f t="shared" si="20"/>
        <v>F gases</v>
      </c>
      <c r="J705">
        <f>INDEX(NoSettings!$D:$D,MATCH(EPS!$A705,NoSettings!$A:$A,0))</f>
        <v>0</v>
      </c>
      <c r="K705">
        <f>INDEX(GWP!$C$2:$C$13,MATCH(EPS!I705,GWP!$B$2:$B$13,0))</f>
        <v>1</v>
      </c>
      <c r="L705" s="4">
        <f t="shared" si="21"/>
        <v>0</v>
      </c>
    </row>
    <row r="706" spans="1:12">
      <c r="A706" t="s">
        <v>724</v>
      </c>
      <c r="B706" t="s">
        <v>1</v>
      </c>
      <c r="C706" t="s">
        <v>1717</v>
      </c>
      <c r="D706" t="s">
        <v>1715</v>
      </c>
      <c r="E706" t="s">
        <v>1703</v>
      </c>
      <c r="F706" t="s">
        <v>1746</v>
      </c>
      <c r="H706" t="str">
        <f>INDEX('Vensim Variables'!$B:$B,MATCH(EPS!$B706,'Vensim Variables'!$A:$A,0))</f>
        <v>g pollutant</v>
      </c>
      <c r="I706" t="str">
        <f t="shared" si="20"/>
        <v>F gases</v>
      </c>
      <c r="J706">
        <f>INDEX(NoSettings!$D:$D,MATCH(EPS!$A706,NoSettings!$A:$A,0))</f>
        <v>0</v>
      </c>
      <c r="K706">
        <f>INDEX(GWP!$C$2:$C$13,MATCH(EPS!I706,GWP!$B$2:$B$13,0))</f>
        <v>1</v>
      </c>
      <c r="L706" s="4">
        <f t="shared" si="21"/>
        <v>0</v>
      </c>
    </row>
    <row r="707" spans="1:12">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INDEX(NoSettings!$D:$D,MATCH(EPS!$A707,NoSettings!$A:$A,0))</f>
        <v>0</v>
      </c>
      <c r="K707">
        <f>INDEX(GWP!$C$2:$C$13,MATCH(EPS!I707,GWP!$B$2:$B$13,0))</f>
        <v>1</v>
      </c>
      <c r="L707" s="4">
        <f t="shared" ref="L707:L770" si="23">IF(H707="g pollutant",K707*J707/10^12,IF(H707="MMTCO2e",J707,IF(H707="MWh",J707,0)))</f>
        <v>0</v>
      </c>
    </row>
    <row r="708" spans="1:12">
      <c r="A708" t="s">
        <v>726</v>
      </c>
      <c r="B708" t="s">
        <v>1</v>
      </c>
      <c r="C708" t="s">
        <v>1717</v>
      </c>
      <c r="D708" t="s">
        <v>1715</v>
      </c>
      <c r="E708" t="s">
        <v>1703</v>
      </c>
      <c r="F708" t="s">
        <v>1748</v>
      </c>
      <c r="H708" t="str">
        <f>INDEX('Vensim Variables'!$B:$B,MATCH(EPS!$B708,'Vensim Variables'!$A:$A,0))</f>
        <v>g pollutant</v>
      </c>
      <c r="I708" t="str">
        <f t="shared" si="22"/>
        <v>F gases</v>
      </c>
      <c r="J708">
        <f>INDEX(NoSettings!$D:$D,MATCH(EPS!$A708,NoSettings!$A:$A,0))</f>
        <v>0</v>
      </c>
      <c r="K708">
        <f>INDEX(GWP!$C$2:$C$13,MATCH(EPS!I708,GWP!$B$2:$B$13,0))</f>
        <v>1</v>
      </c>
      <c r="L708" s="4">
        <f t="shared" si="23"/>
        <v>0</v>
      </c>
    </row>
    <row r="709" spans="1:12">
      <c r="A709" t="s">
        <v>727</v>
      </c>
      <c r="B709" t="s">
        <v>1</v>
      </c>
      <c r="C709" t="s">
        <v>1717</v>
      </c>
      <c r="D709" t="s">
        <v>1715</v>
      </c>
      <c r="E709" t="s">
        <v>1703</v>
      </c>
      <c r="F709" t="s">
        <v>1749</v>
      </c>
      <c r="H709" t="str">
        <f>INDEX('Vensim Variables'!$B:$B,MATCH(EPS!$B709,'Vensim Variables'!$A:$A,0))</f>
        <v>g pollutant</v>
      </c>
      <c r="I709" t="str">
        <f t="shared" si="22"/>
        <v>F gases</v>
      </c>
      <c r="J709">
        <f>INDEX(NoSettings!$D:$D,MATCH(EPS!$A709,NoSettings!$A:$A,0))</f>
        <v>0</v>
      </c>
      <c r="K709">
        <f>INDEX(GWP!$C$2:$C$13,MATCH(EPS!I709,GWP!$B$2:$B$13,0))</f>
        <v>1</v>
      </c>
      <c r="L709" s="4">
        <f t="shared" si="23"/>
        <v>0</v>
      </c>
    </row>
    <row r="710" spans="1:12">
      <c r="A710" t="s">
        <v>728</v>
      </c>
      <c r="B710" t="s">
        <v>1</v>
      </c>
      <c r="C710" t="s">
        <v>1717</v>
      </c>
      <c r="D710" t="s">
        <v>1715</v>
      </c>
      <c r="E710" t="s">
        <v>1703</v>
      </c>
      <c r="F710" t="s">
        <v>1750</v>
      </c>
      <c r="H710" t="str">
        <f>INDEX('Vensim Variables'!$B:$B,MATCH(EPS!$B710,'Vensim Variables'!$A:$A,0))</f>
        <v>g pollutant</v>
      </c>
      <c r="I710" t="str">
        <f t="shared" si="22"/>
        <v>F gases</v>
      </c>
      <c r="J710">
        <f>INDEX(NoSettings!$D:$D,MATCH(EPS!$A710,NoSettings!$A:$A,0))</f>
        <v>0</v>
      </c>
      <c r="K710">
        <f>INDEX(GWP!$C$2:$C$13,MATCH(EPS!I710,GWP!$B$2:$B$13,0))</f>
        <v>1</v>
      </c>
      <c r="L710" s="4">
        <f t="shared" si="23"/>
        <v>0</v>
      </c>
    </row>
    <row r="711" spans="1:12">
      <c r="A711" t="s">
        <v>729</v>
      </c>
      <c r="B711" t="s">
        <v>1</v>
      </c>
      <c r="C711" t="s">
        <v>1717</v>
      </c>
      <c r="D711" t="s">
        <v>1715</v>
      </c>
      <c r="E711" t="s">
        <v>1703</v>
      </c>
      <c r="F711" t="s">
        <v>1751</v>
      </c>
      <c r="H711" t="str">
        <f>INDEX('Vensim Variables'!$B:$B,MATCH(EPS!$B711,'Vensim Variables'!$A:$A,0))</f>
        <v>g pollutant</v>
      </c>
      <c r="I711" t="str">
        <f t="shared" si="22"/>
        <v>F gases</v>
      </c>
      <c r="J711">
        <f>INDEX(NoSettings!$D:$D,MATCH(EPS!$A711,NoSettings!$A:$A,0))</f>
        <v>0</v>
      </c>
      <c r="K711">
        <f>INDEX(GWP!$C$2:$C$13,MATCH(EPS!I711,GWP!$B$2:$B$13,0))</f>
        <v>1</v>
      </c>
      <c r="L711" s="4">
        <f t="shared" si="23"/>
        <v>0</v>
      </c>
    </row>
    <row r="712" spans="1:12">
      <c r="A712" t="s">
        <v>730</v>
      </c>
      <c r="B712" t="s">
        <v>1</v>
      </c>
      <c r="C712" t="s">
        <v>1717</v>
      </c>
      <c r="D712" t="s">
        <v>1715</v>
      </c>
      <c r="E712" t="s">
        <v>1704</v>
      </c>
      <c r="F712" t="s">
        <v>1742</v>
      </c>
      <c r="H712" t="str">
        <f>INDEX('Vensim Variables'!$B:$B,MATCH(EPS!$B712,'Vensim Variables'!$A:$A,0))</f>
        <v>g pollutant</v>
      </c>
      <c r="I712" t="str">
        <f t="shared" si="22"/>
        <v>F gases</v>
      </c>
      <c r="J712">
        <f>INDEX(NoSettings!$D:$D,MATCH(EPS!$A712,NoSettings!$A:$A,0))</f>
        <v>0</v>
      </c>
      <c r="K712">
        <f>INDEX(GWP!$C$2:$C$13,MATCH(EPS!I712,GWP!$B$2:$B$13,0))</f>
        <v>1</v>
      </c>
      <c r="L712" s="4">
        <f t="shared" si="23"/>
        <v>0</v>
      </c>
    </row>
    <row r="713" spans="1:12">
      <c r="A713" t="s">
        <v>731</v>
      </c>
      <c r="B713" t="s">
        <v>1</v>
      </c>
      <c r="C713" t="s">
        <v>1717</v>
      </c>
      <c r="D713" t="s">
        <v>1715</v>
      </c>
      <c r="E713" t="s">
        <v>1704</v>
      </c>
      <c r="F713" t="s">
        <v>1743</v>
      </c>
      <c r="H713" t="str">
        <f>INDEX('Vensim Variables'!$B:$B,MATCH(EPS!$B713,'Vensim Variables'!$A:$A,0))</f>
        <v>g pollutant</v>
      </c>
      <c r="I713" t="str">
        <f t="shared" si="22"/>
        <v>F gases</v>
      </c>
      <c r="J713">
        <f>INDEX(NoSettings!$D:$D,MATCH(EPS!$A713,NoSettings!$A:$A,0))</f>
        <v>0</v>
      </c>
      <c r="K713">
        <f>INDEX(GWP!$C$2:$C$13,MATCH(EPS!I713,GWP!$B$2:$B$13,0))</f>
        <v>1</v>
      </c>
      <c r="L713" s="4">
        <f t="shared" si="23"/>
        <v>0</v>
      </c>
    </row>
    <row r="714" spans="1:12">
      <c r="A714" t="s">
        <v>732</v>
      </c>
      <c r="B714" t="s">
        <v>1</v>
      </c>
      <c r="C714" t="s">
        <v>1717</v>
      </c>
      <c r="D714" t="s">
        <v>1715</v>
      </c>
      <c r="E714" t="s">
        <v>1704</v>
      </c>
      <c r="F714" t="s">
        <v>1744</v>
      </c>
      <c r="H714" t="str">
        <f>INDEX('Vensim Variables'!$B:$B,MATCH(EPS!$B714,'Vensim Variables'!$A:$A,0))</f>
        <v>g pollutant</v>
      </c>
      <c r="I714" t="str">
        <f t="shared" si="22"/>
        <v>F gases</v>
      </c>
      <c r="J714">
        <f>INDEX(NoSettings!$D:$D,MATCH(EPS!$A714,NoSettings!$A:$A,0))</f>
        <v>0</v>
      </c>
      <c r="K714">
        <f>INDEX(GWP!$C$2:$C$13,MATCH(EPS!I714,GWP!$B$2:$B$13,0))</f>
        <v>1</v>
      </c>
      <c r="L714" s="4">
        <f t="shared" si="23"/>
        <v>0</v>
      </c>
    </row>
    <row r="715" spans="1:12">
      <c r="A715" t="s">
        <v>733</v>
      </c>
      <c r="B715" t="s">
        <v>1</v>
      </c>
      <c r="C715" t="s">
        <v>1717</v>
      </c>
      <c r="D715" t="s">
        <v>1715</v>
      </c>
      <c r="E715" t="s">
        <v>1704</v>
      </c>
      <c r="F715" t="s">
        <v>1745</v>
      </c>
      <c r="H715" t="str">
        <f>INDEX('Vensim Variables'!$B:$B,MATCH(EPS!$B715,'Vensim Variables'!$A:$A,0))</f>
        <v>g pollutant</v>
      </c>
      <c r="I715" t="str">
        <f t="shared" si="22"/>
        <v>F gases</v>
      </c>
      <c r="J715">
        <f>INDEX(NoSettings!$D:$D,MATCH(EPS!$A715,NoSettings!$A:$A,0))</f>
        <v>0</v>
      </c>
      <c r="K715">
        <f>INDEX(GWP!$C$2:$C$13,MATCH(EPS!I715,GWP!$B$2:$B$13,0))</f>
        <v>1</v>
      </c>
      <c r="L715" s="4">
        <f t="shared" si="23"/>
        <v>0</v>
      </c>
    </row>
    <row r="716" spans="1:12">
      <c r="A716" t="s">
        <v>734</v>
      </c>
      <c r="B716" t="s">
        <v>1</v>
      </c>
      <c r="C716" t="s">
        <v>1717</v>
      </c>
      <c r="D716" t="s">
        <v>1715</v>
      </c>
      <c r="E716" t="s">
        <v>1704</v>
      </c>
      <c r="F716" t="s">
        <v>1746</v>
      </c>
      <c r="H716" t="str">
        <f>INDEX('Vensim Variables'!$B:$B,MATCH(EPS!$B716,'Vensim Variables'!$A:$A,0))</f>
        <v>g pollutant</v>
      </c>
      <c r="I716" t="str">
        <f t="shared" si="22"/>
        <v>F gases</v>
      </c>
      <c r="J716">
        <f>INDEX(NoSettings!$D:$D,MATCH(EPS!$A716,NoSettings!$A:$A,0))</f>
        <v>0</v>
      </c>
      <c r="K716">
        <f>INDEX(GWP!$C$2:$C$13,MATCH(EPS!I716,GWP!$B$2:$B$13,0))</f>
        <v>1</v>
      </c>
      <c r="L716" s="4">
        <f t="shared" si="23"/>
        <v>0</v>
      </c>
    </row>
    <row r="717" spans="1:12">
      <c r="A717" t="s">
        <v>735</v>
      </c>
      <c r="B717" t="s">
        <v>1</v>
      </c>
      <c r="C717" t="s">
        <v>1717</v>
      </c>
      <c r="D717" t="s">
        <v>1715</v>
      </c>
      <c r="E717" t="s">
        <v>1704</v>
      </c>
      <c r="F717" t="s">
        <v>1747</v>
      </c>
      <c r="H717" t="str">
        <f>INDEX('Vensim Variables'!$B:$B,MATCH(EPS!$B717,'Vensim Variables'!$A:$A,0))</f>
        <v>g pollutant</v>
      </c>
      <c r="I717" t="str">
        <f t="shared" si="22"/>
        <v>F gases</v>
      </c>
      <c r="J717">
        <f>INDEX(NoSettings!$D:$D,MATCH(EPS!$A717,NoSettings!$A:$A,0))</f>
        <v>0</v>
      </c>
      <c r="K717">
        <f>INDEX(GWP!$C$2:$C$13,MATCH(EPS!I717,GWP!$B$2:$B$13,0))</f>
        <v>1</v>
      </c>
      <c r="L717" s="4">
        <f t="shared" si="23"/>
        <v>0</v>
      </c>
    </row>
    <row r="718" spans="1:12">
      <c r="A718" t="s">
        <v>736</v>
      </c>
      <c r="B718" t="s">
        <v>1</v>
      </c>
      <c r="C718" t="s">
        <v>1717</v>
      </c>
      <c r="D718" t="s">
        <v>1715</v>
      </c>
      <c r="E718" t="s">
        <v>1704</v>
      </c>
      <c r="F718" t="s">
        <v>1748</v>
      </c>
      <c r="H718" t="str">
        <f>INDEX('Vensim Variables'!$B:$B,MATCH(EPS!$B718,'Vensim Variables'!$A:$A,0))</f>
        <v>g pollutant</v>
      </c>
      <c r="I718" t="str">
        <f t="shared" si="22"/>
        <v>F gases</v>
      </c>
      <c r="J718">
        <f>INDEX(NoSettings!$D:$D,MATCH(EPS!$A718,NoSettings!$A:$A,0))</f>
        <v>0</v>
      </c>
      <c r="K718">
        <f>INDEX(GWP!$C$2:$C$13,MATCH(EPS!I718,GWP!$B$2:$B$13,0))</f>
        <v>1</v>
      </c>
      <c r="L718" s="4">
        <f t="shared" si="23"/>
        <v>0</v>
      </c>
    </row>
    <row r="719" spans="1:12">
      <c r="A719" t="s">
        <v>737</v>
      </c>
      <c r="B719" t="s">
        <v>1</v>
      </c>
      <c r="C719" t="s">
        <v>1717</v>
      </c>
      <c r="D719" t="s">
        <v>1715</v>
      </c>
      <c r="E719" t="s">
        <v>1704</v>
      </c>
      <c r="F719" t="s">
        <v>1749</v>
      </c>
      <c r="H719" t="str">
        <f>INDEX('Vensim Variables'!$B:$B,MATCH(EPS!$B719,'Vensim Variables'!$A:$A,0))</f>
        <v>g pollutant</v>
      </c>
      <c r="I719" t="str">
        <f t="shared" si="22"/>
        <v>F gases</v>
      </c>
      <c r="J719">
        <f>INDEX(NoSettings!$D:$D,MATCH(EPS!$A719,NoSettings!$A:$A,0))</f>
        <v>0</v>
      </c>
      <c r="K719">
        <f>INDEX(GWP!$C$2:$C$13,MATCH(EPS!I719,GWP!$B$2:$B$13,0))</f>
        <v>1</v>
      </c>
      <c r="L719" s="4">
        <f t="shared" si="23"/>
        <v>0</v>
      </c>
    </row>
    <row r="720" spans="1:12">
      <c r="A720" t="s">
        <v>738</v>
      </c>
      <c r="B720" t="s">
        <v>1</v>
      </c>
      <c r="C720" t="s">
        <v>1717</v>
      </c>
      <c r="D720" t="s">
        <v>1715</v>
      </c>
      <c r="E720" t="s">
        <v>1704</v>
      </c>
      <c r="F720" t="s">
        <v>1750</v>
      </c>
      <c r="H720" t="str">
        <f>INDEX('Vensim Variables'!$B:$B,MATCH(EPS!$B720,'Vensim Variables'!$A:$A,0))</f>
        <v>g pollutant</v>
      </c>
      <c r="I720" t="str">
        <f t="shared" si="22"/>
        <v>F gases</v>
      </c>
      <c r="J720">
        <f>INDEX(NoSettings!$D:$D,MATCH(EPS!$A720,NoSettings!$A:$A,0))</f>
        <v>0</v>
      </c>
      <c r="K720">
        <f>INDEX(GWP!$C$2:$C$13,MATCH(EPS!I720,GWP!$B$2:$B$13,0))</f>
        <v>1</v>
      </c>
      <c r="L720" s="4">
        <f t="shared" si="23"/>
        <v>0</v>
      </c>
    </row>
    <row r="721" spans="1:12">
      <c r="A721" t="s">
        <v>739</v>
      </c>
      <c r="B721" t="s">
        <v>1</v>
      </c>
      <c r="C721" t="s">
        <v>1717</v>
      </c>
      <c r="D721" t="s">
        <v>1715</v>
      </c>
      <c r="E721" t="s">
        <v>1704</v>
      </c>
      <c r="F721" t="s">
        <v>1751</v>
      </c>
      <c r="H721" t="str">
        <f>INDEX('Vensim Variables'!$B:$B,MATCH(EPS!$B721,'Vensim Variables'!$A:$A,0))</f>
        <v>g pollutant</v>
      </c>
      <c r="I721" t="str">
        <f t="shared" si="22"/>
        <v>F gases</v>
      </c>
      <c r="J721">
        <f>INDEX(NoSettings!$D:$D,MATCH(EPS!$A721,NoSettings!$A:$A,0))</f>
        <v>0</v>
      </c>
      <c r="K721">
        <f>INDEX(GWP!$C$2:$C$13,MATCH(EPS!I721,GWP!$B$2:$B$13,0))</f>
        <v>1</v>
      </c>
      <c r="L721" s="4">
        <f t="shared" si="23"/>
        <v>0</v>
      </c>
    </row>
    <row r="722" spans="1:12">
      <c r="A722" t="s">
        <v>740</v>
      </c>
      <c r="B722" t="s">
        <v>1</v>
      </c>
      <c r="C722" t="s">
        <v>1718</v>
      </c>
      <c r="D722" t="s">
        <v>1702</v>
      </c>
      <c r="E722" t="s">
        <v>1703</v>
      </c>
      <c r="F722" t="s">
        <v>1742</v>
      </c>
      <c r="H722" t="str">
        <f>INDEX('Vensim Variables'!$B:$B,MATCH(EPS!$B722,'Vensim Variables'!$A:$A,0))</f>
        <v>g pollutant</v>
      </c>
      <c r="I722" t="str">
        <f t="shared" si="22"/>
        <v>CO2</v>
      </c>
      <c r="J722">
        <f>INDEX(NoSettings!$D:$D,MATCH(EPS!$A722,NoSettings!$A:$A,0))</f>
        <v>0</v>
      </c>
      <c r="K722">
        <f>INDEX(GWP!$C$2:$C$13,MATCH(EPS!I722,GWP!$B$2:$B$13,0))</f>
        <v>1</v>
      </c>
      <c r="L722" s="4">
        <f t="shared" si="23"/>
        <v>0</v>
      </c>
    </row>
    <row r="723" spans="1:12">
      <c r="A723" t="s">
        <v>741</v>
      </c>
      <c r="B723" t="s">
        <v>1</v>
      </c>
      <c r="C723" t="s">
        <v>1718</v>
      </c>
      <c r="D723" t="s">
        <v>1702</v>
      </c>
      <c r="E723" t="s">
        <v>1703</v>
      </c>
      <c r="F723" t="s">
        <v>1743</v>
      </c>
      <c r="H723" t="str">
        <f>INDEX('Vensim Variables'!$B:$B,MATCH(EPS!$B723,'Vensim Variables'!$A:$A,0))</f>
        <v>g pollutant</v>
      </c>
      <c r="I723" t="str">
        <f t="shared" si="22"/>
        <v>CO2</v>
      </c>
      <c r="J723">
        <f>INDEX(NoSettings!$D:$D,MATCH(EPS!$A723,NoSettings!$A:$A,0))</f>
        <v>0</v>
      </c>
      <c r="K723">
        <f>INDEX(GWP!$C$2:$C$13,MATCH(EPS!I723,GWP!$B$2:$B$13,0))</f>
        <v>1</v>
      </c>
      <c r="L723" s="4">
        <f t="shared" si="23"/>
        <v>0</v>
      </c>
    </row>
    <row r="724" spans="1:12">
      <c r="A724" t="s">
        <v>742</v>
      </c>
      <c r="B724" t="s">
        <v>1</v>
      </c>
      <c r="C724" t="s">
        <v>1718</v>
      </c>
      <c r="D724" t="s">
        <v>1702</v>
      </c>
      <c r="E724" t="s">
        <v>1703</v>
      </c>
      <c r="F724" t="s">
        <v>1744</v>
      </c>
      <c r="H724" t="str">
        <f>INDEX('Vensim Variables'!$B:$B,MATCH(EPS!$B724,'Vensim Variables'!$A:$A,0))</f>
        <v>g pollutant</v>
      </c>
      <c r="I724" t="str">
        <f t="shared" si="22"/>
        <v>CO2</v>
      </c>
      <c r="J724">
        <f>INDEX(NoSettings!$D:$D,MATCH(EPS!$A724,NoSettings!$A:$A,0))</f>
        <v>0</v>
      </c>
      <c r="K724">
        <f>INDEX(GWP!$C$2:$C$13,MATCH(EPS!I724,GWP!$B$2:$B$13,0))</f>
        <v>1</v>
      </c>
      <c r="L724" s="4">
        <f t="shared" si="23"/>
        <v>0</v>
      </c>
    </row>
    <row r="725" spans="1:12">
      <c r="A725" t="s">
        <v>743</v>
      </c>
      <c r="B725" t="s">
        <v>1</v>
      </c>
      <c r="C725" t="s">
        <v>1718</v>
      </c>
      <c r="D725" t="s">
        <v>1702</v>
      </c>
      <c r="E725" t="s">
        <v>1703</v>
      </c>
      <c r="F725" t="s">
        <v>1745</v>
      </c>
      <c r="H725" t="str">
        <f>INDEX('Vensim Variables'!$B:$B,MATCH(EPS!$B725,'Vensim Variables'!$A:$A,0))</f>
        <v>g pollutant</v>
      </c>
      <c r="I725" t="str">
        <f t="shared" si="22"/>
        <v>CO2</v>
      </c>
      <c r="J725">
        <f>INDEX(NoSettings!$D:$D,MATCH(EPS!$A725,NoSettings!$A:$A,0))</f>
        <v>1213660000000</v>
      </c>
      <c r="K725">
        <f>INDEX(GWP!$C$2:$C$13,MATCH(EPS!I725,GWP!$B$2:$B$13,0))</f>
        <v>1</v>
      </c>
      <c r="L725" s="4">
        <f t="shared" si="23"/>
        <v>1.21366</v>
      </c>
    </row>
    <row r="726" spans="1:12">
      <c r="A726" t="s">
        <v>744</v>
      </c>
      <c r="B726" t="s">
        <v>1</v>
      </c>
      <c r="C726" t="s">
        <v>1718</v>
      </c>
      <c r="D726" t="s">
        <v>1702</v>
      </c>
      <c r="E726" t="s">
        <v>1703</v>
      </c>
      <c r="F726" t="s">
        <v>1746</v>
      </c>
      <c r="H726" t="str">
        <f>INDEX('Vensim Variables'!$B:$B,MATCH(EPS!$B726,'Vensim Variables'!$A:$A,0))</f>
        <v>g pollutant</v>
      </c>
      <c r="I726" t="str">
        <f t="shared" si="22"/>
        <v>CO2</v>
      </c>
      <c r="J726">
        <f>INDEX(NoSettings!$D:$D,MATCH(EPS!$A726,NoSettings!$A:$A,0))</f>
        <v>0</v>
      </c>
      <c r="K726">
        <f>INDEX(GWP!$C$2:$C$13,MATCH(EPS!I726,GWP!$B$2:$B$13,0))</f>
        <v>1</v>
      </c>
      <c r="L726" s="4">
        <f t="shared" si="23"/>
        <v>0</v>
      </c>
    </row>
    <row r="727" spans="1:12">
      <c r="A727" t="s">
        <v>745</v>
      </c>
      <c r="B727" t="s">
        <v>1</v>
      </c>
      <c r="C727" t="s">
        <v>1718</v>
      </c>
      <c r="D727" t="s">
        <v>1702</v>
      </c>
      <c r="E727" t="s">
        <v>1703</v>
      </c>
      <c r="F727" t="s">
        <v>1747</v>
      </c>
      <c r="H727" t="str">
        <f>INDEX('Vensim Variables'!$B:$B,MATCH(EPS!$B727,'Vensim Variables'!$A:$A,0))</f>
        <v>g pollutant</v>
      </c>
      <c r="I727" t="str">
        <f t="shared" si="22"/>
        <v>CO2</v>
      </c>
      <c r="J727">
        <f>INDEX(NoSettings!$D:$D,MATCH(EPS!$A727,NoSettings!$A:$A,0))</f>
        <v>0</v>
      </c>
      <c r="K727">
        <f>INDEX(GWP!$C$2:$C$13,MATCH(EPS!I727,GWP!$B$2:$B$13,0))</f>
        <v>1</v>
      </c>
      <c r="L727" s="4">
        <f t="shared" si="23"/>
        <v>0</v>
      </c>
    </row>
    <row r="728" spans="1:12">
      <c r="A728" t="s">
        <v>746</v>
      </c>
      <c r="B728" t="s">
        <v>1</v>
      </c>
      <c r="C728" t="s">
        <v>1718</v>
      </c>
      <c r="D728" t="s">
        <v>1702</v>
      </c>
      <c r="E728" t="s">
        <v>1703</v>
      </c>
      <c r="F728" t="s">
        <v>1748</v>
      </c>
      <c r="H728" t="str">
        <f>INDEX('Vensim Variables'!$B:$B,MATCH(EPS!$B728,'Vensim Variables'!$A:$A,0))</f>
        <v>g pollutant</v>
      </c>
      <c r="I728" t="str">
        <f t="shared" si="22"/>
        <v>CO2</v>
      </c>
      <c r="J728">
        <f>INDEX(NoSettings!$D:$D,MATCH(EPS!$A728,NoSettings!$A:$A,0))</f>
        <v>0</v>
      </c>
      <c r="K728">
        <f>INDEX(GWP!$C$2:$C$13,MATCH(EPS!I728,GWP!$B$2:$B$13,0))</f>
        <v>1</v>
      </c>
      <c r="L728" s="4">
        <f t="shared" si="23"/>
        <v>0</v>
      </c>
    </row>
    <row r="729" spans="1:12">
      <c r="A729" t="s">
        <v>747</v>
      </c>
      <c r="B729" t="s">
        <v>1</v>
      </c>
      <c r="C729" t="s">
        <v>1718</v>
      </c>
      <c r="D729" t="s">
        <v>1702</v>
      </c>
      <c r="E729" t="s">
        <v>1703</v>
      </c>
      <c r="F729" t="s">
        <v>1749</v>
      </c>
      <c r="H729" t="str">
        <f>INDEX('Vensim Variables'!$B:$B,MATCH(EPS!$B729,'Vensim Variables'!$A:$A,0))</f>
        <v>g pollutant</v>
      </c>
      <c r="I729" t="str">
        <f t="shared" si="22"/>
        <v>CO2</v>
      </c>
      <c r="J729">
        <f>INDEX(NoSettings!$D:$D,MATCH(EPS!$A729,NoSettings!$A:$A,0))</f>
        <v>0</v>
      </c>
      <c r="K729">
        <f>INDEX(GWP!$C$2:$C$13,MATCH(EPS!I729,GWP!$B$2:$B$13,0))</f>
        <v>1</v>
      </c>
      <c r="L729" s="4">
        <f t="shared" si="23"/>
        <v>0</v>
      </c>
    </row>
    <row r="730" spans="1:12">
      <c r="A730" t="s">
        <v>748</v>
      </c>
      <c r="B730" t="s">
        <v>1</v>
      </c>
      <c r="C730" t="s">
        <v>1718</v>
      </c>
      <c r="D730" t="s">
        <v>1702</v>
      </c>
      <c r="E730" t="s">
        <v>1703</v>
      </c>
      <c r="F730" t="s">
        <v>1750</v>
      </c>
      <c r="H730" t="str">
        <f>INDEX('Vensim Variables'!$B:$B,MATCH(EPS!$B730,'Vensim Variables'!$A:$A,0))</f>
        <v>g pollutant</v>
      </c>
      <c r="I730" t="str">
        <f t="shared" si="22"/>
        <v>CO2</v>
      </c>
      <c r="J730">
        <f>INDEX(NoSettings!$D:$D,MATCH(EPS!$A730,NoSettings!$A:$A,0))</f>
        <v>0</v>
      </c>
      <c r="K730">
        <f>INDEX(GWP!$C$2:$C$13,MATCH(EPS!I730,GWP!$B$2:$B$13,0))</f>
        <v>1</v>
      </c>
      <c r="L730" s="4">
        <f t="shared" si="23"/>
        <v>0</v>
      </c>
    </row>
    <row r="731" spans="1:12">
      <c r="A731" t="s">
        <v>749</v>
      </c>
      <c r="B731" t="s">
        <v>1</v>
      </c>
      <c r="C731" t="s">
        <v>1718</v>
      </c>
      <c r="D731" t="s">
        <v>1702</v>
      </c>
      <c r="E731" t="s">
        <v>1703</v>
      </c>
      <c r="F731" t="s">
        <v>1751</v>
      </c>
      <c r="H731" t="str">
        <f>INDEX('Vensim Variables'!$B:$B,MATCH(EPS!$B731,'Vensim Variables'!$A:$A,0))</f>
        <v>g pollutant</v>
      </c>
      <c r="I731" t="str">
        <f t="shared" si="22"/>
        <v>CO2</v>
      </c>
      <c r="J731">
        <f>INDEX(NoSettings!$D:$D,MATCH(EPS!$A731,NoSettings!$A:$A,0))</f>
        <v>0</v>
      </c>
      <c r="K731">
        <f>INDEX(GWP!$C$2:$C$13,MATCH(EPS!I731,GWP!$B$2:$B$13,0))</f>
        <v>1</v>
      </c>
      <c r="L731" s="4">
        <f t="shared" si="23"/>
        <v>0</v>
      </c>
    </row>
    <row r="732" spans="1:12">
      <c r="A732" t="s">
        <v>750</v>
      </c>
      <c r="B732" t="s">
        <v>1</v>
      </c>
      <c r="C732" t="s">
        <v>1718</v>
      </c>
      <c r="D732" t="s">
        <v>1702</v>
      </c>
      <c r="E732" t="s">
        <v>1704</v>
      </c>
      <c r="F732" t="s">
        <v>1742</v>
      </c>
      <c r="H732" t="str">
        <f>INDEX('Vensim Variables'!$B:$B,MATCH(EPS!$B732,'Vensim Variables'!$A:$A,0))</f>
        <v>g pollutant</v>
      </c>
      <c r="I732" t="str">
        <f t="shared" si="22"/>
        <v>CO2</v>
      </c>
      <c r="J732">
        <f>INDEX(NoSettings!$D:$D,MATCH(EPS!$A732,NoSettings!$A:$A,0))</f>
        <v>0</v>
      </c>
      <c r="K732">
        <f>INDEX(GWP!$C$2:$C$13,MATCH(EPS!I732,GWP!$B$2:$B$13,0))</f>
        <v>1</v>
      </c>
      <c r="L732" s="4">
        <f t="shared" si="23"/>
        <v>0</v>
      </c>
    </row>
    <row r="733" spans="1:12">
      <c r="A733" t="s">
        <v>751</v>
      </c>
      <c r="B733" t="s">
        <v>1</v>
      </c>
      <c r="C733" t="s">
        <v>1718</v>
      </c>
      <c r="D733" t="s">
        <v>1702</v>
      </c>
      <c r="E733" t="s">
        <v>1704</v>
      </c>
      <c r="F733" t="s">
        <v>1743</v>
      </c>
      <c r="H733" t="str">
        <f>INDEX('Vensim Variables'!$B:$B,MATCH(EPS!$B733,'Vensim Variables'!$A:$A,0))</f>
        <v>g pollutant</v>
      </c>
      <c r="I733" t="str">
        <f t="shared" si="22"/>
        <v>CO2</v>
      </c>
      <c r="J733">
        <f>INDEX(NoSettings!$D:$D,MATCH(EPS!$A733,NoSettings!$A:$A,0))</f>
        <v>0</v>
      </c>
      <c r="K733">
        <f>INDEX(GWP!$C$2:$C$13,MATCH(EPS!I733,GWP!$B$2:$B$13,0))</f>
        <v>1</v>
      </c>
      <c r="L733" s="4">
        <f t="shared" si="23"/>
        <v>0</v>
      </c>
    </row>
    <row r="734" spans="1:12">
      <c r="A734" t="s">
        <v>752</v>
      </c>
      <c r="B734" t="s">
        <v>1</v>
      </c>
      <c r="C734" t="s">
        <v>1718</v>
      </c>
      <c r="D734" t="s">
        <v>1702</v>
      </c>
      <c r="E734" t="s">
        <v>1704</v>
      </c>
      <c r="F734" t="s">
        <v>1744</v>
      </c>
      <c r="H734" t="str">
        <f>INDEX('Vensim Variables'!$B:$B,MATCH(EPS!$B734,'Vensim Variables'!$A:$A,0))</f>
        <v>g pollutant</v>
      </c>
      <c r="I734" t="str">
        <f t="shared" si="22"/>
        <v>CO2</v>
      </c>
      <c r="J734">
        <f>INDEX(NoSettings!$D:$D,MATCH(EPS!$A734,NoSettings!$A:$A,0))</f>
        <v>0</v>
      </c>
      <c r="K734">
        <f>INDEX(GWP!$C$2:$C$13,MATCH(EPS!I734,GWP!$B$2:$B$13,0))</f>
        <v>1</v>
      </c>
      <c r="L734" s="4">
        <f t="shared" si="23"/>
        <v>0</v>
      </c>
    </row>
    <row r="735" spans="1:12">
      <c r="A735" t="s">
        <v>753</v>
      </c>
      <c r="B735" t="s">
        <v>1</v>
      </c>
      <c r="C735" t="s">
        <v>1718</v>
      </c>
      <c r="D735" t="s">
        <v>1702</v>
      </c>
      <c r="E735" t="s">
        <v>1704</v>
      </c>
      <c r="F735" t="s">
        <v>1745</v>
      </c>
      <c r="H735" t="str">
        <f>INDEX('Vensim Variables'!$B:$B,MATCH(EPS!$B735,'Vensim Variables'!$A:$A,0))</f>
        <v>g pollutant</v>
      </c>
      <c r="I735" t="str">
        <f t="shared" si="22"/>
        <v>CO2</v>
      </c>
      <c r="J735">
        <f>INDEX(NoSettings!$D:$D,MATCH(EPS!$A735,NoSettings!$A:$A,0))</f>
        <v>34684000000000</v>
      </c>
      <c r="K735">
        <f>INDEX(GWP!$C$2:$C$13,MATCH(EPS!I735,GWP!$B$2:$B$13,0))</f>
        <v>1</v>
      </c>
      <c r="L735" s="4">
        <f t="shared" si="23"/>
        <v>34.683999999999997</v>
      </c>
    </row>
    <row r="736" spans="1:12">
      <c r="A736" t="s">
        <v>754</v>
      </c>
      <c r="B736" t="s">
        <v>1</v>
      </c>
      <c r="C736" t="s">
        <v>1718</v>
      </c>
      <c r="D736" t="s">
        <v>1702</v>
      </c>
      <c r="E736" t="s">
        <v>1704</v>
      </c>
      <c r="F736" t="s">
        <v>1746</v>
      </c>
      <c r="H736" t="str">
        <f>INDEX('Vensim Variables'!$B:$B,MATCH(EPS!$B736,'Vensim Variables'!$A:$A,0))</f>
        <v>g pollutant</v>
      </c>
      <c r="I736" t="str">
        <f t="shared" si="22"/>
        <v>CO2</v>
      </c>
      <c r="J736">
        <f>INDEX(NoSettings!$D:$D,MATCH(EPS!$A736,NoSettings!$A:$A,0))</f>
        <v>0</v>
      </c>
      <c r="K736">
        <f>INDEX(GWP!$C$2:$C$13,MATCH(EPS!I736,GWP!$B$2:$B$13,0))</f>
        <v>1</v>
      </c>
      <c r="L736" s="4">
        <f t="shared" si="23"/>
        <v>0</v>
      </c>
    </row>
    <row r="737" spans="1:12">
      <c r="A737" t="s">
        <v>755</v>
      </c>
      <c r="B737" t="s">
        <v>1</v>
      </c>
      <c r="C737" t="s">
        <v>1718</v>
      </c>
      <c r="D737" t="s">
        <v>1702</v>
      </c>
      <c r="E737" t="s">
        <v>1704</v>
      </c>
      <c r="F737" t="s">
        <v>1747</v>
      </c>
      <c r="H737" t="str">
        <f>INDEX('Vensim Variables'!$B:$B,MATCH(EPS!$B737,'Vensim Variables'!$A:$A,0))</f>
        <v>g pollutant</v>
      </c>
      <c r="I737" t="str">
        <f t="shared" si="22"/>
        <v>CO2</v>
      </c>
      <c r="J737">
        <f>INDEX(NoSettings!$D:$D,MATCH(EPS!$A737,NoSettings!$A:$A,0))</f>
        <v>0</v>
      </c>
      <c r="K737">
        <f>INDEX(GWP!$C$2:$C$13,MATCH(EPS!I737,GWP!$B$2:$B$13,0))</f>
        <v>1</v>
      </c>
      <c r="L737" s="4">
        <f t="shared" si="23"/>
        <v>0</v>
      </c>
    </row>
    <row r="738" spans="1:12">
      <c r="A738" t="s">
        <v>756</v>
      </c>
      <c r="B738" t="s">
        <v>1</v>
      </c>
      <c r="C738" t="s">
        <v>1718</v>
      </c>
      <c r="D738" t="s">
        <v>1702</v>
      </c>
      <c r="E738" t="s">
        <v>1704</v>
      </c>
      <c r="F738" t="s">
        <v>1748</v>
      </c>
      <c r="H738" t="str">
        <f>INDEX('Vensim Variables'!$B:$B,MATCH(EPS!$B738,'Vensim Variables'!$A:$A,0))</f>
        <v>g pollutant</v>
      </c>
      <c r="I738" t="str">
        <f t="shared" si="22"/>
        <v>CO2</v>
      </c>
      <c r="J738">
        <f>INDEX(NoSettings!$D:$D,MATCH(EPS!$A738,NoSettings!$A:$A,0))</f>
        <v>0</v>
      </c>
      <c r="K738">
        <f>INDEX(GWP!$C$2:$C$13,MATCH(EPS!I738,GWP!$B$2:$B$13,0))</f>
        <v>1</v>
      </c>
      <c r="L738" s="4">
        <f t="shared" si="23"/>
        <v>0</v>
      </c>
    </row>
    <row r="739" spans="1:12">
      <c r="A739" t="s">
        <v>757</v>
      </c>
      <c r="B739" t="s">
        <v>1</v>
      </c>
      <c r="C739" t="s">
        <v>1718</v>
      </c>
      <c r="D739" t="s">
        <v>1702</v>
      </c>
      <c r="E739" t="s">
        <v>1704</v>
      </c>
      <c r="F739" t="s">
        <v>1749</v>
      </c>
      <c r="H739" t="str">
        <f>INDEX('Vensim Variables'!$B:$B,MATCH(EPS!$B739,'Vensim Variables'!$A:$A,0))</f>
        <v>g pollutant</v>
      </c>
      <c r="I739" t="str">
        <f t="shared" si="22"/>
        <v>CO2</v>
      </c>
      <c r="J739">
        <f>INDEX(NoSettings!$D:$D,MATCH(EPS!$A739,NoSettings!$A:$A,0))</f>
        <v>0</v>
      </c>
      <c r="K739">
        <f>INDEX(GWP!$C$2:$C$13,MATCH(EPS!I739,GWP!$B$2:$B$13,0))</f>
        <v>1</v>
      </c>
      <c r="L739" s="4">
        <f t="shared" si="23"/>
        <v>0</v>
      </c>
    </row>
    <row r="740" spans="1:12">
      <c r="A740" t="s">
        <v>758</v>
      </c>
      <c r="B740" t="s">
        <v>1</v>
      </c>
      <c r="C740" t="s">
        <v>1718</v>
      </c>
      <c r="D740" t="s">
        <v>1702</v>
      </c>
      <c r="E740" t="s">
        <v>1704</v>
      </c>
      <c r="F740" t="s">
        <v>1750</v>
      </c>
      <c r="H740" t="str">
        <f>INDEX('Vensim Variables'!$B:$B,MATCH(EPS!$B740,'Vensim Variables'!$A:$A,0))</f>
        <v>g pollutant</v>
      </c>
      <c r="I740" t="str">
        <f t="shared" si="22"/>
        <v>CO2</v>
      </c>
      <c r="J740">
        <f>INDEX(NoSettings!$D:$D,MATCH(EPS!$A740,NoSettings!$A:$A,0))</f>
        <v>0</v>
      </c>
      <c r="K740">
        <f>INDEX(GWP!$C$2:$C$13,MATCH(EPS!I740,GWP!$B$2:$B$13,0))</f>
        <v>1</v>
      </c>
      <c r="L740" s="4">
        <f t="shared" si="23"/>
        <v>0</v>
      </c>
    </row>
    <row r="741" spans="1:12">
      <c r="A741" t="s">
        <v>759</v>
      </c>
      <c r="B741" t="s">
        <v>1</v>
      </c>
      <c r="C741" t="s">
        <v>1718</v>
      </c>
      <c r="D741" t="s">
        <v>1702</v>
      </c>
      <c r="E741" t="s">
        <v>1704</v>
      </c>
      <c r="F741" t="s">
        <v>1751</v>
      </c>
      <c r="H741" t="str">
        <f>INDEX('Vensim Variables'!$B:$B,MATCH(EPS!$B741,'Vensim Variables'!$A:$A,0))</f>
        <v>g pollutant</v>
      </c>
      <c r="I741" t="str">
        <f t="shared" si="22"/>
        <v>CO2</v>
      </c>
      <c r="J741">
        <f>INDEX(NoSettings!$D:$D,MATCH(EPS!$A741,NoSettings!$A:$A,0))</f>
        <v>0</v>
      </c>
      <c r="K741">
        <f>INDEX(GWP!$C$2:$C$13,MATCH(EPS!I741,GWP!$B$2:$B$13,0))</f>
        <v>1</v>
      </c>
      <c r="L741" s="4">
        <f t="shared" si="23"/>
        <v>0</v>
      </c>
    </row>
    <row r="742" spans="1:12">
      <c r="A742" t="s">
        <v>760</v>
      </c>
      <c r="B742" t="s">
        <v>1</v>
      </c>
      <c r="C742" t="s">
        <v>1718</v>
      </c>
      <c r="D742" t="s">
        <v>1705</v>
      </c>
      <c r="E742" t="s">
        <v>1703</v>
      </c>
      <c r="F742" t="s">
        <v>1742</v>
      </c>
      <c r="H742" t="str">
        <f>INDEX('Vensim Variables'!$B:$B,MATCH(EPS!$B742,'Vensim Variables'!$A:$A,0))</f>
        <v>g pollutant</v>
      </c>
      <c r="I742" t="str">
        <f t="shared" si="22"/>
        <v>VOC</v>
      </c>
      <c r="J742">
        <f>INDEX(NoSettings!$D:$D,MATCH(EPS!$A742,NoSettings!$A:$A,0))</f>
        <v>0</v>
      </c>
      <c r="K742">
        <f>INDEX(GWP!$C$2:$C$13,MATCH(EPS!I742,GWP!$B$2:$B$13,0))</f>
        <v>0</v>
      </c>
      <c r="L742" s="4">
        <f t="shared" si="23"/>
        <v>0</v>
      </c>
    </row>
    <row r="743" spans="1:12">
      <c r="A743" t="s">
        <v>761</v>
      </c>
      <c r="B743" t="s">
        <v>1</v>
      </c>
      <c r="C743" t="s">
        <v>1718</v>
      </c>
      <c r="D743" t="s">
        <v>1705</v>
      </c>
      <c r="E743" t="s">
        <v>1703</v>
      </c>
      <c r="F743" t="s">
        <v>1743</v>
      </c>
      <c r="H743" t="str">
        <f>INDEX('Vensim Variables'!$B:$B,MATCH(EPS!$B743,'Vensim Variables'!$A:$A,0))</f>
        <v>g pollutant</v>
      </c>
      <c r="I743" t="str">
        <f t="shared" si="22"/>
        <v>VOC</v>
      </c>
      <c r="J743">
        <f>INDEX(NoSettings!$D:$D,MATCH(EPS!$A743,NoSettings!$A:$A,0))</f>
        <v>0</v>
      </c>
      <c r="K743">
        <f>INDEX(GWP!$C$2:$C$13,MATCH(EPS!I743,GWP!$B$2:$B$13,0))</f>
        <v>0</v>
      </c>
      <c r="L743" s="4">
        <f t="shared" si="23"/>
        <v>0</v>
      </c>
    </row>
    <row r="744" spans="1:12">
      <c r="A744" t="s">
        <v>762</v>
      </c>
      <c r="B744" t="s">
        <v>1</v>
      </c>
      <c r="C744" t="s">
        <v>1718</v>
      </c>
      <c r="D744" t="s">
        <v>1705</v>
      </c>
      <c r="E744" t="s">
        <v>1703</v>
      </c>
      <c r="F744" t="s">
        <v>1744</v>
      </c>
      <c r="H744" t="str">
        <f>INDEX('Vensim Variables'!$B:$B,MATCH(EPS!$B744,'Vensim Variables'!$A:$A,0))</f>
        <v>g pollutant</v>
      </c>
      <c r="I744" t="str">
        <f t="shared" si="22"/>
        <v>VOC</v>
      </c>
      <c r="J744">
        <f>INDEX(NoSettings!$D:$D,MATCH(EPS!$A744,NoSettings!$A:$A,0))</f>
        <v>0</v>
      </c>
      <c r="K744">
        <f>INDEX(GWP!$C$2:$C$13,MATCH(EPS!I744,GWP!$B$2:$B$13,0))</f>
        <v>0</v>
      </c>
      <c r="L744" s="4">
        <f t="shared" si="23"/>
        <v>0</v>
      </c>
    </row>
    <row r="745" spans="1:12">
      <c r="A745" t="s">
        <v>763</v>
      </c>
      <c r="B745" t="s">
        <v>1</v>
      </c>
      <c r="C745" t="s">
        <v>1718</v>
      </c>
      <c r="D745" t="s">
        <v>1705</v>
      </c>
      <c r="E745" t="s">
        <v>1703</v>
      </c>
      <c r="F745" t="s">
        <v>1745</v>
      </c>
      <c r="H745" t="str">
        <f>INDEX('Vensim Variables'!$B:$B,MATCH(EPS!$B745,'Vensim Variables'!$A:$A,0))</f>
        <v>g pollutant</v>
      </c>
      <c r="I745" t="str">
        <f t="shared" si="22"/>
        <v>VOC</v>
      </c>
      <c r="J745">
        <f>INDEX(NoSettings!$D:$D,MATCH(EPS!$A745,NoSettings!$A:$A,0))</f>
        <v>661612000</v>
      </c>
      <c r="K745">
        <f>INDEX(GWP!$C$2:$C$13,MATCH(EPS!I745,GWP!$B$2:$B$13,0))</f>
        <v>0</v>
      </c>
      <c r="L745" s="4">
        <f t="shared" si="23"/>
        <v>0</v>
      </c>
    </row>
    <row r="746" spans="1:12">
      <c r="A746" t="s">
        <v>764</v>
      </c>
      <c r="B746" t="s">
        <v>1</v>
      </c>
      <c r="C746" t="s">
        <v>1718</v>
      </c>
      <c r="D746" t="s">
        <v>1705</v>
      </c>
      <c r="E746" t="s">
        <v>1703</v>
      </c>
      <c r="F746" t="s">
        <v>1746</v>
      </c>
      <c r="H746" t="str">
        <f>INDEX('Vensim Variables'!$B:$B,MATCH(EPS!$B746,'Vensim Variables'!$A:$A,0))</f>
        <v>g pollutant</v>
      </c>
      <c r="I746" t="str">
        <f t="shared" si="22"/>
        <v>VOC</v>
      </c>
      <c r="J746">
        <f>INDEX(NoSettings!$D:$D,MATCH(EPS!$A746,NoSettings!$A:$A,0))</f>
        <v>0</v>
      </c>
      <c r="K746">
        <f>INDEX(GWP!$C$2:$C$13,MATCH(EPS!I746,GWP!$B$2:$B$13,0))</f>
        <v>0</v>
      </c>
      <c r="L746" s="4">
        <f t="shared" si="23"/>
        <v>0</v>
      </c>
    </row>
    <row r="747" spans="1:12">
      <c r="A747" t="s">
        <v>765</v>
      </c>
      <c r="B747" t="s">
        <v>1</v>
      </c>
      <c r="C747" t="s">
        <v>1718</v>
      </c>
      <c r="D747" t="s">
        <v>1705</v>
      </c>
      <c r="E747" t="s">
        <v>1703</v>
      </c>
      <c r="F747" t="s">
        <v>1747</v>
      </c>
      <c r="H747" t="str">
        <f>INDEX('Vensim Variables'!$B:$B,MATCH(EPS!$B747,'Vensim Variables'!$A:$A,0))</f>
        <v>g pollutant</v>
      </c>
      <c r="I747" t="str">
        <f t="shared" si="22"/>
        <v>VOC</v>
      </c>
      <c r="J747">
        <f>INDEX(NoSettings!$D:$D,MATCH(EPS!$A747,NoSettings!$A:$A,0))</f>
        <v>0</v>
      </c>
      <c r="K747">
        <f>INDEX(GWP!$C$2:$C$13,MATCH(EPS!I747,GWP!$B$2:$B$13,0))</f>
        <v>0</v>
      </c>
      <c r="L747" s="4">
        <f t="shared" si="23"/>
        <v>0</v>
      </c>
    </row>
    <row r="748" spans="1:12">
      <c r="A748" t="s">
        <v>766</v>
      </c>
      <c r="B748" t="s">
        <v>1</v>
      </c>
      <c r="C748" t="s">
        <v>1718</v>
      </c>
      <c r="D748" t="s">
        <v>1705</v>
      </c>
      <c r="E748" t="s">
        <v>1703</v>
      </c>
      <c r="F748" t="s">
        <v>1748</v>
      </c>
      <c r="H748" t="str">
        <f>INDEX('Vensim Variables'!$B:$B,MATCH(EPS!$B748,'Vensim Variables'!$A:$A,0))</f>
        <v>g pollutant</v>
      </c>
      <c r="I748" t="str">
        <f t="shared" si="22"/>
        <v>VOC</v>
      </c>
      <c r="J748">
        <f>INDEX(NoSettings!$D:$D,MATCH(EPS!$A748,NoSettings!$A:$A,0))</f>
        <v>0</v>
      </c>
      <c r="K748">
        <f>INDEX(GWP!$C$2:$C$13,MATCH(EPS!I748,GWP!$B$2:$B$13,0))</f>
        <v>0</v>
      </c>
      <c r="L748" s="4">
        <f t="shared" si="23"/>
        <v>0</v>
      </c>
    </row>
    <row r="749" spans="1:12">
      <c r="A749" t="s">
        <v>767</v>
      </c>
      <c r="B749" t="s">
        <v>1</v>
      </c>
      <c r="C749" t="s">
        <v>1718</v>
      </c>
      <c r="D749" t="s">
        <v>1705</v>
      </c>
      <c r="E749" t="s">
        <v>1703</v>
      </c>
      <c r="F749" t="s">
        <v>1749</v>
      </c>
      <c r="H749" t="str">
        <f>INDEX('Vensim Variables'!$B:$B,MATCH(EPS!$B749,'Vensim Variables'!$A:$A,0))</f>
        <v>g pollutant</v>
      </c>
      <c r="I749" t="str">
        <f t="shared" si="22"/>
        <v>VOC</v>
      </c>
      <c r="J749">
        <f>INDEX(NoSettings!$D:$D,MATCH(EPS!$A749,NoSettings!$A:$A,0))</f>
        <v>0</v>
      </c>
      <c r="K749">
        <f>INDEX(GWP!$C$2:$C$13,MATCH(EPS!I749,GWP!$B$2:$B$13,0))</f>
        <v>0</v>
      </c>
      <c r="L749" s="4">
        <f t="shared" si="23"/>
        <v>0</v>
      </c>
    </row>
    <row r="750" spans="1:12">
      <c r="A750" t="s">
        <v>768</v>
      </c>
      <c r="B750" t="s">
        <v>1</v>
      </c>
      <c r="C750" t="s">
        <v>1718</v>
      </c>
      <c r="D750" t="s">
        <v>1705</v>
      </c>
      <c r="E750" t="s">
        <v>1703</v>
      </c>
      <c r="F750" t="s">
        <v>1750</v>
      </c>
      <c r="H750" t="str">
        <f>INDEX('Vensim Variables'!$B:$B,MATCH(EPS!$B750,'Vensim Variables'!$A:$A,0))</f>
        <v>g pollutant</v>
      </c>
      <c r="I750" t="str">
        <f t="shared" si="22"/>
        <v>VOC</v>
      </c>
      <c r="J750">
        <f>INDEX(NoSettings!$D:$D,MATCH(EPS!$A750,NoSettings!$A:$A,0))</f>
        <v>0</v>
      </c>
      <c r="K750">
        <f>INDEX(GWP!$C$2:$C$13,MATCH(EPS!I750,GWP!$B$2:$B$13,0))</f>
        <v>0</v>
      </c>
      <c r="L750" s="4">
        <f t="shared" si="23"/>
        <v>0</v>
      </c>
    </row>
    <row r="751" spans="1:12">
      <c r="A751" t="s">
        <v>769</v>
      </c>
      <c r="B751" t="s">
        <v>1</v>
      </c>
      <c r="C751" t="s">
        <v>1718</v>
      </c>
      <c r="D751" t="s">
        <v>1705</v>
      </c>
      <c r="E751" t="s">
        <v>1703</v>
      </c>
      <c r="F751" t="s">
        <v>1751</v>
      </c>
      <c r="H751" t="str">
        <f>INDEX('Vensim Variables'!$B:$B,MATCH(EPS!$B751,'Vensim Variables'!$A:$A,0))</f>
        <v>g pollutant</v>
      </c>
      <c r="I751" t="str">
        <f t="shared" si="22"/>
        <v>VOC</v>
      </c>
      <c r="J751">
        <f>INDEX(NoSettings!$D:$D,MATCH(EPS!$A751,NoSettings!$A:$A,0))</f>
        <v>0</v>
      </c>
      <c r="K751">
        <f>INDEX(GWP!$C$2:$C$13,MATCH(EPS!I751,GWP!$B$2:$B$13,0))</f>
        <v>0</v>
      </c>
      <c r="L751" s="4">
        <f t="shared" si="23"/>
        <v>0</v>
      </c>
    </row>
    <row r="752" spans="1:12">
      <c r="A752" t="s">
        <v>770</v>
      </c>
      <c r="B752" t="s">
        <v>1</v>
      </c>
      <c r="C752" t="s">
        <v>1718</v>
      </c>
      <c r="D752" t="s">
        <v>1705</v>
      </c>
      <c r="E752" t="s">
        <v>1704</v>
      </c>
      <c r="F752" t="s">
        <v>1742</v>
      </c>
      <c r="H752" t="str">
        <f>INDEX('Vensim Variables'!$B:$B,MATCH(EPS!$B752,'Vensim Variables'!$A:$A,0))</f>
        <v>g pollutant</v>
      </c>
      <c r="I752" t="str">
        <f t="shared" si="22"/>
        <v>VOC</v>
      </c>
      <c r="J752">
        <f>INDEX(NoSettings!$D:$D,MATCH(EPS!$A752,NoSettings!$A:$A,0))</f>
        <v>0</v>
      </c>
      <c r="K752">
        <f>INDEX(GWP!$C$2:$C$13,MATCH(EPS!I752,GWP!$B$2:$B$13,0))</f>
        <v>0</v>
      </c>
      <c r="L752" s="4">
        <f t="shared" si="23"/>
        <v>0</v>
      </c>
    </row>
    <row r="753" spans="1:12">
      <c r="A753" t="s">
        <v>771</v>
      </c>
      <c r="B753" t="s">
        <v>1</v>
      </c>
      <c r="C753" t="s">
        <v>1718</v>
      </c>
      <c r="D753" t="s">
        <v>1705</v>
      </c>
      <c r="E753" t="s">
        <v>1704</v>
      </c>
      <c r="F753" t="s">
        <v>1743</v>
      </c>
      <c r="H753" t="str">
        <f>INDEX('Vensim Variables'!$B:$B,MATCH(EPS!$B753,'Vensim Variables'!$A:$A,0))</f>
        <v>g pollutant</v>
      </c>
      <c r="I753" t="str">
        <f t="shared" si="22"/>
        <v>VOC</v>
      </c>
      <c r="J753">
        <f>INDEX(NoSettings!$D:$D,MATCH(EPS!$A753,NoSettings!$A:$A,0))</f>
        <v>0</v>
      </c>
      <c r="K753">
        <f>INDEX(GWP!$C$2:$C$13,MATCH(EPS!I753,GWP!$B$2:$B$13,0))</f>
        <v>0</v>
      </c>
      <c r="L753" s="4">
        <f t="shared" si="23"/>
        <v>0</v>
      </c>
    </row>
    <row r="754" spans="1:12">
      <c r="A754" t="s">
        <v>772</v>
      </c>
      <c r="B754" t="s">
        <v>1</v>
      </c>
      <c r="C754" t="s">
        <v>1718</v>
      </c>
      <c r="D754" t="s">
        <v>1705</v>
      </c>
      <c r="E754" t="s">
        <v>1704</v>
      </c>
      <c r="F754" t="s">
        <v>1744</v>
      </c>
      <c r="H754" t="str">
        <f>INDEX('Vensim Variables'!$B:$B,MATCH(EPS!$B754,'Vensim Variables'!$A:$A,0))</f>
        <v>g pollutant</v>
      </c>
      <c r="I754" t="str">
        <f t="shared" si="22"/>
        <v>VOC</v>
      </c>
      <c r="J754">
        <f>INDEX(NoSettings!$D:$D,MATCH(EPS!$A754,NoSettings!$A:$A,0))</f>
        <v>0</v>
      </c>
      <c r="K754">
        <f>INDEX(GWP!$C$2:$C$13,MATCH(EPS!I754,GWP!$B$2:$B$13,0))</f>
        <v>0</v>
      </c>
      <c r="L754" s="4">
        <f t="shared" si="23"/>
        <v>0</v>
      </c>
    </row>
    <row r="755" spans="1:12">
      <c r="A755" t="s">
        <v>773</v>
      </c>
      <c r="B755" t="s">
        <v>1</v>
      </c>
      <c r="C755" t="s">
        <v>1718</v>
      </c>
      <c r="D755" t="s">
        <v>1705</v>
      </c>
      <c r="E755" t="s">
        <v>1704</v>
      </c>
      <c r="F755" t="s">
        <v>1745</v>
      </c>
      <c r="H755" t="str">
        <f>INDEX('Vensim Variables'!$B:$B,MATCH(EPS!$B755,'Vensim Variables'!$A:$A,0))</f>
        <v>g pollutant</v>
      </c>
      <c r="I755" t="str">
        <f t="shared" si="22"/>
        <v>VOC</v>
      </c>
      <c r="J755">
        <f>INDEX(NoSettings!$D:$D,MATCH(EPS!$A755,NoSettings!$A:$A,0))</f>
        <v>18907600000</v>
      </c>
      <c r="K755">
        <f>INDEX(GWP!$C$2:$C$13,MATCH(EPS!I755,GWP!$B$2:$B$13,0))</f>
        <v>0</v>
      </c>
      <c r="L755" s="4">
        <f t="shared" si="23"/>
        <v>0</v>
      </c>
    </row>
    <row r="756" spans="1:12">
      <c r="A756" t="s">
        <v>774</v>
      </c>
      <c r="B756" t="s">
        <v>1</v>
      </c>
      <c r="C756" t="s">
        <v>1718</v>
      </c>
      <c r="D756" t="s">
        <v>1705</v>
      </c>
      <c r="E756" t="s">
        <v>1704</v>
      </c>
      <c r="F756" t="s">
        <v>1746</v>
      </c>
      <c r="H756" t="str">
        <f>INDEX('Vensim Variables'!$B:$B,MATCH(EPS!$B756,'Vensim Variables'!$A:$A,0))</f>
        <v>g pollutant</v>
      </c>
      <c r="I756" t="str">
        <f t="shared" si="22"/>
        <v>VOC</v>
      </c>
      <c r="J756">
        <f>INDEX(NoSettings!$D:$D,MATCH(EPS!$A756,NoSettings!$A:$A,0))</f>
        <v>0</v>
      </c>
      <c r="K756">
        <f>INDEX(GWP!$C$2:$C$13,MATCH(EPS!I756,GWP!$B$2:$B$13,0))</f>
        <v>0</v>
      </c>
      <c r="L756" s="4">
        <f t="shared" si="23"/>
        <v>0</v>
      </c>
    </row>
    <row r="757" spans="1:12">
      <c r="A757" t="s">
        <v>775</v>
      </c>
      <c r="B757" t="s">
        <v>1</v>
      </c>
      <c r="C757" t="s">
        <v>1718</v>
      </c>
      <c r="D757" t="s">
        <v>1705</v>
      </c>
      <c r="E757" t="s">
        <v>1704</v>
      </c>
      <c r="F757" t="s">
        <v>1747</v>
      </c>
      <c r="H757" t="str">
        <f>INDEX('Vensim Variables'!$B:$B,MATCH(EPS!$B757,'Vensim Variables'!$A:$A,0))</f>
        <v>g pollutant</v>
      </c>
      <c r="I757" t="str">
        <f t="shared" si="22"/>
        <v>VOC</v>
      </c>
      <c r="J757">
        <f>INDEX(NoSettings!$D:$D,MATCH(EPS!$A757,NoSettings!$A:$A,0))</f>
        <v>0</v>
      </c>
      <c r="K757">
        <f>INDEX(GWP!$C$2:$C$13,MATCH(EPS!I757,GWP!$B$2:$B$13,0))</f>
        <v>0</v>
      </c>
      <c r="L757" s="4">
        <f t="shared" si="23"/>
        <v>0</v>
      </c>
    </row>
    <row r="758" spans="1:12">
      <c r="A758" t="s">
        <v>776</v>
      </c>
      <c r="B758" t="s">
        <v>1</v>
      </c>
      <c r="C758" t="s">
        <v>1718</v>
      </c>
      <c r="D758" t="s">
        <v>1705</v>
      </c>
      <c r="E758" t="s">
        <v>1704</v>
      </c>
      <c r="F758" t="s">
        <v>1748</v>
      </c>
      <c r="H758" t="str">
        <f>INDEX('Vensim Variables'!$B:$B,MATCH(EPS!$B758,'Vensim Variables'!$A:$A,0))</f>
        <v>g pollutant</v>
      </c>
      <c r="I758" t="str">
        <f t="shared" si="22"/>
        <v>VOC</v>
      </c>
      <c r="J758">
        <f>INDEX(NoSettings!$D:$D,MATCH(EPS!$A758,NoSettings!$A:$A,0))</f>
        <v>0</v>
      </c>
      <c r="K758">
        <f>INDEX(GWP!$C$2:$C$13,MATCH(EPS!I758,GWP!$B$2:$B$13,0))</f>
        <v>0</v>
      </c>
      <c r="L758" s="4">
        <f t="shared" si="23"/>
        <v>0</v>
      </c>
    </row>
    <row r="759" spans="1:12">
      <c r="A759" t="s">
        <v>777</v>
      </c>
      <c r="B759" t="s">
        <v>1</v>
      </c>
      <c r="C759" t="s">
        <v>1718</v>
      </c>
      <c r="D759" t="s">
        <v>1705</v>
      </c>
      <c r="E759" t="s">
        <v>1704</v>
      </c>
      <c r="F759" t="s">
        <v>1749</v>
      </c>
      <c r="H759" t="str">
        <f>INDEX('Vensim Variables'!$B:$B,MATCH(EPS!$B759,'Vensim Variables'!$A:$A,0))</f>
        <v>g pollutant</v>
      </c>
      <c r="I759" t="str">
        <f t="shared" si="22"/>
        <v>VOC</v>
      </c>
      <c r="J759">
        <f>INDEX(NoSettings!$D:$D,MATCH(EPS!$A759,NoSettings!$A:$A,0))</f>
        <v>0</v>
      </c>
      <c r="K759">
        <f>INDEX(GWP!$C$2:$C$13,MATCH(EPS!I759,GWP!$B$2:$B$13,0))</f>
        <v>0</v>
      </c>
      <c r="L759" s="4">
        <f t="shared" si="23"/>
        <v>0</v>
      </c>
    </row>
    <row r="760" spans="1:12">
      <c r="A760" t="s">
        <v>778</v>
      </c>
      <c r="B760" t="s">
        <v>1</v>
      </c>
      <c r="C760" t="s">
        <v>1718</v>
      </c>
      <c r="D760" t="s">
        <v>1705</v>
      </c>
      <c r="E760" t="s">
        <v>1704</v>
      </c>
      <c r="F760" t="s">
        <v>1750</v>
      </c>
      <c r="H760" t="str">
        <f>INDEX('Vensim Variables'!$B:$B,MATCH(EPS!$B760,'Vensim Variables'!$A:$A,0))</f>
        <v>g pollutant</v>
      </c>
      <c r="I760" t="str">
        <f t="shared" si="22"/>
        <v>VOC</v>
      </c>
      <c r="J760">
        <f>INDEX(NoSettings!$D:$D,MATCH(EPS!$A760,NoSettings!$A:$A,0))</f>
        <v>0</v>
      </c>
      <c r="K760">
        <f>INDEX(GWP!$C$2:$C$13,MATCH(EPS!I760,GWP!$B$2:$B$13,0))</f>
        <v>0</v>
      </c>
      <c r="L760" s="4">
        <f t="shared" si="23"/>
        <v>0</v>
      </c>
    </row>
    <row r="761" spans="1:12">
      <c r="A761" t="s">
        <v>779</v>
      </c>
      <c r="B761" t="s">
        <v>1</v>
      </c>
      <c r="C761" t="s">
        <v>1718</v>
      </c>
      <c r="D761" t="s">
        <v>1705</v>
      </c>
      <c r="E761" t="s">
        <v>1704</v>
      </c>
      <c r="F761" t="s">
        <v>1751</v>
      </c>
      <c r="H761" t="str">
        <f>INDEX('Vensim Variables'!$B:$B,MATCH(EPS!$B761,'Vensim Variables'!$A:$A,0))</f>
        <v>g pollutant</v>
      </c>
      <c r="I761" t="str">
        <f t="shared" si="22"/>
        <v>VOC</v>
      </c>
      <c r="J761">
        <f>INDEX(NoSettings!$D:$D,MATCH(EPS!$A761,NoSettings!$A:$A,0))</f>
        <v>0</v>
      </c>
      <c r="K761">
        <f>INDEX(GWP!$C$2:$C$13,MATCH(EPS!I761,GWP!$B$2:$B$13,0))</f>
        <v>0</v>
      </c>
      <c r="L761" s="4">
        <f t="shared" si="23"/>
        <v>0</v>
      </c>
    </row>
    <row r="762" spans="1:12">
      <c r="A762" t="s">
        <v>780</v>
      </c>
      <c r="B762" t="s">
        <v>1</v>
      </c>
      <c r="C762" t="s">
        <v>1718</v>
      </c>
      <c r="D762" t="s">
        <v>1706</v>
      </c>
      <c r="E762" t="s">
        <v>1703</v>
      </c>
      <c r="F762" t="s">
        <v>1742</v>
      </c>
      <c r="H762" t="str">
        <f>INDEX('Vensim Variables'!$B:$B,MATCH(EPS!$B762,'Vensim Variables'!$A:$A,0))</f>
        <v>g pollutant</v>
      </c>
      <c r="I762" t="str">
        <f t="shared" si="22"/>
        <v>CO</v>
      </c>
      <c r="J762">
        <f>INDEX(NoSettings!$D:$D,MATCH(EPS!$A762,NoSettings!$A:$A,0))</f>
        <v>0</v>
      </c>
      <c r="K762">
        <f>INDEX(GWP!$C$2:$C$13,MATCH(EPS!I762,GWP!$B$2:$B$13,0))</f>
        <v>0</v>
      </c>
      <c r="L762" s="4">
        <f t="shared" si="23"/>
        <v>0</v>
      </c>
    </row>
    <row r="763" spans="1:12">
      <c r="A763" t="s">
        <v>781</v>
      </c>
      <c r="B763" t="s">
        <v>1</v>
      </c>
      <c r="C763" t="s">
        <v>1718</v>
      </c>
      <c r="D763" t="s">
        <v>1706</v>
      </c>
      <c r="E763" t="s">
        <v>1703</v>
      </c>
      <c r="F763" t="s">
        <v>1743</v>
      </c>
      <c r="H763" t="str">
        <f>INDEX('Vensim Variables'!$B:$B,MATCH(EPS!$B763,'Vensim Variables'!$A:$A,0))</f>
        <v>g pollutant</v>
      </c>
      <c r="I763" t="str">
        <f t="shared" si="22"/>
        <v>CO</v>
      </c>
      <c r="J763">
        <f>INDEX(NoSettings!$D:$D,MATCH(EPS!$A763,NoSettings!$A:$A,0))</f>
        <v>0</v>
      </c>
      <c r="K763">
        <f>INDEX(GWP!$C$2:$C$13,MATCH(EPS!I763,GWP!$B$2:$B$13,0))</f>
        <v>0</v>
      </c>
      <c r="L763" s="4">
        <f t="shared" si="23"/>
        <v>0</v>
      </c>
    </row>
    <row r="764" spans="1:12">
      <c r="A764" t="s">
        <v>782</v>
      </c>
      <c r="B764" t="s">
        <v>1</v>
      </c>
      <c r="C764" t="s">
        <v>1718</v>
      </c>
      <c r="D764" t="s">
        <v>1706</v>
      </c>
      <c r="E764" t="s">
        <v>1703</v>
      </c>
      <c r="F764" t="s">
        <v>1744</v>
      </c>
      <c r="H764" t="str">
        <f>INDEX('Vensim Variables'!$B:$B,MATCH(EPS!$B764,'Vensim Variables'!$A:$A,0))</f>
        <v>g pollutant</v>
      </c>
      <c r="I764" t="str">
        <f t="shared" si="22"/>
        <v>CO</v>
      </c>
      <c r="J764">
        <f>INDEX(NoSettings!$D:$D,MATCH(EPS!$A764,NoSettings!$A:$A,0))</f>
        <v>0</v>
      </c>
      <c r="K764">
        <f>INDEX(GWP!$C$2:$C$13,MATCH(EPS!I764,GWP!$B$2:$B$13,0))</f>
        <v>0</v>
      </c>
      <c r="L764" s="4">
        <f t="shared" si="23"/>
        <v>0</v>
      </c>
    </row>
    <row r="765" spans="1:12">
      <c r="A765" t="s">
        <v>783</v>
      </c>
      <c r="B765" t="s">
        <v>1</v>
      </c>
      <c r="C765" t="s">
        <v>1718</v>
      </c>
      <c r="D765" t="s">
        <v>1706</v>
      </c>
      <c r="E765" t="s">
        <v>1703</v>
      </c>
      <c r="F765" t="s">
        <v>1745</v>
      </c>
      <c r="H765" t="str">
        <f>INDEX('Vensim Variables'!$B:$B,MATCH(EPS!$B765,'Vensim Variables'!$A:$A,0))</f>
        <v>g pollutant</v>
      </c>
      <c r="I765" t="str">
        <f t="shared" si="22"/>
        <v>CO</v>
      </c>
      <c r="J765">
        <f>INDEX(NoSettings!$D:$D,MATCH(EPS!$A765,NoSettings!$A:$A,0))</f>
        <v>3224200000</v>
      </c>
      <c r="K765">
        <f>INDEX(GWP!$C$2:$C$13,MATCH(EPS!I765,GWP!$B$2:$B$13,0))</f>
        <v>0</v>
      </c>
      <c r="L765" s="4">
        <f t="shared" si="23"/>
        <v>0</v>
      </c>
    </row>
    <row r="766" spans="1:12">
      <c r="A766" t="s">
        <v>784</v>
      </c>
      <c r="B766" t="s">
        <v>1</v>
      </c>
      <c r="C766" t="s">
        <v>1718</v>
      </c>
      <c r="D766" t="s">
        <v>1706</v>
      </c>
      <c r="E766" t="s">
        <v>1703</v>
      </c>
      <c r="F766" t="s">
        <v>1746</v>
      </c>
      <c r="H766" t="str">
        <f>INDEX('Vensim Variables'!$B:$B,MATCH(EPS!$B766,'Vensim Variables'!$A:$A,0))</f>
        <v>g pollutant</v>
      </c>
      <c r="I766" t="str">
        <f t="shared" si="22"/>
        <v>CO</v>
      </c>
      <c r="J766">
        <f>INDEX(NoSettings!$D:$D,MATCH(EPS!$A766,NoSettings!$A:$A,0))</f>
        <v>0</v>
      </c>
      <c r="K766">
        <f>INDEX(GWP!$C$2:$C$13,MATCH(EPS!I766,GWP!$B$2:$B$13,0))</f>
        <v>0</v>
      </c>
      <c r="L766" s="4">
        <f t="shared" si="23"/>
        <v>0</v>
      </c>
    </row>
    <row r="767" spans="1:12">
      <c r="A767" t="s">
        <v>785</v>
      </c>
      <c r="B767" t="s">
        <v>1</v>
      </c>
      <c r="C767" t="s">
        <v>1718</v>
      </c>
      <c r="D767" t="s">
        <v>1706</v>
      </c>
      <c r="E767" t="s">
        <v>1703</v>
      </c>
      <c r="F767" t="s">
        <v>1747</v>
      </c>
      <c r="H767" t="str">
        <f>INDEX('Vensim Variables'!$B:$B,MATCH(EPS!$B767,'Vensim Variables'!$A:$A,0))</f>
        <v>g pollutant</v>
      </c>
      <c r="I767" t="str">
        <f t="shared" si="22"/>
        <v>CO</v>
      </c>
      <c r="J767">
        <f>INDEX(NoSettings!$D:$D,MATCH(EPS!$A767,NoSettings!$A:$A,0))</f>
        <v>0</v>
      </c>
      <c r="K767">
        <f>INDEX(GWP!$C$2:$C$13,MATCH(EPS!I767,GWP!$B$2:$B$13,0))</f>
        <v>0</v>
      </c>
      <c r="L767" s="4">
        <f t="shared" si="23"/>
        <v>0</v>
      </c>
    </row>
    <row r="768" spans="1:12">
      <c r="A768" t="s">
        <v>786</v>
      </c>
      <c r="B768" t="s">
        <v>1</v>
      </c>
      <c r="C768" t="s">
        <v>1718</v>
      </c>
      <c r="D768" t="s">
        <v>1706</v>
      </c>
      <c r="E768" t="s">
        <v>1703</v>
      </c>
      <c r="F768" t="s">
        <v>1748</v>
      </c>
      <c r="H768" t="str">
        <f>INDEX('Vensim Variables'!$B:$B,MATCH(EPS!$B768,'Vensim Variables'!$A:$A,0))</f>
        <v>g pollutant</v>
      </c>
      <c r="I768" t="str">
        <f t="shared" si="22"/>
        <v>CO</v>
      </c>
      <c r="J768">
        <f>INDEX(NoSettings!$D:$D,MATCH(EPS!$A768,NoSettings!$A:$A,0))</f>
        <v>0</v>
      </c>
      <c r="K768">
        <f>INDEX(GWP!$C$2:$C$13,MATCH(EPS!I768,GWP!$B$2:$B$13,0))</f>
        <v>0</v>
      </c>
      <c r="L768" s="4">
        <f t="shared" si="23"/>
        <v>0</v>
      </c>
    </row>
    <row r="769" spans="1:12">
      <c r="A769" t="s">
        <v>787</v>
      </c>
      <c r="B769" t="s">
        <v>1</v>
      </c>
      <c r="C769" t="s">
        <v>1718</v>
      </c>
      <c r="D769" t="s">
        <v>1706</v>
      </c>
      <c r="E769" t="s">
        <v>1703</v>
      </c>
      <c r="F769" t="s">
        <v>1749</v>
      </c>
      <c r="H769" t="str">
        <f>INDEX('Vensim Variables'!$B:$B,MATCH(EPS!$B769,'Vensim Variables'!$A:$A,0))</f>
        <v>g pollutant</v>
      </c>
      <c r="I769" t="str">
        <f t="shared" si="22"/>
        <v>CO</v>
      </c>
      <c r="J769">
        <f>INDEX(NoSettings!$D:$D,MATCH(EPS!$A769,NoSettings!$A:$A,0))</f>
        <v>0</v>
      </c>
      <c r="K769">
        <f>INDEX(GWP!$C$2:$C$13,MATCH(EPS!I769,GWP!$B$2:$B$13,0))</f>
        <v>0</v>
      </c>
      <c r="L769" s="4">
        <f t="shared" si="23"/>
        <v>0</v>
      </c>
    </row>
    <row r="770" spans="1:12">
      <c r="A770" t="s">
        <v>788</v>
      </c>
      <c r="B770" t="s">
        <v>1</v>
      </c>
      <c r="C770" t="s">
        <v>1718</v>
      </c>
      <c r="D770" t="s">
        <v>1706</v>
      </c>
      <c r="E770" t="s">
        <v>1703</v>
      </c>
      <c r="F770" t="s">
        <v>1750</v>
      </c>
      <c r="H770" t="str">
        <f>INDEX('Vensim Variables'!$B:$B,MATCH(EPS!$B770,'Vensim Variables'!$A:$A,0))</f>
        <v>g pollutant</v>
      </c>
      <c r="I770" t="str">
        <f t="shared" si="22"/>
        <v>CO</v>
      </c>
      <c r="J770">
        <f>INDEX(NoSettings!$D:$D,MATCH(EPS!$A770,NoSettings!$A:$A,0))</f>
        <v>0</v>
      </c>
      <c r="K770">
        <f>INDEX(GWP!$C$2:$C$13,MATCH(EPS!I770,GWP!$B$2:$B$13,0))</f>
        <v>0</v>
      </c>
      <c r="L770" s="4">
        <f t="shared" si="23"/>
        <v>0</v>
      </c>
    </row>
    <row r="771" spans="1:12">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INDEX(NoSettings!$D:$D,MATCH(EPS!$A771,NoSettings!$A:$A,0))</f>
        <v>0</v>
      </c>
      <c r="K771">
        <f>INDEX(GWP!$C$2:$C$13,MATCH(EPS!I771,GWP!$B$2:$B$13,0))</f>
        <v>0</v>
      </c>
      <c r="L771" s="4">
        <f t="shared" ref="L771:L834" si="25">IF(H771="g pollutant",K771*J771/10^12,IF(H771="MMTCO2e",J771,IF(H771="MWh",J771,0)))</f>
        <v>0</v>
      </c>
    </row>
    <row r="772" spans="1:12">
      <c r="A772" t="s">
        <v>790</v>
      </c>
      <c r="B772" t="s">
        <v>1</v>
      </c>
      <c r="C772" t="s">
        <v>1718</v>
      </c>
      <c r="D772" t="s">
        <v>1706</v>
      </c>
      <c r="E772" t="s">
        <v>1704</v>
      </c>
      <c r="F772" t="s">
        <v>1742</v>
      </c>
      <c r="H772" t="str">
        <f>INDEX('Vensim Variables'!$B:$B,MATCH(EPS!$B772,'Vensim Variables'!$A:$A,0))</f>
        <v>g pollutant</v>
      </c>
      <c r="I772" t="str">
        <f t="shared" si="24"/>
        <v>CO</v>
      </c>
      <c r="J772">
        <f>INDEX(NoSettings!$D:$D,MATCH(EPS!$A772,NoSettings!$A:$A,0))</f>
        <v>0</v>
      </c>
      <c r="K772">
        <f>INDEX(GWP!$C$2:$C$13,MATCH(EPS!I772,GWP!$B$2:$B$13,0))</f>
        <v>0</v>
      </c>
      <c r="L772" s="4">
        <f t="shared" si="25"/>
        <v>0</v>
      </c>
    </row>
    <row r="773" spans="1:12">
      <c r="A773" t="s">
        <v>791</v>
      </c>
      <c r="B773" t="s">
        <v>1</v>
      </c>
      <c r="C773" t="s">
        <v>1718</v>
      </c>
      <c r="D773" t="s">
        <v>1706</v>
      </c>
      <c r="E773" t="s">
        <v>1704</v>
      </c>
      <c r="F773" t="s">
        <v>1743</v>
      </c>
      <c r="H773" t="str">
        <f>INDEX('Vensim Variables'!$B:$B,MATCH(EPS!$B773,'Vensim Variables'!$A:$A,0))</f>
        <v>g pollutant</v>
      </c>
      <c r="I773" t="str">
        <f t="shared" si="24"/>
        <v>CO</v>
      </c>
      <c r="J773">
        <f>INDEX(NoSettings!$D:$D,MATCH(EPS!$A773,NoSettings!$A:$A,0))</f>
        <v>0</v>
      </c>
      <c r="K773">
        <f>INDEX(GWP!$C$2:$C$13,MATCH(EPS!I773,GWP!$B$2:$B$13,0))</f>
        <v>0</v>
      </c>
      <c r="L773" s="4">
        <f t="shared" si="25"/>
        <v>0</v>
      </c>
    </row>
    <row r="774" spans="1:12">
      <c r="A774" t="s">
        <v>792</v>
      </c>
      <c r="B774" t="s">
        <v>1</v>
      </c>
      <c r="C774" t="s">
        <v>1718</v>
      </c>
      <c r="D774" t="s">
        <v>1706</v>
      </c>
      <c r="E774" t="s">
        <v>1704</v>
      </c>
      <c r="F774" t="s">
        <v>1744</v>
      </c>
      <c r="H774" t="str">
        <f>INDEX('Vensim Variables'!$B:$B,MATCH(EPS!$B774,'Vensim Variables'!$A:$A,0))</f>
        <v>g pollutant</v>
      </c>
      <c r="I774" t="str">
        <f t="shared" si="24"/>
        <v>CO</v>
      </c>
      <c r="J774">
        <f>INDEX(NoSettings!$D:$D,MATCH(EPS!$A774,NoSettings!$A:$A,0))</f>
        <v>0</v>
      </c>
      <c r="K774">
        <f>INDEX(GWP!$C$2:$C$13,MATCH(EPS!I774,GWP!$B$2:$B$13,0))</f>
        <v>0</v>
      </c>
      <c r="L774" s="4">
        <f t="shared" si="25"/>
        <v>0</v>
      </c>
    </row>
    <row r="775" spans="1:12">
      <c r="A775" t="s">
        <v>793</v>
      </c>
      <c r="B775" t="s">
        <v>1</v>
      </c>
      <c r="C775" t="s">
        <v>1718</v>
      </c>
      <c r="D775" t="s">
        <v>1706</v>
      </c>
      <c r="E775" t="s">
        <v>1704</v>
      </c>
      <c r="F775" t="s">
        <v>1745</v>
      </c>
      <c r="H775" t="str">
        <f>INDEX('Vensim Variables'!$B:$B,MATCH(EPS!$B775,'Vensim Variables'!$A:$A,0))</f>
        <v>g pollutant</v>
      </c>
      <c r="I775" t="str">
        <f t="shared" si="24"/>
        <v>CO</v>
      </c>
      <c r="J775">
        <f>INDEX(NoSettings!$D:$D,MATCH(EPS!$A775,NoSettings!$A:$A,0))</f>
        <v>92141500000</v>
      </c>
      <c r="K775">
        <f>INDEX(GWP!$C$2:$C$13,MATCH(EPS!I775,GWP!$B$2:$B$13,0))</f>
        <v>0</v>
      </c>
      <c r="L775" s="4">
        <f t="shared" si="25"/>
        <v>0</v>
      </c>
    </row>
    <row r="776" spans="1:12">
      <c r="A776" t="s">
        <v>794</v>
      </c>
      <c r="B776" t="s">
        <v>1</v>
      </c>
      <c r="C776" t="s">
        <v>1718</v>
      </c>
      <c r="D776" t="s">
        <v>1706</v>
      </c>
      <c r="E776" t="s">
        <v>1704</v>
      </c>
      <c r="F776" t="s">
        <v>1746</v>
      </c>
      <c r="H776" t="str">
        <f>INDEX('Vensim Variables'!$B:$B,MATCH(EPS!$B776,'Vensim Variables'!$A:$A,0))</f>
        <v>g pollutant</v>
      </c>
      <c r="I776" t="str">
        <f t="shared" si="24"/>
        <v>CO</v>
      </c>
      <c r="J776">
        <f>INDEX(NoSettings!$D:$D,MATCH(EPS!$A776,NoSettings!$A:$A,0))</f>
        <v>0</v>
      </c>
      <c r="K776">
        <f>INDEX(GWP!$C$2:$C$13,MATCH(EPS!I776,GWP!$B$2:$B$13,0))</f>
        <v>0</v>
      </c>
      <c r="L776" s="4">
        <f t="shared" si="25"/>
        <v>0</v>
      </c>
    </row>
    <row r="777" spans="1:12">
      <c r="A777" t="s">
        <v>795</v>
      </c>
      <c r="B777" t="s">
        <v>1</v>
      </c>
      <c r="C777" t="s">
        <v>1718</v>
      </c>
      <c r="D777" t="s">
        <v>1706</v>
      </c>
      <c r="E777" t="s">
        <v>1704</v>
      </c>
      <c r="F777" t="s">
        <v>1747</v>
      </c>
      <c r="H777" t="str">
        <f>INDEX('Vensim Variables'!$B:$B,MATCH(EPS!$B777,'Vensim Variables'!$A:$A,0))</f>
        <v>g pollutant</v>
      </c>
      <c r="I777" t="str">
        <f t="shared" si="24"/>
        <v>CO</v>
      </c>
      <c r="J777">
        <f>INDEX(NoSettings!$D:$D,MATCH(EPS!$A777,NoSettings!$A:$A,0))</f>
        <v>0</v>
      </c>
      <c r="K777">
        <f>INDEX(GWP!$C$2:$C$13,MATCH(EPS!I777,GWP!$B$2:$B$13,0))</f>
        <v>0</v>
      </c>
      <c r="L777" s="4">
        <f t="shared" si="25"/>
        <v>0</v>
      </c>
    </row>
    <row r="778" spans="1:12">
      <c r="A778" t="s">
        <v>796</v>
      </c>
      <c r="B778" t="s">
        <v>1</v>
      </c>
      <c r="C778" t="s">
        <v>1718</v>
      </c>
      <c r="D778" t="s">
        <v>1706</v>
      </c>
      <c r="E778" t="s">
        <v>1704</v>
      </c>
      <c r="F778" t="s">
        <v>1748</v>
      </c>
      <c r="H778" t="str">
        <f>INDEX('Vensim Variables'!$B:$B,MATCH(EPS!$B778,'Vensim Variables'!$A:$A,0))</f>
        <v>g pollutant</v>
      </c>
      <c r="I778" t="str">
        <f t="shared" si="24"/>
        <v>CO</v>
      </c>
      <c r="J778">
        <f>INDEX(NoSettings!$D:$D,MATCH(EPS!$A778,NoSettings!$A:$A,0))</f>
        <v>0</v>
      </c>
      <c r="K778">
        <f>INDEX(GWP!$C$2:$C$13,MATCH(EPS!I778,GWP!$B$2:$B$13,0))</f>
        <v>0</v>
      </c>
      <c r="L778" s="4">
        <f t="shared" si="25"/>
        <v>0</v>
      </c>
    </row>
    <row r="779" spans="1:12">
      <c r="A779" t="s">
        <v>797</v>
      </c>
      <c r="B779" t="s">
        <v>1</v>
      </c>
      <c r="C779" t="s">
        <v>1718</v>
      </c>
      <c r="D779" t="s">
        <v>1706</v>
      </c>
      <c r="E779" t="s">
        <v>1704</v>
      </c>
      <c r="F779" t="s">
        <v>1749</v>
      </c>
      <c r="H779" t="str">
        <f>INDEX('Vensim Variables'!$B:$B,MATCH(EPS!$B779,'Vensim Variables'!$A:$A,0))</f>
        <v>g pollutant</v>
      </c>
      <c r="I779" t="str">
        <f t="shared" si="24"/>
        <v>CO</v>
      </c>
      <c r="J779">
        <f>INDEX(NoSettings!$D:$D,MATCH(EPS!$A779,NoSettings!$A:$A,0))</f>
        <v>0</v>
      </c>
      <c r="K779">
        <f>INDEX(GWP!$C$2:$C$13,MATCH(EPS!I779,GWP!$B$2:$B$13,0))</f>
        <v>0</v>
      </c>
      <c r="L779" s="4">
        <f t="shared" si="25"/>
        <v>0</v>
      </c>
    </row>
    <row r="780" spans="1:12">
      <c r="A780" t="s">
        <v>798</v>
      </c>
      <c r="B780" t="s">
        <v>1</v>
      </c>
      <c r="C780" t="s">
        <v>1718</v>
      </c>
      <c r="D780" t="s">
        <v>1706</v>
      </c>
      <c r="E780" t="s">
        <v>1704</v>
      </c>
      <c r="F780" t="s">
        <v>1750</v>
      </c>
      <c r="H780" t="str">
        <f>INDEX('Vensim Variables'!$B:$B,MATCH(EPS!$B780,'Vensim Variables'!$A:$A,0))</f>
        <v>g pollutant</v>
      </c>
      <c r="I780" t="str">
        <f t="shared" si="24"/>
        <v>CO</v>
      </c>
      <c r="J780">
        <f>INDEX(NoSettings!$D:$D,MATCH(EPS!$A780,NoSettings!$A:$A,0))</f>
        <v>0</v>
      </c>
      <c r="K780">
        <f>INDEX(GWP!$C$2:$C$13,MATCH(EPS!I780,GWP!$B$2:$B$13,0))</f>
        <v>0</v>
      </c>
      <c r="L780" s="4">
        <f t="shared" si="25"/>
        <v>0</v>
      </c>
    </row>
    <row r="781" spans="1:12">
      <c r="A781" t="s">
        <v>799</v>
      </c>
      <c r="B781" t="s">
        <v>1</v>
      </c>
      <c r="C781" t="s">
        <v>1718</v>
      </c>
      <c r="D781" t="s">
        <v>1706</v>
      </c>
      <c r="E781" t="s">
        <v>1704</v>
      </c>
      <c r="F781" t="s">
        <v>1751</v>
      </c>
      <c r="H781" t="str">
        <f>INDEX('Vensim Variables'!$B:$B,MATCH(EPS!$B781,'Vensim Variables'!$A:$A,0))</f>
        <v>g pollutant</v>
      </c>
      <c r="I781" t="str">
        <f t="shared" si="24"/>
        <v>CO</v>
      </c>
      <c r="J781">
        <f>INDEX(NoSettings!$D:$D,MATCH(EPS!$A781,NoSettings!$A:$A,0))</f>
        <v>0</v>
      </c>
      <c r="K781">
        <f>INDEX(GWP!$C$2:$C$13,MATCH(EPS!I781,GWP!$B$2:$B$13,0))</f>
        <v>0</v>
      </c>
      <c r="L781" s="4">
        <f t="shared" si="25"/>
        <v>0</v>
      </c>
    </row>
    <row r="782" spans="1:12">
      <c r="A782" t="s">
        <v>800</v>
      </c>
      <c r="B782" t="s">
        <v>1</v>
      </c>
      <c r="C782" t="s">
        <v>1718</v>
      </c>
      <c r="D782" t="s">
        <v>1707</v>
      </c>
      <c r="E782" t="s">
        <v>1703</v>
      </c>
      <c r="F782" t="s">
        <v>1742</v>
      </c>
      <c r="H782" t="str">
        <f>INDEX('Vensim Variables'!$B:$B,MATCH(EPS!$B782,'Vensim Variables'!$A:$A,0))</f>
        <v>g pollutant</v>
      </c>
      <c r="I782" t="str">
        <f t="shared" si="24"/>
        <v>NOx</v>
      </c>
      <c r="J782">
        <f>INDEX(NoSettings!$D:$D,MATCH(EPS!$A782,NoSettings!$A:$A,0))</f>
        <v>0</v>
      </c>
      <c r="K782">
        <f>INDEX(GWP!$C$2:$C$13,MATCH(EPS!I782,GWP!$B$2:$B$13,0))</f>
        <v>0</v>
      </c>
      <c r="L782" s="4">
        <f t="shared" si="25"/>
        <v>0</v>
      </c>
    </row>
    <row r="783" spans="1:12">
      <c r="A783" t="s">
        <v>801</v>
      </c>
      <c r="B783" t="s">
        <v>1</v>
      </c>
      <c r="C783" t="s">
        <v>1718</v>
      </c>
      <c r="D783" t="s">
        <v>1707</v>
      </c>
      <c r="E783" t="s">
        <v>1703</v>
      </c>
      <c r="F783" t="s">
        <v>1743</v>
      </c>
      <c r="H783" t="str">
        <f>INDEX('Vensim Variables'!$B:$B,MATCH(EPS!$B783,'Vensim Variables'!$A:$A,0))</f>
        <v>g pollutant</v>
      </c>
      <c r="I783" t="str">
        <f t="shared" si="24"/>
        <v>NOx</v>
      </c>
      <c r="J783">
        <f>INDEX(NoSettings!$D:$D,MATCH(EPS!$A783,NoSettings!$A:$A,0))</f>
        <v>0</v>
      </c>
      <c r="K783">
        <f>INDEX(GWP!$C$2:$C$13,MATCH(EPS!I783,GWP!$B$2:$B$13,0))</f>
        <v>0</v>
      </c>
      <c r="L783" s="4">
        <f t="shared" si="25"/>
        <v>0</v>
      </c>
    </row>
    <row r="784" spans="1:12">
      <c r="A784" t="s">
        <v>802</v>
      </c>
      <c r="B784" t="s">
        <v>1</v>
      </c>
      <c r="C784" t="s">
        <v>1718</v>
      </c>
      <c r="D784" t="s">
        <v>1707</v>
      </c>
      <c r="E784" t="s">
        <v>1703</v>
      </c>
      <c r="F784" t="s">
        <v>1744</v>
      </c>
      <c r="H784" t="str">
        <f>INDEX('Vensim Variables'!$B:$B,MATCH(EPS!$B784,'Vensim Variables'!$A:$A,0))</f>
        <v>g pollutant</v>
      </c>
      <c r="I784" t="str">
        <f t="shared" si="24"/>
        <v>NOx</v>
      </c>
      <c r="J784">
        <f>INDEX(NoSettings!$D:$D,MATCH(EPS!$A784,NoSettings!$A:$A,0))</f>
        <v>0</v>
      </c>
      <c r="K784">
        <f>INDEX(GWP!$C$2:$C$13,MATCH(EPS!I784,GWP!$B$2:$B$13,0))</f>
        <v>0</v>
      </c>
      <c r="L784" s="4">
        <f t="shared" si="25"/>
        <v>0</v>
      </c>
    </row>
    <row r="785" spans="1:12">
      <c r="A785" t="s">
        <v>803</v>
      </c>
      <c r="B785" t="s">
        <v>1</v>
      </c>
      <c r="C785" t="s">
        <v>1718</v>
      </c>
      <c r="D785" t="s">
        <v>1707</v>
      </c>
      <c r="E785" t="s">
        <v>1703</v>
      </c>
      <c r="F785" t="s">
        <v>1745</v>
      </c>
      <c r="H785" t="str">
        <f>INDEX('Vensim Variables'!$B:$B,MATCH(EPS!$B785,'Vensim Variables'!$A:$A,0))</f>
        <v>g pollutant</v>
      </c>
      <c r="I785" t="str">
        <f t="shared" si="24"/>
        <v>NOx</v>
      </c>
      <c r="J785">
        <f>INDEX(NoSettings!$D:$D,MATCH(EPS!$A785,NoSettings!$A:$A,0))</f>
        <v>15265000000</v>
      </c>
      <c r="K785">
        <f>INDEX(GWP!$C$2:$C$13,MATCH(EPS!I785,GWP!$B$2:$B$13,0))</f>
        <v>0</v>
      </c>
      <c r="L785" s="4">
        <f t="shared" si="25"/>
        <v>0</v>
      </c>
    </row>
    <row r="786" spans="1:12">
      <c r="A786" t="s">
        <v>804</v>
      </c>
      <c r="B786" t="s">
        <v>1</v>
      </c>
      <c r="C786" t="s">
        <v>1718</v>
      </c>
      <c r="D786" t="s">
        <v>1707</v>
      </c>
      <c r="E786" t="s">
        <v>1703</v>
      </c>
      <c r="F786" t="s">
        <v>1746</v>
      </c>
      <c r="H786" t="str">
        <f>INDEX('Vensim Variables'!$B:$B,MATCH(EPS!$B786,'Vensim Variables'!$A:$A,0))</f>
        <v>g pollutant</v>
      </c>
      <c r="I786" t="str">
        <f t="shared" si="24"/>
        <v>NOx</v>
      </c>
      <c r="J786">
        <f>INDEX(NoSettings!$D:$D,MATCH(EPS!$A786,NoSettings!$A:$A,0))</f>
        <v>0</v>
      </c>
      <c r="K786">
        <f>INDEX(GWP!$C$2:$C$13,MATCH(EPS!I786,GWP!$B$2:$B$13,0))</f>
        <v>0</v>
      </c>
      <c r="L786" s="4">
        <f t="shared" si="25"/>
        <v>0</v>
      </c>
    </row>
    <row r="787" spans="1:12">
      <c r="A787" t="s">
        <v>805</v>
      </c>
      <c r="B787" t="s">
        <v>1</v>
      </c>
      <c r="C787" t="s">
        <v>1718</v>
      </c>
      <c r="D787" t="s">
        <v>1707</v>
      </c>
      <c r="E787" t="s">
        <v>1703</v>
      </c>
      <c r="F787" t="s">
        <v>1747</v>
      </c>
      <c r="H787" t="str">
        <f>INDEX('Vensim Variables'!$B:$B,MATCH(EPS!$B787,'Vensim Variables'!$A:$A,0))</f>
        <v>g pollutant</v>
      </c>
      <c r="I787" t="str">
        <f t="shared" si="24"/>
        <v>NOx</v>
      </c>
      <c r="J787">
        <f>INDEX(NoSettings!$D:$D,MATCH(EPS!$A787,NoSettings!$A:$A,0))</f>
        <v>0</v>
      </c>
      <c r="K787">
        <f>INDEX(GWP!$C$2:$C$13,MATCH(EPS!I787,GWP!$B$2:$B$13,0))</f>
        <v>0</v>
      </c>
      <c r="L787" s="4">
        <f t="shared" si="25"/>
        <v>0</v>
      </c>
    </row>
    <row r="788" spans="1:12">
      <c r="A788" t="s">
        <v>806</v>
      </c>
      <c r="B788" t="s">
        <v>1</v>
      </c>
      <c r="C788" t="s">
        <v>1718</v>
      </c>
      <c r="D788" t="s">
        <v>1707</v>
      </c>
      <c r="E788" t="s">
        <v>1703</v>
      </c>
      <c r="F788" t="s">
        <v>1748</v>
      </c>
      <c r="H788" t="str">
        <f>INDEX('Vensim Variables'!$B:$B,MATCH(EPS!$B788,'Vensim Variables'!$A:$A,0))</f>
        <v>g pollutant</v>
      </c>
      <c r="I788" t="str">
        <f t="shared" si="24"/>
        <v>NOx</v>
      </c>
      <c r="J788">
        <f>INDEX(NoSettings!$D:$D,MATCH(EPS!$A788,NoSettings!$A:$A,0))</f>
        <v>0</v>
      </c>
      <c r="K788">
        <f>INDEX(GWP!$C$2:$C$13,MATCH(EPS!I788,GWP!$B$2:$B$13,0))</f>
        <v>0</v>
      </c>
      <c r="L788" s="4">
        <f t="shared" si="25"/>
        <v>0</v>
      </c>
    </row>
    <row r="789" spans="1:12">
      <c r="A789" t="s">
        <v>807</v>
      </c>
      <c r="B789" t="s">
        <v>1</v>
      </c>
      <c r="C789" t="s">
        <v>1718</v>
      </c>
      <c r="D789" t="s">
        <v>1707</v>
      </c>
      <c r="E789" t="s">
        <v>1703</v>
      </c>
      <c r="F789" t="s">
        <v>1749</v>
      </c>
      <c r="H789" t="str">
        <f>INDEX('Vensim Variables'!$B:$B,MATCH(EPS!$B789,'Vensim Variables'!$A:$A,0))</f>
        <v>g pollutant</v>
      </c>
      <c r="I789" t="str">
        <f t="shared" si="24"/>
        <v>NOx</v>
      </c>
      <c r="J789">
        <f>INDEX(NoSettings!$D:$D,MATCH(EPS!$A789,NoSettings!$A:$A,0))</f>
        <v>0</v>
      </c>
      <c r="K789">
        <f>INDEX(GWP!$C$2:$C$13,MATCH(EPS!I789,GWP!$B$2:$B$13,0))</f>
        <v>0</v>
      </c>
      <c r="L789" s="4">
        <f t="shared" si="25"/>
        <v>0</v>
      </c>
    </row>
    <row r="790" spans="1:12">
      <c r="A790" t="s">
        <v>808</v>
      </c>
      <c r="B790" t="s">
        <v>1</v>
      </c>
      <c r="C790" t="s">
        <v>1718</v>
      </c>
      <c r="D790" t="s">
        <v>1707</v>
      </c>
      <c r="E790" t="s">
        <v>1703</v>
      </c>
      <c r="F790" t="s">
        <v>1750</v>
      </c>
      <c r="H790" t="str">
        <f>INDEX('Vensim Variables'!$B:$B,MATCH(EPS!$B790,'Vensim Variables'!$A:$A,0))</f>
        <v>g pollutant</v>
      </c>
      <c r="I790" t="str">
        <f t="shared" si="24"/>
        <v>NOx</v>
      </c>
      <c r="J790">
        <f>INDEX(NoSettings!$D:$D,MATCH(EPS!$A790,NoSettings!$A:$A,0))</f>
        <v>0</v>
      </c>
      <c r="K790">
        <f>INDEX(GWP!$C$2:$C$13,MATCH(EPS!I790,GWP!$B$2:$B$13,0))</f>
        <v>0</v>
      </c>
      <c r="L790" s="4">
        <f t="shared" si="25"/>
        <v>0</v>
      </c>
    </row>
    <row r="791" spans="1:12">
      <c r="A791" t="s">
        <v>809</v>
      </c>
      <c r="B791" t="s">
        <v>1</v>
      </c>
      <c r="C791" t="s">
        <v>1718</v>
      </c>
      <c r="D791" t="s">
        <v>1707</v>
      </c>
      <c r="E791" t="s">
        <v>1703</v>
      </c>
      <c r="F791" t="s">
        <v>1751</v>
      </c>
      <c r="H791" t="str">
        <f>INDEX('Vensim Variables'!$B:$B,MATCH(EPS!$B791,'Vensim Variables'!$A:$A,0))</f>
        <v>g pollutant</v>
      </c>
      <c r="I791" t="str">
        <f t="shared" si="24"/>
        <v>NOx</v>
      </c>
      <c r="J791">
        <f>INDEX(NoSettings!$D:$D,MATCH(EPS!$A791,NoSettings!$A:$A,0))</f>
        <v>0</v>
      </c>
      <c r="K791">
        <f>INDEX(GWP!$C$2:$C$13,MATCH(EPS!I791,GWP!$B$2:$B$13,0))</f>
        <v>0</v>
      </c>
      <c r="L791" s="4">
        <f t="shared" si="25"/>
        <v>0</v>
      </c>
    </row>
    <row r="792" spans="1:12">
      <c r="A792" t="s">
        <v>810</v>
      </c>
      <c r="B792" t="s">
        <v>1</v>
      </c>
      <c r="C792" t="s">
        <v>1718</v>
      </c>
      <c r="D792" t="s">
        <v>1707</v>
      </c>
      <c r="E792" t="s">
        <v>1704</v>
      </c>
      <c r="F792" t="s">
        <v>1742</v>
      </c>
      <c r="H792" t="str">
        <f>INDEX('Vensim Variables'!$B:$B,MATCH(EPS!$B792,'Vensim Variables'!$A:$A,0))</f>
        <v>g pollutant</v>
      </c>
      <c r="I792" t="str">
        <f t="shared" si="24"/>
        <v>NOx</v>
      </c>
      <c r="J792">
        <f>INDEX(NoSettings!$D:$D,MATCH(EPS!$A792,NoSettings!$A:$A,0))</f>
        <v>0</v>
      </c>
      <c r="K792">
        <f>INDEX(GWP!$C$2:$C$13,MATCH(EPS!I792,GWP!$B$2:$B$13,0))</f>
        <v>0</v>
      </c>
      <c r="L792" s="4">
        <f t="shared" si="25"/>
        <v>0</v>
      </c>
    </row>
    <row r="793" spans="1:12">
      <c r="A793" t="s">
        <v>811</v>
      </c>
      <c r="B793" t="s">
        <v>1</v>
      </c>
      <c r="C793" t="s">
        <v>1718</v>
      </c>
      <c r="D793" t="s">
        <v>1707</v>
      </c>
      <c r="E793" t="s">
        <v>1704</v>
      </c>
      <c r="F793" t="s">
        <v>1743</v>
      </c>
      <c r="H793" t="str">
        <f>INDEX('Vensim Variables'!$B:$B,MATCH(EPS!$B793,'Vensim Variables'!$A:$A,0))</f>
        <v>g pollutant</v>
      </c>
      <c r="I793" t="str">
        <f t="shared" si="24"/>
        <v>NOx</v>
      </c>
      <c r="J793">
        <f>INDEX(NoSettings!$D:$D,MATCH(EPS!$A793,NoSettings!$A:$A,0))</f>
        <v>0</v>
      </c>
      <c r="K793">
        <f>INDEX(GWP!$C$2:$C$13,MATCH(EPS!I793,GWP!$B$2:$B$13,0))</f>
        <v>0</v>
      </c>
      <c r="L793" s="4">
        <f t="shared" si="25"/>
        <v>0</v>
      </c>
    </row>
    <row r="794" spans="1:12">
      <c r="A794" t="s">
        <v>812</v>
      </c>
      <c r="B794" t="s">
        <v>1</v>
      </c>
      <c r="C794" t="s">
        <v>1718</v>
      </c>
      <c r="D794" t="s">
        <v>1707</v>
      </c>
      <c r="E794" t="s">
        <v>1704</v>
      </c>
      <c r="F794" t="s">
        <v>1744</v>
      </c>
      <c r="H794" t="str">
        <f>INDEX('Vensim Variables'!$B:$B,MATCH(EPS!$B794,'Vensim Variables'!$A:$A,0))</f>
        <v>g pollutant</v>
      </c>
      <c r="I794" t="str">
        <f t="shared" si="24"/>
        <v>NOx</v>
      </c>
      <c r="J794">
        <f>INDEX(NoSettings!$D:$D,MATCH(EPS!$A794,NoSettings!$A:$A,0))</f>
        <v>0</v>
      </c>
      <c r="K794">
        <f>INDEX(GWP!$C$2:$C$13,MATCH(EPS!I794,GWP!$B$2:$B$13,0))</f>
        <v>0</v>
      </c>
      <c r="L794" s="4">
        <f t="shared" si="25"/>
        <v>0</v>
      </c>
    </row>
    <row r="795" spans="1:12">
      <c r="A795" t="s">
        <v>813</v>
      </c>
      <c r="B795" t="s">
        <v>1</v>
      </c>
      <c r="C795" t="s">
        <v>1718</v>
      </c>
      <c r="D795" t="s">
        <v>1707</v>
      </c>
      <c r="E795" t="s">
        <v>1704</v>
      </c>
      <c r="F795" t="s">
        <v>1745</v>
      </c>
      <c r="H795" t="str">
        <f>INDEX('Vensim Variables'!$B:$B,MATCH(EPS!$B795,'Vensim Variables'!$A:$A,0))</f>
        <v>g pollutant</v>
      </c>
      <c r="I795" t="str">
        <f t="shared" si="24"/>
        <v>NOx</v>
      </c>
      <c r="J795">
        <f>INDEX(NoSettings!$D:$D,MATCH(EPS!$A795,NoSettings!$A:$A,0))</f>
        <v>436243000000</v>
      </c>
      <c r="K795">
        <f>INDEX(GWP!$C$2:$C$13,MATCH(EPS!I795,GWP!$B$2:$B$13,0))</f>
        <v>0</v>
      </c>
      <c r="L795" s="4">
        <f t="shared" si="25"/>
        <v>0</v>
      </c>
    </row>
    <row r="796" spans="1:12">
      <c r="A796" t="s">
        <v>814</v>
      </c>
      <c r="B796" t="s">
        <v>1</v>
      </c>
      <c r="C796" t="s">
        <v>1718</v>
      </c>
      <c r="D796" t="s">
        <v>1707</v>
      </c>
      <c r="E796" t="s">
        <v>1704</v>
      </c>
      <c r="F796" t="s">
        <v>1746</v>
      </c>
      <c r="H796" t="str">
        <f>INDEX('Vensim Variables'!$B:$B,MATCH(EPS!$B796,'Vensim Variables'!$A:$A,0))</f>
        <v>g pollutant</v>
      </c>
      <c r="I796" t="str">
        <f t="shared" si="24"/>
        <v>NOx</v>
      </c>
      <c r="J796">
        <f>INDEX(NoSettings!$D:$D,MATCH(EPS!$A796,NoSettings!$A:$A,0))</f>
        <v>0</v>
      </c>
      <c r="K796">
        <f>INDEX(GWP!$C$2:$C$13,MATCH(EPS!I796,GWP!$B$2:$B$13,0))</f>
        <v>0</v>
      </c>
      <c r="L796" s="4">
        <f t="shared" si="25"/>
        <v>0</v>
      </c>
    </row>
    <row r="797" spans="1:12">
      <c r="A797" t="s">
        <v>815</v>
      </c>
      <c r="B797" t="s">
        <v>1</v>
      </c>
      <c r="C797" t="s">
        <v>1718</v>
      </c>
      <c r="D797" t="s">
        <v>1707</v>
      </c>
      <c r="E797" t="s">
        <v>1704</v>
      </c>
      <c r="F797" t="s">
        <v>1747</v>
      </c>
      <c r="H797" t="str">
        <f>INDEX('Vensim Variables'!$B:$B,MATCH(EPS!$B797,'Vensim Variables'!$A:$A,0))</f>
        <v>g pollutant</v>
      </c>
      <c r="I797" t="str">
        <f t="shared" si="24"/>
        <v>NOx</v>
      </c>
      <c r="J797">
        <f>INDEX(NoSettings!$D:$D,MATCH(EPS!$A797,NoSettings!$A:$A,0))</f>
        <v>0</v>
      </c>
      <c r="K797">
        <f>INDEX(GWP!$C$2:$C$13,MATCH(EPS!I797,GWP!$B$2:$B$13,0))</f>
        <v>0</v>
      </c>
      <c r="L797" s="4">
        <f t="shared" si="25"/>
        <v>0</v>
      </c>
    </row>
    <row r="798" spans="1:12">
      <c r="A798" t="s">
        <v>816</v>
      </c>
      <c r="B798" t="s">
        <v>1</v>
      </c>
      <c r="C798" t="s">
        <v>1718</v>
      </c>
      <c r="D798" t="s">
        <v>1707</v>
      </c>
      <c r="E798" t="s">
        <v>1704</v>
      </c>
      <c r="F798" t="s">
        <v>1748</v>
      </c>
      <c r="H798" t="str">
        <f>INDEX('Vensim Variables'!$B:$B,MATCH(EPS!$B798,'Vensim Variables'!$A:$A,0))</f>
        <v>g pollutant</v>
      </c>
      <c r="I798" t="str">
        <f t="shared" si="24"/>
        <v>NOx</v>
      </c>
      <c r="J798">
        <f>INDEX(NoSettings!$D:$D,MATCH(EPS!$A798,NoSettings!$A:$A,0))</f>
        <v>0</v>
      </c>
      <c r="K798">
        <f>INDEX(GWP!$C$2:$C$13,MATCH(EPS!I798,GWP!$B$2:$B$13,0))</f>
        <v>0</v>
      </c>
      <c r="L798" s="4">
        <f t="shared" si="25"/>
        <v>0</v>
      </c>
    </row>
    <row r="799" spans="1:12">
      <c r="A799" t="s">
        <v>817</v>
      </c>
      <c r="B799" t="s">
        <v>1</v>
      </c>
      <c r="C799" t="s">
        <v>1718</v>
      </c>
      <c r="D799" t="s">
        <v>1707</v>
      </c>
      <c r="E799" t="s">
        <v>1704</v>
      </c>
      <c r="F799" t="s">
        <v>1749</v>
      </c>
      <c r="H799" t="str">
        <f>INDEX('Vensim Variables'!$B:$B,MATCH(EPS!$B799,'Vensim Variables'!$A:$A,0))</f>
        <v>g pollutant</v>
      </c>
      <c r="I799" t="str">
        <f t="shared" si="24"/>
        <v>NOx</v>
      </c>
      <c r="J799">
        <f>INDEX(NoSettings!$D:$D,MATCH(EPS!$A799,NoSettings!$A:$A,0))</f>
        <v>0</v>
      </c>
      <c r="K799">
        <f>INDEX(GWP!$C$2:$C$13,MATCH(EPS!I799,GWP!$B$2:$B$13,0))</f>
        <v>0</v>
      </c>
      <c r="L799" s="4">
        <f t="shared" si="25"/>
        <v>0</v>
      </c>
    </row>
    <row r="800" spans="1:12">
      <c r="A800" t="s">
        <v>818</v>
      </c>
      <c r="B800" t="s">
        <v>1</v>
      </c>
      <c r="C800" t="s">
        <v>1718</v>
      </c>
      <c r="D800" t="s">
        <v>1707</v>
      </c>
      <c r="E800" t="s">
        <v>1704</v>
      </c>
      <c r="F800" t="s">
        <v>1750</v>
      </c>
      <c r="H800" t="str">
        <f>INDEX('Vensim Variables'!$B:$B,MATCH(EPS!$B800,'Vensim Variables'!$A:$A,0))</f>
        <v>g pollutant</v>
      </c>
      <c r="I800" t="str">
        <f t="shared" si="24"/>
        <v>NOx</v>
      </c>
      <c r="J800">
        <f>INDEX(NoSettings!$D:$D,MATCH(EPS!$A800,NoSettings!$A:$A,0))</f>
        <v>0</v>
      </c>
      <c r="K800">
        <f>INDEX(GWP!$C$2:$C$13,MATCH(EPS!I800,GWP!$B$2:$B$13,0))</f>
        <v>0</v>
      </c>
      <c r="L800" s="4">
        <f t="shared" si="25"/>
        <v>0</v>
      </c>
    </row>
    <row r="801" spans="1:12">
      <c r="A801" t="s">
        <v>819</v>
      </c>
      <c r="B801" t="s">
        <v>1</v>
      </c>
      <c r="C801" t="s">
        <v>1718</v>
      </c>
      <c r="D801" t="s">
        <v>1707</v>
      </c>
      <c r="E801" t="s">
        <v>1704</v>
      </c>
      <c r="F801" t="s">
        <v>1751</v>
      </c>
      <c r="H801" t="str">
        <f>INDEX('Vensim Variables'!$B:$B,MATCH(EPS!$B801,'Vensim Variables'!$A:$A,0))</f>
        <v>g pollutant</v>
      </c>
      <c r="I801" t="str">
        <f t="shared" si="24"/>
        <v>NOx</v>
      </c>
      <c r="J801">
        <f>INDEX(NoSettings!$D:$D,MATCH(EPS!$A801,NoSettings!$A:$A,0))</f>
        <v>0</v>
      </c>
      <c r="K801">
        <f>INDEX(GWP!$C$2:$C$13,MATCH(EPS!I801,GWP!$B$2:$B$13,0))</f>
        <v>0</v>
      </c>
      <c r="L801" s="4">
        <f t="shared" si="25"/>
        <v>0</v>
      </c>
    </row>
    <row r="802" spans="1:12">
      <c r="A802" t="s">
        <v>820</v>
      </c>
      <c r="B802" t="s">
        <v>1</v>
      </c>
      <c r="C802" t="s">
        <v>1718</v>
      </c>
      <c r="D802" t="s">
        <v>1708</v>
      </c>
      <c r="E802" t="s">
        <v>1703</v>
      </c>
      <c r="F802" t="s">
        <v>1742</v>
      </c>
      <c r="H802" t="str">
        <f>INDEX('Vensim Variables'!$B:$B,MATCH(EPS!$B802,'Vensim Variables'!$A:$A,0))</f>
        <v>g pollutant</v>
      </c>
      <c r="I802" t="str">
        <f t="shared" si="24"/>
        <v>PM10</v>
      </c>
      <c r="J802">
        <f>INDEX(NoSettings!$D:$D,MATCH(EPS!$A802,NoSettings!$A:$A,0))</f>
        <v>0</v>
      </c>
      <c r="K802">
        <f>INDEX(GWP!$C$2:$C$13,MATCH(EPS!I802,GWP!$B$2:$B$13,0))</f>
        <v>0</v>
      </c>
      <c r="L802" s="4">
        <f t="shared" si="25"/>
        <v>0</v>
      </c>
    </row>
    <row r="803" spans="1:12">
      <c r="A803" t="s">
        <v>821</v>
      </c>
      <c r="B803" t="s">
        <v>1</v>
      </c>
      <c r="C803" t="s">
        <v>1718</v>
      </c>
      <c r="D803" t="s">
        <v>1708</v>
      </c>
      <c r="E803" t="s">
        <v>1703</v>
      </c>
      <c r="F803" t="s">
        <v>1743</v>
      </c>
      <c r="H803" t="str">
        <f>INDEX('Vensim Variables'!$B:$B,MATCH(EPS!$B803,'Vensim Variables'!$A:$A,0))</f>
        <v>g pollutant</v>
      </c>
      <c r="I803" t="str">
        <f t="shared" si="24"/>
        <v>PM10</v>
      </c>
      <c r="J803">
        <f>INDEX(NoSettings!$D:$D,MATCH(EPS!$A803,NoSettings!$A:$A,0))</f>
        <v>0</v>
      </c>
      <c r="K803">
        <f>INDEX(GWP!$C$2:$C$13,MATCH(EPS!I803,GWP!$B$2:$B$13,0))</f>
        <v>0</v>
      </c>
      <c r="L803" s="4">
        <f t="shared" si="25"/>
        <v>0</v>
      </c>
    </row>
    <row r="804" spans="1:12">
      <c r="A804" t="s">
        <v>822</v>
      </c>
      <c r="B804" t="s">
        <v>1</v>
      </c>
      <c r="C804" t="s">
        <v>1718</v>
      </c>
      <c r="D804" t="s">
        <v>1708</v>
      </c>
      <c r="E804" t="s">
        <v>1703</v>
      </c>
      <c r="F804" t="s">
        <v>1744</v>
      </c>
      <c r="H804" t="str">
        <f>INDEX('Vensim Variables'!$B:$B,MATCH(EPS!$B804,'Vensim Variables'!$A:$A,0))</f>
        <v>g pollutant</v>
      </c>
      <c r="I804" t="str">
        <f t="shared" si="24"/>
        <v>PM10</v>
      </c>
      <c r="J804">
        <f>INDEX(NoSettings!$D:$D,MATCH(EPS!$A804,NoSettings!$A:$A,0))</f>
        <v>0</v>
      </c>
      <c r="K804">
        <f>INDEX(GWP!$C$2:$C$13,MATCH(EPS!I804,GWP!$B$2:$B$13,0))</f>
        <v>0</v>
      </c>
      <c r="L804" s="4">
        <f t="shared" si="25"/>
        <v>0</v>
      </c>
    </row>
    <row r="805" spans="1:12">
      <c r="A805" t="s">
        <v>823</v>
      </c>
      <c r="B805" t="s">
        <v>1</v>
      </c>
      <c r="C805" t="s">
        <v>1718</v>
      </c>
      <c r="D805" t="s">
        <v>1708</v>
      </c>
      <c r="E805" t="s">
        <v>1703</v>
      </c>
      <c r="F805" t="s">
        <v>1745</v>
      </c>
      <c r="H805" t="str">
        <f>INDEX('Vensim Variables'!$B:$B,MATCH(EPS!$B805,'Vensim Variables'!$A:$A,0))</f>
        <v>g pollutant</v>
      </c>
      <c r="I805" t="str">
        <f t="shared" si="24"/>
        <v>PM10</v>
      </c>
      <c r="J805">
        <f>INDEX(NoSettings!$D:$D,MATCH(EPS!$A805,NoSettings!$A:$A,0))</f>
        <v>390249000</v>
      </c>
      <c r="K805">
        <f>INDEX(GWP!$C$2:$C$13,MATCH(EPS!I805,GWP!$B$2:$B$13,0))</f>
        <v>0</v>
      </c>
      <c r="L805" s="4">
        <f t="shared" si="25"/>
        <v>0</v>
      </c>
    </row>
    <row r="806" spans="1:12">
      <c r="A806" t="s">
        <v>824</v>
      </c>
      <c r="B806" t="s">
        <v>1</v>
      </c>
      <c r="C806" t="s">
        <v>1718</v>
      </c>
      <c r="D806" t="s">
        <v>1708</v>
      </c>
      <c r="E806" t="s">
        <v>1703</v>
      </c>
      <c r="F806" t="s">
        <v>1746</v>
      </c>
      <c r="H806" t="str">
        <f>INDEX('Vensim Variables'!$B:$B,MATCH(EPS!$B806,'Vensim Variables'!$A:$A,0))</f>
        <v>g pollutant</v>
      </c>
      <c r="I806" t="str">
        <f t="shared" si="24"/>
        <v>PM10</v>
      </c>
      <c r="J806">
        <f>INDEX(NoSettings!$D:$D,MATCH(EPS!$A806,NoSettings!$A:$A,0))</f>
        <v>0</v>
      </c>
      <c r="K806">
        <f>INDEX(GWP!$C$2:$C$13,MATCH(EPS!I806,GWP!$B$2:$B$13,0))</f>
        <v>0</v>
      </c>
      <c r="L806" s="4">
        <f t="shared" si="25"/>
        <v>0</v>
      </c>
    </row>
    <row r="807" spans="1:12">
      <c r="A807" t="s">
        <v>825</v>
      </c>
      <c r="B807" t="s">
        <v>1</v>
      </c>
      <c r="C807" t="s">
        <v>1718</v>
      </c>
      <c r="D807" t="s">
        <v>1708</v>
      </c>
      <c r="E807" t="s">
        <v>1703</v>
      </c>
      <c r="F807" t="s">
        <v>1747</v>
      </c>
      <c r="H807" t="str">
        <f>INDEX('Vensim Variables'!$B:$B,MATCH(EPS!$B807,'Vensim Variables'!$A:$A,0))</f>
        <v>g pollutant</v>
      </c>
      <c r="I807" t="str">
        <f t="shared" si="24"/>
        <v>PM10</v>
      </c>
      <c r="J807">
        <f>INDEX(NoSettings!$D:$D,MATCH(EPS!$A807,NoSettings!$A:$A,0))</f>
        <v>0</v>
      </c>
      <c r="K807">
        <f>INDEX(GWP!$C$2:$C$13,MATCH(EPS!I807,GWP!$B$2:$B$13,0))</f>
        <v>0</v>
      </c>
      <c r="L807" s="4">
        <f t="shared" si="25"/>
        <v>0</v>
      </c>
    </row>
    <row r="808" spans="1:12">
      <c r="A808" t="s">
        <v>826</v>
      </c>
      <c r="B808" t="s">
        <v>1</v>
      </c>
      <c r="C808" t="s">
        <v>1718</v>
      </c>
      <c r="D808" t="s">
        <v>1708</v>
      </c>
      <c r="E808" t="s">
        <v>1703</v>
      </c>
      <c r="F808" t="s">
        <v>1748</v>
      </c>
      <c r="H808" t="str">
        <f>INDEX('Vensim Variables'!$B:$B,MATCH(EPS!$B808,'Vensim Variables'!$A:$A,0))</f>
        <v>g pollutant</v>
      </c>
      <c r="I808" t="str">
        <f t="shared" si="24"/>
        <v>PM10</v>
      </c>
      <c r="J808">
        <f>INDEX(NoSettings!$D:$D,MATCH(EPS!$A808,NoSettings!$A:$A,0))</f>
        <v>0</v>
      </c>
      <c r="K808">
        <f>INDEX(GWP!$C$2:$C$13,MATCH(EPS!I808,GWP!$B$2:$B$13,0))</f>
        <v>0</v>
      </c>
      <c r="L808" s="4">
        <f t="shared" si="25"/>
        <v>0</v>
      </c>
    </row>
    <row r="809" spans="1:12">
      <c r="A809" t="s">
        <v>827</v>
      </c>
      <c r="B809" t="s">
        <v>1</v>
      </c>
      <c r="C809" t="s">
        <v>1718</v>
      </c>
      <c r="D809" t="s">
        <v>1708</v>
      </c>
      <c r="E809" t="s">
        <v>1703</v>
      </c>
      <c r="F809" t="s">
        <v>1749</v>
      </c>
      <c r="H809" t="str">
        <f>INDEX('Vensim Variables'!$B:$B,MATCH(EPS!$B809,'Vensim Variables'!$A:$A,0))</f>
        <v>g pollutant</v>
      </c>
      <c r="I809" t="str">
        <f t="shared" si="24"/>
        <v>PM10</v>
      </c>
      <c r="J809">
        <f>INDEX(NoSettings!$D:$D,MATCH(EPS!$A809,NoSettings!$A:$A,0))</f>
        <v>0</v>
      </c>
      <c r="K809">
        <f>INDEX(GWP!$C$2:$C$13,MATCH(EPS!I809,GWP!$B$2:$B$13,0))</f>
        <v>0</v>
      </c>
      <c r="L809" s="4">
        <f t="shared" si="25"/>
        <v>0</v>
      </c>
    </row>
    <row r="810" spans="1:12">
      <c r="A810" t="s">
        <v>828</v>
      </c>
      <c r="B810" t="s">
        <v>1</v>
      </c>
      <c r="C810" t="s">
        <v>1718</v>
      </c>
      <c r="D810" t="s">
        <v>1708</v>
      </c>
      <c r="E810" t="s">
        <v>1703</v>
      </c>
      <c r="F810" t="s">
        <v>1750</v>
      </c>
      <c r="H810" t="str">
        <f>INDEX('Vensim Variables'!$B:$B,MATCH(EPS!$B810,'Vensim Variables'!$A:$A,0))</f>
        <v>g pollutant</v>
      </c>
      <c r="I810" t="str">
        <f t="shared" si="24"/>
        <v>PM10</v>
      </c>
      <c r="J810">
        <f>INDEX(NoSettings!$D:$D,MATCH(EPS!$A810,NoSettings!$A:$A,0))</f>
        <v>0</v>
      </c>
      <c r="K810">
        <f>INDEX(GWP!$C$2:$C$13,MATCH(EPS!I810,GWP!$B$2:$B$13,0))</f>
        <v>0</v>
      </c>
      <c r="L810" s="4">
        <f t="shared" si="25"/>
        <v>0</v>
      </c>
    </row>
    <row r="811" spans="1:12">
      <c r="A811" t="s">
        <v>829</v>
      </c>
      <c r="B811" t="s">
        <v>1</v>
      </c>
      <c r="C811" t="s">
        <v>1718</v>
      </c>
      <c r="D811" t="s">
        <v>1708</v>
      </c>
      <c r="E811" t="s">
        <v>1703</v>
      </c>
      <c r="F811" t="s">
        <v>1751</v>
      </c>
      <c r="H811" t="str">
        <f>INDEX('Vensim Variables'!$B:$B,MATCH(EPS!$B811,'Vensim Variables'!$A:$A,0))</f>
        <v>g pollutant</v>
      </c>
      <c r="I811" t="str">
        <f t="shared" si="24"/>
        <v>PM10</v>
      </c>
      <c r="J811">
        <f>INDEX(NoSettings!$D:$D,MATCH(EPS!$A811,NoSettings!$A:$A,0))</f>
        <v>0</v>
      </c>
      <c r="K811">
        <f>INDEX(GWP!$C$2:$C$13,MATCH(EPS!I811,GWP!$B$2:$B$13,0))</f>
        <v>0</v>
      </c>
      <c r="L811" s="4">
        <f t="shared" si="25"/>
        <v>0</v>
      </c>
    </row>
    <row r="812" spans="1:12">
      <c r="A812" t="s">
        <v>830</v>
      </c>
      <c r="B812" t="s">
        <v>1</v>
      </c>
      <c r="C812" t="s">
        <v>1718</v>
      </c>
      <c r="D812" t="s">
        <v>1708</v>
      </c>
      <c r="E812" t="s">
        <v>1704</v>
      </c>
      <c r="F812" t="s">
        <v>1742</v>
      </c>
      <c r="H812" t="str">
        <f>INDEX('Vensim Variables'!$B:$B,MATCH(EPS!$B812,'Vensim Variables'!$A:$A,0))</f>
        <v>g pollutant</v>
      </c>
      <c r="I812" t="str">
        <f t="shared" si="24"/>
        <v>PM10</v>
      </c>
      <c r="J812">
        <f>INDEX(NoSettings!$D:$D,MATCH(EPS!$A812,NoSettings!$A:$A,0))</f>
        <v>0</v>
      </c>
      <c r="K812">
        <f>INDEX(GWP!$C$2:$C$13,MATCH(EPS!I812,GWP!$B$2:$B$13,0))</f>
        <v>0</v>
      </c>
      <c r="L812" s="4">
        <f t="shared" si="25"/>
        <v>0</v>
      </c>
    </row>
    <row r="813" spans="1:12">
      <c r="A813" t="s">
        <v>831</v>
      </c>
      <c r="B813" t="s">
        <v>1</v>
      </c>
      <c r="C813" t="s">
        <v>1718</v>
      </c>
      <c r="D813" t="s">
        <v>1708</v>
      </c>
      <c r="E813" t="s">
        <v>1704</v>
      </c>
      <c r="F813" t="s">
        <v>1743</v>
      </c>
      <c r="H813" t="str">
        <f>INDEX('Vensim Variables'!$B:$B,MATCH(EPS!$B813,'Vensim Variables'!$A:$A,0))</f>
        <v>g pollutant</v>
      </c>
      <c r="I813" t="str">
        <f t="shared" si="24"/>
        <v>PM10</v>
      </c>
      <c r="J813">
        <f>INDEX(NoSettings!$D:$D,MATCH(EPS!$A813,NoSettings!$A:$A,0))</f>
        <v>0</v>
      </c>
      <c r="K813">
        <f>INDEX(GWP!$C$2:$C$13,MATCH(EPS!I813,GWP!$B$2:$B$13,0))</f>
        <v>0</v>
      </c>
      <c r="L813" s="4">
        <f t="shared" si="25"/>
        <v>0</v>
      </c>
    </row>
    <row r="814" spans="1:12">
      <c r="A814" t="s">
        <v>832</v>
      </c>
      <c r="B814" t="s">
        <v>1</v>
      </c>
      <c r="C814" t="s">
        <v>1718</v>
      </c>
      <c r="D814" t="s">
        <v>1708</v>
      </c>
      <c r="E814" t="s">
        <v>1704</v>
      </c>
      <c r="F814" t="s">
        <v>1744</v>
      </c>
      <c r="H814" t="str">
        <f>INDEX('Vensim Variables'!$B:$B,MATCH(EPS!$B814,'Vensim Variables'!$A:$A,0))</f>
        <v>g pollutant</v>
      </c>
      <c r="I814" t="str">
        <f t="shared" si="24"/>
        <v>PM10</v>
      </c>
      <c r="J814">
        <f>INDEX(NoSettings!$D:$D,MATCH(EPS!$A814,NoSettings!$A:$A,0))</f>
        <v>0</v>
      </c>
      <c r="K814">
        <f>INDEX(GWP!$C$2:$C$13,MATCH(EPS!I814,GWP!$B$2:$B$13,0))</f>
        <v>0</v>
      </c>
      <c r="L814" s="4">
        <f t="shared" si="25"/>
        <v>0</v>
      </c>
    </row>
    <row r="815" spans="1:12">
      <c r="A815" t="s">
        <v>833</v>
      </c>
      <c r="B815" t="s">
        <v>1</v>
      </c>
      <c r="C815" t="s">
        <v>1718</v>
      </c>
      <c r="D815" t="s">
        <v>1708</v>
      </c>
      <c r="E815" t="s">
        <v>1704</v>
      </c>
      <c r="F815" t="s">
        <v>1745</v>
      </c>
      <c r="H815" t="str">
        <f>INDEX('Vensim Variables'!$B:$B,MATCH(EPS!$B815,'Vensim Variables'!$A:$A,0))</f>
        <v>g pollutant</v>
      </c>
      <c r="I815" t="str">
        <f t="shared" si="24"/>
        <v>PM10</v>
      </c>
      <c r="J815">
        <f>INDEX(NoSettings!$D:$D,MATCH(EPS!$A815,NoSettings!$A:$A,0))</f>
        <v>11152600000</v>
      </c>
      <c r="K815">
        <f>INDEX(GWP!$C$2:$C$13,MATCH(EPS!I815,GWP!$B$2:$B$13,0))</f>
        <v>0</v>
      </c>
      <c r="L815" s="4">
        <f t="shared" si="25"/>
        <v>0</v>
      </c>
    </row>
    <row r="816" spans="1:12">
      <c r="A816" t="s">
        <v>834</v>
      </c>
      <c r="B816" t="s">
        <v>1</v>
      </c>
      <c r="C816" t="s">
        <v>1718</v>
      </c>
      <c r="D816" t="s">
        <v>1708</v>
      </c>
      <c r="E816" t="s">
        <v>1704</v>
      </c>
      <c r="F816" t="s">
        <v>1746</v>
      </c>
      <c r="H816" t="str">
        <f>INDEX('Vensim Variables'!$B:$B,MATCH(EPS!$B816,'Vensim Variables'!$A:$A,0))</f>
        <v>g pollutant</v>
      </c>
      <c r="I816" t="str">
        <f t="shared" si="24"/>
        <v>PM10</v>
      </c>
      <c r="J816">
        <f>INDEX(NoSettings!$D:$D,MATCH(EPS!$A816,NoSettings!$A:$A,0))</f>
        <v>0</v>
      </c>
      <c r="K816">
        <f>INDEX(GWP!$C$2:$C$13,MATCH(EPS!I816,GWP!$B$2:$B$13,0))</f>
        <v>0</v>
      </c>
      <c r="L816" s="4">
        <f t="shared" si="25"/>
        <v>0</v>
      </c>
    </row>
    <row r="817" spans="1:12">
      <c r="A817" t="s">
        <v>835</v>
      </c>
      <c r="B817" t="s">
        <v>1</v>
      </c>
      <c r="C817" t="s">
        <v>1718</v>
      </c>
      <c r="D817" t="s">
        <v>1708</v>
      </c>
      <c r="E817" t="s">
        <v>1704</v>
      </c>
      <c r="F817" t="s">
        <v>1747</v>
      </c>
      <c r="H817" t="str">
        <f>INDEX('Vensim Variables'!$B:$B,MATCH(EPS!$B817,'Vensim Variables'!$A:$A,0))</f>
        <v>g pollutant</v>
      </c>
      <c r="I817" t="str">
        <f t="shared" si="24"/>
        <v>PM10</v>
      </c>
      <c r="J817">
        <f>INDEX(NoSettings!$D:$D,MATCH(EPS!$A817,NoSettings!$A:$A,0))</f>
        <v>0</v>
      </c>
      <c r="K817">
        <f>INDEX(GWP!$C$2:$C$13,MATCH(EPS!I817,GWP!$B$2:$B$13,0))</f>
        <v>0</v>
      </c>
      <c r="L817" s="4">
        <f t="shared" si="25"/>
        <v>0</v>
      </c>
    </row>
    <row r="818" spans="1:12">
      <c r="A818" t="s">
        <v>836</v>
      </c>
      <c r="B818" t="s">
        <v>1</v>
      </c>
      <c r="C818" t="s">
        <v>1718</v>
      </c>
      <c r="D818" t="s">
        <v>1708</v>
      </c>
      <c r="E818" t="s">
        <v>1704</v>
      </c>
      <c r="F818" t="s">
        <v>1748</v>
      </c>
      <c r="H818" t="str">
        <f>INDEX('Vensim Variables'!$B:$B,MATCH(EPS!$B818,'Vensim Variables'!$A:$A,0))</f>
        <v>g pollutant</v>
      </c>
      <c r="I818" t="str">
        <f t="shared" si="24"/>
        <v>PM10</v>
      </c>
      <c r="J818">
        <f>INDEX(NoSettings!$D:$D,MATCH(EPS!$A818,NoSettings!$A:$A,0))</f>
        <v>0</v>
      </c>
      <c r="K818">
        <f>INDEX(GWP!$C$2:$C$13,MATCH(EPS!I818,GWP!$B$2:$B$13,0))</f>
        <v>0</v>
      </c>
      <c r="L818" s="4">
        <f t="shared" si="25"/>
        <v>0</v>
      </c>
    </row>
    <row r="819" spans="1:12">
      <c r="A819" t="s">
        <v>837</v>
      </c>
      <c r="B819" t="s">
        <v>1</v>
      </c>
      <c r="C819" t="s">
        <v>1718</v>
      </c>
      <c r="D819" t="s">
        <v>1708</v>
      </c>
      <c r="E819" t="s">
        <v>1704</v>
      </c>
      <c r="F819" t="s">
        <v>1749</v>
      </c>
      <c r="H819" t="str">
        <f>INDEX('Vensim Variables'!$B:$B,MATCH(EPS!$B819,'Vensim Variables'!$A:$A,0))</f>
        <v>g pollutant</v>
      </c>
      <c r="I819" t="str">
        <f t="shared" si="24"/>
        <v>PM10</v>
      </c>
      <c r="J819">
        <f>INDEX(NoSettings!$D:$D,MATCH(EPS!$A819,NoSettings!$A:$A,0))</f>
        <v>0</v>
      </c>
      <c r="K819">
        <f>INDEX(GWP!$C$2:$C$13,MATCH(EPS!I819,GWP!$B$2:$B$13,0))</f>
        <v>0</v>
      </c>
      <c r="L819" s="4">
        <f t="shared" si="25"/>
        <v>0</v>
      </c>
    </row>
    <row r="820" spans="1:12">
      <c r="A820" t="s">
        <v>838</v>
      </c>
      <c r="B820" t="s">
        <v>1</v>
      </c>
      <c r="C820" t="s">
        <v>1718</v>
      </c>
      <c r="D820" t="s">
        <v>1708</v>
      </c>
      <c r="E820" t="s">
        <v>1704</v>
      </c>
      <c r="F820" t="s">
        <v>1750</v>
      </c>
      <c r="H820" t="str">
        <f>INDEX('Vensim Variables'!$B:$B,MATCH(EPS!$B820,'Vensim Variables'!$A:$A,0))</f>
        <v>g pollutant</v>
      </c>
      <c r="I820" t="str">
        <f t="shared" si="24"/>
        <v>PM10</v>
      </c>
      <c r="J820">
        <f>INDEX(NoSettings!$D:$D,MATCH(EPS!$A820,NoSettings!$A:$A,0))</f>
        <v>0</v>
      </c>
      <c r="K820">
        <f>INDEX(GWP!$C$2:$C$13,MATCH(EPS!I820,GWP!$B$2:$B$13,0))</f>
        <v>0</v>
      </c>
      <c r="L820" s="4">
        <f t="shared" si="25"/>
        <v>0</v>
      </c>
    </row>
    <row r="821" spans="1:12">
      <c r="A821" t="s">
        <v>839</v>
      </c>
      <c r="B821" t="s">
        <v>1</v>
      </c>
      <c r="C821" t="s">
        <v>1718</v>
      </c>
      <c r="D821" t="s">
        <v>1708</v>
      </c>
      <c r="E821" t="s">
        <v>1704</v>
      </c>
      <c r="F821" t="s">
        <v>1751</v>
      </c>
      <c r="H821" t="str">
        <f>INDEX('Vensim Variables'!$B:$B,MATCH(EPS!$B821,'Vensim Variables'!$A:$A,0))</f>
        <v>g pollutant</v>
      </c>
      <c r="I821" t="str">
        <f t="shared" si="24"/>
        <v>PM10</v>
      </c>
      <c r="J821">
        <f>INDEX(NoSettings!$D:$D,MATCH(EPS!$A821,NoSettings!$A:$A,0))</f>
        <v>0</v>
      </c>
      <c r="K821">
        <f>INDEX(GWP!$C$2:$C$13,MATCH(EPS!I821,GWP!$B$2:$B$13,0))</f>
        <v>0</v>
      </c>
      <c r="L821" s="4">
        <f t="shared" si="25"/>
        <v>0</v>
      </c>
    </row>
    <row r="822" spans="1:12">
      <c r="A822" t="s">
        <v>840</v>
      </c>
      <c r="B822" t="s">
        <v>1</v>
      </c>
      <c r="C822" t="s">
        <v>1718</v>
      </c>
      <c r="D822" t="s">
        <v>1709</v>
      </c>
      <c r="E822" t="s">
        <v>1703</v>
      </c>
      <c r="F822" t="s">
        <v>1742</v>
      </c>
      <c r="H822" t="str">
        <f>INDEX('Vensim Variables'!$B:$B,MATCH(EPS!$B822,'Vensim Variables'!$A:$A,0))</f>
        <v>g pollutant</v>
      </c>
      <c r="I822" t="str">
        <f t="shared" si="24"/>
        <v>PM25</v>
      </c>
      <c r="J822">
        <f>INDEX(NoSettings!$D:$D,MATCH(EPS!$A822,NoSettings!$A:$A,0))</f>
        <v>0</v>
      </c>
      <c r="K822">
        <f>INDEX(GWP!$C$2:$C$13,MATCH(EPS!I822,GWP!$B$2:$B$13,0))</f>
        <v>0</v>
      </c>
      <c r="L822" s="4">
        <f t="shared" si="25"/>
        <v>0</v>
      </c>
    </row>
    <row r="823" spans="1:12">
      <c r="A823" t="s">
        <v>841</v>
      </c>
      <c r="B823" t="s">
        <v>1</v>
      </c>
      <c r="C823" t="s">
        <v>1718</v>
      </c>
      <c r="D823" t="s">
        <v>1709</v>
      </c>
      <c r="E823" t="s">
        <v>1703</v>
      </c>
      <c r="F823" t="s">
        <v>1743</v>
      </c>
      <c r="H823" t="str">
        <f>INDEX('Vensim Variables'!$B:$B,MATCH(EPS!$B823,'Vensim Variables'!$A:$A,0))</f>
        <v>g pollutant</v>
      </c>
      <c r="I823" t="str">
        <f t="shared" si="24"/>
        <v>PM25</v>
      </c>
      <c r="J823">
        <f>INDEX(NoSettings!$D:$D,MATCH(EPS!$A823,NoSettings!$A:$A,0))</f>
        <v>0</v>
      </c>
      <c r="K823">
        <f>INDEX(GWP!$C$2:$C$13,MATCH(EPS!I823,GWP!$B$2:$B$13,0))</f>
        <v>0</v>
      </c>
      <c r="L823" s="4">
        <f t="shared" si="25"/>
        <v>0</v>
      </c>
    </row>
    <row r="824" spans="1:12">
      <c r="A824" t="s">
        <v>842</v>
      </c>
      <c r="B824" t="s">
        <v>1</v>
      </c>
      <c r="C824" t="s">
        <v>1718</v>
      </c>
      <c r="D824" t="s">
        <v>1709</v>
      </c>
      <c r="E824" t="s">
        <v>1703</v>
      </c>
      <c r="F824" t="s">
        <v>1744</v>
      </c>
      <c r="H824" t="str">
        <f>INDEX('Vensim Variables'!$B:$B,MATCH(EPS!$B824,'Vensim Variables'!$A:$A,0))</f>
        <v>g pollutant</v>
      </c>
      <c r="I824" t="str">
        <f t="shared" si="24"/>
        <v>PM25</v>
      </c>
      <c r="J824">
        <f>INDEX(NoSettings!$D:$D,MATCH(EPS!$A824,NoSettings!$A:$A,0))</f>
        <v>0</v>
      </c>
      <c r="K824">
        <f>INDEX(GWP!$C$2:$C$13,MATCH(EPS!I824,GWP!$B$2:$B$13,0))</f>
        <v>0</v>
      </c>
      <c r="L824" s="4">
        <f t="shared" si="25"/>
        <v>0</v>
      </c>
    </row>
    <row r="825" spans="1:12">
      <c r="A825" t="s">
        <v>843</v>
      </c>
      <c r="B825" t="s">
        <v>1</v>
      </c>
      <c r="C825" t="s">
        <v>1718</v>
      </c>
      <c r="D825" t="s">
        <v>1709</v>
      </c>
      <c r="E825" t="s">
        <v>1703</v>
      </c>
      <c r="F825" t="s">
        <v>1745</v>
      </c>
      <c r="H825" t="str">
        <f>INDEX('Vensim Variables'!$B:$B,MATCH(EPS!$B825,'Vensim Variables'!$A:$A,0))</f>
        <v>g pollutant</v>
      </c>
      <c r="I825" t="str">
        <f t="shared" si="24"/>
        <v>PM25</v>
      </c>
      <c r="J825">
        <f>INDEX(NoSettings!$D:$D,MATCH(EPS!$A825,NoSettings!$A:$A,0))</f>
        <v>376349000</v>
      </c>
      <c r="K825">
        <f>INDEX(GWP!$C$2:$C$13,MATCH(EPS!I825,GWP!$B$2:$B$13,0))</f>
        <v>0</v>
      </c>
      <c r="L825" s="4">
        <f t="shared" si="25"/>
        <v>0</v>
      </c>
    </row>
    <row r="826" spans="1:12">
      <c r="A826" t="s">
        <v>844</v>
      </c>
      <c r="B826" t="s">
        <v>1</v>
      </c>
      <c r="C826" t="s">
        <v>1718</v>
      </c>
      <c r="D826" t="s">
        <v>1709</v>
      </c>
      <c r="E826" t="s">
        <v>1703</v>
      </c>
      <c r="F826" t="s">
        <v>1746</v>
      </c>
      <c r="H826" t="str">
        <f>INDEX('Vensim Variables'!$B:$B,MATCH(EPS!$B826,'Vensim Variables'!$A:$A,0))</f>
        <v>g pollutant</v>
      </c>
      <c r="I826" t="str">
        <f t="shared" si="24"/>
        <v>PM25</v>
      </c>
      <c r="J826">
        <f>INDEX(NoSettings!$D:$D,MATCH(EPS!$A826,NoSettings!$A:$A,0))</f>
        <v>0</v>
      </c>
      <c r="K826">
        <f>INDEX(GWP!$C$2:$C$13,MATCH(EPS!I826,GWP!$B$2:$B$13,0))</f>
        <v>0</v>
      </c>
      <c r="L826" s="4">
        <f t="shared" si="25"/>
        <v>0</v>
      </c>
    </row>
    <row r="827" spans="1:12">
      <c r="A827" t="s">
        <v>845</v>
      </c>
      <c r="B827" t="s">
        <v>1</v>
      </c>
      <c r="C827" t="s">
        <v>1718</v>
      </c>
      <c r="D827" t="s">
        <v>1709</v>
      </c>
      <c r="E827" t="s">
        <v>1703</v>
      </c>
      <c r="F827" t="s">
        <v>1747</v>
      </c>
      <c r="H827" t="str">
        <f>INDEX('Vensim Variables'!$B:$B,MATCH(EPS!$B827,'Vensim Variables'!$A:$A,0))</f>
        <v>g pollutant</v>
      </c>
      <c r="I827" t="str">
        <f t="shared" si="24"/>
        <v>PM25</v>
      </c>
      <c r="J827">
        <f>INDEX(NoSettings!$D:$D,MATCH(EPS!$A827,NoSettings!$A:$A,0))</f>
        <v>0</v>
      </c>
      <c r="K827">
        <f>INDEX(GWP!$C$2:$C$13,MATCH(EPS!I827,GWP!$B$2:$B$13,0))</f>
        <v>0</v>
      </c>
      <c r="L827" s="4">
        <f t="shared" si="25"/>
        <v>0</v>
      </c>
    </row>
    <row r="828" spans="1:12">
      <c r="A828" t="s">
        <v>846</v>
      </c>
      <c r="B828" t="s">
        <v>1</v>
      </c>
      <c r="C828" t="s">
        <v>1718</v>
      </c>
      <c r="D828" t="s">
        <v>1709</v>
      </c>
      <c r="E828" t="s">
        <v>1703</v>
      </c>
      <c r="F828" t="s">
        <v>1748</v>
      </c>
      <c r="H828" t="str">
        <f>INDEX('Vensim Variables'!$B:$B,MATCH(EPS!$B828,'Vensim Variables'!$A:$A,0))</f>
        <v>g pollutant</v>
      </c>
      <c r="I828" t="str">
        <f t="shared" si="24"/>
        <v>PM25</v>
      </c>
      <c r="J828">
        <f>INDEX(NoSettings!$D:$D,MATCH(EPS!$A828,NoSettings!$A:$A,0))</f>
        <v>0</v>
      </c>
      <c r="K828">
        <f>INDEX(GWP!$C$2:$C$13,MATCH(EPS!I828,GWP!$B$2:$B$13,0))</f>
        <v>0</v>
      </c>
      <c r="L828" s="4">
        <f t="shared" si="25"/>
        <v>0</v>
      </c>
    </row>
    <row r="829" spans="1:12">
      <c r="A829" t="s">
        <v>847</v>
      </c>
      <c r="B829" t="s">
        <v>1</v>
      </c>
      <c r="C829" t="s">
        <v>1718</v>
      </c>
      <c r="D829" t="s">
        <v>1709</v>
      </c>
      <c r="E829" t="s">
        <v>1703</v>
      </c>
      <c r="F829" t="s">
        <v>1749</v>
      </c>
      <c r="H829" t="str">
        <f>INDEX('Vensim Variables'!$B:$B,MATCH(EPS!$B829,'Vensim Variables'!$A:$A,0))</f>
        <v>g pollutant</v>
      </c>
      <c r="I829" t="str">
        <f t="shared" si="24"/>
        <v>PM25</v>
      </c>
      <c r="J829">
        <f>INDEX(NoSettings!$D:$D,MATCH(EPS!$A829,NoSettings!$A:$A,0))</f>
        <v>0</v>
      </c>
      <c r="K829">
        <f>INDEX(GWP!$C$2:$C$13,MATCH(EPS!I829,GWP!$B$2:$B$13,0))</f>
        <v>0</v>
      </c>
      <c r="L829" s="4">
        <f t="shared" si="25"/>
        <v>0</v>
      </c>
    </row>
    <row r="830" spans="1:12">
      <c r="A830" t="s">
        <v>848</v>
      </c>
      <c r="B830" t="s">
        <v>1</v>
      </c>
      <c r="C830" t="s">
        <v>1718</v>
      </c>
      <c r="D830" t="s">
        <v>1709</v>
      </c>
      <c r="E830" t="s">
        <v>1703</v>
      </c>
      <c r="F830" t="s">
        <v>1750</v>
      </c>
      <c r="H830" t="str">
        <f>INDEX('Vensim Variables'!$B:$B,MATCH(EPS!$B830,'Vensim Variables'!$A:$A,0))</f>
        <v>g pollutant</v>
      </c>
      <c r="I830" t="str">
        <f t="shared" si="24"/>
        <v>PM25</v>
      </c>
      <c r="J830">
        <f>INDEX(NoSettings!$D:$D,MATCH(EPS!$A830,NoSettings!$A:$A,0))</f>
        <v>0</v>
      </c>
      <c r="K830">
        <f>INDEX(GWP!$C$2:$C$13,MATCH(EPS!I830,GWP!$B$2:$B$13,0))</f>
        <v>0</v>
      </c>
      <c r="L830" s="4">
        <f t="shared" si="25"/>
        <v>0</v>
      </c>
    </row>
    <row r="831" spans="1:12">
      <c r="A831" t="s">
        <v>849</v>
      </c>
      <c r="B831" t="s">
        <v>1</v>
      </c>
      <c r="C831" t="s">
        <v>1718</v>
      </c>
      <c r="D831" t="s">
        <v>1709</v>
      </c>
      <c r="E831" t="s">
        <v>1703</v>
      </c>
      <c r="F831" t="s">
        <v>1751</v>
      </c>
      <c r="H831" t="str">
        <f>INDEX('Vensim Variables'!$B:$B,MATCH(EPS!$B831,'Vensim Variables'!$A:$A,0))</f>
        <v>g pollutant</v>
      </c>
      <c r="I831" t="str">
        <f t="shared" si="24"/>
        <v>PM25</v>
      </c>
      <c r="J831">
        <f>INDEX(NoSettings!$D:$D,MATCH(EPS!$A831,NoSettings!$A:$A,0))</f>
        <v>0</v>
      </c>
      <c r="K831">
        <f>INDEX(GWP!$C$2:$C$13,MATCH(EPS!I831,GWP!$B$2:$B$13,0))</f>
        <v>0</v>
      </c>
      <c r="L831" s="4">
        <f t="shared" si="25"/>
        <v>0</v>
      </c>
    </row>
    <row r="832" spans="1:12">
      <c r="A832" t="s">
        <v>850</v>
      </c>
      <c r="B832" t="s">
        <v>1</v>
      </c>
      <c r="C832" t="s">
        <v>1718</v>
      </c>
      <c r="D832" t="s">
        <v>1709</v>
      </c>
      <c r="E832" t="s">
        <v>1704</v>
      </c>
      <c r="F832" t="s">
        <v>1742</v>
      </c>
      <c r="H832" t="str">
        <f>INDEX('Vensim Variables'!$B:$B,MATCH(EPS!$B832,'Vensim Variables'!$A:$A,0))</f>
        <v>g pollutant</v>
      </c>
      <c r="I832" t="str">
        <f t="shared" si="24"/>
        <v>PM25</v>
      </c>
      <c r="J832">
        <f>INDEX(NoSettings!$D:$D,MATCH(EPS!$A832,NoSettings!$A:$A,0))</f>
        <v>0</v>
      </c>
      <c r="K832">
        <f>INDEX(GWP!$C$2:$C$13,MATCH(EPS!I832,GWP!$B$2:$B$13,0))</f>
        <v>0</v>
      </c>
      <c r="L832" s="4">
        <f t="shared" si="25"/>
        <v>0</v>
      </c>
    </row>
    <row r="833" spans="1:12">
      <c r="A833" t="s">
        <v>851</v>
      </c>
      <c r="B833" t="s">
        <v>1</v>
      </c>
      <c r="C833" t="s">
        <v>1718</v>
      </c>
      <c r="D833" t="s">
        <v>1709</v>
      </c>
      <c r="E833" t="s">
        <v>1704</v>
      </c>
      <c r="F833" t="s">
        <v>1743</v>
      </c>
      <c r="H833" t="str">
        <f>INDEX('Vensim Variables'!$B:$B,MATCH(EPS!$B833,'Vensim Variables'!$A:$A,0))</f>
        <v>g pollutant</v>
      </c>
      <c r="I833" t="str">
        <f t="shared" si="24"/>
        <v>PM25</v>
      </c>
      <c r="J833">
        <f>INDEX(NoSettings!$D:$D,MATCH(EPS!$A833,NoSettings!$A:$A,0))</f>
        <v>0</v>
      </c>
      <c r="K833">
        <f>INDEX(GWP!$C$2:$C$13,MATCH(EPS!I833,GWP!$B$2:$B$13,0))</f>
        <v>0</v>
      </c>
      <c r="L833" s="4">
        <f t="shared" si="25"/>
        <v>0</v>
      </c>
    </row>
    <row r="834" spans="1:12">
      <c r="A834" t="s">
        <v>852</v>
      </c>
      <c r="B834" t="s">
        <v>1</v>
      </c>
      <c r="C834" t="s">
        <v>1718</v>
      </c>
      <c r="D834" t="s">
        <v>1709</v>
      </c>
      <c r="E834" t="s">
        <v>1704</v>
      </c>
      <c r="F834" t="s">
        <v>1744</v>
      </c>
      <c r="H834" t="str">
        <f>INDEX('Vensim Variables'!$B:$B,MATCH(EPS!$B834,'Vensim Variables'!$A:$A,0))</f>
        <v>g pollutant</v>
      </c>
      <c r="I834" t="str">
        <f t="shared" si="24"/>
        <v>PM25</v>
      </c>
      <c r="J834">
        <f>INDEX(NoSettings!$D:$D,MATCH(EPS!$A834,NoSettings!$A:$A,0))</f>
        <v>0</v>
      </c>
      <c r="K834">
        <f>INDEX(GWP!$C$2:$C$13,MATCH(EPS!I834,GWP!$B$2:$B$13,0))</f>
        <v>0</v>
      </c>
      <c r="L834" s="4">
        <f t="shared" si="25"/>
        <v>0</v>
      </c>
    </row>
    <row r="835" spans="1:12">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INDEX(NoSettings!$D:$D,MATCH(EPS!$A835,NoSettings!$A:$A,0))</f>
        <v>10755300000</v>
      </c>
      <c r="K835">
        <f>INDEX(GWP!$C$2:$C$13,MATCH(EPS!I835,GWP!$B$2:$B$13,0))</f>
        <v>0</v>
      </c>
      <c r="L835" s="4">
        <f t="shared" ref="L835:L898" si="27">IF(H835="g pollutant",K835*J835/10^12,IF(H835="MMTCO2e",J835,IF(H835="MWh",J835,0)))</f>
        <v>0</v>
      </c>
    </row>
    <row r="836" spans="1:12">
      <c r="A836" t="s">
        <v>854</v>
      </c>
      <c r="B836" t="s">
        <v>1</v>
      </c>
      <c r="C836" t="s">
        <v>1718</v>
      </c>
      <c r="D836" t="s">
        <v>1709</v>
      </c>
      <c r="E836" t="s">
        <v>1704</v>
      </c>
      <c r="F836" t="s">
        <v>1746</v>
      </c>
      <c r="H836" t="str">
        <f>INDEX('Vensim Variables'!$B:$B,MATCH(EPS!$B836,'Vensim Variables'!$A:$A,0))</f>
        <v>g pollutant</v>
      </c>
      <c r="I836" t="str">
        <f t="shared" si="26"/>
        <v>PM25</v>
      </c>
      <c r="J836">
        <f>INDEX(NoSettings!$D:$D,MATCH(EPS!$A836,NoSettings!$A:$A,0))</f>
        <v>0</v>
      </c>
      <c r="K836">
        <f>INDEX(GWP!$C$2:$C$13,MATCH(EPS!I836,GWP!$B$2:$B$13,0))</f>
        <v>0</v>
      </c>
      <c r="L836" s="4">
        <f t="shared" si="27"/>
        <v>0</v>
      </c>
    </row>
    <row r="837" spans="1:12">
      <c r="A837" t="s">
        <v>855</v>
      </c>
      <c r="B837" t="s">
        <v>1</v>
      </c>
      <c r="C837" t="s">
        <v>1718</v>
      </c>
      <c r="D837" t="s">
        <v>1709</v>
      </c>
      <c r="E837" t="s">
        <v>1704</v>
      </c>
      <c r="F837" t="s">
        <v>1747</v>
      </c>
      <c r="H837" t="str">
        <f>INDEX('Vensim Variables'!$B:$B,MATCH(EPS!$B837,'Vensim Variables'!$A:$A,0))</f>
        <v>g pollutant</v>
      </c>
      <c r="I837" t="str">
        <f t="shared" si="26"/>
        <v>PM25</v>
      </c>
      <c r="J837">
        <f>INDEX(NoSettings!$D:$D,MATCH(EPS!$A837,NoSettings!$A:$A,0))</f>
        <v>0</v>
      </c>
      <c r="K837">
        <f>INDEX(GWP!$C$2:$C$13,MATCH(EPS!I837,GWP!$B$2:$B$13,0))</f>
        <v>0</v>
      </c>
      <c r="L837" s="4">
        <f t="shared" si="27"/>
        <v>0</v>
      </c>
    </row>
    <row r="838" spans="1:12">
      <c r="A838" t="s">
        <v>856</v>
      </c>
      <c r="B838" t="s">
        <v>1</v>
      </c>
      <c r="C838" t="s">
        <v>1718</v>
      </c>
      <c r="D838" t="s">
        <v>1709</v>
      </c>
      <c r="E838" t="s">
        <v>1704</v>
      </c>
      <c r="F838" t="s">
        <v>1748</v>
      </c>
      <c r="H838" t="str">
        <f>INDEX('Vensim Variables'!$B:$B,MATCH(EPS!$B838,'Vensim Variables'!$A:$A,0))</f>
        <v>g pollutant</v>
      </c>
      <c r="I838" t="str">
        <f t="shared" si="26"/>
        <v>PM25</v>
      </c>
      <c r="J838">
        <f>INDEX(NoSettings!$D:$D,MATCH(EPS!$A838,NoSettings!$A:$A,0))</f>
        <v>0</v>
      </c>
      <c r="K838">
        <f>INDEX(GWP!$C$2:$C$13,MATCH(EPS!I838,GWP!$B$2:$B$13,0))</f>
        <v>0</v>
      </c>
      <c r="L838" s="4">
        <f t="shared" si="27"/>
        <v>0</v>
      </c>
    </row>
    <row r="839" spans="1:12">
      <c r="A839" t="s">
        <v>857</v>
      </c>
      <c r="B839" t="s">
        <v>1</v>
      </c>
      <c r="C839" t="s">
        <v>1718</v>
      </c>
      <c r="D839" t="s">
        <v>1709</v>
      </c>
      <c r="E839" t="s">
        <v>1704</v>
      </c>
      <c r="F839" t="s">
        <v>1749</v>
      </c>
      <c r="H839" t="str">
        <f>INDEX('Vensim Variables'!$B:$B,MATCH(EPS!$B839,'Vensim Variables'!$A:$A,0))</f>
        <v>g pollutant</v>
      </c>
      <c r="I839" t="str">
        <f t="shared" si="26"/>
        <v>PM25</v>
      </c>
      <c r="J839">
        <f>INDEX(NoSettings!$D:$D,MATCH(EPS!$A839,NoSettings!$A:$A,0))</f>
        <v>0</v>
      </c>
      <c r="K839">
        <f>INDEX(GWP!$C$2:$C$13,MATCH(EPS!I839,GWP!$B$2:$B$13,0))</f>
        <v>0</v>
      </c>
      <c r="L839" s="4">
        <f t="shared" si="27"/>
        <v>0</v>
      </c>
    </row>
    <row r="840" spans="1:12">
      <c r="A840" t="s">
        <v>858</v>
      </c>
      <c r="B840" t="s">
        <v>1</v>
      </c>
      <c r="C840" t="s">
        <v>1718</v>
      </c>
      <c r="D840" t="s">
        <v>1709</v>
      </c>
      <c r="E840" t="s">
        <v>1704</v>
      </c>
      <c r="F840" t="s">
        <v>1750</v>
      </c>
      <c r="H840" t="str">
        <f>INDEX('Vensim Variables'!$B:$B,MATCH(EPS!$B840,'Vensim Variables'!$A:$A,0))</f>
        <v>g pollutant</v>
      </c>
      <c r="I840" t="str">
        <f t="shared" si="26"/>
        <v>PM25</v>
      </c>
      <c r="J840">
        <f>INDEX(NoSettings!$D:$D,MATCH(EPS!$A840,NoSettings!$A:$A,0))</f>
        <v>0</v>
      </c>
      <c r="K840">
        <f>INDEX(GWP!$C$2:$C$13,MATCH(EPS!I840,GWP!$B$2:$B$13,0))</f>
        <v>0</v>
      </c>
      <c r="L840" s="4">
        <f t="shared" si="27"/>
        <v>0</v>
      </c>
    </row>
    <row r="841" spans="1:12">
      <c r="A841" t="s">
        <v>859</v>
      </c>
      <c r="B841" t="s">
        <v>1</v>
      </c>
      <c r="C841" t="s">
        <v>1718</v>
      </c>
      <c r="D841" t="s">
        <v>1709</v>
      </c>
      <c r="E841" t="s">
        <v>1704</v>
      </c>
      <c r="F841" t="s">
        <v>1751</v>
      </c>
      <c r="H841" t="str">
        <f>INDEX('Vensim Variables'!$B:$B,MATCH(EPS!$B841,'Vensim Variables'!$A:$A,0))</f>
        <v>g pollutant</v>
      </c>
      <c r="I841" t="str">
        <f t="shared" si="26"/>
        <v>PM25</v>
      </c>
      <c r="J841">
        <f>INDEX(NoSettings!$D:$D,MATCH(EPS!$A841,NoSettings!$A:$A,0))</f>
        <v>0</v>
      </c>
      <c r="K841">
        <f>INDEX(GWP!$C$2:$C$13,MATCH(EPS!I841,GWP!$B$2:$B$13,0))</f>
        <v>0</v>
      </c>
      <c r="L841" s="4">
        <f t="shared" si="27"/>
        <v>0</v>
      </c>
    </row>
    <row r="842" spans="1:12">
      <c r="A842" t="s">
        <v>860</v>
      </c>
      <c r="B842" t="s">
        <v>1</v>
      </c>
      <c r="C842" t="s">
        <v>1718</v>
      </c>
      <c r="D842" t="s">
        <v>1710</v>
      </c>
      <c r="E842" t="s">
        <v>1703</v>
      </c>
      <c r="F842" t="s">
        <v>1742</v>
      </c>
      <c r="H842" t="str">
        <f>INDEX('Vensim Variables'!$B:$B,MATCH(EPS!$B842,'Vensim Variables'!$A:$A,0))</f>
        <v>g pollutant</v>
      </c>
      <c r="I842" t="str">
        <f t="shared" si="26"/>
        <v>SOx</v>
      </c>
      <c r="J842">
        <f>INDEX(NoSettings!$D:$D,MATCH(EPS!$A842,NoSettings!$A:$A,0))</f>
        <v>0</v>
      </c>
      <c r="K842">
        <f>INDEX(GWP!$C$2:$C$13,MATCH(EPS!I842,GWP!$B$2:$B$13,0))</f>
        <v>0</v>
      </c>
      <c r="L842" s="4">
        <f t="shared" si="27"/>
        <v>0</v>
      </c>
    </row>
    <row r="843" spans="1:12">
      <c r="A843" t="s">
        <v>861</v>
      </c>
      <c r="B843" t="s">
        <v>1</v>
      </c>
      <c r="C843" t="s">
        <v>1718</v>
      </c>
      <c r="D843" t="s">
        <v>1710</v>
      </c>
      <c r="E843" t="s">
        <v>1703</v>
      </c>
      <c r="F843" t="s">
        <v>1743</v>
      </c>
      <c r="H843" t="str">
        <f>INDEX('Vensim Variables'!$B:$B,MATCH(EPS!$B843,'Vensim Variables'!$A:$A,0))</f>
        <v>g pollutant</v>
      </c>
      <c r="I843" t="str">
        <f t="shared" si="26"/>
        <v>SOx</v>
      </c>
      <c r="J843">
        <f>INDEX(NoSettings!$D:$D,MATCH(EPS!$A843,NoSettings!$A:$A,0))</f>
        <v>0</v>
      </c>
      <c r="K843">
        <f>INDEX(GWP!$C$2:$C$13,MATCH(EPS!I843,GWP!$B$2:$B$13,0))</f>
        <v>0</v>
      </c>
      <c r="L843" s="4">
        <f t="shared" si="27"/>
        <v>0</v>
      </c>
    </row>
    <row r="844" spans="1:12">
      <c r="A844" t="s">
        <v>862</v>
      </c>
      <c r="B844" t="s">
        <v>1</v>
      </c>
      <c r="C844" t="s">
        <v>1718</v>
      </c>
      <c r="D844" t="s">
        <v>1710</v>
      </c>
      <c r="E844" t="s">
        <v>1703</v>
      </c>
      <c r="F844" t="s">
        <v>1744</v>
      </c>
      <c r="H844" t="str">
        <f>INDEX('Vensim Variables'!$B:$B,MATCH(EPS!$B844,'Vensim Variables'!$A:$A,0))</f>
        <v>g pollutant</v>
      </c>
      <c r="I844" t="str">
        <f t="shared" si="26"/>
        <v>SOx</v>
      </c>
      <c r="J844">
        <f>INDEX(NoSettings!$D:$D,MATCH(EPS!$A844,NoSettings!$A:$A,0))</f>
        <v>0</v>
      </c>
      <c r="K844">
        <f>INDEX(GWP!$C$2:$C$13,MATCH(EPS!I844,GWP!$B$2:$B$13,0))</f>
        <v>0</v>
      </c>
      <c r="L844" s="4">
        <f t="shared" si="27"/>
        <v>0</v>
      </c>
    </row>
    <row r="845" spans="1:12">
      <c r="A845" t="s">
        <v>863</v>
      </c>
      <c r="B845" t="s">
        <v>1</v>
      </c>
      <c r="C845" t="s">
        <v>1718</v>
      </c>
      <c r="D845" t="s">
        <v>1710</v>
      </c>
      <c r="E845" t="s">
        <v>1703</v>
      </c>
      <c r="F845" t="s">
        <v>1745</v>
      </c>
      <c r="H845" t="str">
        <f>INDEX('Vensim Variables'!$B:$B,MATCH(EPS!$B845,'Vensim Variables'!$A:$A,0))</f>
        <v>g pollutant</v>
      </c>
      <c r="I845" t="str">
        <f t="shared" si="26"/>
        <v>SOx</v>
      </c>
      <c r="J845">
        <f>INDEX(NoSettings!$D:$D,MATCH(EPS!$A845,NoSettings!$A:$A,0))</f>
        <v>5707220</v>
      </c>
      <c r="K845">
        <f>INDEX(GWP!$C$2:$C$13,MATCH(EPS!I845,GWP!$B$2:$B$13,0))</f>
        <v>0</v>
      </c>
      <c r="L845" s="4">
        <f t="shared" si="27"/>
        <v>0</v>
      </c>
    </row>
    <row r="846" spans="1:12">
      <c r="A846" t="s">
        <v>864</v>
      </c>
      <c r="B846" t="s">
        <v>1</v>
      </c>
      <c r="C846" t="s">
        <v>1718</v>
      </c>
      <c r="D846" t="s">
        <v>1710</v>
      </c>
      <c r="E846" t="s">
        <v>1703</v>
      </c>
      <c r="F846" t="s">
        <v>1746</v>
      </c>
      <c r="H846" t="str">
        <f>INDEX('Vensim Variables'!$B:$B,MATCH(EPS!$B846,'Vensim Variables'!$A:$A,0))</f>
        <v>g pollutant</v>
      </c>
      <c r="I846" t="str">
        <f t="shared" si="26"/>
        <v>SOx</v>
      </c>
      <c r="J846">
        <f>INDEX(NoSettings!$D:$D,MATCH(EPS!$A846,NoSettings!$A:$A,0))</f>
        <v>0</v>
      </c>
      <c r="K846">
        <f>INDEX(GWP!$C$2:$C$13,MATCH(EPS!I846,GWP!$B$2:$B$13,0))</f>
        <v>0</v>
      </c>
      <c r="L846" s="4">
        <f t="shared" si="27"/>
        <v>0</v>
      </c>
    </row>
    <row r="847" spans="1:12">
      <c r="A847" t="s">
        <v>865</v>
      </c>
      <c r="B847" t="s">
        <v>1</v>
      </c>
      <c r="C847" t="s">
        <v>1718</v>
      </c>
      <c r="D847" t="s">
        <v>1710</v>
      </c>
      <c r="E847" t="s">
        <v>1703</v>
      </c>
      <c r="F847" t="s">
        <v>1747</v>
      </c>
      <c r="H847" t="str">
        <f>INDEX('Vensim Variables'!$B:$B,MATCH(EPS!$B847,'Vensim Variables'!$A:$A,0))</f>
        <v>g pollutant</v>
      </c>
      <c r="I847" t="str">
        <f t="shared" si="26"/>
        <v>SOx</v>
      </c>
      <c r="J847">
        <f>INDEX(NoSettings!$D:$D,MATCH(EPS!$A847,NoSettings!$A:$A,0))</f>
        <v>0</v>
      </c>
      <c r="K847">
        <f>INDEX(GWP!$C$2:$C$13,MATCH(EPS!I847,GWP!$B$2:$B$13,0))</f>
        <v>0</v>
      </c>
      <c r="L847" s="4">
        <f t="shared" si="27"/>
        <v>0</v>
      </c>
    </row>
    <row r="848" spans="1:12">
      <c r="A848" t="s">
        <v>866</v>
      </c>
      <c r="B848" t="s">
        <v>1</v>
      </c>
      <c r="C848" t="s">
        <v>1718</v>
      </c>
      <c r="D848" t="s">
        <v>1710</v>
      </c>
      <c r="E848" t="s">
        <v>1703</v>
      </c>
      <c r="F848" t="s">
        <v>1748</v>
      </c>
      <c r="H848" t="str">
        <f>INDEX('Vensim Variables'!$B:$B,MATCH(EPS!$B848,'Vensim Variables'!$A:$A,0))</f>
        <v>g pollutant</v>
      </c>
      <c r="I848" t="str">
        <f t="shared" si="26"/>
        <v>SOx</v>
      </c>
      <c r="J848">
        <f>INDEX(NoSettings!$D:$D,MATCH(EPS!$A848,NoSettings!$A:$A,0))</f>
        <v>0</v>
      </c>
      <c r="K848">
        <f>INDEX(GWP!$C$2:$C$13,MATCH(EPS!I848,GWP!$B$2:$B$13,0))</f>
        <v>0</v>
      </c>
      <c r="L848" s="4">
        <f t="shared" si="27"/>
        <v>0</v>
      </c>
    </row>
    <row r="849" spans="1:12">
      <c r="A849" t="s">
        <v>867</v>
      </c>
      <c r="B849" t="s">
        <v>1</v>
      </c>
      <c r="C849" t="s">
        <v>1718</v>
      </c>
      <c r="D849" t="s">
        <v>1710</v>
      </c>
      <c r="E849" t="s">
        <v>1703</v>
      </c>
      <c r="F849" t="s">
        <v>1749</v>
      </c>
      <c r="H849" t="str">
        <f>INDEX('Vensim Variables'!$B:$B,MATCH(EPS!$B849,'Vensim Variables'!$A:$A,0))</f>
        <v>g pollutant</v>
      </c>
      <c r="I849" t="str">
        <f t="shared" si="26"/>
        <v>SOx</v>
      </c>
      <c r="J849">
        <f>INDEX(NoSettings!$D:$D,MATCH(EPS!$A849,NoSettings!$A:$A,0))</f>
        <v>0</v>
      </c>
      <c r="K849">
        <f>INDEX(GWP!$C$2:$C$13,MATCH(EPS!I849,GWP!$B$2:$B$13,0))</f>
        <v>0</v>
      </c>
      <c r="L849" s="4">
        <f t="shared" si="27"/>
        <v>0</v>
      </c>
    </row>
    <row r="850" spans="1:12">
      <c r="A850" t="s">
        <v>868</v>
      </c>
      <c r="B850" t="s">
        <v>1</v>
      </c>
      <c r="C850" t="s">
        <v>1718</v>
      </c>
      <c r="D850" t="s">
        <v>1710</v>
      </c>
      <c r="E850" t="s">
        <v>1703</v>
      </c>
      <c r="F850" t="s">
        <v>1750</v>
      </c>
      <c r="H850" t="str">
        <f>INDEX('Vensim Variables'!$B:$B,MATCH(EPS!$B850,'Vensim Variables'!$A:$A,0))</f>
        <v>g pollutant</v>
      </c>
      <c r="I850" t="str">
        <f t="shared" si="26"/>
        <v>SOx</v>
      </c>
      <c r="J850">
        <f>INDEX(NoSettings!$D:$D,MATCH(EPS!$A850,NoSettings!$A:$A,0))</f>
        <v>0</v>
      </c>
      <c r="K850">
        <f>INDEX(GWP!$C$2:$C$13,MATCH(EPS!I850,GWP!$B$2:$B$13,0))</f>
        <v>0</v>
      </c>
      <c r="L850" s="4">
        <f t="shared" si="27"/>
        <v>0</v>
      </c>
    </row>
    <row r="851" spans="1:12">
      <c r="A851" t="s">
        <v>869</v>
      </c>
      <c r="B851" t="s">
        <v>1</v>
      </c>
      <c r="C851" t="s">
        <v>1718</v>
      </c>
      <c r="D851" t="s">
        <v>1710</v>
      </c>
      <c r="E851" t="s">
        <v>1703</v>
      </c>
      <c r="F851" t="s">
        <v>1751</v>
      </c>
      <c r="H851" t="str">
        <f>INDEX('Vensim Variables'!$B:$B,MATCH(EPS!$B851,'Vensim Variables'!$A:$A,0))</f>
        <v>g pollutant</v>
      </c>
      <c r="I851" t="str">
        <f t="shared" si="26"/>
        <v>SOx</v>
      </c>
      <c r="J851">
        <f>INDEX(NoSettings!$D:$D,MATCH(EPS!$A851,NoSettings!$A:$A,0))</f>
        <v>0</v>
      </c>
      <c r="K851">
        <f>INDEX(GWP!$C$2:$C$13,MATCH(EPS!I851,GWP!$B$2:$B$13,0))</f>
        <v>0</v>
      </c>
      <c r="L851" s="4">
        <f t="shared" si="27"/>
        <v>0</v>
      </c>
    </row>
    <row r="852" spans="1:12">
      <c r="A852" t="s">
        <v>870</v>
      </c>
      <c r="B852" t="s">
        <v>1</v>
      </c>
      <c r="C852" t="s">
        <v>1718</v>
      </c>
      <c r="D852" t="s">
        <v>1710</v>
      </c>
      <c r="E852" t="s">
        <v>1704</v>
      </c>
      <c r="F852" t="s">
        <v>1742</v>
      </c>
      <c r="H852" t="str">
        <f>INDEX('Vensim Variables'!$B:$B,MATCH(EPS!$B852,'Vensim Variables'!$A:$A,0))</f>
        <v>g pollutant</v>
      </c>
      <c r="I852" t="str">
        <f t="shared" si="26"/>
        <v>SOx</v>
      </c>
      <c r="J852">
        <f>INDEX(NoSettings!$D:$D,MATCH(EPS!$A852,NoSettings!$A:$A,0))</f>
        <v>0</v>
      </c>
      <c r="K852">
        <f>INDEX(GWP!$C$2:$C$13,MATCH(EPS!I852,GWP!$B$2:$B$13,0))</f>
        <v>0</v>
      </c>
      <c r="L852" s="4">
        <f t="shared" si="27"/>
        <v>0</v>
      </c>
    </row>
    <row r="853" spans="1:12">
      <c r="A853" t="s">
        <v>871</v>
      </c>
      <c r="B853" t="s">
        <v>1</v>
      </c>
      <c r="C853" t="s">
        <v>1718</v>
      </c>
      <c r="D853" t="s">
        <v>1710</v>
      </c>
      <c r="E853" t="s">
        <v>1704</v>
      </c>
      <c r="F853" t="s">
        <v>1743</v>
      </c>
      <c r="H853" t="str">
        <f>INDEX('Vensim Variables'!$B:$B,MATCH(EPS!$B853,'Vensim Variables'!$A:$A,0))</f>
        <v>g pollutant</v>
      </c>
      <c r="I853" t="str">
        <f t="shared" si="26"/>
        <v>SOx</v>
      </c>
      <c r="J853">
        <f>INDEX(NoSettings!$D:$D,MATCH(EPS!$A853,NoSettings!$A:$A,0))</f>
        <v>0</v>
      </c>
      <c r="K853">
        <f>INDEX(GWP!$C$2:$C$13,MATCH(EPS!I853,GWP!$B$2:$B$13,0))</f>
        <v>0</v>
      </c>
      <c r="L853" s="4">
        <f t="shared" si="27"/>
        <v>0</v>
      </c>
    </row>
    <row r="854" spans="1:12">
      <c r="A854" t="s">
        <v>872</v>
      </c>
      <c r="B854" t="s">
        <v>1</v>
      </c>
      <c r="C854" t="s">
        <v>1718</v>
      </c>
      <c r="D854" t="s">
        <v>1710</v>
      </c>
      <c r="E854" t="s">
        <v>1704</v>
      </c>
      <c r="F854" t="s">
        <v>1744</v>
      </c>
      <c r="H854" t="str">
        <f>INDEX('Vensim Variables'!$B:$B,MATCH(EPS!$B854,'Vensim Variables'!$A:$A,0))</f>
        <v>g pollutant</v>
      </c>
      <c r="I854" t="str">
        <f t="shared" si="26"/>
        <v>SOx</v>
      </c>
      <c r="J854">
        <f>INDEX(NoSettings!$D:$D,MATCH(EPS!$A854,NoSettings!$A:$A,0))</f>
        <v>0</v>
      </c>
      <c r="K854">
        <f>INDEX(GWP!$C$2:$C$13,MATCH(EPS!I854,GWP!$B$2:$B$13,0))</f>
        <v>0</v>
      </c>
      <c r="L854" s="4">
        <f t="shared" si="27"/>
        <v>0</v>
      </c>
    </row>
    <row r="855" spans="1:12">
      <c r="A855" t="s">
        <v>873</v>
      </c>
      <c r="B855" t="s">
        <v>1</v>
      </c>
      <c r="C855" t="s">
        <v>1718</v>
      </c>
      <c r="D855" t="s">
        <v>1710</v>
      </c>
      <c r="E855" t="s">
        <v>1704</v>
      </c>
      <c r="F855" t="s">
        <v>1745</v>
      </c>
      <c r="H855" t="str">
        <f>INDEX('Vensim Variables'!$B:$B,MATCH(EPS!$B855,'Vensim Variables'!$A:$A,0))</f>
        <v>g pollutant</v>
      </c>
      <c r="I855" t="str">
        <f t="shared" si="26"/>
        <v>SOx</v>
      </c>
      <c r="J855">
        <f>INDEX(NoSettings!$D:$D,MATCH(EPS!$A855,NoSettings!$A:$A,0))</f>
        <v>163101000</v>
      </c>
      <c r="K855">
        <f>INDEX(GWP!$C$2:$C$13,MATCH(EPS!I855,GWP!$B$2:$B$13,0))</f>
        <v>0</v>
      </c>
      <c r="L855" s="4">
        <f t="shared" si="27"/>
        <v>0</v>
      </c>
    </row>
    <row r="856" spans="1:12">
      <c r="A856" t="s">
        <v>874</v>
      </c>
      <c r="B856" t="s">
        <v>1</v>
      </c>
      <c r="C856" t="s">
        <v>1718</v>
      </c>
      <c r="D856" t="s">
        <v>1710</v>
      </c>
      <c r="E856" t="s">
        <v>1704</v>
      </c>
      <c r="F856" t="s">
        <v>1746</v>
      </c>
      <c r="H856" t="str">
        <f>INDEX('Vensim Variables'!$B:$B,MATCH(EPS!$B856,'Vensim Variables'!$A:$A,0))</f>
        <v>g pollutant</v>
      </c>
      <c r="I856" t="str">
        <f t="shared" si="26"/>
        <v>SOx</v>
      </c>
      <c r="J856">
        <f>INDEX(NoSettings!$D:$D,MATCH(EPS!$A856,NoSettings!$A:$A,0))</f>
        <v>0</v>
      </c>
      <c r="K856">
        <f>INDEX(GWP!$C$2:$C$13,MATCH(EPS!I856,GWP!$B$2:$B$13,0))</f>
        <v>0</v>
      </c>
      <c r="L856" s="4">
        <f t="shared" si="27"/>
        <v>0</v>
      </c>
    </row>
    <row r="857" spans="1:12">
      <c r="A857" t="s">
        <v>875</v>
      </c>
      <c r="B857" t="s">
        <v>1</v>
      </c>
      <c r="C857" t="s">
        <v>1718</v>
      </c>
      <c r="D857" t="s">
        <v>1710</v>
      </c>
      <c r="E857" t="s">
        <v>1704</v>
      </c>
      <c r="F857" t="s">
        <v>1747</v>
      </c>
      <c r="H857" t="str">
        <f>INDEX('Vensim Variables'!$B:$B,MATCH(EPS!$B857,'Vensim Variables'!$A:$A,0))</f>
        <v>g pollutant</v>
      </c>
      <c r="I857" t="str">
        <f t="shared" si="26"/>
        <v>SOx</v>
      </c>
      <c r="J857">
        <f>INDEX(NoSettings!$D:$D,MATCH(EPS!$A857,NoSettings!$A:$A,0))</f>
        <v>0</v>
      </c>
      <c r="K857">
        <f>INDEX(GWP!$C$2:$C$13,MATCH(EPS!I857,GWP!$B$2:$B$13,0))</f>
        <v>0</v>
      </c>
      <c r="L857" s="4">
        <f t="shared" si="27"/>
        <v>0</v>
      </c>
    </row>
    <row r="858" spans="1:12">
      <c r="A858" t="s">
        <v>876</v>
      </c>
      <c r="B858" t="s">
        <v>1</v>
      </c>
      <c r="C858" t="s">
        <v>1718</v>
      </c>
      <c r="D858" t="s">
        <v>1710</v>
      </c>
      <c r="E858" t="s">
        <v>1704</v>
      </c>
      <c r="F858" t="s">
        <v>1748</v>
      </c>
      <c r="H858" t="str">
        <f>INDEX('Vensim Variables'!$B:$B,MATCH(EPS!$B858,'Vensim Variables'!$A:$A,0))</f>
        <v>g pollutant</v>
      </c>
      <c r="I858" t="str">
        <f t="shared" si="26"/>
        <v>SOx</v>
      </c>
      <c r="J858">
        <f>INDEX(NoSettings!$D:$D,MATCH(EPS!$A858,NoSettings!$A:$A,0))</f>
        <v>0</v>
      </c>
      <c r="K858">
        <f>INDEX(GWP!$C$2:$C$13,MATCH(EPS!I858,GWP!$B$2:$B$13,0))</f>
        <v>0</v>
      </c>
      <c r="L858" s="4">
        <f t="shared" si="27"/>
        <v>0</v>
      </c>
    </row>
    <row r="859" spans="1:12">
      <c r="A859" t="s">
        <v>877</v>
      </c>
      <c r="B859" t="s">
        <v>1</v>
      </c>
      <c r="C859" t="s">
        <v>1718</v>
      </c>
      <c r="D859" t="s">
        <v>1710</v>
      </c>
      <c r="E859" t="s">
        <v>1704</v>
      </c>
      <c r="F859" t="s">
        <v>1749</v>
      </c>
      <c r="H859" t="str">
        <f>INDEX('Vensim Variables'!$B:$B,MATCH(EPS!$B859,'Vensim Variables'!$A:$A,0))</f>
        <v>g pollutant</v>
      </c>
      <c r="I859" t="str">
        <f t="shared" si="26"/>
        <v>SOx</v>
      </c>
      <c r="J859">
        <f>INDEX(NoSettings!$D:$D,MATCH(EPS!$A859,NoSettings!$A:$A,0))</f>
        <v>0</v>
      </c>
      <c r="K859">
        <f>INDEX(GWP!$C$2:$C$13,MATCH(EPS!I859,GWP!$B$2:$B$13,0))</f>
        <v>0</v>
      </c>
      <c r="L859" s="4">
        <f t="shared" si="27"/>
        <v>0</v>
      </c>
    </row>
    <row r="860" spans="1:12">
      <c r="A860" t="s">
        <v>878</v>
      </c>
      <c r="B860" t="s">
        <v>1</v>
      </c>
      <c r="C860" t="s">
        <v>1718</v>
      </c>
      <c r="D860" t="s">
        <v>1710</v>
      </c>
      <c r="E860" t="s">
        <v>1704</v>
      </c>
      <c r="F860" t="s">
        <v>1750</v>
      </c>
      <c r="H860" t="str">
        <f>INDEX('Vensim Variables'!$B:$B,MATCH(EPS!$B860,'Vensim Variables'!$A:$A,0))</f>
        <v>g pollutant</v>
      </c>
      <c r="I860" t="str">
        <f t="shared" si="26"/>
        <v>SOx</v>
      </c>
      <c r="J860">
        <f>INDEX(NoSettings!$D:$D,MATCH(EPS!$A860,NoSettings!$A:$A,0))</f>
        <v>0</v>
      </c>
      <c r="K860">
        <f>INDEX(GWP!$C$2:$C$13,MATCH(EPS!I860,GWP!$B$2:$B$13,0))</f>
        <v>0</v>
      </c>
      <c r="L860" s="4">
        <f t="shared" si="27"/>
        <v>0</v>
      </c>
    </row>
    <row r="861" spans="1:12">
      <c r="A861" t="s">
        <v>879</v>
      </c>
      <c r="B861" t="s">
        <v>1</v>
      </c>
      <c r="C861" t="s">
        <v>1718</v>
      </c>
      <c r="D861" t="s">
        <v>1710</v>
      </c>
      <c r="E861" t="s">
        <v>1704</v>
      </c>
      <c r="F861" t="s">
        <v>1751</v>
      </c>
      <c r="H861" t="str">
        <f>INDEX('Vensim Variables'!$B:$B,MATCH(EPS!$B861,'Vensim Variables'!$A:$A,0))</f>
        <v>g pollutant</v>
      </c>
      <c r="I861" t="str">
        <f t="shared" si="26"/>
        <v>SOx</v>
      </c>
      <c r="J861">
        <f>INDEX(NoSettings!$D:$D,MATCH(EPS!$A861,NoSettings!$A:$A,0))</f>
        <v>0</v>
      </c>
      <c r="K861">
        <f>INDEX(GWP!$C$2:$C$13,MATCH(EPS!I861,GWP!$B$2:$B$13,0))</f>
        <v>0</v>
      </c>
      <c r="L861" s="4">
        <f t="shared" si="27"/>
        <v>0</v>
      </c>
    </row>
    <row r="862" spans="1:12">
      <c r="A862" t="s">
        <v>880</v>
      </c>
      <c r="B862" t="s">
        <v>1</v>
      </c>
      <c r="C862" t="s">
        <v>1718</v>
      </c>
      <c r="D862" t="s">
        <v>1711</v>
      </c>
      <c r="E862" t="s">
        <v>1703</v>
      </c>
      <c r="F862" t="s">
        <v>1742</v>
      </c>
      <c r="H862" t="str">
        <f>INDEX('Vensim Variables'!$B:$B,MATCH(EPS!$B862,'Vensim Variables'!$A:$A,0))</f>
        <v>g pollutant</v>
      </c>
      <c r="I862" t="str">
        <f t="shared" si="26"/>
        <v>BC</v>
      </c>
      <c r="J862">
        <f>INDEX(NoSettings!$D:$D,MATCH(EPS!$A862,NoSettings!$A:$A,0))</f>
        <v>0</v>
      </c>
      <c r="K862">
        <f>INDEX(GWP!$C$2:$C$13,MATCH(EPS!I862,GWP!$B$2:$B$13,0))</f>
        <v>0</v>
      </c>
      <c r="L862" s="4">
        <f t="shared" si="27"/>
        <v>0</v>
      </c>
    </row>
    <row r="863" spans="1:12">
      <c r="A863" t="s">
        <v>881</v>
      </c>
      <c r="B863" t="s">
        <v>1</v>
      </c>
      <c r="C863" t="s">
        <v>1718</v>
      </c>
      <c r="D863" t="s">
        <v>1711</v>
      </c>
      <c r="E863" t="s">
        <v>1703</v>
      </c>
      <c r="F863" t="s">
        <v>1743</v>
      </c>
      <c r="H863" t="str">
        <f>INDEX('Vensim Variables'!$B:$B,MATCH(EPS!$B863,'Vensim Variables'!$A:$A,0))</f>
        <v>g pollutant</v>
      </c>
      <c r="I863" t="str">
        <f t="shared" si="26"/>
        <v>BC</v>
      </c>
      <c r="J863">
        <f>INDEX(NoSettings!$D:$D,MATCH(EPS!$A863,NoSettings!$A:$A,0))</f>
        <v>0</v>
      </c>
      <c r="K863">
        <f>INDEX(GWP!$C$2:$C$13,MATCH(EPS!I863,GWP!$B$2:$B$13,0))</f>
        <v>0</v>
      </c>
      <c r="L863" s="4">
        <f t="shared" si="27"/>
        <v>0</v>
      </c>
    </row>
    <row r="864" spans="1:12">
      <c r="A864" t="s">
        <v>882</v>
      </c>
      <c r="B864" t="s">
        <v>1</v>
      </c>
      <c r="C864" t="s">
        <v>1718</v>
      </c>
      <c r="D864" t="s">
        <v>1711</v>
      </c>
      <c r="E864" t="s">
        <v>1703</v>
      </c>
      <c r="F864" t="s">
        <v>1744</v>
      </c>
      <c r="H864" t="str">
        <f>INDEX('Vensim Variables'!$B:$B,MATCH(EPS!$B864,'Vensim Variables'!$A:$A,0))</f>
        <v>g pollutant</v>
      </c>
      <c r="I864" t="str">
        <f t="shared" si="26"/>
        <v>BC</v>
      </c>
      <c r="J864">
        <f>INDEX(NoSettings!$D:$D,MATCH(EPS!$A864,NoSettings!$A:$A,0))</f>
        <v>0</v>
      </c>
      <c r="K864">
        <f>INDEX(GWP!$C$2:$C$13,MATCH(EPS!I864,GWP!$B$2:$B$13,0))</f>
        <v>0</v>
      </c>
      <c r="L864" s="4">
        <f t="shared" si="27"/>
        <v>0</v>
      </c>
    </row>
    <row r="865" spans="1:12">
      <c r="A865" t="s">
        <v>883</v>
      </c>
      <c r="B865" t="s">
        <v>1</v>
      </c>
      <c r="C865" t="s">
        <v>1718</v>
      </c>
      <c r="D865" t="s">
        <v>1711</v>
      </c>
      <c r="E865" t="s">
        <v>1703</v>
      </c>
      <c r="F865" t="s">
        <v>1745</v>
      </c>
      <c r="H865" t="str">
        <f>INDEX('Vensim Variables'!$B:$B,MATCH(EPS!$B865,'Vensim Variables'!$A:$A,0))</f>
        <v>g pollutant</v>
      </c>
      <c r="I865" t="str">
        <f t="shared" si="26"/>
        <v>BC</v>
      </c>
      <c r="J865">
        <f>INDEX(NoSettings!$D:$D,MATCH(EPS!$A865,NoSettings!$A:$A,0))</f>
        <v>288370000</v>
      </c>
      <c r="K865">
        <f>INDEX(GWP!$C$2:$C$13,MATCH(EPS!I865,GWP!$B$2:$B$13,0))</f>
        <v>0</v>
      </c>
      <c r="L865" s="4">
        <f t="shared" si="27"/>
        <v>0</v>
      </c>
    </row>
    <row r="866" spans="1:12">
      <c r="A866" t="s">
        <v>884</v>
      </c>
      <c r="B866" t="s">
        <v>1</v>
      </c>
      <c r="C866" t="s">
        <v>1718</v>
      </c>
      <c r="D866" t="s">
        <v>1711</v>
      </c>
      <c r="E866" t="s">
        <v>1703</v>
      </c>
      <c r="F866" t="s">
        <v>1746</v>
      </c>
      <c r="H866" t="str">
        <f>INDEX('Vensim Variables'!$B:$B,MATCH(EPS!$B866,'Vensim Variables'!$A:$A,0))</f>
        <v>g pollutant</v>
      </c>
      <c r="I866" t="str">
        <f t="shared" si="26"/>
        <v>BC</v>
      </c>
      <c r="J866">
        <f>INDEX(NoSettings!$D:$D,MATCH(EPS!$A866,NoSettings!$A:$A,0))</f>
        <v>0</v>
      </c>
      <c r="K866">
        <f>INDEX(GWP!$C$2:$C$13,MATCH(EPS!I866,GWP!$B$2:$B$13,0))</f>
        <v>0</v>
      </c>
      <c r="L866" s="4">
        <f t="shared" si="27"/>
        <v>0</v>
      </c>
    </row>
    <row r="867" spans="1:12">
      <c r="A867" t="s">
        <v>885</v>
      </c>
      <c r="B867" t="s">
        <v>1</v>
      </c>
      <c r="C867" t="s">
        <v>1718</v>
      </c>
      <c r="D867" t="s">
        <v>1711</v>
      </c>
      <c r="E867" t="s">
        <v>1703</v>
      </c>
      <c r="F867" t="s">
        <v>1747</v>
      </c>
      <c r="H867" t="str">
        <f>INDEX('Vensim Variables'!$B:$B,MATCH(EPS!$B867,'Vensim Variables'!$A:$A,0))</f>
        <v>g pollutant</v>
      </c>
      <c r="I867" t="str">
        <f t="shared" si="26"/>
        <v>BC</v>
      </c>
      <c r="J867">
        <f>INDEX(NoSettings!$D:$D,MATCH(EPS!$A867,NoSettings!$A:$A,0))</f>
        <v>0</v>
      </c>
      <c r="K867">
        <f>INDEX(GWP!$C$2:$C$13,MATCH(EPS!I867,GWP!$B$2:$B$13,0))</f>
        <v>0</v>
      </c>
      <c r="L867" s="4">
        <f t="shared" si="27"/>
        <v>0</v>
      </c>
    </row>
    <row r="868" spans="1:12">
      <c r="A868" t="s">
        <v>886</v>
      </c>
      <c r="B868" t="s">
        <v>1</v>
      </c>
      <c r="C868" t="s">
        <v>1718</v>
      </c>
      <c r="D868" t="s">
        <v>1711</v>
      </c>
      <c r="E868" t="s">
        <v>1703</v>
      </c>
      <c r="F868" t="s">
        <v>1748</v>
      </c>
      <c r="H868" t="str">
        <f>INDEX('Vensim Variables'!$B:$B,MATCH(EPS!$B868,'Vensim Variables'!$A:$A,0))</f>
        <v>g pollutant</v>
      </c>
      <c r="I868" t="str">
        <f t="shared" si="26"/>
        <v>BC</v>
      </c>
      <c r="J868">
        <f>INDEX(NoSettings!$D:$D,MATCH(EPS!$A868,NoSettings!$A:$A,0))</f>
        <v>0</v>
      </c>
      <c r="K868">
        <f>INDEX(GWP!$C$2:$C$13,MATCH(EPS!I868,GWP!$B$2:$B$13,0))</f>
        <v>0</v>
      </c>
      <c r="L868" s="4">
        <f t="shared" si="27"/>
        <v>0</v>
      </c>
    </row>
    <row r="869" spans="1:12">
      <c r="A869" t="s">
        <v>887</v>
      </c>
      <c r="B869" t="s">
        <v>1</v>
      </c>
      <c r="C869" t="s">
        <v>1718</v>
      </c>
      <c r="D869" t="s">
        <v>1711</v>
      </c>
      <c r="E869" t="s">
        <v>1703</v>
      </c>
      <c r="F869" t="s">
        <v>1749</v>
      </c>
      <c r="H869" t="str">
        <f>INDEX('Vensim Variables'!$B:$B,MATCH(EPS!$B869,'Vensim Variables'!$A:$A,0))</f>
        <v>g pollutant</v>
      </c>
      <c r="I869" t="str">
        <f t="shared" si="26"/>
        <v>BC</v>
      </c>
      <c r="J869">
        <f>INDEX(NoSettings!$D:$D,MATCH(EPS!$A869,NoSettings!$A:$A,0))</f>
        <v>0</v>
      </c>
      <c r="K869">
        <f>INDEX(GWP!$C$2:$C$13,MATCH(EPS!I869,GWP!$B$2:$B$13,0))</f>
        <v>0</v>
      </c>
      <c r="L869" s="4">
        <f t="shared" si="27"/>
        <v>0</v>
      </c>
    </row>
    <row r="870" spans="1:12">
      <c r="A870" t="s">
        <v>888</v>
      </c>
      <c r="B870" t="s">
        <v>1</v>
      </c>
      <c r="C870" t="s">
        <v>1718</v>
      </c>
      <c r="D870" t="s">
        <v>1711</v>
      </c>
      <c r="E870" t="s">
        <v>1703</v>
      </c>
      <c r="F870" t="s">
        <v>1750</v>
      </c>
      <c r="H870" t="str">
        <f>INDEX('Vensim Variables'!$B:$B,MATCH(EPS!$B870,'Vensim Variables'!$A:$A,0))</f>
        <v>g pollutant</v>
      </c>
      <c r="I870" t="str">
        <f t="shared" si="26"/>
        <v>BC</v>
      </c>
      <c r="J870">
        <f>INDEX(NoSettings!$D:$D,MATCH(EPS!$A870,NoSettings!$A:$A,0))</f>
        <v>0</v>
      </c>
      <c r="K870">
        <f>INDEX(GWP!$C$2:$C$13,MATCH(EPS!I870,GWP!$B$2:$B$13,0))</f>
        <v>0</v>
      </c>
      <c r="L870" s="4">
        <f t="shared" si="27"/>
        <v>0</v>
      </c>
    </row>
    <row r="871" spans="1:12">
      <c r="A871" t="s">
        <v>889</v>
      </c>
      <c r="B871" t="s">
        <v>1</v>
      </c>
      <c r="C871" t="s">
        <v>1718</v>
      </c>
      <c r="D871" t="s">
        <v>1711</v>
      </c>
      <c r="E871" t="s">
        <v>1703</v>
      </c>
      <c r="F871" t="s">
        <v>1751</v>
      </c>
      <c r="H871" t="str">
        <f>INDEX('Vensim Variables'!$B:$B,MATCH(EPS!$B871,'Vensim Variables'!$A:$A,0))</f>
        <v>g pollutant</v>
      </c>
      <c r="I871" t="str">
        <f t="shared" si="26"/>
        <v>BC</v>
      </c>
      <c r="J871">
        <f>INDEX(NoSettings!$D:$D,MATCH(EPS!$A871,NoSettings!$A:$A,0))</f>
        <v>0</v>
      </c>
      <c r="K871">
        <f>INDEX(GWP!$C$2:$C$13,MATCH(EPS!I871,GWP!$B$2:$B$13,0))</f>
        <v>0</v>
      </c>
      <c r="L871" s="4">
        <f t="shared" si="27"/>
        <v>0</v>
      </c>
    </row>
    <row r="872" spans="1:12">
      <c r="A872" t="s">
        <v>890</v>
      </c>
      <c r="B872" t="s">
        <v>1</v>
      </c>
      <c r="C872" t="s">
        <v>1718</v>
      </c>
      <c r="D872" t="s">
        <v>1711</v>
      </c>
      <c r="E872" t="s">
        <v>1704</v>
      </c>
      <c r="F872" t="s">
        <v>1742</v>
      </c>
      <c r="H872" t="str">
        <f>INDEX('Vensim Variables'!$B:$B,MATCH(EPS!$B872,'Vensim Variables'!$A:$A,0))</f>
        <v>g pollutant</v>
      </c>
      <c r="I872" t="str">
        <f t="shared" si="26"/>
        <v>BC</v>
      </c>
      <c r="J872">
        <f>INDEX(NoSettings!$D:$D,MATCH(EPS!$A872,NoSettings!$A:$A,0))</f>
        <v>0</v>
      </c>
      <c r="K872">
        <f>INDEX(GWP!$C$2:$C$13,MATCH(EPS!I872,GWP!$B$2:$B$13,0))</f>
        <v>0</v>
      </c>
      <c r="L872" s="4">
        <f t="shared" si="27"/>
        <v>0</v>
      </c>
    </row>
    <row r="873" spans="1:12">
      <c r="A873" t="s">
        <v>891</v>
      </c>
      <c r="B873" t="s">
        <v>1</v>
      </c>
      <c r="C873" t="s">
        <v>1718</v>
      </c>
      <c r="D873" t="s">
        <v>1711</v>
      </c>
      <c r="E873" t="s">
        <v>1704</v>
      </c>
      <c r="F873" t="s">
        <v>1743</v>
      </c>
      <c r="H873" t="str">
        <f>INDEX('Vensim Variables'!$B:$B,MATCH(EPS!$B873,'Vensim Variables'!$A:$A,0))</f>
        <v>g pollutant</v>
      </c>
      <c r="I873" t="str">
        <f t="shared" si="26"/>
        <v>BC</v>
      </c>
      <c r="J873">
        <f>INDEX(NoSettings!$D:$D,MATCH(EPS!$A873,NoSettings!$A:$A,0))</f>
        <v>0</v>
      </c>
      <c r="K873">
        <f>INDEX(GWP!$C$2:$C$13,MATCH(EPS!I873,GWP!$B$2:$B$13,0))</f>
        <v>0</v>
      </c>
      <c r="L873" s="4">
        <f t="shared" si="27"/>
        <v>0</v>
      </c>
    </row>
    <row r="874" spans="1:12">
      <c r="A874" t="s">
        <v>892</v>
      </c>
      <c r="B874" t="s">
        <v>1</v>
      </c>
      <c r="C874" t="s">
        <v>1718</v>
      </c>
      <c r="D874" t="s">
        <v>1711</v>
      </c>
      <c r="E874" t="s">
        <v>1704</v>
      </c>
      <c r="F874" t="s">
        <v>1744</v>
      </c>
      <c r="H874" t="str">
        <f>INDEX('Vensim Variables'!$B:$B,MATCH(EPS!$B874,'Vensim Variables'!$A:$A,0))</f>
        <v>g pollutant</v>
      </c>
      <c r="I874" t="str">
        <f t="shared" si="26"/>
        <v>BC</v>
      </c>
      <c r="J874">
        <f>INDEX(NoSettings!$D:$D,MATCH(EPS!$A874,NoSettings!$A:$A,0))</f>
        <v>0</v>
      </c>
      <c r="K874">
        <f>INDEX(GWP!$C$2:$C$13,MATCH(EPS!I874,GWP!$B$2:$B$13,0))</f>
        <v>0</v>
      </c>
      <c r="L874" s="4">
        <f t="shared" si="27"/>
        <v>0</v>
      </c>
    </row>
    <row r="875" spans="1:12">
      <c r="A875" t="s">
        <v>893</v>
      </c>
      <c r="B875" t="s">
        <v>1</v>
      </c>
      <c r="C875" t="s">
        <v>1718</v>
      </c>
      <c r="D875" t="s">
        <v>1711</v>
      </c>
      <c r="E875" t="s">
        <v>1704</v>
      </c>
      <c r="F875" t="s">
        <v>1745</v>
      </c>
      <c r="H875" t="str">
        <f>INDEX('Vensim Variables'!$B:$B,MATCH(EPS!$B875,'Vensim Variables'!$A:$A,0))</f>
        <v>g pollutant</v>
      </c>
      <c r="I875" t="str">
        <f t="shared" si="26"/>
        <v>BC</v>
      </c>
      <c r="J875">
        <f>INDEX(NoSettings!$D:$D,MATCH(EPS!$A875,NoSettings!$A:$A,0))</f>
        <v>8241060000</v>
      </c>
      <c r="K875">
        <f>INDEX(GWP!$C$2:$C$13,MATCH(EPS!I875,GWP!$B$2:$B$13,0))</f>
        <v>0</v>
      </c>
      <c r="L875" s="4">
        <f t="shared" si="27"/>
        <v>0</v>
      </c>
    </row>
    <row r="876" spans="1:12">
      <c r="A876" t="s">
        <v>894</v>
      </c>
      <c r="B876" t="s">
        <v>1</v>
      </c>
      <c r="C876" t="s">
        <v>1718</v>
      </c>
      <c r="D876" t="s">
        <v>1711</v>
      </c>
      <c r="E876" t="s">
        <v>1704</v>
      </c>
      <c r="F876" t="s">
        <v>1746</v>
      </c>
      <c r="H876" t="str">
        <f>INDEX('Vensim Variables'!$B:$B,MATCH(EPS!$B876,'Vensim Variables'!$A:$A,0))</f>
        <v>g pollutant</v>
      </c>
      <c r="I876" t="str">
        <f t="shared" si="26"/>
        <v>BC</v>
      </c>
      <c r="J876">
        <f>INDEX(NoSettings!$D:$D,MATCH(EPS!$A876,NoSettings!$A:$A,0))</f>
        <v>0</v>
      </c>
      <c r="K876">
        <f>INDEX(GWP!$C$2:$C$13,MATCH(EPS!I876,GWP!$B$2:$B$13,0))</f>
        <v>0</v>
      </c>
      <c r="L876" s="4">
        <f t="shared" si="27"/>
        <v>0</v>
      </c>
    </row>
    <row r="877" spans="1:12">
      <c r="A877" t="s">
        <v>895</v>
      </c>
      <c r="B877" t="s">
        <v>1</v>
      </c>
      <c r="C877" t="s">
        <v>1718</v>
      </c>
      <c r="D877" t="s">
        <v>1711</v>
      </c>
      <c r="E877" t="s">
        <v>1704</v>
      </c>
      <c r="F877" t="s">
        <v>1747</v>
      </c>
      <c r="H877" t="str">
        <f>INDEX('Vensim Variables'!$B:$B,MATCH(EPS!$B877,'Vensim Variables'!$A:$A,0))</f>
        <v>g pollutant</v>
      </c>
      <c r="I877" t="str">
        <f t="shared" si="26"/>
        <v>BC</v>
      </c>
      <c r="J877">
        <f>INDEX(NoSettings!$D:$D,MATCH(EPS!$A877,NoSettings!$A:$A,0))</f>
        <v>0</v>
      </c>
      <c r="K877">
        <f>INDEX(GWP!$C$2:$C$13,MATCH(EPS!I877,GWP!$B$2:$B$13,0))</f>
        <v>0</v>
      </c>
      <c r="L877" s="4">
        <f t="shared" si="27"/>
        <v>0</v>
      </c>
    </row>
    <row r="878" spans="1:12">
      <c r="A878" t="s">
        <v>896</v>
      </c>
      <c r="B878" t="s">
        <v>1</v>
      </c>
      <c r="C878" t="s">
        <v>1718</v>
      </c>
      <c r="D878" t="s">
        <v>1711</v>
      </c>
      <c r="E878" t="s">
        <v>1704</v>
      </c>
      <c r="F878" t="s">
        <v>1748</v>
      </c>
      <c r="H878" t="str">
        <f>INDEX('Vensim Variables'!$B:$B,MATCH(EPS!$B878,'Vensim Variables'!$A:$A,0))</f>
        <v>g pollutant</v>
      </c>
      <c r="I878" t="str">
        <f t="shared" si="26"/>
        <v>BC</v>
      </c>
      <c r="J878">
        <f>INDEX(NoSettings!$D:$D,MATCH(EPS!$A878,NoSettings!$A:$A,0))</f>
        <v>0</v>
      </c>
      <c r="K878">
        <f>INDEX(GWP!$C$2:$C$13,MATCH(EPS!I878,GWP!$B$2:$B$13,0))</f>
        <v>0</v>
      </c>
      <c r="L878" s="4">
        <f t="shared" si="27"/>
        <v>0</v>
      </c>
    </row>
    <row r="879" spans="1:12">
      <c r="A879" t="s">
        <v>897</v>
      </c>
      <c r="B879" t="s">
        <v>1</v>
      </c>
      <c r="C879" t="s">
        <v>1718</v>
      </c>
      <c r="D879" t="s">
        <v>1711</v>
      </c>
      <c r="E879" t="s">
        <v>1704</v>
      </c>
      <c r="F879" t="s">
        <v>1749</v>
      </c>
      <c r="H879" t="str">
        <f>INDEX('Vensim Variables'!$B:$B,MATCH(EPS!$B879,'Vensim Variables'!$A:$A,0))</f>
        <v>g pollutant</v>
      </c>
      <c r="I879" t="str">
        <f t="shared" si="26"/>
        <v>BC</v>
      </c>
      <c r="J879">
        <f>INDEX(NoSettings!$D:$D,MATCH(EPS!$A879,NoSettings!$A:$A,0))</f>
        <v>0</v>
      </c>
      <c r="K879">
        <f>INDEX(GWP!$C$2:$C$13,MATCH(EPS!I879,GWP!$B$2:$B$13,0))</f>
        <v>0</v>
      </c>
      <c r="L879" s="4">
        <f t="shared" si="27"/>
        <v>0</v>
      </c>
    </row>
    <row r="880" spans="1:12">
      <c r="A880" t="s">
        <v>898</v>
      </c>
      <c r="B880" t="s">
        <v>1</v>
      </c>
      <c r="C880" t="s">
        <v>1718</v>
      </c>
      <c r="D880" t="s">
        <v>1711</v>
      </c>
      <c r="E880" t="s">
        <v>1704</v>
      </c>
      <c r="F880" t="s">
        <v>1750</v>
      </c>
      <c r="H880" t="str">
        <f>INDEX('Vensim Variables'!$B:$B,MATCH(EPS!$B880,'Vensim Variables'!$A:$A,0))</f>
        <v>g pollutant</v>
      </c>
      <c r="I880" t="str">
        <f t="shared" si="26"/>
        <v>BC</v>
      </c>
      <c r="J880">
        <f>INDEX(NoSettings!$D:$D,MATCH(EPS!$A880,NoSettings!$A:$A,0))</f>
        <v>0</v>
      </c>
      <c r="K880">
        <f>INDEX(GWP!$C$2:$C$13,MATCH(EPS!I880,GWP!$B$2:$B$13,0))</f>
        <v>0</v>
      </c>
      <c r="L880" s="4">
        <f t="shared" si="27"/>
        <v>0</v>
      </c>
    </row>
    <row r="881" spans="1:12">
      <c r="A881" t="s">
        <v>899</v>
      </c>
      <c r="B881" t="s">
        <v>1</v>
      </c>
      <c r="C881" t="s">
        <v>1718</v>
      </c>
      <c r="D881" t="s">
        <v>1711</v>
      </c>
      <c r="E881" t="s">
        <v>1704</v>
      </c>
      <c r="F881" t="s">
        <v>1751</v>
      </c>
      <c r="H881" t="str">
        <f>INDEX('Vensim Variables'!$B:$B,MATCH(EPS!$B881,'Vensim Variables'!$A:$A,0))</f>
        <v>g pollutant</v>
      </c>
      <c r="I881" t="str">
        <f t="shared" si="26"/>
        <v>BC</v>
      </c>
      <c r="J881">
        <f>INDEX(NoSettings!$D:$D,MATCH(EPS!$A881,NoSettings!$A:$A,0))</f>
        <v>0</v>
      </c>
      <c r="K881">
        <f>INDEX(GWP!$C$2:$C$13,MATCH(EPS!I881,GWP!$B$2:$B$13,0))</f>
        <v>0</v>
      </c>
      <c r="L881" s="4">
        <f t="shared" si="27"/>
        <v>0</v>
      </c>
    </row>
    <row r="882" spans="1:12">
      <c r="A882" t="s">
        <v>900</v>
      </c>
      <c r="B882" t="s">
        <v>1</v>
      </c>
      <c r="C882" t="s">
        <v>1718</v>
      </c>
      <c r="D882" t="s">
        <v>1712</v>
      </c>
      <c r="E882" t="s">
        <v>1703</v>
      </c>
      <c r="F882" t="s">
        <v>1742</v>
      </c>
      <c r="H882" t="str">
        <f>INDEX('Vensim Variables'!$B:$B,MATCH(EPS!$B882,'Vensim Variables'!$A:$A,0))</f>
        <v>g pollutant</v>
      </c>
      <c r="I882" t="str">
        <f t="shared" si="26"/>
        <v>OC</v>
      </c>
      <c r="J882">
        <f>INDEX(NoSettings!$D:$D,MATCH(EPS!$A882,NoSettings!$A:$A,0))</f>
        <v>0</v>
      </c>
      <c r="K882">
        <f>INDEX(GWP!$C$2:$C$13,MATCH(EPS!I882,GWP!$B$2:$B$13,0))</f>
        <v>0</v>
      </c>
      <c r="L882" s="4">
        <f t="shared" si="27"/>
        <v>0</v>
      </c>
    </row>
    <row r="883" spans="1:12">
      <c r="A883" t="s">
        <v>901</v>
      </c>
      <c r="B883" t="s">
        <v>1</v>
      </c>
      <c r="C883" t="s">
        <v>1718</v>
      </c>
      <c r="D883" t="s">
        <v>1712</v>
      </c>
      <c r="E883" t="s">
        <v>1703</v>
      </c>
      <c r="F883" t="s">
        <v>1743</v>
      </c>
      <c r="H883" t="str">
        <f>INDEX('Vensim Variables'!$B:$B,MATCH(EPS!$B883,'Vensim Variables'!$A:$A,0))</f>
        <v>g pollutant</v>
      </c>
      <c r="I883" t="str">
        <f t="shared" si="26"/>
        <v>OC</v>
      </c>
      <c r="J883">
        <f>INDEX(NoSettings!$D:$D,MATCH(EPS!$A883,NoSettings!$A:$A,0))</f>
        <v>0</v>
      </c>
      <c r="K883">
        <f>INDEX(GWP!$C$2:$C$13,MATCH(EPS!I883,GWP!$B$2:$B$13,0))</f>
        <v>0</v>
      </c>
      <c r="L883" s="4">
        <f t="shared" si="27"/>
        <v>0</v>
      </c>
    </row>
    <row r="884" spans="1:12">
      <c r="A884" t="s">
        <v>902</v>
      </c>
      <c r="B884" t="s">
        <v>1</v>
      </c>
      <c r="C884" t="s">
        <v>1718</v>
      </c>
      <c r="D884" t="s">
        <v>1712</v>
      </c>
      <c r="E884" t="s">
        <v>1703</v>
      </c>
      <c r="F884" t="s">
        <v>1744</v>
      </c>
      <c r="H884" t="str">
        <f>INDEX('Vensim Variables'!$B:$B,MATCH(EPS!$B884,'Vensim Variables'!$A:$A,0))</f>
        <v>g pollutant</v>
      </c>
      <c r="I884" t="str">
        <f t="shared" si="26"/>
        <v>OC</v>
      </c>
      <c r="J884">
        <f>INDEX(NoSettings!$D:$D,MATCH(EPS!$A884,NoSettings!$A:$A,0))</f>
        <v>0</v>
      </c>
      <c r="K884">
        <f>INDEX(GWP!$C$2:$C$13,MATCH(EPS!I884,GWP!$B$2:$B$13,0))</f>
        <v>0</v>
      </c>
      <c r="L884" s="4">
        <f t="shared" si="27"/>
        <v>0</v>
      </c>
    </row>
    <row r="885" spans="1:12">
      <c r="A885" t="s">
        <v>903</v>
      </c>
      <c r="B885" t="s">
        <v>1</v>
      </c>
      <c r="C885" t="s">
        <v>1718</v>
      </c>
      <c r="D885" t="s">
        <v>1712</v>
      </c>
      <c r="E885" t="s">
        <v>1703</v>
      </c>
      <c r="F885" t="s">
        <v>1745</v>
      </c>
      <c r="H885" t="str">
        <f>INDEX('Vensim Variables'!$B:$B,MATCH(EPS!$B885,'Vensim Variables'!$A:$A,0))</f>
        <v>g pollutant</v>
      </c>
      <c r="I885" t="str">
        <f t="shared" si="26"/>
        <v>OC</v>
      </c>
      <c r="J885">
        <f>INDEX(NoSettings!$D:$D,MATCH(EPS!$A885,NoSettings!$A:$A,0))</f>
        <v>61356700</v>
      </c>
      <c r="K885">
        <f>INDEX(GWP!$C$2:$C$13,MATCH(EPS!I885,GWP!$B$2:$B$13,0))</f>
        <v>0</v>
      </c>
      <c r="L885" s="4">
        <f t="shared" si="27"/>
        <v>0</v>
      </c>
    </row>
    <row r="886" spans="1:12">
      <c r="A886" t="s">
        <v>904</v>
      </c>
      <c r="B886" t="s">
        <v>1</v>
      </c>
      <c r="C886" t="s">
        <v>1718</v>
      </c>
      <c r="D886" t="s">
        <v>1712</v>
      </c>
      <c r="E886" t="s">
        <v>1703</v>
      </c>
      <c r="F886" t="s">
        <v>1746</v>
      </c>
      <c r="H886" t="str">
        <f>INDEX('Vensim Variables'!$B:$B,MATCH(EPS!$B886,'Vensim Variables'!$A:$A,0))</f>
        <v>g pollutant</v>
      </c>
      <c r="I886" t="str">
        <f t="shared" si="26"/>
        <v>OC</v>
      </c>
      <c r="J886">
        <f>INDEX(NoSettings!$D:$D,MATCH(EPS!$A886,NoSettings!$A:$A,0))</f>
        <v>0</v>
      </c>
      <c r="K886">
        <f>INDEX(GWP!$C$2:$C$13,MATCH(EPS!I886,GWP!$B$2:$B$13,0))</f>
        <v>0</v>
      </c>
      <c r="L886" s="4">
        <f t="shared" si="27"/>
        <v>0</v>
      </c>
    </row>
    <row r="887" spans="1:12">
      <c r="A887" t="s">
        <v>905</v>
      </c>
      <c r="B887" t="s">
        <v>1</v>
      </c>
      <c r="C887" t="s">
        <v>1718</v>
      </c>
      <c r="D887" t="s">
        <v>1712</v>
      </c>
      <c r="E887" t="s">
        <v>1703</v>
      </c>
      <c r="F887" t="s">
        <v>1747</v>
      </c>
      <c r="H887" t="str">
        <f>INDEX('Vensim Variables'!$B:$B,MATCH(EPS!$B887,'Vensim Variables'!$A:$A,0))</f>
        <v>g pollutant</v>
      </c>
      <c r="I887" t="str">
        <f t="shared" si="26"/>
        <v>OC</v>
      </c>
      <c r="J887">
        <f>INDEX(NoSettings!$D:$D,MATCH(EPS!$A887,NoSettings!$A:$A,0))</f>
        <v>0</v>
      </c>
      <c r="K887">
        <f>INDEX(GWP!$C$2:$C$13,MATCH(EPS!I887,GWP!$B$2:$B$13,0))</f>
        <v>0</v>
      </c>
      <c r="L887" s="4">
        <f t="shared" si="27"/>
        <v>0</v>
      </c>
    </row>
    <row r="888" spans="1:12">
      <c r="A888" t="s">
        <v>906</v>
      </c>
      <c r="B888" t="s">
        <v>1</v>
      </c>
      <c r="C888" t="s">
        <v>1718</v>
      </c>
      <c r="D888" t="s">
        <v>1712</v>
      </c>
      <c r="E888" t="s">
        <v>1703</v>
      </c>
      <c r="F888" t="s">
        <v>1748</v>
      </c>
      <c r="H888" t="str">
        <f>INDEX('Vensim Variables'!$B:$B,MATCH(EPS!$B888,'Vensim Variables'!$A:$A,0))</f>
        <v>g pollutant</v>
      </c>
      <c r="I888" t="str">
        <f t="shared" si="26"/>
        <v>OC</v>
      </c>
      <c r="J888">
        <f>INDEX(NoSettings!$D:$D,MATCH(EPS!$A888,NoSettings!$A:$A,0))</f>
        <v>0</v>
      </c>
      <c r="K888">
        <f>INDEX(GWP!$C$2:$C$13,MATCH(EPS!I888,GWP!$B$2:$B$13,0))</f>
        <v>0</v>
      </c>
      <c r="L888" s="4">
        <f t="shared" si="27"/>
        <v>0</v>
      </c>
    </row>
    <row r="889" spans="1:12">
      <c r="A889" t="s">
        <v>907</v>
      </c>
      <c r="B889" t="s">
        <v>1</v>
      </c>
      <c r="C889" t="s">
        <v>1718</v>
      </c>
      <c r="D889" t="s">
        <v>1712</v>
      </c>
      <c r="E889" t="s">
        <v>1703</v>
      </c>
      <c r="F889" t="s">
        <v>1749</v>
      </c>
      <c r="H889" t="str">
        <f>INDEX('Vensim Variables'!$B:$B,MATCH(EPS!$B889,'Vensim Variables'!$A:$A,0))</f>
        <v>g pollutant</v>
      </c>
      <c r="I889" t="str">
        <f t="shared" si="26"/>
        <v>OC</v>
      </c>
      <c r="J889">
        <f>INDEX(NoSettings!$D:$D,MATCH(EPS!$A889,NoSettings!$A:$A,0))</f>
        <v>0</v>
      </c>
      <c r="K889">
        <f>INDEX(GWP!$C$2:$C$13,MATCH(EPS!I889,GWP!$B$2:$B$13,0))</f>
        <v>0</v>
      </c>
      <c r="L889" s="4">
        <f t="shared" si="27"/>
        <v>0</v>
      </c>
    </row>
    <row r="890" spans="1:12">
      <c r="A890" t="s">
        <v>908</v>
      </c>
      <c r="B890" t="s">
        <v>1</v>
      </c>
      <c r="C890" t="s">
        <v>1718</v>
      </c>
      <c r="D890" t="s">
        <v>1712</v>
      </c>
      <c r="E890" t="s">
        <v>1703</v>
      </c>
      <c r="F890" t="s">
        <v>1750</v>
      </c>
      <c r="H890" t="str">
        <f>INDEX('Vensim Variables'!$B:$B,MATCH(EPS!$B890,'Vensim Variables'!$A:$A,0))</f>
        <v>g pollutant</v>
      </c>
      <c r="I890" t="str">
        <f t="shared" si="26"/>
        <v>OC</v>
      </c>
      <c r="J890">
        <f>INDEX(NoSettings!$D:$D,MATCH(EPS!$A890,NoSettings!$A:$A,0))</f>
        <v>0</v>
      </c>
      <c r="K890">
        <f>INDEX(GWP!$C$2:$C$13,MATCH(EPS!I890,GWP!$B$2:$B$13,0))</f>
        <v>0</v>
      </c>
      <c r="L890" s="4">
        <f t="shared" si="27"/>
        <v>0</v>
      </c>
    </row>
    <row r="891" spans="1:12">
      <c r="A891" t="s">
        <v>909</v>
      </c>
      <c r="B891" t="s">
        <v>1</v>
      </c>
      <c r="C891" t="s">
        <v>1718</v>
      </c>
      <c r="D891" t="s">
        <v>1712</v>
      </c>
      <c r="E891" t="s">
        <v>1703</v>
      </c>
      <c r="F891" t="s">
        <v>1751</v>
      </c>
      <c r="H891" t="str">
        <f>INDEX('Vensim Variables'!$B:$B,MATCH(EPS!$B891,'Vensim Variables'!$A:$A,0))</f>
        <v>g pollutant</v>
      </c>
      <c r="I891" t="str">
        <f t="shared" si="26"/>
        <v>OC</v>
      </c>
      <c r="J891">
        <f>INDEX(NoSettings!$D:$D,MATCH(EPS!$A891,NoSettings!$A:$A,0))</f>
        <v>0</v>
      </c>
      <c r="K891">
        <f>INDEX(GWP!$C$2:$C$13,MATCH(EPS!I891,GWP!$B$2:$B$13,0))</f>
        <v>0</v>
      </c>
      <c r="L891" s="4">
        <f t="shared" si="27"/>
        <v>0</v>
      </c>
    </row>
    <row r="892" spans="1:12">
      <c r="A892" t="s">
        <v>910</v>
      </c>
      <c r="B892" t="s">
        <v>1</v>
      </c>
      <c r="C892" t="s">
        <v>1718</v>
      </c>
      <c r="D892" t="s">
        <v>1712</v>
      </c>
      <c r="E892" t="s">
        <v>1704</v>
      </c>
      <c r="F892" t="s">
        <v>1742</v>
      </c>
      <c r="H892" t="str">
        <f>INDEX('Vensim Variables'!$B:$B,MATCH(EPS!$B892,'Vensim Variables'!$A:$A,0))</f>
        <v>g pollutant</v>
      </c>
      <c r="I892" t="str">
        <f t="shared" si="26"/>
        <v>OC</v>
      </c>
      <c r="J892">
        <f>INDEX(NoSettings!$D:$D,MATCH(EPS!$A892,NoSettings!$A:$A,0))</f>
        <v>0</v>
      </c>
      <c r="K892">
        <f>INDEX(GWP!$C$2:$C$13,MATCH(EPS!I892,GWP!$B$2:$B$13,0))</f>
        <v>0</v>
      </c>
      <c r="L892" s="4">
        <f t="shared" si="27"/>
        <v>0</v>
      </c>
    </row>
    <row r="893" spans="1:12">
      <c r="A893" t="s">
        <v>911</v>
      </c>
      <c r="B893" t="s">
        <v>1</v>
      </c>
      <c r="C893" t="s">
        <v>1718</v>
      </c>
      <c r="D893" t="s">
        <v>1712</v>
      </c>
      <c r="E893" t="s">
        <v>1704</v>
      </c>
      <c r="F893" t="s">
        <v>1743</v>
      </c>
      <c r="H893" t="str">
        <f>INDEX('Vensim Variables'!$B:$B,MATCH(EPS!$B893,'Vensim Variables'!$A:$A,0))</f>
        <v>g pollutant</v>
      </c>
      <c r="I893" t="str">
        <f t="shared" si="26"/>
        <v>OC</v>
      </c>
      <c r="J893">
        <f>INDEX(NoSettings!$D:$D,MATCH(EPS!$A893,NoSettings!$A:$A,0))</f>
        <v>0</v>
      </c>
      <c r="K893">
        <f>INDEX(GWP!$C$2:$C$13,MATCH(EPS!I893,GWP!$B$2:$B$13,0))</f>
        <v>0</v>
      </c>
      <c r="L893" s="4">
        <f t="shared" si="27"/>
        <v>0</v>
      </c>
    </row>
    <row r="894" spans="1:12">
      <c r="A894" t="s">
        <v>912</v>
      </c>
      <c r="B894" t="s">
        <v>1</v>
      </c>
      <c r="C894" t="s">
        <v>1718</v>
      </c>
      <c r="D894" t="s">
        <v>1712</v>
      </c>
      <c r="E894" t="s">
        <v>1704</v>
      </c>
      <c r="F894" t="s">
        <v>1744</v>
      </c>
      <c r="H894" t="str">
        <f>INDEX('Vensim Variables'!$B:$B,MATCH(EPS!$B894,'Vensim Variables'!$A:$A,0))</f>
        <v>g pollutant</v>
      </c>
      <c r="I894" t="str">
        <f t="shared" si="26"/>
        <v>OC</v>
      </c>
      <c r="J894">
        <f>INDEX(NoSettings!$D:$D,MATCH(EPS!$A894,NoSettings!$A:$A,0))</f>
        <v>0</v>
      </c>
      <c r="K894">
        <f>INDEX(GWP!$C$2:$C$13,MATCH(EPS!I894,GWP!$B$2:$B$13,0))</f>
        <v>0</v>
      </c>
      <c r="L894" s="4">
        <f t="shared" si="27"/>
        <v>0</v>
      </c>
    </row>
    <row r="895" spans="1:12">
      <c r="A895" t="s">
        <v>913</v>
      </c>
      <c r="B895" t="s">
        <v>1</v>
      </c>
      <c r="C895" t="s">
        <v>1718</v>
      </c>
      <c r="D895" t="s">
        <v>1712</v>
      </c>
      <c r="E895" t="s">
        <v>1704</v>
      </c>
      <c r="F895" t="s">
        <v>1745</v>
      </c>
      <c r="H895" t="str">
        <f>INDEX('Vensim Variables'!$B:$B,MATCH(EPS!$B895,'Vensim Variables'!$A:$A,0))</f>
        <v>g pollutant</v>
      </c>
      <c r="I895" t="str">
        <f t="shared" si="26"/>
        <v>OC</v>
      </c>
      <c r="J895">
        <f>INDEX(NoSettings!$D:$D,MATCH(EPS!$A895,NoSettings!$A:$A,0))</f>
        <v>1753460000</v>
      </c>
      <c r="K895">
        <f>INDEX(GWP!$C$2:$C$13,MATCH(EPS!I895,GWP!$B$2:$B$13,0))</f>
        <v>0</v>
      </c>
      <c r="L895" s="4">
        <f t="shared" si="27"/>
        <v>0</v>
      </c>
    </row>
    <row r="896" spans="1:12">
      <c r="A896" t="s">
        <v>914</v>
      </c>
      <c r="B896" t="s">
        <v>1</v>
      </c>
      <c r="C896" t="s">
        <v>1718</v>
      </c>
      <c r="D896" t="s">
        <v>1712</v>
      </c>
      <c r="E896" t="s">
        <v>1704</v>
      </c>
      <c r="F896" t="s">
        <v>1746</v>
      </c>
      <c r="H896" t="str">
        <f>INDEX('Vensim Variables'!$B:$B,MATCH(EPS!$B896,'Vensim Variables'!$A:$A,0))</f>
        <v>g pollutant</v>
      </c>
      <c r="I896" t="str">
        <f t="shared" si="26"/>
        <v>OC</v>
      </c>
      <c r="J896">
        <f>INDEX(NoSettings!$D:$D,MATCH(EPS!$A896,NoSettings!$A:$A,0))</f>
        <v>0</v>
      </c>
      <c r="K896">
        <f>INDEX(GWP!$C$2:$C$13,MATCH(EPS!I896,GWP!$B$2:$B$13,0))</f>
        <v>0</v>
      </c>
      <c r="L896" s="4">
        <f t="shared" si="27"/>
        <v>0</v>
      </c>
    </row>
    <row r="897" spans="1:12">
      <c r="A897" t="s">
        <v>915</v>
      </c>
      <c r="B897" t="s">
        <v>1</v>
      </c>
      <c r="C897" t="s">
        <v>1718</v>
      </c>
      <c r="D897" t="s">
        <v>1712</v>
      </c>
      <c r="E897" t="s">
        <v>1704</v>
      </c>
      <c r="F897" t="s">
        <v>1747</v>
      </c>
      <c r="H897" t="str">
        <f>INDEX('Vensim Variables'!$B:$B,MATCH(EPS!$B897,'Vensim Variables'!$A:$A,0))</f>
        <v>g pollutant</v>
      </c>
      <c r="I897" t="str">
        <f t="shared" si="26"/>
        <v>OC</v>
      </c>
      <c r="J897">
        <f>INDEX(NoSettings!$D:$D,MATCH(EPS!$A897,NoSettings!$A:$A,0))</f>
        <v>0</v>
      </c>
      <c r="K897">
        <f>INDEX(GWP!$C$2:$C$13,MATCH(EPS!I897,GWP!$B$2:$B$13,0))</f>
        <v>0</v>
      </c>
      <c r="L897" s="4">
        <f t="shared" si="27"/>
        <v>0</v>
      </c>
    </row>
    <row r="898" spans="1:12">
      <c r="A898" t="s">
        <v>916</v>
      </c>
      <c r="B898" t="s">
        <v>1</v>
      </c>
      <c r="C898" t="s">
        <v>1718</v>
      </c>
      <c r="D898" t="s">
        <v>1712</v>
      </c>
      <c r="E898" t="s">
        <v>1704</v>
      </c>
      <c r="F898" t="s">
        <v>1748</v>
      </c>
      <c r="H898" t="str">
        <f>INDEX('Vensim Variables'!$B:$B,MATCH(EPS!$B898,'Vensim Variables'!$A:$A,0))</f>
        <v>g pollutant</v>
      </c>
      <c r="I898" t="str">
        <f t="shared" si="26"/>
        <v>OC</v>
      </c>
      <c r="J898">
        <f>INDEX(NoSettings!$D:$D,MATCH(EPS!$A898,NoSettings!$A:$A,0))</f>
        <v>0</v>
      </c>
      <c r="K898">
        <f>INDEX(GWP!$C$2:$C$13,MATCH(EPS!I898,GWP!$B$2:$B$13,0))</f>
        <v>0</v>
      </c>
      <c r="L898" s="4">
        <f t="shared" si="27"/>
        <v>0</v>
      </c>
    </row>
    <row r="899" spans="1:12">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INDEX(NoSettings!$D:$D,MATCH(EPS!$A899,NoSettings!$A:$A,0))</f>
        <v>0</v>
      </c>
      <c r="K899">
        <f>INDEX(GWP!$C$2:$C$13,MATCH(EPS!I899,GWP!$B$2:$B$13,0))</f>
        <v>0</v>
      </c>
      <c r="L899" s="4">
        <f t="shared" ref="L899:L962" si="29">IF(H899="g pollutant",K899*J899/10^12,IF(H899="MMTCO2e",J899,IF(H899="MWh",J899,0)))</f>
        <v>0</v>
      </c>
    </row>
    <row r="900" spans="1:12">
      <c r="A900" t="s">
        <v>918</v>
      </c>
      <c r="B900" t="s">
        <v>1</v>
      </c>
      <c r="C900" t="s">
        <v>1718</v>
      </c>
      <c r="D900" t="s">
        <v>1712</v>
      </c>
      <c r="E900" t="s">
        <v>1704</v>
      </c>
      <c r="F900" t="s">
        <v>1750</v>
      </c>
      <c r="H900" t="str">
        <f>INDEX('Vensim Variables'!$B:$B,MATCH(EPS!$B900,'Vensim Variables'!$A:$A,0))</f>
        <v>g pollutant</v>
      </c>
      <c r="I900" t="str">
        <f t="shared" si="28"/>
        <v>OC</v>
      </c>
      <c r="J900">
        <f>INDEX(NoSettings!$D:$D,MATCH(EPS!$A900,NoSettings!$A:$A,0))</f>
        <v>0</v>
      </c>
      <c r="K900">
        <f>INDEX(GWP!$C$2:$C$13,MATCH(EPS!I900,GWP!$B$2:$B$13,0))</f>
        <v>0</v>
      </c>
      <c r="L900" s="4">
        <f t="shared" si="29"/>
        <v>0</v>
      </c>
    </row>
    <row r="901" spans="1:12">
      <c r="A901" t="s">
        <v>919</v>
      </c>
      <c r="B901" t="s">
        <v>1</v>
      </c>
      <c r="C901" t="s">
        <v>1718</v>
      </c>
      <c r="D901" t="s">
        <v>1712</v>
      </c>
      <c r="E901" t="s">
        <v>1704</v>
      </c>
      <c r="F901" t="s">
        <v>1751</v>
      </c>
      <c r="H901" t="str">
        <f>INDEX('Vensim Variables'!$B:$B,MATCH(EPS!$B901,'Vensim Variables'!$A:$A,0))</f>
        <v>g pollutant</v>
      </c>
      <c r="I901" t="str">
        <f t="shared" si="28"/>
        <v>OC</v>
      </c>
      <c r="J901">
        <f>INDEX(NoSettings!$D:$D,MATCH(EPS!$A901,NoSettings!$A:$A,0))</f>
        <v>0</v>
      </c>
      <c r="K901">
        <f>INDEX(GWP!$C$2:$C$13,MATCH(EPS!I901,GWP!$B$2:$B$13,0))</f>
        <v>0</v>
      </c>
      <c r="L901" s="4">
        <f t="shared" si="29"/>
        <v>0</v>
      </c>
    </row>
    <row r="902" spans="1:12">
      <c r="A902" t="s">
        <v>920</v>
      </c>
      <c r="B902" t="s">
        <v>1</v>
      </c>
      <c r="C902" t="s">
        <v>1718</v>
      </c>
      <c r="D902" t="s">
        <v>1713</v>
      </c>
      <c r="E902" t="s">
        <v>1703</v>
      </c>
      <c r="F902" t="s">
        <v>1742</v>
      </c>
      <c r="H902" t="str">
        <f>INDEX('Vensim Variables'!$B:$B,MATCH(EPS!$B902,'Vensim Variables'!$A:$A,0))</f>
        <v>g pollutant</v>
      </c>
      <c r="I902" t="str">
        <f t="shared" si="28"/>
        <v>CH4</v>
      </c>
      <c r="J902">
        <f>INDEX(NoSettings!$D:$D,MATCH(EPS!$A902,NoSettings!$A:$A,0))</f>
        <v>0</v>
      </c>
      <c r="K902">
        <f>INDEX(GWP!$C$2:$C$13,MATCH(EPS!I902,GWP!$B$2:$B$13,0))</f>
        <v>28</v>
      </c>
      <c r="L902" s="4">
        <f t="shared" si="29"/>
        <v>0</v>
      </c>
    </row>
    <row r="903" spans="1:12">
      <c r="A903" t="s">
        <v>921</v>
      </c>
      <c r="B903" t="s">
        <v>1</v>
      </c>
      <c r="C903" t="s">
        <v>1718</v>
      </c>
      <c r="D903" t="s">
        <v>1713</v>
      </c>
      <c r="E903" t="s">
        <v>1703</v>
      </c>
      <c r="F903" t="s">
        <v>1743</v>
      </c>
      <c r="H903" t="str">
        <f>INDEX('Vensim Variables'!$B:$B,MATCH(EPS!$B903,'Vensim Variables'!$A:$A,0))</f>
        <v>g pollutant</v>
      </c>
      <c r="I903" t="str">
        <f t="shared" si="28"/>
        <v>CH4</v>
      </c>
      <c r="J903">
        <f>INDEX(NoSettings!$D:$D,MATCH(EPS!$A903,NoSettings!$A:$A,0))</f>
        <v>0</v>
      </c>
      <c r="K903">
        <f>INDEX(GWP!$C$2:$C$13,MATCH(EPS!I903,GWP!$B$2:$B$13,0))</f>
        <v>28</v>
      </c>
      <c r="L903" s="4">
        <f t="shared" si="29"/>
        <v>0</v>
      </c>
    </row>
    <row r="904" spans="1:12">
      <c r="A904" t="s">
        <v>922</v>
      </c>
      <c r="B904" t="s">
        <v>1</v>
      </c>
      <c r="C904" t="s">
        <v>1718</v>
      </c>
      <c r="D904" t="s">
        <v>1713</v>
      </c>
      <c r="E904" t="s">
        <v>1703</v>
      </c>
      <c r="F904" t="s">
        <v>1744</v>
      </c>
      <c r="H904" t="str">
        <f>INDEX('Vensim Variables'!$B:$B,MATCH(EPS!$B904,'Vensim Variables'!$A:$A,0))</f>
        <v>g pollutant</v>
      </c>
      <c r="I904" t="str">
        <f t="shared" si="28"/>
        <v>CH4</v>
      </c>
      <c r="J904">
        <f>INDEX(NoSettings!$D:$D,MATCH(EPS!$A904,NoSettings!$A:$A,0))</f>
        <v>0</v>
      </c>
      <c r="K904">
        <f>INDEX(GWP!$C$2:$C$13,MATCH(EPS!I904,GWP!$B$2:$B$13,0))</f>
        <v>28</v>
      </c>
      <c r="L904" s="4">
        <f t="shared" si="29"/>
        <v>0</v>
      </c>
    </row>
    <row r="905" spans="1:12">
      <c r="A905" t="s">
        <v>923</v>
      </c>
      <c r="B905" t="s">
        <v>1</v>
      </c>
      <c r="C905" t="s">
        <v>1718</v>
      </c>
      <c r="D905" t="s">
        <v>1713</v>
      </c>
      <c r="E905" t="s">
        <v>1703</v>
      </c>
      <c r="F905" t="s">
        <v>1745</v>
      </c>
      <c r="H905" t="str">
        <f>INDEX('Vensim Variables'!$B:$B,MATCH(EPS!$B905,'Vensim Variables'!$A:$A,0))</f>
        <v>g pollutant</v>
      </c>
      <c r="I905" t="str">
        <f t="shared" si="28"/>
        <v>CH4</v>
      </c>
      <c r="J905">
        <f>INDEX(NoSettings!$D:$D,MATCH(EPS!$A905,NoSettings!$A:$A,0))</f>
        <v>49059200</v>
      </c>
      <c r="K905">
        <f>INDEX(GWP!$C$2:$C$13,MATCH(EPS!I905,GWP!$B$2:$B$13,0))</f>
        <v>28</v>
      </c>
      <c r="L905" s="4">
        <f t="shared" si="29"/>
        <v>1.3736575999999999E-3</v>
      </c>
    </row>
    <row r="906" spans="1:12">
      <c r="A906" t="s">
        <v>924</v>
      </c>
      <c r="B906" t="s">
        <v>1</v>
      </c>
      <c r="C906" t="s">
        <v>1718</v>
      </c>
      <c r="D906" t="s">
        <v>1713</v>
      </c>
      <c r="E906" t="s">
        <v>1703</v>
      </c>
      <c r="F906" t="s">
        <v>1746</v>
      </c>
      <c r="H906" t="str">
        <f>INDEX('Vensim Variables'!$B:$B,MATCH(EPS!$B906,'Vensim Variables'!$A:$A,0))</f>
        <v>g pollutant</v>
      </c>
      <c r="I906" t="str">
        <f t="shared" si="28"/>
        <v>CH4</v>
      </c>
      <c r="J906">
        <f>INDEX(NoSettings!$D:$D,MATCH(EPS!$A906,NoSettings!$A:$A,0))</f>
        <v>0</v>
      </c>
      <c r="K906">
        <f>INDEX(GWP!$C$2:$C$13,MATCH(EPS!I906,GWP!$B$2:$B$13,0))</f>
        <v>28</v>
      </c>
      <c r="L906" s="4">
        <f t="shared" si="29"/>
        <v>0</v>
      </c>
    </row>
    <row r="907" spans="1:12">
      <c r="A907" t="s">
        <v>925</v>
      </c>
      <c r="B907" t="s">
        <v>1</v>
      </c>
      <c r="C907" t="s">
        <v>1718</v>
      </c>
      <c r="D907" t="s">
        <v>1713</v>
      </c>
      <c r="E907" t="s">
        <v>1703</v>
      </c>
      <c r="F907" t="s">
        <v>1747</v>
      </c>
      <c r="H907" t="str">
        <f>INDEX('Vensim Variables'!$B:$B,MATCH(EPS!$B907,'Vensim Variables'!$A:$A,0))</f>
        <v>g pollutant</v>
      </c>
      <c r="I907" t="str">
        <f t="shared" si="28"/>
        <v>CH4</v>
      </c>
      <c r="J907">
        <f>INDEX(NoSettings!$D:$D,MATCH(EPS!$A907,NoSettings!$A:$A,0))</f>
        <v>0</v>
      </c>
      <c r="K907">
        <f>INDEX(GWP!$C$2:$C$13,MATCH(EPS!I907,GWP!$B$2:$B$13,0))</f>
        <v>28</v>
      </c>
      <c r="L907" s="4">
        <f t="shared" si="29"/>
        <v>0</v>
      </c>
    </row>
    <row r="908" spans="1:12">
      <c r="A908" t="s">
        <v>926</v>
      </c>
      <c r="B908" t="s">
        <v>1</v>
      </c>
      <c r="C908" t="s">
        <v>1718</v>
      </c>
      <c r="D908" t="s">
        <v>1713</v>
      </c>
      <c r="E908" t="s">
        <v>1703</v>
      </c>
      <c r="F908" t="s">
        <v>1748</v>
      </c>
      <c r="H908" t="str">
        <f>INDEX('Vensim Variables'!$B:$B,MATCH(EPS!$B908,'Vensim Variables'!$A:$A,0))</f>
        <v>g pollutant</v>
      </c>
      <c r="I908" t="str">
        <f t="shared" si="28"/>
        <v>CH4</v>
      </c>
      <c r="J908">
        <f>INDEX(NoSettings!$D:$D,MATCH(EPS!$A908,NoSettings!$A:$A,0))</f>
        <v>0</v>
      </c>
      <c r="K908">
        <f>INDEX(GWP!$C$2:$C$13,MATCH(EPS!I908,GWP!$B$2:$B$13,0))</f>
        <v>28</v>
      </c>
      <c r="L908" s="4">
        <f t="shared" si="29"/>
        <v>0</v>
      </c>
    </row>
    <row r="909" spans="1:12">
      <c r="A909" t="s">
        <v>927</v>
      </c>
      <c r="B909" t="s">
        <v>1</v>
      </c>
      <c r="C909" t="s">
        <v>1718</v>
      </c>
      <c r="D909" t="s">
        <v>1713</v>
      </c>
      <c r="E909" t="s">
        <v>1703</v>
      </c>
      <c r="F909" t="s">
        <v>1749</v>
      </c>
      <c r="H909" t="str">
        <f>INDEX('Vensim Variables'!$B:$B,MATCH(EPS!$B909,'Vensim Variables'!$A:$A,0))</f>
        <v>g pollutant</v>
      </c>
      <c r="I909" t="str">
        <f t="shared" si="28"/>
        <v>CH4</v>
      </c>
      <c r="J909">
        <f>INDEX(NoSettings!$D:$D,MATCH(EPS!$A909,NoSettings!$A:$A,0))</f>
        <v>0</v>
      </c>
      <c r="K909">
        <f>INDEX(GWP!$C$2:$C$13,MATCH(EPS!I909,GWP!$B$2:$B$13,0))</f>
        <v>28</v>
      </c>
      <c r="L909" s="4">
        <f t="shared" si="29"/>
        <v>0</v>
      </c>
    </row>
    <row r="910" spans="1:12">
      <c r="A910" t="s">
        <v>928</v>
      </c>
      <c r="B910" t="s">
        <v>1</v>
      </c>
      <c r="C910" t="s">
        <v>1718</v>
      </c>
      <c r="D910" t="s">
        <v>1713</v>
      </c>
      <c r="E910" t="s">
        <v>1703</v>
      </c>
      <c r="F910" t="s">
        <v>1750</v>
      </c>
      <c r="H910" t="str">
        <f>INDEX('Vensim Variables'!$B:$B,MATCH(EPS!$B910,'Vensim Variables'!$A:$A,0))</f>
        <v>g pollutant</v>
      </c>
      <c r="I910" t="str">
        <f t="shared" si="28"/>
        <v>CH4</v>
      </c>
      <c r="J910">
        <f>INDEX(NoSettings!$D:$D,MATCH(EPS!$A910,NoSettings!$A:$A,0))</f>
        <v>0</v>
      </c>
      <c r="K910">
        <f>INDEX(GWP!$C$2:$C$13,MATCH(EPS!I910,GWP!$B$2:$B$13,0))</f>
        <v>28</v>
      </c>
      <c r="L910" s="4">
        <f t="shared" si="29"/>
        <v>0</v>
      </c>
    </row>
    <row r="911" spans="1:12">
      <c r="A911" t="s">
        <v>929</v>
      </c>
      <c r="B911" t="s">
        <v>1</v>
      </c>
      <c r="C911" t="s">
        <v>1718</v>
      </c>
      <c r="D911" t="s">
        <v>1713</v>
      </c>
      <c r="E911" t="s">
        <v>1703</v>
      </c>
      <c r="F911" t="s">
        <v>1751</v>
      </c>
      <c r="H911" t="str">
        <f>INDEX('Vensim Variables'!$B:$B,MATCH(EPS!$B911,'Vensim Variables'!$A:$A,0))</f>
        <v>g pollutant</v>
      </c>
      <c r="I911" t="str">
        <f t="shared" si="28"/>
        <v>CH4</v>
      </c>
      <c r="J911">
        <f>INDEX(NoSettings!$D:$D,MATCH(EPS!$A911,NoSettings!$A:$A,0))</f>
        <v>0</v>
      </c>
      <c r="K911">
        <f>INDEX(GWP!$C$2:$C$13,MATCH(EPS!I911,GWP!$B$2:$B$13,0))</f>
        <v>28</v>
      </c>
      <c r="L911" s="4">
        <f t="shared" si="29"/>
        <v>0</v>
      </c>
    </row>
    <row r="912" spans="1:12">
      <c r="A912" t="s">
        <v>930</v>
      </c>
      <c r="B912" t="s">
        <v>1</v>
      </c>
      <c r="C912" t="s">
        <v>1718</v>
      </c>
      <c r="D912" t="s">
        <v>1713</v>
      </c>
      <c r="E912" t="s">
        <v>1704</v>
      </c>
      <c r="F912" t="s">
        <v>1742</v>
      </c>
      <c r="H912" t="str">
        <f>INDEX('Vensim Variables'!$B:$B,MATCH(EPS!$B912,'Vensim Variables'!$A:$A,0))</f>
        <v>g pollutant</v>
      </c>
      <c r="I912" t="str">
        <f t="shared" si="28"/>
        <v>CH4</v>
      </c>
      <c r="J912">
        <f>INDEX(NoSettings!$D:$D,MATCH(EPS!$A912,NoSettings!$A:$A,0))</f>
        <v>0</v>
      </c>
      <c r="K912">
        <f>INDEX(GWP!$C$2:$C$13,MATCH(EPS!I912,GWP!$B$2:$B$13,0))</f>
        <v>28</v>
      </c>
      <c r="L912" s="4">
        <f t="shared" si="29"/>
        <v>0</v>
      </c>
    </row>
    <row r="913" spans="1:12">
      <c r="A913" t="s">
        <v>931</v>
      </c>
      <c r="B913" t="s">
        <v>1</v>
      </c>
      <c r="C913" t="s">
        <v>1718</v>
      </c>
      <c r="D913" t="s">
        <v>1713</v>
      </c>
      <c r="E913" t="s">
        <v>1704</v>
      </c>
      <c r="F913" t="s">
        <v>1743</v>
      </c>
      <c r="H913" t="str">
        <f>INDEX('Vensim Variables'!$B:$B,MATCH(EPS!$B913,'Vensim Variables'!$A:$A,0))</f>
        <v>g pollutant</v>
      </c>
      <c r="I913" t="str">
        <f t="shared" si="28"/>
        <v>CH4</v>
      </c>
      <c r="J913">
        <f>INDEX(NoSettings!$D:$D,MATCH(EPS!$A913,NoSettings!$A:$A,0))</f>
        <v>0</v>
      </c>
      <c r="K913">
        <f>INDEX(GWP!$C$2:$C$13,MATCH(EPS!I913,GWP!$B$2:$B$13,0))</f>
        <v>28</v>
      </c>
      <c r="L913" s="4">
        <f t="shared" si="29"/>
        <v>0</v>
      </c>
    </row>
    <row r="914" spans="1:12">
      <c r="A914" t="s">
        <v>932</v>
      </c>
      <c r="B914" t="s">
        <v>1</v>
      </c>
      <c r="C914" t="s">
        <v>1718</v>
      </c>
      <c r="D914" t="s">
        <v>1713</v>
      </c>
      <c r="E914" t="s">
        <v>1704</v>
      </c>
      <c r="F914" t="s">
        <v>1744</v>
      </c>
      <c r="H914" t="str">
        <f>INDEX('Vensim Variables'!$B:$B,MATCH(EPS!$B914,'Vensim Variables'!$A:$A,0))</f>
        <v>g pollutant</v>
      </c>
      <c r="I914" t="str">
        <f t="shared" si="28"/>
        <v>CH4</v>
      </c>
      <c r="J914">
        <f>INDEX(NoSettings!$D:$D,MATCH(EPS!$A914,NoSettings!$A:$A,0))</f>
        <v>0</v>
      </c>
      <c r="K914">
        <f>INDEX(GWP!$C$2:$C$13,MATCH(EPS!I914,GWP!$B$2:$B$13,0))</f>
        <v>28</v>
      </c>
      <c r="L914" s="4">
        <f t="shared" si="29"/>
        <v>0</v>
      </c>
    </row>
    <row r="915" spans="1:12">
      <c r="A915" t="s">
        <v>933</v>
      </c>
      <c r="B915" t="s">
        <v>1</v>
      </c>
      <c r="C915" t="s">
        <v>1718</v>
      </c>
      <c r="D915" t="s">
        <v>1713</v>
      </c>
      <c r="E915" t="s">
        <v>1704</v>
      </c>
      <c r="F915" t="s">
        <v>1745</v>
      </c>
      <c r="H915" t="str">
        <f>INDEX('Vensim Variables'!$B:$B,MATCH(EPS!$B915,'Vensim Variables'!$A:$A,0))</f>
        <v>g pollutant</v>
      </c>
      <c r="I915" t="str">
        <f t="shared" si="28"/>
        <v>CH4</v>
      </c>
      <c r="J915">
        <f>INDEX(NoSettings!$D:$D,MATCH(EPS!$A915,NoSettings!$A:$A,0))</f>
        <v>1402020000</v>
      </c>
      <c r="K915">
        <f>INDEX(GWP!$C$2:$C$13,MATCH(EPS!I915,GWP!$B$2:$B$13,0))</f>
        <v>28</v>
      </c>
      <c r="L915" s="4">
        <f t="shared" si="29"/>
        <v>3.9256560000000003E-2</v>
      </c>
    </row>
    <row r="916" spans="1:12">
      <c r="A916" t="s">
        <v>934</v>
      </c>
      <c r="B916" t="s">
        <v>1</v>
      </c>
      <c r="C916" t="s">
        <v>1718</v>
      </c>
      <c r="D916" t="s">
        <v>1713</v>
      </c>
      <c r="E916" t="s">
        <v>1704</v>
      </c>
      <c r="F916" t="s">
        <v>1746</v>
      </c>
      <c r="H916" t="str">
        <f>INDEX('Vensim Variables'!$B:$B,MATCH(EPS!$B916,'Vensim Variables'!$A:$A,0))</f>
        <v>g pollutant</v>
      </c>
      <c r="I916" t="str">
        <f t="shared" si="28"/>
        <v>CH4</v>
      </c>
      <c r="J916">
        <f>INDEX(NoSettings!$D:$D,MATCH(EPS!$A916,NoSettings!$A:$A,0))</f>
        <v>0</v>
      </c>
      <c r="K916">
        <f>INDEX(GWP!$C$2:$C$13,MATCH(EPS!I916,GWP!$B$2:$B$13,0))</f>
        <v>28</v>
      </c>
      <c r="L916" s="4">
        <f t="shared" si="29"/>
        <v>0</v>
      </c>
    </row>
    <row r="917" spans="1:12">
      <c r="A917" t="s">
        <v>935</v>
      </c>
      <c r="B917" t="s">
        <v>1</v>
      </c>
      <c r="C917" t="s">
        <v>1718</v>
      </c>
      <c r="D917" t="s">
        <v>1713</v>
      </c>
      <c r="E917" t="s">
        <v>1704</v>
      </c>
      <c r="F917" t="s">
        <v>1747</v>
      </c>
      <c r="H917" t="str">
        <f>INDEX('Vensim Variables'!$B:$B,MATCH(EPS!$B917,'Vensim Variables'!$A:$A,0))</f>
        <v>g pollutant</v>
      </c>
      <c r="I917" t="str">
        <f t="shared" si="28"/>
        <v>CH4</v>
      </c>
      <c r="J917">
        <f>INDEX(NoSettings!$D:$D,MATCH(EPS!$A917,NoSettings!$A:$A,0))</f>
        <v>0</v>
      </c>
      <c r="K917">
        <f>INDEX(GWP!$C$2:$C$13,MATCH(EPS!I917,GWP!$B$2:$B$13,0))</f>
        <v>28</v>
      </c>
      <c r="L917" s="4">
        <f t="shared" si="29"/>
        <v>0</v>
      </c>
    </row>
    <row r="918" spans="1:12">
      <c r="A918" t="s">
        <v>936</v>
      </c>
      <c r="B918" t="s">
        <v>1</v>
      </c>
      <c r="C918" t="s">
        <v>1718</v>
      </c>
      <c r="D918" t="s">
        <v>1713</v>
      </c>
      <c r="E918" t="s">
        <v>1704</v>
      </c>
      <c r="F918" t="s">
        <v>1748</v>
      </c>
      <c r="H918" t="str">
        <f>INDEX('Vensim Variables'!$B:$B,MATCH(EPS!$B918,'Vensim Variables'!$A:$A,0))</f>
        <v>g pollutant</v>
      </c>
      <c r="I918" t="str">
        <f t="shared" si="28"/>
        <v>CH4</v>
      </c>
      <c r="J918">
        <f>INDEX(NoSettings!$D:$D,MATCH(EPS!$A918,NoSettings!$A:$A,0))</f>
        <v>0</v>
      </c>
      <c r="K918">
        <f>INDEX(GWP!$C$2:$C$13,MATCH(EPS!I918,GWP!$B$2:$B$13,0))</f>
        <v>28</v>
      </c>
      <c r="L918" s="4">
        <f t="shared" si="29"/>
        <v>0</v>
      </c>
    </row>
    <row r="919" spans="1:12">
      <c r="A919" t="s">
        <v>937</v>
      </c>
      <c r="B919" t="s">
        <v>1</v>
      </c>
      <c r="C919" t="s">
        <v>1718</v>
      </c>
      <c r="D919" t="s">
        <v>1713</v>
      </c>
      <c r="E919" t="s">
        <v>1704</v>
      </c>
      <c r="F919" t="s">
        <v>1749</v>
      </c>
      <c r="H919" t="str">
        <f>INDEX('Vensim Variables'!$B:$B,MATCH(EPS!$B919,'Vensim Variables'!$A:$A,0))</f>
        <v>g pollutant</v>
      </c>
      <c r="I919" t="str">
        <f t="shared" si="28"/>
        <v>CH4</v>
      </c>
      <c r="J919">
        <f>INDEX(NoSettings!$D:$D,MATCH(EPS!$A919,NoSettings!$A:$A,0))</f>
        <v>0</v>
      </c>
      <c r="K919">
        <f>INDEX(GWP!$C$2:$C$13,MATCH(EPS!I919,GWP!$B$2:$B$13,0))</f>
        <v>28</v>
      </c>
      <c r="L919" s="4">
        <f t="shared" si="29"/>
        <v>0</v>
      </c>
    </row>
    <row r="920" spans="1:12">
      <c r="A920" t="s">
        <v>938</v>
      </c>
      <c r="B920" t="s">
        <v>1</v>
      </c>
      <c r="C920" t="s">
        <v>1718</v>
      </c>
      <c r="D920" t="s">
        <v>1713</v>
      </c>
      <c r="E920" t="s">
        <v>1704</v>
      </c>
      <c r="F920" t="s">
        <v>1750</v>
      </c>
      <c r="H920" t="str">
        <f>INDEX('Vensim Variables'!$B:$B,MATCH(EPS!$B920,'Vensim Variables'!$A:$A,0))</f>
        <v>g pollutant</v>
      </c>
      <c r="I920" t="str">
        <f t="shared" si="28"/>
        <v>CH4</v>
      </c>
      <c r="J920">
        <f>INDEX(NoSettings!$D:$D,MATCH(EPS!$A920,NoSettings!$A:$A,0))</f>
        <v>0</v>
      </c>
      <c r="K920">
        <f>INDEX(GWP!$C$2:$C$13,MATCH(EPS!I920,GWP!$B$2:$B$13,0))</f>
        <v>28</v>
      </c>
      <c r="L920" s="4">
        <f t="shared" si="29"/>
        <v>0</v>
      </c>
    </row>
    <row r="921" spans="1:12">
      <c r="A921" t="s">
        <v>939</v>
      </c>
      <c r="B921" t="s">
        <v>1</v>
      </c>
      <c r="C921" t="s">
        <v>1718</v>
      </c>
      <c r="D921" t="s">
        <v>1713</v>
      </c>
      <c r="E921" t="s">
        <v>1704</v>
      </c>
      <c r="F921" t="s">
        <v>1751</v>
      </c>
      <c r="H921" t="str">
        <f>INDEX('Vensim Variables'!$B:$B,MATCH(EPS!$B921,'Vensim Variables'!$A:$A,0))</f>
        <v>g pollutant</v>
      </c>
      <c r="I921" t="str">
        <f t="shared" si="28"/>
        <v>CH4</v>
      </c>
      <c r="J921">
        <f>INDEX(NoSettings!$D:$D,MATCH(EPS!$A921,NoSettings!$A:$A,0))</f>
        <v>0</v>
      </c>
      <c r="K921">
        <f>INDEX(GWP!$C$2:$C$13,MATCH(EPS!I921,GWP!$B$2:$B$13,0))</f>
        <v>28</v>
      </c>
      <c r="L921" s="4">
        <f t="shared" si="29"/>
        <v>0</v>
      </c>
    </row>
    <row r="922" spans="1:12">
      <c r="A922" t="s">
        <v>940</v>
      </c>
      <c r="B922" t="s">
        <v>1</v>
      </c>
      <c r="C922" t="s">
        <v>1718</v>
      </c>
      <c r="D922" t="s">
        <v>1714</v>
      </c>
      <c r="E922" t="s">
        <v>1703</v>
      </c>
      <c r="F922" t="s">
        <v>1742</v>
      </c>
      <c r="H922" t="str">
        <f>INDEX('Vensim Variables'!$B:$B,MATCH(EPS!$B922,'Vensim Variables'!$A:$A,0))</f>
        <v>g pollutant</v>
      </c>
      <c r="I922" t="str">
        <f t="shared" si="28"/>
        <v>N2O</v>
      </c>
      <c r="J922">
        <f>INDEX(NoSettings!$D:$D,MATCH(EPS!$A922,NoSettings!$A:$A,0))</f>
        <v>0</v>
      </c>
      <c r="K922">
        <f>INDEX(GWP!$C$2:$C$13,MATCH(EPS!I922,GWP!$B$2:$B$13,0))</f>
        <v>265</v>
      </c>
      <c r="L922" s="4">
        <f t="shared" si="29"/>
        <v>0</v>
      </c>
    </row>
    <row r="923" spans="1:12">
      <c r="A923" t="s">
        <v>941</v>
      </c>
      <c r="B923" t="s">
        <v>1</v>
      </c>
      <c r="C923" t="s">
        <v>1718</v>
      </c>
      <c r="D923" t="s">
        <v>1714</v>
      </c>
      <c r="E923" t="s">
        <v>1703</v>
      </c>
      <c r="F923" t="s">
        <v>1743</v>
      </c>
      <c r="H923" t="str">
        <f>INDEX('Vensim Variables'!$B:$B,MATCH(EPS!$B923,'Vensim Variables'!$A:$A,0))</f>
        <v>g pollutant</v>
      </c>
      <c r="I923" t="str">
        <f t="shared" si="28"/>
        <v>N2O</v>
      </c>
      <c r="J923">
        <f>INDEX(NoSettings!$D:$D,MATCH(EPS!$A923,NoSettings!$A:$A,0))</f>
        <v>0</v>
      </c>
      <c r="K923">
        <f>INDEX(GWP!$C$2:$C$13,MATCH(EPS!I923,GWP!$B$2:$B$13,0))</f>
        <v>265</v>
      </c>
      <c r="L923" s="4">
        <f t="shared" si="29"/>
        <v>0</v>
      </c>
    </row>
    <row r="924" spans="1:12">
      <c r="A924" t="s">
        <v>942</v>
      </c>
      <c r="B924" t="s">
        <v>1</v>
      </c>
      <c r="C924" t="s">
        <v>1718</v>
      </c>
      <c r="D924" t="s">
        <v>1714</v>
      </c>
      <c r="E924" t="s">
        <v>1703</v>
      </c>
      <c r="F924" t="s">
        <v>1744</v>
      </c>
      <c r="H924" t="str">
        <f>INDEX('Vensim Variables'!$B:$B,MATCH(EPS!$B924,'Vensim Variables'!$A:$A,0))</f>
        <v>g pollutant</v>
      </c>
      <c r="I924" t="str">
        <f t="shared" si="28"/>
        <v>N2O</v>
      </c>
      <c r="J924">
        <f>INDEX(NoSettings!$D:$D,MATCH(EPS!$A924,NoSettings!$A:$A,0))</f>
        <v>0</v>
      </c>
      <c r="K924">
        <f>INDEX(GWP!$C$2:$C$13,MATCH(EPS!I924,GWP!$B$2:$B$13,0))</f>
        <v>265</v>
      </c>
      <c r="L924" s="4">
        <f t="shared" si="29"/>
        <v>0</v>
      </c>
    </row>
    <row r="925" spans="1:12">
      <c r="A925" t="s">
        <v>943</v>
      </c>
      <c r="B925" t="s">
        <v>1</v>
      </c>
      <c r="C925" t="s">
        <v>1718</v>
      </c>
      <c r="D925" t="s">
        <v>1714</v>
      </c>
      <c r="E925" t="s">
        <v>1703</v>
      </c>
      <c r="F925" t="s">
        <v>1745</v>
      </c>
      <c r="H925" t="str">
        <f>INDEX('Vensim Variables'!$B:$B,MATCH(EPS!$B925,'Vensim Variables'!$A:$A,0))</f>
        <v>g pollutant</v>
      </c>
      <c r="I925" t="str">
        <f t="shared" si="28"/>
        <v>N2O</v>
      </c>
      <c r="J925">
        <f>INDEX(NoSettings!$D:$D,MATCH(EPS!$A925,NoSettings!$A:$A,0))</f>
        <v>25167400</v>
      </c>
      <c r="K925">
        <f>INDEX(GWP!$C$2:$C$13,MATCH(EPS!I925,GWP!$B$2:$B$13,0))</f>
        <v>265</v>
      </c>
      <c r="L925" s="4">
        <f t="shared" si="29"/>
        <v>6.6693610000000004E-3</v>
      </c>
    </row>
    <row r="926" spans="1:12">
      <c r="A926" t="s">
        <v>944</v>
      </c>
      <c r="B926" t="s">
        <v>1</v>
      </c>
      <c r="C926" t="s">
        <v>1718</v>
      </c>
      <c r="D926" t="s">
        <v>1714</v>
      </c>
      <c r="E926" t="s">
        <v>1703</v>
      </c>
      <c r="F926" t="s">
        <v>1746</v>
      </c>
      <c r="H926" t="str">
        <f>INDEX('Vensim Variables'!$B:$B,MATCH(EPS!$B926,'Vensim Variables'!$A:$A,0))</f>
        <v>g pollutant</v>
      </c>
      <c r="I926" t="str">
        <f t="shared" si="28"/>
        <v>N2O</v>
      </c>
      <c r="J926">
        <f>INDEX(NoSettings!$D:$D,MATCH(EPS!$A926,NoSettings!$A:$A,0))</f>
        <v>0</v>
      </c>
      <c r="K926">
        <f>INDEX(GWP!$C$2:$C$13,MATCH(EPS!I926,GWP!$B$2:$B$13,0))</f>
        <v>265</v>
      </c>
      <c r="L926" s="4">
        <f t="shared" si="29"/>
        <v>0</v>
      </c>
    </row>
    <row r="927" spans="1:12">
      <c r="A927" t="s">
        <v>945</v>
      </c>
      <c r="B927" t="s">
        <v>1</v>
      </c>
      <c r="C927" t="s">
        <v>1718</v>
      </c>
      <c r="D927" t="s">
        <v>1714</v>
      </c>
      <c r="E927" t="s">
        <v>1703</v>
      </c>
      <c r="F927" t="s">
        <v>1747</v>
      </c>
      <c r="H927" t="str">
        <f>INDEX('Vensim Variables'!$B:$B,MATCH(EPS!$B927,'Vensim Variables'!$A:$A,0))</f>
        <v>g pollutant</v>
      </c>
      <c r="I927" t="str">
        <f t="shared" si="28"/>
        <v>N2O</v>
      </c>
      <c r="J927">
        <f>INDEX(NoSettings!$D:$D,MATCH(EPS!$A927,NoSettings!$A:$A,0))</f>
        <v>0</v>
      </c>
      <c r="K927">
        <f>INDEX(GWP!$C$2:$C$13,MATCH(EPS!I927,GWP!$B$2:$B$13,0))</f>
        <v>265</v>
      </c>
      <c r="L927" s="4">
        <f t="shared" si="29"/>
        <v>0</v>
      </c>
    </row>
    <row r="928" spans="1:12">
      <c r="A928" t="s">
        <v>946</v>
      </c>
      <c r="B928" t="s">
        <v>1</v>
      </c>
      <c r="C928" t="s">
        <v>1718</v>
      </c>
      <c r="D928" t="s">
        <v>1714</v>
      </c>
      <c r="E928" t="s">
        <v>1703</v>
      </c>
      <c r="F928" t="s">
        <v>1748</v>
      </c>
      <c r="H928" t="str">
        <f>INDEX('Vensim Variables'!$B:$B,MATCH(EPS!$B928,'Vensim Variables'!$A:$A,0))</f>
        <v>g pollutant</v>
      </c>
      <c r="I928" t="str">
        <f t="shared" si="28"/>
        <v>N2O</v>
      </c>
      <c r="J928">
        <f>INDEX(NoSettings!$D:$D,MATCH(EPS!$A928,NoSettings!$A:$A,0))</f>
        <v>0</v>
      </c>
      <c r="K928">
        <f>INDEX(GWP!$C$2:$C$13,MATCH(EPS!I928,GWP!$B$2:$B$13,0))</f>
        <v>265</v>
      </c>
      <c r="L928" s="4">
        <f t="shared" si="29"/>
        <v>0</v>
      </c>
    </row>
    <row r="929" spans="1:12">
      <c r="A929" t="s">
        <v>947</v>
      </c>
      <c r="B929" t="s">
        <v>1</v>
      </c>
      <c r="C929" t="s">
        <v>1718</v>
      </c>
      <c r="D929" t="s">
        <v>1714</v>
      </c>
      <c r="E929" t="s">
        <v>1703</v>
      </c>
      <c r="F929" t="s">
        <v>1749</v>
      </c>
      <c r="H929" t="str">
        <f>INDEX('Vensim Variables'!$B:$B,MATCH(EPS!$B929,'Vensim Variables'!$A:$A,0))</f>
        <v>g pollutant</v>
      </c>
      <c r="I929" t="str">
        <f t="shared" si="28"/>
        <v>N2O</v>
      </c>
      <c r="J929">
        <f>INDEX(NoSettings!$D:$D,MATCH(EPS!$A929,NoSettings!$A:$A,0))</f>
        <v>0</v>
      </c>
      <c r="K929">
        <f>INDEX(GWP!$C$2:$C$13,MATCH(EPS!I929,GWP!$B$2:$B$13,0))</f>
        <v>265</v>
      </c>
      <c r="L929" s="4">
        <f t="shared" si="29"/>
        <v>0</v>
      </c>
    </row>
    <row r="930" spans="1:12">
      <c r="A930" t="s">
        <v>948</v>
      </c>
      <c r="B930" t="s">
        <v>1</v>
      </c>
      <c r="C930" t="s">
        <v>1718</v>
      </c>
      <c r="D930" t="s">
        <v>1714</v>
      </c>
      <c r="E930" t="s">
        <v>1703</v>
      </c>
      <c r="F930" t="s">
        <v>1750</v>
      </c>
      <c r="H930" t="str">
        <f>INDEX('Vensim Variables'!$B:$B,MATCH(EPS!$B930,'Vensim Variables'!$A:$A,0))</f>
        <v>g pollutant</v>
      </c>
      <c r="I930" t="str">
        <f t="shared" si="28"/>
        <v>N2O</v>
      </c>
      <c r="J930">
        <f>INDEX(NoSettings!$D:$D,MATCH(EPS!$A930,NoSettings!$A:$A,0))</f>
        <v>0</v>
      </c>
      <c r="K930">
        <f>INDEX(GWP!$C$2:$C$13,MATCH(EPS!I930,GWP!$B$2:$B$13,0))</f>
        <v>265</v>
      </c>
      <c r="L930" s="4">
        <f t="shared" si="29"/>
        <v>0</v>
      </c>
    </row>
    <row r="931" spans="1:12">
      <c r="A931" t="s">
        <v>949</v>
      </c>
      <c r="B931" t="s">
        <v>1</v>
      </c>
      <c r="C931" t="s">
        <v>1718</v>
      </c>
      <c r="D931" t="s">
        <v>1714</v>
      </c>
      <c r="E931" t="s">
        <v>1703</v>
      </c>
      <c r="F931" t="s">
        <v>1751</v>
      </c>
      <c r="H931" t="str">
        <f>INDEX('Vensim Variables'!$B:$B,MATCH(EPS!$B931,'Vensim Variables'!$A:$A,0))</f>
        <v>g pollutant</v>
      </c>
      <c r="I931" t="str">
        <f t="shared" si="28"/>
        <v>N2O</v>
      </c>
      <c r="J931">
        <f>INDEX(NoSettings!$D:$D,MATCH(EPS!$A931,NoSettings!$A:$A,0))</f>
        <v>0</v>
      </c>
      <c r="K931">
        <f>INDEX(GWP!$C$2:$C$13,MATCH(EPS!I931,GWP!$B$2:$B$13,0))</f>
        <v>265</v>
      </c>
      <c r="L931" s="4">
        <f t="shared" si="29"/>
        <v>0</v>
      </c>
    </row>
    <row r="932" spans="1:12">
      <c r="A932" t="s">
        <v>950</v>
      </c>
      <c r="B932" t="s">
        <v>1</v>
      </c>
      <c r="C932" t="s">
        <v>1718</v>
      </c>
      <c r="D932" t="s">
        <v>1714</v>
      </c>
      <c r="E932" t="s">
        <v>1704</v>
      </c>
      <c r="F932" t="s">
        <v>1742</v>
      </c>
      <c r="H932" t="str">
        <f>INDEX('Vensim Variables'!$B:$B,MATCH(EPS!$B932,'Vensim Variables'!$A:$A,0))</f>
        <v>g pollutant</v>
      </c>
      <c r="I932" t="str">
        <f t="shared" si="28"/>
        <v>N2O</v>
      </c>
      <c r="J932">
        <f>INDEX(NoSettings!$D:$D,MATCH(EPS!$A932,NoSettings!$A:$A,0))</f>
        <v>0</v>
      </c>
      <c r="K932">
        <f>INDEX(GWP!$C$2:$C$13,MATCH(EPS!I932,GWP!$B$2:$B$13,0))</f>
        <v>265</v>
      </c>
      <c r="L932" s="4">
        <f t="shared" si="29"/>
        <v>0</v>
      </c>
    </row>
    <row r="933" spans="1:12">
      <c r="A933" t="s">
        <v>951</v>
      </c>
      <c r="B933" t="s">
        <v>1</v>
      </c>
      <c r="C933" t="s">
        <v>1718</v>
      </c>
      <c r="D933" t="s">
        <v>1714</v>
      </c>
      <c r="E933" t="s">
        <v>1704</v>
      </c>
      <c r="F933" t="s">
        <v>1743</v>
      </c>
      <c r="H933" t="str">
        <f>INDEX('Vensim Variables'!$B:$B,MATCH(EPS!$B933,'Vensim Variables'!$A:$A,0))</f>
        <v>g pollutant</v>
      </c>
      <c r="I933" t="str">
        <f t="shared" si="28"/>
        <v>N2O</v>
      </c>
      <c r="J933">
        <f>INDEX(NoSettings!$D:$D,MATCH(EPS!$A933,NoSettings!$A:$A,0))</f>
        <v>0</v>
      </c>
      <c r="K933">
        <f>INDEX(GWP!$C$2:$C$13,MATCH(EPS!I933,GWP!$B$2:$B$13,0))</f>
        <v>265</v>
      </c>
      <c r="L933" s="4">
        <f t="shared" si="29"/>
        <v>0</v>
      </c>
    </row>
    <row r="934" spans="1:12">
      <c r="A934" t="s">
        <v>952</v>
      </c>
      <c r="B934" t="s">
        <v>1</v>
      </c>
      <c r="C934" t="s">
        <v>1718</v>
      </c>
      <c r="D934" t="s">
        <v>1714</v>
      </c>
      <c r="E934" t="s">
        <v>1704</v>
      </c>
      <c r="F934" t="s">
        <v>1744</v>
      </c>
      <c r="H934" t="str">
        <f>INDEX('Vensim Variables'!$B:$B,MATCH(EPS!$B934,'Vensim Variables'!$A:$A,0))</f>
        <v>g pollutant</v>
      </c>
      <c r="I934" t="str">
        <f t="shared" si="28"/>
        <v>N2O</v>
      </c>
      <c r="J934">
        <f>INDEX(NoSettings!$D:$D,MATCH(EPS!$A934,NoSettings!$A:$A,0))</f>
        <v>0</v>
      </c>
      <c r="K934">
        <f>INDEX(GWP!$C$2:$C$13,MATCH(EPS!I934,GWP!$B$2:$B$13,0))</f>
        <v>265</v>
      </c>
      <c r="L934" s="4">
        <f t="shared" si="29"/>
        <v>0</v>
      </c>
    </row>
    <row r="935" spans="1:12">
      <c r="A935" t="s">
        <v>953</v>
      </c>
      <c r="B935" t="s">
        <v>1</v>
      </c>
      <c r="C935" t="s">
        <v>1718</v>
      </c>
      <c r="D935" t="s">
        <v>1714</v>
      </c>
      <c r="E935" t="s">
        <v>1704</v>
      </c>
      <c r="F935" t="s">
        <v>1745</v>
      </c>
      <c r="H935" t="str">
        <f>INDEX('Vensim Variables'!$B:$B,MATCH(EPS!$B935,'Vensim Variables'!$A:$A,0))</f>
        <v>g pollutant</v>
      </c>
      <c r="I935" t="str">
        <f t="shared" si="28"/>
        <v>N2O</v>
      </c>
      <c r="J935">
        <f>INDEX(NoSettings!$D:$D,MATCH(EPS!$A935,NoSettings!$A:$A,0))</f>
        <v>719235000</v>
      </c>
      <c r="K935">
        <f>INDEX(GWP!$C$2:$C$13,MATCH(EPS!I935,GWP!$B$2:$B$13,0))</f>
        <v>265</v>
      </c>
      <c r="L935" s="4">
        <f t="shared" si="29"/>
        <v>0.19059727500000001</v>
      </c>
    </row>
    <row r="936" spans="1:12">
      <c r="A936" t="s">
        <v>954</v>
      </c>
      <c r="B936" t="s">
        <v>1</v>
      </c>
      <c r="C936" t="s">
        <v>1718</v>
      </c>
      <c r="D936" t="s">
        <v>1714</v>
      </c>
      <c r="E936" t="s">
        <v>1704</v>
      </c>
      <c r="F936" t="s">
        <v>1746</v>
      </c>
      <c r="H936" t="str">
        <f>INDEX('Vensim Variables'!$B:$B,MATCH(EPS!$B936,'Vensim Variables'!$A:$A,0))</f>
        <v>g pollutant</v>
      </c>
      <c r="I936" t="str">
        <f t="shared" si="28"/>
        <v>N2O</v>
      </c>
      <c r="J936">
        <f>INDEX(NoSettings!$D:$D,MATCH(EPS!$A936,NoSettings!$A:$A,0))</f>
        <v>0</v>
      </c>
      <c r="K936">
        <f>INDEX(GWP!$C$2:$C$13,MATCH(EPS!I936,GWP!$B$2:$B$13,0))</f>
        <v>265</v>
      </c>
      <c r="L936" s="4">
        <f t="shared" si="29"/>
        <v>0</v>
      </c>
    </row>
    <row r="937" spans="1:12">
      <c r="A937" t="s">
        <v>955</v>
      </c>
      <c r="B937" t="s">
        <v>1</v>
      </c>
      <c r="C937" t="s">
        <v>1718</v>
      </c>
      <c r="D937" t="s">
        <v>1714</v>
      </c>
      <c r="E937" t="s">
        <v>1704</v>
      </c>
      <c r="F937" t="s">
        <v>1747</v>
      </c>
      <c r="H937" t="str">
        <f>INDEX('Vensim Variables'!$B:$B,MATCH(EPS!$B937,'Vensim Variables'!$A:$A,0))</f>
        <v>g pollutant</v>
      </c>
      <c r="I937" t="str">
        <f t="shared" si="28"/>
        <v>N2O</v>
      </c>
      <c r="J937">
        <f>INDEX(NoSettings!$D:$D,MATCH(EPS!$A937,NoSettings!$A:$A,0))</f>
        <v>0</v>
      </c>
      <c r="K937">
        <f>INDEX(GWP!$C$2:$C$13,MATCH(EPS!I937,GWP!$B$2:$B$13,0))</f>
        <v>265</v>
      </c>
      <c r="L937" s="4">
        <f t="shared" si="29"/>
        <v>0</v>
      </c>
    </row>
    <row r="938" spans="1:12">
      <c r="A938" t="s">
        <v>956</v>
      </c>
      <c r="B938" t="s">
        <v>1</v>
      </c>
      <c r="C938" t="s">
        <v>1718</v>
      </c>
      <c r="D938" t="s">
        <v>1714</v>
      </c>
      <c r="E938" t="s">
        <v>1704</v>
      </c>
      <c r="F938" t="s">
        <v>1748</v>
      </c>
      <c r="H938" t="str">
        <f>INDEX('Vensim Variables'!$B:$B,MATCH(EPS!$B938,'Vensim Variables'!$A:$A,0))</f>
        <v>g pollutant</v>
      </c>
      <c r="I938" t="str">
        <f t="shared" si="28"/>
        <v>N2O</v>
      </c>
      <c r="J938">
        <f>INDEX(NoSettings!$D:$D,MATCH(EPS!$A938,NoSettings!$A:$A,0))</f>
        <v>0</v>
      </c>
      <c r="K938">
        <f>INDEX(GWP!$C$2:$C$13,MATCH(EPS!I938,GWP!$B$2:$B$13,0))</f>
        <v>265</v>
      </c>
      <c r="L938" s="4">
        <f t="shared" si="29"/>
        <v>0</v>
      </c>
    </row>
    <row r="939" spans="1:12">
      <c r="A939" t="s">
        <v>957</v>
      </c>
      <c r="B939" t="s">
        <v>1</v>
      </c>
      <c r="C939" t="s">
        <v>1718</v>
      </c>
      <c r="D939" t="s">
        <v>1714</v>
      </c>
      <c r="E939" t="s">
        <v>1704</v>
      </c>
      <c r="F939" t="s">
        <v>1749</v>
      </c>
      <c r="H939" t="str">
        <f>INDEX('Vensim Variables'!$B:$B,MATCH(EPS!$B939,'Vensim Variables'!$A:$A,0))</f>
        <v>g pollutant</v>
      </c>
      <c r="I939" t="str">
        <f t="shared" si="28"/>
        <v>N2O</v>
      </c>
      <c r="J939">
        <f>INDEX(NoSettings!$D:$D,MATCH(EPS!$A939,NoSettings!$A:$A,0))</f>
        <v>0</v>
      </c>
      <c r="K939">
        <f>INDEX(GWP!$C$2:$C$13,MATCH(EPS!I939,GWP!$B$2:$B$13,0))</f>
        <v>265</v>
      </c>
      <c r="L939" s="4">
        <f t="shared" si="29"/>
        <v>0</v>
      </c>
    </row>
    <row r="940" spans="1:12">
      <c r="A940" t="s">
        <v>958</v>
      </c>
      <c r="B940" t="s">
        <v>1</v>
      </c>
      <c r="C940" t="s">
        <v>1718</v>
      </c>
      <c r="D940" t="s">
        <v>1714</v>
      </c>
      <c r="E940" t="s">
        <v>1704</v>
      </c>
      <c r="F940" t="s">
        <v>1750</v>
      </c>
      <c r="H940" t="str">
        <f>INDEX('Vensim Variables'!$B:$B,MATCH(EPS!$B940,'Vensim Variables'!$A:$A,0))</f>
        <v>g pollutant</v>
      </c>
      <c r="I940" t="str">
        <f t="shared" si="28"/>
        <v>N2O</v>
      </c>
      <c r="J940">
        <f>INDEX(NoSettings!$D:$D,MATCH(EPS!$A940,NoSettings!$A:$A,0))</f>
        <v>0</v>
      </c>
      <c r="K940">
        <f>INDEX(GWP!$C$2:$C$13,MATCH(EPS!I940,GWP!$B$2:$B$13,0))</f>
        <v>265</v>
      </c>
      <c r="L940" s="4">
        <f t="shared" si="29"/>
        <v>0</v>
      </c>
    </row>
    <row r="941" spans="1:12">
      <c r="A941" t="s">
        <v>959</v>
      </c>
      <c r="B941" t="s">
        <v>1</v>
      </c>
      <c r="C941" t="s">
        <v>1718</v>
      </c>
      <c r="D941" t="s">
        <v>1714</v>
      </c>
      <c r="E941" t="s">
        <v>1704</v>
      </c>
      <c r="F941" t="s">
        <v>1751</v>
      </c>
      <c r="H941" t="str">
        <f>INDEX('Vensim Variables'!$B:$B,MATCH(EPS!$B941,'Vensim Variables'!$A:$A,0))</f>
        <v>g pollutant</v>
      </c>
      <c r="I941" t="str">
        <f t="shared" si="28"/>
        <v>N2O</v>
      </c>
      <c r="J941">
        <f>INDEX(NoSettings!$D:$D,MATCH(EPS!$A941,NoSettings!$A:$A,0))</f>
        <v>0</v>
      </c>
      <c r="K941">
        <f>INDEX(GWP!$C$2:$C$13,MATCH(EPS!I941,GWP!$B$2:$B$13,0))</f>
        <v>265</v>
      </c>
      <c r="L941" s="4">
        <f t="shared" si="29"/>
        <v>0</v>
      </c>
    </row>
    <row r="942" spans="1:12">
      <c r="A942" t="s">
        <v>960</v>
      </c>
      <c r="B942" t="s">
        <v>1</v>
      </c>
      <c r="C942" t="s">
        <v>1718</v>
      </c>
      <c r="D942" t="s">
        <v>1715</v>
      </c>
      <c r="E942" t="s">
        <v>1703</v>
      </c>
      <c r="F942" t="s">
        <v>1742</v>
      </c>
      <c r="H942" t="str">
        <f>INDEX('Vensim Variables'!$B:$B,MATCH(EPS!$B942,'Vensim Variables'!$A:$A,0))</f>
        <v>g pollutant</v>
      </c>
      <c r="I942" t="str">
        <f t="shared" si="28"/>
        <v>F gases</v>
      </c>
      <c r="J942">
        <f>INDEX(NoSettings!$D:$D,MATCH(EPS!$A942,NoSettings!$A:$A,0))</f>
        <v>0</v>
      </c>
      <c r="K942">
        <f>INDEX(GWP!$C$2:$C$13,MATCH(EPS!I942,GWP!$B$2:$B$13,0))</f>
        <v>1</v>
      </c>
      <c r="L942" s="4">
        <f t="shared" si="29"/>
        <v>0</v>
      </c>
    </row>
    <row r="943" spans="1:12">
      <c r="A943" t="s">
        <v>961</v>
      </c>
      <c r="B943" t="s">
        <v>1</v>
      </c>
      <c r="C943" t="s">
        <v>1718</v>
      </c>
      <c r="D943" t="s">
        <v>1715</v>
      </c>
      <c r="E943" t="s">
        <v>1703</v>
      </c>
      <c r="F943" t="s">
        <v>1743</v>
      </c>
      <c r="H943" t="str">
        <f>INDEX('Vensim Variables'!$B:$B,MATCH(EPS!$B943,'Vensim Variables'!$A:$A,0))</f>
        <v>g pollutant</v>
      </c>
      <c r="I943" t="str">
        <f t="shared" si="28"/>
        <v>F gases</v>
      </c>
      <c r="J943">
        <f>INDEX(NoSettings!$D:$D,MATCH(EPS!$A943,NoSettings!$A:$A,0))</f>
        <v>0</v>
      </c>
      <c r="K943">
        <f>INDEX(GWP!$C$2:$C$13,MATCH(EPS!I943,GWP!$B$2:$B$13,0))</f>
        <v>1</v>
      </c>
      <c r="L943" s="4">
        <f t="shared" si="29"/>
        <v>0</v>
      </c>
    </row>
    <row r="944" spans="1:12">
      <c r="A944" t="s">
        <v>962</v>
      </c>
      <c r="B944" t="s">
        <v>1</v>
      </c>
      <c r="C944" t="s">
        <v>1718</v>
      </c>
      <c r="D944" t="s">
        <v>1715</v>
      </c>
      <c r="E944" t="s">
        <v>1703</v>
      </c>
      <c r="F944" t="s">
        <v>1744</v>
      </c>
      <c r="H944" t="str">
        <f>INDEX('Vensim Variables'!$B:$B,MATCH(EPS!$B944,'Vensim Variables'!$A:$A,0))</f>
        <v>g pollutant</v>
      </c>
      <c r="I944" t="str">
        <f t="shared" si="28"/>
        <v>F gases</v>
      </c>
      <c r="J944">
        <f>INDEX(NoSettings!$D:$D,MATCH(EPS!$A944,NoSettings!$A:$A,0))</f>
        <v>0</v>
      </c>
      <c r="K944">
        <f>INDEX(GWP!$C$2:$C$13,MATCH(EPS!I944,GWP!$B$2:$B$13,0))</f>
        <v>1</v>
      </c>
      <c r="L944" s="4">
        <f t="shared" si="29"/>
        <v>0</v>
      </c>
    </row>
    <row r="945" spans="1:12">
      <c r="A945" t="s">
        <v>963</v>
      </c>
      <c r="B945" t="s">
        <v>1</v>
      </c>
      <c r="C945" t="s">
        <v>1718</v>
      </c>
      <c r="D945" t="s">
        <v>1715</v>
      </c>
      <c r="E945" t="s">
        <v>1703</v>
      </c>
      <c r="F945" t="s">
        <v>1745</v>
      </c>
      <c r="H945" t="str">
        <f>INDEX('Vensim Variables'!$B:$B,MATCH(EPS!$B945,'Vensim Variables'!$A:$A,0))</f>
        <v>g pollutant</v>
      </c>
      <c r="I945" t="str">
        <f t="shared" si="28"/>
        <v>F gases</v>
      </c>
      <c r="J945">
        <f>INDEX(NoSettings!$D:$D,MATCH(EPS!$A945,NoSettings!$A:$A,0))</f>
        <v>0</v>
      </c>
      <c r="K945">
        <f>INDEX(GWP!$C$2:$C$13,MATCH(EPS!I945,GWP!$B$2:$B$13,0))</f>
        <v>1</v>
      </c>
      <c r="L945" s="4">
        <f t="shared" si="29"/>
        <v>0</v>
      </c>
    </row>
    <row r="946" spans="1:12">
      <c r="A946" t="s">
        <v>964</v>
      </c>
      <c r="B946" t="s">
        <v>1</v>
      </c>
      <c r="C946" t="s">
        <v>1718</v>
      </c>
      <c r="D946" t="s">
        <v>1715</v>
      </c>
      <c r="E946" t="s">
        <v>1703</v>
      </c>
      <c r="F946" t="s">
        <v>1746</v>
      </c>
      <c r="H946" t="str">
        <f>INDEX('Vensim Variables'!$B:$B,MATCH(EPS!$B946,'Vensim Variables'!$A:$A,0))</f>
        <v>g pollutant</v>
      </c>
      <c r="I946" t="str">
        <f t="shared" si="28"/>
        <v>F gases</v>
      </c>
      <c r="J946">
        <f>INDEX(NoSettings!$D:$D,MATCH(EPS!$A946,NoSettings!$A:$A,0))</f>
        <v>0</v>
      </c>
      <c r="K946">
        <f>INDEX(GWP!$C$2:$C$13,MATCH(EPS!I946,GWP!$B$2:$B$13,0))</f>
        <v>1</v>
      </c>
      <c r="L946" s="4">
        <f t="shared" si="29"/>
        <v>0</v>
      </c>
    </row>
    <row r="947" spans="1:12">
      <c r="A947" t="s">
        <v>965</v>
      </c>
      <c r="B947" t="s">
        <v>1</v>
      </c>
      <c r="C947" t="s">
        <v>1718</v>
      </c>
      <c r="D947" t="s">
        <v>1715</v>
      </c>
      <c r="E947" t="s">
        <v>1703</v>
      </c>
      <c r="F947" t="s">
        <v>1747</v>
      </c>
      <c r="H947" t="str">
        <f>INDEX('Vensim Variables'!$B:$B,MATCH(EPS!$B947,'Vensim Variables'!$A:$A,0))</f>
        <v>g pollutant</v>
      </c>
      <c r="I947" t="str">
        <f t="shared" si="28"/>
        <v>F gases</v>
      </c>
      <c r="J947">
        <f>INDEX(NoSettings!$D:$D,MATCH(EPS!$A947,NoSettings!$A:$A,0))</f>
        <v>0</v>
      </c>
      <c r="K947">
        <f>INDEX(GWP!$C$2:$C$13,MATCH(EPS!I947,GWP!$B$2:$B$13,0))</f>
        <v>1</v>
      </c>
      <c r="L947" s="4">
        <f t="shared" si="29"/>
        <v>0</v>
      </c>
    </row>
    <row r="948" spans="1:12">
      <c r="A948" t="s">
        <v>966</v>
      </c>
      <c r="B948" t="s">
        <v>1</v>
      </c>
      <c r="C948" t="s">
        <v>1718</v>
      </c>
      <c r="D948" t="s">
        <v>1715</v>
      </c>
      <c r="E948" t="s">
        <v>1703</v>
      </c>
      <c r="F948" t="s">
        <v>1748</v>
      </c>
      <c r="H948" t="str">
        <f>INDEX('Vensim Variables'!$B:$B,MATCH(EPS!$B948,'Vensim Variables'!$A:$A,0))</f>
        <v>g pollutant</v>
      </c>
      <c r="I948" t="str">
        <f t="shared" si="28"/>
        <v>F gases</v>
      </c>
      <c r="J948">
        <f>INDEX(NoSettings!$D:$D,MATCH(EPS!$A948,NoSettings!$A:$A,0))</f>
        <v>0</v>
      </c>
      <c r="K948">
        <f>INDEX(GWP!$C$2:$C$13,MATCH(EPS!I948,GWP!$B$2:$B$13,0))</f>
        <v>1</v>
      </c>
      <c r="L948" s="4">
        <f t="shared" si="29"/>
        <v>0</v>
      </c>
    </row>
    <row r="949" spans="1:12">
      <c r="A949" t="s">
        <v>967</v>
      </c>
      <c r="B949" t="s">
        <v>1</v>
      </c>
      <c r="C949" t="s">
        <v>1718</v>
      </c>
      <c r="D949" t="s">
        <v>1715</v>
      </c>
      <c r="E949" t="s">
        <v>1703</v>
      </c>
      <c r="F949" t="s">
        <v>1749</v>
      </c>
      <c r="H949" t="str">
        <f>INDEX('Vensim Variables'!$B:$B,MATCH(EPS!$B949,'Vensim Variables'!$A:$A,0))</f>
        <v>g pollutant</v>
      </c>
      <c r="I949" t="str">
        <f t="shared" si="28"/>
        <v>F gases</v>
      </c>
      <c r="J949">
        <f>INDEX(NoSettings!$D:$D,MATCH(EPS!$A949,NoSettings!$A:$A,0))</f>
        <v>0</v>
      </c>
      <c r="K949">
        <f>INDEX(GWP!$C$2:$C$13,MATCH(EPS!I949,GWP!$B$2:$B$13,0))</f>
        <v>1</v>
      </c>
      <c r="L949" s="4">
        <f t="shared" si="29"/>
        <v>0</v>
      </c>
    </row>
    <row r="950" spans="1:12">
      <c r="A950" t="s">
        <v>968</v>
      </c>
      <c r="B950" t="s">
        <v>1</v>
      </c>
      <c r="C950" t="s">
        <v>1718</v>
      </c>
      <c r="D950" t="s">
        <v>1715</v>
      </c>
      <c r="E950" t="s">
        <v>1703</v>
      </c>
      <c r="F950" t="s">
        <v>1750</v>
      </c>
      <c r="H950" t="str">
        <f>INDEX('Vensim Variables'!$B:$B,MATCH(EPS!$B950,'Vensim Variables'!$A:$A,0))</f>
        <v>g pollutant</v>
      </c>
      <c r="I950" t="str">
        <f t="shared" si="28"/>
        <v>F gases</v>
      </c>
      <c r="J950">
        <f>INDEX(NoSettings!$D:$D,MATCH(EPS!$A950,NoSettings!$A:$A,0))</f>
        <v>0</v>
      </c>
      <c r="K950">
        <f>INDEX(GWP!$C$2:$C$13,MATCH(EPS!I950,GWP!$B$2:$B$13,0))</f>
        <v>1</v>
      </c>
      <c r="L950" s="4">
        <f t="shared" si="29"/>
        <v>0</v>
      </c>
    </row>
    <row r="951" spans="1:12">
      <c r="A951" t="s">
        <v>969</v>
      </c>
      <c r="B951" t="s">
        <v>1</v>
      </c>
      <c r="C951" t="s">
        <v>1718</v>
      </c>
      <c r="D951" t="s">
        <v>1715</v>
      </c>
      <c r="E951" t="s">
        <v>1703</v>
      </c>
      <c r="F951" t="s">
        <v>1751</v>
      </c>
      <c r="H951" t="str">
        <f>INDEX('Vensim Variables'!$B:$B,MATCH(EPS!$B951,'Vensim Variables'!$A:$A,0))</f>
        <v>g pollutant</v>
      </c>
      <c r="I951" t="str">
        <f t="shared" si="28"/>
        <v>F gases</v>
      </c>
      <c r="J951">
        <f>INDEX(NoSettings!$D:$D,MATCH(EPS!$A951,NoSettings!$A:$A,0))</f>
        <v>0</v>
      </c>
      <c r="K951">
        <f>INDEX(GWP!$C$2:$C$13,MATCH(EPS!I951,GWP!$B$2:$B$13,0))</f>
        <v>1</v>
      </c>
      <c r="L951" s="4">
        <f t="shared" si="29"/>
        <v>0</v>
      </c>
    </row>
    <row r="952" spans="1:12">
      <c r="A952" t="s">
        <v>970</v>
      </c>
      <c r="B952" t="s">
        <v>1</v>
      </c>
      <c r="C952" t="s">
        <v>1718</v>
      </c>
      <c r="D952" t="s">
        <v>1715</v>
      </c>
      <c r="E952" t="s">
        <v>1704</v>
      </c>
      <c r="F952" t="s">
        <v>1742</v>
      </c>
      <c r="H952" t="str">
        <f>INDEX('Vensim Variables'!$B:$B,MATCH(EPS!$B952,'Vensim Variables'!$A:$A,0))</f>
        <v>g pollutant</v>
      </c>
      <c r="I952" t="str">
        <f t="shared" si="28"/>
        <v>F gases</v>
      </c>
      <c r="J952">
        <f>INDEX(NoSettings!$D:$D,MATCH(EPS!$A952,NoSettings!$A:$A,0))</f>
        <v>0</v>
      </c>
      <c r="K952">
        <f>INDEX(GWP!$C$2:$C$13,MATCH(EPS!I952,GWP!$B$2:$B$13,0))</f>
        <v>1</v>
      </c>
      <c r="L952" s="4">
        <f t="shared" si="29"/>
        <v>0</v>
      </c>
    </row>
    <row r="953" spans="1:12">
      <c r="A953" t="s">
        <v>971</v>
      </c>
      <c r="B953" t="s">
        <v>1</v>
      </c>
      <c r="C953" t="s">
        <v>1718</v>
      </c>
      <c r="D953" t="s">
        <v>1715</v>
      </c>
      <c r="E953" t="s">
        <v>1704</v>
      </c>
      <c r="F953" t="s">
        <v>1743</v>
      </c>
      <c r="H953" t="str">
        <f>INDEX('Vensim Variables'!$B:$B,MATCH(EPS!$B953,'Vensim Variables'!$A:$A,0))</f>
        <v>g pollutant</v>
      </c>
      <c r="I953" t="str">
        <f t="shared" si="28"/>
        <v>F gases</v>
      </c>
      <c r="J953">
        <f>INDEX(NoSettings!$D:$D,MATCH(EPS!$A953,NoSettings!$A:$A,0))</f>
        <v>0</v>
      </c>
      <c r="K953">
        <f>INDEX(GWP!$C$2:$C$13,MATCH(EPS!I953,GWP!$B$2:$B$13,0))</f>
        <v>1</v>
      </c>
      <c r="L953" s="4">
        <f t="shared" si="29"/>
        <v>0</v>
      </c>
    </row>
    <row r="954" spans="1:12">
      <c r="A954" t="s">
        <v>972</v>
      </c>
      <c r="B954" t="s">
        <v>1</v>
      </c>
      <c r="C954" t="s">
        <v>1718</v>
      </c>
      <c r="D954" t="s">
        <v>1715</v>
      </c>
      <c r="E954" t="s">
        <v>1704</v>
      </c>
      <c r="F954" t="s">
        <v>1744</v>
      </c>
      <c r="H954" t="str">
        <f>INDEX('Vensim Variables'!$B:$B,MATCH(EPS!$B954,'Vensim Variables'!$A:$A,0))</f>
        <v>g pollutant</v>
      </c>
      <c r="I954" t="str">
        <f t="shared" si="28"/>
        <v>F gases</v>
      </c>
      <c r="J954">
        <f>INDEX(NoSettings!$D:$D,MATCH(EPS!$A954,NoSettings!$A:$A,0))</f>
        <v>0</v>
      </c>
      <c r="K954">
        <f>INDEX(GWP!$C$2:$C$13,MATCH(EPS!I954,GWP!$B$2:$B$13,0))</f>
        <v>1</v>
      </c>
      <c r="L954" s="4">
        <f t="shared" si="29"/>
        <v>0</v>
      </c>
    </row>
    <row r="955" spans="1:12">
      <c r="A955" t="s">
        <v>973</v>
      </c>
      <c r="B955" t="s">
        <v>1</v>
      </c>
      <c r="C955" t="s">
        <v>1718</v>
      </c>
      <c r="D955" t="s">
        <v>1715</v>
      </c>
      <c r="E955" t="s">
        <v>1704</v>
      </c>
      <c r="F955" t="s">
        <v>1745</v>
      </c>
      <c r="H955" t="str">
        <f>INDEX('Vensim Variables'!$B:$B,MATCH(EPS!$B955,'Vensim Variables'!$A:$A,0))</f>
        <v>g pollutant</v>
      </c>
      <c r="I955" t="str">
        <f t="shared" si="28"/>
        <v>F gases</v>
      </c>
      <c r="J955">
        <f>INDEX(NoSettings!$D:$D,MATCH(EPS!$A955,NoSettings!$A:$A,0))</f>
        <v>0</v>
      </c>
      <c r="K955">
        <f>INDEX(GWP!$C$2:$C$13,MATCH(EPS!I955,GWP!$B$2:$B$13,0))</f>
        <v>1</v>
      </c>
      <c r="L955" s="4">
        <f t="shared" si="29"/>
        <v>0</v>
      </c>
    </row>
    <row r="956" spans="1:12">
      <c r="A956" t="s">
        <v>974</v>
      </c>
      <c r="B956" t="s">
        <v>1</v>
      </c>
      <c r="C956" t="s">
        <v>1718</v>
      </c>
      <c r="D956" t="s">
        <v>1715</v>
      </c>
      <c r="E956" t="s">
        <v>1704</v>
      </c>
      <c r="F956" t="s">
        <v>1746</v>
      </c>
      <c r="H956" t="str">
        <f>INDEX('Vensim Variables'!$B:$B,MATCH(EPS!$B956,'Vensim Variables'!$A:$A,0))</f>
        <v>g pollutant</v>
      </c>
      <c r="I956" t="str">
        <f t="shared" si="28"/>
        <v>F gases</v>
      </c>
      <c r="J956">
        <f>INDEX(NoSettings!$D:$D,MATCH(EPS!$A956,NoSettings!$A:$A,0))</f>
        <v>0</v>
      </c>
      <c r="K956">
        <f>INDEX(GWP!$C$2:$C$13,MATCH(EPS!I956,GWP!$B$2:$B$13,0))</f>
        <v>1</v>
      </c>
      <c r="L956" s="4">
        <f t="shared" si="29"/>
        <v>0</v>
      </c>
    </row>
    <row r="957" spans="1:12">
      <c r="A957" t="s">
        <v>975</v>
      </c>
      <c r="B957" t="s">
        <v>1</v>
      </c>
      <c r="C957" t="s">
        <v>1718</v>
      </c>
      <c r="D957" t="s">
        <v>1715</v>
      </c>
      <c r="E957" t="s">
        <v>1704</v>
      </c>
      <c r="F957" t="s">
        <v>1747</v>
      </c>
      <c r="H957" t="str">
        <f>INDEX('Vensim Variables'!$B:$B,MATCH(EPS!$B957,'Vensim Variables'!$A:$A,0))</f>
        <v>g pollutant</v>
      </c>
      <c r="I957" t="str">
        <f t="shared" si="28"/>
        <v>F gases</v>
      </c>
      <c r="J957">
        <f>INDEX(NoSettings!$D:$D,MATCH(EPS!$A957,NoSettings!$A:$A,0))</f>
        <v>0</v>
      </c>
      <c r="K957">
        <f>INDEX(GWP!$C$2:$C$13,MATCH(EPS!I957,GWP!$B$2:$B$13,0))</f>
        <v>1</v>
      </c>
      <c r="L957" s="4">
        <f t="shared" si="29"/>
        <v>0</v>
      </c>
    </row>
    <row r="958" spans="1:12">
      <c r="A958" t="s">
        <v>976</v>
      </c>
      <c r="B958" t="s">
        <v>1</v>
      </c>
      <c r="C958" t="s">
        <v>1718</v>
      </c>
      <c r="D958" t="s">
        <v>1715</v>
      </c>
      <c r="E958" t="s">
        <v>1704</v>
      </c>
      <c r="F958" t="s">
        <v>1748</v>
      </c>
      <c r="H958" t="str">
        <f>INDEX('Vensim Variables'!$B:$B,MATCH(EPS!$B958,'Vensim Variables'!$A:$A,0))</f>
        <v>g pollutant</v>
      </c>
      <c r="I958" t="str">
        <f t="shared" si="28"/>
        <v>F gases</v>
      </c>
      <c r="J958">
        <f>INDEX(NoSettings!$D:$D,MATCH(EPS!$A958,NoSettings!$A:$A,0))</f>
        <v>0</v>
      </c>
      <c r="K958">
        <f>INDEX(GWP!$C$2:$C$13,MATCH(EPS!I958,GWP!$B$2:$B$13,0))</f>
        <v>1</v>
      </c>
      <c r="L958" s="4">
        <f t="shared" si="29"/>
        <v>0</v>
      </c>
    </row>
    <row r="959" spans="1:12">
      <c r="A959" t="s">
        <v>977</v>
      </c>
      <c r="B959" t="s">
        <v>1</v>
      </c>
      <c r="C959" t="s">
        <v>1718</v>
      </c>
      <c r="D959" t="s">
        <v>1715</v>
      </c>
      <c r="E959" t="s">
        <v>1704</v>
      </c>
      <c r="F959" t="s">
        <v>1749</v>
      </c>
      <c r="H959" t="str">
        <f>INDEX('Vensim Variables'!$B:$B,MATCH(EPS!$B959,'Vensim Variables'!$A:$A,0))</f>
        <v>g pollutant</v>
      </c>
      <c r="I959" t="str">
        <f t="shared" si="28"/>
        <v>F gases</v>
      </c>
      <c r="J959">
        <f>INDEX(NoSettings!$D:$D,MATCH(EPS!$A959,NoSettings!$A:$A,0))</f>
        <v>0</v>
      </c>
      <c r="K959">
        <f>INDEX(GWP!$C$2:$C$13,MATCH(EPS!I959,GWP!$B$2:$B$13,0))</f>
        <v>1</v>
      </c>
      <c r="L959" s="4">
        <f t="shared" si="29"/>
        <v>0</v>
      </c>
    </row>
    <row r="960" spans="1:12">
      <c r="A960" t="s">
        <v>978</v>
      </c>
      <c r="B960" t="s">
        <v>1</v>
      </c>
      <c r="C960" t="s">
        <v>1718</v>
      </c>
      <c r="D960" t="s">
        <v>1715</v>
      </c>
      <c r="E960" t="s">
        <v>1704</v>
      </c>
      <c r="F960" t="s">
        <v>1750</v>
      </c>
      <c r="H960" t="str">
        <f>INDEX('Vensim Variables'!$B:$B,MATCH(EPS!$B960,'Vensim Variables'!$A:$A,0))</f>
        <v>g pollutant</v>
      </c>
      <c r="I960" t="str">
        <f t="shared" si="28"/>
        <v>F gases</v>
      </c>
      <c r="J960">
        <f>INDEX(NoSettings!$D:$D,MATCH(EPS!$A960,NoSettings!$A:$A,0))</f>
        <v>0</v>
      </c>
      <c r="K960">
        <f>INDEX(GWP!$C$2:$C$13,MATCH(EPS!I960,GWP!$B$2:$B$13,0))</f>
        <v>1</v>
      </c>
      <c r="L960" s="4">
        <f t="shared" si="29"/>
        <v>0</v>
      </c>
    </row>
    <row r="961" spans="1:12">
      <c r="A961" t="s">
        <v>979</v>
      </c>
      <c r="B961" t="s">
        <v>1</v>
      </c>
      <c r="C961" t="s">
        <v>1718</v>
      </c>
      <c r="D961" t="s">
        <v>1715</v>
      </c>
      <c r="E961" t="s">
        <v>1704</v>
      </c>
      <c r="F961" t="s">
        <v>1751</v>
      </c>
      <c r="H961" t="str">
        <f>INDEX('Vensim Variables'!$B:$B,MATCH(EPS!$B961,'Vensim Variables'!$A:$A,0))</f>
        <v>g pollutant</v>
      </c>
      <c r="I961" t="str">
        <f t="shared" si="28"/>
        <v>F gases</v>
      </c>
      <c r="J961">
        <f>INDEX(NoSettings!$D:$D,MATCH(EPS!$A961,NoSettings!$A:$A,0))</f>
        <v>0</v>
      </c>
      <c r="K961">
        <f>INDEX(GWP!$C$2:$C$13,MATCH(EPS!I961,GWP!$B$2:$B$13,0))</f>
        <v>1</v>
      </c>
      <c r="L961" s="4">
        <f t="shared" si="29"/>
        <v>0</v>
      </c>
    </row>
    <row r="962" spans="1:12">
      <c r="A962" t="s">
        <v>980</v>
      </c>
      <c r="B962" t="s">
        <v>1</v>
      </c>
      <c r="C962" t="s">
        <v>1719</v>
      </c>
      <c r="D962" t="s">
        <v>1702</v>
      </c>
      <c r="E962" t="s">
        <v>1703</v>
      </c>
      <c r="F962" t="s">
        <v>1742</v>
      </c>
      <c r="H962" t="str">
        <f>INDEX('Vensim Variables'!$B:$B,MATCH(EPS!$B962,'Vensim Variables'!$A:$A,0))</f>
        <v>g pollutant</v>
      </c>
      <c r="I962" t="str">
        <f t="shared" si="28"/>
        <v>CO2</v>
      </c>
      <c r="J962">
        <f>INDEX(NoSettings!$D:$D,MATCH(EPS!$A962,NoSettings!$A:$A,0))</f>
        <v>0</v>
      </c>
      <c r="K962">
        <f>INDEX(GWP!$C$2:$C$13,MATCH(EPS!I962,GWP!$B$2:$B$13,0))</f>
        <v>1</v>
      </c>
      <c r="L962" s="4">
        <f t="shared" si="29"/>
        <v>0</v>
      </c>
    </row>
    <row r="963" spans="1:12">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INDEX(NoSettings!$D:$D,MATCH(EPS!$A963,NoSettings!$A:$A,0))</f>
        <v>0</v>
      </c>
      <c r="K963">
        <f>INDEX(GWP!$C$2:$C$13,MATCH(EPS!I963,GWP!$B$2:$B$13,0))</f>
        <v>1</v>
      </c>
      <c r="L963" s="4">
        <f t="shared" ref="L963:L1026" si="31">IF(H963="g pollutant",K963*J963/10^12,IF(H963="MMTCO2e",J963,IF(H963="MWh",J963,0)))</f>
        <v>0</v>
      </c>
    </row>
    <row r="964" spans="1:12">
      <c r="A964" t="s">
        <v>982</v>
      </c>
      <c r="B964" t="s">
        <v>1</v>
      </c>
      <c r="C964" t="s">
        <v>1719</v>
      </c>
      <c r="D964" t="s">
        <v>1702</v>
      </c>
      <c r="E964" t="s">
        <v>1703</v>
      </c>
      <c r="F964" t="s">
        <v>1744</v>
      </c>
      <c r="H964" t="str">
        <f>INDEX('Vensim Variables'!$B:$B,MATCH(EPS!$B964,'Vensim Variables'!$A:$A,0))</f>
        <v>g pollutant</v>
      </c>
      <c r="I964" t="str">
        <f t="shared" si="30"/>
        <v>CO2</v>
      </c>
      <c r="J964">
        <f>INDEX(NoSettings!$D:$D,MATCH(EPS!$A964,NoSettings!$A:$A,0))</f>
        <v>10869300000000</v>
      </c>
      <c r="K964">
        <f>INDEX(GWP!$C$2:$C$13,MATCH(EPS!I964,GWP!$B$2:$B$13,0))</f>
        <v>1</v>
      </c>
      <c r="L964" s="4">
        <f t="shared" si="31"/>
        <v>10.869300000000001</v>
      </c>
    </row>
    <row r="965" spans="1:12">
      <c r="A965" t="s">
        <v>983</v>
      </c>
      <c r="B965" t="s">
        <v>1</v>
      </c>
      <c r="C965" t="s">
        <v>1719</v>
      </c>
      <c r="D965" t="s">
        <v>1702</v>
      </c>
      <c r="E965" t="s">
        <v>1703</v>
      </c>
      <c r="F965" t="s">
        <v>1745</v>
      </c>
      <c r="H965" t="str">
        <f>INDEX('Vensim Variables'!$B:$B,MATCH(EPS!$B965,'Vensim Variables'!$A:$A,0))</f>
        <v>g pollutant</v>
      </c>
      <c r="I965" t="str">
        <f t="shared" si="30"/>
        <v>CO2</v>
      </c>
      <c r="J965">
        <f>INDEX(NoSettings!$D:$D,MATCH(EPS!$A965,NoSettings!$A:$A,0))</f>
        <v>3620900000000</v>
      </c>
      <c r="K965">
        <f>INDEX(GWP!$C$2:$C$13,MATCH(EPS!I965,GWP!$B$2:$B$13,0))</f>
        <v>1</v>
      </c>
      <c r="L965" s="4">
        <f t="shared" si="31"/>
        <v>3.6208999999999998</v>
      </c>
    </row>
    <row r="966" spans="1:12">
      <c r="A966" t="s">
        <v>984</v>
      </c>
      <c r="B966" t="s">
        <v>1</v>
      </c>
      <c r="C966" t="s">
        <v>1719</v>
      </c>
      <c r="D966" t="s">
        <v>1702</v>
      </c>
      <c r="E966" t="s">
        <v>1703</v>
      </c>
      <c r="F966" t="s">
        <v>1746</v>
      </c>
      <c r="H966" t="str">
        <f>INDEX('Vensim Variables'!$B:$B,MATCH(EPS!$B966,'Vensim Variables'!$A:$A,0))</f>
        <v>g pollutant</v>
      </c>
      <c r="I966" t="str">
        <f t="shared" si="30"/>
        <v>CO2</v>
      </c>
      <c r="J966">
        <f>INDEX(NoSettings!$D:$D,MATCH(EPS!$A966,NoSettings!$A:$A,0))</f>
        <v>0</v>
      </c>
      <c r="K966">
        <f>INDEX(GWP!$C$2:$C$13,MATCH(EPS!I966,GWP!$B$2:$B$13,0))</f>
        <v>1</v>
      </c>
      <c r="L966" s="4">
        <f t="shared" si="31"/>
        <v>0</v>
      </c>
    </row>
    <row r="967" spans="1:12">
      <c r="A967" t="s">
        <v>985</v>
      </c>
      <c r="B967" t="s">
        <v>1</v>
      </c>
      <c r="C967" t="s">
        <v>1719</v>
      </c>
      <c r="D967" t="s">
        <v>1702</v>
      </c>
      <c r="E967" t="s">
        <v>1703</v>
      </c>
      <c r="F967" t="s">
        <v>1747</v>
      </c>
      <c r="H967" t="str">
        <f>INDEX('Vensim Variables'!$B:$B,MATCH(EPS!$B967,'Vensim Variables'!$A:$A,0))</f>
        <v>g pollutant</v>
      </c>
      <c r="I967" t="str">
        <f t="shared" si="30"/>
        <v>CO2</v>
      </c>
      <c r="J967">
        <f>INDEX(NoSettings!$D:$D,MATCH(EPS!$A967,NoSettings!$A:$A,0))</f>
        <v>0</v>
      </c>
      <c r="K967">
        <f>INDEX(GWP!$C$2:$C$13,MATCH(EPS!I967,GWP!$B$2:$B$13,0))</f>
        <v>1</v>
      </c>
      <c r="L967" s="4">
        <f t="shared" si="31"/>
        <v>0</v>
      </c>
    </row>
    <row r="968" spans="1:12">
      <c r="A968" t="s">
        <v>986</v>
      </c>
      <c r="B968" t="s">
        <v>1</v>
      </c>
      <c r="C968" t="s">
        <v>1719</v>
      </c>
      <c r="D968" t="s">
        <v>1702</v>
      </c>
      <c r="E968" t="s">
        <v>1703</v>
      </c>
      <c r="F968" t="s">
        <v>1748</v>
      </c>
      <c r="H968" t="str">
        <f>INDEX('Vensim Variables'!$B:$B,MATCH(EPS!$B968,'Vensim Variables'!$A:$A,0))</f>
        <v>g pollutant</v>
      </c>
      <c r="I968" t="str">
        <f t="shared" si="30"/>
        <v>CO2</v>
      </c>
      <c r="J968">
        <f>INDEX(NoSettings!$D:$D,MATCH(EPS!$A968,NoSettings!$A:$A,0))</f>
        <v>0</v>
      </c>
      <c r="K968">
        <f>INDEX(GWP!$C$2:$C$13,MATCH(EPS!I968,GWP!$B$2:$B$13,0))</f>
        <v>1</v>
      </c>
      <c r="L968" s="4">
        <f t="shared" si="31"/>
        <v>0</v>
      </c>
    </row>
    <row r="969" spans="1:12">
      <c r="A969" t="s">
        <v>987</v>
      </c>
      <c r="B969" t="s">
        <v>1</v>
      </c>
      <c r="C969" t="s">
        <v>1719</v>
      </c>
      <c r="D969" t="s">
        <v>1702</v>
      </c>
      <c r="E969" t="s">
        <v>1703</v>
      </c>
      <c r="F969" t="s">
        <v>1749</v>
      </c>
      <c r="H969" t="str">
        <f>INDEX('Vensim Variables'!$B:$B,MATCH(EPS!$B969,'Vensim Variables'!$A:$A,0))</f>
        <v>g pollutant</v>
      </c>
      <c r="I969" t="str">
        <f t="shared" si="30"/>
        <v>CO2</v>
      </c>
      <c r="J969">
        <f>INDEX(NoSettings!$D:$D,MATCH(EPS!$A969,NoSettings!$A:$A,0))</f>
        <v>0</v>
      </c>
      <c r="K969">
        <f>INDEX(GWP!$C$2:$C$13,MATCH(EPS!I969,GWP!$B$2:$B$13,0))</f>
        <v>1</v>
      </c>
      <c r="L969" s="4">
        <f t="shared" si="31"/>
        <v>0</v>
      </c>
    </row>
    <row r="970" spans="1:12">
      <c r="A970" t="s">
        <v>988</v>
      </c>
      <c r="B970" t="s">
        <v>1</v>
      </c>
      <c r="C970" t="s">
        <v>1719</v>
      </c>
      <c r="D970" t="s">
        <v>1702</v>
      </c>
      <c r="E970" t="s">
        <v>1703</v>
      </c>
      <c r="F970" t="s">
        <v>1750</v>
      </c>
      <c r="H970" t="str">
        <f>INDEX('Vensim Variables'!$B:$B,MATCH(EPS!$B970,'Vensim Variables'!$A:$A,0))</f>
        <v>g pollutant</v>
      </c>
      <c r="I970" t="str">
        <f t="shared" si="30"/>
        <v>CO2</v>
      </c>
      <c r="J970">
        <f>INDEX(NoSettings!$D:$D,MATCH(EPS!$A970,NoSettings!$A:$A,0))</f>
        <v>0</v>
      </c>
      <c r="K970">
        <f>INDEX(GWP!$C$2:$C$13,MATCH(EPS!I970,GWP!$B$2:$B$13,0))</f>
        <v>1</v>
      </c>
      <c r="L970" s="4">
        <f t="shared" si="31"/>
        <v>0</v>
      </c>
    </row>
    <row r="971" spans="1:12">
      <c r="A971" t="s">
        <v>989</v>
      </c>
      <c r="B971" t="s">
        <v>1</v>
      </c>
      <c r="C971" t="s">
        <v>1719</v>
      </c>
      <c r="D971" t="s">
        <v>1702</v>
      </c>
      <c r="E971" t="s">
        <v>1703</v>
      </c>
      <c r="F971" t="s">
        <v>1751</v>
      </c>
      <c r="H971" t="str">
        <f>INDEX('Vensim Variables'!$B:$B,MATCH(EPS!$B971,'Vensim Variables'!$A:$A,0))</f>
        <v>g pollutant</v>
      </c>
      <c r="I971" t="str">
        <f t="shared" si="30"/>
        <v>CO2</v>
      </c>
      <c r="J971">
        <f>INDEX(NoSettings!$D:$D,MATCH(EPS!$A971,NoSettings!$A:$A,0))</f>
        <v>0</v>
      </c>
      <c r="K971">
        <f>INDEX(GWP!$C$2:$C$13,MATCH(EPS!I971,GWP!$B$2:$B$13,0))</f>
        <v>1</v>
      </c>
      <c r="L971" s="4">
        <f t="shared" si="31"/>
        <v>0</v>
      </c>
    </row>
    <row r="972" spans="1:12">
      <c r="A972" t="s">
        <v>990</v>
      </c>
      <c r="B972" t="s">
        <v>1</v>
      </c>
      <c r="C972" t="s">
        <v>1719</v>
      </c>
      <c r="D972" t="s">
        <v>1702</v>
      </c>
      <c r="E972" t="s">
        <v>1704</v>
      </c>
      <c r="F972" t="s">
        <v>1742</v>
      </c>
      <c r="H972" t="str">
        <f>INDEX('Vensim Variables'!$B:$B,MATCH(EPS!$B972,'Vensim Variables'!$A:$A,0))</f>
        <v>g pollutant</v>
      </c>
      <c r="I972" t="str">
        <f t="shared" si="30"/>
        <v>CO2</v>
      </c>
      <c r="J972">
        <f>INDEX(NoSettings!$D:$D,MATCH(EPS!$A972,NoSettings!$A:$A,0))</f>
        <v>0</v>
      </c>
      <c r="K972">
        <f>INDEX(GWP!$C$2:$C$13,MATCH(EPS!I972,GWP!$B$2:$B$13,0))</f>
        <v>1</v>
      </c>
      <c r="L972" s="4">
        <f t="shared" si="31"/>
        <v>0</v>
      </c>
    </row>
    <row r="973" spans="1:12">
      <c r="A973" t="s">
        <v>991</v>
      </c>
      <c r="B973" t="s">
        <v>1</v>
      </c>
      <c r="C973" t="s">
        <v>1719</v>
      </c>
      <c r="D973" t="s">
        <v>1702</v>
      </c>
      <c r="E973" t="s">
        <v>1704</v>
      </c>
      <c r="F973" t="s">
        <v>1743</v>
      </c>
      <c r="H973" t="str">
        <f>INDEX('Vensim Variables'!$B:$B,MATCH(EPS!$B973,'Vensim Variables'!$A:$A,0))</f>
        <v>g pollutant</v>
      </c>
      <c r="I973" t="str">
        <f t="shared" si="30"/>
        <v>CO2</v>
      </c>
      <c r="J973">
        <f>INDEX(NoSettings!$D:$D,MATCH(EPS!$A973,NoSettings!$A:$A,0))</f>
        <v>0</v>
      </c>
      <c r="K973">
        <f>INDEX(GWP!$C$2:$C$13,MATCH(EPS!I973,GWP!$B$2:$B$13,0))</f>
        <v>1</v>
      </c>
      <c r="L973" s="4">
        <f t="shared" si="31"/>
        <v>0</v>
      </c>
    </row>
    <row r="974" spans="1:12">
      <c r="A974" t="s">
        <v>992</v>
      </c>
      <c r="B974" t="s">
        <v>1</v>
      </c>
      <c r="C974" t="s">
        <v>1719</v>
      </c>
      <c r="D974" t="s">
        <v>1702</v>
      </c>
      <c r="E974" t="s">
        <v>1704</v>
      </c>
      <c r="F974" t="s">
        <v>1744</v>
      </c>
      <c r="H974" t="str">
        <f>INDEX('Vensim Variables'!$B:$B,MATCH(EPS!$B974,'Vensim Variables'!$A:$A,0))</f>
        <v>g pollutant</v>
      </c>
      <c r="I974" t="str">
        <f t="shared" si="30"/>
        <v>CO2</v>
      </c>
      <c r="J974">
        <f>INDEX(NoSettings!$D:$D,MATCH(EPS!$A974,NoSettings!$A:$A,0))</f>
        <v>0</v>
      </c>
      <c r="K974">
        <f>INDEX(GWP!$C$2:$C$13,MATCH(EPS!I974,GWP!$B$2:$B$13,0))</f>
        <v>1</v>
      </c>
      <c r="L974" s="4">
        <f t="shared" si="31"/>
        <v>0</v>
      </c>
    </row>
    <row r="975" spans="1:12">
      <c r="A975" t="s">
        <v>993</v>
      </c>
      <c r="B975" t="s">
        <v>1</v>
      </c>
      <c r="C975" t="s">
        <v>1719</v>
      </c>
      <c r="D975" t="s">
        <v>1702</v>
      </c>
      <c r="E975" t="s">
        <v>1704</v>
      </c>
      <c r="F975" t="s">
        <v>1745</v>
      </c>
      <c r="H975" t="str">
        <f>INDEX('Vensim Variables'!$B:$B,MATCH(EPS!$B975,'Vensim Variables'!$A:$A,0))</f>
        <v>g pollutant</v>
      </c>
      <c r="I975" t="str">
        <f t="shared" si="30"/>
        <v>CO2</v>
      </c>
      <c r="J975">
        <f>INDEX(NoSettings!$D:$D,MATCH(EPS!$A975,NoSettings!$A:$A,0))</f>
        <v>8297050000000</v>
      </c>
      <c r="K975">
        <f>INDEX(GWP!$C$2:$C$13,MATCH(EPS!I975,GWP!$B$2:$B$13,0))</f>
        <v>1</v>
      </c>
      <c r="L975" s="4">
        <f t="shared" si="31"/>
        <v>8.2970500000000005</v>
      </c>
    </row>
    <row r="976" spans="1:12">
      <c r="A976" t="s">
        <v>994</v>
      </c>
      <c r="B976" t="s">
        <v>1</v>
      </c>
      <c r="C976" t="s">
        <v>1719</v>
      </c>
      <c r="D976" t="s">
        <v>1702</v>
      </c>
      <c r="E976" t="s">
        <v>1704</v>
      </c>
      <c r="F976" t="s">
        <v>1746</v>
      </c>
      <c r="H976" t="str">
        <f>INDEX('Vensim Variables'!$B:$B,MATCH(EPS!$B976,'Vensim Variables'!$A:$A,0))</f>
        <v>g pollutant</v>
      </c>
      <c r="I976" t="str">
        <f t="shared" si="30"/>
        <v>CO2</v>
      </c>
      <c r="J976">
        <f>INDEX(NoSettings!$D:$D,MATCH(EPS!$A976,NoSettings!$A:$A,0))</f>
        <v>0</v>
      </c>
      <c r="K976">
        <f>INDEX(GWP!$C$2:$C$13,MATCH(EPS!I976,GWP!$B$2:$B$13,0))</f>
        <v>1</v>
      </c>
      <c r="L976" s="4">
        <f t="shared" si="31"/>
        <v>0</v>
      </c>
    </row>
    <row r="977" spans="1:12">
      <c r="A977" t="s">
        <v>995</v>
      </c>
      <c r="B977" t="s">
        <v>1</v>
      </c>
      <c r="C977" t="s">
        <v>1719</v>
      </c>
      <c r="D977" t="s">
        <v>1702</v>
      </c>
      <c r="E977" t="s">
        <v>1704</v>
      </c>
      <c r="F977" t="s">
        <v>1747</v>
      </c>
      <c r="H977" t="str">
        <f>INDEX('Vensim Variables'!$B:$B,MATCH(EPS!$B977,'Vensim Variables'!$A:$A,0))</f>
        <v>g pollutant</v>
      </c>
      <c r="I977" t="str">
        <f t="shared" si="30"/>
        <v>CO2</v>
      </c>
      <c r="J977">
        <f>INDEX(NoSettings!$D:$D,MATCH(EPS!$A977,NoSettings!$A:$A,0))</f>
        <v>0</v>
      </c>
      <c r="K977">
        <f>INDEX(GWP!$C$2:$C$13,MATCH(EPS!I977,GWP!$B$2:$B$13,0))</f>
        <v>1</v>
      </c>
      <c r="L977" s="4">
        <f t="shared" si="31"/>
        <v>0</v>
      </c>
    </row>
    <row r="978" spans="1:12">
      <c r="A978" t="s">
        <v>996</v>
      </c>
      <c r="B978" t="s">
        <v>1</v>
      </c>
      <c r="C978" t="s">
        <v>1719</v>
      </c>
      <c r="D978" t="s">
        <v>1702</v>
      </c>
      <c r="E978" t="s">
        <v>1704</v>
      </c>
      <c r="F978" t="s">
        <v>1748</v>
      </c>
      <c r="H978" t="str">
        <f>INDEX('Vensim Variables'!$B:$B,MATCH(EPS!$B978,'Vensim Variables'!$A:$A,0))</f>
        <v>g pollutant</v>
      </c>
      <c r="I978" t="str">
        <f t="shared" si="30"/>
        <v>CO2</v>
      </c>
      <c r="J978">
        <f>INDEX(NoSettings!$D:$D,MATCH(EPS!$A978,NoSettings!$A:$A,0))</f>
        <v>0</v>
      </c>
      <c r="K978">
        <f>INDEX(GWP!$C$2:$C$13,MATCH(EPS!I978,GWP!$B$2:$B$13,0))</f>
        <v>1</v>
      </c>
      <c r="L978" s="4">
        <f t="shared" si="31"/>
        <v>0</v>
      </c>
    </row>
    <row r="979" spans="1:12">
      <c r="A979" t="s">
        <v>997</v>
      </c>
      <c r="B979" t="s">
        <v>1</v>
      </c>
      <c r="C979" t="s">
        <v>1719</v>
      </c>
      <c r="D979" t="s">
        <v>1702</v>
      </c>
      <c r="E979" t="s">
        <v>1704</v>
      </c>
      <c r="F979" t="s">
        <v>1749</v>
      </c>
      <c r="H979" t="str">
        <f>INDEX('Vensim Variables'!$B:$B,MATCH(EPS!$B979,'Vensim Variables'!$A:$A,0))</f>
        <v>g pollutant</v>
      </c>
      <c r="I979" t="str">
        <f t="shared" si="30"/>
        <v>CO2</v>
      </c>
      <c r="J979">
        <f>INDEX(NoSettings!$D:$D,MATCH(EPS!$A979,NoSettings!$A:$A,0))</f>
        <v>24891100000000</v>
      </c>
      <c r="K979">
        <f>INDEX(GWP!$C$2:$C$13,MATCH(EPS!I979,GWP!$B$2:$B$13,0))</f>
        <v>1</v>
      </c>
      <c r="L979" s="4">
        <f t="shared" si="31"/>
        <v>24.891100000000002</v>
      </c>
    </row>
    <row r="980" spans="1:12">
      <c r="A980" t="s">
        <v>998</v>
      </c>
      <c r="B980" t="s">
        <v>1</v>
      </c>
      <c r="C980" t="s">
        <v>1719</v>
      </c>
      <c r="D980" t="s">
        <v>1702</v>
      </c>
      <c r="E980" t="s">
        <v>1704</v>
      </c>
      <c r="F980" t="s">
        <v>1750</v>
      </c>
      <c r="H980" t="str">
        <f>INDEX('Vensim Variables'!$B:$B,MATCH(EPS!$B980,'Vensim Variables'!$A:$A,0))</f>
        <v>g pollutant</v>
      </c>
      <c r="I980" t="str">
        <f t="shared" si="30"/>
        <v>CO2</v>
      </c>
      <c r="J980">
        <f>INDEX(NoSettings!$D:$D,MATCH(EPS!$A980,NoSettings!$A:$A,0))</f>
        <v>0</v>
      </c>
      <c r="K980">
        <f>INDEX(GWP!$C$2:$C$13,MATCH(EPS!I980,GWP!$B$2:$B$13,0))</f>
        <v>1</v>
      </c>
      <c r="L980" s="4">
        <f t="shared" si="31"/>
        <v>0</v>
      </c>
    </row>
    <row r="981" spans="1:12">
      <c r="A981" t="s">
        <v>999</v>
      </c>
      <c r="B981" t="s">
        <v>1</v>
      </c>
      <c r="C981" t="s">
        <v>1719</v>
      </c>
      <c r="D981" t="s">
        <v>1702</v>
      </c>
      <c r="E981" t="s">
        <v>1704</v>
      </c>
      <c r="F981" t="s">
        <v>1751</v>
      </c>
      <c r="H981" t="str">
        <f>INDEX('Vensim Variables'!$B:$B,MATCH(EPS!$B981,'Vensim Variables'!$A:$A,0))</f>
        <v>g pollutant</v>
      </c>
      <c r="I981" t="str">
        <f t="shared" si="30"/>
        <v>CO2</v>
      </c>
      <c r="J981">
        <f>INDEX(NoSettings!$D:$D,MATCH(EPS!$A981,NoSettings!$A:$A,0))</f>
        <v>0</v>
      </c>
      <c r="K981">
        <f>INDEX(GWP!$C$2:$C$13,MATCH(EPS!I981,GWP!$B$2:$B$13,0))</f>
        <v>1</v>
      </c>
      <c r="L981" s="4">
        <f t="shared" si="31"/>
        <v>0</v>
      </c>
    </row>
    <row r="982" spans="1:12">
      <c r="A982" t="s">
        <v>1000</v>
      </c>
      <c r="B982" t="s">
        <v>1</v>
      </c>
      <c r="C982" t="s">
        <v>1719</v>
      </c>
      <c r="D982" t="s">
        <v>1705</v>
      </c>
      <c r="E982" t="s">
        <v>1703</v>
      </c>
      <c r="F982" t="s">
        <v>1742</v>
      </c>
      <c r="H982" t="str">
        <f>INDEX('Vensim Variables'!$B:$B,MATCH(EPS!$B982,'Vensim Variables'!$A:$A,0))</f>
        <v>g pollutant</v>
      </c>
      <c r="I982" t="str">
        <f t="shared" si="30"/>
        <v>VOC</v>
      </c>
      <c r="J982">
        <f>INDEX(NoSettings!$D:$D,MATCH(EPS!$A982,NoSettings!$A:$A,0))</f>
        <v>0</v>
      </c>
      <c r="K982">
        <f>INDEX(GWP!$C$2:$C$13,MATCH(EPS!I982,GWP!$B$2:$B$13,0))</f>
        <v>0</v>
      </c>
      <c r="L982" s="4">
        <f t="shared" si="31"/>
        <v>0</v>
      </c>
    </row>
    <row r="983" spans="1:12">
      <c r="A983" t="s">
        <v>1001</v>
      </c>
      <c r="B983" t="s">
        <v>1</v>
      </c>
      <c r="C983" t="s">
        <v>1719</v>
      </c>
      <c r="D983" t="s">
        <v>1705</v>
      </c>
      <c r="E983" t="s">
        <v>1703</v>
      </c>
      <c r="F983" t="s">
        <v>1743</v>
      </c>
      <c r="H983" t="str">
        <f>INDEX('Vensim Variables'!$B:$B,MATCH(EPS!$B983,'Vensim Variables'!$A:$A,0))</f>
        <v>g pollutant</v>
      </c>
      <c r="I983" t="str">
        <f t="shared" si="30"/>
        <v>VOC</v>
      </c>
      <c r="J983">
        <f>INDEX(NoSettings!$D:$D,MATCH(EPS!$A983,NoSettings!$A:$A,0))</f>
        <v>0</v>
      </c>
      <c r="K983">
        <f>INDEX(GWP!$C$2:$C$13,MATCH(EPS!I983,GWP!$B$2:$B$13,0))</f>
        <v>0</v>
      </c>
      <c r="L983" s="4">
        <f t="shared" si="31"/>
        <v>0</v>
      </c>
    </row>
    <row r="984" spans="1:12">
      <c r="A984" t="s">
        <v>1002</v>
      </c>
      <c r="B984" t="s">
        <v>1</v>
      </c>
      <c r="C984" t="s">
        <v>1719</v>
      </c>
      <c r="D984" t="s">
        <v>1705</v>
      </c>
      <c r="E984" t="s">
        <v>1703</v>
      </c>
      <c r="F984" t="s">
        <v>1744</v>
      </c>
      <c r="H984" t="str">
        <f>INDEX('Vensim Variables'!$B:$B,MATCH(EPS!$B984,'Vensim Variables'!$A:$A,0))</f>
        <v>g pollutant</v>
      </c>
      <c r="I984" t="str">
        <f t="shared" si="30"/>
        <v>VOC</v>
      </c>
      <c r="J984">
        <f>INDEX(NoSettings!$D:$D,MATCH(EPS!$A984,NoSettings!$A:$A,0))</f>
        <v>7962730000</v>
      </c>
      <c r="K984">
        <f>INDEX(GWP!$C$2:$C$13,MATCH(EPS!I984,GWP!$B$2:$B$13,0))</f>
        <v>0</v>
      </c>
      <c r="L984" s="4">
        <f t="shared" si="31"/>
        <v>0</v>
      </c>
    </row>
    <row r="985" spans="1:12">
      <c r="A985" t="s">
        <v>1003</v>
      </c>
      <c r="B985" t="s">
        <v>1</v>
      </c>
      <c r="C985" t="s">
        <v>1719</v>
      </c>
      <c r="D985" t="s">
        <v>1705</v>
      </c>
      <c r="E985" t="s">
        <v>1703</v>
      </c>
      <c r="F985" t="s">
        <v>1745</v>
      </c>
      <c r="H985" t="str">
        <f>INDEX('Vensim Variables'!$B:$B,MATCH(EPS!$B985,'Vensim Variables'!$A:$A,0))</f>
        <v>g pollutant</v>
      </c>
      <c r="I985" t="str">
        <f t="shared" si="30"/>
        <v>VOC</v>
      </c>
      <c r="J985">
        <f>INDEX(NoSettings!$D:$D,MATCH(EPS!$A985,NoSettings!$A:$A,0))</f>
        <v>442270000</v>
      </c>
      <c r="K985">
        <f>INDEX(GWP!$C$2:$C$13,MATCH(EPS!I985,GWP!$B$2:$B$13,0))</f>
        <v>0</v>
      </c>
      <c r="L985" s="4">
        <f t="shared" si="31"/>
        <v>0</v>
      </c>
    </row>
    <row r="986" spans="1:12">
      <c r="A986" t="s">
        <v>1004</v>
      </c>
      <c r="B986" t="s">
        <v>1</v>
      </c>
      <c r="C986" t="s">
        <v>1719</v>
      </c>
      <c r="D986" t="s">
        <v>1705</v>
      </c>
      <c r="E986" t="s">
        <v>1703</v>
      </c>
      <c r="F986" t="s">
        <v>1746</v>
      </c>
      <c r="H986" t="str">
        <f>INDEX('Vensim Variables'!$B:$B,MATCH(EPS!$B986,'Vensim Variables'!$A:$A,0))</f>
        <v>g pollutant</v>
      </c>
      <c r="I986" t="str">
        <f t="shared" si="30"/>
        <v>VOC</v>
      </c>
      <c r="J986">
        <f>INDEX(NoSettings!$D:$D,MATCH(EPS!$A986,NoSettings!$A:$A,0))</f>
        <v>0</v>
      </c>
      <c r="K986">
        <f>INDEX(GWP!$C$2:$C$13,MATCH(EPS!I986,GWP!$B$2:$B$13,0))</f>
        <v>0</v>
      </c>
      <c r="L986" s="4">
        <f t="shared" si="31"/>
        <v>0</v>
      </c>
    </row>
    <row r="987" spans="1:12">
      <c r="A987" t="s">
        <v>1005</v>
      </c>
      <c r="B987" t="s">
        <v>1</v>
      </c>
      <c r="C987" t="s">
        <v>1719</v>
      </c>
      <c r="D987" t="s">
        <v>1705</v>
      </c>
      <c r="E987" t="s">
        <v>1703</v>
      </c>
      <c r="F987" t="s">
        <v>1747</v>
      </c>
      <c r="H987" t="str">
        <f>INDEX('Vensim Variables'!$B:$B,MATCH(EPS!$B987,'Vensim Variables'!$A:$A,0))</f>
        <v>g pollutant</v>
      </c>
      <c r="I987" t="str">
        <f t="shared" si="30"/>
        <v>VOC</v>
      </c>
      <c r="J987">
        <f>INDEX(NoSettings!$D:$D,MATCH(EPS!$A987,NoSettings!$A:$A,0))</f>
        <v>0</v>
      </c>
      <c r="K987">
        <f>INDEX(GWP!$C$2:$C$13,MATCH(EPS!I987,GWP!$B$2:$B$13,0))</f>
        <v>0</v>
      </c>
      <c r="L987" s="4">
        <f t="shared" si="31"/>
        <v>0</v>
      </c>
    </row>
    <row r="988" spans="1:12">
      <c r="A988" t="s">
        <v>1006</v>
      </c>
      <c r="B988" t="s">
        <v>1</v>
      </c>
      <c r="C988" t="s">
        <v>1719</v>
      </c>
      <c r="D988" t="s">
        <v>1705</v>
      </c>
      <c r="E988" t="s">
        <v>1703</v>
      </c>
      <c r="F988" t="s">
        <v>1748</v>
      </c>
      <c r="H988" t="str">
        <f>INDEX('Vensim Variables'!$B:$B,MATCH(EPS!$B988,'Vensim Variables'!$A:$A,0))</f>
        <v>g pollutant</v>
      </c>
      <c r="I988" t="str">
        <f t="shared" si="30"/>
        <v>VOC</v>
      </c>
      <c r="J988">
        <f>INDEX(NoSettings!$D:$D,MATCH(EPS!$A988,NoSettings!$A:$A,0))</f>
        <v>0</v>
      </c>
      <c r="K988">
        <f>INDEX(GWP!$C$2:$C$13,MATCH(EPS!I988,GWP!$B$2:$B$13,0))</f>
        <v>0</v>
      </c>
      <c r="L988" s="4">
        <f t="shared" si="31"/>
        <v>0</v>
      </c>
    </row>
    <row r="989" spans="1:12">
      <c r="A989" t="s">
        <v>1007</v>
      </c>
      <c r="B989" t="s">
        <v>1</v>
      </c>
      <c r="C989" t="s">
        <v>1719</v>
      </c>
      <c r="D989" t="s">
        <v>1705</v>
      </c>
      <c r="E989" t="s">
        <v>1703</v>
      </c>
      <c r="F989" t="s">
        <v>1749</v>
      </c>
      <c r="H989" t="str">
        <f>INDEX('Vensim Variables'!$B:$B,MATCH(EPS!$B989,'Vensim Variables'!$A:$A,0))</f>
        <v>g pollutant</v>
      </c>
      <c r="I989" t="str">
        <f t="shared" si="30"/>
        <v>VOC</v>
      </c>
      <c r="J989">
        <f>INDEX(NoSettings!$D:$D,MATCH(EPS!$A989,NoSettings!$A:$A,0))</f>
        <v>0</v>
      </c>
      <c r="K989">
        <f>INDEX(GWP!$C$2:$C$13,MATCH(EPS!I989,GWP!$B$2:$B$13,0))</f>
        <v>0</v>
      </c>
      <c r="L989" s="4">
        <f t="shared" si="31"/>
        <v>0</v>
      </c>
    </row>
    <row r="990" spans="1:12">
      <c r="A990" t="s">
        <v>1008</v>
      </c>
      <c r="B990" t="s">
        <v>1</v>
      </c>
      <c r="C990" t="s">
        <v>1719</v>
      </c>
      <c r="D990" t="s">
        <v>1705</v>
      </c>
      <c r="E990" t="s">
        <v>1703</v>
      </c>
      <c r="F990" t="s">
        <v>1750</v>
      </c>
      <c r="H990" t="str">
        <f>INDEX('Vensim Variables'!$B:$B,MATCH(EPS!$B990,'Vensim Variables'!$A:$A,0))</f>
        <v>g pollutant</v>
      </c>
      <c r="I990" t="str">
        <f t="shared" si="30"/>
        <v>VOC</v>
      </c>
      <c r="J990">
        <f>INDEX(NoSettings!$D:$D,MATCH(EPS!$A990,NoSettings!$A:$A,0))</f>
        <v>0</v>
      </c>
      <c r="K990">
        <f>INDEX(GWP!$C$2:$C$13,MATCH(EPS!I990,GWP!$B$2:$B$13,0))</f>
        <v>0</v>
      </c>
      <c r="L990" s="4">
        <f t="shared" si="31"/>
        <v>0</v>
      </c>
    </row>
    <row r="991" spans="1:12">
      <c r="A991" t="s">
        <v>1009</v>
      </c>
      <c r="B991" t="s">
        <v>1</v>
      </c>
      <c r="C991" t="s">
        <v>1719</v>
      </c>
      <c r="D991" t="s">
        <v>1705</v>
      </c>
      <c r="E991" t="s">
        <v>1703</v>
      </c>
      <c r="F991" t="s">
        <v>1751</v>
      </c>
      <c r="H991" t="str">
        <f>INDEX('Vensim Variables'!$B:$B,MATCH(EPS!$B991,'Vensim Variables'!$A:$A,0))</f>
        <v>g pollutant</v>
      </c>
      <c r="I991" t="str">
        <f t="shared" si="30"/>
        <v>VOC</v>
      </c>
      <c r="J991">
        <f>INDEX(NoSettings!$D:$D,MATCH(EPS!$A991,NoSettings!$A:$A,0))</f>
        <v>0</v>
      </c>
      <c r="K991">
        <f>INDEX(GWP!$C$2:$C$13,MATCH(EPS!I991,GWP!$B$2:$B$13,0))</f>
        <v>0</v>
      </c>
      <c r="L991" s="4">
        <f t="shared" si="31"/>
        <v>0</v>
      </c>
    </row>
    <row r="992" spans="1:12">
      <c r="A992" t="s">
        <v>1010</v>
      </c>
      <c r="B992" t="s">
        <v>1</v>
      </c>
      <c r="C992" t="s">
        <v>1719</v>
      </c>
      <c r="D992" t="s">
        <v>1705</v>
      </c>
      <c r="E992" t="s">
        <v>1704</v>
      </c>
      <c r="F992" t="s">
        <v>1742</v>
      </c>
      <c r="H992" t="str">
        <f>INDEX('Vensim Variables'!$B:$B,MATCH(EPS!$B992,'Vensim Variables'!$A:$A,0))</f>
        <v>g pollutant</v>
      </c>
      <c r="I992" t="str">
        <f t="shared" si="30"/>
        <v>VOC</v>
      </c>
      <c r="J992">
        <f>INDEX(NoSettings!$D:$D,MATCH(EPS!$A992,NoSettings!$A:$A,0))</f>
        <v>0</v>
      </c>
      <c r="K992">
        <f>INDEX(GWP!$C$2:$C$13,MATCH(EPS!I992,GWP!$B$2:$B$13,0))</f>
        <v>0</v>
      </c>
      <c r="L992" s="4">
        <f t="shared" si="31"/>
        <v>0</v>
      </c>
    </row>
    <row r="993" spans="1:12">
      <c r="A993" t="s">
        <v>1011</v>
      </c>
      <c r="B993" t="s">
        <v>1</v>
      </c>
      <c r="C993" t="s">
        <v>1719</v>
      </c>
      <c r="D993" t="s">
        <v>1705</v>
      </c>
      <c r="E993" t="s">
        <v>1704</v>
      </c>
      <c r="F993" t="s">
        <v>1743</v>
      </c>
      <c r="H993" t="str">
        <f>INDEX('Vensim Variables'!$B:$B,MATCH(EPS!$B993,'Vensim Variables'!$A:$A,0))</f>
        <v>g pollutant</v>
      </c>
      <c r="I993" t="str">
        <f t="shared" si="30"/>
        <v>VOC</v>
      </c>
      <c r="J993">
        <f>INDEX(NoSettings!$D:$D,MATCH(EPS!$A993,NoSettings!$A:$A,0))</f>
        <v>0</v>
      </c>
      <c r="K993">
        <f>INDEX(GWP!$C$2:$C$13,MATCH(EPS!I993,GWP!$B$2:$B$13,0))</f>
        <v>0</v>
      </c>
      <c r="L993" s="4">
        <f t="shared" si="31"/>
        <v>0</v>
      </c>
    </row>
    <row r="994" spans="1:12">
      <c r="A994" t="s">
        <v>1012</v>
      </c>
      <c r="B994" t="s">
        <v>1</v>
      </c>
      <c r="C994" t="s">
        <v>1719</v>
      </c>
      <c r="D994" t="s">
        <v>1705</v>
      </c>
      <c r="E994" t="s">
        <v>1704</v>
      </c>
      <c r="F994" t="s">
        <v>1744</v>
      </c>
      <c r="H994" t="str">
        <f>INDEX('Vensim Variables'!$B:$B,MATCH(EPS!$B994,'Vensim Variables'!$A:$A,0))</f>
        <v>g pollutant</v>
      </c>
      <c r="I994" t="str">
        <f t="shared" si="30"/>
        <v>VOC</v>
      </c>
      <c r="J994">
        <f>INDEX(NoSettings!$D:$D,MATCH(EPS!$A994,NoSettings!$A:$A,0))</f>
        <v>0</v>
      </c>
      <c r="K994">
        <f>INDEX(GWP!$C$2:$C$13,MATCH(EPS!I994,GWP!$B$2:$B$13,0))</f>
        <v>0</v>
      </c>
      <c r="L994" s="4">
        <f t="shared" si="31"/>
        <v>0</v>
      </c>
    </row>
    <row r="995" spans="1:12">
      <c r="A995" t="s">
        <v>1013</v>
      </c>
      <c r="B995" t="s">
        <v>1</v>
      </c>
      <c r="C995" t="s">
        <v>1719</v>
      </c>
      <c r="D995" t="s">
        <v>1705</v>
      </c>
      <c r="E995" t="s">
        <v>1704</v>
      </c>
      <c r="F995" t="s">
        <v>1745</v>
      </c>
      <c r="H995" t="str">
        <f>INDEX('Vensim Variables'!$B:$B,MATCH(EPS!$B995,'Vensim Variables'!$A:$A,0))</f>
        <v>g pollutant</v>
      </c>
      <c r="I995" t="str">
        <f t="shared" si="30"/>
        <v>VOC</v>
      </c>
      <c r="J995">
        <f>INDEX(NoSettings!$D:$D,MATCH(EPS!$A995,NoSettings!$A:$A,0))</f>
        <v>1013430000</v>
      </c>
      <c r="K995">
        <f>INDEX(GWP!$C$2:$C$13,MATCH(EPS!I995,GWP!$B$2:$B$13,0))</f>
        <v>0</v>
      </c>
      <c r="L995" s="4">
        <f t="shared" si="31"/>
        <v>0</v>
      </c>
    </row>
    <row r="996" spans="1:12">
      <c r="A996" t="s">
        <v>1014</v>
      </c>
      <c r="B996" t="s">
        <v>1</v>
      </c>
      <c r="C996" t="s">
        <v>1719</v>
      </c>
      <c r="D996" t="s">
        <v>1705</v>
      </c>
      <c r="E996" t="s">
        <v>1704</v>
      </c>
      <c r="F996" t="s">
        <v>1746</v>
      </c>
      <c r="H996" t="str">
        <f>INDEX('Vensim Variables'!$B:$B,MATCH(EPS!$B996,'Vensim Variables'!$A:$A,0))</f>
        <v>g pollutant</v>
      </c>
      <c r="I996" t="str">
        <f t="shared" si="30"/>
        <v>VOC</v>
      </c>
      <c r="J996">
        <f>INDEX(NoSettings!$D:$D,MATCH(EPS!$A996,NoSettings!$A:$A,0))</f>
        <v>0</v>
      </c>
      <c r="K996">
        <f>INDEX(GWP!$C$2:$C$13,MATCH(EPS!I996,GWP!$B$2:$B$13,0))</f>
        <v>0</v>
      </c>
      <c r="L996" s="4">
        <f t="shared" si="31"/>
        <v>0</v>
      </c>
    </row>
    <row r="997" spans="1:12">
      <c r="A997" t="s">
        <v>1015</v>
      </c>
      <c r="B997" t="s">
        <v>1</v>
      </c>
      <c r="C997" t="s">
        <v>1719</v>
      </c>
      <c r="D997" t="s">
        <v>1705</v>
      </c>
      <c r="E997" t="s">
        <v>1704</v>
      </c>
      <c r="F997" t="s">
        <v>1747</v>
      </c>
      <c r="H997" t="str">
        <f>INDEX('Vensim Variables'!$B:$B,MATCH(EPS!$B997,'Vensim Variables'!$A:$A,0))</f>
        <v>g pollutant</v>
      </c>
      <c r="I997" t="str">
        <f t="shared" si="30"/>
        <v>VOC</v>
      </c>
      <c r="J997">
        <f>INDEX(NoSettings!$D:$D,MATCH(EPS!$A997,NoSettings!$A:$A,0))</f>
        <v>0</v>
      </c>
      <c r="K997">
        <f>INDEX(GWP!$C$2:$C$13,MATCH(EPS!I997,GWP!$B$2:$B$13,0))</f>
        <v>0</v>
      </c>
      <c r="L997" s="4">
        <f t="shared" si="31"/>
        <v>0</v>
      </c>
    </row>
    <row r="998" spans="1:12">
      <c r="A998" t="s">
        <v>1016</v>
      </c>
      <c r="B998" t="s">
        <v>1</v>
      </c>
      <c r="C998" t="s">
        <v>1719</v>
      </c>
      <c r="D998" t="s">
        <v>1705</v>
      </c>
      <c r="E998" t="s">
        <v>1704</v>
      </c>
      <c r="F998" t="s">
        <v>1748</v>
      </c>
      <c r="H998" t="str">
        <f>INDEX('Vensim Variables'!$B:$B,MATCH(EPS!$B998,'Vensim Variables'!$A:$A,0))</f>
        <v>g pollutant</v>
      </c>
      <c r="I998" t="str">
        <f t="shared" si="30"/>
        <v>VOC</v>
      </c>
      <c r="J998">
        <f>INDEX(NoSettings!$D:$D,MATCH(EPS!$A998,NoSettings!$A:$A,0))</f>
        <v>0</v>
      </c>
      <c r="K998">
        <f>INDEX(GWP!$C$2:$C$13,MATCH(EPS!I998,GWP!$B$2:$B$13,0))</f>
        <v>0</v>
      </c>
      <c r="L998" s="4">
        <f t="shared" si="31"/>
        <v>0</v>
      </c>
    </row>
    <row r="999" spans="1:12">
      <c r="A999" t="s">
        <v>1017</v>
      </c>
      <c r="B999" t="s">
        <v>1</v>
      </c>
      <c r="C999" t="s">
        <v>1719</v>
      </c>
      <c r="D999" t="s">
        <v>1705</v>
      </c>
      <c r="E999" t="s">
        <v>1704</v>
      </c>
      <c r="F999" t="s">
        <v>1749</v>
      </c>
      <c r="H999" t="str">
        <f>INDEX('Vensim Variables'!$B:$B,MATCH(EPS!$B999,'Vensim Variables'!$A:$A,0))</f>
        <v>g pollutant</v>
      </c>
      <c r="I999" t="str">
        <f t="shared" si="30"/>
        <v>VOC</v>
      </c>
      <c r="J999">
        <f>INDEX(NoSettings!$D:$D,MATCH(EPS!$A999,NoSettings!$A:$A,0))</f>
        <v>2996970000</v>
      </c>
      <c r="K999">
        <f>INDEX(GWP!$C$2:$C$13,MATCH(EPS!I999,GWP!$B$2:$B$13,0))</f>
        <v>0</v>
      </c>
      <c r="L999" s="4">
        <f t="shared" si="31"/>
        <v>0</v>
      </c>
    </row>
    <row r="1000" spans="1:12">
      <c r="A1000" t="s">
        <v>1018</v>
      </c>
      <c r="B1000" t="s">
        <v>1</v>
      </c>
      <c r="C1000" t="s">
        <v>1719</v>
      </c>
      <c r="D1000" t="s">
        <v>1705</v>
      </c>
      <c r="E1000" t="s">
        <v>1704</v>
      </c>
      <c r="F1000" t="s">
        <v>1750</v>
      </c>
      <c r="H1000" t="str">
        <f>INDEX('Vensim Variables'!$B:$B,MATCH(EPS!$B1000,'Vensim Variables'!$A:$A,0))</f>
        <v>g pollutant</v>
      </c>
      <c r="I1000" t="str">
        <f t="shared" si="30"/>
        <v>VOC</v>
      </c>
      <c r="J1000">
        <f>INDEX(NoSettings!$D:$D,MATCH(EPS!$A1000,NoSettings!$A:$A,0))</f>
        <v>0</v>
      </c>
      <c r="K1000">
        <f>INDEX(GWP!$C$2:$C$13,MATCH(EPS!I1000,GWP!$B$2:$B$13,0))</f>
        <v>0</v>
      </c>
      <c r="L1000" s="4">
        <f t="shared" si="31"/>
        <v>0</v>
      </c>
    </row>
    <row r="1001" spans="1:12">
      <c r="A1001" t="s">
        <v>1019</v>
      </c>
      <c r="B1001" t="s">
        <v>1</v>
      </c>
      <c r="C1001" t="s">
        <v>1719</v>
      </c>
      <c r="D1001" t="s">
        <v>1705</v>
      </c>
      <c r="E1001" t="s">
        <v>1704</v>
      </c>
      <c r="F1001" t="s">
        <v>1751</v>
      </c>
      <c r="H1001" t="str">
        <f>INDEX('Vensim Variables'!$B:$B,MATCH(EPS!$B1001,'Vensim Variables'!$A:$A,0))</f>
        <v>g pollutant</v>
      </c>
      <c r="I1001" t="str">
        <f t="shared" si="30"/>
        <v>VOC</v>
      </c>
      <c r="J1001">
        <f>INDEX(NoSettings!$D:$D,MATCH(EPS!$A1001,NoSettings!$A:$A,0))</f>
        <v>0</v>
      </c>
      <c r="K1001">
        <f>INDEX(GWP!$C$2:$C$13,MATCH(EPS!I1001,GWP!$B$2:$B$13,0))</f>
        <v>0</v>
      </c>
      <c r="L1001" s="4">
        <f t="shared" si="31"/>
        <v>0</v>
      </c>
    </row>
    <row r="1002" spans="1:12">
      <c r="A1002" t="s">
        <v>1020</v>
      </c>
      <c r="B1002" t="s">
        <v>1</v>
      </c>
      <c r="C1002" t="s">
        <v>1719</v>
      </c>
      <c r="D1002" t="s">
        <v>1706</v>
      </c>
      <c r="E1002" t="s">
        <v>1703</v>
      </c>
      <c r="F1002" t="s">
        <v>1742</v>
      </c>
      <c r="H1002" t="str">
        <f>INDEX('Vensim Variables'!$B:$B,MATCH(EPS!$B1002,'Vensim Variables'!$A:$A,0))</f>
        <v>g pollutant</v>
      </c>
      <c r="I1002" t="str">
        <f t="shared" si="30"/>
        <v>CO</v>
      </c>
      <c r="J1002">
        <f>INDEX(NoSettings!$D:$D,MATCH(EPS!$A1002,NoSettings!$A:$A,0))</f>
        <v>0</v>
      </c>
      <c r="K1002">
        <f>INDEX(GWP!$C$2:$C$13,MATCH(EPS!I1002,GWP!$B$2:$B$13,0))</f>
        <v>0</v>
      </c>
      <c r="L1002" s="4">
        <f t="shared" si="31"/>
        <v>0</v>
      </c>
    </row>
    <row r="1003" spans="1:12">
      <c r="A1003" t="s">
        <v>1021</v>
      </c>
      <c r="B1003" t="s">
        <v>1</v>
      </c>
      <c r="C1003" t="s">
        <v>1719</v>
      </c>
      <c r="D1003" t="s">
        <v>1706</v>
      </c>
      <c r="E1003" t="s">
        <v>1703</v>
      </c>
      <c r="F1003" t="s">
        <v>1743</v>
      </c>
      <c r="H1003" t="str">
        <f>INDEX('Vensim Variables'!$B:$B,MATCH(EPS!$B1003,'Vensim Variables'!$A:$A,0))</f>
        <v>g pollutant</v>
      </c>
      <c r="I1003" t="str">
        <f t="shared" si="30"/>
        <v>CO</v>
      </c>
      <c r="J1003">
        <f>INDEX(NoSettings!$D:$D,MATCH(EPS!$A1003,NoSettings!$A:$A,0))</f>
        <v>0</v>
      </c>
      <c r="K1003">
        <f>INDEX(GWP!$C$2:$C$13,MATCH(EPS!I1003,GWP!$B$2:$B$13,0))</f>
        <v>0</v>
      </c>
      <c r="L1003" s="4">
        <f t="shared" si="31"/>
        <v>0</v>
      </c>
    </row>
    <row r="1004" spans="1:12">
      <c r="A1004" t="s">
        <v>1022</v>
      </c>
      <c r="B1004" t="s">
        <v>1</v>
      </c>
      <c r="C1004" t="s">
        <v>1719</v>
      </c>
      <c r="D1004" t="s">
        <v>1706</v>
      </c>
      <c r="E1004" t="s">
        <v>1703</v>
      </c>
      <c r="F1004" t="s">
        <v>1744</v>
      </c>
      <c r="H1004" t="str">
        <f>INDEX('Vensim Variables'!$B:$B,MATCH(EPS!$B1004,'Vensim Variables'!$A:$A,0))</f>
        <v>g pollutant</v>
      </c>
      <c r="I1004" t="str">
        <f t="shared" si="30"/>
        <v>CO</v>
      </c>
      <c r="J1004">
        <f>INDEX(NoSettings!$D:$D,MATCH(EPS!$A1004,NoSettings!$A:$A,0))</f>
        <v>90112700000</v>
      </c>
      <c r="K1004">
        <f>INDEX(GWP!$C$2:$C$13,MATCH(EPS!I1004,GWP!$B$2:$B$13,0))</f>
        <v>0</v>
      </c>
      <c r="L1004" s="4">
        <f t="shared" si="31"/>
        <v>0</v>
      </c>
    </row>
    <row r="1005" spans="1:12">
      <c r="A1005" t="s">
        <v>1023</v>
      </c>
      <c r="B1005" t="s">
        <v>1</v>
      </c>
      <c r="C1005" t="s">
        <v>1719</v>
      </c>
      <c r="D1005" t="s">
        <v>1706</v>
      </c>
      <c r="E1005" t="s">
        <v>1703</v>
      </c>
      <c r="F1005" t="s">
        <v>1745</v>
      </c>
      <c r="H1005" t="str">
        <f>INDEX('Vensim Variables'!$B:$B,MATCH(EPS!$B1005,'Vensim Variables'!$A:$A,0))</f>
        <v>g pollutant</v>
      </c>
      <c r="I1005" t="str">
        <f t="shared" si="30"/>
        <v>CO</v>
      </c>
      <c r="J1005">
        <f>INDEX(NoSettings!$D:$D,MATCH(EPS!$A1005,NoSettings!$A:$A,0))</f>
        <v>1463950000</v>
      </c>
      <c r="K1005">
        <f>INDEX(GWP!$C$2:$C$13,MATCH(EPS!I1005,GWP!$B$2:$B$13,0))</f>
        <v>0</v>
      </c>
      <c r="L1005" s="4">
        <f t="shared" si="31"/>
        <v>0</v>
      </c>
    </row>
    <row r="1006" spans="1:12">
      <c r="A1006" t="s">
        <v>1024</v>
      </c>
      <c r="B1006" t="s">
        <v>1</v>
      </c>
      <c r="C1006" t="s">
        <v>1719</v>
      </c>
      <c r="D1006" t="s">
        <v>1706</v>
      </c>
      <c r="E1006" t="s">
        <v>1703</v>
      </c>
      <c r="F1006" t="s">
        <v>1746</v>
      </c>
      <c r="H1006" t="str">
        <f>INDEX('Vensim Variables'!$B:$B,MATCH(EPS!$B1006,'Vensim Variables'!$A:$A,0))</f>
        <v>g pollutant</v>
      </c>
      <c r="I1006" t="str">
        <f t="shared" si="30"/>
        <v>CO</v>
      </c>
      <c r="J1006">
        <f>INDEX(NoSettings!$D:$D,MATCH(EPS!$A1006,NoSettings!$A:$A,0))</f>
        <v>0</v>
      </c>
      <c r="K1006">
        <f>INDEX(GWP!$C$2:$C$13,MATCH(EPS!I1006,GWP!$B$2:$B$13,0))</f>
        <v>0</v>
      </c>
      <c r="L1006" s="4">
        <f t="shared" si="31"/>
        <v>0</v>
      </c>
    </row>
    <row r="1007" spans="1:12">
      <c r="A1007" t="s">
        <v>1025</v>
      </c>
      <c r="B1007" t="s">
        <v>1</v>
      </c>
      <c r="C1007" t="s">
        <v>1719</v>
      </c>
      <c r="D1007" t="s">
        <v>1706</v>
      </c>
      <c r="E1007" t="s">
        <v>1703</v>
      </c>
      <c r="F1007" t="s">
        <v>1747</v>
      </c>
      <c r="H1007" t="str">
        <f>INDEX('Vensim Variables'!$B:$B,MATCH(EPS!$B1007,'Vensim Variables'!$A:$A,0))</f>
        <v>g pollutant</v>
      </c>
      <c r="I1007" t="str">
        <f t="shared" si="30"/>
        <v>CO</v>
      </c>
      <c r="J1007">
        <f>INDEX(NoSettings!$D:$D,MATCH(EPS!$A1007,NoSettings!$A:$A,0))</f>
        <v>0</v>
      </c>
      <c r="K1007">
        <f>INDEX(GWP!$C$2:$C$13,MATCH(EPS!I1007,GWP!$B$2:$B$13,0))</f>
        <v>0</v>
      </c>
      <c r="L1007" s="4">
        <f t="shared" si="31"/>
        <v>0</v>
      </c>
    </row>
    <row r="1008" spans="1:12">
      <c r="A1008" t="s">
        <v>1026</v>
      </c>
      <c r="B1008" t="s">
        <v>1</v>
      </c>
      <c r="C1008" t="s">
        <v>1719</v>
      </c>
      <c r="D1008" t="s">
        <v>1706</v>
      </c>
      <c r="E1008" t="s">
        <v>1703</v>
      </c>
      <c r="F1008" t="s">
        <v>1748</v>
      </c>
      <c r="H1008" t="str">
        <f>INDEX('Vensim Variables'!$B:$B,MATCH(EPS!$B1008,'Vensim Variables'!$A:$A,0))</f>
        <v>g pollutant</v>
      </c>
      <c r="I1008" t="str">
        <f t="shared" si="30"/>
        <v>CO</v>
      </c>
      <c r="J1008">
        <f>INDEX(NoSettings!$D:$D,MATCH(EPS!$A1008,NoSettings!$A:$A,0))</f>
        <v>0</v>
      </c>
      <c r="K1008">
        <f>INDEX(GWP!$C$2:$C$13,MATCH(EPS!I1008,GWP!$B$2:$B$13,0))</f>
        <v>0</v>
      </c>
      <c r="L1008" s="4">
        <f t="shared" si="31"/>
        <v>0</v>
      </c>
    </row>
    <row r="1009" spans="1:12">
      <c r="A1009" t="s">
        <v>1027</v>
      </c>
      <c r="B1009" t="s">
        <v>1</v>
      </c>
      <c r="C1009" t="s">
        <v>1719</v>
      </c>
      <c r="D1009" t="s">
        <v>1706</v>
      </c>
      <c r="E1009" t="s">
        <v>1703</v>
      </c>
      <c r="F1009" t="s">
        <v>1749</v>
      </c>
      <c r="H1009" t="str">
        <f>INDEX('Vensim Variables'!$B:$B,MATCH(EPS!$B1009,'Vensim Variables'!$A:$A,0))</f>
        <v>g pollutant</v>
      </c>
      <c r="I1009" t="str">
        <f t="shared" si="30"/>
        <v>CO</v>
      </c>
      <c r="J1009">
        <f>INDEX(NoSettings!$D:$D,MATCH(EPS!$A1009,NoSettings!$A:$A,0))</f>
        <v>0</v>
      </c>
      <c r="K1009">
        <f>INDEX(GWP!$C$2:$C$13,MATCH(EPS!I1009,GWP!$B$2:$B$13,0))</f>
        <v>0</v>
      </c>
      <c r="L1009" s="4">
        <f t="shared" si="31"/>
        <v>0</v>
      </c>
    </row>
    <row r="1010" spans="1:12">
      <c r="A1010" t="s">
        <v>1028</v>
      </c>
      <c r="B1010" t="s">
        <v>1</v>
      </c>
      <c r="C1010" t="s">
        <v>1719</v>
      </c>
      <c r="D1010" t="s">
        <v>1706</v>
      </c>
      <c r="E1010" t="s">
        <v>1703</v>
      </c>
      <c r="F1010" t="s">
        <v>1750</v>
      </c>
      <c r="H1010" t="str">
        <f>INDEX('Vensim Variables'!$B:$B,MATCH(EPS!$B1010,'Vensim Variables'!$A:$A,0))</f>
        <v>g pollutant</v>
      </c>
      <c r="I1010" t="str">
        <f t="shared" si="30"/>
        <v>CO</v>
      </c>
      <c r="J1010">
        <f>INDEX(NoSettings!$D:$D,MATCH(EPS!$A1010,NoSettings!$A:$A,0))</f>
        <v>0</v>
      </c>
      <c r="K1010">
        <f>INDEX(GWP!$C$2:$C$13,MATCH(EPS!I1010,GWP!$B$2:$B$13,0))</f>
        <v>0</v>
      </c>
      <c r="L1010" s="4">
        <f t="shared" si="31"/>
        <v>0</v>
      </c>
    </row>
    <row r="1011" spans="1:12">
      <c r="A1011" t="s">
        <v>1029</v>
      </c>
      <c r="B1011" t="s">
        <v>1</v>
      </c>
      <c r="C1011" t="s">
        <v>1719</v>
      </c>
      <c r="D1011" t="s">
        <v>1706</v>
      </c>
      <c r="E1011" t="s">
        <v>1703</v>
      </c>
      <c r="F1011" t="s">
        <v>1751</v>
      </c>
      <c r="H1011" t="str">
        <f>INDEX('Vensim Variables'!$B:$B,MATCH(EPS!$B1011,'Vensim Variables'!$A:$A,0))</f>
        <v>g pollutant</v>
      </c>
      <c r="I1011" t="str">
        <f t="shared" si="30"/>
        <v>CO</v>
      </c>
      <c r="J1011">
        <f>INDEX(NoSettings!$D:$D,MATCH(EPS!$A1011,NoSettings!$A:$A,0))</f>
        <v>0</v>
      </c>
      <c r="K1011">
        <f>INDEX(GWP!$C$2:$C$13,MATCH(EPS!I1011,GWP!$B$2:$B$13,0))</f>
        <v>0</v>
      </c>
      <c r="L1011" s="4">
        <f t="shared" si="31"/>
        <v>0</v>
      </c>
    </row>
    <row r="1012" spans="1:12">
      <c r="A1012" t="s">
        <v>1030</v>
      </c>
      <c r="B1012" t="s">
        <v>1</v>
      </c>
      <c r="C1012" t="s">
        <v>1719</v>
      </c>
      <c r="D1012" t="s">
        <v>1706</v>
      </c>
      <c r="E1012" t="s">
        <v>1704</v>
      </c>
      <c r="F1012" t="s">
        <v>1742</v>
      </c>
      <c r="H1012" t="str">
        <f>INDEX('Vensim Variables'!$B:$B,MATCH(EPS!$B1012,'Vensim Variables'!$A:$A,0))</f>
        <v>g pollutant</v>
      </c>
      <c r="I1012" t="str">
        <f t="shared" si="30"/>
        <v>CO</v>
      </c>
      <c r="J1012">
        <f>INDEX(NoSettings!$D:$D,MATCH(EPS!$A1012,NoSettings!$A:$A,0))</f>
        <v>0</v>
      </c>
      <c r="K1012">
        <f>INDEX(GWP!$C$2:$C$13,MATCH(EPS!I1012,GWP!$B$2:$B$13,0))</f>
        <v>0</v>
      </c>
      <c r="L1012" s="4">
        <f t="shared" si="31"/>
        <v>0</v>
      </c>
    </row>
    <row r="1013" spans="1:12">
      <c r="A1013" t="s">
        <v>1031</v>
      </c>
      <c r="B1013" t="s">
        <v>1</v>
      </c>
      <c r="C1013" t="s">
        <v>1719</v>
      </c>
      <c r="D1013" t="s">
        <v>1706</v>
      </c>
      <c r="E1013" t="s">
        <v>1704</v>
      </c>
      <c r="F1013" t="s">
        <v>1743</v>
      </c>
      <c r="H1013" t="str">
        <f>INDEX('Vensim Variables'!$B:$B,MATCH(EPS!$B1013,'Vensim Variables'!$A:$A,0))</f>
        <v>g pollutant</v>
      </c>
      <c r="I1013" t="str">
        <f t="shared" si="30"/>
        <v>CO</v>
      </c>
      <c r="J1013">
        <f>INDEX(NoSettings!$D:$D,MATCH(EPS!$A1013,NoSettings!$A:$A,0))</f>
        <v>0</v>
      </c>
      <c r="K1013">
        <f>INDEX(GWP!$C$2:$C$13,MATCH(EPS!I1013,GWP!$B$2:$B$13,0))</f>
        <v>0</v>
      </c>
      <c r="L1013" s="4">
        <f t="shared" si="31"/>
        <v>0</v>
      </c>
    </row>
    <row r="1014" spans="1:12">
      <c r="A1014" t="s">
        <v>1032</v>
      </c>
      <c r="B1014" t="s">
        <v>1</v>
      </c>
      <c r="C1014" t="s">
        <v>1719</v>
      </c>
      <c r="D1014" t="s">
        <v>1706</v>
      </c>
      <c r="E1014" t="s">
        <v>1704</v>
      </c>
      <c r="F1014" t="s">
        <v>1744</v>
      </c>
      <c r="H1014" t="str">
        <f>INDEX('Vensim Variables'!$B:$B,MATCH(EPS!$B1014,'Vensim Variables'!$A:$A,0))</f>
        <v>g pollutant</v>
      </c>
      <c r="I1014" t="str">
        <f t="shared" si="30"/>
        <v>CO</v>
      </c>
      <c r="J1014">
        <f>INDEX(NoSettings!$D:$D,MATCH(EPS!$A1014,NoSettings!$A:$A,0))</f>
        <v>0</v>
      </c>
      <c r="K1014">
        <f>INDEX(GWP!$C$2:$C$13,MATCH(EPS!I1014,GWP!$B$2:$B$13,0))</f>
        <v>0</v>
      </c>
      <c r="L1014" s="4">
        <f t="shared" si="31"/>
        <v>0</v>
      </c>
    </row>
    <row r="1015" spans="1:12">
      <c r="A1015" t="s">
        <v>1033</v>
      </c>
      <c r="B1015" t="s">
        <v>1</v>
      </c>
      <c r="C1015" t="s">
        <v>1719</v>
      </c>
      <c r="D1015" t="s">
        <v>1706</v>
      </c>
      <c r="E1015" t="s">
        <v>1704</v>
      </c>
      <c r="F1015" t="s">
        <v>1745</v>
      </c>
      <c r="H1015" t="str">
        <f>INDEX('Vensim Variables'!$B:$B,MATCH(EPS!$B1015,'Vensim Variables'!$A:$A,0))</f>
        <v>g pollutant</v>
      </c>
      <c r="I1015" t="str">
        <f t="shared" si="30"/>
        <v>CO</v>
      </c>
      <c r="J1015">
        <f>INDEX(NoSettings!$D:$D,MATCH(EPS!$A1015,NoSettings!$A:$A,0))</f>
        <v>3354550000</v>
      </c>
      <c r="K1015">
        <f>INDEX(GWP!$C$2:$C$13,MATCH(EPS!I1015,GWP!$B$2:$B$13,0))</f>
        <v>0</v>
      </c>
      <c r="L1015" s="4">
        <f t="shared" si="31"/>
        <v>0</v>
      </c>
    </row>
    <row r="1016" spans="1:12">
      <c r="A1016" t="s">
        <v>1034</v>
      </c>
      <c r="B1016" t="s">
        <v>1</v>
      </c>
      <c r="C1016" t="s">
        <v>1719</v>
      </c>
      <c r="D1016" t="s">
        <v>1706</v>
      </c>
      <c r="E1016" t="s">
        <v>1704</v>
      </c>
      <c r="F1016" t="s">
        <v>1746</v>
      </c>
      <c r="H1016" t="str">
        <f>INDEX('Vensim Variables'!$B:$B,MATCH(EPS!$B1016,'Vensim Variables'!$A:$A,0))</f>
        <v>g pollutant</v>
      </c>
      <c r="I1016" t="str">
        <f t="shared" si="30"/>
        <v>CO</v>
      </c>
      <c r="J1016">
        <f>INDEX(NoSettings!$D:$D,MATCH(EPS!$A1016,NoSettings!$A:$A,0))</f>
        <v>0</v>
      </c>
      <c r="K1016">
        <f>INDEX(GWP!$C$2:$C$13,MATCH(EPS!I1016,GWP!$B$2:$B$13,0))</f>
        <v>0</v>
      </c>
      <c r="L1016" s="4">
        <f t="shared" si="31"/>
        <v>0</v>
      </c>
    </row>
    <row r="1017" spans="1:12">
      <c r="A1017" t="s">
        <v>1035</v>
      </c>
      <c r="B1017" t="s">
        <v>1</v>
      </c>
      <c r="C1017" t="s">
        <v>1719</v>
      </c>
      <c r="D1017" t="s">
        <v>1706</v>
      </c>
      <c r="E1017" t="s">
        <v>1704</v>
      </c>
      <c r="F1017" t="s">
        <v>1747</v>
      </c>
      <c r="H1017" t="str">
        <f>INDEX('Vensim Variables'!$B:$B,MATCH(EPS!$B1017,'Vensim Variables'!$A:$A,0))</f>
        <v>g pollutant</v>
      </c>
      <c r="I1017" t="str">
        <f t="shared" si="30"/>
        <v>CO</v>
      </c>
      <c r="J1017">
        <f>INDEX(NoSettings!$D:$D,MATCH(EPS!$A1017,NoSettings!$A:$A,0))</f>
        <v>0</v>
      </c>
      <c r="K1017">
        <f>INDEX(GWP!$C$2:$C$13,MATCH(EPS!I1017,GWP!$B$2:$B$13,0))</f>
        <v>0</v>
      </c>
      <c r="L1017" s="4">
        <f t="shared" si="31"/>
        <v>0</v>
      </c>
    </row>
    <row r="1018" spans="1:12">
      <c r="A1018" t="s">
        <v>1036</v>
      </c>
      <c r="B1018" t="s">
        <v>1</v>
      </c>
      <c r="C1018" t="s">
        <v>1719</v>
      </c>
      <c r="D1018" t="s">
        <v>1706</v>
      </c>
      <c r="E1018" t="s">
        <v>1704</v>
      </c>
      <c r="F1018" t="s">
        <v>1748</v>
      </c>
      <c r="H1018" t="str">
        <f>INDEX('Vensim Variables'!$B:$B,MATCH(EPS!$B1018,'Vensim Variables'!$A:$A,0))</f>
        <v>g pollutant</v>
      </c>
      <c r="I1018" t="str">
        <f t="shared" si="30"/>
        <v>CO</v>
      </c>
      <c r="J1018">
        <f>INDEX(NoSettings!$D:$D,MATCH(EPS!$A1018,NoSettings!$A:$A,0))</f>
        <v>0</v>
      </c>
      <c r="K1018">
        <f>INDEX(GWP!$C$2:$C$13,MATCH(EPS!I1018,GWP!$B$2:$B$13,0))</f>
        <v>0</v>
      </c>
      <c r="L1018" s="4">
        <f t="shared" si="31"/>
        <v>0</v>
      </c>
    </row>
    <row r="1019" spans="1:12">
      <c r="A1019" t="s">
        <v>1037</v>
      </c>
      <c r="B1019" t="s">
        <v>1</v>
      </c>
      <c r="C1019" t="s">
        <v>1719</v>
      </c>
      <c r="D1019" t="s">
        <v>1706</v>
      </c>
      <c r="E1019" t="s">
        <v>1704</v>
      </c>
      <c r="F1019" t="s">
        <v>1749</v>
      </c>
      <c r="H1019" t="str">
        <f>INDEX('Vensim Variables'!$B:$B,MATCH(EPS!$B1019,'Vensim Variables'!$A:$A,0))</f>
        <v>g pollutant</v>
      </c>
      <c r="I1019" t="str">
        <f t="shared" si="30"/>
        <v>CO</v>
      </c>
      <c r="J1019">
        <f>INDEX(NoSettings!$D:$D,MATCH(EPS!$A1019,NoSettings!$A:$A,0))</f>
        <v>9920270000</v>
      </c>
      <c r="K1019">
        <f>INDEX(GWP!$C$2:$C$13,MATCH(EPS!I1019,GWP!$B$2:$B$13,0))</f>
        <v>0</v>
      </c>
      <c r="L1019" s="4">
        <f t="shared" si="31"/>
        <v>0</v>
      </c>
    </row>
    <row r="1020" spans="1:12">
      <c r="A1020" t="s">
        <v>1038</v>
      </c>
      <c r="B1020" t="s">
        <v>1</v>
      </c>
      <c r="C1020" t="s">
        <v>1719</v>
      </c>
      <c r="D1020" t="s">
        <v>1706</v>
      </c>
      <c r="E1020" t="s">
        <v>1704</v>
      </c>
      <c r="F1020" t="s">
        <v>1750</v>
      </c>
      <c r="H1020" t="str">
        <f>INDEX('Vensim Variables'!$B:$B,MATCH(EPS!$B1020,'Vensim Variables'!$A:$A,0))</f>
        <v>g pollutant</v>
      </c>
      <c r="I1020" t="str">
        <f t="shared" si="30"/>
        <v>CO</v>
      </c>
      <c r="J1020">
        <f>INDEX(NoSettings!$D:$D,MATCH(EPS!$A1020,NoSettings!$A:$A,0))</f>
        <v>0</v>
      </c>
      <c r="K1020">
        <f>INDEX(GWP!$C$2:$C$13,MATCH(EPS!I1020,GWP!$B$2:$B$13,0))</f>
        <v>0</v>
      </c>
      <c r="L1020" s="4">
        <f t="shared" si="31"/>
        <v>0</v>
      </c>
    </row>
    <row r="1021" spans="1:12">
      <c r="A1021" t="s">
        <v>1039</v>
      </c>
      <c r="B1021" t="s">
        <v>1</v>
      </c>
      <c r="C1021" t="s">
        <v>1719</v>
      </c>
      <c r="D1021" t="s">
        <v>1706</v>
      </c>
      <c r="E1021" t="s">
        <v>1704</v>
      </c>
      <c r="F1021" t="s">
        <v>1751</v>
      </c>
      <c r="H1021" t="str">
        <f>INDEX('Vensim Variables'!$B:$B,MATCH(EPS!$B1021,'Vensim Variables'!$A:$A,0))</f>
        <v>g pollutant</v>
      </c>
      <c r="I1021" t="str">
        <f t="shared" si="30"/>
        <v>CO</v>
      </c>
      <c r="J1021">
        <f>INDEX(NoSettings!$D:$D,MATCH(EPS!$A1021,NoSettings!$A:$A,0))</f>
        <v>0</v>
      </c>
      <c r="K1021">
        <f>INDEX(GWP!$C$2:$C$13,MATCH(EPS!I1021,GWP!$B$2:$B$13,0))</f>
        <v>0</v>
      </c>
      <c r="L1021" s="4">
        <f t="shared" si="31"/>
        <v>0</v>
      </c>
    </row>
    <row r="1022" spans="1:12">
      <c r="A1022" t="s">
        <v>1040</v>
      </c>
      <c r="B1022" t="s">
        <v>1</v>
      </c>
      <c r="C1022" t="s">
        <v>1719</v>
      </c>
      <c r="D1022" t="s">
        <v>1707</v>
      </c>
      <c r="E1022" t="s">
        <v>1703</v>
      </c>
      <c r="F1022" t="s">
        <v>1742</v>
      </c>
      <c r="H1022" t="str">
        <f>INDEX('Vensim Variables'!$B:$B,MATCH(EPS!$B1022,'Vensim Variables'!$A:$A,0))</f>
        <v>g pollutant</v>
      </c>
      <c r="I1022" t="str">
        <f t="shared" si="30"/>
        <v>NOx</v>
      </c>
      <c r="J1022">
        <f>INDEX(NoSettings!$D:$D,MATCH(EPS!$A1022,NoSettings!$A:$A,0))</f>
        <v>0</v>
      </c>
      <c r="K1022">
        <f>INDEX(GWP!$C$2:$C$13,MATCH(EPS!I1022,GWP!$B$2:$B$13,0))</f>
        <v>0</v>
      </c>
      <c r="L1022" s="4">
        <f t="shared" si="31"/>
        <v>0</v>
      </c>
    </row>
    <row r="1023" spans="1:12">
      <c r="A1023" t="s">
        <v>1041</v>
      </c>
      <c r="B1023" t="s">
        <v>1</v>
      </c>
      <c r="C1023" t="s">
        <v>1719</v>
      </c>
      <c r="D1023" t="s">
        <v>1707</v>
      </c>
      <c r="E1023" t="s">
        <v>1703</v>
      </c>
      <c r="F1023" t="s">
        <v>1743</v>
      </c>
      <c r="H1023" t="str">
        <f>INDEX('Vensim Variables'!$B:$B,MATCH(EPS!$B1023,'Vensim Variables'!$A:$A,0))</f>
        <v>g pollutant</v>
      </c>
      <c r="I1023" t="str">
        <f t="shared" si="30"/>
        <v>NOx</v>
      </c>
      <c r="J1023">
        <f>INDEX(NoSettings!$D:$D,MATCH(EPS!$A1023,NoSettings!$A:$A,0))</f>
        <v>0</v>
      </c>
      <c r="K1023">
        <f>INDEX(GWP!$C$2:$C$13,MATCH(EPS!I1023,GWP!$B$2:$B$13,0))</f>
        <v>0</v>
      </c>
      <c r="L1023" s="4">
        <f t="shared" si="31"/>
        <v>0</v>
      </c>
    </row>
    <row r="1024" spans="1:12">
      <c r="A1024" t="s">
        <v>1042</v>
      </c>
      <c r="B1024" t="s">
        <v>1</v>
      </c>
      <c r="C1024" t="s">
        <v>1719</v>
      </c>
      <c r="D1024" t="s">
        <v>1707</v>
      </c>
      <c r="E1024" t="s">
        <v>1703</v>
      </c>
      <c r="F1024" t="s">
        <v>1744</v>
      </c>
      <c r="H1024" t="str">
        <f>INDEX('Vensim Variables'!$B:$B,MATCH(EPS!$B1024,'Vensim Variables'!$A:$A,0))</f>
        <v>g pollutant</v>
      </c>
      <c r="I1024" t="str">
        <f t="shared" si="30"/>
        <v>NOx</v>
      </c>
      <c r="J1024">
        <f>INDEX(NoSettings!$D:$D,MATCH(EPS!$A1024,NoSettings!$A:$A,0))</f>
        <v>4001070000</v>
      </c>
      <c r="K1024">
        <f>INDEX(GWP!$C$2:$C$13,MATCH(EPS!I1024,GWP!$B$2:$B$13,0))</f>
        <v>0</v>
      </c>
      <c r="L1024" s="4">
        <f t="shared" si="31"/>
        <v>0</v>
      </c>
    </row>
    <row r="1025" spans="1:12">
      <c r="A1025" t="s">
        <v>1043</v>
      </c>
      <c r="B1025" t="s">
        <v>1</v>
      </c>
      <c r="C1025" t="s">
        <v>1719</v>
      </c>
      <c r="D1025" t="s">
        <v>1707</v>
      </c>
      <c r="E1025" t="s">
        <v>1703</v>
      </c>
      <c r="F1025" t="s">
        <v>1745</v>
      </c>
      <c r="H1025" t="str">
        <f>INDEX('Vensim Variables'!$B:$B,MATCH(EPS!$B1025,'Vensim Variables'!$A:$A,0))</f>
        <v>g pollutant</v>
      </c>
      <c r="I1025" t="str">
        <f t="shared" si="30"/>
        <v>NOx</v>
      </c>
      <c r="J1025">
        <f>INDEX(NoSettings!$D:$D,MATCH(EPS!$A1025,NoSettings!$A:$A,0))</f>
        <v>11151700000</v>
      </c>
      <c r="K1025">
        <f>INDEX(GWP!$C$2:$C$13,MATCH(EPS!I1025,GWP!$B$2:$B$13,0))</f>
        <v>0</v>
      </c>
      <c r="L1025" s="4">
        <f t="shared" si="31"/>
        <v>0</v>
      </c>
    </row>
    <row r="1026" spans="1:12">
      <c r="A1026" t="s">
        <v>1044</v>
      </c>
      <c r="B1026" t="s">
        <v>1</v>
      </c>
      <c r="C1026" t="s">
        <v>1719</v>
      </c>
      <c r="D1026" t="s">
        <v>1707</v>
      </c>
      <c r="E1026" t="s">
        <v>1703</v>
      </c>
      <c r="F1026" t="s">
        <v>1746</v>
      </c>
      <c r="H1026" t="str">
        <f>INDEX('Vensim Variables'!$B:$B,MATCH(EPS!$B1026,'Vensim Variables'!$A:$A,0))</f>
        <v>g pollutant</v>
      </c>
      <c r="I1026" t="str">
        <f t="shared" si="30"/>
        <v>NOx</v>
      </c>
      <c r="J1026">
        <f>INDEX(NoSettings!$D:$D,MATCH(EPS!$A1026,NoSettings!$A:$A,0))</f>
        <v>0</v>
      </c>
      <c r="K1026">
        <f>INDEX(GWP!$C$2:$C$13,MATCH(EPS!I1026,GWP!$B$2:$B$13,0))</f>
        <v>0</v>
      </c>
      <c r="L1026" s="4">
        <f t="shared" si="31"/>
        <v>0</v>
      </c>
    </row>
    <row r="1027" spans="1:12">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INDEX(NoSettings!$D:$D,MATCH(EPS!$A1027,NoSettings!$A:$A,0))</f>
        <v>0</v>
      </c>
      <c r="K1027">
        <f>INDEX(GWP!$C$2:$C$13,MATCH(EPS!I1027,GWP!$B$2:$B$13,0))</f>
        <v>0</v>
      </c>
      <c r="L1027" s="4">
        <f t="shared" ref="L1027:L1090" si="33">IF(H1027="g pollutant",K1027*J1027/10^12,IF(H1027="MMTCO2e",J1027,IF(H1027="MWh",J1027,0)))</f>
        <v>0</v>
      </c>
    </row>
    <row r="1028" spans="1:12">
      <c r="A1028" t="s">
        <v>1046</v>
      </c>
      <c r="B1028" t="s">
        <v>1</v>
      </c>
      <c r="C1028" t="s">
        <v>1719</v>
      </c>
      <c r="D1028" t="s">
        <v>1707</v>
      </c>
      <c r="E1028" t="s">
        <v>1703</v>
      </c>
      <c r="F1028" t="s">
        <v>1748</v>
      </c>
      <c r="H1028" t="str">
        <f>INDEX('Vensim Variables'!$B:$B,MATCH(EPS!$B1028,'Vensim Variables'!$A:$A,0))</f>
        <v>g pollutant</v>
      </c>
      <c r="I1028" t="str">
        <f t="shared" si="32"/>
        <v>NOx</v>
      </c>
      <c r="J1028">
        <f>INDEX(NoSettings!$D:$D,MATCH(EPS!$A1028,NoSettings!$A:$A,0))</f>
        <v>0</v>
      </c>
      <c r="K1028">
        <f>INDEX(GWP!$C$2:$C$13,MATCH(EPS!I1028,GWP!$B$2:$B$13,0))</f>
        <v>0</v>
      </c>
      <c r="L1028" s="4">
        <f t="shared" si="33"/>
        <v>0</v>
      </c>
    </row>
    <row r="1029" spans="1:12">
      <c r="A1029" t="s">
        <v>1047</v>
      </c>
      <c r="B1029" t="s">
        <v>1</v>
      </c>
      <c r="C1029" t="s">
        <v>1719</v>
      </c>
      <c r="D1029" t="s">
        <v>1707</v>
      </c>
      <c r="E1029" t="s">
        <v>1703</v>
      </c>
      <c r="F1029" t="s">
        <v>1749</v>
      </c>
      <c r="H1029" t="str">
        <f>INDEX('Vensim Variables'!$B:$B,MATCH(EPS!$B1029,'Vensim Variables'!$A:$A,0))</f>
        <v>g pollutant</v>
      </c>
      <c r="I1029" t="str">
        <f t="shared" si="32"/>
        <v>NOx</v>
      </c>
      <c r="J1029">
        <f>INDEX(NoSettings!$D:$D,MATCH(EPS!$A1029,NoSettings!$A:$A,0))</f>
        <v>0</v>
      </c>
      <c r="K1029">
        <f>INDEX(GWP!$C$2:$C$13,MATCH(EPS!I1029,GWP!$B$2:$B$13,0))</f>
        <v>0</v>
      </c>
      <c r="L1029" s="4">
        <f t="shared" si="33"/>
        <v>0</v>
      </c>
    </row>
    <row r="1030" spans="1:12">
      <c r="A1030" t="s">
        <v>1048</v>
      </c>
      <c r="B1030" t="s">
        <v>1</v>
      </c>
      <c r="C1030" t="s">
        <v>1719</v>
      </c>
      <c r="D1030" t="s">
        <v>1707</v>
      </c>
      <c r="E1030" t="s">
        <v>1703</v>
      </c>
      <c r="F1030" t="s">
        <v>1750</v>
      </c>
      <c r="H1030" t="str">
        <f>INDEX('Vensim Variables'!$B:$B,MATCH(EPS!$B1030,'Vensim Variables'!$A:$A,0))</f>
        <v>g pollutant</v>
      </c>
      <c r="I1030" t="str">
        <f t="shared" si="32"/>
        <v>NOx</v>
      </c>
      <c r="J1030">
        <f>INDEX(NoSettings!$D:$D,MATCH(EPS!$A1030,NoSettings!$A:$A,0))</f>
        <v>0</v>
      </c>
      <c r="K1030">
        <f>INDEX(GWP!$C$2:$C$13,MATCH(EPS!I1030,GWP!$B$2:$B$13,0))</f>
        <v>0</v>
      </c>
      <c r="L1030" s="4">
        <f t="shared" si="33"/>
        <v>0</v>
      </c>
    </row>
    <row r="1031" spans="1:12">
      <c r="A1031" t="s">
        <v>1049</v>
      </c>
      <c r="B1031" t="s">
        <v>1</v>
      </c>
      <c r="C1031" t="s">
        <v>1719</v>
      </c>
      <c r="D1031" t="s">
        <v>1707</v>
      </c>
      <c r="E1031" t="s">
        <v>1703</v>
      </c>
      <c r="F1031" t="s">
        <v>1751</v>
      </c>
      <c r="H1031" t="str">
        <f>INDEX('Vensim Variables'!$B:$B,MATCH(EPS!$B1031,'Vensim Variables'!$A:$A,0))</f>
        <v>g pollutant</v>
      </c>
      <c r="I1031" t="str">
        <f t="shared" si="32"/>
        <v>NOx</v>
      </c>
      <c r="J1031">
        <f>INDEX(NoSettings!$D:$D,MATCH(EPS!$A1031,NoSettings!$A:$A,0))</f>
        <v>0</v>
      </c>
      <c r="K1031">
        <f>INDEX(GWP!$C$2:$C$13,MATCH(EPS!I1031,GWP!$B$2:$B$13,0))</f>
        <v>0</v>
      </c>
      <c r="L1031" s="4">
        <f t="shared" si="33"/>
        <v>0</v>
      </c>
    </row>
    <row r="1032" spans="1:12">
      <c r="A1032" t="s">
        <v>1050</v>
      </c>
      <c r="B1032" t="s">
        <v>1</v>
      </c>
      <c r="C1032" t="s">
        <v>1719</v>
      </c>
      <c r="D1032" t="s">
        <v>1707</v>
      </c>
      <c r="E1032" t="s">
        <v>1704</v>
      </c>
      <c r="F1032" t="s">
        <v>1742</v>
      </c>
      <c r="H1032" t="str">
        <f>INDEX('Vensim Variables'!$B:$B,MATCH(EPS!$B1032,'Vensim Variables'!$A:$A,0))</f>
        <v>g pollutant</v>
      </c>
      <c r="I1032" t="str">
        <f t="shared" si="32"/>
        <v>NOx</v>
      </c>
      <c r="J1032">
        <f>INDEX(NoSettings!$D:$D,MATCH(EPS!$A1032,NoSettings!$A:$A,0))</f>
        <v>0</v>
      </c>
      <c r="K1032">
        <f>INDEX(GWP!$C$2:$C$13,MATCH(EPS!I1032,GWP!$B$2:$B$13,0))</f>
        <v>0</v>
      </c>
      <c r="L1032" s="4">
        <f t="shared" si="33"/>
        <v>0</v>
      </c>
    </row>
    <row r="1033" spans="1:12">
      <c r="A1033" t="s">
        <v>1051</v>
      </c>
      <c r="B1033" t="s">
        <v>1</v>
      </c>
      <c r="C1033" t="s">
        <v>1719</v>
      </c>
      <c r="D1033" t="s">
        <v>1707</v>
      </c>
      <c r="E1033" t="s">
        <v>1704</v>
      </c>
      <c r="F1033" t="s">
        <v>1743</v>
      </c>
      <c r="H1033" t="str">
        <f>INDEX('Vensim Variables'!$B:$B,MATCH(EPS!$B1033,'Vensim Variables'!$A:$A,0))</f>
        <v>g pollutant</v>
      </c>
      <c r="I1033" t="str">
        <f t="shared" si="32"/>
        <v>NOx</v>
      </c>
      <c r="J1033">
        <f>INDEX(NoSettings!$D:$D,MATCH(EPS!$A1033,NoSettings!$A:$A,0))</f>
        <v>0</v>
      </c>
      <c r="K1033">
        <f>INDEX(GWP!$C$2:$C$13,MATCH(EPS!I1033,GWP!$B$2:$B$13,0))</f>
        <v>0</v>
      </c>
      <c r="L1033" s="4">
        <f t="shared" si="33"/>
        <v>0</v>
      </c>
    </row>
    <row r="1034" spans="1:12">
      <c r="A1034" t="s">
        <v>1052</v>
      </c>
      <c r="B1034" t="s">
        <v>1</v>
      </c>
      <c r="C1034" t="s">
        <v>1719</v>
      </c>
      <c r="D1034" t="s">
        <v>1707</v>
      </c>
      <c r="E1034" t="s">
        <v>1704</v>
      </c>
      <c r="F1034" t="s">
        <v>1744</v>
      </c>
      <c r="H1034" t="str">
        <f>INDEX('Vensim Variables'!$B:$B,MATCH(EPS!$B1034,'Vensim Variables'!$A:$A,0))</f>
        <v>g pollutant</v>
      </c>
      <c r="I1034" t="str">
        <f t="shared" si="32"/>
        <v>NOx</v>
      </c>
      <c r="J1034">
        <f>INDEX(NoSettings!$D:$D,MATCH(EPS!$A1034,NoSettings!$A:$A,0))</f>
        <v>0</v>
      </c>
      <c r="K1034">
        <f>INDEX(GWP!$C$2:$C$13,MATCH(EPS!I1034,GWP!$B$2:$B$13,0))</f>
        <v>0</v>
      </c>
      <c r="L1034" s="4">
        <f t="shared" si="33"/>
        <v>0</v>
      </c>
    </row>
    <row r="1035" spans="1:12">
      <c r="A1035" t="s">
        <v>1053</v>
      </c>
      <c r="B1035" t="s">
        <v>1</v>
      </c>
      <c r="C1035" t="s">
        <v>1719</v>
      </c>
      <c r="D1035" t="s">
        <v>1707</v>
      </c>
      <c r="E1035" t="s">
        <v>1704</v>
      </c>
      <c r="F1035" t="s">
        <v>1745</v>
      </c>
      <c r="H1035" t="str">
        <f>INDEX('Vensim Variables'!$B:$B,MATCH(EPS!$B1035,'Vensim Variables'!$A:$A,0))</f>
        <v>g pollutant</v>
      </c>
      <c r="I1035" t="str">
        <f t="shared" si="32"/>
        <v>NOx</v>
      </c>
      <c r="J1035">
        <f>INDEX(NoSettings!$D:$D,MATCH(EPS!$A1035,NoSettings!$A:$A,0))</f>
        <v>25553300000</v>
      </c>
      <c r="K1035">
        <f>INDEX(GWP!$C$2:$C$13,MATCH(EPS!I1035,GWP!$B$2:$B$13,0))</f>
        <v>0</v>
      </c>
      <c r="L1035" s="4">
        <f t="shared" si="33"/>
        <v>0</v>
      </c>
    </row>
    <row r="1036" spans="1:12">
      <c r="A1036" t="s">
        <v>1054</v>
      </c>
      <c r="B1036" t="s">
        <v>1</v>
      </c>
      <c r="C1036" t="s">
        <v>1719</v>
      </c>
      <c r="D1036" t="s">
        <v>1707</v>
      </c>
      <c r="E1036" t="s">
        <v>1704</v>
      </c>
      <c r="F1036" t="s">
        <v>1746</v>
      </c>
      <c r="H1036" t="str">
        <f>INDEX('Vensim Variables'!$B:$B,MATCH(EPS!$B1036,'Vensim Variables'!$A:$A,0))</f>
        <v>g pollutant</v>
      </c>
      <c r="I1036" t="str">
        <f t="shared" si="32"/>
        <v>NOx</v>
      </c>
      <c r="J1036">
        <f>INDEX(NoSettings!$D:$D,MATCH(EPS!$A1036,NoSettings!$A:$A,0))</f>
        <v>0</v>
      </c>
      <c r="K1036">
        <f>INDEX(GWP!$C$2:$C$13,MATCH(EPS!I1036,GWP!$B$2:$B$13,0))</f>
        <v>0</v>
      </c>
      <c r="L1036" s="4">
        <f t="shared" si="33"/>
        <v>0</v>
      </c>
    </row>
    <row r="1037" spans="1:12">
      <c r="A1037" t="s">
        <v>1055</v>
      </c>
      <c r="B1037" t="s">
        <v>1</v>
      </c>
      <c r="C1037" t="s">
        <v>1719</v>
      </c>
      <c r="D1037" t="s">
        <v>1707</v>
      </c>
      <c r="E1037" t="s">
        <v>1704</v>
      </c>
      <c r="F1037" t="s">
        <v>1747</v>
      </c>
      <c r="H1037" t="str">
        <f>INDEX('Vensim Variables'!$B:$B,MATCH(EPS!$B1037,'Vensim Variables'!$A:$A,0))</f>
        <v>g pollutant</v>
      </c>
      <c r="I1037" t="str">
        <f t="shared" si="32"/>
        <v>NOx</v>
      </c>
      <c r="J1037">
        <f>INDEX(NoSettings!$D:$D,MATCH(EPS!$A1037,NoSettings!$A:$A,0))</f>
        <v>0</v>
      </c>
      <c r="K1037">
        <f>INDEX(GWP!$C$2:$C$13,MATCH(EPS!I1037,GWP!$B$2:$B$13,0))</f>
        <v>0</v>
      </c>
      <c r="L1037" s="4">
        <f t="shared" si="33"/>
        <v>0</v>
      </c>
    </row>
    <row r="1038" spans="1:12">
      <c r="A1038" t="s">
        <v>1056</v>
      </c>
      <c r="B1038" t="s">
        <v>1</v>
      </c>
      <c r="C1038" t="s">
        <v>1719</v>
      </c>
      <c r="D1038" t="s">
        <v>1707</v>
      </c>
      <c r="E1038" t="s">
        <v>1704</v>
      </c>
      <c r="F1038" t="s">
        <v>1748</v>
      </c>
      <c r="H1038" t="str">
        <f>INDEX('Vensim Variables'!$B:$B,MATCH(EPS!$B1038,'Vensim Variables'!$A:$A,0))</f>
        <v>g pollutant</v>
      </c>
      <c r="I1038" t="str">
        <f t="shared" si="32"/>
        <v>NOx</v>
      </c>
      <c r="J1038">
        <f>INDEX(NoSettings!$D:$D,MATCH(EPS!$A1038,NoSettings!$A:$A,0))</f>
        <v>0</v>
      </c>
      <c r="K1038">
        <f>INDEX(GWP!$C$2:$C$13,MATCH(EPS!I1038,GWP!$B$2:$B$13,0))</f>
        <v>0</v>
      </c>
      <c r="L1038" s="4">
        <f t="shared" si="33"/>
        <v>0</v>
      </c>
    </row>
    <row r="1039" spans="1:12">
      <c r="A1039" t="s">
        <v>1057</v>
      </c>
      <c r="B1039" t="s">
        <v>1</v>
      </c>
      <c r="C1039" t="s">
        <v>1719</v>
      </c>
      <c r="D1039" t="s">
        <v>1707</v>
      </c>
      <c r="E1039" t="s">
        <v>1704</v>
      </c>
      <c r="F1039" t="s">
        <v>1749</v>
      </c>
      <c r="H1039" t="str">
        <f>INDEX('Vensim Variables'!$B:$B,MATCH(EPS!$B1039,'Vensim Variables'!$A:$A,0))</f>
        <v>g pollutant</v>
      </c>
      <c r="I1039" t="str">
        <f t="shared" si="32"/>
        <v>NOx</v>
      </c>
      <c r="J1039">
        <f>INDEX(NoSettings!$D:$D,MATCH(EPS!$A1039,NoSettings!$A:$A,0))</f>
        <v>75567700000</v>
      </c>
      <c r="K1039">
        <f>INDEX(GWP!$C$2:$C$13,MATCH(EPS!I1039,GWP!$B$2:$B$13,0))</f>
        <v>0</v>
      </c>
      <c r="L1039" s="4">
        <f t="shared" si="33"/>
        <v>0</v>
      </c>
    </row>
    <row r="1040" spans="1:12">
      <c r="A1040" t="s">
        <v>1058</v>
      </c>
      <c r="B1040" t="s">
        <v>1</v>
      </c>
      <c r="C1040" t="s">
        <v>1719</v>
      </c>
      <c r="D1040" t="s">
        <v>1707</v>
      </c>
      <c r="E1040" t="s">
        <v>1704</v>
      </c>
      <c r="F1040" t="s">
        <v>1750</v>
      </c>
      <c r="H1040" t="str">
        <f>INDEX('Vensim Variables'!$B:$B,MATCH(EPS!$B1040,'Vensim Variables'!$A:$A,0))</f>
        <v>g pollutant</v>
      </c>
      <c r="I1040" t="str">
        <f t="shared" si="32"/>
        <v>NOx</v>
      </c>
      <c r="J1040">
        <f>INDEX(NoSettings!$D:$D,MATCH(EPS!$A1040,NoSettings!$A:$A,0))</f>
        <v>0</v>
      </c>
      <c r="K1040">
        <f>INDEX(GWP!$C$2:$C$13,MATCH(EPS!I1040,GWP!$B$2:$B$13,0))</f>
        <v>0</v>
      </c>
      <c r="L1040" s="4">
        <f t="shared" si="33"/>
        <v>0</v>
      </c>
    </row>
    <row r="1041" spans="1:12">
      <c r="A1041" t="s">
        <v>1059</v>
      </c>
      <c r="B1041" t="s">
        <v>1</v>
      </c>
      <c r="C1041" t="s">
        <v>1719</v>
      </c>
      <c r="D1041" t="s">
        <v>1707</v>
      </c>
      <c r="E1041" t="s">
        <v>1704</v>
      </c>
      <c r="F1041" t="s">
        <v>1751</v>
      </c>
      <c r="H1041" t="str">
        <f>INDEX('Vensim Variables'!$B:$B,MATCH(EPS!$B1041,'Vensim Variables'!$A:$A,0))</f>
        <v>g pollutant</v>
      </c>
      <c r="I1041" t="str">
        <f t="shared" si="32"/>
        <v>NOx</v>
      </c>
      <c r="J1041">
        <f>INDEX(NoSettings!$D:$D,MATCH(EPS!$A1041,NoSettings!$A:$A,0))</f>
        <v>0</v>
      </c>
      <c r="K1041">
        <f>INDEX(GWP!$C$2:$C$13,MATCH(EPS!I1041,GWP!$B$2:$B$13,0))</f>
        <v>0</v>
      </c>
      <c r="L1041" s="4">
        <f t="shared" si="33"/>
        <v>0</v>
      </c>
    </row>
    <row r="1042" spans="1:12">
      <c r="A1042" t="s">
        <v>1060</v>
      </c>
      <c r="B1042" t="s">
        <v>1</v>
      </c>
      <c r="C1042" t="s">
        <v>1719</v>
      </c>
      <c r="D1042" t="s">
        <v>1708</v>
      </c>
      <c r="E1042" t="s">
        <v>1703</v>
      </c>
      <c r="F1042" t="s">
        <v>1742</v>
      </c>
      <c r="H1042" t="str">
        <f>INDEX('Vensim Variables'!$B:$B,MATCH(EPS!$B1042,'Vensim Variables'!$A:$A,0))</f>
        <v>g pollutant</v>
      </c>
      <c r="I1042" t="str">
        <f t="shared" si="32"/>
        <v>PM10</v>
      </c>
      <c r="J1042">
        <f>INDEX(NoSettings!$D:$D,MATCH(EPS!$A1042,NoSettings!$A:$A,0))</f>
        <v>0</v>
      </c>
      <c r="K1042">
        <f>INDEX(GWP!$C$2:$C$13,MATCH(EPS!I1042,GWP!$B$2:$B$13,0))</f>
        <v>0</v>
      </c>
      <c r="L1042" s="4">
        <f t="shared" si="33"/>
        <v>0</v>
      </c>
    </row>
    <row r="1043" spans="1:12">
      <c r="A1043" t="s">
        <v>1061</v>
      </c>
      <c r="B1043" t="s">
        <v>1</v>
      </c>
      <c r="C1043" t="s">
        <v>1719</v>
      </c>
      <c r="D1043" t="s">
        <v>1708</v>
      </c>
      <c r="E1043" t="s">
        <v>1703</v>
      </c>
      <c r="F1043" t="s">
        <v>1743</v>
      </c>
      <c r="H1043" t="str">
        <f>INDEX('Vensim Variables'!$B:$B,MATCH(EPS!$B1043,'Vensim Variables'!$A:$A,0))</f>
        <v>g pollutant</v>
      </c>
      <c r="I1043" t="str">
        <f t="shared" si="32"/>
        <v>PM10</v>
      </c>
      <c r="J1043">
        <f>INDEX(NoSettings!$D:$D,MATCH(EPS!$A1043,NoSettings!$A:$A,0))</f>
        <v>0</v>
      </c>
      <c r="K1043">
        <f>INDEX(GWP!$C$2:$C$13,MATCH(EPS!I1043,GWP!$B$2:$B$13,0))</f>
        <v>0</v>
      </c>
      <c r="L1043" s="4">
        <f t="shared" si="33"/>
        <v>0</v>
      </c>
    </row>
    <row r="1044" spans="1:12">
      <c r="A1044" t="s">
        <v>1062</v>
      </c>
      <c r="B1044" t="s">
        <v>1</v>
      </c>
      <c r="C1044" t="s">
        <v>1719</v>
      </c>
      <c r="D1044" t="s">
        <v>1708</v>
      </c>
      <c r="E1044" t="s">
        <v>1703</v>
      </c>
      <c r="F1044" t="s">
        <v>1744</v>
      </c>
      <c r="H1044" t="str">
        <f>INDEX('Vensim Variables'!$B:$B,MATCH(EPS!$B1044,'Vensim Variables'!$A:$A,0))</f>
        <v>g pollutant</v>
      </c>
      <c r="I1044" t="str">
        <f t="shared" si="32"/>
        <v>PM10</v>
      </c>
      <c r="J1044">
        <f>INDEX(NoSettings!$D:$D,MATCH(EPS!$A1044,NoSettings!$A:$A,0))</f>
        <v>780111000</v>
      </c>
      <c r="K1044">
        <f>INDEX(GWP!$C$2:$C$13,MATCH(EPS!I1044,GWP!$B$2:$B$13,0))</f>
        <v>0</v>
      </c>
      <c r="L1044" s="4">
        <f t="shared" si="33"/>
        <v>0</v>
      </c>
    </row>
    <row r="1045" spans="1:12">
      <c r="A1045" t="s">
        <v>1063</v>
      </c>
      <c r="B1045" t="s">
        <v>1</v>
      </c>
      <c r="C1045" t="s">
        <v>1719</v>
      </c>
      <c r="D1045" t="s">
        <v>1708</v>
      </c>
      <c r="E1045" t="s">
        <v>1703</v>
      </c>
      <c r="F1045" t="s">
        <v>1745</v>
      </c>
      <c r="H1045" t="str">
        <f>INDEX('Vensim Variables'!$B:$B,MATCH(EPS!$B1045,'Vensim Variables'!$A:$A,0))</f>
        <v>g pollutant</v>
      </c>
      <c r="I1045" t="str">
        <f t="shared" si="32"/>
        <v>PM10</v>
      </c>
      <c r="J1045">
        <f>INDEX(NoSettings!$D:$D,MATCH(EPS!$A1045,NoSettings!$A:$A,0))</f>
        <v>258922000</v>
      </c>
      <c r="K1045">
        <f>INDEX(GWP!$C$2:$C$13,MATCH(EPS!I1045,GWP!$B$2:$B$13,0))</f>
        <v>0</v>
      </c>
      <c r="L1045" s="4">
        <f t="shared" si="33"/>
        <v>0</v>
      </c>
    </row>
    <row r="1046" spans="1:12">
      <c r="A1046" t="s">
        <v>1064</v>
      </c>
      <c r="B1046" t="s">
        <v>1</v>
      </c>
      <c r="C1046" t="s">
        <v>1719</v>
      </c>
      <c r="D1046" t="s">
        <v>1708</v>
      </c>
      <c r="E1046" t="s">
        <v>1703</v>
      </c>
      <c r="F1046" t="s">
        <v>1746</v>
      </c>
      <c r="H1046" t="str">
        <f>INDEX('Vensim Variables'!$B:$B,MATCH(EPS!$B1046,'Vensim Variables'!$A:$A,0))</f>
        <v>g pollutant</v>
      </c>
      <c r="I1046" t="str">
        <f t="shared" si="32"/>
        <v>PM10</v>
      </c>
      <c r="J1046">
        <f>INDEX(NoSettings!$D:$D,MATCH(EPS!$A1046,NoSettings!$A:$A,0))</f>
        <v>0</v>
      </c>
      <c r="K1046">
        <f>INDEX(GWP!$C$2:$C$13,MATCH(EPS!I1046,GWP!$B$2:$B$13,0))</f>
        <v>0</v>
      </c>
      <c r="L1046" s="4">
        <f t="shared" si="33"/>
        <v>0</v>
      </c>
    </row>
    <row r="1047" spans="1:12">
      <c r="A1047" t="s">
        <v>1065</v>
      </c>
      <c r="B1047" t="s">
        <v>1</v>
      </c>
      <c r="C1047" t="s">
        <v>1719</v>
      </c>
      <c r="D1047" t="s">
        <v>1708</v>
      </c>
      <c r="E1047" t="s">
        <v>1703</v>
      </c>
      <c r="F1047" t="s">
        <v>1747</v>
      </c>
      <c r="H1047" t="str">
        <f>INDEX('Vensim Variables'!$B:$B,MATCH(EPS!$B1047,'Vensim Variables'!$A:$A,0))</f>
        <v>g pollutant</v>
      </c>
      <c r="I1047" t="str">
        <f t="shared" si="32"/>
        <v>PM10</v>
      </c>
      <c r="J1047">
        <f>INDEX(NoSettings!$D:$D,MATCH(EPS!$A1047,NoSettings!$A:$A,0))</f>
        <v>0</v>
      </c>
      <c r="K1047">
        <f>INDEX(GWP!$C$2:$C$13,MATCH(EPS!I1047,GWP!$B$2:$B$13,0))</f>
        <v>0</v>
      </c>
      <c r="L1047" s="4">
        <f t="shared" si="33"/>
        <v>0</v>
      </c>
    </row>
    <row r="1048" spans="1:12">
      <c r="A1048" t="s">
        <v>1066</v>
      </c>
      <c r="B1048" t="s">
        <v>1</v>
      </c>
      <c r="C1048" t="s">
        <v>1719</v>
      </c>
      <c r="D1048" t="s">
        <v>1708</v>
      </c>
      <c r="E1048" t="s">
        <v>1703</v>
      </c>
      <c r="F1048" t="s">
        <v>1748</v>
      </c>
      <c r="H1048" t="str">
        <f>INDEX('Vensim Variables'!$B:$B,MATCH(EPS!$B1048,'Vensim Variables'!$A:$A,0))</f>
        <v>g pollutant</v>
      </c>
      <c r="I1048" t="str">
        <f t="shared" si="32"/>
        <v>PM10</v>
      </c>
      <c r="J1048">
        <f>INDEX(NoSettings!$D:$D,MATCH(EPS!$A1048,NoSettings!$A:$A,0))</f>
        <v>0</v>
      </c>
      <c r="K1048">
        <f>INDEX(GWP!$C$2:$C$13,MATCH(EPS!I1048,GWP!$B$2:$B$13,0))</f>
        <v>0</v>
      </c>
      <c r="L1048" s="4">
        <f t="shared" si="33"/>
        <v>0</v>
      </c>
    </row>
    <row r="1049" spans="1:12">
      <c r="A1049" t="s">
        <v>1067</v>
      </c>
      <c r="B1049" t="s">
        <v>1</v>
      </c>
      <c r="C1049" t="s">
        <v>1719</v>
      </c>
      <c r="D1049" t="s">
        <v>1708</v>
      </c>
      <c r="E1049" t="s">
        <v>1703</v>
      </c>
      <c r="F1049" t="s">
        <v>1749</v>
      </c>
      <c r="H1049" t="str">
        <f>INDEX('Vensim Variables'!$B:$B,MATCH(EPS!$B1049,'Vensim Variables'!$A:$A,0))</f>
        <v>g pollutant</v>
      </c>
      <c r="I1049" t="str">
        <f t="shared" si="32"/>
        <v>PM10</v>
      </c>
      <c r="J1049">
        <f>INDEX(NoSettings!$D:$D,MATCH(EPS!$A1049,NoSettings!$A:$A,0))</f>
        <v>0</v>
      </c>
      <c r="K1049">
        <f>INDEX(GWP!$C$2:$C$13,MATCH(EPS!I1049,GWP!$B$2:$B$13,0))</f>
        <v>0</v>
      </c>
      <c r="L1049" s="4">
        <f t="shared" si="33"/>
        <v>0</v>
      </c>
    </row>
    <row r="1050" spans="1:12">
      <c r="A1050" t="s">
        <v>1068</v>
      </c>
      <c r="B1050" t="s">
        <v>1</v>
      </c>
      <c r="C1050" t="s">
        <v>1719</v>
      </c>
      <c r="D1050" t="s">
        <v>1708</v>
      </c>
      <c r="E1050" t="s">
        <v>1703</v>
      </c>
      <c r="F1050" t="s">
        <v>1750</v>
      </c>
      <c r="H1050" t="str">
        <f>INDEX('Vensim Variables'!$B:$B,MATCH(EPS!$B1050,'Vensim Variables'!$A:$A,0))</f>
        <v>g pollutant</v>
      </c>
      <c r="I1050" t="str">
        <f t="shared" si="32"/>
        <v>PM10</v>
      </c>
      <c r="J1050">
        <f>INDEX(NoSettings!$D:$D,MATCH(EPS!$A1050,NoSettings!$A:$A,0))</f>
        <v>0</v>
      </c>
      <c r="K1050">
        <f>INDEX(GWP!$C$2:$C$13,MATCH(EPS!I1050,GWP!$B$2:$B$13,0))</f>
        <v>0</v>
      </c>
      <c r="L1050" s="4">
        <f t="shared" si="33"/>
        <v>0</v>
      </c>
    </row>
    <row r="1051" spans="1:12">
      <c r="A1051" t="s">
        <v>1069</v>
      </c>
      <c r="B1051" t="s">
        <v>1</v>
      </c>
      <c r="C1051" t="s">
        <v>1719</v>
      </c>
      <c r="D1051" t="s">
        <v>1708</v>
      </c>
      <c r="E1051" t="s">
        <v>1703</v>
      </c>
      <c r="F1051" t="s">
        <v>1751</v>
      </c>
      <c r="H1051" t="str">
        <f>INDEX('Vensim Variables'!$B:$B,MATCH(EPS!$B1051,'Vensim Variables'!$A:$A,0))</f>
        <v>g pollutant</v>
      </c>
      <c r="I1051" t="str">
        <f t="shared" si="32"/>
        <v>PM10</v>
      </c>
      <c r="J1051">
        <f>INDEX(NoSettings!$D:$D,MATCH(EPS!$A1051,NoSettings!$A:$A,0))</f>
        <v>0</v>
      </c>
      <c r="K1051">
        <f>INDEX(GWP!$C$2:$C$13,MATCH(EPS!I1051,GWP!$B$2:$B$13,0))</f>
        <v>0</v>
      </c>
      <c r="L1051" s="4">
        <f t="shared" si="33"/>
        <v>0</v>
      </c>
    </row>
    <row r="1052" spans="1:12">
      <c r="A1052" t="s">
        <v>1070</v>
      </c>
      <c r="B1052" t="s">
        <v>1</v>
      </c>
      <c r="C1052" t="s">
        <v>1719</v>
      </c>
      <c r="D1052" t="s">
        <v>1708</v>
      </c>
      <c r="E1052" t="s">
        <v>1704</v>
      </c>
      <c r="F1052" t="s">
        <v>1742</v>
      </c>
      <c r="H1052" t="str">
        <f>INDEX('Vensim Variables'!$B:$B,MATCH(EPS!$B1052,'Vensim Variables'!$A:$A,0))</f>
        <v>g pollutant</v>
      </c>
      <c r="I1052" t="str">
        <f t="shared" si="32"/>
        <v>PM10</v>
      </c>
      <c r="J1052">
        <f>INDEX(NoSettings!$D:$D,MATCH(EPS!$A1052,NoSettings!$A:$A,0))</f>
        <v>0</v>
      </c>
      <c r="K1052">
        <f>INDEX(GWP!$C$2:$C$13,MATCH(EPS!I1052,GWP!$B$2:$B$13,0))</f>
        <v>0</v>
      </c>
      <c r="L1052" s="4">
        <f t="shared" si="33"/>
        <v>0</v>
      </c>
    </row>
    <row r="1053" spans="1:12">
      <c r="A1053" t="s">
        <v>1071</v>
      </c>
      <c r="B1053" t="s">
        <v>1</v>
      </c>
      <c r="C1053" t="s">
        <v>1719</v>
      </c>
      <c r="D1053" t="s">
        <v>1708</v>
      </c>
      <c r="E1053" t="s">
        <v>1704</v>
      </c>
      <c r="F1053" t="s">
        <v>1743</v>
      </c>
      <c r="H1053" t="str">
        <f>INDEX('Vensim Variables'!$B:$B,MATCH(EPS!$B1053,'Vensim Variables'!$A:$A,0))</f>
        <v>g pollutant</v>
      </c>
      <c r="I1053" t="str">
        <f t="shared" si="32"/>
        <v>PM10</v>
      </c>
      <c r="J1053">
        <f>INDEX(NoSettings!$D:$D,MATCH(EPS!$A1053,NoSettings!$A:$A,0))</f>
        <v>0</v>
      </c>
      <c r="K1053">
        <f>INDEX(GWP!$C$2:$C$13,MATCH(EPS!I1053,GWP!$B$2:$B$13,0))</f>
        <v>0</v>
      </c>
      <c r="L1053" s="4">
        <f t="shared" si="33"/>
        <v>0</v>
      </c>
    </row>
    <row r="1054" spans="1:12">
      <c r="A1054" t="s">
        <v>1072</v>
      </c>
      <c r="B1054" t="s">
        <v>1</v>
      </c>
      <c r="C1054" t="s">
        <v>1719</v>
      </c>
      <c r="D1054" t="s">
        <v>1708</v>
      </c>
      <c r="E1054" t="s">
        <v>1704</v>
      </c>
      <c r="F1054" t="s">
        <v>1744</v>
      </c>
      <c r="H1054" t="str">
        <f>INDEX('Vensim Variables'!$B:$B,MATCH(EPS!$B1054,'Vensim Variables'!$A:$A,0))</f>
        <v>g pollutant</v>
      </c>
      <c r="I1054" t="str">
        <f t="shared" si="32"/>
        <v>PM10</v>
      </c>
      <c r="J1054">
        <f>INDEX(NoSettings!$D:$D,MATCH(EPS!$A1054,NoSettings!$A:$A,0))</f>
        <v>0</v>
      </c>
      <c r="K1054">
        <f>INDEX(GWP!$C$2:$C$13,MATCH(EPS!I1054,GWP!$B$2:$B$13,0))</f>
        <v>0</v>
      </c>
      <c r="L1054" s="4">
        <f t="shared" si="33"/>
        <v>0</v>
      </c>
    </row>
    <row r="1055" spans="1:12">
      <c r="A1055" t="s">
        <v>1073</v>
      </c>
      <c r="B1055" t="s">
        <v>1</v>
      </c>
      <c r="C1055" t="s">
        <v>1719</v>
      </c>
      <c r="D1055" t="s">
        <v>1708</v>
      </c>
      <c r="E1055" t="s">
        <v>1704</v>
      </c>
      <c r="F1055" t="s">
        <v>1745</v>
      </c>
      <c r="H1055" t="str">
        <f>INDEX('Vensim Variables'!$B:$B,MATCH(EPS!$B1055,'Vensim Variables'!$A:$A,0))</f>
        <v>g pollutant</v>
      </c>
      <c r="I1055" t="str">
        <f t="shared" si="32"/>
        <v>PM10</v>
      </c>
      <c r="J1055">
        <f>INDEX(NoSettings!$D:$D,MATCH(EPS!$A1055,NoSettings!$A:$A,0))</f>
        <v>593301000</v>
      </c>
      <c r="K1055">
        <f>INDEX(GWP!$C$2:$C$13,MATCH(EPS!I1055,GWP!$B$2:$B$13,0))</f>
        <v>0</v>
      </c>
      <c r="L1055" s="4">
        <f t="shared" si="33"/>
        <v>0</v>
      </c>
    </row>
    <row r="1056" spans="1:12">
      <c r="A1056" t="s">
        <v>1074</v>
      </c>
      <c r="B1056" t="s">
        <v>1</v>
      </c>
      <c r="C1056" t="s">
        <v>1719</v>
      </c>
      <c r="D1056" t="s">
        <v>1708</v>
      </c>
      <c r="E1056" t="s">
        <v>1704</v>
      </c>
      <c r="F1056" t="s">
        <v>1746</v>
      </c>
      <c r="H1056" t="str">
        <f>INDEX('Vensim Variables'!$B:$B,MATCH(EPS!$B1056,'Vensim Variables'!$A:$A,0))</f>
        <v>g pollutant</v>
      </c>
      <c r="I1056" t="str">
        <f t="shared" si="32"/>
        <v>PM10</v>
      </c>
      <c r="J1056">
        <f>INDEX(NoSettings!$D:$D,MATCH(EPS!$A1056,NoSettings!$A:$A,0))</f>
        <v>0</v>
      </c>
      <c r="K1056">
        <f>INDEX(GWP!$C$2:$C$13,MATCH(EPS!I1056,GWP!$B$2:$B$13,0))</f>
        <v>0</v>
      </c>
      <c r="L1056" s="4">
        <f t="shared" si="33"/>
        <v>0</v>
      </c>
    </row>
    <row r="1057" spans="1:12">
      <c r="A1057" t="s">
        <v>1075</v>
      </c>
      <c r="B1057" t="s">
        <v>1</v>
      </c>
      <c r="C1057" t="s">
        <v>1719</v>
      </c>
      <c r="D1057" t="s">
        <v>1708</v>
      </c>
      <c r="E1057" t="s">
        <v>1704</v>
      </c>
      <c r="F1057" t="s">
        <v>1747</v>
      </c>
      <c r="H1057" t="str">
        <f>INDEX('Vensim Variables'!$B:$B,MATCH(EPS!$B1057,'Vensim Variables'!$A:$A,0))</f>
        <v>g pollutant</v>
      </c>
      <c r="I1057" t="str">
        <f t="shared" si="32"/>
        <v>PM10</v>
      </c>
      <c r="J1057">
        <f>INDEX(NoSettings!$D:$D,MATCH(EPS!$A1057,NoSettings!$A:$A,0))</f>
        <v>0</v>
      </c>
      <c r="K1057">
        <f>INDEX(GWP!$C$2:$C$13,MATCH(EPS!I1057,GWP!$B$2:$B$13,0))</f>
        <v>0</v>
      </c>
      <c r="L1057" s="4">
        <f t="shared" si="33"/>
        <v>0</v>
      </c>
    </row>
    <row r="1058" spans="1:12">
      <c r="A1058" t="s">
        <v>1076</v>
      </c>
      <c r="B1058" t="s">
        <v>1</v>
      </c>
      <c r="C1058" t="s">
        <v>1719</v>
      </c>
      <c r="D1058" t="s">
        <v>1708</v>
      </c>
      <c r="E1058" t="s">
        <v>1704</v>
      </c>
      <c r="F1058" t="s">
        <v>1748</v>
      </c>
      <c r="H1058" t="str">
        <f>INDEX('Vensim Variables'!$B:$B,MATCH(EPS!$B1058,'Vensim Variables'!$A:$A,0))</f>
        <v>g pollutant</v>
      </c>
      <c r="I1058" t="str">
        <f t="shared" si="32"/>
        <v>PM10</v>
      </c>
      <c r="J1058">
        <f>INDEX(NoSettings!$D:$D,MATCH(EPS!$A1058,NoSettings!$A:$A,0))</f>
        <v>0</v>
      </c>
      <c r="K1058">
        <f>INDEX(GWP!$C$2:$C$13,MATCH(EPS!I1058,GWP!$B$2:$B$13,0))</f>
        <v>0</v>
      </c>
      <c r="L1058" s="4">
        <f t="shared" si="33"/>
        <v>0</v>
      </c>
    </row>
    <row r="1059" spans="1:12">
      <c r="A1059" t="s">
        <v>1077</v>
      </c>
      <c r="B1059" t="s">
        <v>1</v>
      </c>
      <c r="C1059" t="s">
        <v>1719</v>
      </c>
      <c r="D1059" t="s">
        <v>1708</v>
      </c>
      <c r="E1059" t="s">
        <v>1704</v>
      </c>
      <c r="F1059" t="s">
        <v>1749</v>
      </c>
      <c r="H1059" t="str">
        <f>INDEX('Vensim Variables'!$B:$B,MATCH(EPS!$B1059,'Vensim Variables'!$A:$A,0))</f>
        <v>g pollutant</v>
      </c>
      <c r="I1059" t="str">
        <f t="shared" si="32"/>
        <v>PM10</v>
      </c>
      <c r="J1059">
        <f>INDEX(NoSettings!$D:$D,MATCH(EPS!$A1059,NoSettings!$A:$A,0))</f>
        <v>1754540000</v>
      </c>
      <c r="K1059">
        <f>INDEX(GWP!$C$2:$C$13,MATCH(EPS!I1059,GWP!$B$2:$B$13,0))</f>
        <v>0</v>
      </c>
      <c r="L1059" s="4">
        <f t="shared" si="33"/>
        <v>0</v>
      </c>
    </row>
    <row r="1060" spans="1:12">
      <c r="A1060" t="s">
        <v>1078</v>
      </c>
      <c r="B1060" t="s">
        <v>1</v>
      </c>
      <c r="C1060" t="s">
        <v>1719</v>
      </c>
      <c r="D1060" t="s">
        <v>1708</v>
      </c>
      <c r="E1060" t="s">
        <v>1704</v>
      </c>
      <c r="F1060" t="s">
        <v>1750</v>
      </c>
      <c r="H1060" t="str">
        <f>INDEX('Vensim Variables'!$B:$B,MATCH(EPS!$B1060,'Vensim Variables'!$A:$A,0))</f>
        <v>g pollutant</v>
      </c>
      <c r="I1060" t="str">
        <f t="shared" si="32"/>
        <v>PM10</v>
      </c>
      <c r="J1060">
        <f>INDEX(NoSettings!$D:$D,MATCH(EPS!$A1060,NoSettings!$A:$A,0))</f>
        <v>0</v>
      </c>
      <c r="K1060">
        <f>INDEX(GWP!$C$2:$C$13,MATCH(EPS!I1060,GWP!$B$2:$B$13,0))</f>
        <v>0</v>
      </c>
      <c r="L1060" s="4">
        <f t="shared" si="33"/>
        <v>0</v>
      </c>
    </row>
    <row r="1061" spans="1:12">
      <c r="A1061" t="s">
        <v>1079</v>
      </c>
      <c r="B1061" t="s">
        <v>1</v>
      </c>
      <c r="C1061" t="s">
        <v>1719</v>
      </c>
      <c r="D1061" t="s">
        <v>1708</v>
      </c>
      <c r="E1061" t="s">
        <v>1704</v>
      </c>
      <c r="F1061" t="s">
        <v>1751</v>
      </c>
      <c r="H1061" t="str">
        <f>INDEX('Vensim Variables'!$B:$B,MATCH(EPS!$B1061,'Vensim Variables'!$A:$A,0))</f>
        <v>g pollutant</v>
      </c>
      <c r="I1061" t="str">
        <f t="shared" si="32"/>
        <v>PM10</v>
      </c>
      <c r="J1061">
        <f>INDEX(NoSettings!$D:$D,MATCH(EPS!$A1061,NoSettings!$A:$A,0))</f>
        <v>0</v>
      </c>
      <c r="K1061">
        <f>INDEX(GWP!$C$2:$C$13,MATCH(EPS!I1061,GWP!$B$2:$B$13,0))</f>
        <v>0</v>
      </c>
      <c r="L1061" s="4">
        <f t="shared" si="33"/>
        <v>0</v>
      </c>
    </row>
    <row r="1062" spans="1:12">
      <c r="A1062" t="s">
        <v>1080</v>
      </c>
      <c r="B1062" t="s">
        <v>1</v>
      </c>
      <c r="C1062" t="s">
        <v>1719</v>
      </c>
      <c r="D1062" t="s">
        <v>1709</v>
      </c>
      <c r="E1062" t="s">
        <v>1703</v>
      </c>
      <c r="F1062" t="s">
        <v>1742</v>
      </c>
      <c r="H1062" t="str">
        <f>INDEX('Vensim Variables'!$B:$B,MATCH(EPS!$B1062,'Vensim Variables'!$A:$A,0))</f>
        <v>g pollutant</v>
      </c>
      <c r="I1062" t="str">
        <f t="shared" si="32"/>
        <v>PM25</v>
      </c>
      <c r="J1062">
        <f>INDEX(NoSettings!$D:$D,MATCH(EPS!$A1062,NoSettings!$A:$A,0))</f>
        <v>0</v>
      </c>
      <c r="K1062">
        <f>INDEX(GWP!$C$2:$C$13,MATCH(EPS!I1062,GWP!$B$2:$B$13,0))</f>
        <v>0</v>
      </c>
      <c r="L1062" s="4">
        <f t="shared" si="33"/>
        <v>0</v>
      </c>
    </row>
    <row r="1063" spans="1:12">
      <c r="A1063" t="s">
        <v>1081</v>
      </c>
      <c r="B1063" t="s">
        <v>1</v>
      </c>
      <c r="C1063" t="s">
        <v>1719</v>
      </c>
      <c r="D1063" t="s">
        <v>1709</v>
      </c>
      <c r="E1063" t="s">
        <v>1703</v>
      </c>
      <c r="F1063" t="s">
        <v>1743</v>
      </c>
      <c r="H1063" t="str">
        <f>INDEX('Vensim Variables'!$B:$B,MATCH(EPS!$B1063,'Vensim Variables'!$A:$A,0))</f>
        <v>g pollutant</v>
      </c>
      <c r="I1063" t="str">
        <f t="shared" si="32"/>
        <v>PM25</v>
      </c>
      <c r="J1063">
        <f>INDEX(NoSettings!$D:$D,MATCH(EPS!$A1063,NoSettings!$A:$A,0))</f>
        <v>0</v>
      </c>
      <c r="K1063">
        <f>INDEX(GWP!$C$2:$C$13,MATCH(EPS!I1063,GWP!$B$2:$B$13,0))</f>
        <v>0</v>
      </c>
      <c r="L1063" s="4">
        <f t="shared" si="33"/>
        <v>0</v>
      </c>
    </row>
    <row r="1064" spans="1:12">
      <c r="A1064" t="s">
        <v>1082</v>
      </c>
      <c r="B1064" t="s">
        <v>1</v>
      </c>
      <c r="C1064" t="s">
        <v>1719</v>
      </c>
      <c r="D1064" t="s">
        <v>1709</v>
      </c>
      <c r="E1064" t="s">
        <v>1703</v>
      </c>
      <c r="F1064" t="s">
        <v>1744</v>
      </c>
      <c r="H1064" t="str">
        <f>INDEX('Vensim Variables'!$B:$B,MATCH(EPS!$B1064,'Vensim Variables'!$A:$A,0))</f>
        <v>g pollutant</v>
      </c>
      <c r="I1064" t="str">
        <f t="shared" si="32"/>
        <v>PM25</v>
      </c>
      <c r="J1064">
        <f>INDEX(NoSettings!$D:$D,MATCH(EPS!$A1064,NoSettings!$A:$A,0))</f>
        <v>312783000</v>
      </c>
      <c r="K1064">
        <f>INDEX(GWP!$C$2:$C$13,MATCH(EPS!I1064,GWP!$B$2:$B$13,0))</f>
        <v>0</v>
      </c>
      <c r="L1064" s="4">
        <f t="shared" si="33"/>
        <v>0</v>
      </c>
    </row>
    <row r="1065" spans="1:12">
      <c r="A1065" t="s">
        <v>1083</v>
      </c>
      <c r="B1065" t="s">
        <v>1</v>
      </c>
      <c r="C1065" t="s">
        <v>1719</v>
      </c>
      <c r="D1065" t="s">
        <v>1709</v>
      </c>
      <c r="E1065" t="s">
        <v>1703</v>
      </c>
      <c r="F1065" t="s">
        <v>1745</v>
      </c>
      <c r="H1065" t="str">
        <f>INDEX('Vensim Variables'!$B:$B,MATCH(EPS!$B1065,'Vensim Variables'!$A:$A,0))</f>
        <v>g pollutant</v>
      </c>
      <c r="I1065" t="str">
        <f t="shared" si="32"/>
        <v>PM25</v>
      </c>
      <c r="J1065">
        <f>INDEX(NoSettings!$D:$D,MATCH(EPS!$A1065,NoSettings!$A:$A,0))</f>
        <v>246822000</v>
      </c>
      <c r="K1065">
        <f>INDEX(GWP!$C$2:$C$13,MATCH(EPS!I1065,GWP!$B$2:$B$13,0))</f>
        <v>0</v>
      </c>
      <c r="L1065" s="4">
        <f t="shared" si="33"/>
        <v>0</v>
      </c>
    </row>
    <row r="1066" spans="1:12">
      <c r="A1066" t="s">
        <v>1084</v>
      </c>
      <c r="B1066" t="s">
        <v>1</v>
      </c>
      <c r="C1066" t="s">
        <v>1719</v>
      </c>
      <c r="D1066" t="s">
        <v>1709</v>
      </c>
      <c r="E1066" t="s">
        <v>1703</v>
      </c>
      <c r="F1066" t="s">
        <v>1746</v>
      </c>
      <c r="H1066" t="str">
        <f>INDEX('Vensim Variables'!$B:$B,MATCH(EPS!$B1066,'Vensim Variables'!$A:$A,0))</f>
        <v>g pollutant</v>
      </c>
      <c r="I1066" t="str">
        <f t="shared" si="32"/>
        <v>PM25</v>
      </c>
      <c r="J1066">
        <f>INDEX(NoSettings!$D:$D,MATCH(EPS!$A1066,NoSettings!$A:$A,0))</f>
        <v>0</v>
      </c>
      <c r="K1066">
        <f>INDEX(GWP!$C$2:$C$13,MATCH(EPS!I1066,GWP!$B$2:$B$13,0))</f>
        <v>0</v>
      </c>
      <c r="L1066" s="4">
        <f t="shared" si="33"/>
        <v>0</v>
      </c>
    </row>
    <row r="1067" spans="1:12">
      <c r="A1067" t="s">
        <v>1085</v>
      </c>
      <c r="B1067" t="s">
        <v>1</v>
      </c>
      <c r="C1067" t="s">
        <v>1719</v>
      </c>
      <c r="D1067" t="s">
        <v>1709</v>
      </c>
      <c r="E1067" t="s">
        <v>1703</v>
      </c>
      <c r="F1067" t="s">
        <v>1747</v>
      </c>
      <c r="H1067" t="str">
        <f>INDEX('Vensim Variables'!$B:$B,MATCH(EPS!$B1067,'Vensim Variables'!$A:$A,0))</f>
        <v>g pollutant</v>
      </c>
      <c r="I1067" t="str">
        <f t="shared" si="32"/>
        <v>PM25</v>
      </c>
      <c r="J1067">
        <f>INDEX(NoSettings!$D:$D,MATCH(EPS!$A1067,NoSettings!$A:$A,0))</f>
        <v>0</v>
      </c>
      <c r="K1067">
        <f>INDEX(GWP!$C$2:$C$13,MATCH(EPS!I1067,GWP!$B$2:$B$13,0))</f>
        <v>0</v>
      </c>
      <c r="L1067" s="4">
        <f t="shared" si="33"/>
        <v>0</v>
      </c>
    </row>
    <row r="1068" spans="1:12">
      <c r="A1068" t="s">
        <v>1086</v>
      </c>
      <c r="B1068" t="s">
        <v>1</v>
      </c>
      <c r="C1068" t="s">
        <v>1719</v>
      </c>
      <c r="D1068" t="s">
        <v>1709</v>
      </c>
      <c r="E1068" t="s">
        <v>1703</v>
      </c>
      <c r="F1068" t="s">
        <v>1748</v>
      </c>
      <c r="H1068" t="str">
        <f>INDEX('Vensim Variables'!$B:$B,MATCH(EPS!$B1068,'Vensim Variables'!$A:$A,0))</f>
        <v>g pollutant</v>
      </c>
      <c r="I1068" t="str">
        <f t="shared" si="32"/>
        <v>PM25</v>
      </c>
      <c r="J1068">
        <f>INDEX(NoSettings!$D:$D,MATCH(EPS!$A1068,NoSettings!$A:$A,0))</f>
        <v>0</v>
      </c>
      <c r="K1068">
        <f>INDEX(GWP!$C$2:$C$13,MATCH(EPS!I1068,GWP!$B$2:$B$13,0))</f>
        <v>0</v>
      </c>
      <c r="L1068" s="4">
        <f t="shared" si="33"/>
        <v>0</v>
      </c>
    </row>
    <row r="1069" spans="1:12">
      <c r="A1069" t="s">
        <v>1087</v>
      </c>
      <c r="B1069" t="s">
        <v>1</v>
      </c>
      <c r="C1069" t="s">
        <v>1719</v>
      </c>
      <c r="D1069" t="s">
        <v>1709</v>
      </c>
      <c r="E1069" t="s">
        <v>1703</v>
      </c>
      <c r="F1069" t="s">
        <v>1749</v>
      </c>
      <c r="H1069" t="str">
        <f>INDEX('Vensim Variables'!$B:$B,MATCH(EPS!$B1069,'Vensim Variables'!$A:$A,0))</f>
        <v>g pollutant</v>
      </c>
      <c r="I1069" t="str">
        <f t="shared" si="32"/>
        <v>PM25</v>
      </c>
      <c r="J1069">
        <f>INDEX(NoSettings!$D:$D,MATCH(EPS!$A1069,NoSettings!$A:$A,0))</f>
        <v>0</v>
      </c>
      <c r="K1069">
        <f>INDEX(GWP!$C$2:$C$13,MATCH(EPS!I1069,GWP!$B$2:$B$13,0))</f>
        <v>0</v>
      </c>
      <c r="L1069" s="4">
        <f t="shared" si="33"/>
        <v>0</v>
      </c>
    </row>
    <row r="1070" spans="1:12">
      <c r="A1070" t="s">
        <v>1088</v>
      </c>
      <c r="B1070" t="s">
        <v>1</v>
      </c>
      <c r="C1070" t="s">
        <v>1719</v>
      </c>
      <c r="D1070" t="s">
        <v>1709</v>
      </c>
      <c r="E1070" t="s">
        <v>1703</v>
      </c>
      <c r="F1070" t="s">
        <v>1750</v>
      </c>
      <c r="H1070" t="str">
        <f>INDEX('Vensim Variables'!$B:$B,MATCH(EPS!$B1070,'Vensim Variables'!$A:$A,0))</f>
        <v>g pollutant</v>
      </c>
      <c r="I1070" t="str">
        <f t="shared" si="32"/>
        <v>PM25</v>
      </c>
      <c r="J1070">
        <f>INDEX(NoSettings!$D:$D,MATCH(EPS!$A1070,NoSettings!$A:$A,0))</f>
        <v>0</v>
      </c>
      <c r="K1070">
        <f>INDEX(GWP!$C$2:$C$13,MATCH(EPS!I1070,GWP!$B$2:$B$13,0))</f>
        <v>0</v>
      </c>
      <c r="L1070" s="4">
        <f t="shared" si="33"/>
        <v>0</v>
      </c>
    </row>
    <row r="1071" spans="1:12">
      <c r="A1071" t="s">
        <v>1089</v>
      </c>
      <c r="B1071" t="s">
        <v>1</v>
      </c>
      <c r="C1071" t="s">
        <v>1719</v>
      </c>
      <c r="D1071" t="s">
        <v>1709</v>
      </c>
      <c r="E1071" t="s">
        <v>1703</v>
      </c>
      <c r="F1071" t="s">
        <v>1751</v>
      </c>
      <c r="H1071" t="str">
        <f>INDEX('Vensim Variables'!$B:$B,MATCH(EPS!$B1071,'Vensim Variables'!$A:$A,0))</f>
        <v>g pollutant</v>
      </c>
      <c r="I1071" t="str">
        <f t="shared" si="32"/>
        <v>PM25</v>
      </c>
      <c r="J1071">
        <f>INDEX(NoSettings!$D:$D,MATCH(EPS!$A1071,NoSettings!$A:$A,0))</f>
        <v>0</v>
      </c>
      <c r="K1071">
        <f>INDEX(GWP!$C$2:$C$13,MATCH(EPS!I1071,GWP!$B$2:$B$13,0))</f>
        <v>0</v>
      </c>
      <c r="L1071" s="4">
        <f t="shared" si="33"/>
        <v>0</v>
      </c>
    </row>
    <row r="1072" spans="1:12">
      <c r="A1072" t="s">
        <v>1090</v>
      </c>
      <c r="B1072" t="s">
        <v>1</v>
      </c>
      <c r="C1072" t="s">
        <v>1719</v>
      </c>
      <c r="D1072" t="s">
        <v>1709</v>
      </c>
      <c r="E1072" t="s">
        <v>1704</v>
      </c>
      <c r="F1072" t="s">
        <v>1742</v>
      </c>
      <c r="H1072" t="str">
        <f>INDEX('Vensim Variables'!$B:$B,MATCH(EPS!$B1072,'Vensim Variables'!$A:$A,0))</f>
        <v>g pollutant</v>
      </c>
      <c r="I1072" t="str">
        <f t="shared" si="32"/>
        <v>PM25</v>
      </c>
      <c r="J1072">
        <f>INDEX(NoSettings!$D:$D,MATCH(EPS!$A1072,NoSettings!$A:$A,0))</f>
        <v>0</v>
      </c>
      <c r="K1072">
        <f>INDEX(GWP!$C$2:$C$13,MATCH(EPS!I1072,GWP!$B$2:$B$13,0))</f>
        <v>0</v>
      </c>
      <c r="L1072" s="4">
        <f t="shared" si="33"/>
        <v>0</v>
      </c>
    </row>
    <row r="1073" spans="1:12">
      <c r="A1073" t="s">
        <v>1091</v>
      </c>
      <c r="B1073" t="s">
        <v>1</v>
      </c>
      <c r="C1073" t="s">
        <v>1719</v>
      </c>
      <c r="D1073" t="s">
        <v>1709</v>
      </c>
      <c r="E1073" t="s">
        <v>1704</v>
      </c>
      <c r="F1073" t="s">
        <v>1743</v>
      </c>
      <c r="H1073" t="str">
        <f>INDEX('Vensim Variables'!$B:$B,MATCH(EPS!$B1073,'Vensim Variables'!$A:$A,0))</f>
        <v>g pollutant</v>
      </c>
      <c r="I1073" t="str">
        <f t="shared" si="32"/>
        <v>PM25</v>
      </c>
      <c r="J1073">
        <f>INDEX(NoSettings!$D:$D,MATCH(EPS!$A1073,NoSettings!$A:$A,0))</f>
        <v>0</v>
      </c>
      <c r="K1073">
        <f>INDEX(GWP!$C$2:$C$13,MATCH(EPS!I1073,GWP!$B$2:$B$13,0))</f>
        <v>0</v>
      </c>
      <c r="L1073" s="4">
        <f t="shared" si="33"/>
        <v>0</v>
      </c>
    </row>
    <row r="1074" spans="1:12">
      <c r="A1074" t="s">
        <v>1092</v>
      </c>
      <c r="B1074" t="s">
        <v>1</v>
      </c>
      <c r="C1074" t="s">
        <v>1719</v>
      </c>
      <c r="D1074" t="s">
        <v>1709</v>
      </c>
      <c r="E1074" t="s">
        <v>1704</v>
      </c>
      <c r="F1074" t="s">
        <v>1744</v>
      </c>
      <c r="H1074" t="str">
        <f>INDEX('Vensim Variables'!$B:$B,MATCH(EPS!$B1074,'Vensim Variables'!$A:$A,0))</f>
        <v>g pollutant</v>
      </c>
      <c r="I1074" t="str">
        <f t="shared" si="32"/>
        <v>PM25</v>
      </c>
      <c r="J1074">
        <f>INDEX(NoSettings!$D:$D,MATCH(EPS!$A1074,NoSettings!$A:$A,0))</f>
        <v>0</v>
      </c>
      <c r="K1074">
        <f>INDEX(GWP!$C$2:$C$13,MATCH(EPS!I1074,GWP!$B$2:$B$13,0))</f>
        <v>0</v>
      </c>
      <c r="L1074" s="4">
        <f t="shared" si="33"/>
        <v>0</v>
      </c>
    </row>
    <row r="1075" spans="1:12">
      <c r="A1075" t="s">
        <v>1093</v>
      </c>
      <c r="B1075" t="s">
        <v>1</v>
      </c>
      <c r="C1075" t="s">
        <v>1719</v>
      </c>
      <c r="D1075" t="s">
        <v>1709</v>
      </c>
      <c r="E1075" t="s">
        <v>1704</v>
      </c>
      <c r="F1075" t="s">
        <v>1745</v>
      </c>
      <c r="H1075" t="str">
        <f>INDEX('Vensim Variables'!$B:$B,MATCH(EPS!$B1075,'Vensim Variables'!$A:$A,0))</f>
        <v>g pollutant</v>
      </c>
      <c r="I1075" t="str">
        <f t="shared" si="32"/>
        <v>PM25</v>
      </c>
      <c r="J1075">
        <f>INDEX(NoSettings!$D:$D,MATCH(EPS!$A1075,NoSettings!$A:$A,0))</f>
        <v>565576000</v>
      </c>
      <c r="K1075">
        <f>INDEX(GWP!$C$2:$C$13,MATCH(EPS!I1075,GWP!$B$2:$B$13,0))</f>
        <v>0</v>
      </c>
      <c r="L1075" s="4">
        <f t="shared" si="33"/>
        <v>0</v>
      </c>
    </row>
    <row r="1076" spans="1:12">
      <c r="A1076" t="s">
        <v>1094</v>
      </c>
      <c r="B1076" t="s">
        <v>1</v>
      </c>
      <c r="C1076" t="s">
        <v>1719</v>
      </c>
      <c r="D1076" t="s">
        <v>1709</v>
      </c>
      <c r="E1076" t="s">
        <v>1704</v>
      </c>
      <c r="F1076" t="s">
        <v>1746</v>
      </c>
      <c r="H1076" t="str">
        <f>INDEX('Vensim Variables'!$B:$B,MATCH(EPS!$B1076,'Vensim Variables'!$A:$A,0))</f>
        <v>g pollutant</v>
      </c>
      <c r="I1076" t="str">
        <f t="shared" si="32"/>
        <v>PM25</v>
      </c>
      <c r="J1076">
        <f>INDEX(NoSettings!$D:$D,MATCH(EPS!$A1076,NoSettings!$A:$A,0))</f>
        <v>0</v>
      </c>
      <c r="K1076">
        <f>INDEX(GWP!$C$2:$C$13,MATCH(EPS!I1076,GWP!$B$2:$B$13,0))</f>
        <v>0</v>
      </c>
      <c r="L1076" s="4">
        <f t="shared" si="33"/>
        <v>0</v>
      </c>
    </row>
    <row r="1077" spans="1:12">
      <c r="A1077" t="s">
        <v>1095</v>
      </c>
      <c r="B1077" t="s">
        <v>1</v>
      </c>
      <c r="C1077" t="s">
        <v>1719</v>
      </c>
      <c r="D1077" t="s">
        <v>1709</v>
      </c>
      <c r="E1077" t="s">
        <v>1704</v>
      </c>
      <c r="F1077" t="s">
        <v>1747</v>
      </c>
      <c r="H1077" t="str">
        <f>INDEX('Vensim Variables'!$B:$B,MATCH(EPS!$B1077,'Vensim Variables'!$A:$A,0))</f>
        <v>g pollutant</v>
      </c>
      <c r="I1077" t="str">
        <f t="shared" si="32"/>
        <v>PM25</v>
      </c>
      <c r="J1077">
        <f>INDEX(NoSettings!$D:$D,MATCH(EPS!$A1077,NoSettings!$A:$A,0))</f>
        <v>0</v>
      </c>
      <c r="K1077">
        <f>INDEX(GWP!$C$2:$C$13,MATCH(EPS!I1077,GWP!$B$2:$B$13,0))</f>
        <v>0</v>
      </c>
      <c r="L1077" s="4">
        <f t="shared" si="33"/>
        <v>0</v>
      </c>
    </row>
    <row r="1078" spans="1:12">
      <c r="A1078" t="s">
        <v>1096</v>
      </c>
      <c r="B1078" t="s">
        <v>1</v>
      </c>
      <c r="C1078" t="s">
        <v>1719</v>
      </c>
      <c r="D1078" t="s">
        <v>1709</v>
      </c>
      <c r="E1078" t="s">
        <v>1704</v>
      </c>
      <c r="F1078" t="s">
        <v>1748</v>
      </c>
      <c r="H1078" t="str">
        <f>INDEX('Vensim Variables'!$B:$B,MATCH(EPS!$B1078,'Vensim Variables'!$A:$A,0))</f>
        <v>g pollutant</v>
      </c>
      <c r="I1078" t="str">
        <f t="shared" si="32"/>
        <v>PM25</v>
      </c>
      <c r="J1078">
        <f>INDEX(NoSettings!$D:$D,MATCH(EPS!$A1078,NoSettings!$A:$A,0))</f>
        <v>0</v>
      </c>
      <c r="K1078">
        <f>INDEX(GWP!$C$2:$C$13,MATCH(EPS!I1078,GWP!$B$2:$B$13,0))</f>
        <v>0</v>
      </c>
      <c r="L1078" s="4">
        <f t="shared" si="33"/>
        <v>0</v>
      </c>
    </row>
    <row r="1079" spans="1:12">
      <c r="A1079" t="s">
        <v>1097</v>
      </c>
      <c r="B1079" t="s">
        <v>1</v>
      </c>
      <c r="C1079" t="s">
        <v>1719</v>
      </c>
      <c r="D1079" t="s">
        <v>1709</v>
      </c>
      <c r="E1079" t="s">
        <v>1704</v>
      </c>
      <c r="F1079" t="s">
        <v>1749</v>
      </c>
      <c r="H1079" t="str">
        <f>INDEX('Vensim Variables'!$B:$B,MATCH(EPS!$B1079,'Vensim Variables'!$A:$A,0))</f>
        <v>g pollutant</v>
      </c>
      <c r="I1079" t="str">
        <f t="shared" si="32"/>
        <v>PM25</v>
      </c>
      <c r="J1079">
        <f>INDEX(NoSettings!$D:$D,MATCH(EPS!$A1079,NoSettings!$A:$A,0))</f>
        <v>1672550000</v>
      </c>
      <c r="K1079">
        <f>INDEX(GWP!$C$2:$C$13,MATCH(EPS!I1079,GWP!$B$2:$B$13,0))</f>
        <v>0</v>
      </c>
      <c r="L1079" s="4">
        <f t="shared" si="33"/>
        <v>0</v>
      </c>
    </row>
    <row r="1080" spans="1:12">
      <c r="A1080" t="s">
        <v>1098</v>
      </c>
      <c r="B1080" t="s">
        <v>1</v>
      </c>
      <c r="C1080" t="s">
        <v>1719</v>
      </c>
      <c r="D1080" t="s">
        <v>1709</v>
      </c>
      <c r="E1080" t="s">
        <v>1704</v>
      </c>
      <c r="F1080" t="s">
        <v>1750</v>
      </c>
      <c r="H1080" t="str">
        <f>INDEX('Vensim Variables'!$B:$B,MATCH(EPS!$B1080,'Vensim Variables'!$A:$A,0))</f>
        <v>g pollutant</v>
      </c>
      <c r="I1080" t="str">
        <f t="shared" si="32"/>
        <v>PM25</v>
      </c>
      <c r="J1080">
        <f>INDEX(NoSettings!$D:$D,MATCH(EPS!$A1080,NoSettings!$A:$A,0))</f>
        <v>0</v>
      </c>
      <c r="K1080">
        <f>INDEX(GWP!$C$2:$C$13,MATCH(EPS!I1080,GWP!$B$2:$B$13,0))</f>
        <v>0</v>
      </c>
      <c r="L1080" s="4">
        <f t="shared" si="33"/>
        <v>0</v>
      </c>
    </row>
    <row r="1081" spans="1:12">
      <c r="A1081" t="s">
        <v>1099</v>
      </c>
      <c r="B1081" t="s">
        <v>1</v>
      </c>
      <c r="C1081" t="s">
        <v>1719</v>
      </c>
      <c r="D1081" t="s">
        <v>1709</v>
      </c>
      <c r="E1081" t="s">
        <v>1704</v>
      </c>
      <c r="F1081" t="s">
        <v>1751</v>
      </c>
      <c r="H1081" t="str">
        <f>INDEX('Vensim Variables'!$B:$B,MATCH(EPS!$B1081,'Vensim Variables'!$A:$A,0))</f>
        <v>g pollutant</v>
      </c>
      <c r="I1081" t="str">
        <f t="shared" si="32"/>
        <v>PM25</v>
      </c>
      <c r="J1081">
        <f>INDEX(NoSettings!$D:$D,MATCH(EPS!$A1081,NoSettings!$A:$A,0))</f>
        <v>0</v>
      </c>
      <c r="K1081">
        <f>INDEX(GWP!$C$2:$C$13,MATCH(EPS!I1081,GWP!$B$2:$B$13,0))</f>
        <v>0</v>
      </c>
      <c r="L1081" s="4">
        <f t="shared" si="33"/>
        <v>0</v>
      </c>
    </row>
    <row r="1082" spans="1:12">
      <c r="A1082" t="s">
        <v>1100</v>
      </c>
      <c r="B1082" t="s">
        <v>1</v>
      </c>
      <c r="C1082" t="s">
        <v>1719</v>
      </c>
      <c r="D1082" t="s">
        <v>1710</v>
      </c>
      <c r="E1082" t="s">
        <v>1703</v>
      </c>
      <c r="F1082" t="s">
        <v>1742</v>
      </c>
      <c r="H1082" t="str">
        <f>INDEX('Vensim Variables'!$B:$B,MATCH(EPS!$B1082,'Vensim Variables'!$A:$A,0))</f>
        <v>g pollutant</v>
      </c>
      <c r="I1082" t="str">
        <f t="shared" si="32"/>
        <v>SOx</v>
      </c>
      <c r="J1082">
        <f>INDEX(NoSettings!$D:$D,MATCH(EPS!$A1082,NoSettings!$A:$A,0))</f>
        <v>0</v>
      </c>
      <c r="K1082">
        <f>INDEX(GWP!$C$2:$C$13,MATCH(EPS!I1082,GWP!$B$2:$B$13,0))</f>
        <v>0</v>
      </c>
      <c r="L1082" s="4">
        <f t="shared" si="33"/>
        <v>0</v>
      </c>
    </row>
    <row r="1083" spans="1:12">
      <c r="A1083" t="s">
        <v>1101</v>
      </c>
      <c r="B1083" t="s">
        <v>1</v>
      </c>
      <c r="C1083" t="s">
        <v>1719</v>
      </c>
      <c r="D1083" t="s">
        <v>1710</v>
      </c>
      <c r="E1083" t="s">
        <v>1703</v>
      </c>
      <c r="F1083" t="s">
        <v>1743</v>
      </c>
      <c r="H1083" t="str">
        <f>INDEX('Vensim Variables'!$B:$B,MATCH(EPS!$B1083,'Vensim Variables'!$A:$A,0))</f>
        <v>g pollutant</v>
      </c>
      <c r="I1083" t="str">
        <f t="shared" si="32"/>
        <v>SOx</v>
      </c>
      <c r="J1083">
        <f>INDEX(NoSettings!$D:$D,MATCH(EPS!$A1083,NoSettings!$A:$A,0))</f>
        <v>0</v>
      </c>
      <c r="K1083">
        <f>INDEX(GWP!$C$2:$C$13,MATCH(EPS!I1083,GWP!$B$2:$B$13,0))</f>
        <v>0</v>
      </c>
      <c r="L1083" s="4">
        <f t="shared" si="33"/>
        <v>0</v>
      </c>
    </row>
    <row r="1084" spans="1:12">
      <c r="A1084" t="s">
        <v>1102</v>
      </c>
      <c r="B1084" t="s">
        <v>1</v>
      </c>
      <c r="C1084" t="s">
        <v>1719</v>
      </c>
      <c r="D1084" t="s">
        <v>1710</v>
      </c>
      <c r="E1084" t="s">
        <v>1703</v>
      </c>
      <c r="F1084" t="s">
        <v>1744</v>
      </c>
      <c r="H1084" t="str">
        <f>INDEX('Vensim Variables'!$B:$B,MATCH(EPS!$B1084,'Vensim Variables'!$A:$A,0))</f>
        <v>g pollutant</v>
      </c>
      <c r="I1084" t="str">
        <f t="shared" si="32"/>
        <v>SOx</v>
      </c>
      <c r="J1084">
        <f>INDEX(NoSettings!$D:$D,MATCH(EPS!$A1084,NoSettings!$A:$A,0))</f>
        <v>65419700</v>
      </c>
      <c r="K1084">
        <f>INDEX(GWP!$C$2:$C$13,MATCH(EPS!I1084,GWP!$B$2:$B$13,0))</f>
        <v>0</v>
      </c>
      <c r="L1084" s="4">
        <f t="shared" si="33"/>
        <v>0</v>
      </c>
    </row>
    <row r="1085" spans="1:12">
      <c r="A1085" t="s">
        <v>1103</v>
      </c>
      <c r="B1085" t="s">
        <v>1</v>
      </c>
      <c r="C1085" t="s">
        <v>1719</v>
      </c>
      <c r="D1085" t="s">
        <v>1710</v>
      </c>
      <c r="E1085" t="s">
        <v>1703</v>
      </c>
      <c r="F1085" t="s">
        <v>1745</v>
      </c>
      <c r="H1085" t="str">
        <f>INDEX('Vensim Variables'!$B:$B,MATCH(EPS!$B1085,'Vensim Variables'!$A:$A,0))</f>
        <v>g pollutant</v>
      </c>
      <c r="I1085" t="str">
        <f t="shared" si="32"/>
        <v>SOx</v>
      </c>
      <c r="J1085">
        <f>INDEX(NoSettings!$D:$D,MATCH(EPS!$A1085,NoSettings!$A:$A,0))</f>
        <v>218915000</v>
      </c>
      <c r="K1085">
        <f>INDEX(GWP!$C$2:$C$13,MATCH(EPS!I1085,GWP!$B$2:$B$13,0))</f>
        <v>0</v>
      </c>
      <c r="L1085" s="4">
        <f t="shared" si="33"/>
        <v>0</v>
      </c>
    </row>
    <row r="1086" spans="1:12">
      <c r="A1086" t="s">
        <v>1104</v>
      </c>
      <c r="B1086" t="s">
        <v>1</v>
      </c>
      <c r="C1086" t="s">
        <v>1719</v>
      </c>
      <c r="D1086" t="s">
        <v>1710</v>
      </c>
      <c r="E1086" t="s">
        <v>1703</v>
      </c>
      <c r="F1086" t="s">
        <v>1746</v>
      </c>
      <c r="H1086" t="str">
        <f>INDEX('Vensim Variables'!$B:$B,MATCH(EPS!$B1086,'Vensim Variables'!$A:$A,0))</f>
        <v>g pollutant</v>
      </c>
      <c r="I1086" t="str">
        <f t="shared" si="32"/>
        <v>SOx</v>
      </c>
      <c r="J1086">
        <f>INDEX(NoSettings!$D:$D,MATCH(EPS!$A1086,NoSettings!$A:$A,0))</f>
        <v>0</v>
      </c>
      <c r="K1086">
        <f>INDEX(GWP!$C$2:$C$13,MATCH(EPS!I1086,GWP!$B$2:$B$13,0))</f>
        <v>0</v>
      </c>
      <c r="L1086" s="4">
        <f t="shared" si="33"/>
        <v>0</v>
      </c>
    </row>
    <row r="1087" spans="1:12">
      <c r="A1087" t="s">
        <v>1105</v>
      </c>
      <c r="B1087" t="s">
        <v>1</v>
      </c>
      <c r="C1087" t="s">
        <v>1719</v>
      </c>
      <c r="D1087" t="s">
        <v>1710</v>
      </c>
      <c r="E1087" t="s">
        <v>1703</v>
      </c>
      <c r="F1087" t="s">
        <v>1747</v>
      </c>
      <c r="H1087" t="str">
        <f>INDEX('Vensim Variables'!$B:$B,MATCH(EPS!$B1087,'Vensim Variables'!$A:$A,0))</f>
        <v>g pollutant</v>
      </c>
      <c r="I1087" t="str">
        <f t="shared" si="32"/>
        <v>SOx</v>
      </c>
      <c r="J1087">
        <f>INDEX(NoSettings!$D:$D,MATCH(EPS!$A1087,NoSettings!$A:$A,0))</f>
        <v>0</v>
      </c>
      <c r="K1087">
        <f>INDEX(GWP!$C$2:$C$13,MATCH(EPS!I1087,GWP!$B$2:$B$13,0))</f>
        <v>0</v>
      </c>
      <c r="L1087" s="4">
        <f t="shared" si="33"/>
        <v>0</v>
      </c>
    </row>
    <row r="1088" spans="1:12">
      <c r="A1088" t="s">
        <v>1106</v>
      </c>
      <c r="B1088" t="s">
        <v>1</v>
      </c>
      <c r="C1088" t="s">
        <v>1719</v>
      </c>
      <c r="D1088" t="s">
        <v>1710</v>
      </c>
      <c r="E1088" t="s">
        <v>1703</v>
      </c>
      <c r="F1088" t="s">
        <v>1748</v>
      </c>
      <c r="H1088" t="str">
        <f>INDEX('Vensim Variables'!$B:$B,MATCH(EPS!$B1088,'Vensim Variables'!$A:$A,0))</f>
        <v>g pollutant</v>
      </c>
      <c r="I1088" t="str">
        <f t="shared" si="32"/>
        <v>SOx</v>
      </c>
      <c r="J1088">
        <f>INDEX(NoSettings!$D:$D,MATCH(EPS!$A1088,NoSettings!$A:$A,0))</f>
        <v>0</v>
      </c>
      <c r="K1088">
        <f>INDEX(GWP!$C$2:$C$13,MATCH(EPS!I1088,GWP!$B$2:$B$13,0))</f>
        <v>0</v>
      </c>
      <c r="L1088" s="4">
        <f t="shared" si="33"/>
        <v>0</v>
      </c>
    </row>
    <row r="1089" spans="1:12">
      <c r="A1089" t="s">
        <v>1107</v>
      </c>
      <c r="B1089" t="s">
        <v>1</v>
      </c>
      <c r="C1089" t="s">
        <v>1719</v>
      </c>
      <c r="D1089" t="s">
        <v>1710</v>
      </c>
      <c r="E1089" t="s">
        <v>1703</v>
      </c>
      <c r="F1089" t="s">
        <v>1749</v>
      </c>
      <c r="H1089" t="str">
        <f>INDEX('Vensim Variables'!$B:$B,MATCH(EPS!$B1089,'Vensim Variables'!$A:$A,0))</f>
        <v>g pollutant</v>
      </c>
      <c r="I1089" t="str">
        <f t="shared" si="32"/>
        <v>SOx</v>
      </c>
      <c r="J1089">
        <f>INDEX(NoSettings!$D:$D,MATCH(EPS!$A1089,NoSettings!$A:$A,0))</f>
        <v>0</v>
      </c>
      <c r="K1089">
        <f>INDEX(GWP!$C$2:$C$13,MATCH(EPS!I1089,GWP!$B$2:$B$13,0))</f>
        <v>0</v>
      </c>
      <c r="L1089" s="4">
        <f t="shared" si="33"/>
        <v>0</v>
      </c>
    </row>
    <row r="1090" spans="1:12">
      <c r="A1090" t="s">
        <v>1108</v>
      </c>
      <c r="B1090" t="s">
        <v>1</v>
      </c>
      <c r="C1090" t="s">
        <v>1719</v>
      </c>
      <c r="D1090" t="s">
        <v>1710</v>
      </c>
      <c r="E1090" t="s">
        <v>1703</v>
      </c>
      <c r="F1090" t="s">
        <v>1750</v>
      </c>
      <c r="H1090" t="str">
        <f>INDEX('Vensim Variables'!$B:$B,MATCH(EPS!$B1090,'Vensim Variables'!$A:$A,0))</f>
        <v>g pollutant</v>
      </c>
      <c r="I1090" t="str">
        <f t="shared" si="32"/>
        <v>SOx</v>
      </c>
      <c r="J1090">
        <f>INDEX(NoSettings!$D:$D,MATCH(EPS!$A1090,NoSettings!$A:$A,0))</f>
        <v>0</v>
      </c>
      <c r="K1090">
        <f>INDEX(GWP!$C$2:$C$13,MATCH(EPS!I1090,GWP!$B$2:$B$13,0))</f>
        <v>0</v>
      </c>
      <c r="L1090" s="4">
        <f t="shared" si="33"/>
        <v>0</v>
      </c>
    </row>
    <row r="1091" spans="1:12">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INDEX(NoSettings!$D:$D,MATCH(EPS!$A1091,NoSettings!$A:$A,0))</f>
        <v>0</v>
      </c>
      <c r="K1091">
        <f>INDEX(GWP!$C$2:$C$13,MATCH(EPS!I1091,GWP!$B$2:$B$13,0))</f>
        <v>0</v>
      </c>
      <c r="L1091" s="4">
        <f t="shared" ref="L1091:L1154" si="35">IF(H1091="g pollutant",K1091*J1091/10^12,IF(H1091="MMTCO2e",J1091,IF(H1091="MWh",J1091,0)))</f>
        <v>0</v>
      </c>
    </row>
    <row r="1092" spans="1:12">
      <c r="A1092" t="s">
        <v>1110</v>
      </c>
      <c r="B1092" t="s">
        <v>1</v>
      </c>
      <c r="C1092" t="s">
        <v>1719</v>
      </c>
      <c r="D1092" t="s">
        <v>1710</v>
      </c>
      <c r="E1092" t="s">
        <v>1704</v>
      </c>
      <c r="F1092" t="s">
        <v>1742</v>
      </c>
      <c r="H1092" t="str">
        <f>INDEX('Vensim Variables'!$B:$B,MATCH(EPS!$B1092,'Vensim Variables'!$A:$A,0))</f>
        <v>g pollutant</v>
      </c>
      <c r="I1092" t="str">
        <f t="shared" si="34"/>
        <v>SOx</v>
      </c>
      <c r="J1092">
        <f>INDEX(NoSettings!$D:$D,MATCH(EPS!$A1092,NoSettings!$A:$A,0))</f>
        <v>0</v>
      </c>
      <c r="K1092">
        <f>INDEX(GWP!$C$2:$C$13,MATCH(EPS!I1092,GWP!$B$2:$B$13,0))</f>
        <v>0</v>
      </c>
      <c r="L1092" s="4">
        <f t="shared" si="35"/>
        <v>0</v>
      </c>
    </row>
    <row r="1093" spans="1:12">
      <c r="A1093" t="s">
        <v>1111</v>
      </c>
      <c r="B1093" t="s">
        <v>1</v>
      </c>
      <c r="C1093" t="s">
        <v>1719</v>
      </c>
      <c r="D1093" t="s">
        <v>1710</v>
      </c>
      <c r="E1093" t="s">
        <v>1704</v>
      </c>
      <c r="F1093" t="s">
        <v>1743</v>
      </c>
      <c r="H1093" t="str">
        <f>INDEX('Vensim Variables'!$B:$B,MATCH(EPS!$B1093,'Vensim Variables'!$A:$A,0))</f>
        <v>g pollutant</v>
      </c>
      <c r="I1093" t="str">
        <f t="shared" si="34"/>
        <v>SOx</v>
      </c>
      <c r="J1093">
        <f>INDEX(NoSettings!$D:$D,MATCH(EPS!$A1093,NoSettings!$A:$A,0))</f>
        <v>0</v>
      </c>
      <c r="K1093">
        <f>INDEX(GWP!$C$2:$C$13,MATCH(EPS!I1093,GWP!$B$2:$B$13,0))</f>
        <v>0</v>
      </c>
      <c r="L1093" s="4">
        <f t="shared" si="35"/>
        <v>0</v>
      </c>
    </row>
    <row r="1094" spans="1:12">
      <c r="A1094" t="s">
        <v>1112</v>
      </c>
      <c r="B1094" t="s">
        <v>1</v>
      </c>
      <c r="C1094" t="s">
        <v>1719</v>
      </c>
      <c r="D1094" t="s">
        <v>1710</v>
      </c>
      <c r="E1094" t="s">
        <v>1704</v>
      </c>
      <c r="F1094" t="s">
        <v>1744</v>
      </c>
      <c r="H1094" t="str">
        <f>INDEX('Vensim Variables'!$B:$B,MATCH(EPS!$B1094,'Vensim Variables'!$A:$A,0))</f>
        <v>g pollutant</v>
      </c>
      <c r="I1094" t="str">
        <f t="shared" si="34"/>
        <v>SOx</v>
      </c>
      <c r="J1094">
        <f>INDEX(NoSettings!$D:$D,MATCH(EPS!$A1094,NoSettings!$A:$A,0))</f>
        <v>0</v>
      </c>
      <c r="K1094">
        <f>INDEX(GWP!$C$2:$C$13,MATCH(EPS!I1094,GWP!$B$2:$B$13,0))</f>
        <v>0</v>
      </c>
      <c r="L1094" s="4">
        <f t="shared" si="35"/>
        <v>0</v>
      </c>
    </row>
    <row r="1095" spans="1:12">
      <c r="A1095" t="s">
        <v>1113</v>
      </c>
      <c r="B1095" t="s">
        <v>1</v>
      </c>
      <c r="C1095" t="s">
        <v>1719</v>
      </c>
      <c r="D1095" t="s">
        <v>1710</v>
      </c>
      <c r="E1095" t="s">
        <v>1704</v>
      </c>
      <c r="F1095" t="s">
        <v>1745</v>
      </c>
      <c r="H1095" t="str">
        <f>INDEX('Vensim Variables'!$B:$B,MATCH(EPS!$B1095,'Vensim Variables'!$A:$A,0))</f>
        <v>g pollutant</v>
      </c>
      <c r="I1095" t="str">
        <f t="shared" si="34"/>
        <v>SOx</v>
      </c>
      <c r="J1095">
        <f>INDEX(NoSettings!$D:$D,MATCH(EPS!$A1095,NoSettings!$A:$A,0))</f>
        <v>501629000</v>
      </c>
      <c r="K1095">
        <f>INDEX(GWP!$C$2:$C$13,MATCH(EPS!I1095,GWP!$B$2:$B$13,0))</f>
        <v>0</v>
      </c>
      <c r="L1095" s="4">
        <f t="shared" si="35"/>
        <v>0</v>
      </c>
    </row>
    <row r="1096" spans="1:12">
      <c r="A1096" t="s">
        <v>1114</v>
      </c>
      <c r="B1096" t="s">
        <v>1</v>
      </c>
      <c r="C1096" t="s">
        <v>1719</v>
      </c>
      <c r="D1096" t="s">
        <v>1710</v>
      </c>
      <c r="E1096" t="s">
        <v>1704</v>
      </c>
      <c r="F1096" t="s">
        <v>1746</v>
      </c>
      <c r="H1096" t="str">
        <f>INDEX('Vensim Variables'!$B:$B,MATCH(EPS!$B1096,'Vensim Variables'!$A:$A,0))</f>
        <v>g pollutant</v>
      </c>
      <c r="I1096" t="str">
        <f t="shared" si="34"/>
        <v>SOx</v>
      </c>
      <c r="J1096">
        <f>INDEX(NoSettings!$D:$D,MATCH(EPS!$A1096,NoSettings!$A:$A,0))</f>
        <v>0</v>
      </c>
      <c r="K1096">
        <f>INDEX(GWP!$C$2:$C$13,MATCH(EPS!I1096,GWP!$B$2:$B$13,0))</f>
        <v>0</v>
      </c>
      <c r="L1096" s="4">
        <f t="shared" si="35"/>
        <v>0</v>
      </c>
    </row>
    <row r="1097" spans="1:12">
      <c r="A1097" t="s">
        <v>1115</v>
      </c>
      <c r="B1097" t="s">
        <v>1</v>
      </c>
      <c r="C1097" t="s">
        <v>1719</v>
      </c>
      <c r="D1097" t="s">
        <v>1710</v>
      </c>
      <c r="E1097" t="s">
        <v>1704</v>
      </c>
      <c r="F1097" t="s">
        <v>1747</v>
      </c>
      <c r="H1097" t="str">
        <f>INDEX('Vensim Variables'!$B:$B,MATCH(EPS!$B1097,'Vensim Variables'!$A:$A,0))</f>
        <v>g pollutant</v>
      </c>
      <c r="I1097" t="str">
        <f t="shared" si="34"/>
        <v>SOx</v>
      </c>
      <c r="J1097">
        <f>INDEX(NoSettings!$D:$D,MATCH(EPS!$A1097,NoSettings!$A:$A,0))</f>
        <v>0</v>
      </c>
      <c r="K1097">
        <f>INDEX(GWP!$C$2:$C$13,MATCH(EPS!I1097,GWP!$B$2:$B$13,0))</f>
        <v>0</v>
      </c>
      <c r="L1097" s="4">
        <f t="shared" si="35"/>
        <v>0</v>
      </c>
    </row>
    <row r="1098" spans="1:12">
      <c r="A1098" t="s">
        <v>1116</v>
      </c>
      <c r="B1098" t="s">
        <v>1</v>
      </c>
      <c r="C1098" t="s">
        <v>1719</v>
      </c>
      <c r="D1098" t="s">
        <v>1710</v>
      </c>
      <c r="E1098" t="s">
        <v>1704</v>
      </c>
      <c r="F1098" t="s">
        <v>1748</v>
      </c>
      <c r="H1098" t="str">
        <f>INDEX('Vensim Variables'!$B:$B,MATCH(EPS!$B1098,'Vensim Variables'!$A:$A,0))</f>
        <v>g pollutant</v>
      </c>
      <c r="I1098" t="str">
        <f t="shared" si="34"/>
        <v>SOx</v>
      </c>
      <c r="J1098">
        <f>INDEX(NoSettings!$D:$D,MATCH(EPS!$A1098,NoSettings!$A:$A,0))</f>
        <v>0</v>
      </c>
      <c r="K1098">
        <f>INDEX(GWP!$C$2:$C$13,MATCH(EPS!I1098,GWP!$B$2:$B$13,0))</f>
        <v>0</v>
      </c>
      <c r="L1098" s="4">
        <f t="shared" si="35"/>
        <v>0</v>
      </c>
    </row>
    <row r="1099" spans="1:12">
      <c r="A1099" t="s">
        <v>1117</v>
      </c>
      <c r="B1099" t="s">
        <v>1</v>
      </c>
      <c r="C1099" t="s">
        <v>1719</v>
      </c>
      <c r="D1099" t="s">
        <v>1710</v>
      </c>
      <c r="E1099" t="s">
        <v>1704</v>
      </c>
      <c r="F1099" t="s">
        <v>1749</v>
      </c>
      <c r="H1099" t="str">
        <f>INDEX('Vensim Variables'!$B:$B,MATCH(EPS!$B1099,'Vensim Variables'!$A:$A,0))</f>
        <v>g pollutant</v>
      </c>
      <c r="I1099" t="str">
        <f t="shared" si="34"/>
        <v>SOx</v>
      </c>
      <c r="J1099">
        <f>INDEX(NoSettings!$D:$D,MATCH(EPS!$A1099,NoSettings!$A:$A,0))</f>
        <v>1483440000</v>
      </c>
      <c r="K1099">
        <f>INDEX(GWP!$C$2:$C$13,MATCH(EPS!I1099,GWP!$B$2:$B$13,0))</f>
        <v>0</v>
      </c>
      <c r="L1099" s="4">
        <f t="shared" si="35"/>
        <v>0</v>
      </c>
    </row>
    <row r="1100" spans="1:12">
      <c r="A1100" t="s">
        <v>1118</v>
      </c>
      <c r="B1100" t="s">
        <v>1</v>
      </c>
      <c r="C1100" t="s">
        <v>1719</v>
      </c>
      <c r="D1100" t="s">
        <v>1710</v>
      </c>
      <c r="E1100" t="s">
        <v>1704</v>
      </c>
      <c r="F1100" t="s">
        <v>1750</v>
      </c>
      <c r="H1100" t="str">
        <f>INDEX('Vensim Variables'!$B:$B,MATCH(EPS!$B1100,'Vensim Variables'!$A:$A,0))</f>
        <v>g pollutant</v>
      </c>
      <c r="I1100" t="str">
        <f t="shared" si="34"/>
        <v>SOx</v>
      </c>
      <c r="J1100">
        <f>INDEX(NoSettings!$D:$D,MATCH(EPS!$A1100,NoSettings!$A:$A,0))</f>
        <v>0</v>
      </c>
      <c r="K1100">
        <f>INDEX(GWP!$C$2:$C$13,MATCH(EPS!I1100,GWP!$B$2:$B$13,0))</f>
        <v>0</v>
      </c>
      <c r="L1100" s="4">
        <f t="shared" si="35"/>
        <v>0</v>
      </c>
    </row>
    <row r="1101" spans="1:12">
      <c r="A1101" t="s">
        <v>1119</v>
      </c>
      <c r="B1101" t="s">
        <v>1</v>
      </c>
      <c r="C1101" t="s">
        <v>1719</v>
      </c>
      <c r="D1101" t="s">
        <v>1710</v>
      </c>
      <c r="E1101" t="s">
        <v>1704</v>
      </c>
      <c r="F1101" t="s">
        <v>1751</v>
      </c>
      <c r="H1101" t="str">
        <f>INDEX('Vensim Variables'!$B:$B,MATCH(EPS!$B1101,'Vensim Variables'!$A:$A,0))</f>
        <v>g pollutant</v>
      </c>
      <c r="I1101" t="str">
        <f t="shared" si="34"/>
        <v>SOx</v>
      </c>
      <c r="J1101">
        <f>INDEX(NoSettings!$D:$D,MATCH(EPS!$A1101,NoSettings!$A:$A,0))</f>
        <v>0</v>
      </c>
      <c r="K1101">
        <f>INDEX(GWP!$C$2:$C$13,MATCH(EPS!I1101,GWP!$B$2:$B$13,0))</f>
        <v>0</v>
      </c>
      <c r="L1101" s="4">
        <f t="shared" si="35"/>
        <v>0</v>
      </c>
    </row>
    <row r="1102" spans="1:12">
      <c r="A1102" t="s">
        <v>1120</v>
      </c>
      <c r="B1102" t="s">
        <v>1</v>
      </c>
      <c r="C1102" t="s">
        <v>1719</v>
      </c>
      <c r="D1102" t="s">
        <v>1711</v>
      </c>
      <c r="E1102" t="s">
        <v>1703</v>
      </c>
      <c r="F1102" t="s">
        <v>1742</v>
      </c>
      <c r="H1102" t="str">
        <f>INDEX('Vensim Variables'!$B:$B,MATCH(EPS!$B1102,'Vensim Variables'!$A:$A,0))</f>
        <v>g pollutant</v>
      </c>
      <c r="I1102" t="str">
        <f t="shared" si="34"/>
        <v>BC</v>
      </c>
      <c r="J1102">
        <f>INDEX(NoSettings!$D:$D,MATCH(EPS!$A1102,NoSettings!$A:$A,0))</f>
        <v>0</v>
      </c>
      <c r="K1102">
        <f>INDEX(GWP!$C$2:$C$13,MATCH(EPS!I1102,GWP!$B$2:$B$13,0))</f>
        <v>0</v>
      </c>
      <c r="L1102" s="4">
        <f t="shared" si="35"/>
        <v>0</v>
      </c>
    </row>
    <row r="1103" spans="1:12">
      <c r="A1103" t="s">
        <v>1121</v>
      </c>
      <c r="B1103" t="s">
        <v>1</v>
      </c>
      <c r="C1103" t="s">
        <v>1719</v>
      </c>
      <c r="D1103" t="s">
        <v>1711</v>
      </c>
      <c r="E1103" t="s">
        <v>1703</v>
      </c>
      <c r="F1103" t="s">
        <v>1743</v>
      </c>
      <c r="H1103" t="str">
        <f>INDEX('Vensim Variables'!$B:$B,MATCH(EPS!$B1103,'Vensim Variables'!$A:$A,0))</f>
        <v>g pollutant</v>
      </c>
      <c r="I1103" t="str">
        <f t="shared" si="34"/>
        <v>BC</v>
      </c>
      <c r="J1103">
        <f>INDEX(NoSettings!$D:$D,MATCH(EPS!$A1103,NoSettings!$A:$A,0))</f>
        <v>0</v>
      </c>
      <c r="K1103">
        <f>INDEX(GWP!$C$2:$C$13,MATCH(EPS!I1103,GWP!$B$2:$B$13,0))</f>
        <v>0</v>
      </c>
      <c r="L1103" s="4">
        <f t="shared" si="35"/>
        <v>0</v>
      </c>
    </row>
    <row r="1104" spans="1:12">
      <c r="A1104" t="s">
        <v>1122</v>
      </c>
      <c r="B1104" t="s">
        <v>1</v>
      </c>
      <c r="C1104" t="s">
        <v>1719</v>
      </c>
      <c r="D1104" t="s">
        <v>1711</v>
      </c>
      <c r="E1104" t="s">
        <v>1703</v>
      </c>
      <c r="F1104" t="s">
        <v>1744</v>
      </c>
      <c r="H1104" t="str">
        <f>INDEX('Vensim Variables'!$B:$B,MATCH(EPS!$B1104,'Vensim Variables'!$A:$A,0))</f>
        <v>g pollutant</v>
      </c>
      <c r="I1104" t="str">
        <f t="shared" si="34"/>
        <v>BC</v>
      </c>
      <c r="J1104">
        <f>INDEX(NoSettings!$D:$D,MATCH(EPS!$A1104,NoSettings!$A:$A,0))</f>
        <v>57877200</v>
      </c>
      <c r="K1104">
        <f>INDEX(GWP!$C$2:$C$13,MATCH(EPS!I1104,GWP!$B$2:$B$13,0))</f>
        <v>0</v>
      </c>
      <c r="L1104" s="4">
        <f t="shared" si="35"/>
        <v>0</v>
      </c>
    </row>
    <row r="1105" spans="1:12">
      <c r="A1105" t="s">
        <v>1123</v>
      </c>
      <c r="B1105" t="s">
        <v>1</v>
      </c>
      <c r="C1105" t="s">
        <v>1719</v>
      </c>
      <c r="D1105" t="s">
        <v>1711</v>
      </c>
      <c r="E1105" t="s">
        <v>1703</v>
      </c>
      <c r="F1105" t="s">
        <v>1745</v>
      </c>
      <c r="H1105" t="str">
        <f>INDEX('Vensim Variables'!$B:$B,MATCH(EPS!$B1105,'Vensim Variables'!$A:$A,0))</f>
        <v>g pollutant</v>
      </c>
      <c r="I1105" t="str">
        <f t="shared" si="34"/>
        <v>BC</v>
      </c>
      <c r="J1105">
        <f>INDEX(NoSettings!$D:$D,MATCH(EPS!$A1105,NoSettings!$A:$A,0))</f>
        <v>187885000</v>
      </c>
      <c r="K1105">
        <f>INDEX(GWP!$C$2:$C$13,MATCH(EPS!I1105,GWP!$B$2:$B$13,0))</f>
        <v>0</v>
      </c>
      <c r="L1105" s="4">
        <f t="shared" si="35"/>
        <v>0</v>
      </c>
    </row>
    <row r="1106" spans="1:12">
      <c r="A1106" t="s">
        <v>1124</v>
      </c>
      <c r="B1106" t="s">
        <v>1</v>
      </c>
      <c r="C1106" t="s">
        <v>1719</v>
      </c>
      <c r="D1106" t="s">
        <v>1711</v>
      </c>
      <c r="E1106" t="s">
        <v>1703</v>
      </c>
      <c r="F1106" t="s">
        <v>1746</v>
      </c>
      <c r="H1106" t="str">
        <f>INDEX('Vensim Variables'!$B:$B,MATCH(EPS!$B1106,'Vensim Variables'!$A:$A,0))</f>
        <v>g pollutant</v>
      </c>
      <c r="I1106" t="str">
        <f t="shared" si="34"/>
        <v>BC</v>
      </c>
      <c r="J1106">
        <f>INDEX(NoSettings!$D:$D,MATCH(EPS!$A1106,NoSettings!$A:$A,0))</f>
        <v>0</v>
      </c>
      <c r="K1106">
        <f>INDEX(GWP!$C$2:$C$13,MATCH(EPS!I1106,GWP!$B$2:$B$13,0))</f>
        <v>0</v>
      </c>
      <c r="L1106" s="4">
        <f t="shared" si="35"/>
        <v>0</v>
      </c>
    </row>
    <row r="1107" spans="1:12">
      <c r="A1107" t="s">
        <v>1125</v>
      </c>
      <c r="B1107" t="s">
        <v>1</v>
      </c>
      <c r="C1107" t="s">
        <v>1719</v>
      </c>
      <c r="D1107" t="s">
        <v>1711</v>
      </c>
      <c r="E1107" t="s">
        <v>1703</v>
      </c>
      <c r="F1107" t="s">
        <v>1747</v>
      </c>
      <c r="H1107" t="str">
        <f>INDEX('Vensim Variables'!$B:$B,MATCH(EPS!$B1107,'Vensim Variables'!$A:$A,0))</f>
        <v>g pollutant</v>
      </c>
      <c r="I1107" t="str">
        <f t="shared" si="34"/>
        <v>BC</v>
      </c>
      <c r="J1107">
        <f>INDEX(NoSettings!$D:$D,MATCH(EPS!$A1107,NoSettings!$A:$A,0))</f>
        <v>0</v>
      </c>
      <c r="K1107">
        <f>INDEX(GWP!$C$2:$C$13,MATCH(EPS!I1107,GWP!$B$2:$B$13,0))</f>
        <v>0</v>
      </c>
      <c r="L1107" s="4">
        <f t="shared" si="35"/>
        <v>0</v>
      </c>
    </row>
    <row r="1108" spans="1:12">
      <c r="A1108" t="s">
        <v>1126</v>
      </c>
      <c r="B1108" t="s">
        <v>1</v>
      </c>
      <c r="C1108" t="s">
        <v>1719</v>
      </c>
      <c r="D1108" t="s">
        <v>1711</v>
      </c>
      <c r="E1108" t="s">
        <v>1703</v>
      </c>
      <c r="F1108" t="s">
        <v>1748</v>
      </c>
      <c r="H1108" t="str">
        <f>INDEX('Vensim Variables'!$B:$B,MATCH(EPS!$B1108,'Vensim Variables'!$A:$A,0))</f>
        <v>g pollutant</v>
      </c>
      <c r="I1108" t="str">
        <f t="shared" si="34"/>
        <v>BC</v>
      </c>
      <c r="J1108">
        <f>INDEX(NoSettings!$D:$D,MATCH(EPS!$A1108,NoSettings!$A:$A,0))</f>
        <v>0</v>
      </c>
      <c r="K1108">
        <f>INDEX(GWP!$C$2:$C$13,MATCH(EPS!I1108,GWP!$B$2:$B$13,0))</f>
        <v>0</v>
      </c>
      <c r="L1108" s="4">
        <f t="shared" si="35"/>
        <v>0</v>
      </c>
    </row>
    <row r="1109" spans="1:12">
      <c r="A1109" t="s">
        <v>1127</v>
      </c>
      <c r="B1109" t="s">
        <v>1</v>
      </c>
      <c r="C1109" t="s">
        <v>1719</v>
      </c>
      <c r="D1109" t="s">
        <v>1711</v>
      </c>
      <c r="E1109" t="s">
        <v>1703</v>
      </c>
      <c r="F1109" t="s">
        <v>1749</v>
      </c>
      <c r="H1109" t="str">
        <f>INDEX('Vensim Variables'!$B:$B,MATCH(EPS!$B1109,'Vensim Variables'!$A:$A,0))</f>
        <v>g pollutant</v>
      </c>
      <c r="I1109" t="str">
        <f t="shared" si="34"/>
        <v>BC</v>
      </c>
      <c r="J1109">
        <f>INDEX(NoSettings!$D:$D,MATCH(EPS!$A1109,NoSettings!$A:$A,0))</f>
        <v>0</v>
      </c>
      <c r="K1109">
        <f>INDEX(GWP!$C$2:$C$13,MATCH(EPS!I1109,GWP!$B$2:$B$13,0))</f>
        <v>0</v>
      </c>
      <c r="L1109" s="4">
        <f t="shared" si="35"/>
        <v>0</v>
      </c>
    </row>
    <row r="1110" spans="1:12">
      <c r="A1110" t="s">
        <v>1128</v>
      </c>
      <c r="B1110" t="s">
        <v>1</v>
      </c>
      <c r="C1110" t="s">
        <v>1719</v>
      </c>
      <c r="D1110" t="s">
        <v>1711</v>
      </c>
      <c r="E1110" t="s">
        <v>1703</v>
      </c>
      <c r="F1110" t="s">
        <v>1750</v>
      </c>
      <c r="H1110" t="str">
        <f>INDEX('Vensim Variables'!$B:$B,MATCH(EPS!$B1110,'Vensim Variables'!$A:$A,0))</f>
        <v>g pollutant</v>
      </c>
      <c r="I1110" t="str">
        <f t="shared" si="34"/>
        <v>BC</v>
      </c>
      <c r="J1110">
        <f>INDEX(NoSettings!$D:$D,MATCH(EPS!$A1110,NoSettings!$A:$A,0))</f>
        <v>0</v>
      </c>
      <c r="K1110">
        <f>INDEX(GWP!$C$2:$C$13,MATCH(EPS!I1110,GWP!$B$2:$B$13,0))</f>
        <v>0</v>
      </c>
      <c r="L1110" s="4">
        <f t="shared" si="35"/>
        <v>0</v>
      </c>
    </row>
    <row r="1111" spans="1:12">
      <c r="A1111" t="s">
        <v>1129</v>
      </c>
      <c r="B1111" t="s">
        <v>1</v>
      </c>
      <c r="C1111" t="s">
        <v>1719</v>
      </c>
      <c r="D1111" t="s">
        <v>1711</v>
      </c>
      <c r="E1111" t="s">
        <v>1703</v>
      </c>
      <c r="F1111" t="s">
        <v>1751</v>
      </c>
      <c r="H1111" t="str">
        <f>INDEX('Vensim Variables'!$B:$B,MATCH(EPS!$B1111,'Vensim Variables'!$A:$A,0))</f>
        <v>g pollutant</v>
      </c>
      <c r="I1111" t="str">
        <f t="shared" si="34"/>
        <v>BC</v>
      </c>
      <c r="J1111">
        <f>INDEX(NoSettings!$D:$D,MATCH(EPS!$A1111,NoSettings!$A:$A,0))</f>
        <v>0</v>
      </c>
      <c r="K1111">
        <f>INDEX(GWP!$C$2:$C$13,MATCH(EPS!I1111,GWP!$B$2:$B$13,0))</f>
        <v>0</v>
      </c>
      <c r="L1111" s="4">
        <f t="shared" si="35"/>
        <v>0</v>
      </c>
    </row>
    <row r="1112" spans="1:12">
      <c r="A1112" t="s">
        <v>1130</v>
      </c>
      <c r="B1112" t="s">
        <v>1</v>
      </c>
      <c r="C1112" t="s">
        <v>1719</v>
      </c>
      <c r="D1112" t="s">
        <v>1711</v>
      </c>
      <c r="E1112" t="s">
        <v>1704</v>
      </c>
      <c r="F1112" t="s">
        <v>1742</v>
      </c>
      <c r="H1112" t="str">
        <f>INDEX('Vensim Variables'!$B:$B,MATCH(EPS!$B1112,'Vensim Variables'!$A:$A,0))</f>
        <v>g pollutant</v>
      </c>
      <c r="I1112" t="str">
        <f t="shared" si="34"/>
        <v>BC</v>
      </c>
      <c r="J1112">
        <f>INDEX(NoSettings!$D:$D,MATCH(EPS!$A1112,NoSettings!$A:$A,0))</f>
        <v>0</v>
      </c>
      <c r="K1112">
        <f>INDEX(GWP!$C$2:$C$13,MATCH(EPS!I1112,GWP!$B$2:$B$13,0))</f>
        <v>0</v>
      </c>
      <c r="L1112" s="4">
        <f t="shared" si="35"/>
        <v>0</v>
      </c>
    </row>
    <row r="1113" spans="1:12">
      <c r="A1113" t="s">
        <v>1131</v>
      </c>
      <c r="B1113" t="s">
        <v>1</v>
      </c>
      <c r="C1113" t="s">
        <v>1719</v>
      </c>
      <c r="D1113" t="s">
        <v>1711</v>
      </c>
      <c r="E1113" t="s">
        <v>1704</v>
      </c>
      <c r="F1113" t="s">
        <v>1743</v>
      </c>
      <c r="H1113" t="str">
        <f>INDEX('Vensim Variables'!$B:$B,MATCH(EPS!$B1113,'Vensim Variables'!$A:$A,0))</f>
        <v>g pollutant</v>
      </c>
      <c r="I1113" t="str">
        <f t="shared" si="34"/>
        <v>BC</v>
      </c>
      <c r="J1113">
        <f>INDEX(NoSettings!$D:$D,MATCH(EPS!$A1113,NoSettings!$A:$A,0))</f>
        <v>0</v>
      </c>
      <c r="K1113">
        <f>INDEX(GWP!$C$2:$C$13,MATCH(EPS!I1113,GWP!$B$2:$B$13,0))</f>
        <v>0</v>
      </c>
      <c r="L1113" s="4">
        <f t="shared" si="35"/>
        <v>0</v>
      </c>
    </row>
    <row r="1114" spans="1:12">
      <c r="A1114" t="s">
        <v>1132</v>
      </c>
      <c r="B1114" t="s">
        <v>1</v>
      </c>
      <c r="C1114" t="s">
        <v>1719</v>
      </c>
      <c r="D1114" t="s">
        <v>1711</v>
      </c>
      <c r="E1114" t="s">
        <v>1704</v>
      </c>
      <c r="F1114" t="s">
        <v>1744</v>
      </c>
      <c r="H1114" t="str">
        <f>INDEX('Vensim Variables'!$B:$B,MATCH(EPS!$B1114,'Vensim Variables'!$A:$A,0))</f>
        <v>g pollutant</v>
      </c>
      <c r="I1114" t="str">
        <f t="shared" si="34"/>
        <v>BC</v>
      </c>
      <c r="J1114">
        <f>INDEX(NoSettings!$D:$D,MATCH(EPS!$A1114,NoSettings!$A:$A,0))</f>
        <v>0</v>
      </c>
      <c r="K1114">
        <f>INDEX(GWP!$C$2:$C$13,MATCH(EPS!I1114,GWP!$B$2:$B$13,0))</f>
        <v>0</v>
      </c>
      <c r="L1114" s="4">
        <f t="shared" si="35"/>
        <v>0</v>
      </c>
    </row>
    <row r="1115" spans="1:12">
      <c r="A1115" t="s">
        <v>1133</v>
      </c>
      <c r="B1115" t="s">
        <v>1</v>
      </c>
      <c r="C1115" t="s">
        <v>1719</v>
      </c>
      <c r="D1115" t="s">
        <v>1711</v>
      </c>
      <c r="E1115" t="s">
        <v>1704</v>
      </c>
      <c r="F1115" t="s">
        <v>1745</v>
      </c>
      <c r="H1115" t="str">
        <f>INDEX('Vensim Variables'!$B:$B,MATCH(EPS!$B1115,'Vensim Variables'!$A:$A,0))</f>
        <v>g pollutant</v>
      </c>
      <c r="I1115" t="str">
        <f t="shared" si="34"/>
        <v>BC</v>
      </c>
      <c r="J1115">
        <f>INDEX(NoSettings!$D:$D,MATCH(EPS!$A1115,NoSettings!$A:$A,0))</f>
        <v>430526000</v>
      </c>
      <c r="K1115">
        <f>INDEX(GWP!$C$2:$C$13,MATCH(EPS!I1115,GWP!$B$2:$B$13,0))</f>
        <v>0</v>
      </c>
      <c r="L1115" s="4">
        <f t="shared" si="35"/>
        <v>0</v>
      </c>
    </row>
    <row r="1116" spans="1:12">
      <c r="A1116" t="s">
        <v>1134</v>
      </c>
      <c r="B1116" t="s">
        <v>1</v>
      </c>
      <c r="C1116" t="s">
        <v>1719</v>
      </c>
      <c r="D1116" t="s">
        <v>1711</v>
      </c>
      <c r="E1116" t="s">
        <v>1704</v>
      </c>
      <c r="F1116" t="s">
        <v>1746</v>
      </c>
      <c r="H1116" t="str">
        <f>INDEX('Vensim Variables'!$B:$B,MATCH(EPS!$B1116,'Vensim Variables'!$A:$A,0))</f>
        <v>g pollutant</v>
      </c>
      <c r="I1116" t="str">
        <f t="shared" si="34"/>
        <v>BC</v>
      </c>
      <c r="J1116">
        <f>INDEX(NoSettings!$D:$D,MATCH(EPS!$A1116,NoSettings!$A:$A,0))</f>
        <v>0</v>
      </c>
      <c r="K1116">
        <f>INDEX(GWP!$C$2:$C$13,MATCH(EPS!I1116,GWP!$B$2:$B$13,0))</f>
        <v>0</v>
      </c>
      <c r="L1116" s="4">
        <f t="shared" si="35"/>
        <v>0</v>
      </c>
    </row>
    <row r="1117" spans="1:12">
      <c r="A1117" t="s">
        <v>1135</v>
      </c>
      <c r="B1117" t="s">
        <v>1</v>
      </c>
      <c r="C1117" t="s">
        <v>1719</v>
      </c>
      <c r="D1117" t="s">
        <v>1711</v>
      </c>
      <c r="E1117" t="s">
        <v>1704</v>
      </c>
      <c r="F1117" t="s">
        <v>1747</v>
      </c>
      <c r="H1117" t="str">
        <f>INDEX('Vensim Variables'!$B:$B,MATCH(EPS!$B1117,'Vensim Variables'!$A:$A,0))</f>
        <v>g pollutant</v>
      </c>
      <c r="I1117" t="str">
        <f t="shared" si="34"/>
        <v>BC</v>
      </c>
      <c r="J1117">
        <f>INDEX(NoSettings!$D:$D,MATCH(EPS!$A1117,NoSettings!$A:$A,0))</f>
        <v>0</v>
      </c>
      <c r="K1117">
        <f>INDEX(GWP!$C$2:$C$13,MATCH(EPS!I1117,GWP!$B$2:$B$13,0))</f>
        <v>0</v>
      </c>
      <c r="L1117" s="4">
        <f t="shared" si="35"/>
        <v>0</v>
      </c>
    </row>
    <row r="1118" spans="1:12">
      <c r="A1118" t="s">
        <v>1136</v>
      </c>
      <c r="B1118" t="s">
        <v>1</v>
      </c>
      <c r="C1118" t="s">
        <v>1719</v>
      </c>
      <c r="D1118" t="s">
        <v>1711</v>
      </c>
      <c r="E1118" t="s">
        <v>1704</v>
      </c>
      <c r="F1118" t="s">
        <v>1748</v>
      </c>
      <c r="H1118" t="str">
        <f>INDEX('Vensim Variables'!$B:$B,MATCH(EPS!$B1118,'Vensim Variables'!$A:$A,0))</f>
        <v>g pollutant</v>
      </c>
      <c r="I1118" t="str">
        <f t="shared" si="34"/>
        <v>BC</v>
      </c>
      <c r="J1118">
        <f>INDEX(NoSettings!$D:$D,MATCH(EPS!$A1118,NoSettings!$A:$A,0))</f>
        <v>0</v>
      </c>
      <c r="K1118">
        <f>INDEX(GWP!$C$2:$C$13,MATCH(EPS!I1118,GWP!$B$2:$B$13,0))</f>
        <v>0</v>
      </c>
      <c r="L1118" s="4">
        <f t="shared" si="35"/>
        <v>0</v>
      </c>
    </row>
    <row r="1119" spans="1:12">
      <c r="A1119" t="s">
        <v>1137</v>
      </c>
      <c r="B1119" t="s">
        <v>1</v>
      </c>
      <c r="C1119" t="s">
        <v>1719</v>
      </c>
      <c r="D1119" t="s">
        <v>1711</v>
      </c>
      <c r="E1119" t="s">
        <v>1704</v>
      </c>
      <c r="F1119" t="s">
        <v>1749</v>
      </c>
      <c r="H1119" t="str">
        <f>INDEX('Vensim Variables'!$B:$B,MATCH(EPS!$B1119,'Vensim Variables'!$A:$A,0))</f>
        <v>g pollutant</v>
      </c>
      <c r="I1119" t="str">
        <f t="shared" si="34"/>
        <v>BC</v>
      </c>
      <c r="J1119">
        <f>INDEX(NoSettings!$D:$D,MATCH(EPS!$A1119,NoSettings!$A:$A,0))</f>
        <v>1273180000</v>
      </c>
      <c r="K1119">
        <f>INDEX(GWP!$C$2:$C$13,MATCH(EPS!I1119,GWP!$B$2:$B$13,0))</f>
        <v>0</v>
      </c>
      <c r="L1119" s="4">
        <f t="shared" si="35"/>
        <v>0</v>
      </c>
    </row>
    <row r="1120" spans="1:12">
      <c r="A1120" t="s">
        <v>1138</v>
      </c>
      <c r="B1120" t="s">
        <v>1</v>
      </c>
      <c r="C1120" t="s">
        <v>1719</v>
      </c>
      <c r="D1120" t="s">
        <v>1711</v>
      </c>
      <c r="E1120" t="s">
        <v>1704</v>
      </c>
      <c r="F1120" t="s">
        <v>1750</v>
      </c>
      <c r="H1120" t="str">
        <f>INDEX('Vensim Variables'!$B:$B,MATCH(EPS!$B1120,'Vensim Variables'!$A:$A,0))</f>
        <v>g pollutant</v>
      </c>
      <c r="I1120" t="str">
        <f t="shared" si="34"/>
        <v>BC</v>
      </c>
      <c r="J1120">
        <f>INDEX(NoSettings!$D:$D,MATCH(EPS!$A1120,NoSettings!$A:$A,0))</f>
        <v>0</v>
      </c>
      <c r="K1120">
        <f>INDEX(GWP!$C$2:$C$13,MATCH(EPS!I1120,GWP!$B$2:$B$13,0))</f>
        <v>0</v>
      </c>
      <c r="L1120" s="4">
        <f t="shared" si="35"/>
        <v>0</v>
      </c>
    </row>
    <row r="1121" spans="1:12">
      <c r="A1121" t="s">
        <v>1139</v>
      </c>
      <c r="B1121" t="s">
        <v>1</v>
      </c>
      <c r="C1121" t="s">
        <v>1719</v>
      </c>
      <c r="D1121" t="s">
        <v>1711</v>
      </c>
      <c r="E1121" t="s">
        <v>1704</v>
      </c>
      <c r="F1121" t="s">
        <v>1751</v>
      </c>
      <c r="H1121" t="str">
        <f>INDEX('Vensim Variables'!$B:$B,MATCH(EPS!$B1121,'Vensim Variables'!$A:$A,0))</f>
        <v>g pollutant</v>
      </c>
      <c r="I1121" t="str">
        <f t="shared" si="34"/>
        <v>BC</v>
      </c>
      <c r="J1121">
        <f>INDEX(NoSettings!$D:$D,MATCH(EPS!$A1121,NoSettings!$A:$A,0))</f>
        <v>0</v>
      </c>
      <c r="K1121">
        <f>INDEX(GWP!$C$2:$C$13,MATCH(EPS!I1121,GWP!$B$2:$B$13,0))</f>
        <v>0</v>
      </c>
      <c r="L1121" s="4">
        <f t="shared" si="35"/>
        <v>0</v>
      </c>
    </row>
    <row r="1122" spans="1:12">
      <c r="A1122" t="s">
        <v>1140</v>
      </c>
      <c r="B1122" t="s">
        <v>1</v>
      </c>
      <c r="C1122" t="s">
        <v>1719</v>
      </c>
      <c r="D1122" t="s">
        <v>1712</v>
      </c>
      <c r="E1122" t="s">
        <v>1703</v>
      </c>
      <c r="F1122" t="s">
        <v>1742</v>
      </c>
      <c r="H1122" t="str">
        <f>INDEX('Vensim Variables'!$B:$B,MATCH(EPS!$B1122,'Vensim Variables'!$A:$A,0))</f>
        <v>g pollutant</v>
      </c>
      <c r="I1122" t="str">
        <f t="shared" si="34"/>
        <v>OC</v>
      </c>
      <c r="J1122">
        <f>INDEX(NoSettings!$D:$D,MATCH(EPS!$A1122,NoSettings!$A:$A,0))</f>
        <v>0</v>
      </c>
      <c r="K1122">
        <f>INDEX(GWP!$C$2:$C$13,MATCH(EPS!I1122,GWP!$B$2:$B$13,0))</f>
        <v>0</v>
      </c>
      <c r="L1122" s="4">
        <f t="shared" si="35"/>
        <v>0</v>
      </c>
    </row>
    <row r="1123" spans="1:12">
      <c r="A1123" t="s">
        <v>1141</v>
      </c>
      <c r="B1123" t="s">
        <v>1</v>
      </c>
      <c r="C1123" t="s">
        <v>1719</v>
      </c>
      <c r="D1123" t="s">
        <v>1712</v>
      </c>
      <c r="E1123" t="s">
        <v>1703</v>
      </c>
      <c r="F1123" t="s">
        <v>1743</v>
      </c>
      <c r="H1123" t="str">
        <f>INDEX('Vensim Variables'!$B:$B,MATCH(EPS!$B1123,'Vensim Variables'!$A:$A,0))</f>
        <v>g pollutant</v>
      </c>
      <c r="I1123" t="str">
        <f t="shared" si="34"/>
        <v>OC</v>
      </c>
      <c r="J1123">
        <f>INDEX(NoSettings!$D:$D,MATCH(EPS!$A1123,NoSettings!$A:$A,0))</f>
        <v>0</v>
      </c>
      <c r="K1123">
        <f>INDEX(GWP!$C$2:$C$13,MATCH(EPS!I1123,GWP!$B$2:$B$13,0))</f>
        <v>0</v>
      </c>
      <c r="L1123" s="4">
        <f t="shared" si="35"/>
        <v>0</v>
      </c>
    </row>
    <row r="1124" spans="1:12">
      <c r="A1124" t="s">
        <v>1142</v>
      </c>
      <c r="B1124" t="s">
        <v>1</v>
      </c>
      <c r="C1124" t="s">
        <v>1719</v>
      </c>
      <c r="D1124" t="s">
        <v>1712</v>
      </c>
      <c r="E1124" t="s">
        <v>1703</v>
      </c>
      <c r="F1124" t="s">
        <v>1744</v>
      </c>
      <c r="H1124" t="str">
        <f>INDEX('Vensim Variables'!$B:$B,MATCH(EPS!$B1124,'Vensim Variables'!$A:$A,0))</f>
        <v>g pollutant</v>
      </c>
      <c r="I1124" t="str">
        <f t="shared" si="34"/>
        <v>OC</v>
      </c>
      <c r="J1124">
        <f>INDEX(NoSettings!$D:$D,MATCH(EPS!$A1124,NoSettings!$A:$A,0))</f>
        <v>109597000</v>
      </c>
      <c r="K1124">
        <f>INDEX(GWP!$C$2:$C$13,MATCH(EPS!I1124,GWP!$B$2:$B$13,0))</f>
        <v>0</v>
      </c>
      <c r="L1124" s="4">
        <f t="shared" si="35"/>
        <v>0</v>
      </c>
    </row>
    <row r="1125" spans="1:12">
      <c r="A1125" t="s">
        <v>1143</v>
      </c>
      <c r="B1125" t="s">
        <v>1</v>
      </c>
      <c r="C1125" t="s">
        <v>1719</v>
      </c>
      <c r="D1125" t="s">
        <v>1712</v>
      </c>
      <c r="E1125" t="s">
        <v>1703</v>
      </c>
      <c r="F1125" t="s">
        <v>1745</v>
      </c>
      <c r="H1125" t="str">
        <f>INDEX('Vensim Variables'!$B:$B,MATCH(EPS!$B1125,'Vensim Variables'!$A:$A,0))</f>
        <v>g pollutant</v>
      </c>
      <c r="I1125" t="str">
        <f t="shared" si="34"/>
        <v>OC</v>
      </c>
      <c r="J1125">
        <f>INDEX(NoSettings!$D:$D,MATCH(EPS!$A1125,NoSettings!$A:$A,0))</f>
        <v>42787700</v>
      </c>
      <c r="K1125">
        <f>INDEX(GWP!$C$2:$C$13,MATCH(EPS!I1125,GWP!$B$2:$B$13,0))</f>
        <v>0</v>
      </c>
      <c r="L1125" s="4">
        <f t="shared" si="35"/>
        <v>0</v>
      </c>
    </row>
    <row r="1126" spans="1:12">
      <c r="A1126" t="s">
        <v>1144</v>
      </c>
      <c r="B1126" t="s">
        <v>1</v>
      </c>
      <c r="C1126" t="s">
        <v>1719</v>
      </c>
      <c r="D1126" t="s">
        <v>1712</v>
      </c>
      <c r="E1126" t="s">
        <v>1703</v>
      </c>
      <c r="F1126" t="s">
        <v>1746</v>
      </c>
      <c r="H1126" t="str">
        <f>INDEX('Vensim Variables'!$B:$B,MATCH(EPS!$B1126,'Vensim Variables'!$A:$A,0))</f>
        <v>g pollutant</v>
      </c>
      <c r="I1126" t="str">
        <f t="shared" si="34"/>
        <v>OC</v>
      </c>
      <c r="J1126">
        <f>INDEX(NoSettings!$D:$D,MATCH(EPS!$A1126,NoSettings!$A:$A,0))</f>
        <v>0</v>
      </c>
      <c r="K1126">
        <f>INDEX(GWP!$C$2:$C$13,MATCH(EPS!I1126,GWP!$B$2:$B$13,0))</f>
        <v>0</v>
      </c>
      <c r="L1126" s="4">
        <f t="shared" si="35"/>
        <v>0</v>
      </c>
    </row>
    <row r="1127" spans="1:12">
      <c r="A1127" t="s">
        <v>1145</v>
      </c>
      <c r="B1127" t="s">
        <v>1</v>
      </c>
      <c r="C1127" t="s">
        <v>1719</v>
      </c>
      <c r="D1127" t="s">
        <v>1712</v>
      </c>
      <c r="E1127" t="s">
        <v>1703</v>
      </c>
      <c r="F1127" t="s">
        <v>1747</v>
      </c>
      <c r="H1127" t="str">
        <f>INDEX('Vensim Variables'!$B:$B,MATCH(EPS!$B1127,'Vensim Variables'!$A:$A,0))</f>
        <v>g pollutant</v>
      </c>
      <c r="I1127" t="str">
        <f t="shared" si="34"/>
        <v>OC</v>
      </c>
      <c r="J1127">
        <f>INDEX(NoSettings!$D:$D,MATCH(EPS!$A1127,NoSettings!$A:$A,0))</f>
        <v>0</v>
      </c>
      <c r="K1127">
        <f>INDEX(GWP!$C$2:$C$13,MATCH(EPS!I1127,GWP!$B$2:$B$13,0))</f>
        <v>0</v>
      </c>
      <c r="L1127" s="4">
        <f t="shared" si="35"/>
        <v>0</v>
      </c>
    </row>
    <row r="1128" spans="1:12">
      <c r="A1128" t="s">
        <v>1146</v>
      </c>
      <c r="B1128" t="s">
        <v>1</v>
      </c>
      <c r="C1128" t="s">
        <v>1719</v>
      </c>
      <c r="D1128" t="s">
        <v>1712</v>
      </c>
      <c r="E1128" t="s">
        <v>1703</v>
      </c>
      <c r="F1128" t="s">
        <v>1748</v>
      </c>
      <c r="H1128" t="str">
        <f>INDEX('Vensim Variables'!$B:$B,MATCH(EPS!$B1128,'Vensim Variables'!$A:$A,0))</f>
        <v>g pollutant</v>
      </c>
      <c r="I1128" t="str">
        <f t="shared" si="34"/>
        <v>OC</v>
      </c>
      <c r="J1128">
        <f>INDEX(NoSettings!$D:$D,MATCH(EPS!$A1128,NoSettings!$A:$A,0))</f>
        <v>0</v>
      </c>
      <c r="K1128">
        <f>INDEX(GWP!$C$2:$C$13,MATCH(EPS!I1128,GWP!$B$2:$B$13,0))</f>
        <v>0</v>
      </c>
      <c r="L1128" s="4">
        <f t="shared" si="35"/>
        <v>0</v>
      </c>
    </row>
    <row r="1129" spans="1:12">
      <c r="A1129" t="s">
        <v>1147</v>
      </c>
      <c r="B1129" t="s">
        <v>1</v>
      </c>
      <c r="C1129" t="s">
        <v>1719</v>
      </c>
      <c r="D1129" t="s">
        <v>1712</v>
      </c>
      <c r="E1129" t="s">
        <v>1703</v>
      </c>
      <c r="F1129" t="s">
        <v>1749</v>
      </c>
      <c r="H1129" t="str">
        <f>INDEX('Vensim Variables'!$B:$B,MATCH(EPS!$B1129,'Vensim Variables'!$A:$A,0))</f>
        <v>g pollutant</v>
      </c>
      <c r="I1129" t="str">
        <f t="shared" si="34"/>
        <v>OC</v>
      </c>
      <c r="J1129">
        <f>INDEX(NoSettings!$D:$D,MATCH(EPS!$A1129,NoSettings!$A:$A,0))</f>
        <v>0</v>
      </c>
      <c r="K1129">
        <f>INDEX(GWP!$C$2:$C$13,MATCH(EPS!I1129,GWP!$B$2:$B$13,0))</f>
        <v>0</v>
      </c>
      <c r="L1129" s="4">
        <f t="shared" si="35"/>
        <v>0</v>
      </c>
    </row>
    <row r="1130" spans="1:12">
      <c r="A1130" t="s">
        <v>1148</v>
      </c>
      <c r="B1130" t="s">
        <v>1</v>
      </c>
      <c r="C1130" t="s">
        <v>1719</v>
      </c>
      <c r="D1130" t="s">
        <v>1712</v>
      </c>
      <c r="E1130" t="s">
        <v>1703</v>
      </c>
      <c r="F1130" t="s">
        <v>1750</v>
      </c>
      <c r="H1130" t="str">
        <f>INDEX('Vensim Variables'!$B:$B,MATCH(EPS!$B1130,'Vensim Variables'!$A:$A,0))</f>
        <v>g pollutant</v>
      </c>
      <c r="I1130" t="str">
        <f t="shared" si="34"/>
        <v>OC</v>
      </c>
      <c r="J1130">
        <f>INDEX(NoSettings!$D:$D,MATCH(EPS!$A1130,NoSettings!$A:$A,0))</f>
        <v>0</v>
      </c>
      <c r="K1130">
        <f>INDEX(GWP!$C$2:$C$13,MATCH(EPS!I1130,GWP!$B$2:$B$13,0))</f>
        <v>0</v>
      </c>
      <c r="L1130" s="4">
        <f t="shared" si="35"/>
        <v>0</v>
      </c>
    </row>
    <row r="1131" spans="1:12">
      <c r="A1131" t="s">
        <v>1149</v>
      </c>
      <c r="B1131" t="s">
        <v>1</v>
      </c>
      <c r="C1131" t="s">
        <v>1719</v>
      </c>
      <c r="D1131" t="s">
        <v>1712</v>
      </c>
      <c r="E1131" t="s">
        <v>1703</v>
      </c>
      <c r="F1131" t="s">
        <v>1751</v>
      </c>
      <c r="H1131" t="str">
        <f>INDEX('Vensim Variables'!$B:$B,MATCH(EPS!$B1131,'Vensim Variables'!$A:$A,0))</f>
        <v>g pollutant</v>
      </c>
      <c r="I1131" t="str">
        <f t="shared" si="34"/>
        <v>OC</v>
      </c>
      <c r="J1131">
        <f>INDEX(NoSettings!$D:$D,MATCH(EPS!$A1131,NoSettings!$A:$A,0))</f>
        <v>0</v>
      </c>
      <c r="K1131">
        <f>INDEX(GWP!$C$2:$C$13,MATCH(EPS!I1131,GWP!$B$2:$B$13,0))</f>
        <v>0</v>
      </c>
      <c r="L1131" s="4">
        <f t="shared" si="35"/>
        <v>0</v>
      </c>
    </row>
    <row r="1132" spans="1:12">
      <c r="A1132" t="s">
        <v>1150</v>
      </c>
      <c r="B1132" t="s">
        <v>1</v>
      </c>
      <c r="C1132" t="s">
        <v>1719</v>
      </c>
      <c r="D1132" t="s">
        <v>1712</v>
      </c>
      <c r="E1132" t="s">
        <v>1704</v>
      </c>
      <c r="F1132" t="s">
        <v>1742</v>
      </c>
      <c r="H1132" t="str">
        <f>INDEX('Vensim Variables'!$B:$B,MATCH(EPS!$B1132,'Vensim Variables'!$A:$A,0))</f>
        <v>g pollutant</v>
      </c>
      <c r="I1132" t="str">
        <f t="shared" si="34"/>
        <v>OC</v>
      </c>
      <c r="J1132">
        <f>INDEX(NoSettings!$D:$D,MATCH(EPS!$A1132,NoSettings!$A:$A,0))</f>
        <v>0</v>
      </c>
      <c r="K1132">
        <f>INDEX(GWP!$C$2:$C$13,MATCH(EPS!I1132,GWP!$B$2:$B$13,0))</f>
        <v>0</v>
      </c>
      <c r="L1132" s="4">
        <f t="shared" si="35"/>
        <v>0</v>
      </c>
    </row>
    <row r="1133" spans="1:12">
      <c r="A1133" t="s">
        <v>1151</v>
      </c>
      <c r="B1133" t="s">
        <v>1</v>
      </c>
      <c r="C1133" t="s">
        <v>1719</v>
      </c>
      <c r="D1133" t="s">
        <v>1712</v>
      </c>
      <c r="E1133" t="s">
        <v>1704</v>
      </c>
      <c r="F1133" t="s">
        <v>1743</v>
      </c>
      <c r="H1133" t="str">
        <f>INDEX('Vensim Variables'!$B:$B,MATCH(EPS!$B1133,'Vensim Variables'!$A:$A,0))</f>
        <v>g pollutant</v>
      </c>
      <c r="I1133" t="str">
        <f t="shared" si="34"/>
        <v>OC</v>
      </c>
      <c r="J1133">
        <f>INDEX(NoSettings!$D:$D,MATCH(EPS!$A1133,NoSettings!$A:$A,0))</f>
        <v>0</v>
      </c>
      <c r="K1133">
        <f>INDEX(GWP!$C$2:$C$13,MATCH(EPS!I1133,GWP!$B$2:$B$13,0))</f>
        <v>0</v>
      </c>
      <c r="L1133" s="4">
        <f t="shared" si="35"/>
        <v>0</v>
      </c>
    </row>
    <row r="1134" spans="1:12">
      <c r="A1134" t="s">
        <v>1152</v>
      </c>
      <c r="B1134" t="s">
        <v>1</v>
      </c>
      <c r="C1134" t="s">
        <v>1719</v>
      </c>
      <c r="D1134" t="s">
        <v>1712</v>
      </c>
      <c r="E1134" t="s">
        <v>1704</v>
      </c>
      <c r="F1134" t="s">
        <v>1744</v>
      </c>
      <c r="H1134" t="str">
        <f>INDEX('Vensim Variables'!$B:$B,MATCH(EPS!$B1134,'Vensim Variables'!$A:$A,0))</f>
        <v>g pollutant</v>
      </c>
      <c r="I1134" t="str">
        <f t="shared" si="34"/>
        <v>OC</v>
      </c>
      <c r="J1134">
        <f>INDEX(NoSettings!$D:$D,MATCH(EPS!$A1134,NoSettings!$A:$A,0))</f>
        <v>0</v>
      </c>
      <c r="K1134">
        <f>INDEX(GWP!$C$2:$C$13,MATCH(EPS!I1134,GWP!$B$2:$B$13,0))</f>
        <v>0</v>
      </c>
      <c r="L1134" s="4">
        <f t="shared" si="35"/>
        <v>0</v>
      </c>
    </row>
    <row r="1135" spans="1:12">
      <c r="A1135" t="s">
        <v>1153</v>
      </c>
      <c r="B1135" t="s">
        <v>1</v>
      </c>
      <c r="C1135" t="s">
        <v>1719</v>
      </c>
      <c r="D1135" t="s">
        <v>1712</v>
      </c>
      <c r="E1135" t="s">
        <v>1704</v>
      </c>
      <c r="F1135" t="s">
        <v>1745</v>
      </c>
      <c r="H1135" t="str">
        <f>INDEX('Vensim Variables'!$B:$B,MATCH(EPS!$B1135,'Vensim Variables'!$A:$A,0))</f>
        <v>g pollutant</v>
      </c>
      <c r="I1135" t="str">
        <f t="shared" si="34"/>
        <v>OC</v>
      </c>
      <c r="J1135">
        <f>INDEX(NoSettings!$D:$D,MATCH(EPS!$A1135,NoSettings!$A:$A,0))</f>
        <v>98045100</v>
      </c>
      <c r="K1135">
        <f>INDEX(GWP!$C$2:$C$13,MATCH(EPS!I1135,GWP!$B$2:$B$13,0))</f>
        <v>0</v>
      </c>
      <c r="L1135" s="4">
        <f t="shared" si="35"/>
        <v>0</v>
      </c>
    </row>
    <row r="1136" spans="1:12">
      <c r="A1136" t="s">
        <v>1154</v>
      </c>
      <c r="B1136" t="s">
        <v>1</v>
      </c>
      <c r="C1136" t="s">
        <v>1719</v>
      </c>
      <c r="D1136" t="s">
        <v>1712</v>
      </c>
      <c r="E1136" t="s">
        <v>1704</v>
      </c>
      <c r="F1136" t="s">
        <v>1746</v>
      </c>
      <c r="H1136" t="str">
        <f>INDEX('Vensim Variables'!$B:$B,MATCH(EPS!$B1136,'Vensim Variables'!$A:$A,0))</f>
        <v>g pollutant</v>
      </c>
      <c r="I1136" t="str">
        <f t="shared" si="34"/>
        <v>OC</v>
      </c>
      <c r="J1136">
        <f>INDEX(NoSettings!$D:$D,MATCH(EPS!$A1136,NoSettings!$A:$A,0))</f>
        <v>0</v>
      </c>
      <c r="K1136">
        <f>INDEX(GWP!$C$2:$C$13,MATCH(EPS!I1136,GWP!$B$2:$B$13,0))</f>
        <v>0</v>
      </c>
      <c r="L1136" s="4">
        <f t="shared" si="35"/>
        <v>0</v>
      </c>
    </row>
    <row r="1137" spans="1:12">
      <c r="A1137" t="s">
        <v>1155</v>
      </c>
      <c r="B1137" t="s">
        <v>1</v>
      </c>
      <c r="C1137" t="s">
        <v>1719</v>
      </c>
      <c r="D1137" t="s">
        <v>1712</v>
      </c>
      <c r="E1137" t="s">
        <v>1704</v>
      </c>
      <c r="F1137" t="s">
        <v>1747</v>
      </c>
      <c r="H1137" t="str">
        <f>INDEX('Vensim Variables'!$B:$B,MATCH(EPS!$B1137,'Vensim Variables'!$A:$A,0))</f>
        <v>g pollutant</v>
      </c>
      <c r="I1137" t="str">
        <f t="shared" si="34"/>
        <v>OC</v>
      </c>
      <c r="J1137">
        <f>INDEX(NoSettings!$D:$D,MATCH(EPS!$A1137,NoSettings!$A:$A,0))</f>
        <v>0</v>
      </c>
      <c r="K1137">
        <f>INDEX(GWP!$C$2:$C$13,MATCH(EPS!I1137,GWP!$B$2:$B$13,0))</f>
        <v>0</v>
      </c>
      <c r="L1137" s="4">
        <f t="shared" si="35"/>
        <v>0</v>
      </c>
    </row>
    <row r="1138" spans="1:12">
      <c r="A1138" t="s">
        <v>1156</v>
      </c>
      <c r="B1138" t="s">
        <v>1</v>
      </c>
      <c r="C1138" t="s">
        <v>1719</v>
      </c>
      <c r="D1138" t="s">
        <v>1712</v>
      </c>
      <c r="E1138" t="s">
        <v>1704</v>
      </c>
      <c r="F1138" t="s">
        <v>1748</v>
      </c>
      <c r="H1138" t="str">
        <f>INDEX('Vensim Variables'!$B:$B,MATCH(EPS!$B1138,'Vensim Variables'!$A:$A,0))</f>
        <v>g pollutant</v>
      </c>
      <c r="I1138" t="str">
        <f t="shared" si="34"/>
        <v>OC</v>
      </c>
      <c r="J1138">
        <f>INDEX(NoSettings!$D:$D,MATCH(EPS!$A1138,NoSettings!$A:$A,0))</f>
        <v>0</v>
      </c>
      <c r="K1138">
        <f>INDEX(GWP!$C$2:$C$13,MATCH(EPS!I1138,GWP!$B$2:$B$13,0))</f>
        <v>0</v>
      </c>
      <c r="L1138" s="4">
        <f t="shared" si="35"/>
        <v>0</v>
      </c>
    </row>
    <row r="1139" spans="1:12">
      <c r="A1139" t="s">
        <v>1157</v>
      </c>
      <c r="B1139" t="s">
        <v>1</v>
      </c>
      <c r="C1139" t="s">
        <v>1719</v>
      </c>
      <c r="D1139" t="s">
        <v>1712</v>
      </c>
      <c r="E1139" t="s">
        <v>1704</v>
      </c>
      <c r="F1139" t="s">
        <v>1749</v>
      </c>
      <c r="H1139" t="str">
        <f>INDEX('Vensim Variables'!$B:$B,MATCH(EPS!$B1139,'Vensim Variables'!$A:$A,0))</f>
        <v>g pollutant</v>
      </c>
      <c r="I1139" t="str">
        <f t="shared" si="34"/>
        <v>OC</v>
      </c>
      <c r="J1139">
        <f>INDEX(NoSettings!$D:$D,MATCH(EPS!$A1139,NoSettings!$A:$A,0))</f>
        <v>289944000</v>
      </c>
      <c r="K1139">
        <f>INDEX(GWP!$C$2:$C$13,MATCH(EPS!I1139,GWP!$B$2:$B$13,0))</f>
        <v>0</v>
      </c>
      <c r="L1139" s="4">
        <f t="shared" si="35"/>
        <v>0</v>
      </c>
    </row>
    <row r="1140" spans="1:12">
      <c r="A1140" t="s">
        <v>1158</v>
      </c>
      <c r="B1140" t="s">
        <v>1</v>
      </c>
      <c r="C1140" t="s">
        <v>1719</v>
      </c>
      <c r="D1140" t="s">
        <v>1712</v>
      </c>
      <c r="E1140" t="s">
        <v>1704</v>
      </c>
      <c r="F1140" t="s">
        <v>1750</v>
      </c>
      <c r="H1140" t="str">
        <f>INDEX('Vensim Variables'!$B:$B,MATCH(EPS!$B1140,'Vensim Variables'!$A:$A,0))</f>
        <v>g pollutant</v>
      </c>
      <c r="I1140" t="str">
        <f t="shared" si="34"/>
        <v>OC</v>
      </c>
      <c r="J1140">
        <f>INDEX(NoSettings!$D:$D,MATCH(EPS!$A1140,NoSettings!$A:$A,0))</f>
        <v>0</v>
      </c>
      <c r="K1140">
        <f>INDEX(GWP!$C$2:$C$13,MATCH(EPS!I1140,GWP!$B$2:$B$13,0))</f>
        <v>0</v>
      </c>
      <c r="L1140" s="4">
        <f t="shared" si="35"/>
        <v>0</v>
      </c>
    </row>
    <row r="1141" spans="1:12">
      <c r="A1141" t="s">
        <v>1159</v>
      </c>
      <c r="B1141" t="s">
        <v>1</v>
      </c>
      <c r="C1141" t="s">
        <v>1719</v>
      </c>
      <c r="D1141" t="s">
        <v>1712</v>
      </c>
      <c r="E1141" t="s">
        <v>1704</v>
      </c>
      <c r="F1141" t="s">
        <v>1751</v>
      </c>
      <c r="H1141" t="str">
        <f>INDEX('Vensim Variables'!$B:$B,MATCH(EPS!$B1141,'Vensim Variables'!$A:$A,0))</f>
        <v>g pollutant</v>
      </c>
      <c r="I1141" t="str">
        <f t="shared" si="34"/>
        <v>OC</v>
      </c>
      <c r="J1141">
        <f>INDEX(NoSettings!$D:$D,MATCH(EPS!$A1141,NoSettings!$A:$A,0))</f>
        <v>0</v>
      </c>
      <c r="K1141">
        <f>INDEX(GWP!$C$2:$C$13,MATCH(EPS!I1141,GWP!$B$2:$B$13,0))</f>
        <v>0</v>
      </c>
      <c r="L1141" s="4">
        <f t="shared" si="35"/>
        <v>0</v>
      </c>
    </row>
    <row r="1142" spans="1:12">
      <c r="A1142" t="s">
        <v>1160</v>
      </c>
      <c r="B1142" t="s">
        <v>1</v>
      </c>
      <c r="C1142" t="s">
        <v>1719</v>
      </c>
      <c r="D1142" t="s">
        <v>1713</v>
      </c>
      <c r="E1142" t="s">
        <v>1703</v>
      </c>
      <c r="F1142" t="s">
        <v>1742</v>
      </c>
      <c r="H1142" t="str">
        <f>INDEX('Vensim Variables'!$B:$B,MATCH(EPS!$B1142,'Vensim Variables'!$A:$A,0))</f>
        <v>g pollutant</v>
      </c>
      <c r="I1142" t="str">
        <f t="shared" si="34"/>
        <v>CH4</v>
      </c>
      <c r="J1142">
        <f>INDEX(NoSettings!$D:$D,MATCH(EPS!$A1142,NoSettings!$A:$A,0))</f>
        <v>0</v>
      </c>
      <c r="K1142">
        <f>INDEX(GWP!$C$2:$C$13,MATCH(EPS!I1142,GWP!$B$2:$B$13,0))</f>
        <v>28</v>
      </c>
      <c r="L1142" s="4">
        <f t="shared" si="35"/>
        <v>0</v>
      </c>
    </row>
    <row r="1143" spans="1:12">
      <c r="A1143" t="s">
        <v>1161</v>
      </c>
      <c r="B1143" t="s">
        <v>1</v>
      </c>
      <c r="C1143" t="s">
        <v>1719</v>
      </c>
      <c r="D1143" t="s">
        <v>1713</v>
      </c>
      <c r="E1143" t="s">
        <v>1703</v>
      </c>
      <c r="F1143" t="s">
        <v>1743</v>
      </c>
      <c r="H1143" t="str">
        <f>INDEX('Vensim Variables'!$B:$B,MATCH(EPS!$B1143,'Vensim Variables'!$A:$A,0))</f>
        <v>g pollutant</v>
      </c>
      <c r="I1143" t="str">
        <f t="shared" si="34"/>
        <v>CH4</v>
      </c>
      <c r="J1143">
        <f>INDEX(NoSettings!$D:$D,MATCH(EPS!$A1143,NoSettings!$A:$A,0))</f>
        <v>0</v>
      </c>
      <c r="K1143">
        <f>INDEX(GWP!$C$2:$C$13,MATCH(EPS!I1143,GWP!$B$2:$B$13,0))</f>
        <v>28</v>
      </c>
      <c r="L1143" s="4">
        <f t="shared" si="35"/>
        <v>0</v>
      </c>
    </row>
    <row r="1144" spans="1:12">
      <c r="A1144" t="s">
        <v>1162</v>
      </c>
      <c r="B1144" t="s">
        <v>1</v>
      </c>
      <c r="C1144" t="s">
        <v>1719</v>
      </c>
      <c r="D1144" t="s">
        <v>1713</v>
      </c>
      <c r="E1144" t="s">
        <v>1703</v>
      </c>
      <c r="F1144" t="s">
        <v>1744</v>
      </c>
      <c r="H1144" t="str">
        <f>INDEX('Vensim Variables'!$B:$B,MATCH(EPS!$B1144,'Vensim Variables'!$A:$A,0))</f>
        <v>g pollutant</v>
      </c>
      <c r="I1144" t="str">
        <f t="shared" si="34"/>
        <v>CH4</v>
      </c>
      <c r="J1144">
        <f>INDEX(NoSettings!$D:$D,MATCH(EPS!$A1144,NoSettings!$A:$A,0))</f>
        <v>461786000</v>
      </c>
      <c r="K1144">
        <f>INDEX(GWP!$C$2:$C$13,MATCH(EPS!I1144,GWP!$B$2:$B$13,0))</f>
        <v>28</v>
      </c>
      <c r="L1144" s="4">
        <f t="shared" si="35"/>
        <v>1.2930008E-2</v>
      </c>
    </row>
    <row r="1145" spans="1:12">
      <c r="A1145" t="s">
        <v>1163</v>
      </c>
      <c r="B1145" t="s">
        <v>1</v>
      </c>
      <c r="C1145" t="s">
        <v>1719</v>
      </c>
      <c r="D1145" t="s">
        <v>1713</v>
      </c>
      <c r="E1145" t="s">
        <v>1703</v>
      </c>
      <c r="F1145" t="s">
        <v>1745</v>
      </c>
      <c r="H1145" t="str">
        <f>INDEX('Vensim Variables'!$B:$B,MATCH(EPS!$B1145,'Vensim Variables'!$A:$A,0))</f>
        <v>g pollutant</v>
      </c>
      <c r="I1145" t="str">
        <f t="shared" si="34"/>
        <v>CH4</v>
      </c>
      <c r="J1145">
        <f>INDEX(NoSettings!$D:$D,MATCH(EPS!$A1145,NoSettings!$A:$A,0))</f>
        <v>146366000</v>
      </c>
      <c r="K1145">
        <f>INDEX(GWP!$C$2:$C$13,MATCH(EPS!I1145,GWP!$B$2:$B$13,0))</f>
        <v>28</v>
      </c>
      <c r="L1145" s="4">
        <f t="shared" si="35"/>
        <v>4.0982479999999996E-3</v>
      </c>
    </row>
    <row r="1146" spans="1:12">
      <c r="A1146" t="s">
        <v>1164</v>
      </c>
      <c r="B1146" t="s">
        <v>1</v>
      </c>
      <c r="C1146" t="s">
        <v>1719</v>
      </c>
      <c r="D1146" t="s">
        <v>1713</v>
      </c>
      <c r="E1146" t="s">
        <v>1703</v>
      </c>
      <c r="F1146" t="s">
        <v>1746</v>
      </c>
      <c r="H1146" t="str">
        <f>INDEX('Vensim Variables'!$B:$B,MATCH(EPS!$B1146,'Vensim Variables'!$A:$A,0))</f>
        <v>g pollutant</v>
      </c>
      <c r="I1146" t="str">
        <f t="shared" si="34"/>
        <v>CH4</v>
      </c>
      <c r="J1146">
        <f>INDEX(NoSettings!$D:$D,MATCH(EPS!$A1146,NoSettings!$A:$A,0))</f>
        <v>0</v>
      </c>
      <c r="K1146">
        <f>INDEX(GWP!$C$2:$C$13,MATCH(EPS!I1146,GWP!$B$2:$B$13,0))</f>
        <v>28</v>
      </c>
      <c r="L1146" s="4">
        <f t="shared" si="35"/>
        <v>0</v>
      </c>
    </row>
    <row r="1147" spans="1:12">
      <c r="A1147" t="s">
        <v>1165</v>
      </c>
      <c r="B1147" t="s">
        <v>1</v>
      </c>
      <c r="C1147" t="s">
        <v>1719</v>
      </c>
      <c r="D1147" t="s">
        <v>1713</v>
      </c>
      <c r="E1147" t="s">
        <v>1703</v>
      </c>
      <c r="F1147" t="s">
        <v>1747</v>
      </c>
      <c r="H1147" t="str">
        <f>INDEX('Vensim Variables'!$B:$B,MATCH(EPS!$B1147,'Vensim Variables'!$A:$A,0))</f>
        <v>g pollutant</v>
      </c>
      <c r="I1147" t="str">
        <f t="shared" si="34"/>
        <v>CH4</v>
      </c>
      <c r="J1147">
        <f>INDEX(NoSettings!$D:$D,MATCH(EPS!$A1147,NoSettings!$A:$A,0))</f>
        <v>0</v>
      </c>
      <c r="K1147">
        <f>INDEX(GWP!$C$2:$C$13,MATCH(EPS!I1147,GWP!$B$2:$B$13,0))</f>
        <v>28</v>
      </c>
      <c r="L1147" s="4">
        <f t="shared" si="35"/>
        <v>0</v>
      </c>
    </row>
    <row r="1148" spans="1:12">
      <c r="A1148" t="s">
        <v>1166</v>
      </c>
      <c r="B1148" t="s">
        <v>1</v>
      </c>
      <c r="C1148" t="s">
        <v>1719</v>
      </c>
      <c r="D1148" t="s">
        <v>1713</v>
      </c>
      <c r="E1148" t="s">
        <v>1703</v>
      </c>
      <c r="F1148" t="s">
        <v>1748</v>
      </c>
      <c r="H1148" t="str">
        <f>INDEX('Vensim Variables'!$B:$B,MATCH(EPS!$B1148,'Vensim Variables'!$A:$A,0))</f>
        <v>g pollutant</v>
      </c>
      <c r="I1148" t="str">
        <f t="shared" si="34"/>
        <v>CH4</v>
      </c>
      <c r="J1148">
        <f>INDEX(NoSettings!$D:$D,MATCH(EPS!$A1148,NoSettings!$A:$A,0))</f>
        <v>0</v>
      </c>
      <c r="K1148">
        <f>INDEX(GWP!$C$2:$C$13,MATCH(EPS!I1148,GWP!$B$2:$B$13,0))</f>
        <v>28</v>
      </c>
      <c r="L1148" s="4">
        <f t="shared" si="35"/>
        <v>0</v>
      </c>
    </row>
    <row r="1149" spans="1:12">
      <c r="A1149" t="s">
        <v>1167</v>
      </c>
      <c r="B1149" t="s">
        <v>1</v>
      </c>
      <c r="C1149" t="s">
        <v>1719</v>
      </c>
      <c r="D1149" t="s">
        <v>1713</v>
      </c>
      <c r="E1149" t="s">
        <v>1703</v>
      </c>
      <c r="F1149" t="s">
        <v>1749</v>
      </c>
      <c r="H1149" t="str">
        <f>INDEX('Vensim Variables'!$B:$B,MATCH(EPS!$B1149,'Vensim Variables'!$A:$A,0))</f>
        <v>g pollutant</v>
      </c>
      <c r="I1149" t="str">
        <f t="shared" si="34"/>
        <v>CH4</v>
      </c>
      <c r="J1149">
        <f>INDEX(NoSettings!$D:$D,MATCH(EPS!$A1149,NoSettings!$A:$A,0))</f>
        <v>0</v>
      </c>
      <c r="K1149">
        <f>INDEX(GWP!$C$2:$C$13,MATCH(EPS!I1149,GWP!$B$2:$B$13,0))</f>
        <v>28</v>
      </c>
      <c r="L1149" s="4">
        <f t="shared" si="35"/>
        <v>0</v>
      </c>
    </row>
    <row r="1150" spans="1:12">
      <c r="A1150" t="s">
        <v>1168</v>
      </c>
      <c r="B1150" t="s">
        <v>1</v>
      </c>
      <c r="C1150" t="s">
        <v>1719</v>
      </c>
      <c r="D1150" t="s">
        <v>1713</v>
      </c>
      <c r="E1150" t="s">
        <v>1703</v>
      </c>
      <c r="F1150" t="s">
        <v>1750</v>
      </c>
      <c r="H1150" t="str">
        <f>INDEX('Vensim Variables'!$B:$B,MATCH(EPS!$B1150,'Vensim Variables'!$A:$A,0))</f>
        <v>g pollutant</v>
      </c>
      <c r="I1150" t="str">
        <f t="shared" si="34"/>
        <v>CH4</v>
      </c>
      <c r="J1150">
        <f>INDEX(NoSettings!$D:$D,MATCH(EPS!$A1150,NoSettings!$A:$A,0))</f>
        <v>0</v>
      </c>
      <c r="K1150">
        <f>INDEX(GWP!$C$2:$C$13,MATCH(EPS!I1150,GWP!$B$2:$B$13,0))</f>
        <v>28</v>
      </c>
      <c r="L1150" s="4">
        <f t="shared" si="35"/>
        <v>0</v>
      </c>
    </row>
    <row r="1151" spans="1:12">
      <c r="A1151" t="s">
        <v>1169</v>
      </c>
      <c r="B1151" t="s">
        <v>1</v>
      </c>
      <c r="C1151" t="s">
        <v>1719</v>
      </c>
      <c r="D1151" t="s">
        <v>1713</v>
      </c>
      <c r="E1151" t="s">
        <v>1703</v>
      </c>
      <c r="F1151" t="s">
        <v>1751</v>
      </c>
      <c r="H1151" t="str">
        <f>INDEX('Vensim Variables'!$B:$B,MATCH(EPS!$B1151,'Vensim Variables'!$A:$A,0))</f>
        <v>g pollutant</v>
      </c>
      <c r="I1151" t="str">
        <f t="shared" si="34"/>
        <v>CH4</v>
      </c>
      <c r="J1151">
        <f>INDEX(NoSettings!$D:$D,MATCH(EPS!$A1151,NoSettings!$A:$A,0))</f>
        <v>0</v>
      </c>
      <c r="K1151">
        <f>INDEX(GWP!$C$2:$C$13,MATCH(EPS!I1151,GWP!$B$2:$B$13,0))</f>
        <v>28</v>
      </c>
      <c r="L1151" s="4">
        <f t="shared" si="35"/>
        <v>0</v>
      </c>
    </row>
    <row r="1152" spans="1:12">
      <c r="A1152" t="s">
        <v>1170</v>
      </c>
      <c r="B1152" t="s">
        <v>1</v>
      </c>
      <c r="C1152" t="s">
        <v>1719</v>
      </c>
      <c r="D1152" t="s">
        <v>1713</v>
      </c>
      <c r="E1152" t="s">
        <v>1704</v>
      </c>
      <c r="F1152" t="s">
        <v>1742</v>
      </c>
      <c r="H1152" t="str">
        <f>INDEX('Vensim Variables'!$B:$B,MATCH(EPS!$B1152,'Vensim Variables'!$A:$A,0))</f>
        <v>g pollutant</v>
      </c>
      <c r="I1152" t="str">
        <f t="shared" si="34"/>
        <v>CH4</v>
      </c>
      <c r="J1152">
        <f>INDEX(NoSettings!$D:$D,MATCH(EPS!$A1152,NoSettings!$A:$A,0))</f>
        <v>0</v>
      </c>
      <c r="K1152">
        <f>INDEX(GWP!$C$2:$C$13,MATCH(EPS!I1152,GWP!$B$2:$B$13,0))</f>
        <v>28</v>
      </c>
      <c r="L1152" s="4">
        <f t="shared" si="35"/>
        <v>0</v>
      </c>
    </row>
    <row r="1153" spans="1:12">
      <c r="A1153" t="s">
        <v>1171</v>
      </c>
      <c r="B1153" t="s">
        <v>1</v>
      </c>
      <c r="C1153" t="s">
        <v>1719</v>
      </c>
      <c r="D1153" t="s">
        <v>1713</v>
      </c>
      <c r="E1153" t="s">
        <v>1704</v>
      </c>
      <c r="F1153" t="s">
        <v>1743</v>
      </c>
      <c r="H1153" t="str">
        <f>INDEX('Vensim Variables'!$B:$B,MATCH(EPS!$B1153,'Vensim Variables'!$A:$A,0))</f>
        <v>g pollutant</v>
      </c>
      <c r="I1153" t="str">
        <f t="shared" si="34"/>
        <v>CH4</v>
      </c>
      <c r="J1153">
        <f>INDEX(NoSettings!$D:$D,MATCH(EPS!$A1153,NoSettings!$A:$A,0))</f>
        <v>0</v>
      </c>
      <c r="K1153">
        <f>INDEX(GWP!$C$2:$C$13,MATCH(EPS!I1153,GWP!$B$2:$B$13,0))</f>
        <v>28</v>
      </c>
      <c r="L1153" s="4">
        <f t="shared" si="35"/>
        <v>0</v>
      </c>
    </row>
    <row r="1154" spans="1:12">
      <c r="A1154" t="s">
        <v>1172</v>
      </c>
      <c r="B1154" t="s">
        <v>1</v>
      </c>
      <c r="C1154" t="s">
        <v>1719</v>
      </c>
      <c r="D1154" t="s">
        <v>1713</v>
      </c>
      <c r="E1154" t="s">
        <v>1704</v>
      </c>
      <c r="F1154" t="s">
        <v>1744</v>
      </c>
      <c r="H1154" t="str">
        <f>INDEX('Vensim Variables'!$B:$B,MATCH(EPS!$B1154,'Vensim Variables'!$A:$A,0))</f>
        <v>g pollutant</v>
      </c>
      <c r="I1154" t="str">
        <f t="shared" si="34"/>
        <v>CH4</v>
      </c>
      <c r="J1154">
        <f>INDEX(NoSettings!$D:$D,MATCH(EPS!$A1154,NoSettings!$A:$A,0))</f>
        <v>0</v>
      </c>
      <c r="K1154">
        <f>INDEX(GWP!$C$2:$C$13,MATCH(EPS!I1154,GWP!$B$2:$B$13,0))</f>
        <v>28</v>
      </c>
      <c r="L1154" s="4">
        <f t="shared" si="35"/>
        <v>0</v>
      </c>
    </row>
    <row r="1155" spans="1:12">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INDEX(NoSettings!$D:$D,MATCH(EPS!$A1155,NoSettings!$A:$A,0))</f>
        <v>335388000</v>
      </c>
      <c r="K1155">
        <f>INDEX(GWP!$C$2:$C$13,MATCH(EPS!I1155,GWP!$B$2:$B$13,0))</f>
        <v>28</v>
      </c>
      <c r="L1155" s="4">
        <f t="shared" ref="L1155:L1218" si="37">IF(H1155="g pollutant",K1155*J1155/10^12,IF(H1155="MMTCO2e",J1155,IF(H1155="MWh",J1155,0)))</f>
        <v>9.3908640000000005E-3</v>
      </c>
    </row>
    <row r="1156" spans="1:12">
      <c r="A1156" t="s">
        <v>1174</v>
      </c>
      <c r="B1156" t="s">
        <v>1</v>
      </c>
      <c r="C1156" t="s">
        <v>1719</v>
      </c>
      <c r="D1156" t="s">
        <v>1713</v>
      </c>
      <c r="E1156" t="s">
        <v>1704</v>
      </c>
      <c r="F1156" t="s">
        <v>1746</v>
      </c>
      <c r="H1156" t="str">
        <f>INDEX('Vensim Variables'!$B:$B,MATCH(EPS!$B1156,'Vensim Variables'!$A:$A,0))</f>
        <v>g pollutant</v>
      </c>
      <c r="I1156" t="str">
        <f t="shared" si="36"/>
        <v>CH4</v>
      </c>
      <c r="J1156">
        <f>INDEX(NoSettings!$D:$D,MATCH(EPS!$A1156,NoSettings!$A:$A,0))</f>
        <v>0</v>
      </c>
      <c r="K1156">
        <f>INDEX(GWP!$C$2:$C$13,MATCH(EPS!I1156,GWP!$B$2:$B$13,0))</f>
        <v>28</v>
      </c>
      <c r="L1156" s="4">
        <f t="shared" si="37"/>
        <v>0</v>
      </c>
    </row>
    <row r="1157" spans="1:12">
      <c r="A1157" t="s">
        <v>1175</v>
      </c>
      <c r="B1157" t="s">
        <v>1</v>
      </c>
      <c r="C1157" t="s">
        <v>1719</v>
      </c>
      <c r="D1157" t="s">
        <v>1713</v>
      </c>
      <c r="E1157" t="s">
        <v>1704</v>
      </c>
      <c r="F1157" t="s">
        <v>1747</v>
      </c>
      <c r="H1157" t="str">
        <f>INDEX('Vensim Variables'!$B:$B,MATCH(EPS!$B1157,'Vensim Variables'!$A:$A,0))</f>
        <v>g pollutant</v>
      </c>
      <c r="I1157" t="str">
        <f t="shared" si="36"/>
        <v>CH4</v>
      </c>
      <c r="J1157">
        <f>INDEX(NoSettings!$D:$D,MATCH(EPS!$A1157,NoSettings!$A:$A,0))</f>
        <v>0</v>
      </c>
      <c r="K1157">
        <f>INDEX(GWP!$C$2:$C$13,MATCH(EPS!I1157,GWP!$B$2:$B$13,0))</f>
        <v>28</v>
      </c>
      <c r="L1157" s="4">
        <f t="shared" si="37"/>
        <v>0</v>
      </c>
    </row>
    <row r="1158" spans="1:12">
      <c r="A1158" t="s">
        <v>1176</v>
      </c>
      <c r="B1158" t="s">
        <v>1</v>
      </c>
      <c r="C1158" t="s">
        <v>1719</v>
      </c>
      <c r="D1158" t="s">
        <v>1713</v>
      </c>
      <c r="E1158" t="s">
        <v>1704</v>
      </c>
      <c r="F1158" t="s">
        <v>1748</v>
      </c>
      <c r="H1158" t="str">
        <f>INDEX('Vensim Variables'!$B:$B,MATCH(EPS!$B1158,'Vensim Variables'!$A:$A,0))</f>
        <v>g pollutant</v>
      </c>
      <c r="I1158" t="str">
        <f t="shared" si="36"/>
        <v>CH4</v>
      </c>
      <c r="J1158">
        <f>INDEX(NoSettings!$D:$D,MATCH(EPS!$A1158,NoSettings!$A:$A,0))</f>
        <v>0</v>
      </c>
      <c r="K1158">
        <f>INDEX(GWP!$C$2:$C$13,MATCH(EPS!I1158,GWP!$B$2:$B$13,0))</f>
        <v>28</v>
      </c>
      <c r="L1158" s="4">
        <f t="shared" si="37"/>
        <v>0</v>
      </c>
    </row>
    <row r="1159" spans="1:12">
      <c r="A1159" t="s">
        <v>1177</v>
      </c>
      <c r="B1159" t="s">
        <v>1</v>
      </c>
      <c r="C1159" t="s">
        <v>1719</v>
      </c>
      <c r="D1159" t="s">
        <v>1713</v>
      </c>
      <c r="E1159" t="s">
        <v>1704</v>
      </c>
      <c r="F1159" t="s">
        <v>1749</v>
      </c>
      <c r="H1159" t="str">
        <f>INDEX('Vensim Variables'!$B:$B,MATCH(EPS!$B1159,'Vensim Variables'!$A:$A,0))</f>
        <v>g pollutant</v>
      </c>
      <c r="I1159" t="str">
        <f t="shared" si="36"/>
        <v>CH4</v>
      </c>
      <c r="J1159">
        <f>INDEX(NoSettings!$D:$D,MATCH(EPS!$A1159,NoSettings!$A:$A,0))</f>
        <v>991828000</v>
      </c>
      <c r="K1159">
        <f>INDEX(GWP!$C$2:$C$13,MATCH(EPS!I1159,GWP!$B$2:$B$13,0))</f>
        <v>28</v>
      </c>
      <c r="L1159" s="4">
        <f t="shared" si="37"/>
        <v>2.7771184000000001E-2</v>
      </c>
    </row>
    <row r="1160" spans="1:12">
      <c r="A1160" t="s">
        <v>1178</v>
      </c>
      <c r="B1160" t="s">
        <v>1</v>
      </c>
      <c r="C1160" t="s">
        <v>1719</v>
      </c>
      <c r="D1160" t="s">
        <v>1713</v>
      </c>
      <c r="E1160" t="s">
        <v>1704</v>
      </c>
      <c r="F1160" t="s">
        <v>1750</v>
      </c>
      <c r="H1160" t="str">
        <f>INDEX('Vensim Variables'!$B:$B,MATCH(EPS!$B1160,'Vensim Variables'!$A:$A,0))</f>
        <v>g pollutant</v>
      </c>
      <c r="I1160" t="str">
        <f t="shared" si="36"/>
        <v>CH4</v>
      </c>
      <c r="J1160">
        <f>INDEX(NoSettings!$D:$D,MATCH(EPS!$A1160,NoSettings!$A:$A,0))</f>
        <v>0</v>
      </c>
      <c r="K1160">
        <f>INDEX(GWP!$C$2:$C$13,MATCH(EPS!I1160,GWP!$B$2:$B$13,0))</f>
        <v>28</v>
      </c>
      <c r="L1160" s="4">
        <f t="shared" si="37"/>
        <v>0</v>
      </c>
    </row>
    <row r="1161" spans="1:12">
      <c r="A1161" t="s">
        <v>1179</v>
      </c>
      <c r="B1161" t="s">
        <v>1</v>
      </c>
      <c r="C1161" t="s">
        <v>1719</v>
      </c>
      <c r="D1161" t="s">
        <v>1713</v>
      </c>
      <c r="E1161" t="s">
        <v>1704</v>
      </c>
      <c r="F1161" t="s">
        <v>1751</v>
      </c>
      <c r="H1161" t="str">
        <f>INDEX('Vensim Variables'!$B:$B,MATCH(EPS!$B1161,'Vensim Variables'!$A:$A,0))</f>
        <v>g pollutant</v>
      </c>
      <c r="I1161" t="str">
        <f t="shared" si="36"/>
        <v>CH4</v>
      </c>
      <c r="J1161">
        <f>INDEX(NoSettings!$D:$D,MATCH(EPS!$A1161,NoSettings!$A:$A,0))</f>
        <v>0</v>
      </c>
      <c r="K1161">
        <f>INDEX(GWP!$C$2:$C$13,MATCH(EPS!I1161,GWP!$B$2:$B$13,0))</f>
        <v>28</v>
      </c>
      <c r="L1161" s="4">
        <f t="shared" si="37"/>
        <v>0</v>
      </c>
    </row>
    <row r="1162" spans="1:12">
      <c r="A1162" t="s">
        <v>1180</v>
      </c>
      <c r="B1162" t="s">
        <v>1</v>
      </c>
      <c r="C1162" t="s">
        <v>1719</v>
      </c>
      <c r="D1162" t="s">
        <v>1714</v>
      </c>
      <c r="E1162" t="s">
        <v>1703</v>
      </c>
      <c r="F1162" t="s">
        <v>1742</v>
      </c>
      <c r="H1162" t="str">
        <f>INDEX('Vensim Variables'!$B:$B,MATCH(EPS!$B1162,'Vensim Variables'!$A:$A,0))</f>
        <v>g pollutant</v>
      </c>
      <c r="I1162" t="str">
        <f t="shared" si="36"/>
        <v>N2O</v>
      </c>
      <c r="J1162">
        <f>INDEX(NoSettings!$D:$D,MATCH(EPS!$A1162,NoSettings!$A:$A,0))</f>
        <v>0</v>
      </c>
      <c r="K1162">
        <f>INDEX(GWP!$C$2:$C$13,MATCH(EPS!I1162,GWP!$B$2:$B$13,0))</f>
        <v>265</v>
      </c>
      <c r="L1162" s="4">
        <f t="shared" si="37"/>
        <v>0</v>
      </c>
    </row>
    <row r="1163" spans="1:12">
      <c r="A1163" t="s">
        <v>1181</v>
      </c>
      <c r="B1163" t="s">
        <v>1</v>
      </c>
      <c r="C1163" t="s">
        <v>1719</v>
      </c>
      <c r="D1163" t="s">
        <v>1714</v>
      </c>
      <c r="E1163" t="s">
        <v>1703</v>
      </c>
      <c r="F1163" t="s">
        <v>1743</v>
      </c>
      <c r="H1163" t="str">
        <f>INDEX('Vensim Variables'!$B:$B,MATCH(EPS!$B1163,'Vensim Variables'!$A:$A,0))</f>
        <v>g pollutant</v>
      </c>
      <c r="I1163" t="str">
        <f t="shared" si="36"/>
        <v>N2O</v>
      </c>
      <c r="J1163">
        <f>INDEX(NoSettings!$D:$D,MATCH(EPS!$A1163,NoSettings!$A:$A,0))</f>
        <v>0</v>
      </c>
      <c r="K1163">
        <f>INDEX(GWP!$C$2:$C$13,MATCH(EPS!I1163,GWP!$B$2:$B$13,0))</f>
        <v>265</v>
      </c>
      <c r="L1163" s="4">
        <f t="shared" si="37"/>
        <v>0</v>
      </c>
    </row>
    <row r="1164" spans="1:12">
      <c r="A1164" t="s">
        <v>1182</v>
      </c>
      <c r="B1164" t="s">
        <v>1</v>
      </c>
      <c r="C1164" t="s">
        <v>1719</v>
      </c>
      <c r="D1164" t="s">
        <v>1714</v>
      </c>
      <c r="E1164" t="s">
        <v>1703</v>
      </c>
      <c r="F1164" t="s">
        <v>1744</v>
      </c>
      <c r="H1164" t="str">
        <f>INDEX('Vensim Variables'!$B:$B,MATCH(EPS!$B1164,'Vensim Variables'!$A:$A,0))</f>
        <v>g pollutant</v>
      </c>
      <c r="I1164" t="str">
        <f t="shared" si="36"/>
        <v>N2O</v>
      </c>
      <c r="J1164">
        <f>INDEX(NoSettings!$D:$D,MATCH(EPS!$A1164,NoSettings!$A:$A,0))</f>
        <v>92357200</v>
      </c>
      <c r="K1164">
        <f>INDEX(GWP!$C$2:$C$13,MATCH(EPS!I1164,GWP!$B$2:$B$13,0))</f>
        <v>265</v>
      </c>
      <c r="L1164" s="4">
        <f t="shared" si="37"/>
        <v>2.4474658E-2</v>
      </c>
    </row>
    <row r="1165" spans="1:12">
      <c r="A1165" t="s">
        <v>1183</v>
      </c>
      <c r="B1165" t="s">
        <v>1</v>
      </c>
      <c r="C1165" t="s">
        <v>1719</v>
      </c>
      <c r="D1165" t="s">
        <v>1714</v>
      </c>
      <c r="E1165" t="s">
        <v>1703</v>
      </c>
      <c r="F1165" t="s">
        <v>1745</v>
      </c>
      <c r="H1165" t="str">
        <f>INDEX('Vensim Variables'!$B:$B,MATCH(EPS!$B1165,'Vensim Variables'!$A:$A,0))</f>
        <v>g pollutant</v>
      </c>
      <c r="I1165" t="str">
        <f t="shared" si="36"/>
        <v>N2O</v>
      </c>
      <c r="J1165">
        <f>INDEX(NoSettings!$D:$D,MATCH(EPS!$A1165,NoSettings!$A:$A,0))</f>
        <v>116654000</v>
      </c>
      <c r="K1165">
        <f>INDEX(GWP!$C$2:$C$13,MATCH(EPS!I1165,GWP!$B$2:$B$13,0))</f>
        <v>265</v>
      </c>
      <c r="L1165" s="4">
        <f t="shared" si="37"/>
        <v>3.0913309999999999E-2</v>
      </c>
    </row>
    <row r="1166" spans="1:12">
      <c r="A1166" t="s">
        <v>1184</v>
      </c>
      <c r="B1166" t="s">
        <v>1</v>
      </c>
      <c r="C1166" t="s">
        <v>1719</v>
      </c>
      <c r="D1166" t="s">
        <v>1714</v>
      </c>
      <c r="E1166" t="s">
        <v>1703</v>
      </c>
      <c r="F1166" t="s">
        <v>1746</v>
      </c>
      <c r="H1166" t="str">
        <f>INDEX('Vensim Variables'!$B:$B,MATCH(EPS!$B1166,'Vensim Variables'!$A:$A,0))</f>
        <v>g pollutant</v>
      </c>
      <c r="I1166" t="str">
        <f t="shared" si="36"/>
        <v>N2O</v>
      </c>
      <c r="J1166">
        <f>INDEX(NoSettings!$D:$D,MATCH(EPS!$A1166,NoSettings!$A:$A,0))</f>
        <v>0</v>
      </c>
      <c r="K1166">
        <f>INDEX(GWP!$C$2:$C$13,MATCH(EPS!I1166,GWP!$B$2:$B$13,0))</f>
        <v>265</v>
      </c>
      <c r="L1166" s="4">
        <f t="shared" si="37"/>
        <v>0</v>
      </c>
    </row>
    <row r="1167" spans="1:12">
      <c r="A1167" t="s">
        <v>1185</v>
      </c>
      <c r="B1167" t="s">
        <v>1</v>
      </c>
      <c r="C1167" t="s">
        <v>1719</v>
      </c>
      <c r="D1167" t="s">
        <v>1714</v>
      </c>
      <c r="E1167" t="s">
        <v>1703</v>
      </c>
      <c r="F1167" t="s">
        <v>1747</v>
      </c>
      <c r="H1167" t="str">
        <f>INDEX('Vensim Variables'!$B:$B,MATCH(EPS!$B1167,'Vensim Variables'!$A:$A,0))</f>
        <v>g pollutant</v>
      </c>
      <c r="I1167" t="str">
        <f t="shared" si="36"/>
        <v>N2O</v>
      </c>
      <c r="J1167">
        <f>INDEX(NoSettings!$D:$D,MATCH(EPS!$A1167,NoSettings!$A:$A,0))</f>
        <v>0</v>
      </c>
      <c r="K1167">
        <f>INDEX(GWP!$C$2:$C$13,MATCH(EPS!I1167,GWP!$B$2:$B$13,0))</f>
        <v>265</v>
      </c>
      <c r="L1167" s="4">
        <f t="shared" si="37"/>
        <v>0</v>
      </c>
    </row>
    <row r="1168" spans="1:12">
      <c r="A1168" t="s">
        <v>1186</v>
      </c>
      <c r="B1168" t="s">
        <v>1</v>
      </c>
      <c r="C1168" t="s">
        <v>1719</v>
      </c>
      <c r="D1168" t="s">
        <v>1714</v>
      </c>
      <c r="E1168" t="s">
        <v>1703</v>
      </c>
      <c r="F1168" t="s">
        <v>1748</v>
      </c>
      <c r="H1168" t="str">
        <f>INDEX('Vensim Variables'!$B:$B,MATCH(EPS!$B1168,'Vensim Variables'!$A:$A,0))</f>
        <v>g pollutant</v>
      </c>
      <c r="I1168" t="str">
        <f t="shared" si="36"/>
        <v>N2O</v>
      </c>
      <c r="J1168">
        <f>INDEX(NoSettings!$D:$D,MATCH(EPS!$A1168,NoSettings!$A:$A,0))</f>
        <v>0</v>
      </c>
      <c r="K1168">
        <f>INDEX(GWP!$C$2:$C$13,MATCH(EPS!I1168,GWP!$B$2:$B$13,0))</f>
        <v>265</v>
      </c>
      <c r="L1168" s="4">
        <f t="shared" si="37"/>
        <v>0</v>
      </c>
    </row>
    <row r="1169" spans="1:12">
      <c r="A1169" t="s">
        <v>1187</v>
      </c>
      <c r="B1169" t="s">
        <v>1</v>
      </c>
      <c r="C1169" t="s">
        <v>1719</v>
      </c>
      <c r="D1169" t="s">
        <v>1714</v>
      </c>
      <c r="E1169" t="s">
        <v>1703</v>
      </c>
      <c r="F1169" t="s">
        <v>1749</v>
      </c>
      <c r="H1169" t="str">
        <f>INDEX('Vensim Variables'!$B:$B,MATCH(EPS!$B1169,'Vensim Variables'!$A:$A,0))</f>
        <v>g pollutant</v>
      </c>
      <c r="I1169" t="str">
        <f t="shared" si="36"/>
        <v>N2O</v>
      </c>
      <c r="J1169">
        <f>INDEX(NoSettings!$D:$D,MATCH(EPS!$A1169,NoSettings!$A:$A,0))</f>
        <v>0</v>
      </c>
      <c r="K1169">
        <f>INDEX(GWP!$C$2:$C$13,MATCH(EPS!I1169,GWP!$B$2:$B$13,0))</f>
        <v>265</v>
      </c>
      <c r="L1169" s="4">
        <f t="shared" si="37"/>
        <v>0</v>
      </c>
    </row>
    <row r="1170" spans="1:12">
      <c r="A1170" t="s">
        <v>1188</v>
      </c>
      <c r="B1170" t="s">
        <v>1</v>
      </c>
      <c r="C1170" t="s">
        <v>1719</v>
      </c>
      <c r="D1170" t="s">
        <v>1714</v>
      </c>
      <c r="E1170" t="s">
        <v>1703</v>
      </c>
      <c r="F1170" t="s">
        <v>1750</v>
      </c>
      <c r="H1170" t="str">
        <f>INDEX('Vensim Variables'!$B:$B,MATCH(EPS!$B1170,'Vensim Variables'!$A:$A,0))</f>
        <v>g pollutant</v>
      </c>
      <c r="I1170" t="str">
        <f t="shared" si="36"/>
        <v>N2O</v>
      </c>
      <c r="J1170">
        <f>INDEX(NoSettings!$D:$D,MATCH(EPS!$A1170,NoSettings!$A:$A,0))</f>
        <v>0</v>
      </c>
      <c r="K1170">
        <f>INDEX(GWP!$C$2:$C$13,MATCH(EPS!I1170,GWP!$B$2:$B$13,0))</f>
        <v>265</v>
      </c>
      <c r="L1170" s="4">
        <f t="shared" si="37"/>
        <v>0</v>
      </c>
    </row>
    <row r="1171" spans="1:12">
      <c r="A1171" t="s">
        <v>1189</v>
      </c>
      <c r="B1171" t="s">
        <v>1</v>
      </c>
      <c r="C1171" t="s">
        <v>1719</v>
      </c>
      <c r="D1171" t="s">
        <v>1714</v>
      </c>
      <c r="E1171" t="s">
        <v>1703</v>
      </c>
      <c r="F1171" t="s">
        <v>1751</v>
      </c>
      <c r="H1171" t="str">
        <f>INDEX('Vensim Variables'!$B:$B,MATCH(EPS!$B1171,'Vensim Variables'!$A:$A,0))</f>
        <v>g pollutant</v>
      </c>
      <c r="I1171" t="str">
        <f t="shared" si="36"/>
        <v>N2O</v>
      </c>
      <c r="J1171">
        <f>INDEX(NoSettings!$D:$D,MATCH(EPS!$A1171,NoSettings!$A:$A,0))</f>
        <v>0</v>
      </c>
      <c r="K1171">
        <f>INDEX(GWP!$C$2:$C$13,MATCH(EPS!I1171,GWP!$B$2:$B$13,0))</f>
        <v>265</v>
      </c>
      <c r="L1171" s="4">
        <f t="shared" si="37"/>
        <v>0</v>
      </c>
    </row>
    <row r="1172" spans="1:12">
      <c r="A1172" t="s">
        <v>1190</v>
      </c>
      <c r="B1172" t="s">
        <v>1</v>
      </c>
      <c r="C1172" t="s">
        <v>1719</v>
      </c>
      <c r="D1172" t="s">
        <v>1714</v>
      </c>
      <c r="E1172" t="s">
        <v>1704</v>
      </c>
      <c r="F1172" t="s">
        <v>1742</v>
      </c>
      <c r="H1172" t="str">
        <f>INDEX('Vensim Variables'!$B:$B,MATCH(EPS!$B1172,'Vensim Variables'!$A:$A,0))</f>
        <v>g pollutant</v>
      </c>
      <c r="I1172" t="str">
        <f t="shared" si="36"/>
        <v>N2O</v>
      </c>
      <c r="J1172">
        <f>INDEX(NoSettings!$D:$D,MATCH(EPS!$A1172,NoSettings!$A:$A,0))</f>
        <v>0</v>
      </c>
      <c r="K1172">
        <f>INDEX(GWP!$C$2:$C$13,MATCH(EPS!I1172,GWP!$B$2:$B$13,0))</f>
        <v>265</v>
      </c>
      <c r="L1172" s="4">
        <f t="shared" si="37"/>
        <v>0</v>
      </c>
    </row>
    <row r="1173" spans="1:12">
      <c r="A1173" t="s">
        <v>1191</v>
      </c>
      <c r="B1173" t="s">
        <v>1</v>
      </c>
      <c r="C1173" t="s">
        <v>1719</v>
      </c>
      <c r="D1173" t="s">
        <v>1714</v>
      </c>
      <c r="E1173" t="s">
        <v>1704</v>
      </c>
      <c r="F1173" t="s">
        <v>1743</v>
      </c>
      <c r="H1173" t="str">
        <f>INDEX('Vensim Variables'!$B:$B,MATCH(EPS!$B1173,'Vensim Variables'!$A:$A,0))</f>
        <v>g pollutant</v>
      </c>
      <c r="I1173" t="str">
        <f t="shared" si="36"/>
        <v>N2O</v>
      </c>
      <c r="J1173">
        <f>INDEX(NoSettings!$D:$D,MATCH(EPS!$A1173,NoSettings!$A:$A,0))</f>
        <v>0</v>
      </c>
      <c r="K1173">
        <f>INDEX(GWP!$C$2:$C$13,MATCH(EPS!I1173,GWP!$B$2:$B$13,0))</f>
        <v>265</v>
      </c>
      <c r="L1173" s="4">
        <f t="shared" si="37"/>
        <v>0</v>
      </c>
    </row>
    <row r="1174" spans="1:12">
      <c r="A1174" t="s">
        <v>1192</v>
      </c>
      <c r="B1174" t="s">
        <v>1</v>
      </c>
      <c r="C1174" t="s">
        <v>1719</v>
      </c>
      <c r="D1174" t="s">
        <v>1714</v>
      </c>
      <c r="E1174" t="s">
        <v>1704</v>
      </c>
      <c r="F1174" t="s">
        <v>1744</v>
      </c>
      <c r="H1174" t="str">
        <f>INDEX('Vensim Variables'!$B:$B,MATCH(EPS!$B1174,'Vensim Variables'!$A:$A,0))</f>
        <v>g pollutant</v>
      </c>
      <c r="I1174" t="str">
        <f t="shared" si="36"/>
        <v>N2O</v>
      </c>
      <c r="J1174">
        <f>INDEX(NoSettings!$D:$D,MATCH(EPS!$A1174,NoSettings!$A:$A,0))</f>
        <v>0</v>
      </c>
      <c r="K1174">
        <f>INDEX(GWP!$C$2:$C$13,MATCH(EPS!I1174,GWP!$B$2:$B$13,0))</f>
        <v>265</v>
      </c>
      <c r="L1174" s="4">
        <f t="shared" si="37"/>
        <v>0</v>
      </c>
    </row>
    <row r="1175" spans="1:12">
      <c r="A1175" t="s">
        <v>1193</v>
      </c>
      <c r="B1175" t="s">
        <v>1</v>
      </c>
      <c r="C1175" t="s">
        <v>1719</v>
      </c>
      <c r="D1175" t="s">
        <v>1714</v>
      </c>
      <c r="E1175" t="s">
        <v>1704</v>
      </c>
      <c r="F1175" t="s">
        <v>1745</v>
      </c>
      <c r="H1175" t="str">
        <f>INDEX('Vensim Variables'!$B:$B,MATCH(EPS!$B1175,'Vensim Variables'!$A:$A,0))</f>
        <v>g pollutant</v>
      </c>
      <c r="I1175" t="str">
        <f t="shared" si="36"/>
        <v>N2O</v>
      </c>
      <c r="J1175">
        <f>INDEX(NoSettings!$D:$D,MATCH(EPS!$A1175,NoSettings!$A:$A,0))</f>
        <v>267304000</v>
      </c>
      <c r="K1175">
        <f>INDEX(GWP!$C$2:$C$13,MATCH(EPS!I1175,GWP!$B$2:$B$13,0))</f>
        <v>265</v>
      </c>
      <c r="L1175" s="4">
        <f t="shared" si="37"/>
        <v>7.0835560000000006E-2</v>
      </c>
    </row>
    <row r="1176" spans="1:12">
      <c r="A1176" t="s">
        <v>1194</v>
      </c>
      <c r="B1176" t="s">
        <v>1</v>
      </c>
      <c r="C1176" t="s">
        <v>1719</v>
      </c>
      <c r="D1176" t="s">
        <v>1714</v>
      </c>
      <c r="E1176" t="s">
        <v>1704</v>
      </c>
      <c r="F1176" t="s">
        <v>1746</v>
      </c>
      <c r="H1176" t="str">
        <f>INDEX('Vensim Variables'!$B:$B,MATCH(EPS!$B1176,'Vensim Variables'!$A:$A,0))</f>
        <v>g pollutant</v>
      </c>
      <c r="I1176" t="str">
        <f t="shared" si="36"/>
        <v>N2O</v>
      </c>
      <c r="J1176">
        <f>INDEX(NoSettings!$D:$D,MATCH(EPS!$A1176,NoSettings!$A:$A,0))</f>
        <v>0</v>
      </c>
      <c r="K1176">
        <f>INDEX(GWP!$C$2:$C$13,MATCH(EPS!I1176,GWP!$B$2:$B$13,0))</f>
        <v>265</v>
      </c>
      <c r="L1176" s="4">
        <f t="shared" si="37"/>
        <v>0</v>
      </c>
    </row>
    <row r="1177" spans="1:12">
      <c r="A1177" t="s">
        <v>1195</v>
      </c>
      <c r="B1177" t="s">
        <v>1</v>
      </c>
      <c r="C1177" t="s">
        <v>1719</v>
      </c>
      <c r="D1177" t="s">
        <v>1714</v>
      </c>
      <c r="E1177" t="s">
        <v>1704</v>
      </c>
      <c r="F1177" t="s">
        <v>1747</v>
      </c>
      <c r="H1177" t="str">
        <f>INDEX('Vensim Variables'!$B:$B,MATCH(EPS!$B1177,'Vensim Variables'!$A:$A,0))</f>
        <v>g pollutant</v>
      </c>
      <c r="I1177" t="str">
        <f t="shared" si="36"/>
        <v>N2O</v>
      </c>
      <c r="J1177">
        <f>INDEX(NoSettings!$D:$D,MATCH(EPS!$A1177,NoSettings!$A:$A,0))</f>
        <v>0</v>
      </c>
      <c r="K1177">
        <f>INDEX(GWP!$C$2:$C$13,MATCH(EPS!I1177,GWP!$B$2:$B$13,0))</f>
        <v>265</v>
      </c>
      <c r="L1177" s="4">
        <f t="shared" si="37"/>
        <v>0</v>
      </c>
    </row>
    <row r="1178" spans="1:12">
      <c r="A1178" t="s">
        <v>1196</v>
      </c>
      <c r="B1178" t="s">
        <v>1</v>
      </c>
      <c r="C1178" t="s">
        <v>1719</v>
      </c>
      <c r="D1178" t="s">
        <v>1714</v>
      </c>
      <c r="E1178" t="s">
        <v>1704</v>
      </c>
      <c r="F1178" t="s">
        <v>1748</v>
      </c>
      <c r="H1178" t="str">
        <f>INDEX('Vensim Variables'!$B:$B,MATCH(EPS!$B1178,'Vensim Variables'!$A:$A,0))</f>
        <v>g pollutant</v>
      </c>
      <c r="I1178" t="str">
        <f t="shared" si="36"/>
        <v>N2O</v>
      </c>
      <c r="J1178">
        <f>INDEX(NoSettings!$D:$D,MATCH(EPS!$A1178,NoSettings!$A:$A,0))</f>
        <v>0</v>
      </c>
      <c r="K1178">
        <f>INDEX(GWP!$C$2:$C$13,MATCH(EPS!I1178,GWP!$B$2:$B$13,0))</f>
        <v>265</v>
      </c>
      <c r="L1178" s="4">
        <f t="shared" si="37"/>
        <v>0</v>
      </c>
    </row>
    <row r="1179" spans="1:12">
      <c r="A1179" t="s">
        <v>1197</v>
      </c>
      <c r="B1179" t="s">
        <v>1</v>
      </c>
      <c r="C1179" t="s">
        <v>1719</v>
      </c>
      <c r="D1179" t="s">
        <v>1714</v>
      </c>
      <c r="E1179" t="s">
        <v>1704</v>
      </c>
      <c r="F1179" t="s">
        <v>1749</v>
      </c>
      <c r="H1179" t="str">
        <f>INDEX('Vensim Variables'!$B:$B,MATCH(EPS!$B1179,'Vensim Variables'!$A:$A,0))</f>
        <v>g pollutant</v>
      </c>
      <c r="I1179" t="str">
        <f t="shared" si="36"/>
        <v>N2O</v>
      </c>
      <c r="J1179">
        <f>INDEX(NoSettings!$D:$D,MATCH(EPS!$A1179,NoSettings!$A:$A,0))</f>
        <v>790487000</v>
      </c>
      <c r="K1179">
        <f>INDEX(GWP!$C$2:$C$13,MATCH(EPS!I1179,GWP!$B$2:$B$13,0))</f>
        <v>265</v>
      </c>
      <c r="L1179" s="4">
        <f t="shared" si="37"/>
        <v>0.209479055</v>
      </c>
    </row>
    <row r="1180" spans="1:12">
      <c r="A1180" t="s">
        <v>1198</v>
      </c>
      <c r="B1180" t="s">
        <v>1</v>
      </c>
      <c r="C1180" t="s">
        <v>1719</v>
      </c>
      <c r="D1180" t="s">
        <v>1714</v>
      </c>
      <c r="E1180" t="s">
        <v>1704</v>
      </c>
      <c r="F1180" t="s">
        <v>1750</v>
      </c>
      <c r="H1180" t="str">
        <f>INDEX('Vensim Variables'!$B:$B,MATCH(EPS!$B1180,'Vensim Variables'!$A:$A,0))</f>
        <v>g pollutant</v>
      </c>
      <c r="I1180" t="str">
        <f t="shared" si="36"/>
        <v>N2O</v>
      </c>
      <c r="J1180">
        <f>INDEX(NoSettings!$D:$D,MATCH(EPS!$A1180,NoSettings!$A:$A,0))</f>
        <v>0</v>
      </c>
      <c r="K1180">
        <f>INDEX(GWP!$C$2:$C$13,MATCH(EPS!I1180,GWP!$B$2:$B$13,0))</f>
        <v>265</v>
      </c>
      <c r="L1180" s="4">
        <f t="shared" si="37"/>
        <v>0</v>
      </c>
    </row>
    <row r="1181" spans="1:12">
      <c r="A1181" t="s">
        <v>1199</v>
      </c>
      <c r="B1181" t="s">
        <v>1</v>
      </c>
      <c r="C1181" t="s">
        <v>1719</v>
      </c>
      <c r="D1181" t="s">
        <v>1714</v>
      </c>
      <c r="E1181" t="s">
        <v>1704</v>
      </c>
      <c r="F1181" t="s">
        <v>1751</v>
      </c>
      <c r="H1181" t="str">
        <f>INDEX('Vensim Variables'!$B:$B,MATCH(EPS!$B1181,'Vensim Variables'!$A:$A,0))</f>
        <v>g pollutant</v>
      </c>
      <c r="I1181" t="str">
        <f t="shared" si="36"/>
        <v>N2O</v>
      </c>
      <c r="J1181">
        <f>INDEX(NoSettings!$D:$D,MATCH(EPS!$A1181,NoSettings!$A:$A,0))</f>
        <v>0</v>
      </c>
      <c r="K1181">
        <f>INDEX(GWP!$C$2:$C$13,MATCH(EPS!I1181,GWP!$B$2:$B$13,0))</f>
        <v>265</v>
      </c>
      <c r="L1181" s="4">
        <f t="shared" si="37"/>
        <v>0</v>
      </c>
    </row>
    <row r="1182" spans="1:12">
      <c r="A1182" t="s">
        <v>1200</v>
      </c>
      <c r="B1182" t="s">
        <v>1</v>
      </c>
      <c r="C1182" t="s">
        <v>1719</v>
      </c>
      <c r="D1182" t="s">
        <v>1715</v>
      </c>
      <c r="E1182" t="s">
        <v>1703</v>
      </c>
      <c r="F1182" t="s">
        <v>1742</v>
      </c>
      <c r="H1182" t="str">
        <f>INDEX('Vensim Variables'!$B:$B,MATCH(EPS!$B1182,'Vensim Variables'!$A:$A,0))</f>
        <v>g pollutant</v>
      </c>
      <c r="I1182" t="str">
        <f t="shared" si="36"/>
        <v>F gases</v>
      </c>
      <c r="J1182">
        <f>INDEX(NoSettings!$D:$D,MATCH(EPS!$A1182,NoSettings!$A:$A,0))</f>
        <v>0</v>
      </c>
      <c r="K1182">
        <f>INDEX(GWP!$C$2:$C$13,MATCH(EPS!I1182,GWP!$B$2:$B$13,0))</f>
        <v>1</v>
      </c>
      <c r="L1182" s="4">
        <f t="shared" si="37"/>
        <v>0</v>
      </c>
    </row>
    <row r="1183" spans="1:12">
      <c r="A1183" t="s">
        <v>1201</v>
      </c>
      <c r="B1183" t="s">
        <v>1</v>
      </c>
      <c r="C1183" t="s">
        <v>1719</v>
      </c>
      <c r="D1183" t="s">
        <v>1715</v>
      </c>
      <c r="E1183" t="s">
        <v>1703</v>
      </c>
      <c r="F1183" t="s">
        <v>1743</v>
      </c>
      <c r="H1183" t="str">
        <f>INDEX('Vensim Variables'!$B:$B,MATCH(EPS!$B1183,'Vensim Variables'!$A:$A,0))</f>
        <v>g pollutant</v>
      </c>
      <c r="I1183" t="str">
        <f t="shared" si="36"/>
        <v>F gases</v>
      </c>
      <c r="J1183">
        <f>INDEX(NoSettings!$D:$D,MATCH(EPS!$A1183,NoSettings!$A:$A,0))</f>
        <v>0</v>
      </c>
      <c r="K1183">
        <f>INDEX(GWP!$C$2:$C$13,MATCH(EPS!I1183,GWP!$B$2:$B$13,0))</f>
        <v>1</v>
      </c>
      <c r="L1183" s="4">
        <f t="shared" si="37"/>
        <v>0</v>
      </c>
    </row>
    <row r="1184" spans="1:12">
      <c r="A1184" t="s">
        <v>1202</v>
      </c>
      <c r="B1184" t="s">
        <v>1</v>
      </c>
      <c r="C1184" t="s">
        <v>1719</v>
      </c>
      <c r="D1184" t="s">
        <v>1715</v>
      </c>
      <c r="E1184" t="s">
        <v>1703</v>
      </c>
      <c r="F1184" t="s">
        <v>1744</v>
      </c>
      <c r="H1184" t="str">
        <f>INDEX('Vensim Variables'!$B:$B,MATCH(EPS!$B1184,'Vensim Variables'!$A:$A,0))</f>
        <v>g pollutant</v>
      </c>
      <c r="I1184" t="str">
        <f t="shared" si="36"/>
        <v>F gases</v>
      </c>
      <c r="J1184">
        <f>INDEX(NoSettings!$D:$D,MATCH(EPS!$A1184,NoSettings!$A:$A,0))</f>
        <v>0</v>
      </c>
      <c r="K1184">
        <f>INDEX(GWP!$C$2:$C$13,MATCH(EPS!I1184,GWP!$B$2:$B$13,0))</f>
        <v>1</v>
      </c>
      <c r="L1184" s="4">
        <f t="shared" si="37"/>
        <v>0</v>
      </c>
    </row>
    <row r="1185" spans="1:12">
      <c r="A1185" t="s">
        <v>1203</v>
      </c>
      <c r="B1185" t="s">
        <v>1</v>
      </c>
      <c r="C1185" t="s">
        <v>1719</v>
      </c>
      <c r="D1185" t="s">
        <v>1715</v>
      </c>
      <c r="E1185" t="s">
        <v>1703</v>
      </c>
      <c r="F1185" t="s">
        <v>1745</v>
      </c>
      <c r="H1185" t="str">
        <f>INDEX('Vensim Variables'!$B:$B,MATCH(EPS!$B1185,'Vensim Variables'!$A:$A,0))</f>
        <v>g pollutant</v>
      </c>
      <c r="I1185" t="str">
        <f t="shared" si="36"/>
        <v>F gases</v>
      </c>
      <c r="J1185">
        <f>INDEX(NoSettings!$D:$D,MATCH(EPS!$A1185,NoSettings!$A:$A,0))</f>
        <v>0</v>
      </c>
      <c r="K1185">
        <f>INDEX(GWP!$C$2:$C$13,MATCH(EPS!I1185,GWP!$B$2:$B$13,0))</f>
        <v>1</v>
      </c>
      <c r="L1185" s="4">
        <f t="shared" si="37"/>
        <v>0</v>
      </c>
    </row>
    <row r="1186" spans="1:12">
      <c r="A1186" t="s">
        <v>1204</v>
      </c>
      <c r="B1186" t="s">
        <v>1</v>
      </c>
      <c r="C1186" t="s">
        <v>1719</v>
      </c>
      <c r="D1186" t="s">
        <v>1715</v>
      </c>
      <c r="E1186" t="s">
        <v>1703</v>
      </c>
      <c r="F1186" t="s">
        <v>1746</v>
      </c>
      <c r="H1186" t="str">
        <f>INDEX('Vensim Variables'!$B:$B,MATCH(EPS!$B1186,'Vensim Variables'!$A:$A,0))</f>
        <v>g pollutant</v>
      </c>
      <c r="I1186" t="str">
        <f t="shared" si="36"/>
        <v>F gases</v>
      </c>
      <c r="J1186">
        <f>INDEX(NoSettings!$D:$D,MATCH(EPS!$A1186,NoSettings!$A:$A,0))</f>
        <v>0</v>
      </c>
      <c r="K1186">
        <f>INDEX(GWP!$C$2:$C$13,MATCH(EPS!I1186,GWP!$B$2:$B$13,0))</f>
        <v>1</v>
      </c>
      <c r="L1186" s="4">
        <f t="shared" si="37"/>
        <v>0</v>
      </c>
    </row>
    <row r="1187" spans="1:12">
      <c r="A1187" t="s">
        <v>1205</v>
      </c>
      <c r="B1187" t="s">
        <v>1</v>
      </c>
      <c r="C1187" t="s">
        <v>1719</v>
      </c>
      <c r="D1187" t="s">
        <v>1715</v>
      </c>
      <c r="E1187" t="s">
        <v>1703</v>
      </c>
      <c r="F1187" t="s">
        <v>1747</v>
      </c>
      <c r="H1187" t="str">
        <f>INDEX('Vensim Variables'!$B:$B,MATCH(EPS!$B1187,'Vensim Variables'!$A:$A,0))</f>
        <v>g pollutant</v>
      </c>
      <c r="I1187" t="str">
        <f t="shared" si="36"/>
        <v>F gases</v>
      </c>
      <c r="J1187">
        <f>INDEX(NoSettings!$D:$D,MATCH(EPS!$A1187,NoSettings!$A:$A,0))</f>
        <v>0</v>
      </c>
      <c r="K1187">
        <f>INDEX(GWP!$C$2:$C$13,MATCH(EPS!I1187,GWP!$B$2:$B$13,0))</f>
        <v>1</v>
      </c>
      <c r="L1187" s="4">
        <f t="shared" si="37"/>
        <v>0</v>
      </c>
    </row>
    <row r="1188" spans="1:12">
      <c r="A1188" t="s">
        <v>1206</v>
      </c>
      <c r="B1188" t="s">
        <v>1</v>
      </c>
      <c r="C1188" t="s">
        <v>1719</v>
      </c>
      <c r="D1188" t="s">
        <v>1715</v>
      </c>
      <c r="E1188" t="s">
        <v>1703</v>
      </c>
      <c r="F1188" t="s">
        <v>1748</v>
      </c>
      <c r="H1188" t="str">
        <f>INDEX('Vensim Variables'!$B:$B,MATCH(EPS!$B1188,'Vensim Variables'!$A:$A,0))</f>
        <v>g pollutant</v>
      </c>
      <c r="I1188" t="str">
        <f t="shared" si="36"/>
        <v>F gases</v>
      </c>
      <c r="J1188">
        <f>INDEX(NoSettings!$D:$D,MATCH(EPS!$A1188,NoSettings!$A:$A,0))</f>
        <v>0</v>
      </c>
      <c r="K1188">
        <f>INDEX(GWP!$C$2:$C$13,MATCH(EPS!I1188,GWP!$B$2:$B$13,0))</f>
        <v>1</v>
      </c>
      <c r="L1188" s="4">
        <f t="shared" si="37"/>
        <v>0</v>
      </c>
    </row>
    <row r="1189" spans="1:12">
      <c r="A1189" t="s">
        <v>1207</v>
      </c>
      <c r="B1189" t="s">
        <v>1</v>
      </c>
      <c r="C1189" t="s">
        <v>1719</v>
      </c>
      <c r="D1189" t="s">
        <v>1715</v>
      </c>
      <c r="E1189" t="s">
        <v>1703</v>
      </c>
      <c r="F1189" t="s">
        <v>1749</v>
      </c>
      <c r="H1189" t="str">
        <f>INDEX('Vensim Variables'!$B:$B,MATCH(EPS!$B1189,'Vensim Variables'!$A:$A,0))</f>
        <v>g pollutant</v>
      </c>
      <c r="I1189" t="str">
        <f t="shared" si="36"/>
        <v>F gases</v>
      </c>
      <c r="J1189">
        <f>INDEX(NoSettings!$D:$D,MATCH(EPS!$A1189,NoSettings!$A:$A,0))</f>
        <v>0</v>
      </c>
      <c r="K1189">
        <f>INDEX(GWP!$C$2:$C$13,MATCH(EPS!I1189,GWP!$B$2:$B$13,0))</f>
        <v>1</v>
      </c>
      <c r="L1189" s="4">
        <f t="shared" si="37"/>
        <v>0</v>
      </c>
    </row>
    <row r="1190" spans="1:12">
      <c r="A1190" t="s">
        <v>1208</v>
      </c>
      <c r="B1190" t="s">
        <v>1</v>
      </c>
      <c r="C1190" t="s">
        <v>1719</v>
      </c>
      <c r="D1190" t="s">
        <v>1715</v>
      </c>
      <c r="E1190" t="s">
        <v>1703</v>
      </c>
      <c r="F1190" t="s">
        <v>1750</v>
      </c>
      <c r="H1190" t="str">
        <f>INDEX('Vensim Variables'!$B:$B,MATCH(EPS!$B1190,'Vensim Variables'!$A:$A,0))</f>
        <v>g pollutant</v>
      </c>
      <c r="I1190" t="str">
        <f t="shared" si="36"/>
        <v>F gases</v>
      </c>
      <c r="J1190">
        <f>INDEX(NoSettings!$D:$D,MATCH(EPS!$A1190,NoSettings!$A:$A,0))</f>
        <v>0</v>
      </c>
      <c r="K1190">
        <f>INDEX(GWP!$C$2:$C$13,MATCH(EPS!I1190,GWP!$B$2:$B$13,0))</f>
        <v>1</v>
      </c>
      <c r="L1190" s="4">
        <f t="shared" si="37"/>
        <v>0</v>
      </c>
    </row>
    <row r="1191" spans="1:12">
      <c r="A1191" t="s">
        <v>1209</v>
      </c>
      <c r="B1191" t="s">
        <v>1</v>
      </c>
      <c r="C1191" t="s">
        <v>1719</v>
      </c>
      <c r="D1191" t="s">
        <v>1715</v>
      </c>
      <c r="E1191" t="s">
        <v>1703</v>
      </c>
      <c r="F1191" t="s">
        <v>1751</v>
      </c>
      <c r="H1191" t="str">
        <f>INDEX('Vensim Variables'!$B:$B,MATCH(EPS!$B1191,'Vensim Variables'!$A:$A,0))</f>
        <v>g pollutant</v>
      </c>
      <c r="I1191" t="str">
        <f t="shared" si="36"/>
        <v>F gases</v>
      </c>
      <c r="J1191">
        <f>INDEX(NoSettings!$D:$D,MATCH(EPS!$A1191,NoSettings!$A:$A,0))</f>
        <v>0</v>
      </c>
      <c r="K1191">
        <f>INDEX(GWP!$C$2:$C$13,MATCH(EPS!I1191,GWP!$B$2:$B$13,0))</f>
        <v>1</v>
      </c>
      <c r="L1191" s="4">
        <f t="shared" si="37"/>
        <v>0</v>
      </c>
    </row>
    <row r="1192" spans="1:12">
      <c r="A1192" t="s">
        <v>1210</v>
      </c>
      <c r="B1192" t="s">
        <v>1</v>
      </c>
      <c r="C1192" t="s">
        <v>1719</v>
      </c>
      <c r="D1192" t="s">
        <v>1715</v>
      </c>
      <c r="E1192" t="s">
        <v>1704</v>
      </c>
      <c r="F1192" t="s">
        <v>1742</v>
      </c>
      <c r="H1192" t="str">
        <f>INDEX('Vensim Variables'!$B:$B,MATCH(EPS!$B1192,'Vensim Variables'!$A:$A,0))</f>
        <v>g pollutant</v>
      </c>
      <c r="I1192" t="str">
        <f t="shared" si="36"/>
        <v>F gases</v>
      </c>
      <c r="J1192">
        <f>INDEX(NoSettings!$D:$D,MATCH(EPS!$A1192,NoSettings!$A:$A,0))</f>
        <v>0</v>
      </c>
      <c r="K1192">
        <f>INDEX(GWP!$C$2:$C$13,MATCH(EPS!I1192,GWP!$B$2:$B$13,0))</f>
        <v>1</v>
      </c>
      <c r="L1192" s="4">
        <f t="shared" si="37"/>
        <v>0</v>
      </c>
    </row>
    <row r="1193" spans="1:12">
      <c r="A1193" t="s">
        <v>1211</v>
      </c>
      <c r="B1193" t="s">
        <v>1</v>
      </c>
      <c r="C1193" t="s">
        <v>1719</v>
      </c>
      <c r="D1193" t="s">
        <v>1715</v>
      </c>
      <c r="E1193" t="s">
        <v>1704</v>
      </c>
      <c r="F1193" t="s">
        <v>1743</v>
      </c>
      <c r="H1193" t="str">
        <f>INDEX('Vensim Variables'!$B:$B,MATCH(EPS!$B1193,'Vensim Variables'!$A:$A,0))</f>
        <v>g pollutant</v>
      </c>
      <c r="I1193" t="str">
        <f t="shared" si="36"/>
        <v>F gases</v>
      </c>
      <c r="J1193">
        <f>INDEX(NoSettings!$D:$D,MATCH(EPS!$A1193,NoSettings!$A:$A,0))</f>
        <v>0</v>
      </c>
      <c r="K1193">
        <f>INDEX(GWP!$C$2:$C$13,MATCH(EPS!I1193,GWP!$B$2:$B$13,0))</f>
        <v>1</v>
      </c>
      <c r="L1193" s="4">
        <f t="shared" si="37"/>
        <v>0</v>
      </c>
    </row>
    <row r="1194" spans="1:12">
      <c r="A1194" t="s">
        <v>1212</v>
      </c>
      <c r="B1194" t="s">
        <v>1</v>
      </c>
      <c r="C1194" t="s">
        <v>1719</v>
      </c>
      <c r="D1194" t="s">
        <v>1715</v>
      </c>
      <c r="E1194" t="s">
        <v>1704</v>
      </c>
      <c r="F1194" t="s">
        <v>1744</v>
      </c>
      <c r="H1194" t="str">
        <f>INDEX('Vensim Variables'!$B:$B,MATCH(EPS!$B1194,'Vensim Variables'!$A:$A,0))</f>
        <v>g pollutant</v>
      </c>
      <c r="I1194" t="str">
        <f t="shared" si="36"/>
        <v>F gases</v>
      </c>
      <c r="J1194">
        <f>INDEX(NoSettings!$D:$D,MATCH(EPS!$A1194,NoSettings!$A:$A,0))</f>
        <v>0</v>
      </c>
      <c r="K1194">
        <f>INDEX(GWP!$C$2:$C$13,MATCH(EPS!I1194,GWP!$B$2:$B$13,0))</f>
        <v>1</v>
      </c>
      <c r="L1194" s="4">
        <f t="shared" si="37"/>
        <v>0</v>
      </c>
    </row>
    <row r="1195" spans="1:12">
      <c r="A1195" t="s">
        <v>1213</v>
      </c>
      <c r="B1195" t="s">
        <v>1</v>
      </c>
      <c r="C1195" t="s">
        <v>1719</v>
      </c>
      <c r="D1195" t="s">
        <v>1715</v>
      </c>
      <c r="E1195" t="s">
        <v>1704</v>
      </c>
      <c r="F1195" t="s">
        <v>1745</v>
      </c>
      <c r="H1195" t="str">
        <f>INDEX('Vensim Variables'!$B:$B,MATCH(EPS!$B1195,'Vensim Variables'!$A:$A,0))</f>
        <v>g pollutant</v>
      </c>
      <c r="I1195" t="str">
        <f t="shared" si="36"/>
        <v>F gases</v>
      </c>
      <c r="J1195">
        <f>INDEX(NoSettings!$D:$D,MATCH(EPS!$A1195,NoSettings!$A:$A,0))</f>
        <v>0</v>
      </c>
      <c r="K1195">
        <f>INDEX(GWP!$C$2:$C$13,MATCH(EPS!I1195,GWP!$B$2:$B$13,0))</f>
        <v>1</v>
      </c>
      <c r="L1195" s="4">
        <f t="shared" si="37"/>
        <v>0</v>
      </c>
    </row>
    <row r="1196" spans="1:12">
      <c r="A1196" t="s">
        <v>1214</v>
      </c>
      <c r="B1196" t="s">
        <v>1</v>
      </c>
      <c r="C1196" t="s">
        <v>1719</v>
      </c>
      <c r="D1196" t="s">
        <v>1715</v>
      </c>
      <c r="E1196" t="s">
        <v>1704</v>
      </c>
      <c r="F1196" t="s">
        <v>1746</v>
      </c>
      <c r="H1196" t="str">
        <f>INDEX('Vensim Variables'!$B:$B,MATCH(EPS!$B1196,'Vensim Variables'!$A:$A,0))</f>
        <v>g pollutant</v>
      </c>
      <c r="I1196" t="str">
        <f t="shared" si="36"/>
        <v>F gases</v>
      </c>
      <c r="J1196">
        <f>INDEX(NoSettings!$D:$D,MATCH(EPS!$A1196,NoSettings!$A:$A,0))</f>
        <v>0</v>
      </c>
      <c r="K1196">
        <f>INDEX(GWP!$C$2:$C$13,MATCH(EPS!I1196,GWP!$B$2:$B$13,0))</f>
        <v>1</v>
      </c>
      <c r="L1196" s="4">
        <f t="shared" si="37"/>
        <v>0</v>
      </c>
    </row>
    <row r="1197" spans="1:12">
      <c r="A1197" t="s">
        <v>1215</v>
      </c>
      <c r="B1197" t="s">
        <v>1</v>
      </c>
      <c r="C1197" t="s">
        <v>1719</v>
      </c>
      <c r="D1197" t="s">
        <v>1715</v>
      </c>
      <c r="E1197" t="s">
        <v>1704</v>
      </c>
      <c r="F1197" t="s">
        <v>1747</v>
      </c>
      <c r="H1197" t="str">
        <f>INDEX('Vensim Variables'!$B:$B,MATCH(EPS!$B1197,'Vensim Variables'!$A:$A,0))</f>
        <v>g pollutant</v>
      </c>
      <c r="I1197" t="str">
        <f t="shared" si="36"/>
        <v>F gases</v>
      </c>
      <c r="J1197">
        <f>INDEX(NoSettings!$D:$D,MATCH(EPS!$A1197,NoSettings!$A:$A,0))</f>
        <v>0</v>
      </c>
      <c r="K1197">
        <f>INDEX(GWP!$C$2:$C$13,MATCH(EPS!I1197,GWP!$B$2:$B$13,0))</f>
        <v>1</v>
      </c>
      <c r="L1197" s="4">
        <f t="shared" si="37"/>
        <v>0</v>
      </c>
    </row>
    <row r="1198" spans="1:12">
      <c r="A1198" t="s">
        <v>1216</v>
      </c>
      <c r="B1198" t="s">
        <v>1</v>
      </c>
      <c r="C1198" t="s">
        <v>1719</v>
      </c>
      <c r="D1198" t="s">
        <v>1715</v>
      </c>
      <c r="E1198" t="s">
        <v>1704</v>
      </c>
      <c r="F1198" t="s">
        <v>1748</v>
      </c>
      <c r="H1198" t="str">
        <f>INDEX('Vensim Variables'!$B:$B,MATCH(EPS!$B1198,'Vensim Variables'!$A:$A,0))</f>
        <v>g pollutant</v>
      </c>
      <c r="I1198" t="str">
        <f t="shared" si="36"/>
        <v>F gases</v>
      </c>
      <c r="J1198">
        <f>INDEX(NoSettings!$D:$D,MATCH(EPS!$A1198,NoSettings!$A:$A,0))</f>
        <v>0</v>
      </c>
      <c r="K1198">
        <f>INDEX(GWP!$C$2:$C$13,MATCH(EPS!I1198,GWP!$B$2:$B$13,0))</f>
        <v>1</v>
      </c>
      <c r="L1198" s="4">
        <f t="shared" si="37"/>
        <v>0</v>
      </c>
    </row>
    <row r="1199" spans="1:12">
      <c r="A1199" t="s">
        <v>1217</v>
      </c>
      <c r="B1199" t="s">
        <v>1</v>
      </c>
      <c r="C1199" t="s">
        <v>1719</v>
      </c>
      <c r="D1199" t="s">
        <v>1715</v>
      </c>
      <c r="E1199" t="s">
        <v>1704</v>
      </c>
      <c r="F1199" t="s">
        <v>1749</v>
      </c>
      <c r="H1199" t="str">
        <f>INDEX('Vensim Variables'!$B:$B,MATCH(EPS!$B1199,'Vensim Variables'!$A:$A,0))</f>
        <v>g pollutant</v>
      </c>
      <c r="I1199" t="str">
        <f t="shared" si="36"/>
        <v>F gases</v>
      </c>
      <c r="J1199">
        <f>INDEX(NoSettings!$D:$D,MATCH(EPS!$A1199,NoSettings!$A:$A,0))</f>
        <v>0</v>
      </c>
      <c r="K1199">
        <f>INDEX(GWP!$C$2:$C$13,MATCH(EPS!I1199,GWP!$B$2:$B$13,0))</f>
        <v>1</v>
      </c>
      <c r="L1199" s="4">
        <f t="shared" si="37"/>
        <v>0</v>
      </c>
    </row>
    <row r="1200" spans="1:12">
      <c r="A1200" t="s">
        <v>1218</v>
      </c>
      <c r="B1200" t="s">
        <v>1</v>
      </c>
      <c r="C1200" t="s">
        <v>1719</v>
      </c>
      <c r="D1200" t="s">
        <v>1715</v>
      </c>
      <c r="E1200" t="s">
        <v>1704</v>
      </c>
      <c r="F1200" t="s">
        <v>1750</v>
      </c>
      <c r="H1200" t="str">
        <f>INDEX('Vensim Variables'!$B:$B,MATCH(EPS!$B1200,'Vensim Variables'!$A:$A,0))</f>
        <v>g pollutant</v>
      </c>
      <c r="I1200" t="str">
        <f t="shared" si="36"/>
        <v>F gases</v>
      </c>
      <c r="J1200">
        <f>INDEX(NoSettings!$D:$D,MATCH(EPS!$A1200,NoSettings!$A:$A,0))</f>
        <v>0</v>
      </c>
      <c r="K1200">
        <f>INDEX(GWP!$C$2:$C$13,MATCH(EPS!I1200,GWP!$B$2:$B$13,0))</f>
        <v>1</v>
      </c>
      <c r="L1200" s="4">
        <f t="shared" si="37"/>
        <v>0</v>
      </c>
    </row>
    <row r="1201" spans="1:12">
      <c r="A1201" t="s">
        <v>1219</v>
      </c>
      <c r="B1201" t="s">
        <v>1</v>
      </c>
      <c r="C1201" t="s">
        <v>1719</v>
      </c>
      <c r="D1201" t="s">
        <v>1715</v>
      </c>
      <c r="E1201" t="s">
        <v>1704</v>
      </c>
      <c r="F1201" t="s">
        <v>1751</v>
      </c>
      <c r="H1201" t="str">
        <f>INDEX('Vensim Variables'!$B:$B,MATCH(EPS!$B1201,'Vensim Variables'!$A:$A,0))</f>
        <v>g pollutant</v>
      </c>
      <c r="I1201" t="str">
        <f t="shared" si="36"/>
        <v>F gases</v>
      </c>
      <c r="J1201">
        <f>INDEX(NoSettings!$D:$D,MATCH(EPS!$A1201,NoSettings!$A:$A,0))</f>
        <v>0</v>
      </c>
      <c r="K1201">
        <f>INDEX(GWP!$C$2:$C$13,MATCH(EPS!I1201,GWP!$B$2:$B$13,0))</f>
        <v>1</v>
      </c>
      <c r="L1201" s="4">
        <f t="shared" si="37"/>
        <v>0</v>
      </c>
    </row>
    <row r="1202" spans="1:12">
      <c r="A1202" t="s">
        <v>1220</v>
      </c>
      <c r="B1202" t="s">
        <v>1</v>
      </c>
      <c r="C1202" t="s">
        <v>1720</v>
      </c>
      <c r="D1202" t="s">
        <v>1702</v>
      </c>
      <c r="E1202" t="s">
        <v>1703</v>
      </c>
      <c r="F1202" t="s">
        <v>1742</v>
      </c>
      <c r="H1202" t="str">
        <f>INDEX('Vensim Variables'!$B:$B,MATCH(EPS!$B1202,'Vensim Variables'!$A:$A,0))</f>
        <v>g pollutant</v>
      </c>
      <c r="I1202" t="str">
        <f t="shared" si="36"/>
        <v>CO2</v>
      </c>
      <c r="J1202">
        <f>INDEX(NoSettings!$D:$D,MATCH(EPS!$A1202,NoSettings!$A:$A,0))</f>
        <v>0</v>
      </c>
      <c r="K1202">
        <f>INDEX(GWP!$C$2:$C$13,MATCH(EPS!I1202,GWP!$B$2:$B$13,0))</f>
        <v>1</v>
      </c>
      <c r="L1202" s="4">
        <f t="shared" si="37"/>
        <v>0</v>
      </c>
    </row>
    <row r="1203" spans="1:12">
      <c r="A1203" t="s">
        <v>1221</v>
      </c>
      <c r="B1203" t="s">
        <v>1</v>
      </c>
      <c r="C1203" t="s">
        <v>1720</v>
      </c>
      <c r="D1203" t="s">
        <v>1702</v>
      </c>
      <c r="E1203" t="s">
        <v>1703</v>
      </c>
      <c r="F1203" t="s">
        <v>1743</v>
      </c>
      <c r="H1203" t="str">
        <f>INDEX('Vensim Variables'!$B:$B,MATCH(EPS!$B1203,'Vensim Variables'!$A:$A,0))</f>
        <v>g pollutant</v>
      </c>
      <c r="I1203" t="str">
        <f t="shared" si="36"/>
        <v>CO2</v>
      </c>
      <c r="J1203">
        <f>INDEX(NoSettings!$D:$D,MATCH(EPS!$A1203,NoSettings!$A:$A,0))</f>
        <v>0</v>
      </c>
      <c r="K1203">
        <f>INDEX(GWP!$C$2:$C$13,MATCH(EPS!I1203,GWP!$B$2:$B$13,0))</f>
        <v>1</v>
      </c>
      <c r="L1203" s="4">
        <f t="shared" si="37"/>
        <v>0</v>
      </c>
    </row>
    <row r="1204" spans="1:12">
      <c r="A1204" t="s">
        <v>1222</v>
      </c>
      <c r="B1204" t="s">
        <v>1</v>
      </c>
      <c r="C1204" t="s">
        <v>1720</v>
      </c>
      <c r="D1204" t="s">
        <v>1702</v>
      </c>
      <c r="E1204" t="s">
        <v>1703</v>
      </c>
      <c r="F1204" t="s">
        <v>1744</v>
      </c>
      <c r="H1204" t="str">
        <f>INDEX('Vensim Variables'!$B:$B,MATCH(EPS!$B1204,'Vensim Variables'!$A:$A,0))</f>
        <v>g pollutant</v>
      </c>
      <c r="I1204" t="str">
        <f t="shared" si="36"/>
        <v>CO2</v>
      </c>
      <c r="J1204">
        <f>INDEX(NoSettings!$D:$D,MATCH(EPS!$A1204,NoSettings!$A:$A,0))</f>
        <v>5569810000000</v>
      </c>
      <c r="K1204">
        <f>INDEX(GWP!$C$2:$C$13,MATCH(EPS!I1204,GWP!$B$2:$B$13,0))</f>
        <v>1</v>
      </c>
      <c r="L1204" s="4">
        <f t="shared" si="37"/>
        <v>5.5698100000000004</v>
      </c>
    </row>
    <row r="1205" spans="1:12">
      <c r="A1205" t="s">
        <v>1223</v>
      </c>
      <c r="B1205" t="s">
        <v>1</v>
      </c>
      <c r="C1205" t="s">
        <v>1720</v>
      </c>
      <c r="D1205" t="s">
        <v>1702</v>
      </c>
      <c r="E1205" t="s">
        <v>1703</v>
      </c>
      <c r="F1205" t="s">
        <v>1745</v>
      </c>
      <c r="H1205" t="str">
        <f>INDEX('Vensim Variables'!$B:$B,MATCH(EPS!$B1205,'Vensim Variables'!$A:$A,0))</f>
        <v>g pollutant</v>
      </c>
      <c r="I1205" t="str">
        <f t="shared" si="36"/>
        <v>CO2</v>
      </c>
      <c r="J1205">
        <f>INDEX(NoSettings!$D:$D,MATCH(EPS!$A1205,NoSettings!$A:$A,0))</f>
        <v>0</v>
      </c>
      <c r="K1205">
        <f>INDEX(GWP!$C$2:$C$13,MATCH(EPS!I1205,GWP!$B$2:$B$13,0))</f>
        <v>1</v>
      </c>
      <c r="L1205" s="4">
        <f t="shared" si="37"/>
        <v>0</v>
      </c>
    </row>
    <row r="1206" spans="1:12">
      <c r="A1206" t="s">
        <v>1224</v>
      </c>
      <c r="B1206" t="s">
        <v>1</v>
      </c>
      <c r="C1206" t="s">
        <v>1720</v>
      </c>
      <c r="D1206" t="s">
        <v>1702</v>
      </c>
      <c r="E1206" t="s">
        <v>1703</v>
      </c>
      <c r="F1206" t="s">
        <v>1746</v>
      </c>
      <c r="H1206" t="str">
        <f>INDEX('Vensim Variables'!$B:$B,MATCH(EPS!$B1206,'Vensim Variables'!$A:$A,0))</f>
        <v>g pollutant</v>
      </c>
      <c r="I1206" t="str">
        <f t="shared" si="36"/>
        <v>CO2</v>
      </c>
      <c r="J1206">
        <f>INDEX(NoSettings!$D:$D,MATCH(EPS!$A1206,NoSettings!$A:$A,0))</f>
        <v>0</v>
      </c>
      <c r="K1206">
        <f>INDEX(GWP!$C$2:$C$13,MATCH(EPS!I1206,GWP!$B$2:$B$13,0))</f>
        <v>1</v>
      </c>
      <c r="L1206" s="4">
        <f t="shared" si="37"/>
        <v>0</v>
      </c>
    </row>
    <row r="1207" spans="1:12">
      <c r="A1207" t="s">
        <v>1225</v>
      </c>
      <c r="B1207" t="s">
        <v>1</v>
      </c>
      <c r="C1207" t="s">
        <v>1720</v>
      </c>
      <c r="D1207" t="s">
        <v>1702</v>
      </c>
      <c r="E1207" t="s">
        <v>1703</v>
      </c>
      <c r="F1207" t="s">
        <v>1747</v>
      </c>
      <c r="H1207" t="str">
        <f>INDEX('Vensim Variables'!$B:$B,MATCH(EPS!$B1207,'Vensim Variables'!$A:$A,0))</f>
        <v>g pollutant</v>
      </c>
      <c r="I1207" t="str">
        <f t="shared" si="36"/>
        <v>CO2</v>
      </c>
      <c r="J1207">
        <f>INDEX(NoSettings!$D:$D,MATCH(EPS!$A1207,NoSettings!$A:$A,0))</f>
        <v>0</v>
      </c>
      <c r="K1207">
        <f>INDEX(GWP!$C$2:$C$13,MATCH(EPS!I1207,GWP!$B$2:$B$13,0))</f>
        <v>1</v>
      </c>
      <c r="L1207" s="4">
        <f t="shared" si="37"/>
        <v>0</v>
      </c>
    </row>
    <row r="1208" spans="1:12">
      <c r="A1208" t="s">
        <v>1226</v>
      </c>
      <c r="B1208" t="s">
        <v>1</v>
      </c>
      <c r="C1208" t="s">
        <v>1720</v>
      </c>
      <c r="D1208" t="s">
        <v>1702</v>
      </c>
      <c r="E1208" t="s">
        <v>1703</v>
      </c>
      <c r="F1208" t="s">
        <v>1748</v>
      </c>
      <c r="H1208" t="str">
        <f>INDEX('Vensim Variables'!$B:$B,MATCH(EPS!$B1208,'Vensim Variables'!$A:$A,0))</f>
        <v>g pollutant</v>
      </c>
      <c r="I1208" t="str">
        <f t="shared" si="36"/>
        <v>CO2</v>
      </c>
      <c r="J1208">
        <f>INDEX(NoSettings!$D:$D,MATCH(EPS!$A1208,NoSettings!$A:$A,0))</f>
        <v>0</v>
      </c>
      <c r="K1208">
        <f>INDEX(GWP!$C$2:$C$13,MATCH(EPS!I1208,GWP!$B$2:$B$13,0))</f>
        <v>1</v>
      </c>
      <c r="L1208" s="4">
        <f t="shared" si="37"/>
        <v>0</v>
      </c>
    </row>
    <row r="1209" spans="1:12">
      <c r="A1209" t="s">
        <v>1227</v>
      </c>
      <c r="B1209" t="s">
        <v>1</v>
      </c>
      <c r="C1209" t="s">
        <v>1720</v>
      </c>
      <c r="D1209" t="s">
        <v>1702</v>
      </c>
      <c r="E1209" t="s">
        <v>1703</v>
      </c>
      <c r="F1209" t="s">
        <v>1749</v>
      </c>
      <c r="H1209" t="str">
        <f>INDEX('Vensim Variables'!$B:$B,MATCH(EPS!$B1209,'Vensim Variables'!$A:$A,0))</f>
        <v>g pollutant</v>
      </c>
      <c r="I1209" t="str">
        <f t="shared" si="36"/>
        <v>CO2</v>
      </c>
      <c r="J1209">
        <f>INDEX(NoSettings!$D:$D,MATCH(EPS!$A1209,NoSettings!$A:$A,0))</f>
        <v>0</v>
      </c>
      <c r="K1209">
        <f>INDEX(GWP!$C$2:$C$13,MATCH(EPS!I1209,GWP!$B$2:$B$13,0))</f>
        <v>1</v>
      </c>
      <c r="L1209" s="4">
        <f t="shared" si="37"/>
        <v>0</v>
      </c>
    </row>
    <row r="1210" spans="1:12">
      <c r="A1210" t="s">
        <v>1228</v>
      </c>
      <c r="B1210" t="s">
        <v>1</v>
      </c>
      <c r="C1210" t="s">
        <v>1720</v>
      </c>
      <c r="D1210" t="s">
        <v>1702</v>
      </c>
      <c r="E1210" t="s">
        <v>1703</v>
      </c>
      <c r="F1210" t="s">
        <v>1750</v>
      </c>
      <c r="H1210" t="str">
        <f>INDEX('Vensim Variables'!$B:$B,MATCH(EPS!$B1210,'Vensim Variables'!$A:$A,0))</f>
        <v>g pollutant</v>
      </c>
      <c r="I1210" t="str">
        <f t="shared" si="36"/>
        <v>CO2</v>
      </c>
      <c r="J1210">
        <f>INDEX(NoSettings!$D:$D,MATCH(EPS!$A1210,NoSettings!$A:$A,0))</f>
        <v>0</v>
      </c>
      <c r="K1210">
        <f>INDEX(GWP!$C$2:$C$13,MATCH(EPS!I1210,GWP!$B$2:$B$13,0))</f>
        <v>1</v>
      </c>
      <c r="L1210" s="4">
        <f t="shared" si="37"/>
        <v>0</v>
      </c>
    </row>
    <row r="1211" spans="1:12">
      <c r="A1211" t="s">
        <v>1229</v>
      </c>
      <c r="B1211" t="s">
        <v>1</v>
      </c>
      <c r="C1211" t="s">
        <v>1720</v>
      </c>
      <c r="D1211" t="s">
        <v>1702</v>
      </c>
      <c r="E1211" t="s">
        <v>1703</v>
      </c>
      <c r="F1211" t="s">
        <v>1751</v>
      </c>
      <c r="H1211" t="str">
        <f>INDEX('Vensim Variables'!$B:$B,MATCH(EPS!$B1211,'Vensim Variables'!$A:$A,0))</f>
        <v>g pollutant</v>
      </c>
      <c r="I1211" t="str">
        <f t="shared" si="36"/>
        <v>CO2</v>
      </c>
      <c r="J1211">
        <f>INDEX(NoSettings!$D:$D,MATCH(EPS!$A1211,NoSettings!$A:$A,0))</f>
        <v>0</v>
      </c>
      <c r="K1211">
        <f>INDEX(GWP!$C$2:$C$13,MATCH(EPS!I1211,GWP!$B$2:$B$13,0))</f>
        <v>1</v>
      </c>
      <c r="L1211" s="4">
        <f t="shared" si="37"/>
        <v>0</v>
      </c>
    </row>
    <row r="1212" spans="1:12">
      <c r="A1212" t="s">
        <v>1230</v>
      </c>
      <c r="B1212" t="s">
        <v>1</v>
      </c>
      <c r="C1212" t="s">
        <v>1720</v>
      </c>
      <c r="D1212" t="s">
        <v>1702</v>
      </c>
      <c r="E1212" t="s">
        <v>1704</v>
      </c>
      <c r="F1212" t="s">
        <v>1742</v>
      </c>
      <c r="H1212" t="str">
        <f>INDEX('Vensim Variables'!$B:$B,MATCH(EPS!$B1212,'Vensim Variables'!$A:$A,0))</f>
        <v>g pollutant</v>
      </c>
      <c r="I1212" t="str">
        <f t="shared" si="36"/>
        <v>CO2</v>
      </c>
      <c r="J1212">
        <f>INDEX(NoSettings!$D:$D,MATCH(EPS!$A1212,NoSettings!$A:$A,0))</f>
        <v>0</v>
      </c>
      <c r="K1212">
        <f>INDEX(GWP!$C$2:$C$13,MATCH(EPS!I1212,GWP!$B$2:$B$13,0))</f>
        <v>1</v>
      </c>
      <c r="L1212" s="4">
        <f t="shared" si="37"/>
        <v>0</v>
      </c>
    </row>
    <row r="1213" spans="1:12">
      <c r="A1213" t="s">
        <v>1231</v>
      </c>
      <c r="B1213" t="s">
        <v>1</v>
      </c>
      <c r="C1213" t="s">
        <v>1720</v>
      </c>
      <c r="D1213" t="s">
        <v>1702</v>
      </c>
      <c r="E1213" t="s">
        <v>1704</v>
      </c>
      <c r="F1213" t="s">
        <v>1743</v>
      </c>
      <c r="H1213" t="str">
        <f>INDEX('Vensim Variables'!$B:$B,MATCH(EPS!$B1213,'Vensim Variables'!$A:$A,0))</f>
        <v>g pollutant</v>
      </c>
      <c r="I1213" t="str">
        <f t="shared" si="36"/>
        <v>CO2</v>
      </c>
      <c r="J1213">
        <f>INDEX(NoSettings!$D:$D,MATCH(EPS!$A1213,NoSettings!$A:$A,0))</f>
        <v>0</v>
      </c>
      <c r="K1213">
        <f>INDEX(GWP!$C$2:$C$13,MATCH(EPS!I1213,GWP!$B$2:$B$13,0))</f>
        <v>1</v>
      </c>
      <c r="L1213" s="4">
        <f t="shared" si="37"/>
        <v>0</v>
      </c>
    </row>
    <row r="1214" spans="1:12">
      <c r="A1214" t="s">
        <v>1232</v>
      </c>
      <c r="B1214" t="s">
        <v>1</v>
      </c>
      <c r="C1214" t="s">
        <v>1720</v>
      </c>
      <c r="D1214" t="s">
        <v>1702</v>
      </c>
      <c r="E1214" t="s">
        <v>1704</v>
      </c>
      <c r="F1214" t="s">
        <v>1744</v>
      </c>
      <c r="H1214" t="str">
        <f>INDEX('Vensim Variables'!$B:$B,MATCH(EPS!$B1214,'Vensim Variables'!$A:$A,0))</f>
        <v>g pollutant</v>
      </c>
      <c r="I1214" t="str">
        <f t="shared" si="36"/>
        <v>CO2</v>
      </c>
      <c r="J1214">
        <f>INDEX(NoSettings!$D:$D,MATCH(EPS!$A1214,NoSettings!$A:$A,0))</f>
        <v>0</v>
      </c>
      <c r="K1214">
        <f>INDEX(GWP!$C$2:$C$13,MATCH(EPS!I1214,GWP!$B$2:$B$13,0))</f>
        <v>1</v>
      </c>
      <c r="L1214" s="4">
        <f t="shared" si="37"/>
        <v>0</v>
      </c>
    </row>
    <row r="1215" spans="1:12">
      <c r="A1215" t="s">
        <v>1233</v>
      </c>
      <c r="B1215" t="s">
        <v>1</v>
      </c>
      <c r="C1215" t="s">
        <v>1720</v>
      </c>
      <c r="D1215" t="s">
        <v>1702</v>
      </c>
      <c r="E1215" t="s">
        <v>1704</v>
      </c>
      <c r="F1215" t="s">
        <v>1745</v>
      </c>
      <c r="H1215" t="str">
        <f>INDEX('Vensim Variables'!$B:$B,MATCH(EPS!$B1215,'Vensim Variables'!$A:$A,0))</f>
        <v>g pollutant</v>
      </c>
      <c r="I1215" t="str">
        <f t="shared" si="36"/>
        <v>CO2</v>
      </c>
      <c r="J1215">
        <f>INDEX(NoSettings!$D:$D,MATCH(EPS!$A1215,NoSettings!$A:$A,0))</f>
        <v>0</v>
      </c>
      <c r="K1215">
        <f>INDEX(GWP!$C$2:$C$13,MATCH(EPS!I1215,GWP!$B$2:$B$13,0))</f>
        <v>1</v>
      </c>
      <c r="L1215" s="4">
        <f t="shared" si="37"/>
        <v>0</v>
      </c>
    </row>
    <row r="1216" spans="1:12">
      <c r="A1216" t="s">
        <v>1234</v>
      </c>
      <c r="B1216" t="s">
        <v>1</v>
      </c>
      <c r="C1216" t="s">
        <v>1720</v>
      </c>
      <c r="D1216" t="s">
        <v>1702</v>
      </c>
      <c r="E1216" t="s">
        <v>1704</v>
      </c>
      <c r="F1216" t="s">
        <v>1746</v>
      </c>
      <c r="H1216" t="str">
        <f>INDEX('Vensim Variables'!$B:$B,MATCH(EPS!$B1216,'Vensim Variables'!$A:$A,0))</f>
        <v>g pollutant</v>
      </c>
      <c r="I1216" t="str">
        <f t="shared" si="36"/>
        <v>CO2</v>
      </c>
      <c r="J1216">
        <f>INDEX(NoSettings!$D:$D,MATCH(EPS!$A1216,NoSettings!$A:$A,0))</f>
        <v>0</v>
      </c>
      <c r="K1216">
        <f>INDEX(GWP!$C$2:$C$13,MATCH(EPS!I1216,GWP!$B$2:$B$13,0))</f>
        <v>1</v>
      </c>
      <c r="L1216" s="4">
        <f t="shared" si="37"/>
        <v>0</v>
      </c>
    </row>
    <row r="1217" spans="1:12">
      <c r="A1217" t="s">
        <v>1235</v>
      </c>
      <c r="B1217" t="s">
        <v>1</v>
      </c>
      <c r="C1217" t="s">
        <v>1720</v>
      </c>
      <c r="D1217" t="s">
        <v>1702</v>
      </c>
      <c r="E1217" t="s">
        <v>1704</v>
      </c>
      <c r="F1217" t="s">
        <v>1747</v>
      </c>
      <c r="H1217" t="str">
        <f>INDEX('Vensim Variables'!$B:$B,MATCH(EPS!$B1217,'Vensim Variables'!$A:$A,0))</f>
        <v>g pollutant</v>
      </c>
      <c r="I1217" t="str">
        <f t="shared" si="36"/>
        <v>CO2</v>
      </c>
      <c r="J1217">
        <f>INDEX(NoSettings!$D:$D,MATCH(EPS!$A1217,NoSettings!$A:$A,0))</f>
        <v>0</v>
      </c>
      <c r="K1217">
        <f>INDEX(GWP!$C$2:$C$13,MATCH(EPS!I1217,GWP!$B$2:$B$13,0))</f>
        <v>1</v>
      </c>
      <c r="L1217" s="4">
        <f t="shared" si="37"/>
        <v>0</v>
      </c>
    </row>
    <row r="1218" spans="1:12">
      <c r="A1218" t="s">
        <v>1236</v>
      </c>
      <c r="B1218" t="s">
        <v>1</v>
      </c>
      <c r="C1218" t="s">
        <v>1720</v>
      </c>
      <c r="D1218" t="s">
        <v>1702</v>
      </c>
      <c r="E1218" t="s">
        <v>1704</v>
      </c>
      <c r="F1218" t="s">
        <v>1748</v>
      </c>
      <c r="H1218" t="str">
        <f>INDEX('Vensim Variables'!$B:$B,MATCH(EPS!$B1218,'Vensim Variables'!$A:$A,0))</f>
        <v>g pollutant</v>
      </c>
      <c r="I1218" t="str">
        <f t="shared" si="36"/>
        <v>CO2</v>
      </c>
      <c r="J1218">
        <f>INDEX(NoSettings!$D:$D,MATCH(EPS!$A1218,NoSettings!$A:$A,0))</f>
        <v>0</v>
      </c>
      <c r="K1218">
        <f>INDEX(GWP!$C$2:$C$13,MATCH(EPS!I1218,GWP!$B$2:$B$13,0))</f>
        <v>1</v>
      </c>
      <c r="L1218" s="4">
        <f t="shared" si="37"/>
        <v>0</v>
      </c>
    </row>
    <row r="1219" spans="1:12">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INDEX(NoSettings!$D:$D,MATCH(EPS!$A1219,NoSettings!$A:$A,0))</f>
        <v>0</v>
      </c>
      <c r="K1219">
        <f>INDEX(GWP!$C$2:$C$13,MATCH(EPS!I1219,GWP!$B$2:$B$13,0))</f>
        <v>1</v>
      </c>
      <c r="L1219" s="4">
        <f t="shared" ref="L1219:L1282" si="39">IF(H1219="g pollutant",K1219*J1219/10^12,IF(H1219="MMTCO2e",J1219,IF(H1219="MWh",J1219,0)))</f>
        <v>0</v>
      </c>
    </row>
    <row r="1220" spans="1:12">
      <c r="A1220" t="s">
        <v>1238</v>
      </c>
      <c r="B1220" t="s">
        <v>1</v>
      </c>
      <c r="C1220" t="s">
        <v>1720</v>
      </c>
      <c r="D1220" t="s">
        <v>1702</v>
      </c>
      <c r="E1220" t="s">
        <v>1704</v>
      </c>
      <c r="F1220" t="s">
        <v>1750</v>
      </c>
      <c r="H1220" t="str">
        <f>INDEX('Vensim Variables'!$B:$B,MATCH(EPS!$B1220,'Vensim Variables'!$A:$A,0))</f>
        <v>g pollutant</v>
      </c>
      <c r="I1220" t="str">
        <f t="shared" si="38"/>
        <v>CO2</v>
      </c>
      <c r="J1220">
        <f>INDEX(NoSettings!$D:$D,MATCH(EPS!$A1220,NoSettings!$A:$A,0))</f>
        <v>0</v>
      </c>
      <c r="K1220">
        <f>INDEX(GWP!$C$2:$C$13,MATCH(EPS!I1220,GWP!$B$2:$B$13,0))</f>
        <v>1</v>
      </c>
      <c r="L1220" s="4">
        <f t="shared" si="39"/>
        <v>0</v>
      </c>
    </row>
    <row r="1221" spans="1:12">
      <c r="A1221" t="s">
        <v>1239</v>
      </c>
      <c r="B1221" t="s">
        <v>1</v>
      </c>
      <c r="C1221" t="s">
        <v>1720</v>
      </c>
      <c r="D1221" t="s">
        <v>1702</v>
      </c>
      <c r="E1221" t="s">
        <v>1704</v>
      </c>
      <c r="F1221" t="s">
        <v>1751</v>
      </c>
      <c r="H1221" t="str">
        <f>INDEX('Vensim Variables'!$B:$B,MATCH(EPS!$B1221,'Vensim Variables'!$A:$A,0))</f>
        <v>g pollutant</v>
      </c>
      <c r="I1221" t="str">
        <f t="shared" si="38"/>
        <v>CO2</v>
      </c>
      <c r="J1221">
        <f>INDEX(NoSettings!$D:$D,MATCH(EPS!$A1221,NoSettings!$A:$A,0))</f>
        <v>0</v>
      </c>
      <c r="K1221">
        <f>INDEX(GWP!$C$2:$C$13,MATCH(EPS!I1221,GWP!$B$2:$B$13,0))</f>
        <v>1</v>
      </c>
      <c r="L1221" s="4">
        <f t="shared" si="39"/>
        <v>0</v>
      </c>
    </row>
    <row r="1222" spans="1:12">
      <c r="A1222" t="s">
        <v>1240</v>
      </c>
      <c r="B1222" t="s">
        <v>1</v>
      </c>
      <c r="C1222" t="s">
        <v>1720</v>
      </c>
      <c r="D1222" t="s">
        <v>1705</v>
      </c>
      <c r="E1222" t="s">
        <v>1703</v>
      </c>
      <c r="F1222" t="s">
        <v>1742</v>
      </c>
      <c r="H1222" t="str">
        <f>INDEX('Vensim Variables'!$B:$B,MATCH(EPS!$B1222,'Vensim Variables'!$A:$A,0))</f>
        <v>g pollutant</v>
      </c>
      <c r="I1222" t="str">
        <f t="shared" si="38"/>
        <v>VOC</v>
      </c>
      <c r="J1222">
        <f>INDEX(NoSettings!$D:$D,MATCH(EPS!$A1222,NoSettings!$A:$A,0))</f>
        <v>0</v>
      </c>
      <c r="K1222">
        <f>INDEX(GWP!$C$2:$C$13,MATCH(EPS!I1222,GWP!$B$2:$B$13,0))</f>
        <v>0</v>
      </c>
      <c r="L1222" s="4">
        <f t="shared" si="39"/>
        <v>0</v>
      </c>
    </row>
    <row r="1223" spans="1:12">
      <c r="A1223" t="s">
        <v>1241</v>
      </c>
      <c r="B1223" t="s">
        <v>1</v>
      </c>
      <c r="C1223" t="s">
        <v>1720</v>
      </c>
      <c r="D1223" t="s">
        <v>1705</v>
      </c>
      <c r="E1223" t="s">
        <v>1703</v>
      </c>
      <c r="F1223" t="s">
        <v>1743</v>
      </c>
      <c r="H1223" t="str">
        <f>INDEX('Vensim Variables'!$B:$B,MATCH(EPS!$B1223,'Vensim Variables'!$A:$A,0))</f>
        <v>g pollutant</v>
      </c>
      <c r="I1223" t="str">
        <f t="shared" si="38"/>
        <v>VOC</v>
      </c>
      <c r="J1223">
        <f>INDEX(NoSettings!$D:$D,MATCH(EPS!$A1223,NoSettings!$A:$A,0))</f>
        <v>0</v>
      </c>
      <c r="K1223">
        <f>INDEX(GWP!$C$2:$C$13,MATCH(EPS!I1223,GWP!$B$2:$B$13,0))</f>
        <v>0</v>
      </c>
      <c r="L1223" s="4">
        <f t="shared" si="39"/>
        <v>0</v>
      </c>
    </row>
    <row r="1224" spans="1:12">
      <c r="A1224" t="s">
        <v>1242</v>
      </c>
      <c r="B1224" t="s">
        <v>1</v>
      </c>
      <c r="C1224" t="s">
        <v>1720</v>
      </c>
      <c r="D1224" t="s">
        <v>1705</v>
      </c>
      <c r="E1224" t="s">
        <v>1703</v>
      </c>
      <c r="F1224" t="s">
        <v>1744</v>
      </c>
      <c r="H1224" t="str">
        <f>INDEX('Vensim Variables'!$B:$B,MATCH(EPS!$B1224,'Vensim Variables'!$A:$A,0))</f>
        <v>g pollutant</v>
      </c>
      <c r="I1224" t="str">
        <f t="shared" si="38"/>
        <v>VOC</v>
      </c>
      <c r="J1224">
        <f>INDEX(NoSettings!$D:$D,MATCH(EPS!$A1224,NoSettings!$A:$A,0))</f>
        <v>3662940000</v>
      </c>
      <c r="K1224">
        <f>INDEX(GWP!$C$2:$C$13,MATCH(EPS!I1224,GWP!$B$2:$B$13,0))</f>
        <v>0</v>
      </c>
      <c r="L1224" s="4">
        <f t="shared" si="39"/>
        <v>0</v>
      </c>
    </row>
    <row r="1225" spans="1:12">
      <c r="A1225" t="s">
        <v>1243</v>
      </c>
      <c r="B1225" t="s">
        <v>1</v>
      </c>
      <c r="C1225" t="s">
        <v>1720</v>
      </c>
      <c r="D1225" t="s">
        <v>1705</v>
      </c>
      <c r="E1225" t="s">
        <v>1703</v>
      </c>
      <c r="F1225" t="s">
        <v>1745</v>
      </c>
      <c r="H1225" t="str">
        <f>INDEX('Vensim Variables'!$B:$B,MATCH(EPS!$B1225,'Vensim Variables'!$A:$A,0))</f>
        <v>g pollutant</v>
      </c>
      <c r="I1225" t="str">
        <f t="shared" si="38"/>
        <v>VOC</v>
      </c>
      <c r="J1225">
        <f>INDEX(NoSettings!$D:$D,MATCH(EPS!$A1225,NoSettings!$A:$A,0))</f>
        <v>0</v>
      </c>
      <c r="K1225">
        <f>INDEX(GWP!$C$2:$C$13,MATCH(EPS!I1225,GWP!$B$2:$B$13,0))</f>
        <v>0</v>
      </c>
      <c r="L1225" s="4">
        <f t="shared" si="39"/>
        <v>0</v>
      </c>
    </row>
    <row r="1226" spans="1:12">
      <c r="A1226" t="s">
        <v>1244</v>
      </c>
      <c r="B1226" t="s">
        <v>1</v>
      </c>
      <c r="C1226" t="s">
        <v>1720</v>
      </c>
      <c r="D1226" t="s">
        <v>1705</v>
      </c>
      <c r="E1226" t="s">
        <v>1703</v>
      </c>
      <c r="F1226" t="s">
        <v>1746</v>
      </c>
      <c r="H1226" t="str">
        <f>INDEX('Vensim Variables'!$B:$B,MATCH(EPS!$B1226,'Vensim Variables'!$A:$A,0))</f>
        <v>g pollutant</v>
      </c>
      <c r="I1226" t="str">
        <f t="shared" si="38"/>
        <v>VOC</v>
      </c>
      <c r="J1226">
        <f>INDEX(NoSettings!$D:$D,MATCH(EPS!$A1226,NoSettings!$A:$A,0))</f>
        <v>376897000</v>
      </c>
      <c r="K1226">
        <f>INDEX(GWP!$C$2:$C$13,MATCH(EPS!I1226,GWP!$B$2:$B$13,0))</f>
        <v>0</v>
      </c>
      <c r="L1226" s="4">
        <f t="shared" si="39"/>
        <v>0</v>
      </c>
    </row>
    <row r="1227" spans="1:12">
      <c r="A1227" t="s">
        <v>1245</v>
      </c>
      <c r="B1227" t="s">
        <v>1</v>
      </c>
      <c r="C1227" t="s">
        <v>1720</v>
      </c>
      <c r="D1227" t="s">
        <v>1705</v>
      </c>
      <c r="E1227" t="s">
        <v>1703</v>
      </c>
      <c r="F1227" t="s">
        <v>1747</v>
      </c>
      <c r="H1227" t="str">
        <f>INDEX('Vensim Variables'!$B:$B,MATCH(EPS!$B1227,'Vensim Variables'!$A:$A,0))</f>
        <v>g pollutant</v>
      </c>
      <c r="I1227" t="str">
        <f t="shared" si="38"/>
        <v>VOC</v>
      </c>
      <c r="J1227">
        <f>INDEX(NoSettings!$D:$D,MATCH(EPS!$A1227,NoSettings!$A:$A,0))</f>
        <v>0</v>
      </c>
      <c r="K1227">
        <f>INDEX(GWP!$C$2:$C$13,MATCH(EPS!I1227,GWP!$B$2:$B$13,0))</f>
        <v>0</v>
      </c>
      <c r="L1227" s="4">
        <f t="shared" si="39"/>
        <v>0</v>
      </c>
    </row>
    <row r="1228" spans="1:12">
      <c r="A1228" t="s">
        <v>1246</v>
      </c>
      <c r="B1228" t="s">
        <v>1</v>
      </c>
      <c r="C1228" t="s">
        <v>1720</v>
      </c>
      <c r="D1228" t="s">
        <v>1705</v>
      </c>
      <c r="E1228" t="s">
        <v>1703</v>
      </c>
      <c r="F1228" t="s">
        <v>1748</v>
      </c>
      <c r="H1228" t="str">
        <f>INDEX('Vensim Variables'!$B:$B,MATCH(EPS!$B1228,'Vensim Variables'!$A:$A,0))</f>
        <v>g pollutant</v>
      </c>
      <c r="I1228" t="str">
        <f t="shared" si="38"/>
        <v>VOC</v>
      </c>
      <c r="J1228">
        <f>INDEX(NoSettings!$D:$D,MATCH(EPS!$A1228,NoSettings!$A:$A,0))</f>
        <v>0</v>
      </c>
      <c r="K1228">
        <f>INDEX(GWP!$C$2:$C$13,MATCH(EPS!I1228,GWP!$B$2:$B$13,0))</f>
        <v>0</v>
      </c>
      <c r="L1228" s="4">
        <f t="shared" si="39"/>
        <v>0</v>
      </c>
    </row>
    <row r="1229" spans="1:12">
      <c r="A1229" t="s">
        <v>1247</v>
      </c>
      <c r="B1229" t="s">
        <v>1</v>
      </c>
      <c r="C1229" t="s">
        <v>1720</v>
      </c>
      <c r="D1229" t="s">
        <v>1705</v>
      </c>
      <c r="E1229" t="s">
        <v>1703</v>
      </c>
      <c r="F1229" t="s">
        <v>1749</v>
      </c>
      <c r="H1229" t="str">
        <f>INDEX('Vensim Variables'!$B:$B,MATCH(EPS!$B1229,'Vensim Variables'!$A:$A,0))</f>
        <v>g pollutant</v>
      </c>
      <c r="I1229" t="str">
        <f t="shared" si="38"/>
        <v>VOC</v>
      </c>
      <c r="J1229">
        <f>INDEX(NoSettings!$D:$D,MATCH(EPS!$A1229,NoSettings!$A:$A,0))</f>
        <v>0</v>
      </c>
      <c r="K1229">
        <f>INDEX(GWP!$C$2:$C$13,MATCH(EPS!I1229,GWP!$B$2:$B$13,0))</f>
        <v>0</v>
      </c>
      <c r="L1229" s="4">
        <f t="shared" si="39"/>
        <v>0</v>
      </c>
    </row>
    <row r="1230" spans="1:12">
      <c r="A1230" t="s">
        <v>1248</v>
      </c>
      <c r="B1230" t="s">
        <v>1</v>
      </c>
      <c r="C1230" t="s">
        <v>1720</v>
      </c>
      <c r="D1230" t="s">
        <v>1705</v>
      </c>
      <c r="E1230" t="s">
        <v>1703</v>
      </c>
      <c r="F1230" t="s">
        <v>1750</v>
      </c>
      <c r="H1230" t="str">
        <f>INDEX('Vensim Variables'!$B:$B,MATCH(EPS!$B1230,'Vensim Variables'!$A:$A,0))</f>
        <v>g pollutant</v>
      </c>
      <c r="I1230" t="str">
        <f t="shared" si="38"/>
        <v>VOC</v>
      </c>
      <c r="J1230">
        <f>INDEX(NoSettings!$D:$D,MATCH(EPS!$A1230,NoSettings!$A:$A,0))</f>
        <v>0</v>
      </c>
      <c r="K1230">
        <f>INDEX(GWP!$C$2:$C$13,MATCH(EPS!I1230,GWP!$B$2:$B$13,0))</f>
        <v>0</v>
      </c>
      <c r="L1230" s="4">
        <f t="shared" si="39"/>
        <v>0</v>
      </c>
    </row>
    <row r="1231" spans="1:12">
      <c r="A1231" t="s">
        <v>1249</v>
      </c>
      <c r="B1231" t="s">
        <v>1</v>
      </c>
      <c r="C1231" t="s">
        <v>1720</v>
      </c>
      <c r="D1231" t="s">
        <v>1705</v>
      </c>
      <c r="E1231" t="s">
        <v>1703</v>
      </c>
      <c r="F1231" t="s">
        <v>1751</v>
      </c>
      <c r="H1231" t="str">
        <f>INDEX('Vensim Variables'!$B:$B,MATCH(EPS!$B1231,'Vensim Variables'!$A:$A,0))</f>
        <v>g pollutant</v>
      </c>
      <c r="I1231" t="str">
        <f t="shared" si="38"/>
        <v>VOC</v>
      </c>
      <c r="J1231">
        <f>INDEX(NoSettings!$D:$D,MATCH(EPS!$A1231,NoSettings!$A:$A,0))</f>
        <v>0</v>
      </c>
      <c r="K1231">
        <f>INDEX(GWP!$C$2:$C$13,MATCH(EPS!I1231,GWP!$B$2:$B$13,0))</f>
        <v>0</v>
      </c>
      <c r="L1231" s="4">
        <f t="shared" si="39"/>
        <v>0</v>
      </c>
    </row>
    <row r="1232" spans="1:12">
      <c r="A1232" t="s">
        <v>1250</v>
      </c>
      <c r="B1232" t="s">
        <v>1</v>
      </c>
      <c r="C1232" t="s">
        <v>1720</v>
      </c>
      <c r="D1232" t="s">
        <v>1705</v>
      </c>
      <c r="E1232" t="s">
        <v>1704</v>
      </c>
      <c r="F1232" t="s">
        <v>1742</v>
      </c>
      <c r="H1232" t="str">
        <f>INDEX('Vensim Variables'!$B:$B,MATCH(EPS!$B1232,'Vensim Variables'!$A:$A,0))</f>
        <v>g pollutant</v>
      </c>
      <c r="I1232" t="str">
        <f t="shared" si="38"/>
        <v>VOC</v>
      </c>
      <c r="J1232">
        <f>INDEX(NoSettings!$D:$D,MATCH(EPS!$A1232,NoSettings!$A:$A,0))</f>
        <v>0</v>
      </c>
      <c r="K1232">
        <f>INDEX(GWP!$C$2:$C$13,MATCH(EPS!I1232,GWP!$B$2:$B$13,0))</f>
        <v>0</v>
      </c>
      <c r="L1232" s="4">
        <f t="shared" si="39"/>
        <v>0</v>
      </c>
    </row>
    <row r="1233" spans="1:12">
      <c r="A1233" t="s">
        <v>1251</v>
      </c>
      <c r="B1233" t="s">
        <v>1</v>
      </c>
      <c r="C1233" t="s">
        <v>1720</v>
      </c>
      <c r="D1233" t="s">
        <v>1705</v>
      </c>
      <c r="E1233" t="s">
        <v>1704</v>
      </c>
      <c r="F1233" t="s">
        <v>1743</v>
      </c>
      <c r="H1233" t="str">
        <f>INDEX('Vensim Variables'!$B:$B,MATCH(EPS!$B1233,'Vensim Variables'!$A:$A,0))</f>
        <v>g pollutant</v>
      </c>
      <c r="I1233" t="str">
        <f t="shared" si="38"/>
        <v>VOC</v>
      </c>
      <c r="J1233">
        <f>INDEX(NoSettings!$D:$D,MATCH(EPS!$A1233,NoSettings!$A:$A,0))</f>
        <v>0</v>
      </c>
      <c r="K1233">
        <f>INDEX(GWP!$C$2:$C$13,MATCH(EPS!I1233,GWP!$B$2:$B$13,0))</f>
        <v>0</v>
      </c>
      <c r="L1233" s="4">
        <f t="shared" si="39"/>
        <v>0</v>
      </c>
    </row>
    <row r="1234" spans="1:12">
      <c r="A1234" t="s">
        <v>1252</v>
      </c>
      <c r="B1234" t="s">
        <v>1</v>
      </c>
      <c r="C1234" t="s">
        <v>1720</v>
      </c>
      <c r="D1234" t="s">
        <v>1705</v>
      </c>
      <c r="E1234" t="s">
        <v>1704</v>
      </c>
      <c r="F1234" t="s">
        <v>1744</v>
      </c>
      <c r="H1234" t="str">
        <f>INDEX('Vensim Variables'!$B:$B,MATCH(EPS!$B1234,'Vensim Variables'!$A:$A,0))</f>
        <v>g pollutant</v>
      </c>
      <c r="I1234" t="str">
        <f t="shared" si="38"/>
        <v>VOC</v>
      </c>
      <c r="J1234">
        <f>INDEX(NoSettings!$D:$D,MATCH(EPS!$A1234,NoSettings!$A:$A,0))</f>
        <v>0</v>
      </c>
      <c r="K1234">
        <f>INDEX(GWP!$C$2:$C$13,MATCH(EPS!I1234,GWP!$B$2:$B$13,0))</f>
        <v>0</v>
      </c>
      <c r="L1234" s="4">
        <f t="shared" si="39"/>
        <v>0</v>
      </c>
    </row>
    <row r="1235" spans="1:12">
      <c r="A1235" t="s">
        <v>1253</v>
      </c>
      <c r="B1235" t="s">
        <v>1</v>
      </c>
      <c r="C1235" t="s">
        <v>1720</v>
      </c>
      <c r="D1235" t="s">
        <v>1705</v>
      </c>
      <c r="E1235" t="s">
        <v>1704</v>
      </c>
      <c r="F1235" t="s">
        <v>1745</v>
      </c>
      <c r="H1235" t="str">
        <f>INDEX('Vensim Variables'!$B:$B,MATCH(EPS!$B1235,'Vensim Variables'!$A:$A,0))</f>
        <v>g pollutant</v>
      </c>
      <c r="I1235" t="str">
        <f t="shared" si="38"/>
        <v>VOC</v>
      </c>
      <c r="J1235">
        <f>INDEX(NoSettings!$D:$D,MATCH(EPS!$A1235,NoSettings!$A:$A,0))</f>
        <v>0</v>
      </c>
      <c r="K1235">
        <f>INDEX(GWP!$C$2:$C$13,MATCH(EPS!I1235,GWP!$B$2:$B$13,0))</f>
        <v>0</v>
      </c>
      <c r="L1235" s="4">
        <f t="shared" si="39"/>
        <v>0</v>
      </c>
    </row>
    <row r="1236" spans="1:12">
      <c r="A1236" t="s">
        <v>1254</v>
      </c>
      <c r="B1236" t="s">
        <v>1</v>
      </c>
      <c r="C1236" t="s">
        <v>1720</v>
      </c>
      <c r="D1236" t="s">
        <v>1705</v>
      </c>
      <c r="E1236" t="s">
        <v>1704</v>
      </c>
      <c r="F1236" t="s">
        <v>1746</v>
      </c>
      <c r="H1236" t="str">
        <f>INDEX('Vensim Variables'!$B:$B,MATCH(EPS!$B1236,'Vensim Variables'!$A:$A,0))</f>
        <v>g pollutant</v>
      </c>
      <c r="I1236" t="str">
        <f t="shared" si="38"/>
        <v>VOC</v>
      </c>
      <c r="J1236">
        <f>INDEX(NoSettings!$D:$D,MATCH(EPS!$A1236,NoSettings!$A:$A,0))</f>
        <v>0</v>
      </c>
      <c r="K1236">
        <f>INDEX(GWP!$C$2:$C$13,MATCH(EPS!I1236,GWP!$B$2:$B$13,0))</f>
        <v>0</v>
      </c>
      <c r="L1236" s="4">
        <f t="shared" si="39"/>
        <v>0</v>
      </c>
    </row>
    <row r="1237" spans="1:12">
      <c r="A1237" t="s">
        <v>1255</v>
      </c>
      <c r="B1237" t="s">
        <v>1</v>
      </c>
      <c r="C1237" t="s">
        <v>1720</v>
      </c>
      <c r="D1237" t="s">
        <v>1705</v>
      </c>
      <c r="E1237" t="s">
        <v>1704</v>
      </c>
      <c r="F1237" t="s">
        <v>1747</v>
      </c>
      <c r="H1237" t="str">
        <f>INDEX('Vensim Variables'!$B:$B,MATCH(EPS!$B1237,'Vensim Variables'!$A:$A,0))</f>
        <v>g pollutant</v>
      </c>
      <c r="I1237" t="str">
        <f t="shared" si="38"/>
        <v>VOC</v>
      </c>
      <c r="J1237">
        <f>INDEX(NoSettings!$D:$D,MATCH(EPS!$A1237,NoSettings!$A:$A,0))</f>
        <v>0</v>
      </c>
      <c r="K1237">
        <f>INDEX(GWP!$C$2:$C$13,MATCH(EPS!I1237,GWP!$B$2:$B$13,0))</f>
        <v>0</v>
      </c>
      <c r="L1237" s="4">
        <f t="shared" si="39"/>
        <v>0</v>
      </c>
    </row>
    <row r="1238" spans="1:12">
      <c r="A1238" t="s">
        <v>1256</v>
      </c>
      <c r="B1238" t="s">
        <v>1</v>
      </c>
      <c r="C1238" t="s">
        <v>1720</v>
      </c>
      <c r="D1238" t="s">
        <v>1705</v>
      </c>
      <c r="E1238" t="s">
        <v>1704</v>
      </c>
      <c r="F1238" t="s">
        <v>1748</v>
      </c>
      <c r="H1238" t="str">
        <f>INDEX('Vensim Variables'!$B:$B,MATCH(EPS!$B1238,'Vensim Variables'!$A:$A,0))</f>
        <v>g pollutant</v>
      </c>
      <c r="I1238" t="str">
        <f t="shared" si="38"/>
        <v>VOC</v>
      </c>
      <c r="J1238">
        <f>INDEX(NoSettings!$D:$D,MATCH(EPS!$A1238,NoSettings!$A:$A,0))</f>
        <v>0</v>
      </c>
      <c r="K1238">
        <f>INDEX(GWP!$C$2:$C$13,MATCH(EPS!I1238,GWP!$B$2:$B$13,0))</f>
        <v>0</v>
      </c>
      <c r="L1238" s="4">
        <f t="shared" si="39"/>
        <v>0</v>
      </c>
    </row>
    <row r="1239" spans="1:12">
      <c r="A1239" t="s">
        <v>1257</v>
      </c>
      <c r="B1239" t="s">
        <v>1</v>
      </c>
      <c r="C1239" t="s">
        <v>1720</v>
      </c>
      <c r="D1239" t="s">
        <v>1705</v>
      </c>
      <c r="E1239" t="s">
        <v>1704</v>
      </c>
      <c r="F1239" t="s">
        <v>1749</v>
      </c>
      <c r="H1239" t="str">
        <f>INDEX('Vensim Variables'!$B:$B,MATCH(EPS!$B1239,'Vensim Variables'!$A:$A,0))</f>
        <v>g pollutant</v>
      </c>
      <c r="I1239" t="str">
        <f t="shared" si="38"/>
        <v>VOC</v>
      </c>
      <c r="J1239">
        <f>INDEX(NoSettings!$D:$D,MATCH(EPS!$A1239,NoSettings!$A:$A,0))</f>
        <v>0</v>
      </c>
      <c r="K1239">
        <f>INDEX(GWP!$C$2:$C$13,MATCH(EPS!I1239,GWP!$B$2:$B$13,0))</f>
        <v>0</v>
      </c>
      <c r="L1239" s="4">
        <f t="shared" si="39"/>
        <v>0</v>
      </c>
    </row>
    <row r="1240" spans="1:12">
      <c r="A1240" t="s">
        <v>1258</v>
      </c>
      <c r="B1240" t="s">
        <v>1</v>
      </c>
      <c r="C1240" t="s">
        <v>1720</v>
      </c>
      <c r="D1240" t="s">
        <v>1705</v>
      </c>
      <c r="E1240" t="s">
        <v>1704</v>
      </c>
      <c r="F1240" t="s">
        <v>1750</v>
      </c>
      <c r="H1240" t="str">
        <f>INDEX('Vensim Variables'!$B:$B,MATCH(EPS!$B1240,'Vensim Variables'!$A:$A,0))</f>
        <v>g pollutant</v>
      </c>
      <c r="I1240" t="str">
        <f t="shared" si="38"/>
        <v>VOC</v>
      </c>
      <c r="J1240">
        <f>INDEX(NoSettings!$D:$D,MATCH(EPS!$A1240,NoSettings!$A:$A,0))</f>
        <v>0</v>
      </c>
      <c r="K1240">
        <f>INDEX(GWP!$C$2:$C$13,MATCH(EPS!I1240,GWP!$B$2:$B$13,0))</f>
        <v>0</v>
      </c>
      <c r="L1240" s="4">
        <f t="shared" si="39"/>
        <v>0</v>
      </c>
    </row>
    <row r="1241" spans="1:12">
      <c r="A1241" t="s">
        <v>1259</v>
      </c>
      <c r="B1241" t="s">
        <v>1</v>
      </c>
      <c r="C1241" t="s">
        <v>1720</v>
      </c>
      <c r="D1241" t="s">
        <v>1705</v>
      </c>
      <c r="E1241" t="s">
        <v>1704</v>
      </c>
      <c r="F1241" t="s">
        <v>1751</v>
      </c>
      <c r="H1241" t="str">
        <f>INDEX('Vensim Variables'!$B:$B,MATCH(EPS!$B1241,'Vensim Variables'!$A:$A,0))</f>
        <v>g pollutant</v>
      </c>
      <c r="I1241" t="str">
        <f t="shared" si="38"/>
        <v>VOC</v>
      </c>
      <c r="J1241">
        <f>INDEX(NoSettings!$D:$D,MATCH(EPS!$A1241,NoSettings!$A:$A,0))</f>
        <v>0</v>
      </c>
      <c r="K1241">
        <f>INDEX(GWP!$C$2:$C$13,MATCH(EPS!I1241,GWP!$B$2:$B$13,0))</f>
        <v>0</v>
      </c>
      <c r="L1241" s="4">
        <f t="shared" si="39"/>
        <v>0</v>
      </c>
    </row>
    <row r="1242" spans="1:12">
      <c r="A1242" t="s">
        <v>1260</v>
      </c>
      <c r="B1242" t="s">
        <v>1</v>
      </c>
      <c r="C1242" t="s">
        <v>1720</v>
      </c>
      <c r="D1242" t="s">
        <v>1706</v>
      </c>
      <c r="E1242" t="s">
        <v>1703</v>
      </c>
      <c r="F1242" t="s">
        <v>1742</v>
      </c>
      <c r="H1242" t="str">
        <f>INDEX('Vensim Variables'!$B:$B,MATCH(EPS!$B1242,'Vensim Variables'!$A:$A,0))</f>
        <v>g pollutant</v>
      </c>
      <c r="I1242" t="str">
        <f t="shared" si="38"/>
        <v>CO</v>
      </c>
      <c r="J1242">
        <f>INDEX(NoSettings!$D:$D,MATCH(EPS!$A1242,NoSettings!$A:$A,0))</f>
        <v>0</v>
      </c>
      <c r="K1242">
        <f>INDEX(GWP!$C$2:$C$13,MATCH(EPS!I1242,GWP!$B$2:$B$13,0))</f>
        <v>0</v>
      </c>
      <c r="L1242" s="4">
        <f t="shared" si="39"/>
        <v>0</v>
      </c>
    </row>
    <row r="1243" spans="1:12">
      <c r="A1243" t="s">
        <v>1261</v>
      </c>
      <c r="B1243" t="s">
        <v>1</v>
      </c>
      <c r="C1243" t="s">
        <v>1720</v>
      </c>
      <c r="D1243" t="s">
        <v>1706</v>
      </c>
      <c r="E1243" t="s">
        <v>1703</v>
      </c>
      <c r="F1243" t="s">
        <v>1743</v>
      </c>
      <c r="H1243" t="str">
        <f>INDEX('Vensim Variables'!$B:$B,MATCH(EPS!$B1243,'Vensim Variables'!$A:$A,0))</f>
        <v>g pollutant</v>
      </c>
      <c r="I1243" t="str">
        <f t="shared" si="38"/>
        <v>CO</v>
      </c>
      <c r="J1243">
        <f>INDEX(NoSettings!$D:$D,MATCH(EPS!$A1243,NoSettings!$A:$A,0))</f>
        <v>0</v>
      </c>
      <c r="K1243">
        <f>INDEX(GWP!$C$2:$C$13,MATCH(EPS!I1243,GWP!$B$2:$B$13,0))</f>
        <v>0</v>
      </c>
      <c r="L1243" s="4">
        <f t="shared" si="39"/>
        <v>0</v>
      </c>
    </row>
    <row r="1244" spans="1:12">
      <c r="A1244" t="s">
        <v>1262</v>
      </c>
      <c r="B1244" t="s">
        <v>1</v>
      </c>
      <c r="C1244" t="s">
        <v>1720</v>
      </c>
      <c r="D1244" t="s">
        <v>1706</v>
      </c>
      <c r="E1244" t="s">
        <v>1703</v>
      </c>
      <c r="F1244" t="s">
        <v>1744</v>
      </c>
      <c r="H1244" t="str">
        <f>INDEX('Vensim Variables'!$B:$B,MATCH(EPS!$B1244,'Vensim Variables'!$A:$A,0))</f>
        <v>g pollutant</v>
      </c>
      <c r="I1244" t="str">
        <f t="shared" si="38"/>
        <v>CO</v>
      </c>
      <c r="J1244">
        <f>INDEX(NoSettings!$D:$D,MATCH(EPS!$A1244,NoSettings!$A:$A,0))</f>
        <v>41452800000</v>
      </c>
      <c r="K1244">
        <f>INDEX(GWP!$C$2:$C$13,MATCH(EPS!I1244,GWP!$B$2:$B$13,0))</f>
        <v>0</v>
      </c>
      <c r="L1244" s="4">
        <f t="shared" si="39"/>
        <v>0</v>
      </c>
    </row>
    <row r="1245" spans="1:12">
      <c r="A1245" t="s">
        <v>1263</v>
      </c>
      <c r="B1245" t="s">
        <v>1</v>
      </c>
      <c r="C1245" t="s">
        <v>1720</v>
      </c>
      <c r="D1245" t="s">
        <v>1706</v>
      </c>
      <c r="E1245" t="s">
        <v>1703</v>
      </c>
      <c r="F1245" t="s">
        <v>1745</v>
      </c>
      <c r="H1245" t="str">
        <f>INDEX('Vensim Variables'!$B:$B,MATCH(EPS!$B1245,'Vensim Variables'!$A:$A,0))</f>
        <v>g pollutant</v>
      </c>
      <c r="I1245" t="str">
        <f t="shared" si="38"/>
        <v>CO</v>
      </c>
      <c r="J1245">
        <f>INDEX(NoSettings!$D:$D,MATCH(EPS!$A1245,NoSettings!$A:$A,0))</f>
        <v>0</v>
      </c>
      <c r="K1245">
        <f>INDEX(GWP!$C$2:$C$13,MATCH(EPS!I1245,GWP!$B$2:$B$13,0))</f>
        <v>0</v>
      </c>
      <c r="L1245" s="4">
        <f t="shared" si="39"/>
        <v>0</v>
      </c>
    </row>
    <row r="1246" spans="1:12">
      <c r="A1246" t="s">
        <v>1264</v>
      </c>
      <c r="B1246" t="s">
        <v>1</v>
      </c>
      <c r="C1246" t="s">
        <v>1720</v>
      </c>
      <c r="D1246" t="s">
        <v>1706</v>
      </c>
      <c r="E1246" t="s">
        <v>1703</v>
      </c>
      <c r="F1246" t="s">
        <v>1746</v>
      </c>
      <c r="H1246" t="str">
        <f>INDEX('Vensim Variables'!$B:$B,MATCH(EPS!$B1246,'Vensim Variables'!$A:$A,0))</f>
        <v>g pollutant</v>
      </c>
      <c r="I1246" t="str">
        <f t="shared" si="38"/>
        <v>CO</v>
      </c>
      <c r="J1246">
        <f>INDEX(NoSettings!$D:$D,MATCH(EPS!$A1246,NoSettings!$A:$A,0))</f>
        <v>4564150000</v>
      </c>
      <c r="K1246">
        <f>INDEX(GWP!$C$2:$C$13,MATCH(EPS!I1246,GWP!$B$2:$B$13,0))</f>
        <v>0</v>
      </c>
      <c r="L1246" s="4">
        <f t="shared" si="39"/>
        <v>0</v>
      </c>
    </row>
    <row r="1247" spans="1:12">
      <c r="A1247" t="s">
        <v>1265</v>
      </c>
      <c r="B1247" t="s">
        <v>1</v>
      </c>
      <c r="C1247" t="s">
        <v>1720</v>
      </c>
      <c r="D1247" t="s">
        <v>1706</v>
      </c>
      <c r="E1247" t="s">
        <v>1703</v>
      </c>
      <c r="F1247" t="s">
        <v>1747</v>
      </c>
      <c r="H1247" t="str">
        <f>INDEX('Vensim Variables'!$B:$B,MATCH(EPS!$B1247,'Vensim Variables'!$A:$A,0))</f>
        <v>g pollutant</v>
      </c>
      <c r="I1247" t="str">
        <f t="shared" si="38"/>
        <v>CO</v>
      </c>
      <c r="J1247">
        <f>INDEX(NoSettings!$D:$D,MATCH(EPS!$A1247,NoSettings!$A:$A,0))</f>
        <v>0</v>
      </c>
      <c r="K1247">
        <f>INDEX(GWP!$C$2:$C$13,MATCH(EPS!I1247,GWP!$B$2:$B$13,0))</f>
        <v>0</v>
      </c>
      <c r="L1247" s="4">
        <f t="shared" si="39"/>
        <v>0</v>
      </c>
    </row>
    <row r="1248" spans="1:12">
      <c r="A1248" t="s">
        <v>1266</v>
      </c>
      <c r="B1248" t="s">
        <v>1</v>
      </c>
      <c r="C1248" t="s">
        <v>1720</v>
      </c>
      <c r="D1248" t="s">
        <v>1706</v>
      </c>
      <c r="E1248" t="s">
        <v>1703</v>
      </c>
      <c r="F1248" t="s">
        <v>1748</v>
      </c>
      <c r="H1248" t="str">
        <f>INDEX('Vensim Variables'!$B:$B,MATCH(EPS!$B1248,'Vensim Variables'!$A:$A,0))</f>
        <v>g pollutant</v>
      </c>
      <c r="I1248" t="str">
        <f t="shared" si="38"/>
        <v>CO</v>
      </c>
      <c r="J1248">
        <f>INDEX(NoSettings!$D:$D,MATCH(EPS!$A1248,NoSettings!$A:$A,0))</f>
        <v>0</v>
      </c>
      <c r="K1248">
        <f>INDEX(GWP!$C$2:$C$13,MATCH(EPS!I1248,GWP!$B$2:$B$13,0))</f>
        <v>0</v>
      </c>
      <c r="L1248" s="4">
        <f t="shared" si="39"/>
        <v>0</v>
      </c>
    </row>
    <row r="1249" spans="1:12">
      <c r="A1249" t="s">
        <v>1267</v>
      </c>
      <c r="B1249" t="s">
        <v>1</v>
      </c>
      <c r="C1249" t="s">
        <v>1720</v>
      </c>
      <c r="D1249" t="s">
        <v>1706</v>
      </c>
      <c r="E1249" t="s">
        <v>1703</v>
      </c>
      <c r="F1249" t="s">
        <v>1749</v>
      </c>
      <c r="H1249" t="str">
        <f>INDEX('Vensim Variables'!$B:$B,MATCH(EPS!$B1249,'Vensim Variables'!$A:$A,0))</f>
        <v>g pollutant</v>
      </c>
      <c r="I1249" t="str">
        <f t="shared" si="38"/>
        <v>CO</v>
      </c>
      <c r="J1249">
        <f>INDEX(NoSettings!$D:$D,MATCH(EPS!$A1249,NoSettings!$A:$A,0))</f>
        <v>0</v>
      </c>
      <c r="K1249">
        <f>INDEX(GWP!$C$2:$C$13,MATCH(EPS!I1249,GWP!$B$2:$B$13,0))</f>
        <v>0</v>
      </c>
      <c r="L1249" s="4">
        <f t="shared" si="39"/>
        <v>0</v>
      </c>
    </row>
    <row r="1250" spans="1:12">
      <c r="A1250" t="s">
        <v>1268</v>
      </c>
      <c r="B1250" t="s">
        <v>1</v>
      </c>
      <c r="C1250" t="s">
        <v>1720</v>
      </c>
      <c r="D1250" t="s">
        <v>1706</v>
      </c>
      <c r="E1250" t="s">
        <v>1703</v>
      </c>
      <c r="F1250" t="s">
        <v>1750</v>
      </c>
      <c r="H1250" t="str">
        <f>INDEX('Vensim Variables'!$B:$B,MATCH(EPS!$B1250,'Vensim Variables'!$A:$A,0))</f>
        <v>g pollutant</v>
      </c>
      <c r="I1250" t="str">
        <f t="shared" si="38"/>
        <v>CO</v>
      </c>
      <c r="J1250">
        <f>INDEX(NoSettings!$D:$D,MATCH(EPS!$A1250,NoSettings!$A:$A,0))</f>
        <v>0</v>
      </c>
      <c r="K1250">
        <f>INDEX(GWP!$C$2:$C$13,MATCH(EPS!I1250,GWP!$B$2:$B$13,0))</f>
        <v>0</v>
      </c>
      <c r="L1250" s="4">
        <f t="shared" si="39"/>
        <v>0</v>
      </c>
    </row>
    <row r="1251" spans="1:12">
      <c r="A1251" t="s">
        <v>1269</v>
      </c>
      <c r="B1251" t="s">
        <v>1</v>
      </c>
      <c r="C1251" t="s">
        <v>1720</v>
      </c>
      <c r="D1251" t="s">
        <v>1706</v>
      </c>
      <c r="E1251" t="s">
        <v>1703</v>
      </c>
      <c r="F1251" t="s">
        <v>1751</v>
      </c>
      <c r="H1251" t="str">
        <f>INDEX('Vensim Variables'!$B:$B,MATCH(EPS!$B1251,'Vensim Variables'!$A:$A,0))</f>
        <v>g pollutant</v>
      </c>
      <c r="I1251" t="str">
        <f t="shared" si="38"/>
        <v>CO</v>
      </c>
      <c r="J1251">
        <f>INDEX(NoSettings!$D:$D,MATCH(EPS!$A1251,NoSettings!$A:$A,0))</f>
        <v>0</v>
      </c>
      <c r="K1251">
        <f>INDEX(GWP!$C$2:$C$13,MATCH(EPS!I1251,GWP!$B$2:$B$13,0))</f>
        <v>0</v>
      </c>
      <c r="L1251" s="4">
        <f t="shared" si="39"/>
        <v>0</v>
      </c>
    </row>
    <row r="1252" spans="1:12">
      <c r="A1252" t="s">
        <v>1270</v>
      </c>
      <c r="B1252" t="s">
        <v>1</v>
      </c>
      <c r="C1252" t="s">
        <v>1720</v>
      </c>
      <c r="D1252" t="s">
        <v>1706</v>
      </c>
      <c r="E1252" t="s">
        <v>1704</v>
      </c>
      <c r="F1252" t="s">
        <v>1742</v>
      </c>
      <c r="H1252" t="str">
        <f>INDEX('Vensim Variables'!$B:$B,MATCH(EPS!$B1252,'Vensim Variables'!$A:$A,0))</f>
        <v>g pollutant</v>
      </c>
      <c r="I1252" t="str">
        <f t="shared" si="38"/>
        <v>CO</v>
      </c>
      <c r="J1252">
        <f>INDEX(NoSettings!$D:$D,MATCH(EPS!$A1252,NoSettings!$A:$A,0))</f>
        <v>0</v>
      </c>
      <c r="K1252">
        <f>INDEX(GWP!$C$2:$C$13,MATCH(EPS!I1252,GWP!$B$2:$B$13,0))</f>
        <v>0</v>
      </c>
      <c r="L1252" s="4">
        <f t="shared" si="39"/>
        <v>0</v>
      </c>
    </row>
    <row r="1253" spans="1:12">
      <c r="A1253" t="s">
        <v>1271</v>
      </c>
      <c r="B1253" t="s">
        <v>1</v>
      </c>
      <c r="C1253" t="s">
        <v>1720</v>
      </c>
      <c r="D1253" t="s">
        <v>1706</v>
      </c>
      <c r="E1253" t="s">
        <v>1704</v>
      </c>
      <c r="F1253" t="s">
        <v>1743</v>
      </c>
      <c r="H1253" t="str">
        <f>INDEX('Vensim Variables'!$B:$B,MATCH(EPS!$B1253,'Vensim Variables'!$A:$A,0))</f>
        <v>g pollutant</v>
      </c>
      <c r="I1253" t="str">
        <f t="shared" si="38"/>
        <v>CO</v>
      </c>
      <c r="J1253">
        <f>INDEX(NoSettings!$D:$D,MATCH(EPS!$A1253,NoSettings!$A:$A,0))</f>
        <v>0</v>
      </c>
      <c r="K1253">
        <f>INDEX(GWP!$C$2:$C$13,MATCH(EPS!I1253,GWP!$B$2:$B$13,0))</f>
        <v>0</v>
      </c>
      <c r="L1253" s="4">
        <f t="shared" si="39"/>
        <v>0</v>
      </c>
    </row>
    <row r="1254" spans="1:12">
      <c r="A1254" t="s">
        <v>1272</v>
      </c>
      <c r="B1254" t="s">
        <v>1</v>
      </c>
      <c r="C1254" t="s">
        <v>1720</v>
      </c>
      <c r="D1254" t="s">
        <v>1706</v>
      </c>
      <c r="E1254" t="s">
        <v>1704</v>
      </c>
      <c r="F1254" t="s">
        <v>1744</v>
      </c>
      <c r="H1254" t="str">
        <f>INDEX('Vensim Variables'!$B:$B,MATCH(EPS!$B1254,'Vensim Variables'!$A:$A,0))</f>
        <v>g pollutant</v>
      </c>
      <c r="I1254" t="str">
        <f t="shared" si="38"/>
        <v>CO</v>
      </c>
      <c r="J1254">
        <f>INDEX(NoSettings!$D:$D,MATCH(EPS!$A1254,NoSettings!$A:$A,0))</f>
        <v>0</v>
      </c>
      <c r="K1254">
        <f>INDEX(GWP!$C$2:$C$13,MATCH(EPS!I1254,GWP!$B$2:$B$13,0))</f>
        <v>0</v>
      </c>
      <c r="L1254" s="4">
        <f t="shared" si="39"/>
        <v>0</v>
      </c>
    </row>
    <row r="1255" spans="1:12">
      <c r="A1255" t="s">
        <v>1273</v>
      </c>
      <c r="B1255" t="s">
        <v>1</v>
      </c>
      <c r="C1255" t="s">
        <v>1720</v>
      </c>
      <c r="D1255" t="s">
        <v>1706</v>
      </c>
      <c r="E1255" t="s">
        <v>1704</v>
      </c>
      <c r="F1255" t="s">
        <v>1745</v>
      </c>
      <c r="H1255" t="str">
        <f>INDEX('Vensim Variables'!$B:$B,MATCH(EPS!$B1255,'Vensim Variables'!$A:$A,0))</f>
        <v>g pollutant</v>
      </c>
      <c r="I1255" t="str">
        <f t="shared" si="38"/>
        <v>CO</v>
      </c>
      <c r="J1255">
        <f>INDEX(NoSettings!$D:$D,MATCH(EPS!$A1255,NoSettings!$A:$A,0))</f>
        <v>0</v>
      </c>
      <c r="K1255">
        <f>INDEX(GWP!$C$2:$C$13,MATCH(EPS!I1255,GWP!$B$2:$B$13,0))</f>
        <v>0</v>
      </c>
      <c r="L1255" s="4">
        <f t="shared" si="39"/>
        <v>0</v>
      </c>
    </row>
    <row r="1256" spans="1:12">
      <c r="A1256" t="s">
        <v>1274</v>
      </c>
      <c r="B1256" t="s">
        <v>1</v>
      </c>
      <c r="C1256" t="s">
        <v>1720</v>
      </c>
      <c r="D1256" t="s">
        <v>1706</v>
      </c>
      <c r="E1256" t="s">
        <v>1704</v>
      </c>
      <c r="F1256" t="s">
        <v>1746</v>
      </c>
      <c r="H1256" t="str">
        <f>INDEX('Vensim Variables'!$B:$B,MATCH(EPS!$B1256,'Vensim Variables'!$A:$A,0))</f>
        <v>g pollutant</v>
      </c>
      <c r="I1256" t="str">
        <f t="shared" si="38"/>
        <v>CO</v>
      </c>
      <c r="J1256">
        <f>INDEX(NoSettings!$D:$D,MATCH(EPS!$A1256,NoSettings!$A:$A,0))</f>
        <v>0</v>
      </c>
      <c r="K1256">
        <f>INDEX(GWP!$C$2:$C$13,MATCH(EPS!I1256,GWP!$B$2:$B$13,0))</f>
        <v>0</v>
      </c>
      <c r="L1256" s="4">
        <f t="shared" si="39"/>
        <v>0</v>
      </c>
    </row>
    <row r="1257" spans="1:12">
      <c r="A1257" t="s">
        <v>1275</v>
      </c>
      <c r="B1257" t="s">
        <v>1</v>
      </c>
      <c r="C1257" t="s">
        <v>1720</v>
      </c>
      <c r="D1257" t="s">
        <v>1706</v>
      </c>
      <c r="E1257" t="s">
        <v>1704</v>
      </c>
      <c r="F1257" t="s">
        <v>1747</v>
      </c>
      <c r="H1257" t="str">
        <f>INDEX('Vensim Variables'!$B:$B,MATCH(EPS!$B1257,'Vensim Variables'!$A:$A,0))</f>
        <v>g pollutant</v>
      </c>
      <c r="I1257" t="str">
        <f t="shared" si="38"/>
        <v>CO</v>
      </c>
      <c r="J1257">
        <f>INDEX(NoSettings!$D:$D,MATCH(EPS!$A1257,NoSettings!$A:$A,0))</f>
        <v>0</v>
      </c>
      <c r="K1257">
        <f>INDEX(GWP!$C$2:$C$13,MATCH(EPS!I1257,GWP!$B$2:$B$13,0))</f>
        <v>0</v>
      </c>
      <c r="L1257" s="4">
        <f t="shared" si="39"/>
        <v>0</v>
      </c>
    </row>
    <row r="1258" spans="1:12">
      <c r="A1258" t="s">
        <v>1276</v>
      </c>
      <c r="B1258" t="s">
        <v>1</v>
      </c>
      <c r="C1258" t="s">
        <v>1720</v>
      </c>
      <c r="D1258" t="s">
        <v>1706</v>
      </c>
      <c r="E1258" t="s">
        <v>1704</v>
      </c>
      <c r="F1258" t="s">
        <v>1748</v>
      </c>
      <c r="H1258" t="str">
        <f>INDEX('Vensim Variables'!$B:$B,MATCH(EPS!$B1258,'Vensim Variables'!$A:$A,0))</f>
        <v>g pollutant</v>
      </c>
      <c r="I1258" t="str">
        <f t="shared" si="38"/>
        <v>CO</v>
      </c>
      <c r="J1258">
        <f>INDEX(NoSettings!$D:$D,MATCH(EPS!$A1258,NoSettings!$A:$A,0))</f>
        <v>0</v>
      </c>
      <c r="K1258">
        <f>INDEX(GWP!$C$2:$C$13,MATCH(EPS!I1258,GWP!$B$2:$B$13,0))</f>
        <v>0</v>
      </c>
      <c r="L1258" s="4">
        <f t="shared" si="39"/>
        <v>0</v>
      </c>
    </row>
    <row r="1259" spans="1:12">
      <c r="A1259" t="s">
        <v>1277</v>
      </c>
      <c r="B1259" t="s">
        <v>1</v>
      </c>
      <c r="C1259" t="s">
        <v>1720</v>
      </c>
      <c r="D1259" t="s">
        <v>1706</v>
      </c>
      <c r="E1259" t="s">
        <v>1704</v>
      </c>
      <c r="F1259" t="s">
        <v>1749</v>
      </c>
      <c r="H1259" t="str">
        <f>INDEX('Vensim Variables'!$B:$B,MATCH(EPS!$B1259,'Vensim Variables'!$A:$A,0))</f>
        <v>g pollutant</v>
      </c>
      <c r="I1259" t="str">
        <f t="shared" si="38"/>
        <v>CO</v>
      </c>
      <c r="J1259">
        <f>INDEX(NoSettings!$D:$D,MATCH(EPS!$A1259,NoSettings!$A:$A,0))</f>
        <v>0</v>
      </c>
      <c r="K1259">
        <f>INDEX(GWP!$C$2:$C$13,MATCH(EPS!I1259,GWP!$B$2:$B$13,0))</f>
        <v>0</v>
      </c>
      <c r="L1259" s="4">
        <f t="shared" si="39"/>
        <v>0</v>
      </c>
    </row>
    <row r="1260" spans="1:12">
      <c r="A1260" t="s">
        <v>1278</v>
      </c>
      <c r="B1260" t="s">
        <v>1</v>
      </c>
      <c r="C1260" t="s">
        <v>1720</v>
      </c>
      <c r="D1260" t="s">
        <v>1706</v>
      </c>
      <c r="E1260" t="s">
        <v>1704</v>
      </c>
      <c r="F1260" t="s">
        <v>1750</v>
      </c>
      <c r="H1260" t="str">
        <f>INDEX('Vensim Variables'!$B:$B,MATCH(EPS!$B1260,'Vensim Variables'!$A:$A,0))</f>
        <v>g pollutant</v>
      </c>
      <c r="I1260" t="str">
        <f t="shared" si="38"/>
        <v>CO</v>
      </c>
      <c r="J1260">
        <f>INDEX(NoSettings!$D:$D,MATCH(EPS!$A1260,NoSettings!$A:$A,0))</f>
        <v>0</v>
      </c>
      <c r="K1260">
        <f>INDEX(GWP!$C$2:$C$13,MATCH(EPS!I1260,GWP!$B$2:$B$13,0))</f>
        <v>0</v>
      </c>
      <c r="L1260" s="4">
        <f t="shared" si="39"/>
        <v>0</v>
      </c>
    </row>
    <row r="1261" spans="1:12">
      <c r="A1261" t="s">
        <v>1279</v>
      </c>
      <c r="B1261" t="s">
        <v>1</v>
      </c>
      <c r="C1261" t="s">
        <v>1720</v>
      </c>
      <c r="D1261" t="s">
        <v>1706</v>
      </c>
      <c r="E1261" t="s">
        <v>1704</v>
      </c>
      <c r="F1261" t="s">
        <v>1751</v>
      </c>
      <c r="H1261" t="str">
        <f>INDEX('Vensim Variables'!$B:$B,MATCH(EPS!$B1261,'Vensim Variables'!$A:$A,0))</f>
        <v>g pollutant</v>
      </c>
      <c r="I1261" t="str">
        <f t="shared" si="38"/>
        <v>CO</v>
      </c>
      <c r="J1261">
        <f>INDEX(NoSettings!$D:$D,MATCH(EPS!$A1261,NoSettings!$A:$A,0))</f>
        <v>0</v>
      </c>
      <c r="K1261">
        <f>INDEX(GWP!$C$2:$C$13,MATCH(EPS!I1261,GWP!$B$2:$B$13,0))</f>
        <v>0</v>
      </c>
      <c r="L1261" s="4">
        <f t="shared" si="39"/>
        <v>0</v>
      </c>
    </row>
    <row r="1262" spans="1:12">
      <c r="A1262" t="s">
        <v>1280</v>
      </c>
      <c r="B1262" t="s">
        <v>1</v>
      </c>
      <c r="C1262" t="s">
        <v>1720</v>
      </c>
      <c r="D1262" t="s">
        <v>1707</v>
      </c>
      <c r="E1262" t="s">
        <v>1703</v>
      </c>
      <c r="F1262" t="s">
        <v>1742</v>
      </c>
      <c r="H1262" t="str">
        <f>INDEX('Vensim Variables'!$B:$B,MATCH(EPS!$B1262,'Vensim Variables'!$A:$A,0))</f>
        <v>g pollutant</v>
      </c>
      <c r="I1262" t="str">
        <f t="shared" si="38"/>
        <v>NOx</v>
      </c>
      <c r="J1262">
        <f>INDEX(NoSettings!$D:$D,MATCH(EPS!$A1262,NoSettings!$A:$A,0))</f>
        <v>0</v>
      </c>
      <c r="K1262">
        <f>INDEX(GWP!$C$2:$C$13,MATCH(EPS!I1262,GWP!$B$2:$B$13,0))</f>
        <v>0</v>
      </c>
      <c r="L1262" s="4">
        <f t="shared" si="39"/>
        <v>0</v>
      </c>
    </row>
    <row r="1263" spans="1:12">
      <c r="A1263" t="s">
        <v>1281</v>
      </c>
      <c r="B1263" t="s">
        <v>1</v>
      </c>
      <c r="C1263" t="s">
        <v>1720</v>
      </c>
      <c r="D1263" t="s">
        <v>1707</v>
      </c>
      <c r="E1263" t="s">
        <v>1703</v>
      </c>
      <c r="F1263" t="s">
        <v>1743</v>
      </c>
      <c r="H1263" t="str">
        <f>INDEX('Vensim Variables'!$B:$B,MATCH(EPS!$B1263,'Vensim Variables'!$A:$A,0))</f>
        <v>g pollutant</v>
      </c>
      <c r="I1263" t="str">
        <f t="shared" si="38"/>
        <v>NOx</v>
      </c>
      <c r="J1263">
        <f>INDEX(NoSettings!$D:$D,MATCH(EPS!$A1263,NoSettings!$A:$A,0))</f>
        <v>0</v>
      </c>
      <c r="K1263">
        <f>INDEX(GWP!$C$2:$C$13,MATCH(EPS!I1263,GWP!$B$2:$B$13,0))</f>
        <v>0</v>
      </c>
      <c r="L1263" s="4">
        <f t="shared" si="39"/>
        <v>0</v>
      </c>
    </row>
    <row r="1264" spans="1:12">
      <c r="A1264" t="s">
        <v>1282</v>
      </c>
      <c r="B1264" t="s">
        <v>1</v>
      </c>
      <c r="C1264" t="s">
        <v>1720</v>
      </c>
      <c r="D1264" t="s">
        <v>1707</v>
      </c>
      <c r="E1264" t="s">
        <v>1703</v>
      </c>
      <c r="F1264" t="s">
        <v>1744</v>
      </c>
      <c r="H1264" t="str">
        <f>INDEX('Vensim Variables'!$B:$B,MATCH(EPS!$B1264,'Vensim Variables'!$A:$A,0))</f>
        <v>g pollutant</v>
      </c>
      <c r="I1264" t="str">
        <f t="shared" si="38"/>
        <v>NOx</v>
      </c>
      <c r="J1264">
        <f>INDEX(NoSettings!$D:$D,MATCH(EPS!$A1264,NoSettings!$A:$A,0))</f>
        <v>1840540000</v>
      </c>
      <c r="K1264">
        <f>INDEX(GWP!$C$2:$C$13,MATCH(EPS!I1264,GWP!$B$2:$B$13,0))</f>
        <v>0</v>
      </c>
      <c r="L1264" s="4">
        <f t="shared" si="39"/>
        <v>0</v>
      </c>
    </row>
    <row r="1265" spans="1:12">
      <c r="A1265" t="s">
        <v>1283</v>
      </c>
      <c r="B1265" t="s">
        <v>1</v>
      </c>
      <c r="C1265" t="s">
        <v>1720</v>
      </c>
      <c r="D1265" t="s">
        <v>1707</v>
      </c>
      <c r="E1265" t="s">
        <v>1703</v>
      </c>
      <c r="F1265" t="s">
        <v>1745</v>
      </c>
      <c r="H1265" t="str">
        <f>INDEX('Vensim Variables'!$B:$B,MATCH(EPS!$B1265,'Vensim Variables'!$A:$A,0))</f>
        <v>g pollutant</v>
      </c>
      <c r="I1265" t="str">
        <f t="shared" si="38"/>
        <v>NOx</v>
      </c>
      <c r="J1265">
        <f>INDEX(NoSettings!$D:$D,MATCH(EPS!$A1265,NoSettings!$A:$A,0))</f>
        <v>0</v>
      </c>
      <c r="K1265">
        <f>INDEX(GWP!$C$2:$C$13,MATCH(EPS!I1265,GWP!$B$2:$B$13,0))</f>
        <v>0</v>
      </c>
      <c r="L1265" s="4">
        <f t="shared" si="39"/>
        <v>0</v>
      </c>
    </row>
    <row r="1266" spans="1:12">
      <c r="A1266" t="s">
        <v>1284</v>
      </c>
      <c r="B1266" t="s">
        <v>1</v>
      </c>
      <c r="C1266" t="s">
        <v>1720</v>
      </c>
      <c r="D1266" t="s">
        <v>1707</v>
      </c>
      <c r="E1266" t="s">
        <v>1703</v>
      </c>
      <c r="F1266" t="s">
        <v>1746</v>
      </c>
      <c r="H1266" t="str">
        <f>INDEX('Vensim Variables'!$B:$B,MATCH(EPS!$B1266,'Vensim Variables'!$A:$A,0))</f>
        <v>g pollutant</v>
      </c>
      <c r="I1266" t="str">
        <f t="shared" si="38"/>
        <v>NOx</v>
      </c>
      <c r="J1266">
        <f>INDEX(NoSettings!$D:$D,MATCH(EPS!$A1266,NoSettings!$A:$A,0))</f>
        <v>202656000</v>
      </c>
      <c r="K1266">
        <f>INDEX(GWP!$C$2:$C$13,MATCH(EPS!I1266,GWP!$B$2:$B$13,0))</f>
        <v>0</v>
      </c>
      <c r="L1266" s="4">
        <f t="shared" si="39"/>
        <v>0</v>
      </c>
    </row>
    <row r="1267" spans="1:12">
      <c r="A1267" t="s">
        <v>1285</v>
      </c>
      <c r="B1267" t="s">
        <v>1</v>
      </c>
      <c r="C1267" t="s">
        <v>1720</v>
      </c>
      <c r="D1267" t="s">
        <v>1707</v>
      </c>
      <c r="E1267" t="s">
        <v>1703</v>
      </c>
      <c r="F1267" t="s">
        <v>1747</v>
      </c>
      <c r="H1267" t="str">
        <f>INDEX('Vensim Variables'!$B:$B,MATCH(EPS!$B1267,'Vensim Variables'!$A:$A,0))</f>
        <v>g pollutant</v>
      </c>
      <c r="I1267" t="str">
        <f t="shared" si="38"/>
        <v>NOx</v>
      </c>
      <c r="J1267">
        <f>INDEX(NoSettings!$D:$D,MATCH(EPS!$A1267,NoSettings!$A:$A,0))</f>
        <v>0</v>
      </c>
      <c r="K1267">
        <f>INDEX(GWP!$C$2:$C$13,MATCH(EPS!I1267,GWP!$B$2:$B$13,0))</f>
        <v>0</v>
      </c>
      <c r="L1267" s="4">
        <f t="shared" si="39"/>
        <v>0</v>
      </c>
    </row>
    <row r="1268" spans="1:12">
      <c r="A1268" t="s">
        <v>1286</v>
      </c>
      <c r="B1268" t="s">
        <v>1</v>
      </c>
      <c r="C1268" t="s">
        <v>1720</v>
      </c>
      <c r="D1268" t="s">
        <v>1707</v>
      </c>
      <c r="E1268" t="s">
        <v>1703</v>
      </c>
      <c r="F1268" t="s">
        <v>1748</v>
      </c>
      <c r="H1268" t="str">
        <f>INDEX('Vensim Variables'!$B:$B,MATCH(EPS!$B1268,'Vensim Variables'!$A:$A,0))</f>
        <v>g pollutant</v>
      </c>
      <c r="I1268" t="str">
        <f t="shared" si="38"/>
        <v>NOx</v>
      </c>
      <c r="J1268">
        <f>INDEX(NoSettings!$D:$D,MATCH(EPS!$A1268,NoSettings!$A:$A,0))</f>
        <v>0</v>
      </c>
      <c r="K1268">
        <f>INDEX(GWP!$C$2:$C$13,MATCH(EPS!I1268,GWP!$B$2:$B$13,0))</f>
        <v>0</v>
      </c>
      <c r="L1268" s="4">
        <f t="shared" si="39"/>
        <v>0</v>
      </c>
    </row>
    <row r="1269" spans="1:12">
      <c r="A1269" t="s">
        <v>1287</v>
      </c>
      <c r="B1269" t="s">
        <v>1</v>
      </c>
      <c r="C1269" t="s">
        <v>1720</v>
      </c>
      <c r="D1269" t="s">
        <v>1707</v>
      </c>
      <c r="E1269" t="s">
        <v>1703</v>
      </c>
      <c r="F1269" t="s">
        <v>1749</v>
      </c>
      <c r="H1269" t="str">
        <f>INDEX('Vensim Variables'!$B:$B,MATCH(EPS!$B1269,'Vensim Variables'!$A:$A,0))</f>
        <v>g pollutant</v>
      </c>
      <c r="I1269" t="str">
        <f t="shared" si="38"/>
        <v>NOx</v>
      </c>
      <c r="J1269">
        <f>INDEX(NoSettings!$D:$D,MATCH(EPS!$A1269,NoSettings!$A:$A,0))</f>
        <v>0</v>
      </c>
      <c r="K1269">
        <f>INDEX(GWP!$C$2:$C$13,MATCH(EPS!I1269,GWP!$B$2:$B$13,0))</f>
        <v>0</v>
      </c>
      <c r="L1269" s="4">
        <f t="shared" si="39"/>
        <v>0</v>
      </c>
    </row>
    <row r="1270" spans="1:12">
      <c r="A1270" t="s">
        <v>1288</v>
      </c>
      <c r="B1270" t="s">
        <v>1</v>
      </c>
      <c r="C1270" t="s">
        <v>1720</v>
      </c>
      <c r="D1270" t="s">
        <v>1707</v>
      </c>
      <c r="E1270" t="s">
        <v>1703</v>
      </c>
      <c r="F1270" t="s">
        <v>1750</v>
      </c>
      <c r="H1270" t="str">
        <f>INDEX('Vensim Variables'!$B:$B,MATCH(EPS!$B1270,'Vensim Variables'!$A:$A,0))</f>
        <v>g pollutant</v>
      </c>
      <c r="I1270" t="str">
        <f t="shared" si="38"/>
        <v>NOx</v>
      </c>
      <c r="J1270">
        <f>INDEX(NoSettings!$D:$D,MATCH(EPS!$A1270,NoSettings!$A:$A,0))</f>
        <v>0</v>
      </c>
      <c r="K1270">
        <f>INDEX(GWP!$C$2:$C$13,MATCH(EPS!I1270,GWP!$B$2:$B$13,0))</f>
        <v>0</v>
      </c>
      <c r="L1270" s="4">
        <f t="shared" si="39"/>
        <v>0</v>
      </c>
    </row>
    <row r="1271" spans="1:12">
      <c r="A1271" t="s">
        <v>1289</v>
      </c>
      <c r="B1271" t="s">
        <v>1</v>
      </c>
      <c r="C1271" t="s">
        <v>1720</v>
      </c>
      <c r="D1271" t="s">
        <v>1707</v>
      </c>
      <c r="E1271" t="s">
        <v>1703</v>
      </c>
      <c r="F1271" t="s">
        <v>1751</v>
      </c>
      <c r="H1271" t="str">
        <f>INDEX('Vensim Variables'!$B:$B,MATCH(EPS!$B1271,'Vensim Variables'!$A:$A,0))</f>
        <v>g pollutant</v>
      </c>
      <c r="I1271" t="str">
        <f t="shared" si="38"/>
        <v>NOx</v>
      </c>
      <c r="J1271">
        <f>INDEX(NoSettings!$D:$D,MATCH(EPS!$A1271,NoSettings!$A:$A,0))</f>
        <v>0</v>
      </c>
      <c r="K1271">
        <f>INDEX(GWP!$C$2:$C$13,MATCH(EPS!I1271,GWP!$B$2:$B$13,0))</f>
        <v>0</v>
      </c>
      <c r="L1271" s="4">
        <f t="shared" si="39"/>
        <v>0</v>
      </c>
    </row>
    <row r="1272" spans="1:12">
      <c r="A1272" t="s">
        <v>1290</v>
      </c>
      <c r="B1272" t="s">
        <v>1</v>
      </c>
      <c r="C1272" t="s">
        <v>1720</v>
      </c>
      <c r="D1272" t="s">
        <v>1707</v>
      </c>
      <c r="E1272" t="s">
        <v>1704</v>
      </c>
      <c r="F1272" t="s">
        <v>1742</v>
      </c>
      <c r="H1272" t="str">
        <f>INDEX('Vensim Variables'!$B:$B,MATCH(EPS!$B1272,'Vensim Variables'!$A:$A,0))</f>
        <v>g pollutant</v>
      </c>
      <c r="I1272" t="str">
        <f t="shared" si="38"/>
        <v>NOx</v>
      </c>
      <c r="J1272">
        <f>INDEX(NoSettings!$D:$D,MATCH(EPS!$A1272,NoSettings!$A:$A,0))</f>
        <v>0</v>
      </c>
      <c r="K1272">
        <f>INDEX(GWP!$C$2:$C$13,MATCH(EPS!I1272,GWP!$B$2:$B$13,0))</f>
        <v>0</v>
      </c>
      <c r="L1272" s="4">
        <f t="shared" si="39"/>
        <v>0</v>
      </c>
    </row>
    <row r="1273" spans="1:12">
      <c r="A1273" t="s">
        <v>1291</v>
      </c>
      <c r="B1273" t="s">
        <v>1</v>
      </c>
      <c r="C1273" t="s">
        <v>1720</v>
      </c>
      <c r="D1273" t="s">
        <v>1707</v>
      </c>
      <c r="E1273" t="s">
        <v>1704</v>
      </c>
      <c r="F1273" t="s">
        <v>1743</v>
      </c>
      <c r="H1273" t="str">
        <f>INDEX('Vensim Variables'!$B:$B,MATCH(EPS!$B1273,'Vensim Variables'!$A:$A,0))</f>
        <v>g pollutant</v>
      </c>
      <c r="I1273" t="str">
        <f t="shared" si="38"/>
        <v>NOx</v>
      </c>
      <c r="J1273">
        <f>INDEX(NoSettings!$D:$D,MATCH(EPS!$A1273,NoSettings!$A:$A,0))</f>
        <v>0</v>
      </c>
      <c r="K1273">
        <f>INDEX(GWP!$C$2:$C$13,MATCH(EPS!I1273,GWP!$B$2:$B$13,0))</f>
        <v>0</v>
      </c>
      <c r="L1273" s="4">
        <f t="shared" si="39"/>
        <v>0</v>
      </c>
    </row>
    <row r="1274" spans="1:12">
      <c r="A1274" t="s">
        <v>1292</v>
      </c>
      <c r="B1274" t="s">
        <v>1</v>
      </c>
      <c r="C1274" t="s">
        <v>1720</v>
      </c>
      <c r="D1274" t="s">
        <v>1707</v>
      </c>
      <c r="E1274" t="s">
        <v>1704</v>
      </c>
      <c r="F1274" t="s">
        <v>1744</v>
      </c>
      <c r="H1274" t="str">
        <f>INDEX('Vensim Variables'!$B:$B,MATCH(EPS!$B1274,'Vensim Variables'!$A:$A,0))</f>
        <v>g pollutant</v>
      </c>
      <c r="I1274" t="str">
        <f t="shared" si="38"/>
        <v>NOx</v>
      </c>
      <c r="J1274">
        <f>INDEX(NoSettings!$D:$D,MATCH(EPS!$A1274,NoSettings!$A:$A,0))</f>
        <v>0</v>
      </c>
      <c r="K1274">
        <f>INDEX(GWP!$C$2:$C$13,MATCH(EPS!I1274,GWP!$B$2:$B$13,0))</f>
        <v>0</v>
      </c>
      <c r="L1274" s="4">
        <f t="shared" si="39"/>
        <v>0</v>
      </c>
    </row>
    <row r="1275" spans="1:12">
      <c r="A1275" t="s">
        <v>1293</v>
      </c>
      <c r="B1275" t="s">
        <v>1</v>
      </c>
      <c r="C1275" t="s">
        <v>1720</v>
      </c>
      <c r="D1275" t="s">
        <v>1707</v>
      </c>
      <c r="E1275" t="s">
        <v>1704</v>
      </c>
      <c r="F1275" t="s">
        <v>1745</v>
      </c>
      <c r="H1275" t="str">
        <f>INDEX('Vensim Variables'!$B:$B,MATCH(EPS!$B1275,'Vensim Variables'!$A:$A,0))</f>
        <v>g pollutant</v>
      </c>
      <c r="I1275" t="str">
        <f t="shared" si="38"/>
        <v>NOx</v>
      </c>
      <c r="J1275">
        <f>INDEX(NoSettings!$D:$D,MATCH(EPS!$A1275,NoSettings!$A:$A,0))</f>
        <v>0</v>
      </c>
      <c r="K1275">
        <f>INDEX(GWP!$C$2:$C$13,MATCH(EPS!I1275,GWP!$B$2:$B$13,0))</f>
        <v>0</v>
      </c>
      <c r="L1275" s="4">
        <f t="shared" si="39"/>
        <v>0</v>
      </c>
    </row>
    <row r="1276" spans="1:12">
      <c r="A1276" t="s">
        <v>1294</v>
      </c>
      <c r="B1276" t="s">
        <v>1</v>
      </c>
      <c r="C1276" t="s">
        <v>1720</v>
      </c>
      <c r="D1276" t="s">
        <v>1707</v>
      </c>
      <c r="E1276" t="s">
        <v>1704</v>
      </c>
      <c r="F1276" t="s">
        <v>1746</v>
      </c>
      <c r="H1276" t="str">
        <f>INDEX('Vensim Variables'!$B:$B,MATCH(EPS!$B1276,'Vensim Variables'!$A:$A,0))</f>
        <v>g pollutant</v>
      </c>
      <c r="I1276" t="str">
        <f t="shared" si="38"/>
        <v>NOx</v>
      </c>
      <c r="J1276">
        <f>INDEX(NoSettings!$D:$D,MATCH(EPS!$A1276,NoSettings!$A:$A,0))</f>
        <v>0</v>
      </c>
      <c r="K1276">
        <f>INDEX(GWP!$C$2:$C$13,MATCH(EPS!I1276,GWP!$B$2:$B$13,0))</f>
        <v>0</v>
      </c>
      <c r="L1276" s="4">
        <f t="shared" si="39"/>
        <v>0</v>
      </c>
    </row>
    <row r="1277" spans="1:12">
      <c r="A1277" t="s">
        <v>1295</v>
      </c>
      <c r="B1277" t="s">
        <v>1</v>
      </c>
      <c r="C1277" t="s">
        <v>1720</v>
      </c>
      <c r="D1277" t="s">
        <v>1707</v>
      </c>
      <c r="E1277" t="s">
        <v>1704</v>
      </c>
      <c r="F1277" t="s">
        <v>1747</v>
      </c>
      <c r="H1277" t="str">
        <f>INDEX('Vensim Variables'!$B:$B,MATCH(EPS!$B1277,'Vensim Variables'!$A:$A,0))</f>
        <v>g pollutant</v>
      </c>
      <c r="I1277" t="str">
        <f t="shared" si="38"/>
        <v>NOx</v>
      </c>
      <c r="J1277">
        <f>INDEX(NoSettings!$D:$D,MATCH(EPS!$A1277,NoSettings!$A:$A,0))</f>
        <v>0</v>
      </c>
      <c r="K1277">
        <f>INDEX(GWP!$C$2:$C$13,MATCH(EPS!I1277,GWP!$B$2:$B$13,0))</f>
        <v>0</v>
      </c>
      <c r="L1277" s="4">
        <f t="shared" si="39"/>
        <v>0</v>
      </c>
    </row>
    <row r="1278" spans="1:12">
      <c r="A1278" t="s">
        <v>1296</v>
      </c>
      <c r="B1278" t="s">
        <v>1</v>
      </c>
      <c r="C1278" t="s">
        <v>1720</v>
      </c>
      <c r="D1278" t="s">
        <v>1707</v>
      </c>
      <c r="E1278" t="s">
        <v>1704</v>
      </c>
      <c r="F1278" t="s">
        <v>1748</v>
      </c>
      <c r="H1278" t="str">
        <f>INDEX('Vensim Variables'!$B:$B,MATCH(EPS!$B1278,'Vensim Variables'!$A:$A,0))</f>
        <v>g pollutant</v>
      </c>
      <c r="I1278" t="str">
        <f t="shared" si="38"/>
        <v>NOx</v>
      </c>
      <c r="J1278">
        <f>INDEX(NoSettings!$D:$D,MATCH(EPS!$A1278,NoSettings!$A:$A,0))</f>
        <v>0</v>
      </c>
      <c r="K1278">
        <f>INDEX(GWP!$C$2:$C$13,MATCH(EPS!I1278,GWP!$B$2:$B$13,0))</f>
        <v>0</v>
      </c>
      <c r="L1278" s="4">
        <f t="shared" si="39"/>
        <v>0</v>
      </c>
    </row>
    <row r="1279" spans="1:12">
      <c r="A1279" t="s">
        <v>1297</v>
      </c>
      <c r="B1279" t="s">
        <v>1</v>
      </c>
      <c r="C1279" t="s">
        <v>1720</v>
      </c>
      <c r="D1279" t="s">
        <v>1707</v>
      </c>
      <c r="E1279" t="s">
        <v>1704</v>
      </c>
      <c r="F1279" t="s">
        <v>1749</v>
      </c>
      <c r="H1279" t="str">
        <f>INDEX('Vensim Variables'!$B:$B,MATCH(EPS!$B1279,'Vensim Variables'!$A:$A,0))</f>
        <v>g pollutant</v>
      </c>
      <c r="I1279" t="str">
        <f t="shared" si="38"/>
        <v>NOx</v>
      </c>
      <c r="J1279">
        <f>INDEX(NoSettings!$D:$D,MATCH(EPS!$A1279,NoSettings!$A:$A,0))</f>
        <v>0</v>
      </c>
      <c r="K1279">
        <f>INDEX(GWP!$C$2:$C$13,MATCH(EPS!I1279,GWP!$B$2:$B$13,0))</f>
        <v>0</v>
      </c>
      <c r="L1279" s="4">
        <f t="shared" si="39"/>
        <v>0</v>
      </c>
    </row>
    <row r="1280" spans="1:12">
      <c r="A1280" t="s">
        <v>1298</v>
      </c>
      <c r="B1280" t="s">
        <v>1</v>
      </c>
      <c r="C1280" t="s">
        <v>1720</v>
      </c>
      <c r="D1280" t="s">
        <v>1707</v>
      </c>
      <c r="E1280" t="s">
        <v>1704</v>
      </c>
      <c r="F1280" t="s">
        <v>1750</v>
      </c>
      <c r="H1280" t="str">
        <f>INDEX('Vensim Variables'!$B:$B,MATCH(EPS!$B1280,'Vensim Variables'!$A:$A,0))</f>
        <v>g pollutant</v>
      </c>
      <c r="I1280" t="str">
        <f t="shared" si="38"/>
        <v>NOx</v>
      </c>
      <c r="J1280">
        <f>INDEX(NoSettings!$D:$D,MATCH(EPS!$A1280,NoSettings!$A:$A,0))</f>
        <v>0</v>
      </c>
      <c r="K1280">
        <f>INDEX(GWP!$C$2:$C$13,MATCH(EPS!I1280,GWP!$B$2:$B$13,0))</f>
        <v>0</v>
      </c>
      <c r="L1280" s="4">
        <f t="shared" si="39"/>
        <v>0</v>
      </c>
    </row>
    <row r="1281" spans="1:12">
      <c r="A1281" t="s">
        <v>1299</v>
      </c>
      <c r="B1281" t="s">
        <v>1</v>
      </c>
      <c r="C1281" t="s">
        <v>1720</v>
      </c>
      <c r="D1281" t="s">
        <v>1707</v>
      </c>
      <c r="E1281" t="s">
        <v>1704</v>
      </c>
      <c r="F1281" t="s">
        <v>1751</v>
      </c>
      <c r="H1281" t="str">
        <f>INDEX('Vensim Variables'!$B:$B,MATCH(EPS!$B1281,'Vensim Variables'!$A:$A,0))</f>
        <v>g pollutant</v>
      </c>
      <c r="I1281" t="str">
        <f t="shared" si="38"/>
        <v>NOx</v>
      </c>
      <c r="J1281">
        <f>INDEX(NoSettings!$D:$D,MATCH(EPS!$A1281,NoSettings!$A:$A,0))</f>
        <v>0</v>
      </c>
      <c r="K1281">
        <f>INDEX(GWP!$C$2:$C$13,MATCH(EPS!I1281,GWP!$B$2:$B$13,0))</f>
        <v>0</v>
      </c>
      <c r="L1281" s="4">
        <f t="shared" si="39"/>
        <v>0</v>
      </c>
    </row>
    <row r="1282" spans="1:12">
      <c r="A1282" t="s">
        <v>1300</v>
      </c>
      <c r="B1282" t="s">
        <v>1</v>
      </c>
      <c r="C1282" t="s">
        <v>1720</v>
      </c>
      <c r="D1282" t="s">
        <v>1708</v>
      </c>
      <c r="E1282" t="s">
        <v>1703</v>
      </c>
      <c r="F1282" t="s">
        <v>1742</v>
      </c>
      <c r="H1282" t="str">
        <f>INDEX('Vensim Variables'!$B:$B,MATCH(EPS!$B1282,'Vensim Variables'!$A:$A,0))</f>
        <v>g pollutant</v>
      </c>
      <c r="I1282" t="str">
        <f t="shared" si="38"/>
        <v>PM10</v>
      </c>
      <c r="J1282">
        <f>INDEX(NoSettings!$D:$D,MATCH(EPS!$A1282,NoSettings!$A:$A,0))</f>
        <v>0</v>
      </c>
      <c r="K1282">
        <f>INDEX(GWP!$C$2:$C$13,MATCH(EPS!I1282,GWP!$B$2:$B$13,0))</f>
        <v>0</v>
      </c>
      <c r="L1282" s="4">
        <f t="shared" si="39"/>
        <v>0</v>
      </c>
    </row>
    <row r="1283" spans="1:12">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INDEX(NoSettings!$D:$D,MATCH(EPS!$A1283,NoSettings!$A:$A,0))</f>
        <v>0</v>
      </c>
      <c r="K1283">
        <f>INDEX(GWP!$C$2:$C$13,MATCH(EPS!I1283,GWP!$B$2:$B$13,0))</f>
        <v>0</v>
      </c>
      <c r="L1283" s="4">
        <f t="shared" ref="L1283:L1346" si="41">IF(H1283="g pollutant",K1283*J1283/10^12,IF(H1283="MMTCO2e",J1283,IF(H1283="MWh",J1283,0)))</f>
        <v>0</v>
      </c>
    </row>
    <row r="1284" spans="1:12">
      <c r="A1284" t="s">
        <v>1302</v>
      </c>
      <c r="B1284" t="s">
        <v>1</v>
      </c>
      <c r="C1284" t="s">
        <v>1720</v>
      </c>
      <c r="D1284" t="s">
        <v>1708</v>
      </c>
      <c r="E1284" t="s">
        <v>1703</v>
      </c>
      <c r="F1284" t="s">
        <v>1744</v>
      </c>
      <c r="H1284" t="str">
        <f>INDEX('Vensim Variables'!$B:$B,MATCH(EPS!$B1284,'Vensim Variables'!$A:$A,0))</f>
        <v>g pollutant</v>
      </c>
      <c r="I1284" t="str">
        <f t="shared" si="40"/>
        <v>PM10</v>
      </c>
      <c r="J1284">
        <f>INDEX(NoSettings!$D:$D,MATCH(EPS!$A1284,NoSettings!$A:$A,0))</f>
        <v>358859000</v>
      </c>
      <c r="K1284">
        <f>INDEX(GWP!$C$2:$C$13,MATCH(EPS!I1284,GWP!$B$2:$B$13,0))</f>
        <v>0</v>
      </c>
      <c r="L1284" s="4">
        <f t="shared" si="41"/>
        <v>0</v>
      </c>
    </row>
    <row r="1285" spans="1:12">
      <c r="A1285" t="s">
        <v>1303</v>
      </c>
      <c r="B1285" t="s">
        <v>1</v>
      </c>
      <c r="C1285" t="s">
        <v>1720</v>
      </c>
      <c r="D1285" t="s">
        <v>1708</v>
      </c>
      <c r="E1285" t="s">
        <v>1703</v>
      </c>
      <c r="F1285" t="s">
        <v>1745</v>
      </c>
      <c r="H1285" t="str">
        <f>INDEX('Vensim Variables'!$B:$B,MATCH(EPS!$B1285,'Vensim Variables'!$A:$A,0))</f>
        <v>g pollutant</v>
      </c>
      <c r="I1285" t="str">
        <f t="shared" si="40"/>
        <v>PM10</v>
      </c>
      <c r="J1285">
        <f>INDEX(NoSettings!$D:$D,MATCH(EPS!$A1285,NoSettings!$A:$A,0))</f>
        <v>0</v>
      </c>
      <c r="K1285">
        <f>INDEX(GWP!$C$2:$C$13,MATCH(EPS!I1285,GWP!$B$2:$B$13,0))</f>
        <v>0</v>
      </c>
      <c r="L1285" s="4">
        <f t="shared" si="41"/>
        <v>0</v>
      </c>
    </row>
    <row r="1286" spans="1:12">
      <c r="A1286" t="s">
        <v>1304</v>
      </c>
      <c r="B1286" t="s">
        <v>1</v>
      </c>
      <c r="C1286" t="s">
        <v>1720</v>
      </c>
      <c r="D1286" t="s">
        <v>1708</v>
      </c>
      <c r="E1286" t="s">
        <v>1703</v>
      </c>
      <c r="F1286" t="s">
        <v>1746</v>
      </c>
      <c r="H1286" t="str">
        <f>INDEX('Vensim Variables'!$B:$B,MATCH(EPS!$B1286,'Vensim Variables'!$A:$A,0))</f>
        <v>g pollutant</v>
      </c>
      <c r="I1286" t="str">
        <f t="shared" si="40"/>
        <v>PM10</v>
      </c>
      <c r="J1286">
        <f>INDEX(NoSettings!$D:$D,MATCH(EPS!$A1286,NoSettings!$A:$A,0))</f>
        <v>39514700</v>
      </c>
      <c r="K1286">
        <f>INDEX(GWP!$C$2:$C$13,MATCH(EPS!I1286,GWP!$B$2:$B$13,0))</f>
        <v>0</v>
      </c>
      <c r="L1286" s="4">
        <f t="shared" si="41"/>
        <v>0</v>
      </c>
    </row>
    <row r="1287" spans="1:12">
      <c r="A1287" t="s">
        <v>1305</v>
      </c>
      <c r="B1287" t="s">
        <v>1</v>
      </c>
      <c r="C1287" t="s">
        <v>1720</v>
      </c>
      <c r="D1287" t="s">
        <v>1708</v>
      </c>
      <c r="E1287" t="s">
        <v>1703</v>
      </c>
      <c r="F1287" t="s">
        <v>1747</v>
      </c>
      <c r="H1287" t="str">
        <f>INDEX('Vensim Variables'!$B:$B,MATCH(EPS!$B1287,'Vensim Variables'!$A:$A,0))</f>
        <v>g pollutant</v>
      </c>
      <c r="I1287" t="str">
        <f t="shared" si="40"/>
        <v>PM10</v>
      </c>
      <c r="J1287">
        <f>INDEX(NoSettings!$D:$D,MATCH(EPS!$A1287,NoSettings!$A:$A,0))</f>
        <v>0</v>
      </c>
      <c r="K1287">
        <f>INDEX(GWP!$C$2:$C$13,MATCH(EPS!I1287,GWP!$B$2:$B$13,0))</f>
        <v>0</v>
      </c>
      <c r="L1287" s="4">
        <f t="shared" si="41"/>
        <v>0</v>
      </c>
    </row>
    <row r="1288" spans="1:12">
      <c r="A1288" t="s">
        <v>1306</v>
      </c>
      <c r="B1288" t="s">
        <v>1</v>
      </c>
      <c r="C1288" t="s">
        <v>1720</v>
      </c>
      <c r="D1288" t="s">
        <v>1708</v>
      </c>
      <c r="E1288" t="s">
        <v>1703</v>
      </c>
      <c r="F1288" t="s">
        <v>1748</v>
      </c>
      <c r="H1288" t="str">
        <f>INDEX('Vensim Variables'!$B:$B,MATCH(EPS!$B1288,'Vensim Variables'!$A:$A,0))</f>
        <v>g pollutant</v>
      </c>
      <c r="I1288" t="str">
        <f t="shared" si="40"/>
        <v>PM10</v>
      </c>
      <c r="J1288">
        <f>INDEX(NoSettings!$D:$D,MATCH(EPS!$A1288,NoSettings!$A:$A,0))</f>
        <v>0</v>
      </c>
      <c r="K1288">
        <f>INDEX(GWP!$C$2:$C$13,MATCH(EPS!I1288,GWP!$B$2:$B$13,0))</f>
        <v>0</v>
      </c>
      <c r="L1288" s="4">
        <f t="shared" si="41"/>
        <v>0</v>
      </c>
    </row>
    <row r="1289" spans="1:12">
      <c r="A1289" t="s">
        <v>1307</v>
      </c>
      <c r="B1289" t="s">
        <v>1</v>
      </c>
      <c r="C1289" t="s">
        <v>1720</v>
      </c>
      <c r="D1289" t="s">
        <v>1708</v>
      </c>
      <c r="E1289" t="s">
        <v>1703</v>
      </c>
      <c r="F1289" t="s">
        <v>1749</v>
      </c>
      <c r="H1289" t="str">
        <f>INDEX('Vensim Variables'!$B:$B,MATCH(EPS!$B1289,'Vensim Variables'!$A:$A,0))</f>
        <v>g pollutant</v>
      </c>
      <c r="I1289" t="str">
        <f t="shared" si="40"/>
        <v>PM10</v>
      </c>
      <c r="J1289">
        <f>INDEX(NoSettings!$D:$D,MATCH(EPS!$A1289,NoSettings!$A:$A,0))</f>
        <v>0</v>
      </c>
      <c r="K1289">
        <f>INDEX(GWP!$C$2:$C$13,MATCH(EPS!I1289,GWP!$B$2:$B$13,0))</f>
        <v>0</v>
      </c>
      <c r="L1289" s="4">
        <f t="shared" si="41"/>
        <v>0</v>
      </c>
    </row>
    <row r="1290" spans="1:12">
      <c r="A1290" t="s">
        <v>1308</v>
      </c>
      <c r="B1290" t="s">
        <v>1</v>
      </c>
      <c r="C1290" t="s">
        <v>1720</v>
      </c>
      <c r="D1290" t="s">
        <v>1708</v>
      </c>
      <c r="E1290" t="s">
        <v>1703</v>
      </c>
      <c r="F1290" t="s">
        <v>1750</v>
      </c>
      <c r="H1290" t="str">
        <f>INDEX('Vensim Variables'!$B:$B,MATCH(EPS!$B1290,'Vensim Variables'!$A:$A,0))</f>
        <v>g pollutant</v>
      </c>
      <c r="I1290" t="str">
        <f t="shared" si="40"/>
        <v>PM10</v>
      </c>
      <c r="J1290">
        <f>INDEX(NoSettings!$D:$D,MATCH(EPS!$A1290,NoSettings!$A:$A,0))</f>
        <v>0</v>
      </c>
      <c r="K1290">
        <f>INDEX(GWP!$C$2:$C$13,MATCH(EPS!I1290,GWP!$B$2:$B$13,0))</f>
        <v>0</v>
      </c>
      <c r="L1290" s="4">
        <f t="shared" si="41"/>
        <v>0</v>
      </c>
    </row>
    <row r="1291" spans="1:12">
      <c r="A1291" t="s">
        <v>1309</v>
      </c>
      <c r="B1291" t="s">
        <v>1</v>
      </c>
      <c r="C1291" t="s">
        <v>1720</v>
      </c>
      <c r="D1291" t="s">
        <v>1708</v>
      </c>
      <c r="E1291" t="s">
        <v>1703</v>
      </c>
      <c r="F1291" t="s">
        <v>1751</v>
      </c>
      <c r="H1291" t="str">
        <f>INDEX('Vensim Variables'!$B:$B,MATCH(EPS!$B1291,'Vensim Variables'!$A:$A,0))</f>
        <v>g pollutant</v>
      </c>
      <c r="I1291" t="str">
        <f t="shared" si="40"/>
        <v>PM10</v>
      </c>
      <c r="J1291">
        <f>INDEX(NoSettings!$D:$D,MATCH(EPS!$A1291,NoSettings!$A:$A,0))</f>
        <v>0</v>
      </c>
      <c r="K1291">
        <f>INDEX(GWP!$C$2:$C$13,MATCH(EPS!I1291,GWP!$B$2:$B$13,0))</f>
        <v>0</v>
      </c>
      <c r="L1291" s="4">
        <f t="shared" si="41"/>
        <v>0</v>
      </c>
    </row>
    <row r="1292" spans="1:12">
      <c r="A1292" t="s">
        <v>1310</v>
      </c>
      <c r="B1292" t="s">
        <v>1</v>
      </c>
      <c r="C1292" t="s">
        <v>1720</v>
      </c>
      <c r="D1292" t="s">
        <v>1708</v>
      </c>
      <c r="E1292" t="s">
        <v>1704</v>
      </c>
      <c r="F1292" t="s">
        <v>1742</v>
      </c>
      <c r="H1292" t="str">
        <f>INDEX('Vensim Variables'!$B:$B,MATCH(EPS!$B1292,'Vensim Variables'!$A:$A,0))</f>
        <v>g pollutant</v>
      </c>
      <c r="I1292" t="str">
        <f t="shared" si="40"/>
        <v>PM10</v>
      </c>
      <c r="J1292">
        <f>INDEX(NoSettings!$D:$D,MATCH(EPS!$A1292,NoSettings!$A:$A,0))</f>
        <v>0</v>
      </c>
      <c r="K1292">
        <f>INDEX(GWP!$C$2:$C$13,MATCH(EPS!I1292,GWP!$B$2:$B$13,0))</f>
        <v>0</v>
      </c>
      <c r="L1292" s="4">
        <f t="shared" si="41"/>
        <v>0</v>
      </c>
    </row>
    <row r="1293" spans="1:12">
      <c r="A1293" t="s">
        <v>1311</v>
      </c>
      <c r="B1293" t="s">
        <v>1</v>
      </c>
      <c r="C1293" t="s">
        <v>1720</v>
      </c>
      <c r="D1293" t="s">
        <v>1708</v>
      </c>
      <c r="E1293" t="s">
        <v>1704</v>
      </c>
      <c r="F1293" t="s">
        <v>1743</v>
      </c>
      <c r="H1293" t="str">
        <f>INDEX('Vensim Variables'!$B:$B,MATCH(EPS!$B1293,'Vensim Variables'!$A:$A,0))</f>
        <v>g pollutant</v>
      </c>
      <c r="I1293" t="str">
        <f t="shared" si="40"/>
        <v>PM10</v>
      </c>
      <c r="J1293">
        <f>INDEX(NoSettings!$D:$D,MATCH(EPS!$A1293,NoSettings!$A:$A,0))</f>
        <v>0</v>
      </c>
      <c r="K1293">
        <f>INDEX(GWP!$C$2:$C$13,MATCH(EPS!I1293,GWP!$B$2:$B$13,0))</f>
        <v>0</v>
      </c>
      <c r="L1293" s="4">
        <f t="shared" si="41"/>
        <v>0</v>
      </c>
    </row>
    <row r="1294" spans="1:12">
      <c r="A1294" t="s">
        <v>1312</v>
      </c>
      <c r="B1294" t="s">
        <v>1</v>
      </c>
      <c r="C1294" t="s">
        <v>1720</v>
      </c>
      <c r="D1294" t="s">
        <v>1708</v>
      </c>
      <c r="E1294" t="s">
        <v>1704</v>
      </c>
      <c r="F1294" t="s">
        <v>1744</v>
      </c>
      <c r="H1294" t="str">
        <f>INDEX('Vensim Variables'!$B:$B,MATCH(EPS!$B1294,'Vensim Variables'!$A:$A,0))</f>
        <v>g pollutant</v>
      </c>
      <c r="I1294" t="str">
        <f t="shared" si="40"/>
        <v>PM10</v>
      </c>
      <c r="J1294">
        <f>INDEX(NoSettings!$D:$D,MATCH(EPS!$A1294,NoSettings!$A:$A,0))</f>
        <v>0</v>
      </c>
      <c r="K1294">
        <f>INDEX(GWP!$C$2:$C$13,MATCH(EPS!I1294,GWP!$B$2:$B$13,0))</f>
        <v>0</v>
      </c>
      <c r="L1294" s="4">
        <f t="shared" si="41"/>
        <v>0</v>
      </c>
    </row>
    <row r="1295" spans="1:12">
      <c r="A1295" t="s">
        <v>1313</v>
      </c>
      <c r="B1295" t="s">
        <v>1</v>
      </c>
      <c r="C1295" t="s">
        <v>1720</v>
      </c>
      <c r="D1295" t="s">
        <v>1708</v>
      </c>
      <c r="E1295" t="s">
        <v>1704</v>
      </c>
      <c r="F1295" t="s">
        <v>1745</v>
      </c>
      <c r="H1295" t="str">
        <f>INDEX('Vensim Variables'!$B:$B,MATCH(EPS!$B1295,'Vensim Variables'!$A:$A,0))</f>
        <v>g pollutant</v>
      </c>
      <c r="I1295" t="str">
        <f t="shared" si="40"/>
        <v>PM10</v>
      </c>
      <c r="J1295">
        <f>INDEX(NoSettings!$D:$D,MATCH(EPS!$A1295,NoSettings!$A:$A,0))</f>
        <v>0</v>
      </c>
      <c r="K1295">
        <f>INDEX(GWP!$C$2:$C$13,MATCH(EPS!I1295,GWP!$B$2:$B$13,0))</f>
        <v>0</v>
      </c>
      <c r="L1295" s="4">
        <f t="shared" si="41"/>
        <v>0</v>
      </c>
    </row>
    <row r="1296" spans="1:12">
      <c r="A1296" t="s">
        <v>1314</v>
      </c>
      <c r="B1296" t="s">
        <v>1</v>
      </c>
      <c r="C1296" t="s">
        <v>1720</v>
      </c>
      <c r="D1296" t="s">
        <v>1708</v>
      </c>
      <c r="E1296" t="s">
        <v>1704</v>
      </c>
      <c r="F1296" t="s">
        <v>1746</v>
      </c>
      <c r="H1296" t="str">
        <f>INDEX('Vensim Variables'!$B:$B,MATCH(EPS!$B1296,'Vensim Variables'!$A:$A,0))</f>
        <v>g pollutant</v>
      </c>
      <c r="I1296" t="str">
        <f t="shared" si="40"/>
        <v>PM10</v>
      </c>
      <c r="J1296">
        <f>INDEX(NoSettings!$D:$D,MATCH(EPS!$A1296,NoSettings!$A:$A,0))</f>
        <v>0</v>
      </c>
      <c r="K1296">
        <f>INDEX(GWP!$C$2:$C$13,MATCH(EPS!I1296,GWP!$B$2:$B$13,0))</f>
        <v>0</v>
      </c>
      <c r="L1296" s="4">
        <f t="shared" si="41"/>
        <v>0</v>
      </c>
    </row>
    <row r="1297" spans="1:12">
      <c r="A1297" t="s">
        <v>1315</v>
      </c>
      <c r="B1297" t="s">
        <v>1</v>
      </c>
      <c r="C1297" t="s">
        <v>1720</v>
      </c>
      <c r="D1297" t="s">
        <v>1708</v>
      </c>
      <c r="E1297" t="s">
        <v>1704</v>
      </c>
      <c r="F1297" t="s">
        <v>1747</v>
      </c>
      <c r="H1297" t="str">
        <f>INDEX('Vensim Variables'!$B:$B,MATCH(EPS!$B1297,'Vensim Variables'!$A:$A,0))</f>
        <v>g pollutant</v>
      </c>
      <c r="I1297" t="str">
        <f t="shared" si="40"/>
        <v>PM10</v>
      </c>
      <c r="J1297">
        <f>INDEX(NoSettings!$D:$D,MATCH(EPS!$A1297,NoSettings!$A:$A,0))</f>
        <v>0</v>
      </c>
      <c r="K1297">
        <f>INDEX(GWP!$C$2:$C$13,MATCH(EPS!I1297,GWP!$B$2:$B$13,0))</f>
        <v>0</v>
      </c>
      <c r="L1297" s="4">
        <f t="shared" si="41"/>
        <v>0</v>
      </c>
    </row>
    <row r="1298" spans="1:12">
      <c r="A1298" t="s">
        <v>1316</v>
      </c>
      <c r="B1298" t="s">
        <v>1</v>
      </c>
      <c r="C1298" t="s">
        <v>1720</v>
      </c>
      <c r="D1298" t="s">
        <v>1708</v>
      </c>
      <c r="E1298" t="s">
        <v>1704</v>
      </c>
      <c r="F1298" t="s">
        <v>1748</v>
      </c>
      <c r="H1298" t="str">
        <f>INDEX('Vensim Variables'!$B:$B,MATCH(EPS!$B1298,'Vensim Variables'!$A:$A,0))</f>
        <v>g pollutant</v>
      </c>
      <c r="I1298" t="str">
        <f t="shared" si="40"/>
        <v>PM10</v>
      </c>
      <c r="J1298">
        <f>INDEX(NoSettings!$D:$D,MATCH(EPS!$A1298,NoSettings!$A:$A,0))</f>
        <v>0</v>
      </c>
      <c r="K1298">
        <f>INDEX(GWP!$C$2:$C$13,MATCH(EPS!I1298,GWP!$B$2:$B$13,0))</f>
        <v>0</v>
      </c>
      <c r="L1298" s="4">
        <f t="shared" si="41"/>
        <v>0</v>
      </c>
    </row>
    <row r="1299" spans="1:12">
      <c r="A1299" t="s">
        <v>1317</v>
      </c>
      <c r="B1299" t="s">
        <v>1</v>
      </c>
      <c r="C1299" t="s">
        <v>1720</v>
      </c>
      <c r="D1299" t="s">
        <v>1708</v>
      </c>
      <c r="E1299" t="s">
        <v>1704</v>
      </c>
      <c r="F1299" t="s">
        <v>1749</v>
      </c>
      <c r="H1299" t="str">
        <f>INDEX('Vensim Variables'!$B:$B,MATCH(EPS!$B1299,'Vensim Variables'!$A:$A,0))</f>
        <v>g pollutant</v>
      </c>
      <c r="I1299" t="str">
        <f t="shared" si="40"/>
        <v>PM10</v>
      </c>
      <c r="J1299">
        <f>INDEX(NoSettings!$D:$D,MATCH(EPS!$A1299,NoSettings!$A:$A,0))</f>
        <v>0</v>
      </c>
      <c r="K1299">
        <f>INDEX(GWP!$C$2:$C$13,MATCH(EPS!I1299,GWP!$B$2:$B$13,0))</f>
        <v>0</v>
      </c>
      <c r="L1299" s="4">
        <f t="shared" si="41"/>
        <v>0</v>
      </c>
    </row>
    <row r="1300" spans="1:12">
      <c r="A1300" t="s">
        <v>1318</v>
      </c>
      <c r="B1300" t="s">
        <v>1</v>
      </c>
      <c r="C1300" t="s">
        <v>1720</v>
      </c>
      <c r="D1300" t="s">
        <v>1708</v>
      </c>
      <c r="E1300" t="s">
        <v>1704</v>
      </c>
      <c r="F1300" t="s">
        <v>1750</v>
      </c>
      <c r="H1300" t="str">
        <f>INDEX('Vensim Variables'!$B:$B,MATCH(EPS!$B1300,'Vensim Variables'!$A:$A,0))</f>
        <v>g pollutant</v>
      </c>
      <c r="I1300" t="str">
        <f t="shared" si="40"/>
        <v>PM10</v>
      </c>
      <c r="J1300">
        <f>INDEX(NoSettings!$D:$D,MATCH(EPS!$A1300,NoSettings!$A:$A,0))</f>
        <v>0</v>
      </c>
      <c r="K1300">
        <f>INDEX(GWP!$C$2:$C$13,MATCH(EPS!I1300,GWP!$B$2:$B$13,0))</f>
        <v>0</v>
      </c>
      <c r="L1300" s="4">
        <f t="shared" si="41"/>
        <v>0</v>
      </c>
    </row>
    <row r="1301" spans="1:12">
      <c r="A1301" t="s">
        <v>1319</v>
      </c>
      <c r="B1301" t="s">
        <v>1</v>
      </c>
      <c r="C1301" t="s">
        <v>1720</v>
      </c>
      <c r="D1301" t="s">
        <v>1708</v>
      </c>
      <c r="E1301" t="s">
        <v>1704</v>
      </c>
      <c r="F1301" t="s">
        <v>1751</v>
      </c>
      <c r="H1301" t="str">
        <f>INDEX('Vensim Variables'!$B:$B,MATCH(EPS!$B1301,'Vensim Variables'!$A:$A,0))</f>
        <v>g pollutant</v>
      </c>
      <c r="I1301" t="str">
        <f t="shared" si="40"/>
        <v>PM10</v>
      </c>
      <c r="J1301">
        <f>INDEX(NoSettings!$D:$D,MATCH(EPS!$A1301,NoSettings!$A:$A,0))</f>
        <v>0</v>
      </c>
      <c r="K1301">
        <f>INDEX(GWP!$C$2:$C$13,MATCH(EPS!I1301,GWP!$B$2:$B$13,0))</f>
        <v>0</v>
      </c>
      <c r="L1301" s="4">
        <f t="shared" si="41"/>
        <v>0</v>
      </c>
    </row>
    <row r="1302" spans="1:12">
      <c r="A1302" t="s">
        <v>1320</v>
      </c>
      <c r="B1302" t="s">
        <v>1</v>
      </c>
      <c r="C1302" t="s">
        <v>1720</v>
      </c>
      <c r="D1302" t="s">
        <v>1709</v>
      </c>
      <c r="E1302" t="s">
        <v>1703</v>
      </c>
      <c r="F1302" t="s">
        <v>1742</v>
      </c>
      <c r="H1302" t="str">
        <f>INDEX('Vensim Variables'!$B:$B,MATCH(EPS!$B1302,'Vensim Variables'!$A:$A,0))</f>
        <v>g pollutant</v>
      </c>
      <c r="I1302" t="str">
        <f t="shared" si="40"/>
        <v>PM25</v>
      </c>
      <c r="J1302">
        <f>INDEX(NoSettings!$D:$D,MATCH(EPS!$A1302,NoSettings!$A:$A,0))</f>
        <v>0</v>
      </c>
      <c r="K1302">
        <f>INDEX(GWP!$C$2:$C$13,MATCH(EPS!I1302,GWP!$B$2:$B$13,0))</f>
        <v>0</v>
      </c>
      <c r="L1302" s="4">
        <f t="shared" si="41"/>
        <v>0</v>
      </c>
    </row>
    <row r="1303" spans="1:12">
      <c r="A1303" t="s">
        <v>1321</v>
      </c>
      <c r="B1303" t="s">
        <v>1</v>
      </c>
      <c r="C1303" t="s">
        <v>1720</v>
      </c>
      <c r="D1303" t="s">
        <v>1709</v>
      </c>
      <c r="E1303" t="s">
        <v>1703</v>
      </c>
      <c r="F1303" t="s">
        <v>1743</v>
      </c>
      <c r="H1303" t="str">
        <f>INDEX('Vensim Variables'!$B:$B,MATCH(EPS!$B1303,'Vensim Variables'!$A:$A,0))</f>
        <v>g pollutant</v>
      </c>
      <c r="I1303" t="str">
        <f t="shared" si="40"/>
        <v>PM25</v>
      </c>
      <c r="J1303">
        <f>INDEX(NoSettings!$D:$D,MATCH(EPS!$A1303,NoSettings!$A:$A,0))</f>
        <v>0</v>
      </c>
      <c r="K1303">
        <f>INDEX(GWP!$C$2:$C$13,MATCH(EPS!I1303,GWP!$B$2:$B$13,0))</f>
        <v>0</v>
      </c>
      <c r="L1303" s="4">
        <f t="shared" si="41"/>
        <v>0</v>
      </c>
    </row>
    <row r="1304" spans="1:12">
      <c r="A1304" t="s">
        <v>1322</v>
      </c>
      <c r="B1304" t="s">
        <v>1</v>
      </c>
      <c r="C1304" t="s">
        <v>1720</v>
      </c>
      <c r="D1304" t="s">
        <v>1709</v>
      </c>
      <c r="E1304" t="s">
        <v>1703</v>
      </c>
      <c r="F1304" t="s">
        <v>1744</v>
      </c>
      <c r="H1304" t="str">
        <f>INDEX('Vensim Variables'!$B:$B,MATCH(EPS!$B1304,'Vensim Variables'!$A:$A,0))</f>
        <v>g pollutant</v>
      </c>
      <c r="I1304" t="str">
        <f t="shared" si="40"/>
        <v>PM25</v>
      </c>
      <c r="J1304">
        <f>INDEX(NoSettings!$D:$D,MATCH(EPS!$A1304,NoSettings!$A:$A,0))</f>
        <v>143884000</v>
      </c>
      <c r="K1304">
        <f>INDEX(GWP!$C$2:$C$13,MATCH(EPS!I1304,GWP!$B$2:$B$13,0))</f>
        <v>0</v>
      </c>
      <c r="L1304" s="4">
        <f t="shared" si="41"/>
        <v>0</v>
      </c>
    </row>
    <row r="1305" spans="1:12">
      <c r="A1305" t="s">
        <v>1323</v>
      </c>
      <c r="B1305" t="s">
        <v>1</v>
      </c>
      <c r="C1305" t="s">
        <v>1720</v>
      </c>
      <c r="D1305" t="s">
        <v>1709</v>
      </c>
      <c r="E1305" t="s">
        <v>1703</v>
      </c>
      <c r="F1305" t="s">
        <v>1745</v>
      </c>
      <c r="H1305" t="str">
        <f>INDEX('Vensim Variables'!$B:$B,MATCH(EPS!$B1305,'Vensim Variables'!$A:$A,0))</f>
        <v>g pollutant</v>
      </c>
      <c r="I1305" t="str">
        <f t="shared" si="40"/>
        <v>PM25</v>
      </c>
      <c r="J1305">
        <f>INDEX(NoSettings!$D:$D,MATCH(EPS!$A1305,NoSettings!$A:$A,0))</f>
        <v>0</v>
      </c>
      <c r="K1305">
        <f>INDEX(GWP!$C$2:$C$13,MATCH(EPS!I1305,GWP!$B$2:$B$13,0))</f>
        <v>0</v>
      </c>
      <c r="L1305" s="4">
        <f t="shared" si="41"/>
        <v>0</v>
      </c>
    </row>
    <row r="1306" spans="1:12">
      <c r="A1306" t="s">
        <v>1324</v>
      </c>
      <c r="B1306" t="s">
        <v>1</v>
      </c>
      <c r="C1306" t="s">
        <v>1720</v>
      </c>
      <c r="D1306" t="s">
        <v>1709</v>
      </c>
      <c r="E1306" t="s">
        <v>1703</v>
      </c>
      <c r="F1306" t="s">
        <v>1746</v>
      </c>
      <c r="H1306" t="str">
        <f>INDEX('Vensim Variables'!$B:$B,MATCH(EPS!$B1306,'Vensim Variables'!$A:$A,0))</f>
        <v>g pollutant</v>
      </c>
      <c r="I1306" t="str">
        <f t="shared" si="40"/>
        <v>PM25</v>
      </c>
      <c r="J1306">
        <f>INDEX(NoSettings!$D:$D,MATCH(EPS!$A1306,NoSettings!$A:$A,0))</f>
        <v>15836400</v>
      </c>
      <c r="K1306">
        <f>INDEX(GWP!$C$2:$C$13,MATCH(EPS!I1306,GWP!$B$2:$B$13,0))</f>
        <v>0</v>
      </c>
      <c r="L1306" s="4">
        <f t="shared" si="41"/>
        <v>0</v>
      </c>
    </row>
    <row r="1307" spans="1:12">
      <c r="A1307" t="s">
        <v>1325</v>
      </c>
      <c r="B1307" t="s">
        <v>1</v>
      </c>
      <c r="C1307" t="s">
        <v>1720</v>
      </c>
      <c r="D1307" t="s">
        <v>1709</v>
      </c>
      <c r="E1307" t="s">
        <v>1703</v>
      </c>
      <c r="F1307" t="s">
        <v>1747</v>
      </c>
      <c r="H1307" t="str">
        <f>INDEX('Vensim Variables'!$B:$B,MATCH(EPS!$B1307,'Vensim Variables'!$A:$A,0))</f>
        <v>g pollutant</v>
      </c>
      <c r="I1307" t="str">
        <f t="shared" si="40"/>
        <v>PM25</v>
      </c>
      <c r="J1307">
        <f>INDEX(NoSettings!$D:$D,MATCH(EPS!$A1307,NoSettings!$A:$A,0))</f>
        <v>0</v>
      </c>
      <c r="K1307">
        <f>INDEX(GWP!$C$2:$C$13,MATCH(EPS!I1307,GWP!$B$2:$B$13,0))</f>
        <v>0</v>
      </c>
      <c r="L1307" s="4">
        <f t="shared" si="41"/>
        <v>0</v>
      </c>
    </row>
    <row r="1308" spans="1:12">
      <c r="A1308" t="s">
        <v>1326</v>
      </c>
      <c r="B1308" t="s">
        <v>1</v>
      </c>
      <c r="C1308" t="s">
        <v>1720</v>
      </c>
      <c r="D1308" t="s">
        <v>1709</v>
      </c>
      <c r="E1308" t="s">
        <v>1703</v>
      </c>
      <c r="F1308" t="s">
        <v>1748</v>
      </c>
      <c r="H1308" t="str">
        <f>INDEX('Vensim Variables'!$B:$B,MATCH(EPS!$B1308,'Vensim Variables'!$A:$A,0))</f>
        <v>g pollutant</v>
      </c>
      <c r="I1308" t="str">
        <f t="shared" si="40"/>
        <v>PM25</v>
      </c>
      <c r="J1308">
        <f>INDEX(NoSettings!$D:$D,MATCH(EPS!$A1308,NoSettings!$A:$A,0))</f>
        <v>0</v>
      </c>
      <c r="K1308">
        <f>INDEX(GWP!$C$2:$C$13,MATCH(EPS!I1308,GWP!$B$2:$B$13,0))</f>
        <v>0</v>
      </c>
      <c r="L1308" s="4">
        <f t="shared" si="41"/>
        <v>0</v>
      </c>
    </row>
    <row r="1309" spans="1:12">
      <c r="A1309" t="s">
        <v>1327</v>
      </c>
      <c r="B1309" t="s">
        <v>1</v>
      </c>
      <c r="C1309" t="s">
        <v>1720</v>
      </c>
      <c r="D1309" t="s">
        <v>1709</v>
      </c>
      <c r="E1309" t="s">
        <v>1703</v>
      </c>
      <c r="F1309" t="s">
        <v>1749</v>
      </c>
      <c r="H1309" t="str">
        <f>INDEX('Vensim Variables'!$B:$B,MATCH(EPS!$B1309,'Vensim Variables'!$A:$A,0))</f>
        <v>g pollutant</v>
      </c>
      <c r="I1309" t="str">
        <f t="shared" si="40"/>
        <v>PM25</v>
      </c>
      <c r="J1309">
        <f>INDEX(NoSettings!$D:$D,MATCH(EPS!$A1309,NoSettings!$A:$A,0))</f>
        <v>0</v>
      </c>
      <c r="K1309">
        <f>INDEX(GWP!$C$2:$C$13,MATCH(EPS!I1309,GWP!$B$2:$B$13,0))</f>
        <v>0</v>
      </c>
      <c r="L1309" s="4">
        <f t="shared" si="41"/>
        <v>0</v>
      </c>
    </row>
    <row r="1310" spans="1:12">
      <c r="A1310" t="s">
        <v>1328</v>
      </c>
      <c r="B1310" t="s">
        <v>1</v>
      </c>
      <c r="C1310" t="s">
        <v>1720</v>
      </c>
      <c r="D1310" t="s">
        <v>1709</v>
      </c>
      <c r="E1310" t="s">
        <v>1703</v>
      </c>
      <c r="F1310" t="s">
        <v>1750</v>
      </c>
      <c r="H1310" t="str">
        <f>INDEX('Vensim Variables'!$B:$B,MATCH(EPS!$B1310,'Vensim Variables'!$A:$A,0))</f>
        <v>g pollutant</v>
      </c>
      <c r="I1310" t="str">
        <f t="shared" si="40"/>
        <v>PM25</v>
      </c>
      <c r="J1310">
        <f>INDEX(NoSettings!$D:$D,MATCH(EPS!$A1310,NoSettings!$A:$A,0))</f>
        <v>0</v>
      </c>
      <c r="K1310">
        <f>INDEX(GWP!$C$2:$C$13,MATCH(EPS!I1310,GWP!$B$2:$B$13,0))</f>
        <v>0</v>
      </c>
      <c r="L1310" s="4">
        <f t="shared" si="41"/>
        <v>0</v>
      </c>
    </row>
    <row r="1311" spans="1:12">
      <c r="A1311" t="s">
        <v>1329</v>
      </c>
      <c r="B1311" t="s">
        <v>1</v>
      </c>
      <c r="C1311" t="s">
        <v>1720</v>
      </c>
      <c r="D1311" t="s">
        <v>1709</v>
      </c>
      <c r="E1311" t="s">
        <v>1703</v>
      </c>
      <c r="F1311" t="s">
        <v>1751</v>
      </c>
      <c r="H1311" t="str">
        <f>INDEX('Vensim Variables'!$B:$B,MATCH(EPS!$B1311,'Vensim Variables'!$A:$A,0))</f>
        <v>g pollutant</v>
      </c>
      <c r="I1311" t="str">
        <f t="shared" si="40"/>
        <v>PM25</v>
      </c>
      <c r="J1311">
        <f>INDEX(NoSettings!$D:$D,MATCH(EPS!$A1311,NoSettings!$A:$A,0))</f>
        <v>0</v>
      </c>
      <c r="K1311">
        <f>INDEX(GWP!$C$2:$C$13,MATCH(EPS!I1311,GWP!$B$2:$B$13,0))</f>
        <v>0</v>
      </c>
      <c r="L1311" s="4">
        <f t="shared" si="41"/>
        <v>0</v>
      </c>
    </row>
    <row r="1312" spans="1:12">
      <c r="A1312" t="s">
        <v>1330</v>
      </c>
      <c r="B1312" t="s">
        <v>1</v>
      </c>
      <c r="C1312" t="s">
        <v>1720</v>
      </c>
      <c r="D1312" t="s">
        <v>1709</v>
      </c>
      <c r="E1312" t="s">
        <v>1704</v>
      </c>
      <c r="F1312" t="s">
        <v>1742</v>
      </c>
      <c r="H1312" t="str">
        <f>INDEX('Vensim Variables'!$B:$B,MATCH(EPS!$B1312,'Vensim Variables'!$A:$A,0))</f>
        <v>g pollutant</v>
      </c>
      <c r="I1312" t="str">
        <f t="shared" si="40"/>
        <v>PM25</v>
      </c>
      <c r="J1312">
        <f>INDEX(NoSettings!$D:$D,MATCH(EPS!$A1312,NoSettings!$A:$A,0))</f>
        <v>0</v>
      </c>
      <c r="K1312">
        <f>INDEX(GWP!$C$2:$C$13,MATCH(EPS!I1312,GWP!$B$2:$B$13,0))</f>
        <v>0</v>
      </c>
      <c r="L1312" s="4">
        <f t="shared" si="41"/>
        <v>0</v>
      </c>
    </row>
    <row r="1313" spans="1:12">
      <c r="A1313" t="s">
        <v>1331</v>
      </c>
      <c r="B1313" t="s">
        <v>1</v>
      </c>
      <c r="C1313" t="s">
        <v>1720</v>
      </c>
      <c r="D1313" t="s">
        <v>1709</v>
      </c>
      <c r="E1313" t="s">
        <v>1704</v>
      </c>
      <c r="F1313" t="s">
        <v>1743</v>
      </c>
      <c r="H1313" t="str">
        <f>INDEX('Vensim Variables'!$B:$B,MATCH(EPS!$B1313,'Vensim Variables'!$A:$A,0))</f>
        <v>g pollutant</v>
      </c>
      <c r="I1313" t="str">
        <f t="shared" si="40"/>
        <v>PM25</v>
      </c>
      <c r="J1313">
        <f>INDEX(NoSettings!$D:$D,MATCH(EPS!$A1313,NoSettings!$A:$A,0))</f>
        <v>0</v>
      </c>
      <c r="K1313">
        <f>INDEX(GWP!$C$2:$C$13,MATCH(EPS!I1313,GWP!$B$2:$B$13,0))</f>
        <v>0</v>
      </c>
      <c r="L1313" s="4">
        <f t="shared" si="41"/>
        <v>0</v>
      </c>
    </row>
    <row r="1314" spans="1:12">
      <c r="A1314" t="s">
        <v>1332</v>
      </c>
      <c r="B1314" t="s">
        <v>1</v>
      </c>
      <c r="C1314" t="s">
        <v>1720</v>
      </c>
      <c r="D1314" t="s">
        <v>1709</v>
      </c>
      <c r="E1314" t="s">
        <v>1704</v>
      </c>
      <c r="F1314" t="s">
        <v>1744</v>
      </c>
      <c r="H1314" t="str">
        <f>INDEX('Vensim Variables'!$B:$B,MATCH(EPS!$B1314,'Vensim Variables'!$A:$A,0))</f>
        <v>g pollutant</v>
      </c>
      <c r="I1314" t="str">
        <f t="shared" si="40"/>
        <v>PM25</v>
      </c>
      <c r="J1314">
        <f>INDEX(NoSettings!$D:$D,MATCH(EPS!$A1314,NoSettings!$A:$A,0))</f>
        <v>0</v>
      </c>
      <c r="K1314">
        <f>INDEX(GWP!$C$2:$C$13,MATCH(EPS!I1314,GWP!$B$2:$B$13,0))</f>
        <v>0</v>
      </c>
      <c r="L1314" s="4">
        <f t="shared" si="41"/>
        <v>0</v>
      </c>
    </row>
    <row r="1315" spans="1:12">
      <c r="A1315" t="s">
        <v>1333</v>
      </c>
      <c r="B1315" t="s">
        <v>1</v>
      </c>
      <c r="C1315" t="s">
        <v>1720</v>
      </c>
      <c r="D1315" t="s">
        <v>1709</v>
      </c>
      <c r="E1315" t="s">
        <v>1704</v>
      </c>
      <c r="F1315" t="s">
        <v>1745</v>
      </c>
      <c r="H1315" t="str">
        <f>INDEX('Vensim Variables'!$B:$B,MATCH(EPS!$B1315,'Vensim Variables'!$A:$A,0))</f>
        <v>g pollutant</v>
      </c>
      <c r="I1315" t="str">
        <f t="shared" si="40"/>
        <v>PM25</v>
      </c>
      <c r="J1315">
        <f>INDEX(NoSettings!$D:$D,MATCH(EPS!$A1315,NoSettings!$A:$A,0))</f>
        <v>0</v>
      </c>
      <c r="K1315">
        <f>INDEX(GWP!$C$2:$C$13,MATCH(EPS!I1315,GWP!$B$2:$B$13,0))</f>
        <v>0</v>
      </c>
      <c r="L1315" s="4">
        <f t="shared" si="41"/>
        <v>0</v>
      </c>
    </row>
    <row r="1316" spans="1:12">
      <c r="A1316" t="s">
        <v>1334</v>
      </c>
      <c r="B1316" t="s">
        <v>1</v>
      </c>
      <c r="C1316" t="s">
        <v>1720</v>
      </c>
      <c r="D1316" t="s">
        <v>1709</v>
      </c>
      <c r="E1316" t="s">
        <v>1704</v>
      </c>
      <c r="F1316" t="s">
        <v>1746</v>
      </c>
      <c r="H1316" t="str">
        <f>INDEX('Vensim Variables'!$B:$B,MATCH(EPS!$B1316,'Vensim Variables'!$A:$A,0))</f>
        <v>g pollutant</v>
      </c>
      <c r="I1316" t="str">
        <f t="shared" si="40"/>
        <v>PM25</v>
      </c>
      <c r="J1316">
        <f>INDEX(NoSettings!$D:$D,MATCH(EPS!$A1316,NoSettings!$A:$A,0))</f>
        <v>0</v>
      </c>
      <c r="K1316">
        <f>INDEX(GWP!$C$2:$C$13,MATCH(EPS!I1316,GWP!$B$2:$B$13,0))</f>
        <v>0</v>
      </c>
      <c r="L1316" s="4">
        <f t="shared" si="41"/>
        <v>0</v>
      </c>
    </row>
    <row r="1317" spans="1:12">
      <c r="A1317" t="s">
        <v>1335</v>
      </c>
      <c r="B1317" t="s">
        <v>1</v>
      </c>
      <c r="C1317" t="s">
        <v>1720</v>
      </c>
      <c r="D1317" t="s">
        <v>1709</v>
      </c>
      <c r="E1317" t="s">
        <v>1704</v>
      </c>
      <c r="F1317" t="s">
        <v>1747</v>
      </c>
      <c r="H1317" t="str">
        <f>INDEX('Vensim Variables'!$B:$B,MATCH(EPS!$B1317,'Vensim Variables'!$A:$A,0))</f>
        <v>g pollutant</v>
      </c>
      <c r="I1317" t="str">
        <f t="shared" si="40"/>
        <v>PM25</v>
      </c>
      <c r="J1317">
        <f>INDEX(NoSettings!$D:$D,MATCH(EPS!$A1317,NoSettings!$A:$A,0))</f>
        <v>0</v>
      </c>
      <c r="K1317">
        <f>INDEX(GWP!$C$2:$C$13,MATCH(EPS!I1317,GWP!$B$2:$B$13,0))</f>
        <v>0</v>
      </c>
      <c r="L1317" s="4">
        <f t="shared" si="41"/>
        <v>0</v>
      </c>
    </row>
    <row r="1318" spans="1:12">
      <c r="A1318" t="s">
        <v>1336</v>
      </c>
      <c r="B1318" t="s">
        <v>1</v>
      </c>
      <c r="C1318" t="s">
        <v>1720</v>
      </c>
      <c r="D1318" t="s">
        <v>1709</v>
      </c>
      <c r="E1318" t="s">
        <v>1704</v>
      </c>
      <c r="F1318" t="s">
        <v>1748</v>
      </c>
      <c r="H1318" t="str">
        <f>INDEX('Vensim Variables'!$B:$B,MATCH(EPS!$B1318,'Vensim Variables'!$A:$A,0))</f>
        <v>g pollutant</v>
      </c>
      <c r="I1318" t="str">
        <f t="shared" si="40"/>
        <v>PM25</v>
      </c>
      <c r="J1318">
        <f>INDEX(NoSettings!$D:$D,MATCH(EPS!$A1318,NoSettings!$A:$A,0))</f>
        <v>0</v>
      </c>
      <c r="K1318">
        <f>INDEX(GWP!$C$2:$C$13,MATCH(EPS!I1318,GWP!$B$2:$B$13,0))</f>
        <v>0</v>
      </c>
      <c r="L1318" s="4">
        <f t="shared" si="41"/>
        <v>0</v>
      </c>
    </row>
    <row r="1319" spans="1:12">
      <c r="A1319" t="s">
        <v>1337</v>
      </c>
      <c r="B1319" t="s">
        <v>1</v>
      </c>
      <c r="C1319" t="s">
        <v>1720</v>
      </c>
      <c r="D1319" t="s">
        <v>1709</v>
      </c>
      <c r="E1319" t="s">
        <v>1704</v>
      </c>
      <c r="F1319" t="s">
        <v>1749</v>
      </c>
      <c r="H1319" t="str">
        <f>INDEX('Vensim Variables'!$B:$B,MATCH(EPS!$B1319,'Vensim Variables'!$A:$A,0))</f>
        <v>g pollutant</v>
      </c>
      <c r="I1319" t="str">
        <f t="shared" si="40"/>
        <v>PM25</v>
      </c>
      <c r="J1319">
        <f>INDEX(NoSettings!$D:$D,MATCH(EPS!$A1319,NoSettings!$A:$A,0))</f>
        <v>0</v>
      </c>
      <c r="K1319">
        <f>INDEX(GWP!$C$2:$C$13,MATCH(EPS!I1319,GWP!$B$2:$B$13,0))</f>
        <v>0</v>
      </c>
      <c r="L1319" s="4">
        <f t="shared" si="41"/>
        <v>0</v>
      </c>
    </row>
    <row r="1320" spans="1:12">
      <c r="A1320" t="s">
        <v>1338</v>
      </c>
      <c r="B1320" t="s">
        <v>1</v>
      </c>
      <c r="C1320" t="s">
        <v>1720</v>
      </c>
      <c r="D1320" t="s">
        <v>1709</v>
      </c>
      <c r="E1320" t="s">
        <v>1704</v>
      </c>
      <c r="F1320" t="s">
        <v>1750</v>
      </c>
      <c r="H1320" t="str">
        <f>INDEX('Vensim Variables'!$B:$B,MATCH(EPS!$B1320,'Vensim Variables'!$A:$A,0))</f>
        <v>g pollutant</v>
      </c>
      <c r="I1320" t="str">
        <f t="shared" si="40"/>
        <v>PM25</v>
      </c>
      <c r="J1320">
        <f>INDEX(NoSettings!$D:$D,MATCH(EPS!$A1320,NoSettings!$A:$A,0))</f>
        <v>0</v>
      </c>
      <c r="K1320">
        <f>INDEX(GWP!$C$2:$C$13,MATCH(EPS!I1320,GWP!$B$2:$B$13,0))</f>
        <v>0</v>
      </c>
      <c r="L1320" s="4">
        <f t="shared" si="41"/>
        <v>0</v>
      </c>
    </row>
    <row r="1321" spans="1:12">
      <c r="A1321" t="s">
        <v>1339</v>
      </c>
      <c r="B1321" t="s">
        <v>1</v>
      </c>
      <c r="C1321" t="s">
        <v>1720</v>
      </c>
      <c r="D1321" t="s">
        <v>1709</v>
      </c>
      <c r="E1321" t="s">
        <v>1704</v>
      </c>
      <c r="F1321" t="s">
        <v>1751</v>
      </c>
      <c r="H1321" t="str">
        <f>INDEX('Vensim Variables'!$B:$B,MATCH(EPS!$B1321,'Vensim Variables'!$A:$A,0))</f>
        <v>g pollutant</v>
      </c>
      <c r="I1321" t="str">
        <f t="shared" si="40"/>
        <v>PM25</v>
      </c>
      <c r="J1321">
        <f>INDEX(NoSettings!$D:$D,MATCH(EPS!$A1321,NoSettings!$A:$A,0))</f>
        <v>0</v>
      </c>
      <c r="K1321">
        <f>INDEX(GWP!$C$2:$C$13,MATCH(EPS!I1321,GWP!$B$2:$B$13,0))</f>
        <v>0</v>
      </c>
      <c r="L1321" s="4">
        <f t="shared" si="41"/>
        <v>0</v>
      </c>
    </row>
    <row r="1322" spans="1:12">
      <c r="A1322" t="s">
        <v>1340</v>
      </c>
      <c r="B1322" t="s">
        <v>1</v>
      </c>
      <c r="C1322" t="s">
        <v>1720</v>
      </c>
      <c r="D1322" t="s">
        <v>1710</v>
      </c>
      <c r="E1322" t="s">
        <v>1703</v>
      </c>
      <c r="F1322" t="s">
        <v>1742</v>
      </c>
      <c r="H1322" t="str">
        <f>INDEX('Vensim Variables'!$B:$B,MATCH(EPS!$B1322,'Vensim Variables'!$A:$A,0))</f>
        <v>g pollutant</v>
      </c>
      <c r="I1322" t="str">
        <f t="shared" si="40"/>
        <v>SOx</v>
      </c>
      <c r="J1322">
        <f>INDEX(NoSettings!$D:$D,MATCH(EPS!$A1322,NoSettings!$A:$A,0))</f>
        <v>0</v>
      </c>
      <c r="K1322">
        <f>INDEX(GWP!$C$2:$C$13,MATCH(EPS!I1322,GWP!$B$2:$B$13,0))</f>
        <v>0</v>
      </c>
      <c r="L1322" s="4">
        <f t="shared" si="41"/>
        <v>0</v>
      </c>
    </row>
    <row r="1323" spans="1:12">
      <c r="A1323" t="s">
        <v>1341</v>
      </c>
      <c r="B1323" t="s">
        <v>1</v>
      </c>
      <c r="C1323" t="s">
        <v>1720</v>
      </c>
      <c r="D1323" t="s">
        <v>1710</v>
      </c>
      <c r="E1323" t="s">
        <v>1703</v>
      </c>
      <c r="F1323" t="s">
        <v>1743</v>
      </c>
      <c r="H1323" t="str">
        <f>INDEX('Vensim Variables'!$B:$B,MATCH(EPS!$B1323,'Vensim Variables'!$A:$A,0))</f>
        <v>g pollutant</v>
      </c>
      <c r="I1323" t="str">
        <f t="shared" si="40"/>
        <v>SOx</v>
      </c>
      <c r="J1323">
        <f>INDEX(NoSettings!$D:$D,MATCH(EPS!$A1323,NoSettings!$A:$A,0))</f>
        <v>0</v>
      </c>
      <c r="K1323">
        <f>INDEX(GWP!$C$2:$C$13,MATCH(EPS!I1323,GWP!$B$2:$B$13,0))</f>
        <v>0</v>
      </c>
      <c r="L1323" s="4">
        <f t="shared" si="41"/>
        <v>0</v>
      </c>
    </row>
    <row r="1324" spans="1:12">
      <c r="A1324" t="s">
        <v>1342</v>
      </c>
      <c r="B1324" t="s">
        <v>1</v>
      </c>
      <c r="C1324" t="s">
        <v>1720</v>
      </c>
      <c r="D1324" t="s">
        <v>1710</v>
      </c>
      <c r="E1324" t="s">
        <v>1703</v>
      </c>
      <c r="F1324" t="s">
        <v>1744</v>
      </c>
      <c r="H1324" t="str">
        <f>INDEX('Vensim Variables'!$B:$B,MATCH(EPS!$B1324,'Vensim Variables'!$A:$A,0))</f>
        <v>g pollutant</v>
      </c>
      <c r="I1324" t="str">
        <f t="shared" si="40"/>
        <v>SOx</v>
      </c>
      <c r="J1324">
        <f>INDEX(NoSettings!$D:$D,MATCH(EPS!$A1324,NoSettings!$A:$A,0))</f>
        <v>30093800</v>
      </c>
      <c r="K1324">
        <f>INDEX(GWP!$C$2:$C$13,MATCH(EPS!I1324,GWP!$B$2:$B$13,0))</f>
        <v>0</v>
      </c>
      <c r="L1324" s="4">
        <f t="shared" si="41"/>
        <v>0</v>
      </c>
    </row>
    <row r="1325" spans="1:12">
      <c r="A1325" t="s">
        <v>1343</v>
      </c>
      <c r="B1325" t="s">
        <v>1</v>
      </c>
      <c r="C1325" t="s">
        <v>1720</v>
      </c>
      <c r="D1325" t="s">
        <v>1710</v>
      </c>
      <c r="E1325" t="s">
        <v>1703</v>
      </c>
      <c r="F1325" t="s">
        <v>1745</v>
      </c>
      <c r="H1325" t="str">
        <f>INDEX('Vensim Variables'!$B:$B,MATCH(EPS!$B1325,'Vensim Variables'!$A:$A,0))</f>
        <v>g pollutant</v>
      </c>
      <c r="I1325" t="str">
        <f t="shared" si="40"/>
        <v>SOx</v>
      </c>
      <c r="J1325">
        <f>INDEX(NoSettings!$D:$D,MATCH(EPS!$A1325,NoSettings!$A:$A,0))</f>
        <v>0</v>
      </c>
      <c r="K1325">
        <f>INDEX(GWP!$C$2:$C$13,MATCH(EPS!I1325,GWP!$B$2:$B$13,0))</f>
        <v>0</v>
      </c>
      <c r="L1325" s="4">
        <f t="shared" si="41"/>
        <v>0</v>
      </c>
    </row>
    <row r="1326" spans="1:12">
      <c r="A1326" t="s">
        <v>1344</v>
      </c>
      <c r="B1326" t="s">
        <v>1</v>
      </c>
      <c r="C1326" t="s">
        <v>1720</v>
      </c>
      <c r="D1326" t="s">
        <v>1710</v>
      </c>
      <c r="E1326" t="s">
        <v>1703</v>
      </c>
      <c r="F1326" t="s">
        <v>1746</v>
      </c>
      <c r="H1326" t="str">
        <f>INDEX('Vensim Variables'!$B:$B,MATCH(EPS!$B1326,'Vensim Variables'!$A:$A,0))</f>
        <v>g pollutant</v>
      </c>
      <c r="I1326" t="str">
        <f t="shared" si="40"/>
        <v>SOx</v>
      </c>
      <c r="J1326">
        <f>INDEX(NoSettings!$D:$D,MATCH(EPS!$A1326,NoSettings!$A:$A,0))</f>
        <v>1069700</v>
      </c>
      <c r="K1326">
        <f>INDEX(GWP!$C$2:$C$13,MATCH(EPS!I1326,GWP!$B$2:$B$13,0))</f>
        <v>0</v>
      </c>
      <c r="L1326" s="4">
        <f t="shared" si="41"/>
        <v>0</v>
      </c>
    </row>
    <row r="1327" spans="1:12">
      <c r="A1327" t="s">
        <v>1345</v>
      </c>
      <c r="B1327" t="s">
        <v>1</v>
      </c>
      <c r="C1327" t="s">
        <v>1720</v>
      </c>
      <c r="D1327" t="s">
        <v>1710</v>
      </c>
      <c r="E1327" t="s">
        <v>1703</v>
      </c>
      <c r="F1327" t="s">
        <v>1747</v>
      </c>
      <c r="H1327" t="str">
        <f>INDEX('Vensim Variables'!$B:$B,MATCH(EPS!$B1327,'Vensim Variables'!$A:$A,0))</f>
        <v>g pollutant</v>
      </c>
      <c r="I1327" t="str">
        <f t="shared" si="40"/>
        <v>SOx</v>
      </c>
      <c r="J1327">
        <f>INDEX(NoSettings!$D:$D,MATCH(EPS!$A1327,NoSettings!$A:$A,0))</f>
        <v>0</v>
      </c>
      <c r="K1327">
        <f>INDEX(GWP!$C$2:$C$13,MATCH(EPS!I1327,GWP!$B$2:$B$13,0))</f>
        <v>0</v>
      </c>
      <c r="L1327" s="4">
        <f t="shared" si="41"/>
        <v>0</v>
      </c>
    </row>
    <row r="1328" spans="1:12">
      <c r="A1328" t="s">
        <v>1346</v>
      </c>
      <c r="B1328" t="s">
        <v>1</v>
      </c>
      <c r="C1328" t="s">
        <v>1720</v>
      </c>
      <c r="D1328" t="s">
        <v>1710</v>
      </c>
      <c r="E1328" t="s">
        <v>1703</v>
      </c>
      <c r="F1328" t="s">
        <v>1748</v>
      </c>
      <c r="H1328" t="str">
        <f>INDEX('Vensim Variables'!$B:$B,MATCH(EPS!$B1328,'Vensim Variables'!$A:$A,0))</f>
        <v>g pollutant</v>
      </c>
      <c r="I1328" t="str">
        <f t="shared" si="40"/>
        <v>SOx</v>
      </c>
      <c r="J1328">
        <f>INDEX(NoSettings!$D:$D,MATCH(EPS!$A1328,NoSettings!$A:$A,0))</f>
        <v>0</v>
      </c>
      <c r="K1328">
        <f>INDEX(GWP!$C$2:$C$13,MATCH(EPS!I1328,GWP!$B$2:$B$13,0))</f>
        <v>0</v>
      </c>
      <c r="L1328" s="4">
        <f t="shared" si="41"/>
        <v>0</v>
      </c>
    </row>
    <row r="1329" spans="1:12">
      <c r="A1329" t="s">
        <v>1347</v>
      </c>
      <c r="B1329" t="s">
        <v>1</v>
      </c>
      <c r="C1329" t="s">
        <v>1720</v>
      </c>
      <c r="D1329" t="s">
        <v>1710</v>
      </c>
      <c r="E1329" t="s">
        <v>1703</v>
      </c>
      <c r="F1329" t="s">
        <v>1749</v>
      </c>
      <c r="H1329" t="str">
        <f>INDEX('Vensim Variables'!$B:$B,MATCH(EPS!$B1329,'Vensim Variables'!$A:$A,0))</f>
        <v>g pollutant</v>
      </c>
      <c r="I1329" t="str">
        <f t="shared" si="40"/>
        <v>SOx</v>
      </c>
      <c r="J1329">
        <f>INDEX(NoSettings!$D:$D,MATCH(EPS!$A1329,NoSettings!$A:$A,0))</f>
        <v>0</v>
      </c>
      <c r="K1329">
        <f>INDEX(GWP!$C$2:$C$13,MATCH(EPS!I1329,GWP!$B$2:$B$13,0))</f>
        <v>0</v>
      </c>
      <c r="L1329" s="4">
        <f t="shared" si="41"/>
        <v>0</v>
      </c>
    </row>
    <row r="1330" spans="1:12">
      <c r="A1330" t="s">
        <v>1348</v>
      </c>
      <c r="B1330" t="s">
        <v>1</v>
      </c>
      <c r="C1330" t="s">
        <v>1720</v>
      </c>
      <c r="D1330" t="s">
        <v>1710</v>
      </c>
      <c r="E1330" t="s">
        <v>1703</v>
      </c>
      <c r="F1330" t="s">
        <v>1750</v>
      </c>
      <c r="H1330" t="str">
        <f>INDEX('Vensim Variables'!$B:$B,MATCH(EPS!$B1330,'Vensim Variables'!$A:$A,0))</f>
        <v>g pollutant</v>
      </c>
      <c r="I1330" t="str">
        <f t="shared" si="40"/>
        <v>SOx</v>
      </c>
      <c r="J1330">
        <f>INDEX(NoSettings!$D:$D,MATCH(EPS!$A1330,NoSettings!$A:$A,0))</f>
        <v>0</v>
      </c>
      <c r="K1330">
        <f>INDEX(GWP!$C$2:$C$13,MATCH(EPS!I1330,GWP!$B$2:$B$13,0))</f>
        <v>0</v>
      </c>
      <c r="L1330" s="4">
        <f t="shared" si="41"/>
        <v>0</v>
      </c>
    </row>
    <row r="1331" spans="1:12">
      <c r="A1331" t="s">
        <v>1349</v>
      </c>
      <c r="B1331" t="s">
        <v>1</v>
      </c>
      <c r="C1331" t="s">
        <v>1720</v>
      </c>
      <c r="D1331" t="s">
        <v>1710</v>
      </c>
      <c r="E1331" t="s">
        <v>1703</v>
      </c>
      <c r="F1331" t="s">
        <v>1751</v>
      </c>
      <c r="H1331" t="str">
        <f>INDEX('Vensim Variables'!$B:$B,MATCH(EPS!$B1331,'Vensim Variables'!$A:$A,0))</f>
        <v>g pollutant</v>
      </c>
      <c r="I1331" t="str">
        <f t="shared" si="40"/>
        <v>SOx</v>
      </c>
      <c r="J1331">
        <f>INDEX(NoSettings!$D:$D,MATCH(EPS!$A1331,NoSettings!$A:$A,0))</f>
        <v>0</v>
      </c>
      <c r="K1331">
        <f>INDEX(GWP!$C$2:$C$13,MATCH(EPS!I1331,GWP!$B$2:$B$13,0))</f>
        <v>0</v>
      </c>
      <c r="L1331" s="4">
        <f t="shared" si="41"/>
        <v>0</v>
      </c>
    </row>
    <row r="1332" spans="1:12">
      <c r="A1332" t="s">
        <v>1350</v>
      </c>
      <c r="B1332" t="s">
        <v>1</v>
      </c>
      <c r="C1332" t="s">
        <v>1720</v>
      </c>
      <c r="D1332" t="s">
        <v>1710</v>
      </c>
      <c r="E1332" t="s">
        <v>1704</v>
      </c>
      <c r="F1332" t="s">
        <v>1742</v>
      </c>
      <c r="H1332" t="str">
        <f>INDEX('Vensim Variables'!$B:$B,MATCH(EPS!$B1332,'Vensim Variables'!$A:$A,0))</f>
        <v>g pollutant</v>
      </c>
      <c r="I1332" t="str">
        <f t="shared" si="40"/>
        <v>SOx</v>
      </c>
      <c r="J1332">
        <f>INDEX(NoSettings!$D:$D,MATCH(EPS!$A1332,NoSettings!$A:$A,0))</f>
        <v>0</v>
      </c>
      <c r="K1332">
        <f>INDEX(GWP!$C$2:$C$13,MATCH(EPS!I1332,GWP!$B$2:$B$13,0))</f>
        <v>0</v>
      </c>
      <c r="L1332" s="4">
        <f t="shared" si="41"/>
        <v>0</v>
      </c>
    </row>
    <row r="1333" spans="1:12">
      <c r="A1333" t="s">
        <v>1351</v>
      </c>
      <c r="B1333" t="s">
        <v>1</v>
      </c>
      <c r="C1333" t="s">
        <v>1720</v>
      </c>
      <c r="D1333" t="s">
        <v>1710</v>
      </c>
      <c r="E1333" t="s">
        <v>1704</v>
      </c>
      <c r="F1333" t="s">
        <v>1743</v>
      </c>
      <c r="H1333" t="str">
        <f>INDEX('Vensim Variables'!$B:$B,MATCH(EPS!$B1333,'Vensim Variables'!$A:$A,0))</f>
        <v>g pollutant</v>
      </c>
      <c r="I1333" t="str">
        <f t="shared" si="40"/>
        <v>SOx</v>
      </c>
      <c r="J1333">
        <f>INDEX(NoSettings!$D:$D,MATCH(EPS!$A1333,NoSettings!$A:$A,0))</f>
        <v>0</v>
      </c>
      <c r="K1333">
        <f>INDEX(GWP!$C$2:$C$13,MATCH(EPS!I1333,GWP!$B$2:$B$13,0))</f>
        <v>0</v>
      </c>
      <c r="L1333" s="4">
        <f t="shared" si="41"/>
        <v>0</v>
      </c>
    </row>
    <row r="1334" spans="1:12">
      <c r="A1334" t="s">
        <v>1352</v>
      </c>
      <c r="B1334" t="s">
        <v>1</v>
      </c>
      <c r="C1334" t="s">
        <v>1720</v>
      </c>
      <c r="D1334" t="s">
        <v>1710</v>
      </c>
      <c r="E1334" t="s">
        <v>1704</v>
      </c>
      <c r="F1334" t="s">
        <v>1744</v>
      </c>
      <c r="H1334" t="str">
        <f>INDEX('Vensim Variables'!$B:$B,MATCH(EPS!$B1334,'Vensim Variables'!$A:$A,0))</f>
        <v>g pollutant</v>
      </c>
      <c r="I1334" t="str">
        <f t="shared" si="40"/>
        <v>SOx</v>
      </c>
      <c r="J1334">
        <f>INDEX(NoSettings!$D:$D,MATCH(EPS!$A1334,NoSettings!$A:$A,0))</f>
        <v>0</v>
      </c>
      <c r="K1334">
        <f>INDEX(GWP!$C$2:$C$13,MATCH(EPS!I1334,GWP!$B$2:$B$13,0))</f>
        <v>0</v>
      </c>
      <c r="L1334" s="4">
        <f t="shared" si="41"/>
        <v>0</v>
      </c>
    </row>
    <row r="1335" spans="1:12">
      <c r="A1335" t="s">
        <v>1353</v>
      </c>
      <c r="B1335" t="s">
        <v>1</v>
      </c>
      <c r="C1335" t="s">
        <v>1720</v>
      </c>
      <c r="D1335" t="s">
        <v>1710</v>
      </c>
      <c r="E1335" t="s">
        <v>1704</v>
      </c>
      <c r="F1335" t="s">
        <v>1745</v>
      </c>
      <c r="H1335" t="str">
        <f>INDEX('Vensim Variables'!$B:$B,MATCH(EPS!$B1335,'Vensim Variables'!$A:$A,0))</f>
        <v>g pollutant</v>
      </c>
      <c r="I1335" t="str">
        <f t="shared" si="40"/>
        <v>SOx</v>
      </c>
      <c r="J1335">
        <f>INDEX(NoSettings!$D:$D,MATCH(EPS!$A1335,NoSettings!$A:$A,0))</f>
        <v>0</v>
      </c>
      <c r="K1335">
        <f>INDEX(GWP!$C$2:$C$13,MATCH(EPS!I1335,GWP!$B$2:$B$13,0))</f>
        <v>0</v>
      </c>
      <c r="L1335" s="4">
        <f t="shared" si="41"/>
        <v>0</v>
      </c>
    </row>
    <row r="1336" spans="1:12">
      <c r="A1336" t="s">
        <v>1354</v>
      </c>
      <c r="B1336" t="s">
        <v>1</v>
      </c>
      <c r="C1336" t="s">
        <v>1720</v>
      </c>
      <c r="D1336" t="s">
        <v>1710</v>
      </c>
      <c r="E1336" t="s">
        <v>1704</v>
      </c>
      <c r="F1336" t="s">
        <v>1746</v>
      </c>
      <c r="H1336" t="str">
        <f>INDEX('Vensim Variables'!$B:$B,MATCH(EPS!$B1336,'Vensim Variables'!$A:$A,0))</f>
        <v>g pollutant</v>
      </c>
      <c r="I1336" t="str">
        <f t="shared" si="40"/>
        <v>SOx</v>
      </c>
      <c r="J1336">
        <f>INDEX(NoSettings!$D:$D,MATCH(EPS!$A1336,NoSettings!$A:$A,0))</f>
        <v>0</v>
      </c>
      <c r="K1336">
        <f>INDEX(GWP!$C$2:$C$13,MATCH(EPS!I1336,GWP!$B$2:$B$13,0))</f>
        <v>0</v>
      </c>
      <c r="L1336" s="4">
        <f t="shared" si="41"/>
        <v>0</v>
      </c>
    </row>
    <row r="1337" spans="1:12">
      <c r="A1337" t="s">
        <v>1355</v>
      </c>
      <c r="B1337" t="s">
        <v>1</v>
      </c>
      <c r="C1337" t="s">
        <v>1720</v>
      </c>
      <c r="D1337" t="s">
        <v>1710</v>
      </c>
      <c r="E1337" t="s">
        <v>1704</v>
      </c>
      <c r="F1337" t="s">
        <v>1747</v>
      </c>
      <c r="H1337" t="str">
        <f>INDEX('Vensim Variables'!$B:$B,MATCH(EPS!$B1337,'Vensim Variables'!$A:$A,0))</f>
        <v>g pollutant</v>
      </c>
      <c r="I1337" t="str">
        <f t="shared" si="40"/>
        <v>SOx</v>
      </c>
      <c r="J1337">
        <f>INDEX(NoSettings!$D:$D,MATCH(EPS!$A1337,NoSettings!$A:$A,0))</f>
        <v>0</v>
      </c>
      <c r="K1337">
        <f>INDEX(GWP!$C$2:$C$13,MATCH(EPS!I1337,GWP!$B$2:$B$13,0))</f>
        <v>0</v>
      </c>
      <c r="L1337" s="4">
        <f t="shared" si="41"/>
        <v>0</v>
      </c>
    </row>
    <row r="1338" spans="1:12">
      <c r="A1338" t="s">
        <v>1356</v>
      </c>
      <c r="B1338" t="s">
        <v>1</v>
      </c>
      <c r="C1338" t="s">
        <v>1720</v>
      </c>
      <c r="D1338" t="s">
        <v>1710</v>
      </c>
      <c r="E1338" t="s">
        <v>1704</v>
      </c>
      <c r="F1338" t="s">
        <v>1748</v>
      </c>
      <c r="H1338" t="str">
        <f>INDEX('Vensim Variables'!$B:$B,MATCH(EPS!$B1338,'Vensim Variables'!$A:$A,0))</f>
        <v>g pollutant</v>
      </c>
      <c r="I1338" t="str">
        <f t="shared" si="40"/>
        <v>SOx</v>
      </c>
      <c r="J1338">
        <f>INDEX(NoSettings!$D:$D,MATCH(EPS!$A1338,NoSettings!$A:$A,0))</f>
        <v>0</v>
      </c>
      <c r="K1338">
        <f>INDEX(GWP!$C$2:$C$13,MATCH(EPS!I1338,GWP!$B$2:$B$13,0))</f>
        <v>0</v>
      </c>
      <c r="L1338" s="4">
        <f t="shared" si="41"/>
        <v>0</v>
      </c>
    </row>
    <row r="1339" spans="1:12">
      <c r="A1339" t="s">
        <v>1357</v>
      </c>
      <c r="B1339" t="s">
        <v>1</v>
      </c>
      <c r="C1339" t="s">
        <v>1720</v>
      </c>
      <c r="D1339" t="s">
        <v>1710</v>
      </c>
      <c r="E1339" t="s">
        <v>1704</v>
      </c>
      <c r="F1339" t="s">
        <v>1749</v>
      </c>
      <c r="H1339" t="str">
        <f>INDEX('Vensim Variables'!$B:$B,MATCH(EPS!$B1339,'Vensim Variables'!$A:$A,0))</f>
        <v>g pollutant</v>
      </c>
      <c r="I1339" t="str">
        <f t="shared" si="40"/>
        <v>SOx</v>
      </c>
      <c r="J1339">
        <f>INDEX(NoSettings!$D:$D,MATCH(EPS!$A1339,NoSettings!$A:$A,0))</f>
        <v>0</v>
      </c>
      <c r="K1339">
        <f>INDEX(GWP!$C$2:$C$13,MATCH(EPS!I1339,GWP!$B$2:$B$13,0))</f>
        <v>0</v>
      </c>
      <c r="L1339" s="4">
        <f t="shared" si="41"/>
        <v>0</v>
      </c>
    </row>
    <row r="1340" spans="1:12">
      <c r="A1340" t="s">
        <v>1358</v>
      </c>
      <c r="B1340" t="s">
        <v>1</v>
      </c>
      <c r="C1340" t="s">
        <v>1720</v>
      </c>
      <c r="D1340" t="s">
        <v>1710</v>
      </c>
      <c r="E1340" t="s">
        <v>1704</v>
      </c>
      <c r="F1340" t="s">
        <v>1750</v>
      </c>
      <c r="H1340" t="str">
        <f>INDEX('Vensim Variables'!$B:$B,MATCH(EPS!$B1340,'Vensim Variables'!$A:$A,0))</f>
        <v>g pollutant</v>
      </c>
      <c r="I1340" t="str">
        <f t="shared" si="40"/>
        <v>SOx</v>
      </c>
      <c r="J1340">
        <f>INDEX(NoSettings!$D:$D,MATCH(EPS!$A1340,NoSettings!$A:$A,0))</f>
        <v>0</v>
      </c>
      <c r="K1340">
        <f>INDEX(GWP!$C$2:$C$13,MATCH(EPS!I1340,GWP!$B$2:$B$13,0))</f>
        <v>0</v>
      </c>
      <c r="L1340" s="4">
        <f t="shared" si="41"/>
        <v>0</v>
      </c>
    </row>
    <row r="1341" spans="1:12">
      <c r="A1341" t="s">
        <v>1359</v>
      </c>
      <c r="B1341" t="s">
        <v>1</v>
      </c>
      <c r="C1341" t="s">
        <v>1720</v>
      </c>
      <c r="D1341" t="s">
        <v>1710</v>
      </c>
      <c r="E1341" t="s">
        <v>1704</v>
      </c>
      <c r="F1341" t="s">
        <v>1751</v>
      </c>
      <c r="H1341" t="str">
        <f>INDEX('Vensim Variables'!$B:$B,MATCH(EPS!$B1341,'Vensim Variables'!$A:$A,0))</f>
        <v>g pollutant</v>
      </c>
      <c r="I1341" t="str">
        <f t="shared" si="40"/>
        <v>SOx</v>
      </c>
      <c r="J1341">
        <f>INDEX(NoSettings!$D:$D,MATCH(EPS!$A1341,NoSettings!$A:$A,0))</f>
        <v>0</v>
      </c>
      <c r="K1341">
        <f>INDEX(GWP!$C$2:$C$13,MATCH(EPS!I1341,GWP!$B$2:$B$13,0))</f>
        <v>0</v>
      </c>
      <c r="L1341" s="4">
        <f t="shared" si="41"/>
        <v>0</v>
      </c>
    </row>
    <row r="1342" spans="1:12">
      <c r="A1342" t="s">
        <v>1360</v>
      </c>
      <c r="B1342" t="s">
        <v>1</v>
      </c>
      <c r="C1342" t="s">
        <v>1720</v>
      </c>
      <c r="D1342" t="s">
        <v>1711</v>
      </c>
      <c r="E1342" t="s">
        <v>1703</v>
      </c>
      <c r="F1342" t="s">
        <v>1742</v>
      </c>
      <c r="H1342" t="str">
        <f>INDEX('Vensim Variables'!$B:$B,MATCH(EPS!$B1342,'Vensim Variables'!$A:$A,0))</f>
        <v>g pollutant</v>
      </c>
      <c r="I1342" t="str">
        <f t="shared" si="40"/>
        <v>BC</v>
      </c>
      <c r="J1342">
        <f>INDEX(NoSettings!$D:$D,MATCH(EPS!$A1342,NoSettings!$A:$A,0))</f>
        <v>0</v>
      </c>
      <c r="K1342">
        <f>INDEX(GWP!$C$2:$C$13,MATCH(EPS!I1342,GWP!$B$2:$B$13,0))</f>
        <v>0</v>
      </c>
      <c r="L1342" s="4">
        <f t="shared" si="41"/>
        <v>0</v>
      </c>
    </row>
    <row r="1343" spans="1:12">
      <c r="A1343" t="s">
        <v>1361</v>
      </c>
      <c r="B1343" t="s">
        <v>1</v>
      </c>
      <c r="C1343" t="s">
        <v>1720</v>
      </c>
      <c r="D1343" t="s">
        <v>1711</v>
      </c>
      <c r="E1343" t="s">
        <v>1703</v>
      </c>
      <c r="F1343" t="s">
        <v>1743</v>
      </c>
      <c r="H1343" t="str">
        <f>INDEX('Vensim Variables'!$B:$B,MATCH(EPS!$B1343,'Vensim Variables'!$A:$A,0))</f>
        <v>g pollutant</v>
      </c>
      <c r="I1343" t="str">
        <f t="shared" si="40"/>
        <v>BC</v>
      </c>
      <c r="J1343">
        <f>INDEX(NoSettings!$D:$D,MATCH(EPS!$A1343,NoSettings!$A:$A,0))</f>
        <v>0</v>
      </c>
      <c r="K1343">
        <f>INDEX(GWP!$C$2:$C$13,MATCH(EPS!I1343,GWP!$B$2:$B$13,0))</f>
        <v>0</v>
      </c>
      <c r="L1343" s="4">
        <f t="shared" si="41"/>
        <v>0</v>
      </c>
    </row>
    <row r="1344" spans="1:12">
      <c r="A1344" t="s">
        <v>1362</v>
      </c>
      <c r="B1344" t="s">
        <v>1</v>
      </c>
      <c r="C1344" t="s">
        <v>1720</v>
      </c>
      <c r="D1344" t="s">
        <v>1711</v>
      </c>
      <c r="E1344" t="s">
        <v>1703</v>
      </c>
      <c r="F1344" t="s">
        <v>1744</v>
      </c>
      <c r="H1344" t="str">
        <f>INDEX('Vensim Variables'!$B:$B,MATCH(EPS!$B1344,'Vensim Variables'!$A:$A,0))</f>
        <v>g pollutant</v>
      </c>
      <c r="I1344" t="str">
        <f t="shared" si="40"/>
        <v>BC</v>
      </c>
      <c r="J1344">
        <f>INDEX(NoSettings!$D:$D,MATCH(EPS!$A1344,NoSettings!$A:$A,0))</f>
        <v>26624100</v>
      </c>
      <c r="K1344">
        <f>INDEX(GWP!$C$2:$C$13,MATCH(EPS!I1344,GWP!$B$2:$B$13,0))</f>
        <v>0</v>
      </c>
      <c r="L1344" s="4">
        <f t="shared" si="41"/>
        <v>0</v>
      </c>
    </row>
    <row r="1345" spans="1:12">
      <c r="A1345" t="s">
        <v>1363</v>
      </c>
      <c r="B1345" t="s">
        <v>1</v>
      </c>
      <c r="C1345" t="s">
        <v>1720</v>
      </c>
      <c r="D1345" t="s">
        <v>1711</v>
      </c>
      <c r="E1345" t="s">
        <v>1703</v>
      </c>
      <c r="F1345" t="s">
        <v>1745</v>
      </c>
      <c r="H1345" t="str">
        <f>INDEX('Vensim Variables'!$B:$B,MATCH(EPS!$B1345,'Vensim Variables'!$A:$A,0))</f>
        <v>g pollutant</v>
      </c>
      <c r="I1345" t="str">
        <f t="shared" si="40"/>
        <v>BC</v>
      </c>
      <c r="J1345">
        <f>INDEX(NoSettings!$D:$D,MATCH(EPS!$A1345,NoSettings!$A:$A,0))</f>
        <v>0</v>
      </c>
      <c r="K1345">
        <f>INDEX(GWP!$C$2:$C$13,MATCH(EPS!I1345,GWP!$B$2:$B$13,0))</f>
        <v>0</v>
      </c>
      <c r="L1345" s="4">
        <f t="shared" si="41"/>
        <v>0</v>
      </c>
    </row>
    <row r="1346" spans="1:12">
      <c r="A1346" t="s">
        <v>1364</v>
      </c>
      <c r="B1346" t="s">
        <v>1</v>
      </c>
      <c r="C1346" t="s">
        <v>1720</v>
      </c>
      <c r="D1346" t="s">
        <v>1711</v>
      </c>
      <c r="E1346" t="s">
        <v>1703</v>
      </c>
      <c r="F1346" t="s">
        <v>1746</v>
      </c>
      <c r="H1346" t="str">
        <f>INDEX('Vensim Variables'!$B:$B,MATCH(EPS!$B1346,'Vensim Variables'!$A:$A,0))</f>
        <v>g pollutant</v>
      </c>
      <c r="I1346" t="str">
        <f t="shared" si="40"/>
        <v>BC</v>
      </c>
      <c r="J1346">
        <f>INDEX(NoSettings!$D:$D,MATCH(EPS!$A1346,NoSettings!$A:$A,0))</f>
        <v>2935650</v>
      </c>
      <c r="K1346">
        <f>INDEX(GWP!$C$2:$C$13,MATCH(EPS!I1346,GWP!$B$2:$B$13,0))</f>
        <v>0</v>
      </c>
      <c r="L1346" s="4">
        <f t="shared" si="41"/>
        <v>0</v>
      </c>
    </row>
    <row r="1347" spans="1:12">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INDEX(NoSettings!$D:$D,MATCH(EPS!$A1347,NoSettings!$A:$A,0))</f>
        <v>0</v>
      </c>
      <c r="K1347">
        <f>INDEX(GWP!$C$2:$C$13,MATCH(EPS!I1347,GWP!$B$2:$B$13,0))</f>
        <v>0</v>
      </c>
      <c r="L1347" s="4">
        <f t="shared" ref="L1347:L1410" si="43">IF(H1347="g pollutant",K1347*J1347/10^12,IF(H1347="MMTCO2e",J1347,IF(H1347="MWh",J1347,0)))</f>
        <v>0</v>
      </c>
    </row>
    <row r="1348" spans="1:12">
      <c r="A1348" t="s">
        <v>1366</v>
      </c>
      <c r="B1348" t="s">
        <v>1</v>
      </c>
      <c r="C1348" t="s">
        <v>1720</v>
      </c>
      <c r="D1348" t="s">
        <v>1711</v>
      </c>
      <c r="E1348" t="s">
        <v>1703</v>
      </c>
      <c r="F1348" t="s">
        <v>1748</v>
      </c>
      <c r="H1348" t="str">
        <f>INDEX('Vensim Variables'!$B:$B,MATCH(EPS!$B1348,'Vensim Variables'!$A:$A,0))</f>
        <v>g pollutant</v>
      </c>
      <c r="I1348" t="str">
        <f t="shared" si="42"/>
        <v>BC</v>
      </c>
      <c r="J1348">
        <f>INDEX(NoSettings!$D:$D,MATCH(EPS!$A1348,NoSettings!$A:$A,0))</f>
        <v>0</v>
      </c>
      <c r="K1348">
        <f>INDEX(GWP!$C$2:$C$13,MATCH(EPS!I1348,GWP!$B$2:$B$13,0))</f>
        <v>0</v>
      </c>
      <c r="L1348" s="4">
        <f t="shared" si="43"/>
        <v>0</v>
      </c>
    </row>
    <row r="1349" spans="1:12">
      <c r="A1349" t="s">
        <v>1367</v>
      </c>
      <c r="B1349" t="s">
        <v>1</v>
      </c>
      <c r="C1349" t="s">
        <v>1720</v>
      </c>
      <c r="D1349" t="s">
        <v>1711</v>
      </c>
      <c r="E1349" t="s">
        <v>1703</v>
      </c>
      <c r="F1349" t="s">
        <v>1749</v>
      </c>
      <c r="H1349" t="str">
        <f>INDEX('Vensim Variables'!$B:$B,MATCH(EPS!$B1349,'Vensim Variables'!$A:$A,0))</f>
        <v>g pollutant</v>
      </c>
      <c r="I1349" t="str">
        <f t="shared" si="42"/>
        <v>BC</v>
      </c>
      <c r="J1349">
        <f>INDEX(NoSettings!$D:$D,MATCH(EPS!$A1349,NoSettings!$A:$A,0))</f>
        <v>0</v>
      </c>
      <c r="K1349">
        <f>INDEX(GWP!$C$2:$C$13,MATCH(EPS!I1349,GWP!$B$2:$B$13,0))</f>
        <v>0</v>
      </c>
      <c r="L1349" s="4">
        <f t="shared" si="43"/>
        <v>0</v>
      </c>
    </row>
    <row r="1350" spans="1:12">
      <c r="A1350" t="s">
        <v>1368</v>
      </c>
      <c r="B1350" t="s">
        <v>1</v>
      </c>
      <c r="C1350" t="s">
        <v>1720</v>
      </c>
      <c r="D1350" t="s">
        <v>1711</v>
      </c>
      <c r="E1350" t="s">
        <v>1703</v>
      </c>
      <c r="F1350" t="s">
        <v>1750</v>
      </c>
      <c r="H1350" t="str">
        <f>INDEX('Vensim Variables'!$B:$B,MATCH(EPS!$B1350,'Vensim Variables'!$A:$A,0))</f>
        <v>g pollutant</v>
      </c>
      <c r="I1350" t="str">
        <f t="shared" si="42"/>
        <v>BC</v>
      </c>
      <c r="J1350">
        <f>INDEX(NoSettings!$D:$D,MATCH(EPS!$A1350,NoSettings!$A:$A,0))</f>
        <v>0</v>
      </c>
      <c r="K1350">
        <f>INDEX(GWP!$C$2:$C$13,MATCH(EPS!I1350,GWP!$B$2:$B$13,0))</f>
        <v>0</v>
      </c>
      <c r="L1350" s="4">
        <f t="shared" si="43"/>
        <v>0</v>
      </c>
    </row>
    <row r="1351" spans="1:12">
      <c r="A1351" t="s">
        <v>1369</v>
      </c>
      <c r="B1351" t="s">
        <v>1</v>
      </c>
      <c r="C1351" t="s">
        <v>1720</v>
      </c>
      <c r="D1351" t="s">
        <v>1711</v>
      </c>
      <c r="E1351" t="s">
        <v>1703</v>
      </c>
      <c r="F1351" t="s">
        <v>1751</v>
      </c>
      <c r="H1351" t="str">
        <f>INDEX('Vensim Variables'!$B:$B,MATCH(EPS!$B1351,'Vensim Variables'!$A:$A,0))</f>
        <v>g pollutant</v>
      </c>
      <c r="I1351" t="str">
        <f t="shared" si="42"/>
        <v>BC</v>
      </c>
      <c r="J1351">
        <f>INDEX(NoSettings!$D:$D,MATCH(EPS!$A1351,NoSettings!$A:$A,0))</f>
        <v>0</v>
      </c>
      <c r="K1351">
        <f>INDEX(GWP!$C$2:$C$13,MATCH(EPS!I1351,GWP!$B$2:$B$13,0))</f>
        <v>0</v>
      </c>
      <c r="L1351" s="4">
        <f t="shared" si="43"/>
        <v>0</v>
      </c>
    </row>
    <row r="1352" spans="1:12">
      <c r="A1352" t="s">
        <v>1370</v>
      </c>
      <c r="B1352" t="s">
        <v>1</v>
      </c>
      <c r="C1352" t="s">
        <v>1720</v>
      </c>
      <c r="D1352" t="s">
        <v>1711</v>
      </c>
      <c r="E1352" t="s">
        <v>1704</v>
      </c>
      <c r="F1352" t="s">
        <v>1742</v>
      </c>
      <c r="H1352" t="str">
        <f>INDEX('Vensim Variables'!$B:$B,MATCH(EPS!$B1352,'Vensim Variables'!$A:$A,0))</f>
        <v>g pollutant</v>
      </c>
      <c r="I1352" t="str">
        <f t="shared" si="42"/>
        <v>BC</v>
      </c>
      <c r="J1352">
        <f>INDEX(NoSettings!$D:$D,MATCH(EPS!$A1352,NoSettings!$A:$A,0))</f>
        <v>0</v>
      </c>
      <c r="K1352">
        <f>INDEX(GWP!$C$2:$C$13,MATCH(EPS!I1352,GWP!$B$2:$B$13,0))</f>
        <v>0</v>
      </c>
      <c r="L1352" s="4">
        <f t="shared" si="43"/>
        <v>0</v>
      </c>
    </row>
    <row r="1353" spans="1:12">
      <c r="A1353" t="s">
        <v>1371</v>
      </c>
      <c r="B1353" t="s">
        <v>1</v>
      </c>
      <c r="C1353" t="s">
        <v>1720</v>
      </c>
      <c r="D1353" t="s">
        <v>1711</v>
      </c>
      <c r="E1353" t="s">
        <v>1704</v>
      </c>
      <c r="F1353" t="s">
        <v>1743</v>
      </c>
      <c r="H1353" t="str">
        <f>INDEX('Vensim Variables'!$B:$B,MATCH(EPS!$B1353,'Vensim Variables'!$A:$A,0))</f>
        <v>g pollutant</v>
      </c>
      <c r="I1353" t="str">
        <f t="shared" si="42"/>
        <v>BC</v>
      </c>
      <c r="J1353">
        <f>INDEX(NoSettings!$D:$D,MATCH(EPS!$A1353,NoSettings!$A:$A,0))</f>
        <v>0</v>
      </c>
      <c r="K1353">
        <f>INDEX(GWP!$C$2:$C$13,MATCH(EPS!I1353,GWP!$B$2:$B$13,0))</f>
        <v>0</v>
      </c>
      <c r="L1353" s="4">
        <f t="shared" si="43"/>
        <v>0</v>
      </c>
    </row>
    <row r="1354" spans="1:12">
      <c r="A1354" t="s">
        <v>1372</v>
      </c>
      <c r="B1354" t="s">
        <v>1</v>
      </c>
      <c r="C1354" t="s">
        <v>1720</v>
      </c>
      <c r="D1354" t="s">
        <v>1711</v>
      </c>
      <c r="E1354" t="s">
        <v>1704</v>
      </c>
      <c r="F1354" t="s">
        <v>1744</v>
      </c>
      <c r="H1354" t="str">
        <f>INDEX('Vensim Variables'!$B:$B,MATCH(EPS!$B1354,'Vensim Variables'!$A:$A,0))</f>
        <v>g pollutant</v>
      </c>
      <c r="I1354" t="str">
        <f t="shared" si="42"/>
        <v>BC</v>
      </c>
      <c r="J1354">
        <f>INDEX(NoSettings!$D:$D,MATCH(EPS!$A1354,NoSettings!$A:$A,0))</f>
        <v>0</v>
      </c>
      <c r="K1354">
        <f>INDEX(GWP!$C$2:$C$13,MATCH(EPS!I1354,GWP!$B$2:$B$13,0))</f>
        <v>0</v>
      </c>
      <c r="L1354" s="4">
        <f t="shared" si="43"/>
        <v>0</v>
      </c>
    </row>
    <row r="1355" spans="1:12">
      <c r="A1355" t="s">
        <v>1373</v>
      </c>
      <c r="B1355" t="s">
        <v>1</v>
      </c>
      <c r="C1355" t="s">
        <v>1720</v>
      </c>
      <c r="D1355" t="s">
        <v>1711</v>
      </c>
      <c r="E1355" t="s">
        <v>1704</v>
      </c>
      <c r="F1355" t="s">
        <v>1745</v>
      </c>
      <c r="H1355" t="str">
        <f>INDEX('Vensim Variables'!$B:$B,MATCH(EPS!$B1355,'Vensim Variables'!$A:$A,0))</f>
        <v>g pollutant</v>
      </c>
      <c r="I1355" t="str">
        <f t="shared" si="42"/>
        <v>BC</v>
      </c>
      <c r="J1355">
        <f>INDEX(NoSettings!$D:$D,MATCH(EPS!$A1355,NoSettings!$A:$A,0))</f>
        <v>0</v>
      </c>
      <c r="K1355">
        <f>INDEX(GWP!$C$2:$C$13,MATCH(EPS!I1355,GWP!$B$2:$B$13,0))</f>
        <v>0</v>
      </c>
      <c r="L1355" s="4">
        <f t="shared" si="43"/>
        <v>0</v>
      </c>
    </row>
    <row r="1356" spans="1:12">
      <c r="A1356" t="s">
        <v>1374</v>
      </c>
      <c r="B1356" t="s">
        <v>1</v>
      </c>
      <c r="C1356" t="s">
        <v>1720</v>
      </c>
      <c r="D1356" t="s">
        <v>1711</v>
      </c>
      <c r="E1356" t="s">
        <v>1704</v>
      </c>
      <c r="F1356" t="s">
        <v>1746</v>
      </c>
      <c r="H1356" t="str">
        <f>INDEX('Vensim Variables'!$B:$B,MATCH(EPS!$B1356,'Vensim Variables'!$A:$A,0))</f>
        <v>g pollutant</v>
      </c>
      <c r="I1356" t="str">
        <f t="shared" si="42"/>
        <v>BC</v>
      </c>
      <c r="J1356">
        <f>INDEX(NoSettings!$D:$D,MATCH(EPS!$A1356,NoSettings!$A:$A,0))</f>
        <v>0</v>
      </c>
      <c r="K1356">
        <f>INDEX(GWP!$C$2:$C$13,MATCH(EPS!I1356,GWP!$B$2:$B$13,0))</f>
        <v>0</v>
      </c>
      <c r="L1356" s="4">
        <f t="shared" si="43"/>
        <v>0</v>
      </c>
    </row>
    <row r="1357" spans="1:12">
      <c r="A1357" t="s">
        <v>1375</v>
      </c>
      <c r="B1357" t="s">
        <v>1</v>
      </c>
      <c r="C1357" t="s">
        <v>1720</v>
      </c>
      <c r="D1357" t="s">
        <v>1711</v>
      </c>
      <c r="E1357" t="s">
        <v>1704</v>
      </c>
      <c r="F1357" t="s">
        <v>1747</v>
      </c>
      <c r="H1357" t="str">
        <f>INDEX('Vensim Variables'!$B:$B,MATCH(EPS!$B1357,'Vensim Variables'!$A:$A,0))</f>
        <v>g pollutant</v>
      </c>
      <c r="I1357" t="str">
        <f t="shared" si="42"/>
        <v>BC</v>
      </c>
      <c r="J1357">
        <f>INDEX(NoSettings!$D:$D,MATCH(EPS!$A1357,NoSettings!$A:$A,0))</f>
        <v>0</v>
      </c>
      <c r="K1357">
        <f>INDEX(GWP!$C$2:$C$13,MATCH(EPS!I1357,GWP!$B$2:$B$13,0))</f>
        <v>0</v>
      </c>
      <c r="L1357" s="4">
        <f t="shared" si="43"/>
        <v>0</v>
      </c>
    </row>
    <row r="1358" spans="1:12">
      <c r="A1358" t="s">
        <v>1376</v>
      </c>
      <c r="B1358" t="s">
        <v>1</v>
      </c>
      <c r="C1358" t="s">
        <v>1720</v>
      </c>
      <c r="D1358" t="s">
        <v>1711</v>
      </c>
      <c r="E1358" t="s">
        <v>1704</v>
      </c>
      <c r="F1358" t="s">
        <v>1748</v>
      </c>
      <c r="H1358" t="str">
        <f>INDEX('Vensim Variables'!$B:$B,MATCH(EPS!$B1358,'Vensim Variables'!$A:$A,0))</f>
        <v>g pollutant</v>
      </c>
      <c r="I1358" t="str">
        <f t="shared" si="42"/>
        <v>BC</v>
      </c>
      <c r="J1358">
        <f>INDEX(NoSettings!$D:$D,MATCH(EPS!$A1358,NoSettings!$A:$A,0))</f>
        <v>0</v>
      </c>
      <c r="K1358">
        <f>INDEX(GWP!$C$2:$C$13,MATCH(EPS!I1358,GWP!$B$2:$B$13,0))</f>
        <v>0</v>
      </c>
      <c r="L1358" s="4">
        <f t="shared" si="43"/>
        <v>0</v>
      </c>
    </row>
    <row r="1359" spans="1:12">
      <c r="A1359" t="s">
        <v>1377</v>
      </c>
      <c r="B1359" t="s">
        <v>1</v>
      </c>
      <c r="C1359" t="s">
        <v>1720</v>
      </c>
      <c r="D1359" t="s">
        <v>1711</v>
      </c>
      <c r="E1359" t="s">
        <v>1704</v>
      </c>
      <c r="F1359" t="s">
        <v>1749</v>
      </c>
      <c r="H1359" t="str">
        <f>INDEX('Vensim Variables'!$B:$B,MATCH(EPS!$B1359,'Vensim Variables'!$A:$A,0))</f>
        <v>g pollutant</v>
      </c>
      <c r="I1359" t="str">
        <f t="shared" si="42"/>
        <v>BC</v>
      </c>
      <c r="J1359">
        <f>INDEX(NoSettings!$D:$D,MATCH(EPS!$A1359,NoSettings!$A:$A,0))</f>
        <v>0</v>
      </c>
      <c r="K1359">
        <f>INDEX(GWP!$C$2:$C$13,MATCH(EPS!I1359,GWP!$B$2:$B$13,0))</f>
        <v>0</v>
      </c>
      <c r="L1359" s="4">
        <f t="shared" si="43"/>
        <v>0</v>
      </c>
    </row>
    <row r="1360" spans="1:12">
      <c r="A1360" t="s">
        <v>1378</v>
      </c>
      <c r="B1360" t="s">
        <v>1</v>
      </c>
      <c r="C1360" t="s">
        <v>1720</v>
      </c>
      <c r="D1360" t="s">
        <v>1711</v>
      </c>
      <c r="E1360" t="s">
        <v>1704</v>
      </c>
      <c r="F1360" t="s">
        <v>1750</v>
      </c>
      <c r="H1360" t="str">
        <f>INDEX('Vensim Variables'!$B:$B,MATCH(EPS!$B1360,'Vensim Variables'!$A:$A,0))</f>
        <v>g pollutant</v>
      </c>
      <c r="I1360" t="str">
        <f t="shared" si="42"/>
        <v>BC</v>
      </c>
      <c r="J1360">
        <f>INDEX(NoSettings!$D:$D,MATCH(EPS!$A1360,NoSettings!$A:$A,0))</f>
        <v>0</v>
      </c>
      <c r="K1360">
        <f>INDEX(GWP!$C$2:$C$13,MATCH(EPS!I1360,GWP!$B$2:$B$13,0))</f>
        <v>0</v>
      </c>
      <c r="L1360" s="4">
        <f t="shared" si="43"/>
        <v>0</v>
      </c>
    </row>
    <row r="1361" spans="1:12">
      <c r="A1361" t="s">
        <v>1379</v>
      </c>
      <c r="B1361" t="s">
        <v>1</v>
      </c>
      <c r="C1361" t="s">
        <v>1720</v>
      </c>
      <c r="D1361" t="s">
        <v>1711</v>
      </c>
      <c r="E1361" t="s">
        <v>1704</v>
      </c>
      <c r="F1361" t="s">
        <v>1751</v>
      </c>
      <c r="H1361" t="str">
        <f>INDEX('Vensim Variables'!$B:$B,MATCH(EPS!$B1361,'Vensim Variables'!$A:$A,0))</f>
        <v>g pollutant</v>
      </c>
      <c r="I1361" t="str">
        <f t="shared" si="42"/>
        <v>BC</v>
      </c>
      <c r="J1361">
        <f>INDEX(NoSettings!$D:$D,MATCH(EPS!$A1361,NoSettings!$A:$A,0))</f>
        <v>0</v>
      </c>
      <c r="K1361">
        <f>INDEX(GWP!$C$2:$C$13,MATCH(EPS!I1361,GWP!$B$2:$B$13,0))</f>
        <v>0</v>
      </c>
      <c r="L1361" s="4">
        <f t="shared" si="43"/>
        <v>0</v>
      </c>
    </row>
    <row r="1362" spans="1:12">
      <c r="A1362" t="s">
        <v>1380</v>
      </c>
      <c r="B1362" t="s">
        <v>1</v>
      </c>
      <c r="C1362" t="s">
        <v>1720</v>
      </c>
      <c r="D1362" t="s">
        <v>1712</v>
      </c>
      <c r="E1362" t="s">
        <v>1703</v>
      </c>
      <c r="F1362" t="s">
        <v>1742</v>
      </c>
      <c r="H1362" t="str">
        <f>INDEX('Vensim Variables'!$B:$B,MATCH(EPS!$B1362,'Vensim Variables'!$A:$A,0))</f>
        <v>g pollutant</v>
      </c>
      <c r="I1362" t="str">
        <f t="shared" si="42"/>
        <v>OC</v>
      </c>
      <c r="J1362">
        <f>INDEX(NoSettings!$D:$D,MATCH(EPS!$A1362,NoSettings!$A:$A,0))</f>
        <v>0</v>
      </c>
      <c r="K1362">
        <f>INDEX(GWP!$C$2:$C$13,MATCH(EPS!I1362,GWP!$B$2:$B$13,0))</f>
        <v>0</v>
      </c>
      <c r="L1362" s="4">
        <f t="shared" si="43"/>
        <v>0</v>
      </c>
    </row>
    <row r="1363" spans="1:12">
      <c r="A1363" t="s">
        <v>1381</v>
      </c>
      <c r="B1363" t="s">
        <v>1</v>
      </c>
      <c r="C1363" t="s">
        <v>1720</v>
      </c>
      <c r="D1363" t="s">
        <v>1712</v>
      </c>
      <c r="E1363" t="s">
        <v>1703</v>
      </c>
      <c r="F1363" t="s">
        <v>1743</v>
      </c>
      <c r="H1363" t="str">
        <f>INDEX('Vensim Variables'!$B:$B,MATCH(EPS!$B1363,'Vensim Variables'!$A:$A,0))</f>
        <v>g pollutant</v>
      </c>
      <c r="I1363" t="str">
        <f t="shared" si="42"/>
        <v>OC</v>
      </c>
      <c r="J1363">
        <f>INDEX(NoSettings!$D:$D,MATCH(EPS!$A1363,NoSettings!$A:$A,0))</f>
        <v>0</v>
      </c>
      <c r="K1363">
        <f>INDEX(GWP!$C$2:$C$13,MATCH(EPS!I1363,GWP!$B$2:$B$13,0))</f>
        <v>0</v>
      </c>
      <c r="L1363" s="4">
        <f t="shared" si="43"/>
        <v>0</v>
      </c>
    </row>
    <row r="1364" spans="1:12">
      <c r="A1364" t="s">
        <v>1382</v>
      </c>
      <c r="B1364" t="s">
        <v>1</v>
      </c>
      <c r="C1364" t="s">
        <v>1720</v>
      </c>
      <c r="D1364" t="s">
        <v>1712</v>
      </c>
      <c r="E1364" t="s">
        <v>1703</v>
      </c>
      <c r="F1364" t="s">
        <v>1744</v>
      </c>
      <c r="H1364" t="str">
        <f>INDEX('Vensim Variables'!$B:$B,MATCH(EPS!$B1364,'Vensim Variables'!$A:$A,0))</f>
        <v>g pollutant</v>
      </c>
      <c r="I1364" t="str">
        <f t="shared" si="42"/>
        <v>OC</v>
      </c>
      <c r="J1364">
        <f>INDEX(NoSettings!$D:$D,MATCH(EPS!$A1364,NoSettings!$A:$A,0))</f>
        <v>50415900</v>
      </c>
      <c r="K1364">
        <f>INDEX(GWP!$C$2:$C$13,MATCH(EPS!I1364,GWP!$B$2:$B$13,0))</f>
        <v>0</v>
      </c>
      <c r="L1364" s="4">
        <f t="shared" si="43"/>
        <v>0</v>
      </c>
    </row>
    <row r="1365" spans="1:12">
      <c r="A1365" t="s">
        <v>1383</v>
      </c>
      <c r="B1365" t="s">
        <v>1</v>
      </c>
      <c r="C1365" t="s">
        <v>1720</v>
      </c>
      <c r="D1365" t="s">
        <v>1712</v>
      </c>
      <c r="E1365" t="s">
        <v>1703</v>
      </c>
      <c r="F1365" t="s">
        <v>1745</v>
      </c>
      <c r="H1365" t="str">
        <f>INDEX('Vensim Variables'!$B:$B,MATCH(EPS!$B1365,'Vensim Variables'!$A:$A,0))</f>
        <v>g pollutant</v>
      </c>
      <c r="I1365" t="str">
        <f t="shared" si="42"/>
        <v>OC</v>
      </c>
      <c r="J1365">
        <f>INDEX(NoSettings!$D:$D,MATCH(EPS!$A1365,NoSettings!$A:$A,0))</f>
        <v>0</v>
      </c>
      <c r="K1365">
        <f>INDEX(GWP!$C$2:$C$13,MATCH(EPS!I1365,GWP!$B$2:$B$13,0))</f>
        <v>0</v>
      </c>
      <c r="L1365" s="4">
        <f t="shared" si="43"/>
        <v>0</v>
      </c>
    </row>
    <row r="1366" spans="1:12">
      <c r="A1366" t="s">
        <v>1384</v>
      </c>
      <c r="B1366" t="s">
        <v>1</v>
      </c>
      <c r="C1366" t="s">
        <v>1720</v>
      </c>
      <c r="D1366" t="s">
        <v>1712</v>
      </c>
      <c r="E1366" t="s">
        <v>1703</v>
      </c>
      <c r="F1366" t="s">
        <v>1746</v>
      </c>
      <c r="H1366" t="str">
        <f>INDEX('Vensim Variables'!$B:$B,MATCH(EPS!$B1366,'Vensim Variables'!$A:$A,0))</f>
        <v>g pollutant</v>
      </c>
      <c r="I1366" t="str">
        <f t="shared" si="42"/>
        <v>OC</v>
      </c>
      <c r="J1366">
        <f>INDEX(NoSettings!$D:$D,MATCH(EPS!$A1366,NoSettings!$A:$A,0))</f>
        <v>5549590</v>
      </c>
      <c r="K1366">
        <f>INDEX(GWP!$C$2:$C$13,MATCH(EPS!I1366,GWP!$B$2:$B$13,0))</f>
        <v>0</v>
      </c>
      <c r="L1366" s="4">
        <f t="shared" si="43"/>
        <v>0</v>
      </c>
    </row>
    <row r="1367" spans="1:12">
      <c r="A1367" t="s">
        <v>1385</v>
      </c>
      <c r="B1367" t="s">
        <v>1</v>
      </c>
      <c r="C1367" t="s">
        <v>1720</v>
      </c>
      <c r="D1367" t="s">
        <v>1712</v>
      </c>
      <c r="E1367" t="s">
        <v>1703</v>
      </c>
      <c r="F1367" t="s">
        <v>1747</v>
      </c>
      <c r="H1367" t="str">
        <f>INDEX('Vensim Variables'!$B:$B,MATCH(EPS!$B1367,'Vensim Variables'!$A:$A,0))</f>
        <v>g pollutant</v>
      </c>
      <c r="I1367" t="str">
        <f t="shared" si="42"/>
        <v>OC</v>
      </c>
      <c r="J1367">
        <f>INDEX(NoSettings!$D:$D,MATCH(EPS!$A1367,NoSettings!$A:$A,0))</f>
        <v>0</v>
      </c>
      <c r="K1367">
        <f>INDEX(GWP!$C$2:$C$13,MATCH(EPS!I1367,GWP!$B$2:$B$13,0))</f>
        <v>0</v>
      </c>
      <c r="L1367" s="4">
        <f t="shared" si="43"/>
        <v>0</v>
      </c>
    </row>
    <row r="1368" spans="1:12">
      <c r="A1368" t="s">
        <v>1386</v>
      </c>
      <c r="B1368" t="s">
        <v>1</v>
      </c>
      <c r="C1368" t="s">
        <v>1720</v>
      </c>
      <c r="D1368" t="s">
        <v>1712</v>
      </c>
      <c r="E1368" t="s">
        <v>1703</v>
      </c>
      <c r="F1368" t="s">
        <v>1748</v>
      </c>
      <c r="H1368" t="str">
        <f>INDEX('Vensim Variables'!$B:$B,MATCH(EPS!$B1368,'Vensim Variables'!$A:$A,0))</f>
        <v>g pollutant</v>
      </c>
      <c r="I1368" t="str">
        <f t="shared" si="42"/>
        <v>OC</v>
      </c>
      <c r="J1368">
        <f>INDEX(NoSettings!$D:$D,MATCH(EPS!$A1368,NoSettings!$A:$A,0))</f>
        <v>0</v>
      </c>
      <c r="K1368">
        <f>INDEX(GWP!$C$2:$C$13,MATCH(EPS!I1368,GWP!$B$2:$B$13,0))</f>
        <v>0</v>
      </c>
      <c r="L1368" s="4">
        <f t="shared" si="43"/>
        <v>0</v>
      </c>
    </row>
    <row r="1369" spans="1:12">
      <c r="A1369" t="s">
        <v>1387</v>
      </c>
      <c r="B1369" t="s">
        <v>1</v>
      </c>
      <c r="C1369" t="s">
        <v>1720</v>
      </c>
      <c r="D1369" t="s">
        <v>1712</v>
      </c>
      <c r="E1369" t="s">
        <v>1703</v>
      </c>
      <c r="F1369" t="s">
        <v>1749</v>
      </c>
      <c r="H1369" t="str">
        <f>INDEX('Vensim Variables'!$B:$B,MATCH(EPS!$B1369,'Vensim Variables'!$A:$A,0))</f>
        <v>g pollutant</v>
      </c>
      <c r="I1369" t="str">
        <f t="shared" si="42"/>
        <v>OC</v>
      </c>
      <c r="J1369">
        <f>INDEX(NoSettings!$D:$D,MATCH(EPS!$A1369,NoSettings!$A:$A,0))</f>
        <v>0</v>
      </c>
      <c r="K1369">
        <f>INDEX(GWP!$C$2:$C$13,MATCH(EPS!I1369,GWP!$B$2:$B$13,0))</f>
        <v>0</v>
      </c>
      <c r="L1369" s="4">
        <f t="shared" si="43"/>
        <v>0</v>
      </c>
    </row>
    <row r="1370" spans="1:12">
      <c r="A1370" t="s">
        <v>1388</v>
      </c>
      <c r="B1370" t="s">
        <v>1</v>
      </c>
      <c r="C1370" t="s">
        <v>1720</v>
      </c>
      <c r="D1370" t="s">
        <v>1712</v>
      </c>
      <c r="E1370" t="s">
        <v>1703</v>
      </c>
      <c r="F1370" t="s">
        <v>1750</v>
      </c>
      <c r="H1370" t="str">
        <f>INDEX('Vensim Variables'!$B:$B,MATCH(EPS!$B1370,'Vensim Variables'!$A:$A,0))</f>
        <v>g pollutant</v>
      </c>
      <c r="I1370" t="str">
        <f t="shared" si="42"/>
        <v>OC</v>
      </c>
      <c r="J1370">
        <f>INDEX(NoSettings!$D:$D,MATCH(EPS!$A1370,NoSettings!$A:$A,0))</f>
        <v>0</v>
      </c>
      <c r="K1370">
        <f>INDEX(GWP!$C$2:$C$13,MATCH(EPS!I1370,GWP!$B$2:$B$13,0))</f>
        <v>0</v>
      </c>
      <c r="L1370" s="4">
        <f t="shared" si="43"/>
        <v>0</v>
      </c>
    </row>
    <row r="1371" spans="1:12">
      <c r="A1371" t="s">
        <v>1389</v>
      </c>
      <c r="B1371" t="s">
        <v>1</v>
      </c>
      <c r="C1371" t="s">
        <v>1720</v>
      </c>
      <c r="D1371" t="s">
        <v>1712</v>
      </c>
      <c r="E1371" t="s">
        <v>1703</v>
      </c>
      <c r="F1371" t="s">
        <v>1751</v>
      </c>
      <c r="H1371" t="str">
        <f>INDEX('Vensim Variables'!$B:$B,MATCH(EPS!$B1371,'Vensim Variables'!$A:$A,0))</f>
        <v>g pollutant</v>
      </c>
      <c r="I1371" t="str">
        <f t="shared" si="42"/>
        <v>OC</v>
      </c>
      <c r="J1371">
        <f>INDEX(NoSettings!$D:$D,MATCH(EPS!$A1371,NoSettings!$A:$A,0))</f>
        <v>0</v>
      </c>
      <c r="K1371">
        <f>INDEX(GWP!$C$2:$C$13,MATCH(EPS!I1371,GWP!$B$2:$B$13,0))</f>
        <v>0</v>
      </c>
      <c r="L1371" s="4">
        <f t="shared" si="43"/>
        <v>0</v>
      </c>
    </row>
    <row r="1372" spans="1:12">
      <c r="A1372" t="s">
        <v>1390</v>
      </c>
      <c r="B1372" t="s">
        <v>1</v>
      </c>
      <c r="C1372" t="s">
        <v>1720</v>
      </c>
      <c r="D1372" t="s">
        <v>1712</v>
      </c>
      <c r="E1372" t="s">
        <v>1704</v>
      </c>
      <c r="F1372" t="s">
        <v>1742</v>
      </c>
      <c r="H1372" t="str">
        <f>INDEX('Vensim Variables'!$B:$B,MATCH(EPS!$B1372,'Vensim Variables'!$A:$A,0))</f>
        <v>g pollutant</v>
      </c>
      <c r="I1372" t="str">
        <f t="shared" si="42"/>
        <v>OC</v>
      </c>
      <c r="J1372">
        <f>INDEX(NoSettings!$D:$D,MATCH(EPS!$A1372,NoSettings!$A:$A,0))</f>
        <v>0</v>
      </c>
      <c r="K1372">
        <f>INDEX(GWP!$C$2:$C$13,MATCH(EPS!I1372,GWP!$B$2:$B$13,0))</f>
        <v>0</v>
      </c>
      <c r="L1372" s="4">
        <f t="shared" si="43"/>
        <v>0</v>
      </c>
    </row>
    <row r="1373" spans="1:12">
      <c r="A1373" t="s">
        <v>1391</v>
      </c>
      <c r="B1373" t="s">
        <v>1</v>
      </c>
      <c r="C1373" t="s">
        <v>1720</v>
      </c>
      <c r="D1373" t="s">
        <v>1712</v>
      </c>
      <c r="E1373" t="s">
        <v>1704</v>
      </c>
      <c r="F1373" t="s">
        <v>1743</v>
      </c>
      <c r="H1373" t="str">
        <f>INDEX('Vensim Variables'!$B:$B,MATCH(EPS!$B1373,'Vensim Variables'!$A:$A,0))</f>
        <v>g pollutant</v>
      </c>
      <c r="I1373" t="str">
        <f t="shared" si="42"/>
        <v>OC</v>
      </c>
      <c r="J1373">
        <f>INDEX(NoSettings!$D:$D,MATCH(EPS!$A1373,NoSettings!$A:$A,0))</f>
        <v>0</v>
      </c>
      <c r="K1373">
        <f>INDEX(GWP!$C$2:$C$13,MATCH(EPS!I1373,GWP!$B$2:$B$13,0))</f>
        <v>0</v>
      </c>
      <c r="L1373" s="4">
        <f t="shared" si="43"/>
        <v>0</v>
      </c>
    </row>
    <row r="1374" spans="1:12">
      <c r="A1374" t="s">
        <v>1392</v>
      </c>
      <c r="B1374" t="s">
        <v>1</v>
      </c>
      <c r="C1374" t="s">
        <v>1720</v>
      </c>
      <c r="D1374" t="s">
        <v>1712</v>
      </c>
      <c r="E1374" t="s">
        <v>1704</v>
      </c>
      <c r="F1374" t="s">
        <v>1744</v>
      </c>
      <c r="H1374" t="str">
        <f>INDEX('Vensim Variables'!$B:$B,MATCH(EPS!$B1374,'Vensim Variables'!$A:$A,0))</f>
        <v>g pollutant</v>
      </c>
      <c r="I1374" t="str">
        <f t="shared" si="42"/>
        <v>OC</v>
      </c>
      <c r="J1374">
        <f>INDEX(NoSettings!$D:$D,MATCH(EPS!$A1374,NoSettings!$A:$A,0))</f>
        <v>0</v>
      </c>
      <c r="K1374">
        <f>INDEX(GWP!$C$2:$C$13,MATCH(EPS!I1374,GWP!$B$2:$B$13,0))</f>
        <v>0</v>
      </c>
      <c r="L1374" s="4">
        <f t="shared" si="43"/>
        <v>0</v>
      </c>
    </row>
    <row r="1375" spans="1:12">
      <c r="A1375" t="s">
        <v>1393</v>
      </c>
      <c r="B1375" t="s">
        <v>1</v>
      </c>
      <c r="C1375" t="s">
        <v>1720</v>
      </c>
      <c r="D1375" t="s">
        <v>1712</v>
      </c>
      <c r="E1375" t="s">
        <v>1704</v>
      </c>
      <c r="F1375" t="s">
        <v>1745</v>
      </c>
      <c r="H1375" t="str">
        <f>INDEX('Vensim Variables'!$B:$B,MATCH(EPS!$B1375,'Vensim Variables'!$A:$A,0))</f>
        <v>g pollutant</v>
      </c>
      <c r="I1375" t="str">
        <f t="shared" si="42"/>
        <v>OC</v>
      </c>
      <c r="J1375">
        <f>INDEX(NoSettings!$D:$D,MATCH(EPS!$A1375,NoSettings!$A:$A,0))</f>
        <v>0</v>
      </c>
      <c r="K1375">
        <f>INDEX(GWP!$C$2:$C$13,MATCH(EPS!I1375,GWP!$B$2:$B$13,0))</f>
        <v>0</v>
      </c>
      <c r="L1375" s="4">
        <f t="shared" si="43"/>
        <v>0</v>
      </c>
    </row>
    <row r="1376" spans="1:12">
      <c r="A1376" t="s">
        <v>1394</v>
      </c>
      <c r="B1376" t="s">
        <v>1</v>
      </c>
      <c r="C1376" t="s">
        <v>1720</v>
      </c>
      <c r="D1376" t="s">
        <v>1712</v>
      </c>
      <c r="E1376" t="s">
        <v>1704</v>
      </c>
      <c r="F1376" t="s">
        <v>1746</v>
      </c>
      <c r="H1376" t="str">
        <f>INDEX('Vensim Variables'!$B:$B,MATCH(EPS!$B1376,'Vensim Variables'!$A:$A,0))</f>
        <v>g pollutant</v>
      </c>
      <c r="I1376" t="str">
        <f t="shared" si="42"/>
        <v>OC</v>
      </c>
      <c r="J1376">
        <f>INDEX(NoSettings!$D:$D,MATCH(EPS!$A1376,NoSettings!$A:$A,0))</f>
        <v>0</v>
      </c>
      <c r="K1376">
        <f>INDEX(GWP!$C$2:$C$13,MATCH(EPS!I1376,GWP!$B$2:$B$13,0))</f>
        <v>0</v>
      </c>
      <c r="L1376" s="4">
        <f t="shared" si="43"/>
        <v>0</v>
      </c>
    </row>
    <row r="1377" spans="1:12">
      <c r="A1377" t="s">
        <v>1395</v>
      </c>
      <c r="B1377" t="s">
        <v>1</v>
      </c>
      <c r="C1377" t="s">
        <v>1720</v>
      </c>
      <c r="D1377" t="s">
        <v>1712</v>
      </c>
      <c r="E1377" t="s">
        <v>1704</v>
      </c>
      <c r="F1377" t="s">
        <v>1747</v>
      </c>
      <c r="H1377" t="str">
        <f>INDEX('Vensim Variables'!$B:$B,MATCH(EPS!$B1377,'Vensim Variables'!$A:$A,0))</f>
        <v>g pollutant</v>
      </c>
      <c r="I1377" t="str">
        <f t="shared" si="42"/>
        <v>OC</v>
      </c>
      <c r="J1377">
        <f>INDEX(NoSettings!$D:$D,MATCH(EPS!$A1377,NoSettings!$A:$A,0))</f>
        <v>0</v>
      </c>
      <c r="K1377">
        <f>INDEX(GWP!$C$2:$C$13,MATCH(EPS!I1377,GWP!$B$2:$B$13,0))</f>
        <v>0</v>
      </c>
      <c r="L1377" s="4">
        <f t="shared" si="43"/>
        <v>0</v>
      </c>
    </row>
    <row r="1378" spans="1:12">
      <c r="A1378" t="s">
        <v>1396</v>
      </c>
      <c r="B1378" t="s">
        <v>1</v>
      </c>
      <c r="C1378" t="s">
        <v>1720</v>
      </c>
      <c r="D1378" t="s">
        <v>1712</v>
      </c>
      <c r="E1378" t="s">
        <v>1704</v>
      </c>
      <c r="F1378" t="s">
        <v>1748</v>
      </c>
      <c r="H1378" t="str">
        <f>INDEX('Vensim Variables'!$B:$B,MATCH(EPS!$B1378,'Vensim Variables'!$A:$A,0))</f>
        <v>g pollutant</v>
      </c>
      <c r="I1378" t="str">
        <f t="shared" si="42"/>
        <v>OC</v>
      </c>
      <c r="J1378">
        <f>INDEX(NoSettings!$D:$D,MATCH(EPS!$A1378,NoSettings!$A:$A,0))</f>
        <v>0</v>
      </c>
      <c r="K1378">
        <f>INDEX(GWP!$C$2:$C$13,MATCH(EPS!I1378,GWP!$B$2:$B$13,0))</f>
        <v>0</v>
      </c>
      <c r="L1378" s="4">
        <f t="shared" si="43"/>
        <v>0</v>
      </c>
    </row>
    <row r="1379" spans="1:12">
      <c r="A1379" t="s">
        <v>1397</v>
      </c>
      <c r="B1379" t="s">
        <v>1</v>
      </c>
      <c r="C1379" t="s">
        <v>1720</v>
      </c>
      <c r="D1379" t="s">
        <v>1712</v>
      </c>
      <c r="E1379" t="s">
        <v>1704</v>
      </c>
      <c r="F1379" t="s">
        <v>1749</v>
      </c>
      <c r="H1379" t="str">
        <f>INDEX('Vensim Variables'!$B:$B,MATCH(EPS!$B1379,'Vensim Variables'!$A:$A,0))</f>
        <v>g pollutant</v>
      </c>
      <c r="I1379" t="str">
        <f t="shared" si="42"/>
        <v>OC</v>
      </c>
      <c r="J1379">
        <f>INDEX(NoSettings!$D:$D,MATCH(EPS!$A1379,NoSettings!$A:$A,0))</f>
        <v>0</v>
      </c>
      <c r="K1379">
        <f>INDEX(GWP!$C$2:$C$13,MATCH(EPS!I1379,GWP!$B$2:$B$13,0))</f>
        <v>0</v>
      </c>
      <c r="L1379" s="4">
        <f t="shared" si="43"/>
        <v>0</v>
      </c>
    </row>
    <row r="1380" spans="1:12">
      <c r="A1380" t="s">
        <v>1398</v>
      </c>
      <c r="B1380" t="s">
        <v>1</v>
      </c>
      <c r="C1380" t="s">
        <v>1720</v>
      </c>
      <c r="D1380" t="s">
        <v>1712</v>
      </c>
      <c r="E1380" t="s">
        <v>1704</v>
      </c>
      <c r="F1380" t="s">
        <v>1750</v>
      </c>
      <c r="H1380" t="str">
        <f>INDEX('Vensim Variables'!$B:$B,MATCH(EPS!$B1380,'Vensim Variables'!$A:$A,0))</f>
        <v>g pollutant</v>
      </c>
      <c r="I1380" t="str">
        <f t="shared" si="42"/>
        <v>OC</v>
      </c>
      <c r="J1380">
        <f>INDEX(NoSettings!$D:$D,MATCH(EPS!$A1380,NoSettings!$A:$A,0))</f>
        <v>0</v>
      </c>
      <c r="K1380">
        <f>INDEX(GWP!$C$2:$C$13,MATCH(EPS!I1380,GWP!$B$2:$B$13,0))</f>
        <v>0</v>
      </c>
      <c r="L1380" s="4">
        <f t="shared" si="43"/>
        <v>0</v>
      </c>
    </row>
    <row r="1381" spans="1:12">
      <c r="A1381" t="s">
        <v>1399</v>
      </c>
      <c r="B1381" t="s">
        <v>1</v>
      </c>
      <c r="C1381" t="s">
        <v>1720</v>
      </c>
      <c r="D1381" t="s">
        <v>1712</v>
      </c>
      <c r="E1381" t="s">
        <v>1704</v>
      </c>
      <c r="F1381" t="s">
        <v>1751</v>
      </c>
      <c r="H1381" t="str">
        <f>INDEX('Vensim Variables'!$B:$B,MATCH(EPS!$B1381,'Vensim Variables'!$A:$A,0))</f>
        <v>g pollutant</v>
      </c>
      <c r="I1381" t="str">
        <f t="shared" si="42"/>
        <v>OC</v>
      </c>
      <c r="J1381">
        <f>INDEX(NoSettings!$D:$D,MATCH(EPS!$A1381,NoSettings!$A:$A,0))</f>
        <v>0</v>
      </c>
      <c r="K1381">
        <f>INDEX(GWP!$C$2:$C$13,MATCH(EPS!I1381,GWP!$B$2:$B$13,0))</f>
        <v>0</v>
      </c>
      <c r="L1381" s="4">
        <f t="shared" si="43"/>
        <v>0</v>
      </c>
    </row>
    <row r="1382" spans="1:12">
      <c r="A1382" t="s">
        <v>1400</v>
      </c>
      <c r="B1382" t="s">
        <v>1</v>
      </c>
      <c r="C1382" t="s">
        <v>1720</v>
      </c>
      <c r="D1382" t="s">
        <v>1713</v>
      </c>
      <c r="E1382" t="s">
        <v>1703</v>
      </c>
      <c r="F1382" t="s">
        <v>1742</v>
      </c>
      <c r="H1382" t="str">
        <f>INDEX('Vensim Variables'!$B:$B,MATCH(EPS!$B1382,'Vensim Variables'!$A:$A,0))</f>
        <v>g pollutant</v>
      </c>
      <c r="I1382" t="str">
        <f t="shared" si="42"/>
        <v>CH4</v>
      </c>
      <c r="J1382">
        <f>INDEX(NoSettings!$D:$D,MATCH(EPS!$A1382,NoSettings!$A:$A,0))</f>
        <v>0</v>
      </c>
      <c r="K1382">
        <f>INDEX(GWP!$C$2:$C$13,MATCH(EPS!I1382,GWP!$B$2:$B$13,0))</f>
        <v>28</v>
      </c>
      <c r="L1382" s="4">
        <f t="shared" si="43"/>
        <v>0</v>
      </c>
    </row>
    <row r="1383" spans="1:12">
      <c r="A1383" t="s">
        <v>1401</v>
      </c>
      <c r="B1383" t="s">
        <v>1</v>
      </c>
      <c r="C1383" t="s">
        <v>1720</v>
      </c>
      <c r="D1383" t="s">
        <v>1713</v>
      </c>
      <c r="E1383" t="s">
        <v>1703</v>
      </c>
      <c r="F1383" t="s">
        <v>1743</v>
      </c>
      <c r="H1383" t="str">
        <f>INDEX('Vensim Variables'!$B:$B,MATCH(EPS!$B1383,'Vensim Variables'!$A:$A,0))</f>
        <v>g pollutant</v>
      </c>
      <c r="I1383" t="str">
        <f t="shared" si="42"/>
        <v>CH4</v>
      </c>
      <c r="J1383">
        <f>INDEX(NoSettings!$D:$D,MATCH(EPS!$A1383,NoSettings!$A:$A,0))</f>
        <v>0</v>
      </c>
      <c r="K1383">
        <f>INDEX(GWP!$C$2:$C$13,MATCH(EPS!I1383,GWP!$B$2:$B$13,0))</f>
        <v>28</v>
      </c>
      <c r="L1383" s="4">
        <f t="shared" si="43"/>
        <v>0</v>
      </c>
    </row>
    <row r="1384" spans="1:12">
      <c r="A1384" t="s">
        <v>1402</v>
      </c>
      <c r="B1384" t="s">
        <v>1</v>
      </c>
      <c r="C1384" t="s">
        <v>1720</v>
      </c>
      <c r="D1384" t="s">
        <v>1713</v>
      </c>
      <c r="E1384" t="s">
        <v>1703</v>
      </c>
      <c r="F1384" t="s">
        <v>1744</v>
      </c>
      <c r="H1384" t="str">
        <f>INDEX('Vensim Variables'!$B:$B,MATCH(EPS!$B1384,'Vensim Variables'!$A:$A,0))</f>
        <v>g pollutant</v>
      </c>
      <c r="I1384" t="str">
        <f t="shared" si="42"/>
        <v>CH4</v>
      </c>
      <c r="J1384">
        <f>INDEX(NoSettings!$D:$D,MATCH(EPS!$A1384,NoSettings!$A:$A,0))</f>
        <v>212427000</v>
      </c>
      <c r="K1384">
        <f>INDEX(GWP!$C$2:$C$13,MATCH(EPS!I1384,GWP!$B$2:$B$13,0))</f>
        <v>28</v>
      </c>
      <c r="L1384" s="4">
        <f t="shared" si="43"/>
        <v>5.9479559999999999E-3</v>
      </c>
    </row>
    <row r="1385" spans="1:12">
      <c r="A1385" t="s">
        <v>1403</v>
      </c>
      <c r="B1385" t="s">
        <v>1</v>
      </c>
      <c r="C1385" t="s">
        <v>1720</v>
      </c>
      <c r="D1385" t="s">
        <v>1713</v>
      </c>
      <c r="E1385" t="s">
        <v>1703</v>
      </c>
      <c r="F1385" t="s">
        <v>1745</v>
      </c>
      <c r="H1385" t="str">
        <f>INDEX('Vensim Variables'!$B:$B,MATCH(EPS!$B1385,'Vensim Variables'!$A:$A,0))</f>
        <v>g pollutant</v>
      </c>
      <c r="I1385" t="str">
        <f t="shared" si="42"/>
        <v>CH4</v>
      </c>
      <c r="J1385">
        <f>INDEX(NoSettings!$D:$D,MATCH(EPS!$A1385,NoSettings!$A:$A,0))</f>
        <v>0</v>
      </c>
      <c r="K1385">
        <f>INDEX(GWP!$C$2:$C$13,MATCH(EPS!I1385,GWP!$B$2:$B$13,0))</f>
        <v>28</v>
      </c>
      <c r="L1385" s="4">
        <f t="shared" si="43"/>
        <v>0</v>
      </c>
    </row>
    <row r="1386" spans="1:12">
      <c r="A1386" t="s">
        <v>1404</v>
      </c>
      <c r="B1386" t="s">
        <v>1</v>
      </c>
      <c r="C1386" t="s">
        <v>1720</v>
      </c>
      <c r="D1386" t="s">
        <v>1713</v>
      </c>
      <c r="E1386" t="s">
        <v>1703</v>
      </c>
      <c r="F1386" t="s">
        <v>1746</v>
      </c>
      <c r="H1386" t="str">
        <f>INDEX('Vensim Variables'!$B:$B,MATCH(EPS!$B1386,'Vensim Variables'!$A:$A,0))</f>
        <v>g pollutant</v>
      </c>
      <c r="I1386" t="str">
        <f t="shared" si="42"/>
        <v>CH4</v>
      </c>
      <c r="J1386">
        <f>INDEX(NoSettings!$D:$D,MATCH(EPS!$A1386,NoSettings!$A:$A,0))</f>
        <v>0</v>
      </c>
      <c r="K1386">
        <f>INDEX(GWP!$C$2:$C$13,MATCH(EPS!I1386,GWP!$B$2:$B$13,0))</f>
        <v>28</v>
      </c>
      <c r="L1386" s="4">
        <f t="shared" si="43"/>
        <v>0</v>
      </c>
    </row>
    <row r="1387" spans="1:12">
      <c r="A1387" t="s">
        <v>1405</v>
      </c>
      <c r="B1387" t="s">
        <v>1</v>
      </c>
      <c r="C1387" t="s">
        <v>1720</v>
      </c>
      <c r="D1387" t="s">
        <v>1713</v>
      </c>
      <c r="E1387" t="s">
        <v>1703</v>
      </c>
      <c r="F1387" t="s">
        <v>1747</v>
      </c>
      <c r="H1387" t="str">
        <f>INDEX('Vensim Variables'!$B:$B,MATCH(EPS!$B1387,'Vensim Variables'!$A:$A,0))</f>
        <v>g pollutant</v>
      </c>
      <c r="I1387" t="str">
        <f t="shared" si="42"/>
        <v>CH4</v>
      </c>
      <c r="J1387">
        <f>INDEX(NoSettings!$D:$D,MATCH(EPS!$A1387,NoSettings!$A:$A,0))</f>
        <v>0</v>
      </c>
      <c r="K1387">
        <f>INDEX(GWP!$C$2:$C$13,MATCH(EPS!I1387,GWP!$B$2:$B$13,0))</f>
        <v>28</v>
      </c>
      <c r="L1387" s="4">
        <f t="shared" si="43"/>
        <v>0</v>
      </c>
    </row>
    <row r="1388" spans="1:12">
      <c r="A1388" t="s">
        <v>1406</v>
      </c>
      <c r="B1388" t="s">
        <v>1</v>
      </c>
      <c r="C1388" t="s">
        <v>1720</v>
      </c>
      <c r="D1388" t="s">
        <v>1713</v>
      </c>
      <c r="E1388" t="s">
        <v>1703</v>
      </c>
      <c r="F1388" t="s">
        <v>1748</v>
      </c>
      <c r="H1388" t="str">
        <f>INDEX('Vensim Variables'!$B:$B,MATCH(EPS!$B1388,'Vensim Variables'!$A:$A,0))</f>
        <v>g pollutant</v>
      </c>
      <c r="I1388" t="str">
        <f t="shared" si="42"/>
        <v>CH4</v>
      </c>
      <c r="J1388">
        <f>INDEX(NoSettings!$D:$D,MATCH(EPS!$A1388,NoSettings!$A:$A,0))</f>
        <v>0</v>
      </c>
      <c r="K1388">
        <f>INDEX(GWP!$C$2:$C$13,MATCH(EPS!I1388,GWP!$B$2:$B$13,0))</f>
        <v>28</v>
      </c>
      <c r="L1388" s="4">
        <f t="shared" si="43"/>
        <v>0</v>
      </c>
    </row>
    <row r="1389" spans="1:12">
      <c r="A1389" t="s">
        <v>1407</v>
      </c>
      <c r="B1389" t="s">
        <v>1</v>
      </c>
      <c r="C1389" t="s">
        <v>1720</v>
      </c>
      <c r="D1389" t="s">
        <v>1713</v>
      </c>
      <c r="E1389" t="s">
        <v>1703</v>
      </c>
      <c r="F1389" t="s">
        <v>1749</v>
      </c>
      <c r="H1389" t="str">
        <f>INDEX('Vensim Variables'!$B:$B,MATCH(EPS!$B1389,'Vensim Variables'!$A:$A,0))</f>
        <v>g pollutant</v>
      </c>
      <c r="I1389" t="str">
        <f t="shared" si="42"/>
        <v>CH4</v>
      </c>
      <c r="J1389">
        <f>INDEX(NoSettings!$D:$D,MATCH(EPS!$A1389,NoSettings!$A:$A,0))</f>
        <v>0</v>
      </c>
      <c r="K1389">
        <f>INDEX(GWP!$C$2:$C$13,MATCH(EPS!I1389,GWP!$B$2:$B$13,0))</f>
        <v>28</v>
      </c>
      <c r="L1389" s="4">
        <f t="shared" si="43"/>
        <v>0</v>
      </c>
    </row>
    <row r="1390" spans="1:12">
      <c r="A1390" t="s">
        <v>1408</v>
      </c>
      <c r="B1390" t="s">
        <v>1</v>
      </c>
      <c r="C1390" t="s">
        <v>1720</v>
      </c>
      <c r="D1390" t="s">
        <v>1713</v>
      </c>
      <c r="E1390" t="s">
        <v>1703</v>
      </c>
      <c r="F1390" t="s">
        <v>1750</v>
      </c>
      <c r="H1390" t="str">
        <f>INDEX('Vensim Variables'!$B:$B,MATCH(EPS!$B1390,'Vensim Variables'!$A:$A,0))</f>
        <v>g pollutant</v>
      </c>
      <c r="I1390" t="str">
        <f t="shared" si="42"/>
        <v>CH4</v>
      </c>
      <c r="J1390">
        <f>INDEX(NoSettings!$D:$D,MATCH(EPS!$A1390,NoSettings!$A:$A,0))</f>
        <v>0</v>
      </c>
      <c r="K1390">
        <f>INDEX(GWP!$C$2:$C$13,MATCH(EPS!I1390,GWP!$B$2:$B$13,0))</f>
        <v>28</v>
      </c>
      <c r="L1390" s="4">
        <f t="shared" si="43"/>
        <v>0</v>
      </c>
    </row>
    <row r="1391" spans="1:12">
      <c r="A1391" t="s">
        <v>1409</v>
      </c>
      <c r="B1391" t="s">
        <v>1</v>
      </c>
      <c r="C1391" t="s">
        <v>1720</v>
      </c>
      <c r="D1391" t="s">
        <v>1713</v>
      </c>
      <c r="E1391" t="s">
        <v>1703</v>
      </c>
      <c r="F1391" t="s">
        <v>1751</v>
      </c>
      <c r="H1391" t="str">
        <f>INDEX('Vensim Variables'!$B:$B,MATCH(EPS!$B1391,'Vensim Variables'!$A:$A,0))</f>
        <v>g pollutant</v>
      </c>
      <c r="I1391" t="str">
        <f t="shared" si="42"/>
        <v>CH4</v>
      </c>
      <c r="J1391">
        <f>INDEX(NoSettings!$D:$D,MATCH(EPS!$A1391,NoSettings!$A:$A,0))</f>
        <v>0</v>
      </c>
      <c r="K1391">
        <f>INDEX(GWP!$C$2:$C$13,MATCH(EPS!I1391,GWP!$B$2:$B$13,0))</f>
        <v>28</v>
      </c>
      <c r="L1391" s="4">
        <f t="shared" si="43"/>
        <v>0</v>
      </c>
    </row>
    <row r="1392" spans="1:12">
      <c r="A1392" t="s">
        <v>1410</v>
      </c>
      <c r="B1392" t="s">
        <v>1</v>
      </c>
      <c r="C1392" t="s">
        <v>1720</v>
      </c>
      <c r="D1392" t="s">
        <v>1713</v>
      </c>
      <c r="E1392" t="s">
        <v>1704</v>
      </c>
      <c r="F1392" t="s">
        <v>1742</v>
      </c>
      <c r="H1392" t="str">
        <f>INDEX('Vensim Variables'!$B:$B,MATCH(EPS!$B1392,'Vensim Variables'!$A:$A,0))</f>
        <v>g pollutant</v>
      </c>
      <c r="I1392" t="str">
        <f t="shared" si="42"/>
        <v>CH4</v>
      </c>
      <c r="J1392">
        <f>INDEX(NoSettings!$D:$D,MATCH(EPS!$A1392,NoSettings!$A:$A,0))</f>
        <v>0</v>
      </c>
      <c r="K1392">
        <f>INDEX(GWP!$C$2:$C$13,MATCH(EPS!I1392,GWP!$B$2:$B$13,0))</f>
        <v>28</v>
      </c>
      <c r="L1392" s="4">
        <f t="shared" si="43"/>
        <v>0</v>
      </c>
    </row>
    <row r="1393" spans="1:12">
      <c r="A1393" t="s">
        <v>1411</v>
      </c>
      <c r="B1393" t="s">
        <v>1</v>
      </c>
      <c r="C1393" t="s">
        <v>1720</v>
      </c>
      <c r="D1393" t="s">
        <v>1713</v>
      </c>
      <c r="E1393" t="s">
        <v>1704</v>
      </c>
      <c r="F1393" t="s">
        <v>1743</v>
      </c>
      <c r="H1393" t="str">
        <f>INDEX('Vensim Variables'!$B:$B,MATCH(EPS!$B1393,'Vensim Variables'!$A:$A,0))</f>
        <v>g pollutant</v>
      </c>
      <c r="I1393" t="str">
        <f t="shared" si="42"/>
        <v>CH4</v>
      </c>
      <c r="J1393">
        <f>INDEX(NoSettings!$D:$D,MATCH(EPS!$A1393,NoSettings!$A:$A,0))</f>
        <v>0</v>
      </c>
      <c r="K1393">
        <f>INDEX(GWP!$C$2:$C$13,MATCH(EPS!I1393,GWP!$B$2:$B$13,0))</f>
        <v>28</v>
      </c>
      <c r="L1393" s="4">
        <f t="shared" si="43"/>
        <v>0</v>
      </c>
    </row>
    <row r="1394" spans="1:12">
      <c r="A1394" t="s">
        <v>1412</v>
      </c>
      <c r="B1394" t="s">
        <v>1</v>
      </c>
      <c r="C1394" t="s">
        <v>1720</v>
      </c>
      <c r="D1394" t="s">
        <v>1713</v>
      </c>
      <c r="E1394" t="s">
        <v>1704</v>
      </c>
      <c r="F1394" t="s">
        <v>1744</v>
      </c>
      <c r="H1394" t="str">
        <f>INDEX('Vensim Variables'!$B:$B,MATCH(EPS!$B1394,'Vensim Variables'!$A:$A,0))</f>
        <v>g pollutant</v>
      </c>
      <c r="I1394" t="str">
        <f t="shared" si="42"/>
        <v>CH4</v>
      </c>
      <c r="J1394">
        <f>INDEX(NoSettings!$D:$D,MATCH(EPS!$A1394,NoSettings!$A:$A,0))</f>
        <v>0</v>
      </c>
      <c r="K1394">
        <f>INDEX(GWP!$C$2:$C$13,MATCH(EPS!I1394,GWP!$B$2:$B$13,0))</f>
        <v>28</v>
      </c>
      <c r="L1394" s="4">
        <f t="shared" si="43"/>
        <v>0</v>
      </c>
    </row>
    <row r="1395" spans="1:12">
      <c r="A1395" t="s">
        <v>1413</v>
      </c>
      <c r="B1395" t="s">
        <v>1</v>
      </c>
      <c r="C1395" t="s">
        <v>1720</v>
      </c>
      <c r="D1395" t="s">
        <v>1713</v>
      </c>
      <c r="E1395" t="s">
        <v>1704</v>
      </c>
      <c r="F1395" t="s">
        <v>1745</v>
      </c>
      <c r="H1395" t="str">
        <f>INDEX('Vensim Variables'!$B:$B,MATCH(EPS!$B1395,'Vensim Variables'!$A:$A,0))</f>
        <v>g pollutant</v>
      </c>
      <c r="I1395" t="str">
        <f t="shared" si="42"/>
        <v>CH4</v>
      </c>
      <c r="J1395">
        <f>INDEX(NoSettings!$D:$D,MATCH(EPS!$A1395,NoSettings!$A:$A,0))</f>
        <v>0</v>
      </c>
      <c r="K1395">
        <f>INDEX(GWP!$C$2:$C$13,MATCH(EPS!I1395,GWP!$B$2:$B$13,0))</f>
        <v>28</v>
      </c>
      <c r="L1395" s="4">
        <f t="shared" si="43"/>
        <v>0</v>
      </c>
    </row>
    <row r="1396" spans="1:12">
      <c r="A1396" t="s">
        <v>1414</v>
      </c>
      <c r="B1396" t="s">
        <v>1</v>
      </c>
      <c r="C1396" t="s">
        <v>1720</v>
      </c>
      <c r="D1396" t="s">
        <v>1713</v>
      </c>
      <c r="E1396" t="s">
        <v>1704</v>
      </c>
      <c r="F1396" t="s">
        <v>1746</v>
      </c>
      <c r="H1396" t="str">
        <f>INDEX('Vensim Variables'!$B:$B,MATCH(EPS!$B1396,'Vensim Variables'!$A:$A,0))</f>
        <v>g pollutant</v>
      </c>
      <c r="I1396" t="str">
        <f t="shared" si="42"/>
        <v>CH4</v>
      </c>
      <c r="J1396">
        <f>INDEX(NoSettings!$D:$D,MATCH(EPS!$A1396,NoSettings!$A:$A,0))</f>
        <v>0</v>
      </c>
      <c r="K1396">
        <f>INDEX(GWP!$C$2:$C$13,MATCH(EPS!I1396,GWP!$B$2:$B$13,0))</f>
        <v>28</v>
      </c>
      <c r="L1396" s="4">
        <f t="shared" si="43"/>
        <v>0</v>
      </c>
    </row>
    <row r="1397" spans="1:12">
      <c r="A1397" t="s">
        <v>1415</v>
      </c>
      <c r="B1397" t="s">
        <v>1</v>
      </c>
      <c r="C1397" t="s">
        <v>1720</v>
      </c>
      <c r="D1397" t="s">
        <v>1713</v>
      </c>
      <c r="E1397" t="s">
        <v>1704</v>
      </c>
      <c r="F1397" t="s">
        <v>1747</v>
      </c>
      <c r="H1397" t="str">
        <f>INDEX('Vensim Variables'!$B:$B,MATCH(EPS!$B1397,'Vensim Variables'!$A:$A,0))</f>
        <v>g pollutant</v>
      </c>
      <c r="I1397" t="str">
        <f t="shared" si="42"/>
        <v>CH4</v>
      </c>
      <c r="J1397">
        <f>INDEX(NoSettings!$D:$D,MATCH(EPS!$A1397,NoSettings!$A:$A,0))</f>
        <v>0</v>
      </c>
      <c r="K1397">
        <f>INDEX(GWP!$C$2:$C$13,MATCH(EPS!I1397,GWP!$B$2:$B$13,0))</f>
        <v>28</v>
      </c>
      <c r="L1397" s="4">
        <f t="shared" si="43"/>
        <v>0</v>
      </c>
    </row>
    <row r="1398" spans="1:12">
      <c r="A1398" t="s">
        <v>1416</v>
      </c>
      <c r="B1398" t="s">
        <v>1</v>
      </c>
      <c r="C1398" t="s">
        <v>1720</v>
      </c>
      <c r="D1398" t="s">
        <v>1713</v>
      </c>
      <c r="E1398" t="s">
        <v>1704</v>
      </c>
      <c r="F1398" t="s">
        <v>1748</v>
      </c>
      <c r="H1398" t="str">
        <f>INDEX('Vensim Variables'!$B:$B,MATCH(EPS!$B1398,'Vensim Variables'!$A:$A,0))</f>
        <v>g pollutant</v>
      </c>
      <c r="I1398" t="str">
        <f t="shared" si="42"/>
        <v>CH4</v>
      </c>
      <c r="J1398">
        <f>INDEX(NoSettings!$D:$D,MATCH(EPS!$A1398,NoSettings!$A:$A,0))</f>
        <v>0</v>
      </c>
      <c r="K1398">
        <f>INDEX(GWP!$C$2:$C$13,MATCH(EPS!I1398,GWP!$B$2:$B$13,0))</f>
        <v>28</v>
      </c>
      <c r="L1398" s="4">
        <f t="shared" si="43"/>
        <v>0</v>
      </c>
    </row>
    <row r="1399" spans="1:12">
      <c r="A1399" t="s">
        <v>1417</v>
      </c>
      <c r="B1399" t="s">
        <v>1</v>
      </c>
      <c r="C1399" t="s">
        <v>1720</v>
      </c>
      <c r="D1399" t="s">
        <v>1713</v>
      </c>
      <c r="E1399" t="s">
        <v>1704</v>
      </c>
      <c r="F1399" t="s">
        <v>1749</v>
      </c>
      <c r="H1399" t="str">
        <f>INDEX('Vensim Variables'!$B:$B,MATCH(EPS!$B1399,'Vensim Variables'!$A:$A,0))</f>
        <v>g pollutant</v>
      </c>
      <c r="I1399" t="str">
        <f t="shared" si="42"/>
        <v>CH4</v>
      </c>
      <c r="J1399">
        <f>INDEX(NoSettings!$D:$D,MATCH(EPS!$A1399,NoSettings!$A:$A,0))</f>
        <v>0</v>
      </c>
      <c r="K1399">
        <f>INDEX(GWP!$C$2:$C$13,MATCH(EPS!I1399,GWP!$B$2:$B$13,0))</f>
        <v>28</v>
      </c>
      <c r="L1399" s="4">
        <f t="shared" si="43"/>
        <v>0</v>
      </c>
    </row>
    <row r="1400" spans="1:12">
      <c r="A1400" t="s">
        <v>1418</v>
      </c>
      <c r="B1400" t="s">
        <v>1</v>
      </c>
      <c r="C1400" t="s">
        <v>1720</v>
      </c>
      <c r="D1400" t="s">
        <v>1713</v>
      </c>
      <c r="E1400" t="s">
        <v>1704</v>
      </c>
      <c r="F1400" t="s">
        <v>1750</v>
      </c>
      <c r="H1400" t="str">
        <f>INDEX('Vensim Variables'!$B:$B,MATCH(EPS!$B1400,'Vensim Variables'!$A:$A,0))</f>
        <v>g pollutant</v>
      </c>
      <c r="I1400" t="str">
        <f t="shared" si="42"/>
        <v>CH4</v>
      </c>
      <c r="J1400">
        <f>INDEX(NoSettings!$D:$D,MATCH(EPS!$A1400,NoSettings!$A:$A,0))</f>
        <v>0</v>
      </c>
      <c r="K1400">
        <f>INDEX(GWP!$C$2:$C$13,MATCH(EPS!I1400,GWP!$B$2:$B$13,0))</f>
        <v>28</v>
      </c>
      <c r="L1400" s="4">
        <f t="shared" si="43"/>
        <v>0</v>
      </c>
    </row>
    <row r="1401" spans="1:12">
      <c r="A1401" t="s">
        <v>1419</v>
      </c>
      <c r="B1401" t="s">
        <v>1</v>
      </c>
      <c r="C1401" t="s">
        <v>1720</v>
      </c>
      <c r="D1401" t="s">
        <v>1713</v>
      </c>
      <c r="E1401" t="s">
        <v>1704</v>
      </c>
      <c r="F1401" t="s">
        <v>1751</v>
      </c>
      <c r="H1401" t="str">
        <f>INDEX('Vensim Variables'!$B:$B,MATCH(EPS!$B1401,'Vensim Variables'!$A:$A,0))</f>
        <v>g pollutant</v>
      </c>
      <c r="I1401" t="str">
        <f t="shared" si="42"/>
        <v>CH4</v>
      </c>
      <c r="J1401">
        <f>INDEX(NoSettings!$D:$D,MATCH(EPS!$A1401,NoSettings!$A:$A,0))</f>
        <v>0</v>
      </c>
      <c r="K1401">
        <f>INDEX(GWP!$C$2:$C$13,MATCH(EPS!I1401,GWP!$B$2:$B$13,0))</f>
        <v>28</v>
      </c>
      <c r="L1401" s="4">
        <f t="shared" si="43"/>
        <v>0</v>
      </c>
    </row>
    <row r="1402" spans="1:12">
      <c r="A1402" t="s">
        <v>1420</v>
      </c>
      <c r="B1402" t="s">
        <v>1</v>
      </c>
      <c r="C1402" t="s">
        <v>1720</v>
      </c>
      <c r="D1402" t="s">
        <v>1714</v>
      </c>
      <c r="E1402" t="s">
        <v>1703</v>
      </c>
      <c r="F1402" t="s">
        <v>1742</v>
      </c>
      <c r="H1402" t="str">
        <f>INDEX('Vensim Variables'!$B:$B,MATCH(EPS!$B1402,'Vensim Variables'!$A:$A,0))</f>
        <v>g pollutant</v>
      </c>
      <c r="I1402" t="str">
        <f t="shared" si="42"/>
        <v>N2O</v>
      </c>
      <c r="J1402">
        <f>INDEX(NoSettings!$D:$D,MATCH(EPS!$A1402,NoSettings!$A:$A,0))</f>
        <v>0</v>
      </c>
      <c r="K1402">
        <f>INDEX(GWP!$C$2:$C$13,MATCH(EPS!I1402,GWP!$B$2:$B$13,0))</f>
        <v>265</v>
      </c>
      <c r="L1402" s="4">
        <f t="shared" si="43"/>
        <v>0</v>
      </c>
    </row>
    <row r="1403" spans="1:12">
      <c r="A1403" t="s">
        <v>1421</v>
      </c>
      <c r="B1403" t="s">
        <v>1</v>
      </c>
      <c r="C1403" t="s">
        <v>1720</v>
      </c>
      <c r="D1403" t="s">
        <v>1714</v>
      </c>
      <c r="E1403" t="s">
        <v>1703</v>
      </c>
      <c r="F1403" t="s">
        <v>1743</v>
      </c>
      <c r="H1403" t="str">
        <f>INDEX('Vensim Variables'!$B:$B,MATCH(EPS!$B1403,'Vensim Variables'!$A:$A,0))</f>
        <v>g pollutant</v>
      </c>
      <c r="I1403" t="str">
        <f t="shared" si="42"/>
        <v>N2O</v>
      </c>
      <c r="J1403">
        <f>INDEX(NoSettings!$D:$D,MATCH(EPS!$A1403,NoSettings!$A:$A,0))</f>
        <v>0</v>
      </c>
      <c r="K1403">
        <f>INDEX(GWP!$C$2:$C$13,MATCH(EPS!I1403,GWP!$B$2:$B$13,0))</f>
        <v>265</v>
      </c>
      <c r="L1403" s="4">
        <f t="shared" si="43"/>
        <v>0</v>
      </c>
    </row>
    <row r="1404" spans="1:12">
      <c r="A1404" t="s">
        <v>1422</v>
      </c>
      <c r="B1404" t="s">
        <v>1</v>
      </c>
      <c r="C1404" t="s">
        <v>1720</v>
      </c>
      <c r="D1404" t="s">
        <v>1714</v>
      </c>
      <c r="E1404" t="s">
        <v>1703</v>
      </c>
      <c r="F1404" t="s">
        <v>1744</v>
      </c>
      <c r="H1404" t="str">
        <f>INDEX('Vensim Variables'!$B:$B,MATCH(EPS!$B1404,'Vensim Variables'!$A:$A,0))</f>
        <v>g pollutant</v>
      </c>
      <c r="I1404" t="str">
        <f t="shared" si="42"/>
        <v>N2O</v>
      </c>
      <c r="J1404">
        <f>INDEX(NoSettings!$D:$D,MATCH(EPS!$A1404,NoSettings!$A:$A,0))</f>
        <v>376137000</v>
      </c>
      <c r="K1404">
        <f>INDEX(GWP!$C$2:$C$13,MATCH(EPS!I1404,GWP!$B$2:$B$13,0))</f>
        <v>265</v>
      </c>
      <c r="L1404" s="4">
        <f t="shared" si="43"/>
        <v>9.9676305000000007E-2</v>
      </c>
    </row>
    <row r="1405" spans="1:12">
      <c r="A1405" t="s">
        <v>1423</v>
      </c>
      <c r="B1405" t="s">
        <v>1</v>
      </c>
      <c r="C1405" t="s">
        <v>1720</v>
      </c>
      <c r="D1405" t="s">
        <v>1714</v>
      </c>
      <c r="E1405" t="s">
        <v>1703</v>
      </c>
      <c r="F1405" t="s">
        <v>1745</v>
      </c>
      <c r="H1405" t="str">
        <f>INDEX('Vensim Variables'!$B:$B,MATCH(EPS!$B1405,'Vensim Variables'!$A:$A,0))</f>
        <v>g pollutant</v>
      </c>
      <c r="I1405" t="str">
        <f t="shared" si="42"/>
        <v>N2O</v>
      </c>
      <c r="J1405">
        <f>INDEX(NoSettings!$D:$D,MATCH(EPS!$A1405,NoSettings!$A:$A,0))</f>
        <v>0</v>
      </c>
      <c r="K1405">
        <f>INDEX(GWP!$C$2:$C$13,MATCH(EPS!I1405,GWP!$B$2:$B$13,0))</f>
        <v>265</v>
      </c>
      <c r="L1405" s="4">
        <f t="shared" si="43"/>
        <v>0</v>
      </c>
    </row>
    <row r="1406" spans="1:12">
      <c r="A1406" t="s">
        <v>1424</v>
      </c>
      <c r="B1406" t="s">
        <v>1</v>
      </c>
      <c r="C1406" t="s">
        <v>1720</v>
      </c>
      <c r="D1406" t="s">
        <v>1714</v>
      </c>
      <c r="E1406" t="s">
        <v>1703</v>
      </c>
      <c r="F1406" t="s">
        <v>1746</v>
      </c>
      <c r="H1406" t="str">
        <f>INDEX('Vensim Variables'!$B:$B,MATCH(EPS!$B1406,'Vensim Variables'!$A:$A,0))</f>
        <v>g pollutant</v>
      </c>
      <c r="I1406" t="str">
        <f t="shared" si="42"/>
        <v>N2O</v>
      </c>
      <c r="J1406">
        <f>INDEX(NoSettings!$D:$D,MATCH(EPS!$A1406,NoSettings!$A:$A,0))</f>
        <v>0</v>
      </c>
      <c r="K1406">
        <f>INDEX(GWP!$C$2:$C$13,MATCH(EPS!I1406,GWP!$B$2:$B$13,0))</f>
        <v>265</v>
      </c>
      <c r="L1406" s="4">
        <f t="shared" si="43"/>
        <v>0</v>
      </c>
    </row>
    <row r="1407" spans="1:12">
      <c r="A1407" t="s">
        <v>1425</v>
      </c>
      <c r="B1407" t="s">
        <v>1</v>
      </c>
      <c r="C1407" t="s">
        <v>1720</v>
      </c>
      <c r="D1407" t="s">
        <v>1714</v>
      </c>
      <c r="E1407" t="s">
        <v>1703</v>
      </c>
      <c r="F1407" t="s">
        <v>1747</v>
      </c>
      <c r="H1407" t="str">
        <f>INDEX('Vensim Variables'!$B:$B,MATCH(EPS!$B1407,'Vensim Variables'!$A:$A,0))</f>
        <v>g pollutant</v>
      </c>
      <c r="I1407" t="str">
        <f t="shared" si="42"/>
        <v>N2O</v>
      </c>
      <c r="J1407">
        <f>INDEX(NoSettings!$D:$D,MATCH(EPS!$A1407,NoSettings!$A:$A,0))</f>
        <v>0</v>
      </c>
      <c r="K1407">
        <f>INDEX(GWP!$C$2:$C$13,MATCH(EPS!I1407,GWP!$B$2:$B$13,0))</f>
        <v>265</v>
      </c>
      <c r="L1407" s="4">
        <f t="shared" si="43"/>
        <v>0</v>
      </c>
    </row>
    <row r="1408" spans="1:12">
      <c r="A1408" t="s">
        <v>1426</v>
      </c>
      <c r="B1408" t="s">
        <v>1</v>
      </c>
      <c r="C1408" t="s">
        <v>1720</v>
      </c>
      <c r="D1408" t="s">
        <v>1714</v>
      </c>
      <c r="E1408" t="s">
        <v>1703</v>
      </c>
      <c r="F1408" t="s">
        <v>1748</v>
      </c>
      <c r="H1408" t="str">
        <f>INDEX('Vensim Variables'!$B:$B,MATCH(EPS!$B1408,'Vensim Variables'!$A:$A,0))</f>
        <v>g pollutant</v>
      </c>
      <c r="I1408" t="str">
        <f t="shared" si="42"/>
        <v>N2O</v>
      </c>
      <c r="J1408">
        <f>INDEX(NoSettings!$D:$D,MATCH(EPS!$A1408,NoSettings!$A:$A,0))</f>
        <v>0</v>
      </c>
      <c r="K1408">
        <f>INDEX(GWP!$C$2:$C$13,MATCH(EPS!I1408,GWP!$B$2:$B$13,0))</f>
        <v>265</v>
      </c>
      <c r="L1408" s="4">
        <f t="shared" si="43"/>
        <v>0</v>
      </c>
    </row>
    <row r="1409" spans="1:12">
      <c r="A1409" t="s">
        <v>1427</v>
      </c>
      <c r="B1409" t="s">
        <v>1</v>
      </c>
      <c r="C1409" t="s">
        <v>1720</v>
      </c>
      <c r="D1409" t="s">
        <v>1714</v>
      </c>
      <c r="E1409" t="s">
        <v>1703</v>
      </c>
      <c r="F1409" t="s">
        <v>1749</v>
      </c>
      <c r="H1409" t="str">
        <f>INDEX('Vensim Variables'!$B:$B,MATCH(EPS!$B1409,'Vensim Variables'!$A:$A,0))</f>
        <v>g pollutant</v>
      </c>
      <c r="I1409" t="str">
        <f t="shared" si="42"/>
        <v>N2O</v>
      </c>
      <c r="J1409">
        <f>INDEX(NoSettings!$D:$D,MATCH(EPS!$A1409,NoSettings!$A:$A,0))</f>
        <v>0</v>
      </c>
      <c r="K1409">
        <f>INDEX(GWP!$C$2:$C$13,MATCH(EPS!I1409,GWP!$B$2:$B$13,0))</f>
        <v>265</v>
      </c>
      <c r="L1409" s="4">
        <f t="shared" si="43"/>
        <v>0</v>
      </c>
    </row>
    <row r="1410" spans="1:12">
      <c r="A1410" t="s">
        <v>1428</v>
      </c>
      <c r="B1410" t="s">
        <v>1</v>
      </c>
      <c r="C1410" t="s">
        <v>1720</v>
      </c>
      <c r="D1410" t="s">
        <v>1714</v>
      </c>
      <c r="E1410" t="s">
        <v>1703</v>
      </c>
      <c r="F1410" t="s">
        <v>1750</v>
      </c>
      <c r="H1410" t="str">
        <f>INDEX('Vensim Variables'!$B:$B,MATCH(EPS!$B1410,'Vensim Variables'!$A:$A,0))</f>
        <v>g pollutant</v>
      </c>
      <c r="I1410" t="str">
        <f t="shared" si="42"/>
        <v>N2O</v>
      </c>
      <c r="J1410">
        <f>INDEX(NoSettings!$D:$D,MATCH(EPS!$A1410,NoSettings!$A:$A,0))</f>
        <v>0</v>
      </c>
      <c r="K1410">
        <f>INDEX(GWP!$C$2:$C$13,MATCH(EPS!I1410,GWP!$B$2:$B$13,0))</f>
        <v>265</v>
      </c>
      <c r="L1410" s="4">
        <f t="shared" si="43"/>
        <v>0</v>
      </c>
    </row>
    <row r="1411" spans="1:12">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INDEX(NoSettings!$D:$D,MATCH(EPS!$A1411,NoSettings!$A:$A,0))</f>
        <v>0</v>
      </c>
      <c r="K1411">
        <f>INDEX(GWP!$C$2:$C$13,MATCH(EPS!I1411,GWP!$B$2:$B$13,0))</f>
        <v>265</v>
      </c>
      <c r="L1411" s="4">
        <f t="shared" ref="L1411:L1474" si="45">IF(H1411="g pollutant",K1411*J1411/10^12,IF(H1411="MMTCO2e",J1411,IF(H1411="MWh",J1411,0)))</f>
        <v>0</v>
      </c>
    </row>
    <row r="1412" spans="1:12">
      <c r="A1412" t="s">
        <v>1430</v>
      </c>
      <c r="B1412" t="s">
        <v>1</v>
      </c>
      <c r="C1412" t="s">
        <v>1720</v>
      </c>
      <c r="D1412" t="s">
        <v>1714</v>
      </c>
      <c r="E1412" t="s">
        <v>1704</v>
      </c>
      <c r="F1412" t="s">
        <v>1742</v>
      </c>
      <c r="H1412" t="str">
        <f>INDEX('Vensim Variables'!$B:$B,MATCH(EPS!$B1412,'Vensim Variables'!$A:$A,0))</f>
        <v>g pollutant</v>
      </c>
      <c r="I1412" t="str">
        <f t="shared" si="44"/>
        <v>N2O</v>
      </c>
      <c r="J1412">
        <f>INDEX(NoSettings!$D:$D,MATCH(EPS!$A1412,NoSettings!$A:$A,0))</f>
        <v>0</v>
      </c>
      <c r="K1412">
        <f>INDEX(GWP!$C$2:$C$13,MATCH(EPS!I1412,GWP!$B$2:$B$13,0))</f>
        <v>265</v>
      </c>
      <c r="L1412" s="4">
        <f t="shared" si="45"/>
        <v>0</v>
      </c>
    </row>
    <row r="1413" spans="1:12">
      <c r="A1413" t="s">
        <v>1431</v>
      </c>
      <c r="B1413" t="s">
        <v>1</v>
      </c>
      <c r="C1413" t="s">
        <v>1720</v>
      </c>
      <c r="D1413" t="s">
        <v>1714</v>
      </c>
      <c r="E1413" t="s">
        <v>1704</v>
      </c>
      <c r="F1413" t="s">
        <v>1743</v>
      </c>
      <c r="H1413" t="str">
        <f>INDEX('Vensim Variables'!$B:$B,MATCH(EPS!$B1413,'Vensim Variables'!$A:$A,0))</f>
        <v>g pollutant</v>
      </c>
      <c r="I1413" t="str">
        <f t="shared" si="44"/>
        <v>N2O</v>
      </c>
      <c r="J1413">
        <f>INDEX(NoSettings!$D:$D,MATCH(EPS!$A1413,NoSettings!$A:$A,0))</f>
        <v>0</v>
      </c>
      <c r="K1413">
        <f>INDEX(GWP!$C$2:$C$13,MATCH(EPS!I1413,GWP!$B$2:$B$13,0))</f>
        <v>265</v>
      </c>
      <c r="L1413" s="4">
        <f t="shared" si="45"/>
        <v>0</v>
      </c>
    </row>
    <row r="1414" spans="1:12">
      <c r="A1414" t="s">
        <v>1432</v>
      </c>
      <c r="B1414" t="s">
        <v>1</v>
      </c>
      <c r="C1414" t="s">
        <v>1720</v>
      </c>
      <c r="D1414" t="s">
        <v>1714</v>
      </c>
      <c r="E1414" t="s">
        <v>1704</v>
      </c>
      <c r="F1414" t="s">
        <v>1744</v>
      </c>
      <c r="H1414" t="str">
        <f>INDEX('Vensim Variables'!$B:$B,MATCH(EPS!$B1414,'Vensim Variables'!$A:$A,0))</f>
        <v>g pollutant</v>
      </c>
      <c r="I1414" t="str">
        <f t="shared" si="44"/>
        <v>N2O</v>
      </c>
      <c r="J1414">
        <f>INDEX(NoSettings!$D:$D,MATCH(EPS!$A1414,NoSettings!$A:$A,0))</f>
        <v>0</v>
      </c>
      <c r="K1414">
        <f>INDEX(GWP!$C$2:$C$13,MATCH(EPS!I1414,GWP!$B$2:$B$13,0))</f>
        <v>265</v>
      </c>
      <c r="L1414" s="4">
        <f t="shared" si="45"/>
        <v>0</v>
      </c>
    </row>
    <row r="1415" spans="1:12">
      <c r="A1415" t="s">
        <v>1433</v>
      </c>
      <c r="B1415" t="s">
        <v>1</v>
      </c>
      <c r="C1415" t="s">
        <v>1720</v>
      </c>
      <c r="D1415" t="s">
        <v>1714</v>
      </c>
      <c r="E1415" t="s">
        <v>1704</v>
      </c>
      <c r="F1415" t="s">
        <v>1745</v>
      </c>
      <c r="H1415" t="str">
        <f>INDEX('Vensim Variables'!$B:$B,MATCH(EPS!$B1415,'Vensim Variables'!$A:$A,0))</f>
        <v>g pollutant</v>
      </c>
      <c r="I1415" t="str">
        <f t="shared" si="44"/>
        <v>N2O</v>
      </c>
      <c r="J1415">
        <f>INDEX(NoSettings!$D:$D,MATCH(EPS!$A1415,NoSettings!$A:$A,0))</f>
        <v>0</v>
      </c>
      <c r="K1415">
        <f>INDEX(GWP!$C$2:$C$13,MATCH(EPS!I1415,GWP!$B$2:$B$13,0))</f>
        <v>265</v>
      </c>
      <c r="L1415" s="4">
        <f t="shared" si="45"/>
        <v>0</v>
      </c>
    </row>
    <row r="1416" spans="1:12">
      <c r="A1416" t="s">
        <v>1434</v>
      </c>
      <c r="B1416" t="s">
        <v>1</v>
      </c>
      <c r="C1416" t="s">
        <v>1720</v>
      </c>
      <c r="D1416" t="s">
        <v>1714</v>
      </c>
      <c r="E1416" t="s">
        <v>1704</v>
      </c>
      <c r="F1416" t="s">
        <v>1746</v>
      </c>
      <c r="H1416" t="str">
        <f>INDEX('Vensim Variables'!$B:$B,MATCH(EPS!$B1416,'Vensim Variables'!$A:$A,0))</f>
        <v>g pollutant</v>
      </c>
      <c r="I1416" t="str">
        <f t="shared" si="44"/>
        <v>N2O</v>
      </c>
      <c r="J1416">
        <f>INDEX(NoSettings!$D:$D,MATCH(EPS!$A1416,NoSettings!$A:$A,0))</f>
        <v>0</v>
      </c>
      <c r="K1416">
        <f>INDEX(GWP!$C$2:$C$13,MATCH(EPS!I1416,GWP!$B$2:$B$13,0))</f>
        <v>265</v>
      </c>
      <c r="L1416" s="4">
        <f t="shared" si="45"/>
        <v>0</v>
      </c>
    </row>
    <row r="1417" spans="1:12">
      <c r="A1417" t="s">
        <v>1435</v>
      </c>
      <c r="B1417" t="s">
        <v>1</v>
      </c>
      <c r="C1417" t="s">
        <v>1720</v>
      </c>
      <c r="D1417" t="s">
        <v>1714</v>
      </c>
      <c r="E1417" t="s">
        <v>1704</v>
      </c>
      <c r="F1417" t="s">
        <v>1747</v>
      </c>
      <c r="H1417" t="str">
        <f>INDEX('Vensim Variables'!$B:$B,MATCH(EPS!$B1417,'Vensim Variables'!$A:$A,0))</f>
        <v>g pollutant</v>
      </c>
      <c r="I1417" t="str">
        <f t="shared" si="44"/>
        <v>N2O</v>
      </c>
      <c r="J1417">
        <f>INDEX(NoSettings!$D:$D,MATCH(EPS!$A1417,NoSettings!$A:$A,0))</f>
        <v>0</v>
      </c>
      <c r="K1417">
        <f>INDEX(GWP!$C$2:$C$13,MATCH(EPS!I1417,GWP!$B$2:$B$13,0))</f>
        <v>265</v>
      </c>
      <c r="L1417" s="4">
        <f t="shared" si="45"/>
        <v>0</v>
      </c>
    </row>
    <row r="1418" spans="1:12">
      <c r="A1418" t="s">
        <v>1436</v>
      </c>
      <c r="B1418" t="s">
        <v>1</v>
      </c>
      <c r="C1418" t="s">
        <v>1720</v>
      </c>
      <c r="D1418" t="s">
        <v>1714</v>
      </c>
      <c r="E1418" t="s">
        <v>1704</v>
      </c>
      <c r="F1418" t="s">
        <v>1748</v>
      </c>
      <c r="H1418" t="str">
        <f>INDEX('Vensim Variables'!$B:$B,MATCH(EPS!$B1418,'Vensim Variables'!$A:$A,0))</f>
        <v>g pollutant</v>
      </c>
      <c r="I1418" t="str">
        <f t="shared" si="44"/>
        <v>N2O</v>
      </c>
      <c r="J1418">
        <f>INDEX(NoSettings!$D:$D,MATCH(EPS!$A1418,NoSettings!$A:$A,0))</f>
        <v>0</v>
      </c>
      <c r="K1418">
        <f>INDEX(GWP!$C$2:$C$13,MATCH(EPS!I1418,GWP!$B$2:$B$13,0))</f>
        <v>265</v>
      </c>
      <c r="L1418" s="4">
        <f t="shared" si="45"/>
        <v>0</v>
      </c>
    </row>
    <row r="1419" spans="1:12">
      <c r="A1419" t="s">
        <v>1437</v>
      </c>
      <c r="B1419" t="s">
        <v>1</v>
      </c>
      <c r="C1419" t="s">
        <v>1720</v>
      </c>
      <c r="D1419" t="s">
        <v>1714</v>
      </c>
      <c r="E1419" t="s">
        <v>1704</v>
      </c>
      <c r="F1419" t="s">
        <v>1749</v>
      </c>
      <c r="H1419" t="str">
        <f>INDEX('Vensim Variables'!$B:$B,MATCH(EPS!$B1419,'Vensim Variables'!$A:$A,0))</f>
        <v>g pollutant</v>
      </c>
      <c r="I1419" t="str">
        <f t="shared" si="44"/>
        <v>N2O</v>
      </c>
      <c r="J1419">
        <f>INDEX(NoSettings!$D:$D,MATCH(EPS!$A1419,NoSettings!$A:$A,0))</f>
        <v>0</v>
      </c>
      <c r="K1419">
        <f>INDEX(GWP!$C$2:$C$13,MATCH(EPS!I1419,GWP!$B$2:$B$13,0))</f>
        <v>265</v>
      </c>
      <c r="L1419" s="4">
        <f t="shared" si="45"/>
        <v>0</v>
      </c>
    </row>
    <row r="1420" spans="1:12">
      <c r="A1420" t="s">
        <v>1438</v>
      </c>
      <c r="B1420" t="s">
        <v>1</v>
      </c>
      <c r="C1420" t="s">
        <v>1720</v>
      </c>
      <c r="D1420" t="s">
        <v>1714</v>
      </c>
      <c r="E1420" t="s">
        <v>1704</v>
      </c>
      <c r="F1420" t="s">
        <v>1750</v>
      </c>
      <c r="H1420" t="str">
        <f>INDEX('Vensim Variables'!$B:$B,MATCH(EPS!$B1420,'Vensim Variables'!$A:$A,0))</f>
        <v>g pollutant</v>
      </c>
      <c r="I1420" t="str">
        <f t="shared" si="44"/>
        <v>N2O</v>
      </c>
      <c r="J1420">
        <f>INDEX(NoSettings!$D:$D,MATCH(EPS!$A1420,NoSettings!$A:$A,0))</f>
        <v>0</v>
      </c>
      <c r="K1420">
        <f>INDEX(GWP!$C$2:$C$13,MATCH(EPS!I1420,GWP!$B$2:$B$13,0))</f>
        <v>265</v>
      </c>
      <c r="L1420" s="4">
        <f t="shared" si="45"/>
        <v>0</v>
      </c>
    </row>
    <row r="1421" spans="1:12">
      <c r="A1421" t="s">
        <v>1439</v>
      </c>
      <c r="B1421" t="s">
        <v>1</v>
      </c>
      <c r="C1421" t="s">
        <v>1720</v>
      </c>
      <c r="D1421" t="s">
        <v>1714</v>
      </c>
      <c r="E1421" t="s">
        <v>1704</v>
      </c>
      <c r="F1421" t="s">
        <v>1751</v>
      </c>
      <c r="H1421" t="str">
        <f>INDEX('Vensim Variables'!$B:$B,MATCH(EPS!$B1421,'Vensim Variables'!$A:$A,0))</f>
        <v>g pollutant</v>
      </c>
      <c r="I1421" t="str">
        <f t="shared" si="44"/>
        <v>N2O</v>
      </c>
      <c r="J1421">
        <f>INDEX(NoSettings!$D:$D,MATCH(EPS!$A1421,NoSettings!$A:$A,0))</f>
        <v>0</v>
      </c>
      <c r="K1421">
        <f>INDEX(GWP!$C$2:$C$13,MATCH(EPS!I1421,GWP!$B$2:$B$13,0))</f>
        <v>265</v>
      </c>
      <c r="L1421" s="4">
        <f t="shared" si="45"/>
        <v>0</v>
      </c>
    </row>
    <row r="1422" spans="1:12">
      <c r="A1422" t="s">
        <v>1440</v>
      </c>
      <c r="B1422" t="s">
        <v>1</v>
      </c>
      <c r="C1422" t="s">
        <v>1720</v>
      </c>
      <c r="D1422" t="s">
        <v>1715</v>
      </c>
      <c r="E1422" t="s">
        <v>1703</v>
      </c>
      <c r="F1422" t="s">
        <v>1742</v>
      </c>
      <c r="H1422" t="str">
        <f>INDEX('Vensim Variables'!$B:$B,MATCH(EPS!$B1422,'Vensim Variables'!$A:$A,0))</f>
        <v>g pollutant</v>
      </c>
      <c r="I1422" t="str">
        <f t="shared" si="44"/>
        <v>F gases</v>
      </c>
      <c r="J1422">
        <f>INDEX(NoSettings!$D:$D,MATCH(EPS!$A1422,NoSettings!$A:$A,0))</f>
        <v>0</v>
      </c>
      <c r="K1422">
        <f>INDEX(GWP!$C$2:$C$13,MATCH(EPS!I1422,GWP!$B$2:$B$13,0))</f>
        <v>1</v>
      </c>
      <c r="L1422" s="4">
        <f t="shared" si="45"/>
        <v>0</v>
      </c>
    </row>
    <row r="1423" spans="1:12">
      <c r="A1423" t="s">
        <v>1441</v>
      </c>
      <c r="B1423" t="s">
        <v>1</v>
      </c>
      <c r="C1423" t="s">
        <v>1720</v>
      </c>
      <c r="D1423" t="s">
        <v>1715</v>
      </c>
      <c r="E1423" t="s">
        <v>1703</v>
      </c>
      <c r="F1423" t="s">
        <v>1743</v>
      </c>
      <c r="H1423" t="str">
        <f>INDEX('Vensim Variables'!$B:$B,MATCH(EPS!$B1423,'Vensim Variables'!$A:$A,0))</f>
        <v>g pollutant</v>
      </c>
      <c r="I1423" t="str">
        <f t="shared" si="44"/>
        <v>F gases</v>
      </c>
      <c r="J1423">
        <f>INDEX(NoSettings!$D:$D,MATCH(EPS!$A1423,NoSettings!$A:$A,0))</f>
        <v>0</v>
      </c>
      <c r="K1423">
        <f>INDEX(GWP!$C$2:$C$13,MATCH(EPS!I1423,GWP!$B$2:$B$13,0))</f>
        <v>1</v>
      </c>
      <c r="L1423" s="4">
        <f t="shared" si="45"/>
        <v>0</v>
      </c>
    </row>
    <row r="1424" spans="1:12">
      <c r="A1424" t="s">
        <v>1442</v>
      </c>
      <c r="B1424" t="s">
        <v>1</v>
      </c>
      <c r="C1424" t="s">
        <v>1720</v>
      </c>
      <c r="D1424" t="s">
        <v>1715</v>
      </c>
      <c r="E1424" t="s">
        <v>1703</v>
      </c>
      <c r="F1424" t="s">
        <v>1744</v>
      </c>
      <c r="H1424" t="str">
        <f>INDEX('Vensim Variables'!$B:$B,MATCH(EPS!$B1424,'Vensim Variables'!$A:$A,0))</f>
        <v>g pollutant</v>
      </c>
      <c r="I1424" t="str">
        <f t="shared" si="44"/>
        <v>F gases</v>
      </c>
      <c r="J1424">
        <f>INDEX(NoSettings!$D:$D,MATCH(EPS!$A1424,NoSettings!$A:$A,0))</f>
        <v>0</v>
      </c>
      <c r="K1424">
        <f>INDEX(GWP!$C$2:$C$13,MATCH(EPS!I1424,GWP!$B$2:$B$13,0))</f>
        <v>1</v>
      </c>
      <c r="L1424" s="4">
        <f t="shared" si="45"/>
        <v>0</v>
      </c>
    </row>
    <row r="1425" spans="1:12">
      <c r="A1425" t="s">
        <v>1443</v>
      </c>
      <c r="B1425" t="s">
        <v>1</v>
      </c>
      <c r="C1425" t="s">
        <v>1720</v>
      </c>
      <c r="D1425" t="s">
        <v>1715</v>
      </c>
      <c r="E1425" t="s">
        <v>1703</v>
      </c>
      <c r="F1425" t="s">
        <v>1745</v>
      </c>
      <c r="H1425" t="str">
        <f>INDEX('Vensim Variables'!$B:$B,MATCH(EPS!$B1425,'Vensim Variables'!$A:$A,0))</f>
        <v>g pollutant</v>
      </c>
      <c r="I1425" t="str">
        <f t="shared" si="44"/>
        <v>F gases</v>
      </c>
      <c r="J1425">
        <f>INDEX(NoSettings!$D:$D,MATCH(EPS!$A1425,NoSettings!$A:$A,0))</f>
        <v>0</v>
      </c>
      <c r="K1425">
        <f>INDEX(GWP!$C$2:$C$13,MATCH(EPS!I1425,GWP!$B$2:$B$13,0))</f>
        <v>1</v>
      </c>
      <c r="L1425" s="4">
        <f t="shared" si="45"/>
        <v>0</v>
      </c>
    </row>
    <row r="1426" spans="1:12">
      <c r="A1426" t="s">
        <v>1444</v>
      </c>
      <c r="B1426" t="s">
        <v>1</v>
      </c>
      <c r="C1426" t="s">
        <v>1720</v>
      </c>
      <c r="D1426" t="s">
        <v>1715</v>
      </c>
      <c r="E1426" t="s">
        <v>1703</v>
      </c>
      <c r="F1426" t="s">
        <v>1746</v>
      </c>
      <c r="H1426" t="str">
        <f>INDEX('Vensim Variables'!$B:$B,MATCH(EPS!$B1426,'Vensim Variables'!$A:$A,0))</f>
        <v>g pollutant</v>
      </c>
      <c r="I1426" t="str">
        <f t="shared" si="44"/>
        <v>F gases</v>
      </c>
      <c r="J1426">
        <f>INDEX(NoSettings!$D:$D,MATCH(EPS!$A1426,NoSettings!$A:$A,0))</f>
        <v>0</v>
      </c>
      <c r="K1426">
        <f>INDEX(GWP!$C$2:$C$13,MATCH(EPS!I1426,GWP!$B$2:$B$13,0))</f>
        <v>1</v>
      </c>
      <c r="L1426" s="4">
        <f t="shared" si="45"/>
        <v>0</v>
      </c>
    </row>
    <row r="1427" spans="1:12">
      <c r="A1427" t="s">
        <v>1445</v>
      </c>
      <c r="B1427" t="s">
        <v>1</v>
      </c>
      <c r="C1427" t="s">
        <v>1720</v>
      </c>
      <c r="D1427" t="s">
        <v>1715</v>
      </c>
      <c r="E1427" t="s">
        <v>1703</v>
      </c>
      <c r="F1427" t="s">
        <v>1747</v>
      </c>
      <c r="H1427" t="str">
        <f>INDEX('Vensim Variables'!$B:$B,MATCH(EPS!$B1427,'Vensim Variables'!$A:$A,0))</f>
        <v>g pollutant</v>
      </c>
      <c r="I1427" t="str">
        <f t="shared" si="44"/>
        <v>F gases</v>
      </c>
      <c r="J1427">
        <f>INDEX(NoSettings!$D:$D,MATCH(EPS!$A1427,NoSettings!$A:$A,0))</f>
        <v>0</v>
      </c>
      <c r="K1427">
        <f>INDEX(GWP!$C$2:$C$13,MATCH(EPS!I1427,GWP!$B$2:$B$13,0))</f>
        <v>1</v>
      </c>
      <c r="L1427" s="4">
        <f t="shared" si="45"/>
        <v>0</v>
      </c>
    </row>
    <row r="1428" spans="1:12">
      <c r="A1428" t="s">
        <v>1446</v>
      </c>
      <c r="B1428" t="s">
        <v>1</v>
      </c>
      <c r="C1428" t="s">
        <v>1720</v>
      </c>
      <c r="D1428" t="s">
        <v>1715</v>
      </c>
      <c r="E1428" t="s">
        <v>1703</v>
      </c>
      <c r="F1428" t="s">
        <v>1748</v>
      </c>
      <c r="H1428" t="str">
        <f>INDEX('Vensim Variables'!$B:$B,MATCH(EPS!$B1428,'Vensim Variables'!$A:$A,0))</f>
        <v>g pollutant</v>
      </c>
      <c r="I1428" t="str">
        <f t="shared" si="44"/>
        <v>F gases</v>
      </c>
      <c r="J1428">
        <f>INDEX(NoSettings!$D:$D,MATCH(EPS!$A1428,NoSettings!$A:$A,0))</f>
        <v>0</v>
      </c>
      <c r="K1428">
        <f>INDEX(GWP!$C$2:$C$13,MATCH(EPS!I1428,GWP!$B$2:$B$13,0))</f>
        <v>1</v>
      </c>
      <c r="L1428" s="4">
        <f t="shared" si="45"/>
        <v>0</v>
      </c>
    </row>
    <row r="1429" spans="1:12">
      <c r="A1429" t="s">
        <v>1447</v>
      </c>
      <c r="B1429" t="s">
        <v>1</v>
      </c>
      <c r="C1429" t="s">
        <v>1720</v>
      </c>
      <c r="D1429" t="s">
        <v>1715</v>
      </c>
      <c r="E1429" t="s">
        <v>1703</v>
      </c>
      <c r="F1429" t="s">
        <v>1749</v>
      </c>
      <c r="H1429" t="str">
        <f>INDEX('Vensim Variables'!$B:$B,MATCH(EPS!$B1429,'Vensim Variables'!$A:$A,0))</f>
        <v>g pollutant</v>
      </c>
      <c r="I1429" t="str">
        <f t="shared" si="44"/>
        <v>F gases</v>
      </c>
      <c r="J1429">
        <f>INDEX(NoSettings!$D:$D,MATCH(EPS!$A1429,NoSettings!$A:$A,0))</f>
        <v>0</v>
      </c>
      <c r="K1429">
        <f>INDEX(GWP!$C$2:$C$13,MATCH(EPS!I1429,GWP!$B$2:$B$13,0))</f>
        <v>1</v>
      </c>
      <c r="L1429" s="4">
        <f t="shared" si="45"/>
        <v>0</v>
      </c>
    </row>
    <row r="1430" spans="1:12">
      <c r="A1430" t="s">
        <v>1448</v>
      </c>
      <c r="B1430" t="s">
        <v>1</v>
      </c>
      <c r="C1430" t="s">
        <v>1720</v>
      </c>
      <c r="D1430" t="s">
        <v>1715</v>
      </c>
      <c r="E1430" t="s">
        <v>1703</v>
      </c>
      <c r="F1430" t="s">
        <v>1750</v>
      </c>
      <c r="H1430" t="str">
        <f>INDEX('Vensim Variables'!$B:$B,MATCH(EPS!$B1430,'Vensim Variables'!$A:$A,0))</f>
        <v>g pollutant</v>
      </c>
      <c r="I1430" t="str">
        <f t="shared" si="44"/>
        <v>F gases</v>
      </c>
      <c r="J1430">
        <f>INDEX(NoSettings!$D:$D,MATCH(EPS!$A1430,NoSettings!$A:$A,0))</f>
        <v>0</v>
      </c>
      <c r="K1430">
        <f>INDEX(GWP!$C$2:$C$13,MATCH(EPS!I1430,GWP!$B$2:$B$13,0))</f>
        <v>1</v>
      </c>
      <c r="L1430" s="4">
        <f t="shared" si="45"/>
        <v>0</v>
      </c>
    </row>
    <row r="1431" spans="1:12">
      <c r="A1431" t="s">
        <v>1449</v>
      </c>
      <c r="B1431" t="s">
        <v>1</v>
      </c>
      <c r="C1431" t="s">
        <v>1720</v>
      </c>
      <c r="D1431" t="s">
        <v>1715</v>
      </c>
      <c r="E1431" t="s">
        <v>1703</v>
      </c>
      <c r="F1431" t="s">
        <v>1751</v>
      </c>
      <c r="H1431" t="str">
        <f>INDEX('Vensim Variables'!$B:$B,MATCH(EPS!$B1431,'Vensim Variables'!$A:$A,0))</f>
        <v>g pollutant</v>
      </c>
      <c r="I1431" t="str">
        <f t="shared" si="44"/>
        <v>F gases</v>
      </c>
      <c r="J1431">
        <f>INDEX(NoSettings!$D:$D,MATCH(EPS!$A1431,NoSettings!$A:$A,0))</f>
        <v>0</v>
      </c>
      <c r="K1431">
        <f>INDEX(GWP!$C$2:$C$13,MATCH(EPS!I1431,GWP!$B$2:$B$13,0))</f>
        <v>1</v>
      </c>
      <c r="L1431" s="4">
        <f t="shared" si="45"/>
        <v>0</v>
      </c>
    </row>
    <row r="1432" spans="1:12">
      <c r="A1432" t="s">
        <v>1450</v>
      </c>
      <c r="B1432" t="s">
        <v>1</v>
      </c>
      <c r="C1432" t="s">
        <v>1720</v>
      </c>
      <c r="D1432" t="s">
        <v>1715</v>
      </c>
      <c r="E1432" t="s">
        <v>1704</v>
      </c>
      <c r="F1432" t="s">
        <v>1742</v>
      </c>
      <c r="H1432" t="str">
        <f>INDEX('Vensim Variables'!$B:$B,MATCH(EPS!$B1432,'Vensim Variables'!$A:$A,0))</f>
        <v>g pollutant</v>
      </c>
      <c r="I1432" t="str">
        <f t="shared" si="44"/>
        <v>F gases</v>
      </c>
      <c r="J1432">
        <f>INDEX(NoSettings!$D:$D,MATCH(EPS!$A1432,NoSettings!$A:$A,0))</f>
        <v>0</v>
      </c>
      <c r="K1432">
        <f>INDEX(GWP!$C$2:$C$13,MATCH(EPS!I1432,GWP!$B$2:$B$13,0))</f>
        <v>1</v>
      </c>
      <c r="L1432" s="4">
        <f t="shared" si="45"/>
        <v>0</v>
      </c>
    </row>
    <row r="1433" spans="1:12">
      <c r="A1433" t="s">
        <v>1451</v>
      </c>
      <c r="B1433" t="s">
        <v>1</v>
      </c>
      <c r="C1433" t="s">
        <v>1720</v>
      </c>
      <c r="D1433" t="s">
        <v>1715</v>
      </c>
      <c r="E1433" t="s">
        <v>1704</v>
      </c>
      <c r="F1433" t="s">
        <v>1743</v>
      </c>
      <c r="H1433" t="str">
        <f>INDEX('Vensim Variables'!$B:$B,MATCH(EPS!$B1433,'Vensim Variables'!$A:$A,0))</f>
        <v>g pollutant</v>
      </c>
      <c r="I1433" t="str">
        <f t="shared" si="44"/>
        <v>F gases</v>
      </c>
      <c r="J1433">
        <f>INDEX(NoSettings!$D:$D,MATCH(EPS!$A1433,NoSettings!$A:$A,0))</f>
        <v>0</v>
      </c>
      <c r="K1433">
        <f>INDEX(GWP!$C$2:$C$13,MATCH(EPS!I1433,GWP!$B$2:$B$13,0))</f>
        <v>1</v>
      </c>
      <c r="L1433" s="4">
        <f t="shared" si="45"/>
        <v>0</v>
      </c>
    </row>
    <row r="1434" spans="1:12">
      <c r="A1434" t="s">
        <v>1452</v>
      </c>
      <c r="B1434" t="s">
        <v>1</v>
      </c>
      <c r="C1434" t="s">
        <v>1720</v>
      </c>
      <c r="D1434" t="s">
        <v>1715</v>
      </c>
      <c r="E1434" t="s">
        <v>1704</v>
      </c>
      <c r="F1434" t="s">
        <v>1744</v>
      </c>
      <c r="H1434" t="str">
        <f>INDEX('Vensim Variables'!$B:$B,MATCH(EPS!$B1434,'Vensim Variables'!$A:$A,0))</f>
        <v>g pollutant</v>
      </c>
      <c r="I1434" t="str">
        <f t="shared" si="44"/>
        <v>F gases</v>
      </c>
      <c r="J1434">
        <f>INDEX(NoSettings!$D:$D,MATCH(EPS!$A1434,NoSettings!$A:$A,0))</f>
        <v>0</v>
      </c>
      <c r="K1434">
        <f>INDEX(GWP!$C$2:$C$13,MATCH(EPS!I1434,GWP!$B$2:$B$13,0))</f>
        <v>1</v>
      </c>
      <c r="L1434" s="4">
        <f t="shared" si="45"/>
        <v>0</v>
      </c>
    </row>
    <row r="1435" spans="1:12">
      <c r="A1435" t="s">
        <v>1453</v>
      </c>
      <c r="B1435" t="s">
        <v>1</v>
      </c>
      <c r="C1435" t="s">
        <v>1720</v>
      </c>
      <c r="D1435" t="s">
        <v>1715</v>
      </c>
      <c r="E1435" t="s">
        <v>1704</v>
      </c>
      <c r="F1435" t="s">
        <v>1745</v>
      </c>
      <c r="H1435" t="str">
        <f>INDEX('Vensim Variables'!$B:$B,MATCH(EPS!$B1435,'Vensim Variables'!$A:$A,0))</f>
        <v>g pollutant</v>
      </c>
      <c r="I1435" t="str">
        <f t="shared" si="44"/>
        <v>F gases</v>
      </c>
      <c r="J1435">
        <f>INDEX(NoSettings!$D:$D,MATCH(EPS!$A1435,NoSettings!$A:$A,0))</f>
        <v>0</v>
      </c>
      <c r="K1435">
        <f>INDEX(GWP!$C$2:$C$13,MATCH(EPS!I1435,GWP!$B$2:$B$13,0))</f>
        <v>1</v>
      </c>
      <c r="L1435" s="4">
        <f t="shared" si="45"/>
        <v>0</v>
      </c>
    </row>
    <row r="1436" spans="1:12">
      <c r="A1436" t="s">
        <v>1454</v>
      </c>
      <c r="B1436" t="s">
        <v>1</v>
      </c>
      <c r="C1436" t="s">
        <v>1720</v>
      </c>
      <c r="D1436" t="s">
        <v>1715</v>
      </c>
      <c r="E1436" t="s">
        <v>1704</v>
      </c>
      <c r="F1436" t="s">
        <v>1746</v>
      </c>
      <c r="H1436" t="str">
        <f>INDEX('Vensim Variables'!$B:$B,MATCH(EPS!$B1436,'Vensim Variables'!$A:$A,0))</f>
        <v>g pollutant</v>
      </c>
      <c r="I1436" t="str">
        <f t="shared" si="44"/>
        <v>F gases</v>
      </c>
      <c r="J1436">
        <f>INDEX(NoSettings!$D:$D,MATCH(EPS!$A1436,NoSettings!$A:$A,0))</f>
        <v>0</v>
      </c>
      <c r="K1436">
        <f>INDEX(GWP!$C$2:$C$13,MATCH(EPS!I1436,GWP!$B$2:$B$13,0))</f>
        <v>1</v>
      </c>
      <c r="L1436" s="4">
        <f t="shared" si="45"/>
        <v>0</v>
      </c>
    </row>
    <row r="1437" spans="1:12">
      <c r="A1437" t="s">
        <v>1455</v>
      </c>
      <c r="B1437" t="s">
        <v>1</v>
      </c>
      <c r="C1437" t="s">
        <v>1720</v>
      </c>
      <c r="D1437" t="s">
        <v>1715</v>
      </c>
      <c r="E1437" t="s">
        <v>1704</v>
      </c>
      <c r="F1437" t="s">
        <v>1747</v>
      </c>
      <c r="H1437" t="str">
        <f>INDEX('Vensim Variables'!$B:$B,MATCH(EPS!$B1437,'Vensim Variables'!$A:$A,0))</f>
        <v>g pollutant</v>
      </c>
      <c r="I1437" t="str">
        <f t="shared" si="44"/>
        <v>F gases</v>
      </c>
      <c r="J1437">
        <f>INDEX(NoSettings!$D:$D,MATCH(EPS!$A1437,NoSettings!$A:$A,0))</f>
        <v>0</v>
      </c>
      <c r="K1437">
        <f>INDEX(GWP!$C$2:$C$13,MATCH(EPS!I1437,GWP!$B$2:$B$13,0))</f>
        <v>1</v>
      </c>
      <c r="L1437" s="4">
        <f t="shared" si="45"/>
        <v>0</v>
      </c>
    </row>
    <row r="1438" spans="1:12">
      <c r="A1438" t="s">
        <v>1456</v>
      </c>
      <c r="B1438" t="s">
        <v>1</v>
      </c>
      <c r="C1438" t="s">
        <v>1720</v>
      </c>
      <c r="D1438" t="s">
        <v>1715</v>
      </c>
      <c r="E1438" t="s">
        <v>1704</v>
      </c>
      <c r="F1438" t="s">
        <v>1748</v>
      </c>
      <c r="H1438" t="str">
        <f>INDEX('Vensim Variables'!$B:$B,MATCH(EPS!$B1438,'Vensim Variables'!$A:$A,0))</f>
        <v>g pollutant</v>
      </c>
      <c r="I1438" t="str">
        <f t="shared" si="44"/>
        <v>F gases</v>
      </c>
      <c r="J1438">
        <f>INDEX(NoSettings!$D:$D,MATCH(EPS!$A1438,NoSettings!$A:$A,0))</f>
        <v>0</v>
      </c>
      <c r="K1438">
        <f>INDEX(GWP!$C$2:$C$13,MATCH(EPS!I1438,GWP!$B$2:$B$13,0))</f>
        <v>1</v>
      </c>
      <c r="L1438" s="4">
        <f t="shared" si="45"/>
        <v>0</v>
      </c>
    </row>
    <row r="1439" spans="1:12">
      <c r="A1439" t="s">
        <v>1457</v>
      </c>
      <c r="B1439" t="s">
        <v>1</v>
      </c>
      <c r="C1439" t="s">
        <v>1720</v>
      </c>
      <c r="D1439" t="s">
        <v>1715</v>
      </c>
      <c r="E1439" t="s">
        <v>1704</v>
      </c>
      <c r="F1439" t="s">
        <v>1749</v>
      </c>
      <c r="H1439" t="str">
        <f>INDEX('Vensim Variables'!$B:$B,MATCH(EPS!$B1439,'Vensim Variables'!$A:$A,0))</f>
        <v>g pollutant</v>
      </c>
      <c r="I1439" t="str">
        <f t="shared" si="44"/>
        <v>F gases</v>
      </c>
      <c r="J1439">
        <f>INDEX(NoSettings!$D:$D,MATCH(EPS!$A1439,NoSettings!$A:$A,0))</f>
        <v>0</v>
      </c>
      <c r="K1439">
        <f>INDEX(GWP!$C$2:$C$13,MATCH(EPS!I1439,GWP!$B$2:$B$13,0))</f>
        <v>1</v>
      </c>
      <c r="L1439" s="4">
        <f t="shared" si="45"/>
        <v>0</v>
      </c>
    </row>
    <row r="1440" spans="1:12">
      <c r="A1440" t="s">
        <v>1458</v>
      </c>
      <c r="B1440" t="s">
        <v>1</v>
      </c>
      <c r="C1440" t="s">
        <v>1720</v>
      </c>
      <c r="D1440" t="s">
        <v>1715</v>
      </c>
      <c r="E1440" t="s">
        <v>1704</v>
      </c>
      <c r="F1440" t="s">
        <v>1750</v>
      </c>
      <c r="H1440" t="str">
        <f>INDEX('Vensim Variables'!$B:$B,MATCH(EPS!$B1440,'Vensim Variables'!$A:$A,0))</f>
        <v>g pollutant</v>
      </c>
      <c r="I1440" t="str">
        <f t="shared" si="44"/>
        <v>F gases</v>
      </c>
      <c r="J1440">
        <f>INDEX(NoSettings!$D:$D,MATCH(EPS!$A1440,NoSettings!$A:$A,0))</f>
        <v>0</v>
      </c>
      <c r="K1440">
        <f>INDEX(GWP!$C$2:$C$13,MATCH(EPS!I1440,GWP!$B$2:$B$13,0))</f>
        <v>1</v>
      </c>
      <c r="L1440" s="4">
        <f t="shared" si="45"/>
        <v>0</v>
      </c>
    </row>
    <row r="1441" spans="1:12">
      <c r="A1441" t="s">
        <v>1459</v>
      </c>
      <c r="B1441" t="s">
        <v>1</v>
      </c>
      <c r="C1441" t="s">
        <v>1720</v>
      </c>
      <c r="D1441" t="s">
        <v>1715</v>
      </c>
      <c r="E1441" t="s">
        <v>1704</v>
      </c>
      <c r="F1441" t="s">
        <v>1751</v>
      </c>
      <c r="H1441" t="str">
        <f>INDEX('Vensim Variables'!$B:$B,MATCH(EPS!$B1441,'Vensim Variables'!$A:$A,0))</f>
        <v>g pollutant</v>
      </c>
      <c r="I1441" t="str">
        <f t="shared" si="44"/>
        <v>F gases</v>
      </c>
      <c r="J1441">
        <f>INDEX(NoSettings!$D:$D,MATCH(EPS!$A1441,NoSettings!$A:$A,0))</f>
        <v>0</v>
      </c>
      <c r="K1441">
        <f>INDEX(GWP!$C$2:$C$13,MATCH(EPS!I1441,GWP!$B$2:$B$13,0))</f>
        <v>1</v>
      </c>
      <c r="L1441" s="4">
        <f t="shared" si="45"/>
        <v>0</v>
      </c>
    </row>
    <row r="1442" spans="1:12">
      <c r="A1442" t="s">
        <v>1460</v>
      </c>
      <c r="B1442" t="s">
        <v>2</v>
      </c>
      <c r="C1442" t="s">
        <v>1702</v>
      </c>
      <c r="H1442" t="str">
        <f>INDEX('Vensim Variables'!$B:$B,MATCH(EPS!$B1442,'Vensim Variables'!$A:$A,0))</f>
        <v>g pollutant</v>
      </c>
      <c r="I1442" t="str">
        <f t="shared" si="44"/>
        <v>CO2</v>
      </c>
      <c r="J1442">
        <f>INDEX(NoSettings!$D:$D,MATCH(EPS!$A1442,NoSettings!$A:$A,0))</f>
        <v>1689780000000000</v>
      </c>
      <c r="K1442">
        <f>INDEX(GWP!$C$2:$C$13,MATCH(EPS!I1442,GWP!$B$2:$B$13,0))</f>
        <v>1</v>
      </c>
      <c r="L1442" s="4">
        <f t="shared" si="45"/>
        <v>1689.78</v>
      </c>
    </row>
    <row r="1443" spans="1:12">
      <c r="A1443" t="s">
        <v>1461</v>
      </c>
      <c r="B1443" t="s">
        <v>2</v>
      </c>
      <c r="C1443" t="s">
        <v>1705</v>
      </c>
      <c r="H1443" t="str">
        <f>INDEX('Vensim Variables'!$B:$B,MATCH(EPS!$B1443,'Vensim Variables'!$A:$A,0))</f>
        <v>g pollutant</v>
      </c>
      <c r="I1443" t="str">
        <f t="shared" si="44"/>
        <v>VOC</v>
      </c>
      <c r="J1443">
        <f>INDEX(NoSettings!$D:$D,MATCH(EPS!$A1443,NoSettings!$A:$A,0))</f>
        <v>1067800000000</v>
      </c>
      <c r="K1443">
        <f>INDEX(GWP!$C$2:$C$13,MATCH(EPS!I1443,GWP!$B$2:$B$13,0))</f>
        <v>0</v>
      </c>
      <c r="L1443" s="4">
        <f t="shared" si="45"/>
        <v>0</v>
      </c>
    </row>
    <row r="1444" spans="1:12">
      <c r="A1444" t="s">
        <v>1462</v>
      </c>
      <c r="B1444" t="s">
        <v>2</v>
      </c>
      <c r="C1444" t="s">
        <v>1706</v>
      </c>
      <c r="H1444" t="str">
        <f>INDEX('Vensim Variables'!$B:$B,MATCH(EPS!$B1444,'Vensim Variables'!$A:$A,0))</f>
        <v>g pollutant</v>
      </c>
      <c r="I1444" t="str">
        <f t="shared" si="44"/>
        <v>CO</v>
      </c>
      <c r="J1444">
        <f>INDEX(NoSettings!$D:$D,MATCH(EPS!$A1444,NoSettings!$A:$A,0))</f>
        <v>14796100000000</v>
      </c>
      <c r="K1444">
        <f>INDEX(GWP!$C$2:$C$13,MATCH(EPS!I1444,GWP!$B$2:$B$13,0))</f>
        <v>0</v>
      </c>
      <c r="L1444" s="4">
        <f t="shared" si="45"/>
        <v>0</v>
      </c>
    </row>
    <row r="1445" spans="1:12">
      <c r="A1445" t="s">
        <v>1463</v>
      </c>
      <c r="B1445" t="s">
        <v>2</v>
      </c>
      <c r="C1445" t="s">
        <v>1707</v>
      </c>
      <c r="H1445" t="str">
        <f>INDEX('Vensim Variables'!$B:$B,MATCH(EPS!$B1445,'Vensim Variables'!$A:$A,0))</f>
        <v>g pollutant</v>
      </c>
      <c r="I1445" t="str">
        <f t="shared" si="44"/>
        <v>NOx</v>
      </c>
      <c r="J1445">
        <f>INDEX(NoSettings!$D:$D,MATCH(EPS!$A1445,NoSettings!$A:$A,0))</f>
        <v>3119710000000</v>
      </c>
      <c r="K1445">
        <f>INDEX(GWP!$C$2:$C$13,MATCH(EPS!I1445,GWP!$B$2:$B$13,0))</f>
        <v>0</v>
      </c>
      <c r="L1445" s="4">
        <f t="shared" si="45"/>
        <v>0</v>
      </c>
    </row>
    <row r="1446" spans="1:12">
      <c r="A1446" t="s">
        <v>1464</v>
      </c>
      <c r="B1446" t="s">
        <v>2</v>
      </c>
      <c r="C1446" t="s">
        <v>1708</v>
      </c>
      <c r="H1446" t="str">
        <f>INDEX('Vensim Variables'!$B:$B,MATCH(EPS!$B1446,'Vensim Variables'!$A:$A,0))</f>
        <v>g pollutant</v>
      </c>
      <c r="I1446" t="str">
        <f t="shared" si="44"/>
        <v>PM10</v>
      </c>
      <c r="J1446">
        <f>INDEX(NoSettings!$D:$D,MATCH(EPS!$A1446,NoSettings!$A:$A,0))</f>
        <v>222916000000</v>
      </c>
      <c r="K1446">
        <f>INDEX(GWP!$C$2:$C$13,MATCH(EPS!I1446,GWP!$B$2:$B$13,0))</f>
        <v>0</v>
      </c>
      <c r="L1446" s="4">
        <f t="shared" si="45"/>
        <v>0</v>
      </c>
    </row>
    <row r="1447" spans="1:12">
      <c r="A1447" t="s">
        <v>1465</v>
      </c>
      <c r="B1447" t="s">
        <v>2</v>
      </c>
      <c r="C1447" t="s">
        <v>1709</v>
      </c>
      <c r="H1447" t="str">
        <f>INDEX('Vensim Variables'!$B:$B,MATCH(EPS!$B1447,'Vensim Variables'!$A:$A,0))</f>
        <v>g pollutant</v>
      </c>
      <c r="I1447" t="str">
        <f t="shared" si="44"/>
        <v>PM25</v>
      </c>
      <c r="J1447">
        <f>INDEX(NoSettings!$D:$D,MATCH(EPS!$A1447,NoSettings!$A:$A,0))</f>
        <v>108774000000</v>
      </c>
      <c r="K1447">
        <f>INDEX(GWP!$C$2:$C$13,MATCH(EPS!I1447,GWP!$B$2:$B$13,0))</f>
        <v>0</v>
      </c>
      <c r="L1447" s="4">
        <f t="shared" si="45"/>
        <v>0</v>
      </c>
    </row>
    <row r="1448" spans="1:12">
      <c r="A1448" t="s">
        <v>1466</v>
      </c>
      <c r="B1448" t="s">
        <v>2</v>
      </c>
      <c r="C1448" t="s">
        <v>1710</v>
      </c>
      <c r="H1448" t="str">
        <f>INDEX('Vensim Variables'!$B:$B,MATCH(EPS!$B1448,'Vensim Variables'!$A:$A,0))</f>
        <v>g pollutant</v>
      </c>
      <c r="I1448" t="str">
        <f t="shared" si="44"/>
        <v>SOx</v>
      </c>
      <c r="J1448">
        <f>INDEX(NoSettings!$D:$D,MATCH(EPS!$A1448,NoSettings!$A:$A,0))</f>
        <v>21837000000</v>
      </c>
      <c r="K1448">
        <f>INDEX(GWP!$C$2:$C$13,MATCH(EPS!I1448,GWP!$B$2:$B$13,0))</f>
        <v>0</v>
      </c>
      <c r="L1448" s="4">
        <f t="shared" si="45"/>
        <v>0</v>
      </c>
    </row>
    <row r="1449" spans="1:12">
      <c r="A1449" t="s">
        <v>1467</v>
      </c>
      <c r="B1449" t="s">
        <v>2</v>
      </c>
      <c r="C1449" t="s">
        <v>1711</v>
      </c>
      <c r="H1449" t="str">
        <f>INDEX('Vensim Variables'!$B:$B,MATCH(EPS!$B1449,'Vensim Variables'!$A:$A,0))</f>
        <v>g pollutant</v>
      </c>
      <c r="I1449" t="str">
        <f t="shared" si="44"/>
        <v>BC</v>
      </c>
      <c r="J1449">
        <f>INDEX(NoSettings!$D:$D,MATCH(EPS!$A1449,NoSettings!$A:$A,0))</f>
        <v>52127200000</v>
      </c>
      <c r="K1449">
        <f>INDEX(GWP!$C$2:$C$13,MATCH(EPS!I1449,GWP!$B$2:$B$13,0))</f>
        <v>0</v>
      </c>
      <c r="L1449" s="4">
        <f t="shared" si="45"/>
        <v>0</v>
      </c>
    </row>
    <row r="1450" spans="1:12">
      <c r="A1450" t="s">
        <v>1468</v>
      </c>
      <c r="B1450" t="s">
        <v>2</v>
      </c>
      <c r="C1450" t="s">
        <v>1712</v>
      </c>
      <c r="H1450" t="str">
        <f>INDEX('Vensim Variables'!$B:$B,MATCH(EPS!$B1450,'Vensim Variables'!$A:$A,0))</f>
        <v>g pollutant</v>
      </c>
      <c r="I1450" t="str">
        <f t="shared" si="44"/>
        <v>OC</v>
      </c>
      <c r="J1450">
        <f>INDEX(NoSettings!$D:$D,MATCH(EPS!$A1450,NoSettings!$A:$A,0))</f>
        <v>25937000000</v>
      </c>
      <c r="K1450">
        <f>INDEX(GWP!$C$2:$C$13,MATCH(EPS!I1450,GWP!$B$2:$B$13,0))</f>
        <v>0</v>
      </c>
      <c r="L1450" s="4">
        <f t="shared" si="45"/>
        <v>0</v>
      </c>
    </row>
    <row r="1451" spans="1:12">
      <c r="A1451" t="s">
        <v>1469</v>
      </c>
      <c r="B1451" t="s">
        <v>2</v>
      </c>
      <c r="C1451" t="s">
        <v>1713</v>
      </c>
      <c r="H1451" t="str">
        <f>INDEX('Vensim Variables'!$B:$B,MATCH(EPS!$B1451,'Vensim Variables'!$A:$A,0))</f>
        <v>g pollutant</v>
      </c>
      <c r="I1451" t="str">
        <f t="shared" si="44"/>
        <v>CH4</v>
      </c>
      <c r="J1451">
        <f>INDEX(NoSettings!$D:$D,MATCH(EPS!$A1451,NoSettings!$A:$A,0))</f>
        <v>70537100000</v>
      </c>
      <c r="K1451">
        <f>INDEX(GWP!$C$2:$C$13,MATCH(EPS!I1451,GWP!$B$2:$B$13,0))</f>
        <v>28</v>
      </c>
      <c r="L1451" s="4">
        <f t="shared" si="45"/>
        <v>1.9750388000000001</v>
      </c>
    </row>
    <row r="1452" spans="1:12">
      <c r="A1452" t="s">
        <v>1470</v>
      </c>
      <c r="B1452" t="s">
        <v>2</v>
      </c>
      <c r="C1452" t="s">
        <v>1714</v>
      </c>
      <c r="H1452" t="str">
        <f>INDEX('Vensim Variables'!$B:$B,MATCH(EPS!$B1452,'Vensim Variables'!$A:$A,0))</f>
        <v>g pollutant</v>
      </c>
      <c r="I1452" t="str">
        <f t="shared" si="44"/>
        <v>N2O</v>
      </c>
      <c r="J1452">
        <f>INDEX(NoSettings!$D:$D,MATCH(EPS!$A1452,NoSettings!$A:$A,0))</f>
        <v>42772800000</v>
      </c>
      <c r="K1452">
        <f>INDEX(GWP!$C$2:$C$13,MATCH(EPS!I1452,GWP!$B$2:$B$13,0))</f>
        <v>265</v>
      </c>
      <c r="L1452" s="4">
        <f t="shared" si="45"/>
        <v>11.334792</v>
      </c>
    </row>
    <row r="1453" spans="1:12">
      <c r="A1453" t="s">
        <v>1471</v>
      </c>
      <c r="B1453" t="s">
        <v>2</v>
      </c>
      <c r="C1453" t="s">
        <v>1715</v>
      </c>
      <c r="H1453" t="str">
        <f>INDEX('Vensim Variables'!$B:$B,MATCH(EPS!$B1453,'Vensim Variables'!$A:$A,0))</f>
        <v>g pollutant</v>
      </c>
      <c r="I1453" t="str">
        <f t="shared" si="44"/>
        <v>F gases</v>
      </c>
      <c r="J1453">
        <f>INDEX(NoSettings!$D:$D,MATCH(EPS!$A1453,NoSettings!$A:$A,0))</f>
        <v>0</v>
      </c>
      <c r="K1453">
        <f>INDEX(GWP!$C$2:$C$13,MATCH(EPS!I1453,GWP!$B$2:$B$13,0))</f>
        <v>1</v>
      </c>
      <c r="L1453" s="4">
        <f t="shared" si="45"/>
        <v>0</v>
      </c>
    </row>
    <row r="1454" spans="1:12">
      <c r="A1454" t="s">
        <v>1472</v>
      </c>
      <c r="B1454" t="s">
        <v>3</v>
      </c>
      <c r="C1454" t="s">
        <v>1702</v>
      </c>
      <c r="D1454" t="s">
        <v>1752</v>
      </c>
      <c r="H1454" t="str">
        <f>INDEX('Vensim Variables'!$B:$B,MATCH(EPS!$B1454,'Vensim Variables'!$A:$A,0))</f>
        <v>g pollutant</v>
      </c>
      <c r="I1454" t="str">
        <f t="shared" si="44"/>
        <v>CO2</v>
      </c>
      <c r="J1454">
        <f>INDEX(NoSettings!$D:$D,MATCH(EPS!$A1454,NoSettings!$A:$A,0))</f>
        <v>830971000000000</v>
      </c>
      <c r="K1454">
        <f>INDEX(GWP!$C$2:$C$13,MATCH(EPS!I1454,GWP!$B$2:$B$13,0))</f>
        <v>1</v>
      </c>
      <c r="L1454" s="4">
        <f t="shared" si="45"/>
        <v>830.971</v>
      </c>
    </row>
    <row r="1455" spans="1:12">
      <c r="A1455" t="s">
        <v>7161</v>
      </c>
      <c r="B1455" t="s">
        <v>3</v>
      </c>
      <c r="C1455" t="s">
        <v>1702</v>
      </c>
      <c r="D1455" t="s">
        <v>7281</v>
      </c>
      <c r="H1455" t="str">
        <f>INDEX('Vensim Variables'!$B:$B,MATCH(EPS!$B1455,'Vensim Variables'!$A:$A,0))</f>
        <v>g pollutant</v>
      </c>
      <c r="I1455" t="str">
        <f t="shared" si="44"/>
        <v>CO2</v>
      </c>
      <c r="J1455">
        <f>INDEX(NoSettings!$D:$D,MATCH(EPS!$A1455,NoSettings!$A:$A,0))</f>
        <v>42659000000000</v>
      </c>
      <c r="K1455">
        <f>INDEX(GWP!$C$2:$C$13,MATCH(EPS!I1455,GWP!$B$2:$B$13,0))</f>
        <v>1</v>
      </c>
      <c r="L1455" s="4">
        <f t="shared" si="45"/>
        <v>42.658999999999999</v>
      </c>
    </row>
    <row r="1456" spans="1:12">
      <c r="A1456" t="s">
        <v>7162</v>
      </c>
      <c r="B1456" t="s">
        <v>3</v>
      </c>
      <c r="C1456" t="s">
        <v>1702</v>
      </c>
      <c r="D1456" t="s">
        <v>7282</v>
      </c>
      <c r="H1456" t="str">
        <f>INDEX('Vensim Variables'!$B:$B,MATCH(EPS!$B1456,'Vensim Variables'!$A:$A,0))</f>
        <v>g pollutant</v>
      </c>
      <c r="I1456" t="str">
        <f t="shared" si="44"/>
        <v>CO2</v>
      </c>
      <c r="J1456">
        <f>INDEX(NoSettings!$D:$D,MATCH(EPS!$A1456,NoSettings!$A:$A,0))</f>
        <v>568530000000000</v>
      </c>
      <c r="K1456">
        <f>INDEX(GWP!$C$2:$C$13,MATCH(EPS!I1456,GWP!$B$2:$B$13,0))</f>
        <v>1</v>
      </c>
      <c r="L1456" s="4">
        <f t="shared" si="45"/>
        <v>568.53</v>
      </c>
    </row>
    <row r="1457" spans="1:12">
      <c r="A1457" t="s">
        <v>1474</v>
      </c>
      <c r="B1457" t="s">
        <v>3</v>
      </c>
      <c r="C1457" t="s">
        <v>1702</v>
      </c>
      <c r="D1457" t="s">
        <v>1754</v>
      </c>
      <c r="H1457" t="str">
        <f>INDEX('Vensim Variables'!$B:$B,MATCH(EPS!$B1457,'Vensim Variables'!$A:$A,0))</f>
        <v>g pollutant</v>
      </c>
      <c r="I1457" t="str">
        <f t="shared" si="44"/>
        <v>CO2</v>
      </c>
      <c r="J1457">
        <f>INDEX(NoSettings!$D:$D,MATCH(EPS!$A1457,NoSettings!$A:$A,0))</f>
        <v>0</v>
      </c>
      <c r="K1457">
        <f>INDEX(GWP!$C$2:$C$13,MATCH(EPS!I1457,GWP!$B$2:$B$13,0))</f>
        <v>1</v>
      </c>
      <c r="L1457" s="4">
        <f t="shared" si="45"/>
        <v>0</v>
      </c>
    </row>
    <row r="1458" spans="1:12">
      <c r="A1458" t="s">
        <v>1475</v>
      </c>
      <c r="B1458" t="s">
        <v>3</v>
      </c>
      <c r="C1458" t="s">
        <v>1702</v>
      </c>
      <c r="D1458" t="s">
        <v>1755</v>
      </c>
      <c r="H1458" t="str">
        <f>INDEX('Vensim Variables'!$B:$B,MATCH(EPS!$B1458,'Vensim Variables'!$A:$A,0))</f>
        <v>g pollutant</v>
      </c>
      <c r="I1458" t="str">
        <f t="shared" si="44"/>
        <v>CO2</v>
      </c>
      <c r="J1458">
        <f>INDEX(NoSettings!$D:$D,MATCH(EPS!$A1458,NoSettings!$A:$A,0))</f>
        <v>0</v>
      </c>
      <c r="K1458">
        <f>INDEX(GWP!$C$2:$C$13,MATCH(EPS!I1458,GWP!$B$2:$B$13,0))</f>
        <v>1</v>
      </c>
      <c r="L1458" s="4">
        <f t="shared" si="45"/>
        <v>0</v>
      </c>
    </row>
    <row r="1459" spans="1:12">
      <c r="A1459" t="s">
        <v>1476</v>
      </c>
      <c r="B1459" t="s">
        <v>3</v>
      </c>
      <c r="C1459" t="s">
        <v>1702</v>
      </c>
      <c r="D1459" t="s">
        <v>1756</v>
      </c>
      <c r="H1459" t="str">
        <f>INDEX('Vensim Variables'!$B:$B,MATCH(EPS!$B1459,'Vensim Variables'!$A:$A,0))</f>
        <v>g pollutant</v>
      </c>
      <c r="I1459" t="str">
        <f t="shared" si="44"/>
        <v>CO2</v>
      </c>
      <c r="J1459">
        <f>INDEX(NoSettings!$D:$D,MATCH(EPS!$A1459,NoSettings!$A:$A,0))</f>
        <v>0</v>
      </c>
      <c r="K1459">
        <f>INDEX(GWP!$C$2:$C$13,MATCH(EPS!I1459,GWP!$B$2:$B$13,0))</f>
        <v>1</v>
      </c>
      <c r="L1459" s="4">
        <f t="shared" si="45"/>
        <v>0</v>
      </c>
    </row>
    <row r="1460" spans="1:12">
      <c r="A1460" t="s">
        <v>1477</v>
      </c>
      <c r="B1460" t="s">
        <v>3</v>
      </c>
      <c r="C1460" t="s">
        <v>1702</v>
      </c>
      <c r="D1460" t="s">
        <v>1757</v>
      </c>
      <c r="H1460" t="str">
        <f>INDEX('Vensim Variables'!$B:$B,MATCH(EPS!$B1460,'Vensim Variables'!$A:$A,0))</f>
        <v>g pollutant</v>
      </c>
      <c r="I1460" t="str">
        <f t="shared" si="44"/>
        <v>CO2</v>
      </c>
      <c r="J1460">
        <f>INDEX(NoSettings!$D:$D,MATCH(EPS!$A1460,NoSettings!$A:$A,0))</f>
        <v>0</v>
      </c>
      <c r="K1460">
        <f>INDEX(GWP!$C$2:$C$13,MATCH(EPS!I1460,GWP!$B$2:$B$13,0))</f>
        <v>1</v>
      </c>
      <c r="L1460" s="4">
        <f t="shared" si="45"/>
        <v>0</v>
      </c>
    </row>
    <row r="1461" spans="1:12">
      <c r="A1461" t="s">
        <v>1478</v>
      </c>
      <c r="B1461" t="s">
        <v>3</v>
      </c>
      <c r="C1461" t="s">
        <v>1702</v>
      </c>
      <c r="D1461" t="s">
        <v>1758</v>
      </c>
      <c r="H1461" t="str">
        <f>INDEX('Vensim Variables'!$B:$B,MATCH(EPS!$B1461,'Vensim Variables'!$A:$A,0))</f>
        <v>g pollutant</v>
      </c>
      <c r="I1461" t="str">
        <f t="shared" si="44"/>
        <v>CO2</v>
      </c>
      <c r="J1461">
        <f>INDEX(NoSettings!$D:$D,MATCH(EPS!$A1461,NoSettings!$A:$A,0))</f>
        <v>0</v>
      </c>
      <c r="K1461">
        <f>INDEX(GWP!$C$2:$C$13,MATCH(EPS!I1461,GWP!$B$2:$B$13,0))</f>
        <v>1</v>
      </c>
      <c r="L1461" s="4">
        <f t="shared" si="45"/>
        <v>0</v>
      </c>
    </row>
    <row r="1462" spans="1:12">
      <c r="A1462" t="s">
        <v>1479</v>
      </c>
      <c r="B1462" t="s">
        <v>3</v>
      </c>
      <c r="C1462" t="s">
        <v>1702</v>
      </c>
      <c r="D1462" t="s">
        <v>1759</v>
      </c>
      <c r="H1462" t="str">
        <f>INDEX('Vensim Variables'!$B:$B,MATCH(EPS!$B1462,'Vensim Variables'!$A:$A,0))</f>
        <v>g pollutant</v>
      </c>
      <c r="I1462" t="str">
        <f t="shared" si="44"/>
        <v>CO2</v>
      </c>
      <c r="J1462">
        <f>INDEX(NoSettings!$D:$D,MATCH(EPS!$A1462,NoSettings!$A:$A,0))</f>
        <v>0</v>
      </c>
      <c r="K1462">
        <f>INDEX(GWP!$C$2:$C$13,MATCH(EPS!I1462,GWP!$B$2:$B$13,0))</f>
        <v>1</v>
      </c>
      <c r="L1462" s="4">
        <f t="shared" si="45"/>
        <v>0</v>
      </c>
    </row>
    <row r="1463" spans="1:12">
      <c r="A1463" t="s">
        <v>1480</v>
      </c>
      <c r="B1463" t="s">
        <v>3</v>
      </c>
      <c r="C1463" t="s">
        <v>1702</v>
      </c>
      <c r="D1463" t="s">
        <v>1760</v>
      </c>
      <c r="H1463" t="str">
        <f>INDEX('Vensim Variables'!$B:$B,MATCH(EPS!$B1463,'Vensim Variables'!$A:$A,0))</f>
        <v>g pollutant</v>
      </c>
      <c r="I1463" t="str">
        <f t="shared" si="44"/>
        <v>CO2</v>
      </c>
      <c r="J1463">
        <f>INDEX(NoSettings!$D:$D,MATCH(EPS!$A1463,NoSettings!$A:$A,0))</f>
        <v>0</v>
      </c>
      <c r="K1463">
        <f>INDEX(GWP!$C$2:$C$13,MATCH(EPS!I1463,GWP!$B$2:$B$13,0))</f>
        <v>1</v>
      </c>
      <c r="L1463" s="4">
        <f t="shared" si="45"/>
        <v>0</v>
      </c>
    </row>
    <row r="1464" spans="1:12">
      <c r="A1464" t="s">
        <v>1481</v>
      </c>
      <c r="B1464" t="s">
        <v>3</v>
      </c>
      <c r="C1464" t="s">
        <v>1702</v>
      </c>
      <c r="D1464" t="s">
        <v>1761</v>
      </c>
      <c r="H1464" t="str">
        <f>INDEX('Vensim Variables'!$B:$B,MATCH(EPS!$B1464,'Vensim Variables'!$A:$A,0))</f>
        <v>g pollutant</v>
      </c>
      <c r="I1464" t="str">
        <f t="shared" si="44"/>
        <v>CO2</v>
      </c>
      <c r="J1464">
        <f>INDEX(NoSettings!$D:$D,MATCH(EPS!$A1464,NoSettings!$A:$A,0))</f>
        <v>8987970000000</v>
      </c>
      <c r="K1464">
        <f>INDEX(GWP!$C$2:$C$13,MATCH(EPS!I1464,GWP!$B$2:$B$13,0))</f>
        <v>1</v>
      </c>
      <c r="L1464" s="4">
        <f t="shared" si="45"/>
        <v>8.9879700000000007</v>
      </c>
    </row>
    <row r="1465" spans="1:12">
      <c r="A1465" t="s">
        <v>1482</v>
      </c>
      <c r="B1465" t="s">
        <v>3</v>
      </c>
      <c r="C1465" t="s">
        <v>1702</v>
      </c>
      <c r="D1465" t="s">
        <v>1762</v>
      </c>
      <c r="H1465" t="str">
        <f>INDEX('Vensim Variables'!$B:$B,MATCH(EPS!$B1465,'Vensim Variables'!$A:$A,0))</f>
        <v>g pollutant</v>
      </c>
      <c r="I1465" t="str">
        <f t="shared" si="44"/>
        <v>CO2</v>
      </c>
      <c r="J1465">
        <f>INDEX(NoSettings!$D:$D,MATCH(EPS!$A1465,NoSettings!$A:$A,0))</f>
        <v>68321300000000</v>
      </c>
      <c r="K1465">
        <f>INDEX(GWP!$C$2:$C$13,MATCH(EPS!I1465,GWP!$B$2:$B$13,0))</f>
        <v>1</v>
      </c>
      <c r="L1465" s="4">
        <f t="shared" si="45"/>
        <v>68.321299999999994</v>
      </c>
    </row>
    <row r="1466" spans="1:12">
      <c r="A1466" t="s">
        <v>1483</v>
      </c>
      <c r="B1466" t="s">
        <v>3</v>
      </c>
      <c r="C1466" t="s">
        <v>1702</v>
      </c>
      <c r="D1466" t="s">
        <v>1763</v>
      </c>
      <c r="H1466" t="str">
        <f>INDEX('Vensim Variables'!$B:$B,MATCH(EPS!$B1466,'Vensim Variables'!$A:$A,0))</f>
        <v>g pollutant</v>
      </c>
      <c r="I1466" t="str">
        <f t="shared" si="44"/>
        <v>CO2</v>
      </c>
      <c r="J1466">
        <f>INDEX(NoSettings!$D:$D,MATCH(EPS!$A1466,NoSettings!$A:$A,0))</f>
        <v>11337600000000</v>
      </c>
      <c r="K1466">
        <f>INDEX(GWP!$C$2:$C$13,MATCH(EPS!I1466,GWP!$B$2:$B$13,0))</f>
        <v>1</v>
      </c>
      <c r="L1466" s="4">
        <f t="shared" si="45"/>
        <v>11.3376</v>
      </c>
    </row>
    <row r="1467" spans="1:12">
      <c r="A1467" t="s">
        <v>1484</v>
      </c>
      <c r="B1467" t="s">
        <v>3</v>
      </c>
      <c r="C1467" t="s">
        <v>1702</v>
      </c>
      <c r="D1467" t="s">
        <v>1764</v>
      </c>
      <c r="H1467" t="str">
        <f>INDEX('Vensim Variables'!$B:$B,MATCH(EPS!$B1467,'Vensim Variables'!$A:$A,0))</f>
        <v>g pollutant</v>
      </c>
      <c r="I1467" t="str">
        <f t="shared" si="44"/>
        <v>CO2</v>
      </c>
      <c r="J1467">
        <f>INDEX(NoSettings!$D:$D,MATCH(EPS!$A1467,NoSettings!$A:$A,0))</f>
        <v>0</v>
      </c>
      <c r="K1467">
        <f>INDEX(GWP!$C$2:$C$13,MATCH(EPS!I1467,GWP!$B$2:$B$13,0))</f>
        <v>1</v>
      </c>
      <c r="L1467" s="4">
        <f t="shared" si="45"/>
        <v>0</v>
      </c>
    </row>
    <row r="1468" spans="1:12">
      <c r="A1468" t="s">
        <v>1485</v>
      </c>
      <c r="B1468" t="s">
        <v>3</v>
      </c>
      <c r="C1468" t="s">
        <v>1702</v>
      </c>
      <c r="D1468" t="s">
        <v>1765</v>
      </c>
      <c r="H1468" t="str">
        <f>INDEX('Vensim Variables'!$B:$B,MATCH(EPS!$B1468,'Vensim Variables'!$A:$A,0))</f>
        <v>g pollutant</v>
      </c>
      <c r="I1468" t="str">
        <f t="shared" si="44"/>
        <v>CO2</v>
      </c>
      <c r="J1468">
        <f>INDEX(NoSettings!$D:$D,MATCH(EPS!$A1468,NoSettings!$A:$A,0))</f>
        <v>0</v>
      </c>
      <c r="K1468">
        <f>INDEX(GWP!$C$2:$C$13,MATCH(EPS!I1468,GWP!$B$2:$B$13,0))</f>
        <v>1</v>
      </c>
      <c r="L1468" s="4">
        <f t="shared" si="45"/>
        <v>0</v>
      </c>
    </row>
    <row r="1469" spans="1:12">
      <c r="A1469" t="s">
        <v>1486</v>
      </c>
      <c r="B1469" t="s">
        <v>3</v>
      </c>
      <c r="C1469" t="s">
        <v>1702</v>
      </c>
      <c r="D1469" t="s">
        <v>1766</v>
      </c>
      <c r="H1469" t="str">
        <f>INDEX('Vensim Variables'!$B:$B,MATCH(EPS!$B1469,'Vensim Variables'!$A:$A,0))</f>
        <v>g pollutant</v>
      </c>
      <c r="I1469" t="str">
        <f t="shared" si="44"/>
        <v>CO2</v>
      </c>
      <c r="J1469">
        <f>INDEX(NoSettings!$D:$D,MATCH(EPS!$A1469,NoSettings!$A:$A,0))</f>
        <v>0</v>
      </c>
      <c r="K1469">
        <f>INDEX(GWP!$C$2:$C$13,MATCH(EPS!I1469,GWP!$B$2:$B$13,0))</f>
        <v>1</v>
      </c>
      <c r="L1469" s="4">
        <f t="shared" si="45"/>
        <v>0</v>
      </c>
    </row>
    <row r="1470" spans="1:12">
      <c r="A1470" t="s">
        <v>1487</v>
      </c>
      <c r="B1470" t="s">
        <v>3</v>
      </c>
      <c r="C1470" t="s">
        <v>1702</v>
      </c>
      <c r="D1470" t="s">
        <v>1767</v>
      </c>
      <c r="H1470" t="str">
        <f>INDEX('Vensim Variables'!$B:$B,MATCH(EPS!$B1470,'Vensim Variables'!$A:$A,0))</f>
        <v>g pollutant</v>
      </c>
      <c r="I1470" t="str">
        <f t="shared" si="44"/>
        <v>CO2</v>
      </c>
      <c r="J1470">
        <f>INDEX(NoSettings!$D:$D,MATCH(EPS!$A1470,NoSettings!$A:$A,0))</f>
        <v>6588230000000</v>
      </c>
      <c r="K1470">
        <f>INDEX(GWP!$C$2:$C$13,MATCH(EPS!I1470,GWP!$B$2:$B$13,0))</f>
        <v>1</v>
      </c>
      <c r="L1470" s="4">
        <f t="shared" si="45"/>
        <v>6.5882300000000003</v>
      </c>
    </row>
    <row r="1471" spans="1:12">
      <c r="A1471" t="s">
        <v>7163</v>
      </c>
      <c r="B1471" t="s">
        <v>3</v>
      </c>
      <c r="C1471" t="s">
        <v>1702</v>
      </c>
      <c r="D1471" t="s">
        <v>7283</v>
      </c>
      <c r="H1471" t="str">
        <f>INDEX('Vensim Variables'!$B:$B,MATCH(EPS!$B1471,'Vensim Variables'!$A:$A,0))</f>
        <v>g pollutant</v>
      </c>
      <c r="I1471" t="str">
        <f t="shared" si="44"/>
        <v>CO2</v>
      </c>
      <c r="J1471">
        <f>INDEX(NoSettings!$D:$D,MATCH(EPS!$A1471,NoSettings!$A:$A,0))</f>
        <v>0</v>
      </c>
      <c r="K1471">
        <f>INDEX(GWP!$C$2:$C$13,MATCH(EPS!I1471,GWP!$B$2:$B$13,0))</f>
        <v>1</v>
      </c>
      <c r="L1471" s="4">
        <f t="shared" si="45"/>
        <v>0</v>
      </c>
    </row>
    <row r="1472" spans="1:12">
      <c r="A1472" t="s">
        <v>7164</v>
      </c>
      <c r="B1472" t="s">
        <v>3</v>
      </c>
      <c r="C1472" t="s">
        <v>1702</v>
      </c>
      <c r="D1472" t="s">
        <v>7284</v>
      </c>
      <c r="H1472" t="str">
        <f>INDEX('Vensim Variables'!$B:$B,MATCH(EPS!$B1472,'Vensim Variables'!$A:$A,0))</f>
        <v>g pollutant</v>
      </c>
      <c r="I1472" t="str">
        <f t="shared" si="44"/>
        <v>CO2</v>
      </c>
      <c r="J1472">
        <f>INDEX(NoSettings!$D:$D,MATCH(EPS!$A1472,NoSettings!$A:$A,0))</f>
        <v>0</v>
      </c>
      <c r="K1472">
        <f>INDEX(GWP!$C$2:$C$13,MATCH(EPS!I1472,GWP!$B$2:$B$13,0))</f>
        <v>1</v>
      </c>
      <c r="L1472" s="4">
        <f t="shared" si="45"/>
        <v>0</v>
      </c>
    </row>
    <row r="1473" spans="1:12">
      <c r="A1473" t="s">
        <v>7165</v>
      </c>
      <c r="B1473" t="s">
        <v>3</v>
      </c>
      <c r="C1473" t="s">
        <v>1702</v>
      </c>
      <c r="D1473" t="s">
        <v>7285</v>
      </c>
      <c r="H1473" t="str">
        <f>INDEX('Vensim Variables'!$B:$B,MATCH(EPS!$B1473,'Vensim Variables'!$A:$A,0))</f>
        <v>g pollutant</v>
      </c>
      <c r="I1473" t="str">
        <f t="shared" si="44"/>
        <v>CO2</v>
      </c>
      <c r="J1473">
        <f>INDEX(NoSettings!$D:$D,MATCH(EPS!$A1473,NoSettings!$A:$A,0))</f>
        <v>0</v>
      </c>
      <c r="K1473">
        <f>INDEX(GWP!$C$2:$C$13,MATCH(EPS!I1473,GWP!$B$2:$B$13,0))</f>
        <v>1</v>
      </c>
      <c r="L1473" s="4">
        <f t="shared" si="45"/>
        <v>0</v>
      </c>
    </row>
    <row r="1474" spans="1:12">
      <c r="A1474" t="s">
        <v>7166</v>
      </c>
      <c r="B1474" t="s">
        <v>3</v>
      </c>
      <c r="C1474" t="s">
        <v>1702</v>
      </c>
      <c r="D1474" t="s">
        <v>7286</v>
      </c>
      <c r="H1474" t="str">
        <f>INDEX('Vensim Variables'!$B:$B,MATCH(EPS!$B1474,'Vensim Variables'!$A:$A,0))</f>
        <v>g pollutant</v>
      </c>
      <c r="I1474" t="str">
        <f t="shared" si="44"/>
        <v>CO2</v>
      </c>
      <c r="J1474">
        <f>INDEX(NoSettings!$D:$D,MATCH(EPS!$A1474,NoSettings!$A:$A,0))</f>
        <v>0</v>
      </c>
      <c r="K1474">
        <f>INDEX(GWP!$C$2:$C$13,MATCH(EPS!I1474,GWP!$B$2:$B$13,0))</f>
        <v>1</v>
      </c>
      <c r="L1474" s="4">
        <f t="shared" si="45"/>
        <v>0</v>
      </c>
    </row>
    <row r="1475" spans="1:12">
      <c r="A1475" t="s">
        <v>7167</v>
      </c>
      <c r="B1475" t="s">
        <v>3</v>
      </c>
      <c r="C1475" t="s">
        <v>1702</v>
      </c>
      <c r="D1475" t="s">
        <v>7287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INDEX(NoSettings!$D:$D,MATCH(EPS!$A1475,NoSettings!$A:$A,0))</f>
        <v>0</v>
      </c>
      <c r="K1475">
        <f>INDEX(GWP!$C$2:$C$13,MATCH(EPS!I1475,GWP!$B$2:$B$13,0))</f>
        <v>1</v>
      </c>
      <c r="L1475" s="4">
        <f t="shared" ref="L1475:L1538" si="47">IF(H1475="g pollutant",K1475*J1475/10^12,IF(H1475="MMTCO2e",J1475,IF(H1475="MWh",J1475,0)))</f>
        <v>0</v>
      </c>
    </row>
    <row r="1476" spans="1:12">
      <c r="A1476" t="s">
        <v>7168</v>
      </c>
      <c r="B1476" t="s">
        <v>3</v>
      </c>
      <c r="C1476" t="s">
        <v>1702</v>
      </c>
      <c r="D1476" t="s">
        <v>7288</v>
      </c>
      <c r="H1476" t="str">
        <f>INDEX('Vensim Variables'!$B:$B,MATCH(EPS!$B1476,'Vensim Variables'!$A:$A,0))</f>
        <v>g pollutant</v>
      </c>
      <c r="I1476" t="str">
        <f t="shared" si="46"/>
        <v>CO2</v>
      </c>
      <c r="J1476">
        <f>INDEX(NoSettings!$D:$D,MATCH(EPS!$A1476,NoSettings!$A:$A,0))</f>
        <v>0</v>
      </c>
      <c r="K1476">
        <f>INDEX(GWP!$C$2:$C$13,MATCH(EPS!I1476,GWP!$B$2:$B$13,0))</f>
        <v>1</v>
      </c>
      <c r="L1476" s="4">
        <f t="shared" si="47"/>
        <v>0</v>
      </c>
    </row>
    <row r="1477" spans="1:12">
      <c r="A1477" t="s">
        <v>7169</v>
      </c>
      <c r="B1477" t="s">
        <v>3</v>
      </c>
      <c r="C1477" t="s">
        <v>1702</v>
      </c>
      <c r="D1477" t="s">
        <v>7289</v>
      </c>
      <c r="H1477" t="str">
        <f>INDEX('Vensim Variables'!$B:$B,MATCH(EPS!$B1477,'Vensim Variables'!$A:$A,0))</f>
        <v>g pollutant</v>
      </c>
      <c r="I1477" t="str">
        <f t="shared" si="46"/>
        <v>CO2</v>
      </c>
      <c r="J1477">
        <f>INDEX(NoSettings!$D:$D,MATCH(EPS!$A1477,NoSettings!$A:$A,0))</f>
        <v>0</v>
      </c>
      <c r="K1477">
        <f>INDEX(GWP!$C$2:$C$13,MATCH(EPS!I1477,GWP!$B$2:$B$13,0))</f>
        <v>1</v>
      </c>
      <c r="L1477" s="4">
        <f t="shared" si="47"/>
        <v>0</v>
      </c>
    </row>
    <row r="1478" spans="1:12">
      <c r="A1478" t="s">
        <v>1488</v>
      </c>
      <c r="B1478" t="s">
        <v>3</v>
      </c>
      <c r="C1478" t="s">
        <v>1705</v>
      </c>
      <c r="D1478" t="s">
        <v>1752</v>
      </c>
      <c r="H1478" t="str">
        <f>INDEX('Vensim Variables'!$B:$B,MATCH(EPS!$B1478,'Vensim Variables'!$A:$A,0))</f>
        <v>g pollutant</v>
      </c>
      <c r="I1478" t="str">
        <f t="shared" si="46"/>
        <v>VOC</v>
      </c>
      <c r="J1478">
        <f>INDEX(NoSettings!$D:$D,MATCH(EPS!$A1478,NoSettings!$A:$A,0))</f>
        <v>10735100000</v>
      </c>
      <c r="K1478">
        <f>INDEX(GWP!$C$2:$C$13,MATCH(EPS!I1478,GWP!$B$2:$B$13,0))</f>
        <v>0</v>
      </c>
      <c r="L1478" s="4">
        <f t="shared" si="47"/>
        <v>0</v>
      </c>
    </row>
    <row r="1479" spans="1:12">
      <c r="A1479" t="s">
        <v>7170</v>
      </c>
      <c r="B1479" t="s">
        <v>3</v>
      </c>
      <c r="C1479" t="s">
        <v>1705</v>
      </c>
      <c r="D1479" t="s">
        <v>7281</v>
      </c>
      <c r="H1479" t="str">
        <f>INDEX('Vensim Variables'!$B:$B,MATCH(EPS!$B1479,'Vensim Variables'!$A:$A,0))</f>
        <v>g pollutant</v>
      </c>
      <c r="I1479" t="str">
        <f t="shared" si="46"/>
        <v>VOC</v>
      </c>
      <c r="J1479">
        <f>INDEX(NoSettings!$D:$D,MATCH(EPS!$A1479,NoSettings!$A:$A,0))</f>
        <v>749305000</v>
      </c>
      <c r="K1479">
        <f>INDEX(GWP!$C$2:$C$13,MATCH(EPS!I1479,GWP!$B$2:$B$13,0))</f>
        <v>0</v>
      </c>
      <c r="L1479" s="4">
        <f t="shared" si="47"/>
        <v>0</v>
      </c>
    </row>
    <row r="1480" spans="1:12">
      <c r="A1480" t="s">
        <v>7171</v>
      </c>
      <c r="B1480" t="s">
        <v>3</v>
      </c>
      <c r="C1480" t="s">
        <v>1705</v>
      </c>
      <c r="D1480" t="s">
        <v>7282</v>
      </c>
      <c r="H1480" t="str">
        <f>INDEX('Vensim Variables'!$B:$B,MATCH(EPS!$B1480,'Vensim Variables'!$A:$A,0))</f>
        <v>g pollutant</v>
      </c>
      <c r="I1480" t="str">
        <f t="shared" si="46"/>
        <v>VOC</v>
      </c>
      <c r="J1480">
        <f>INDEX(NoSettings!$D:$D,MATCH(EPS!$A1480,NoSettings!$A:$A,0))</f>
        <v>9986230000</v>
      </c>
      <c r="K1480">
        <f>INDEX(GWP!$C$2:$C$13,MATCH(EPS!I1480,GWP!$B$2:$B$13,0))</f>
        <v>0</v>
      </c>
      <c r="L1480" s="4">
        <f t="shared" si="47"/>
        <v>0</v>
      </c>
    </row>
    <row r="1481" spans="1:12">
      <c r="A1481" t="s">
        <v>1490</v>
      </c>
      <c r="B1481" t="s">
        <v>3</v>
      </c>
      <c r="C1481" t="s">
        <v>1705</v>
      </c>
      <c r="D1481" t="s">
        <v>1754</v>
      </c>
      <c r="H1481" t="str">
        <f>INDEX('Vensim Variables'!$B:$B,MATCH(EPS!$B1481,'Vensim Variables'!$A:$A,0))</f>
        <v>g pollutant</v>
      </c>
      <c r="I1481" t="str">
        <f t="shared" si="46"/>
        <v>VOC</v>
      </c>
      <c r="J1481">
        <f>INDEX(NoSettings!$D:$D,MATCH(EPS!$A1481,NoSettings!$A:$A,0))</f>
        <v>0</v>
      </c>
      <c r="K1481">
        <f>INDEX(GWP!$C$2:$C$13,MATCH(EPS!I1481,GWP!$B$2:$B$13,0))</f>
        <v>0</v>
      </c>
      <c r="L1481" s="4">
        <f t="shared" si="47"/>
        <v>0</v>
      </c>
    </row>
    <row r="1482" spans="1:12">
      <c r="A1482" t="s">
        <v>1491</v>
      </c>
      <c r="B1482" t="s">
        <v>3</v>
      </c>
      <c r="C1482" t="s">
        <v>1705</v>
      </c>
      <c r="D1482" t="s">
        <v>1755</v>
      </c>
      <c r="H1482" t="str">
        <f>INDEX('Vensim Variables'!$B:$B,MATCH(EPS!$B1482,'Vensim Variables'!$A:$A,0))</f>
        <v>g pollutant</v>
      </c>
      <c r="I1482" t="str">
        <f t="shared" si="46"/>
        <v>VOC</v>
      </c>
      <c r="J1482">
        <f>INDEX(NoSettings!$D:$D,MATCH(EPS!$A1482,NoSettings!$A:$A,0))</f>
        <v>0</v>
      </c>
      <c r="K1482">
        <f>INDEX(GWP!$C$2:$C$13,MATCH(EPS!I1482,GWP!$B$2:$B$13,0))</f>
        <v>0</v>
      </c>
      <c r="L1482" s="4">
        <f t="shared" si="47"/>
        <v>0</v>
      </c>
    </row>
    <row r="1483" spans="1:12">
      <c r="A1483" t="s">
        <v>1492</v>
      </c>
      <c r="B1483" t="s">
        <v>3</v>
      </c>
      <c r="C1483" t="s">
        <v>1705</v>
      </c>
      <c r="D1483" t="s">
        <v>1756</v>
      </c>
      <c r="H1483" t="str">
        <f>INDEX('Vensim Variables'!$B:$B,MATCH(EPS!$B1483,'Vensim Variables'!$A:$A,0))</f>
        <v>g pollutant</v>
      </c>
      <c r="I1483" t="str">
        <f t="shared" si="46"/>
        <v>VOC</v>
      </c>
      <c r="J1483">
        <f>INDEX(NoSettings!$D:$D,MATCH(EPS!$A1483,NoSettings!$A:$A,0))</f>
        <v>0</v>
      </c>
      <c r="K1483">
        <f>INDEX(GWP!$C$2:$C$13,MATCH(EPS!I1483,GWP!$B$2:$B$13,0))</f>
        <v>0</v>
      </c>
      <c r="L1483" s="4">
        <f t="shared" si="47"/>
        <v>0</v>
      </c>
    </row>
    <row r="1484" spans="1:12">
      <c r="A1484" t="s">
        <v>1493</v>
      </c>
      <c r="B1484" t="s">
        <v>3</v>
      </c>
      <c r="C1484" t="s">
        <v>1705</v>
      </c>
      <c r="D1484" t="s">
        <v>1757</v>
      </c>
      <c r="H1484" t="str">
        <f>INDEX('Vensim Variables'!$B:$B,MATCH(EPS!$B1484,'Vensim Variables'!$A:$A,0))</f>
        <v>g pollutant</v>
      </c>
      <c r="I1484" t="str">
        <f t="shared" si="46"/>
        <v>VOC</v>
      </c>
      <c r="J1484">
        <f>INDEX(NoSettings!$D:$D,MATCH(EPS!$A1484,NoSettings!$A:$A,0))</f>
        <v>0</v>
      </c>
      <c r="K1484">
        <f>INDEX(GWP!$C$2:$C$13,MATCH(EPS!I1484,GWP!$B$2:$B$13,0))</f>
        <v>0</v>
      </c>
      <c r="L1484" s="4">
        <f t="shared" si="47"/>
        <v>0</v>
      </c>
    </row>
    <row r="1485" spans="1:12">
      <c r="A1485" t="s">
        <v>1494</v>
      </c>
      <c r="B1485" t="s">
        <v>3</v>
      </c>
      <c r="C1485" t="s">
        <v>1705</v>
      </c>
      <c r="D1485" t="s">
        <v>1758</v>
      </c>
      <c r="H1485" t="str">
        <f>INDEX('Vensim Variables'!$B:$B,MATCH(EPS!$B1485,'Vensim Variables'!$A:$A,0))</f>
        <v>g pollutant</v>
      </c>
      <c r="I1485" t="str">
        <f t="shared" si="46"/>
        <v>VOC</v>
      </c>
      <c r="J1485">
        <f>INDEX(NoSettings!$D:$D,MATCH(EPS!$A1485,NoSettings!$A:$A,0))</f>
        <v>0</v>
      </c>
      <c r="K1485">
        <f>INDEX(GWP!$C$2:$C$13,MATCH(EPS!I1485,GWP!$B$2:$B$13,0))</f>
        <v>0</v>
      </c>
      <c r="L1485" s="4">
        <f t="shared" si="47"/>
        <v>0</v>
      </c>
    </row>
    <row r="1486" spans="1:12">
      <c r="A1486" t="s">
        <v>1495</v>
      </c>
      <c r="B1486" t="s">
        <v>3</v>
      </c>
      <c r="C1486" t="s">
        <v>1705</v>
      </c>
      <c r="D1486" t="s">
        <v>1759</v>
      </c>
      <c r="H1486" t="str">
        <f>INDEX('Vensim Variables'!$B:$B,MATCH(EPS!$B1486,'Vensim Variables'!$A:$A,0))</f>
        <v>g pollutant</v>
      </c>
      <c r="I1486" t="str">
        <f t="shared" si="46"/>
        <v>VOC</v>
      </c>
      <c r="J1486">
        <f>INDEX(NoSettings!$D:$D,MATCH(EPS!$A1486,NoSettings!$A:$A,0))</f>
        <v>959811000</v>
      </c>
      <c r="K1486">
        <f>INDEX(GWP!$C$2:$C$13,MATCH(EPS!I1486,GWP!$B$2:$B$13,0))</f>
        <v>0</v>
      </c>
      <c r="L1486" s="4">
        <f t="shared" si="47"/>
        <v>0</v>
      </c>
    </row>
    <row r="1487" spans="1:12">
      <c r="A1487" t="s">
        <v>1496</v>
      </c>
      <c r="B1487" t="s">
        <v>3</v>
      </c>
      <c r="C1487" t="s">
        <v>1705</v>
      </c>
      <c r="D1487" t="s">
        <v>1760</v>
      </c>
      <c r="H1487" t="str">
        <f>INDEX('Vensim Variables'!$B:$B,MATCH(EPS!$B1487,'Vensim Variables'!$A:$A,0))</f>
        <v>g pollutant</v>
      </c>
      <c r="I1487" t="str">
        <f t="shared" si="46"/>
        <v>VOC</v>
      </c>
      <c r="J1487">
        <f>INDEX(NoSettings!$D:$D,MATCH(EPS!$A1487,NoSettings!$A:$A,0))</f>
        <v>0</v>
      </c>
      <c r="K1487">
        <f>INDEX(GWP!$C$2:$C$13,MATCH(EPS!I1487,GWP!$B$2:$B$13,0))</f>
        <v>0</v>
      </c>
      <c r="L1487" s="4">
        <f t="shared" si="47"/>
        <v>0</v>
      </c>
    </row>
    <row r="1488" spans="1:12">
      <c r="A1488" t="s">
        <v>1497</v>
      </c>
      <c r="B1488" t="s">
        <v>3</v>
      </c>
      <c r="C1488" t="s">
        <v>1705</v>
      </c>
      <c r="D1488" t="s">
        <v>1761</v>
      </c>
      <c r="H1488" t="str">
        <f>INDEX('Vensim Variables'!$B:$B,MATCH(EPS!$B1488,'Vensim Variables'!$A:$A,0))</f>
        <v>g pollutant</v>
      </c>
      <c r="I1488" t="str">
        <f t="shared" si="46"/>
        <v>VOC</v>
      </c>
      <c r="J1488">
        <f>INDEX(NoSettings!$D:$D,MATCH(EPS!$A1488,NoSettings!$A:$A,0))</f>
        <v>847452000</v>
      </c>
      <c r="K1488">
        <f>INDEX(GWP!$C$2:$C$13,MATCH(EPS!I1488,GWP!$B$2:$B$13,0))</f>
        <v>0</v>
      </c>
      <c r="L1488" s="4">
        <f t="shared" si="47"/>
        <v>0</v>
      </c>
    </row>
    <row r="1489" spans="1:13">
      <c r="A1489" t="s">
        <v>1498</v>
      </c>
      <c r="B1489" t="s">
        <v>3</v>
      </c>
      <c r="C1489" t="s">
        <v>1705</v>
      </c>
      <c r="D1489" t="s">
        <v>1762</v>
      </c>
      <c r="H1489" t="str">
        <f>INDEX('Vensim Variables'!$B:$B,MATCH(EPS!$B1489,'Vensim Variables'!$A:$A,0))</f>
        <v>g pollutant</v>
      </c>
      <c r="I1489" t="str">
        <f t="shared" si="46"/>
        <v>VOC</v>
      </c>
      <c r="J1489">
        <f>INDEX(NoSettings!$D:$D,MATCH(EPS!$A1489,NoSettings!$A:$A,0))</f>
        <v>1200070000</v>
      </c>
      <c r="K1489">
        <f>INDEX(GWP!$C$2:$C$13,MATCH(EPS!I1489,GWP!$B$2:$B$13,0))</f>
        <v>0</v>
      </c>
      <c r="L1489" s="4">
        <f t="shared" si="47"/>
        <v>0</v>
      </c>
    </row>
    <row r="1490" spans="1:13">
      <c r="A1490" t="s">
        <v>1499</v>
      </c>
      <c r="B1490" t="s">
        <v>3</v>
      </c>
      <c r="C1490" t="s">
        <v>1705</v>
      </c>
      <c r="D1490" t="s">
        <v>1763</v>
      </c>
      <c r="H1490" t="str">
        <f>INDEX('Vensim Variables'!$B:$B,MATCH(EPS!$B1490,'Vensim Variables'!$A:$A,0))</f>
        <v>g pollutant</v>
      </c>
      <c r="I1490" t="str">
        <f t="shared" si="46"/>
        <v>VOC</v>
      </c>
      <c r="J1490">
        <f>INDEX(NoSettings!$D:$D,MATCH(EPS!$A1490,NoSettings!$A:$A,0))</f>
        <v>143170000</v>
      </c>
      <c r="K1490">
        <f>INDEX(GWP!$C$2:$C$13,MATCH(EPS!I1490,GWP!$B$2:$B$13,0))</f>
        <v>0</v>
      </c>
      <c r="L1490" s="4">
        <f t="shared" si="47"/>
        <v>0</v>
      </c>
    </row>
    <row r="1491" spans="1:13">
      <c r="A1491" t="s">
        <v>1500</v>
      </c>
      <c r="B1491" t="s">
        <v>3</v>
      </c>
      <c r="C1491" t="s">
        <v>1705</v>
      </c>
      <c r="D1491" t="s">
        <v>1764</v>
      </c>
      <c r="H1491" t="str">
        <f>INDEX('Vensim Variables'!$B:$B,MATCH(EPS!$B1491,'Vensim Variables'!$A:$A,0))</f>
        <v>g pollutant</v>
      </c>
      <c r="I1491" t="str">
        <f t="shared" si="46"/>
        <v>VOC</v>
      </c>
      <c r="J1491">
        <f>INDEX(NoSettings!$D:$D,MATCH(EPS!$A1491,NoSettings!$A:$A,0))</f>
        <v>0</v>
      </c>
      <c r="K1491">
        <f>INDEX(GWP!$C$2:$C$13,MATCH(EPS!I1491,GWP!$B$2:$B$13,0))</f>
        <v>0</v>
      </c>
      <c r="L1491" s="4">
        <f t="shared" si="47"/>
        <v>0</v>
      </c>
    </row>
    <row r="1492" spans="1:13">
      <c r="A1492" t="s">
        <v>1501</v>
      </c>
      <c r="B1492" t="s">
        <v>3</v>
      </c>
      <c r="C1492" t="s">
        <v>1705</v>
      </c>
      <c r="D1492" t="s">
        <v>1765</v>
      </c>
      <c r="H1492" t="str">
        <f>INDEX('Vensim Variables'!$B:$B,MATCH(EPS!$B1492,'Vensim Variables'!$A:$A,0))</f>
        <v>g pollutant</v>
      </c>
      <c r="I1492" t="str">
        <f t="shared" si="46"/>
        <v>VOC</v>
      </c>
      <c r="J1492">
        <f>INDEX(NoSettings!$D:$D,MATCH(EPS!$A1492,NoSettings!$A:$A,0))</f>
        <v>0</v>
      </c>
      <c r="K1492">
        <f>INDEX(GWP!$C$2:$C$13,MATCH(EPS!I1492,GWP!$B$2:$B$13,0))</f>
        <v>0</v>
      </c>
      <c r="L1492" s="4">
        <f t="shared" si="47"/>
        <v>0</v>
      </c>
    </row>
    <row r="1493" spans="1:13">
      <c r="A1493" t="s">
        <v>1502</v>
      </c>
      <c r="B1493" t="s">
        <v>3</v>
      </c>
      <c r="C1493" t="s">
        <v>1705</v>
      </c>
      <c r="D1493" t="s">
        <v>1766</v>
      </c>
      <c r="H1493" t="str">
        <f>INDEX('Vensim Variables'!$B:$B,MATCH(EPS!$B1493,'Vensim Variables'!$A:$A,0))</f>
        <v>g pollutant</v>
      </c>
      <c r="I1493" t="str">
        <f t="shared" si="46"/>
        <v>VOC</v>
      </c>
      <c r="J1493">
        <f>INDEX(NoSettings!$D:$D,MATCH(EPS!$A1493,NoSettings!$A:$A,0))</f>
        <v>0</v>
      </c>
      <c r="K1493">
        <f>INDEX(GWP!$C$2:$C$13,MATCH(EPS!I1493,GWP!$B$2:$B$13,0))</f>
        <v>0</v>
      </c>
      <c r="L1493" s="4">
        <f t="shared" si="47"/>
        <v>0</v>
      </c>
    </row>
    <row r="1494" spans="1:13">
      <c r="A1494" t="s">
        <v>1503</v>
      </c>
      <c r="B1494" t="s">
        <v>3</v>
      </c>
      <c r="C1494" t="s">
        <v>1705</v>
      </c>
      <c r="D1494" t="s">
        <v>1767</v>
      </c>
      <c r="H1494" t="str">
        <f>INDEX('Vensim Variables'!$B:$B,MATCH(EPS!$B1494,'Vensim Variables'!$A:$A,0))</f>
        <v>g pollutant</v>
      </c>
      <c r="I1494" t="str">
        <f t="shared" si="46"/>
        <v>VOC</v>
      </c>
      <c r="J1494">
        <f>INDEX(NoSettings!$D:$D,MATCH(EPS!$A1494,NoSettings!$A:$A,0))</f>
        <v>3193140000</v>
      </c>
      <c r="K1494">
        <f>INDEX(GWP!$C$2:$C$13,MATCH(EPS!I1494,GWP!$B$2:$B$13,0))</f>
        <v>0</v>
      </c>
      <c r="L1494" s="4">
        <f t="shared" si="47"/>
        <v>0</v>
      </c>
    </row>
    <row r="1495" spans="1:13">
      <c r="A1495" t="s">
        <v>7172</v>
      </c>
      <c r="B1495" t="s">
        <v>3</v>
      </c>
      <c r="C1495" t="s">
        <v>1705</v>
      </c>
      <c r="D1495" t="s">
        <v>7283</v>
      </c>
      <c r="H1495" t="str">
        <f>INDEX('Vensim Variables'!$B:$B,MATCH(EPS!$B1495,'Vensim Variables'!$A:$A,0))</f>
        <v>g pollutant</v>
      </c>
      <c r="I1495" t="str">
        <f t="shared" si="46"/>
        <v>VOC</v>
      </c>
      <c r="J1495">
        <f>INDEX(NoSettings!$D:$D,MATCH(EPS!$A1495,NoSettings!$A:$A,0))</f>
        <v>0</v>
      </c>
      <c r="K1495">
        <f>INDEX(GWP!$C$2:$C$13,MATCH(EPS!I1495,GWP!$B$2:$B$13,0))</f>
        <v>0</v>
      </c>
      <c r="L1495" s="4">
        <f t="shared" si="47"/>
        <v>0</v>
      </c>
    </row>
    <row r="1496" spans="1:13">
      <c r="A1496" t="s">
        <v>7173</v>
      </c>
      <c r="B1496" t="s">
        <v>3</v>
      </c>
      <c r="C1496" t="s">
        <v>1705</v>
      </c>
      <c r="D1496" t="s">
        <v>7284</v>
      </c>
      <c r="H1496" t="str">
        <f>INDEX('Vensim Variables'!$B:$B,MATCH(EPS!$B1496,'Vensim Variables'!$A:$A,0))</f>
        <v>g pollutant</v>
      </c>
      <c r="I1496" t="str">
        <f t="shared" si="46"/>
        <v>VOC</v>
      </c>
      <c r="J1496">
        <f>INDEX(NoSettings!$D:$D,MATCH(EPS!$A1496,NoSettings!$A:$A,0))</f>
        <v>0</v>
      </c>
      <c r="K1496">
        <f>INDEX(GWP!$C$2:$C$13,MATCH(EPS!I1496,GWP!$B$2:$B$13,0))</f>
        <v>0</v>
      </c>
      <c r="L1496" s="4">
        <f t="shared" si="47"/>
        <v>0</v>
      </c>
    </row>
    <row r="1497" spans="1:13">
      <c r="A1497" t="s">
        <v>7174</v>
      </c>
      <c r="B1497" t="s">
        <v>3</v>
      </c>
      <c r="C1497" t="s">
        <v>1705</v>
      </c>
      <c r="D1497" t="s">
        <v>7285</v>
      </c>
      <c r="H1497" t="str">
        <f>INDEX('Vensim Variables'!$B:$B,MATCH(EPS!$B1497,'Vensim Variables'!$A:$A,0))</f>
        <v>g pollutant</v>
      </c>
      <c r="I1497" t="str">
        <f t="shared" si="46"/>
        <v>VOC</v>
      </c>
      <c r="J1497">
        <f>INDEX(NoSettings!$D:$D,MATCH(EPS!$A1497,NoSettings!$A:$A,0))</f>
        <v>0</v>
      </c>
      <c r="K1497">
        <f>INDEX(GWP!$C$2:$C$13,MATCH(EPS!I1497,GWP!$B$2:$B$13,0))</f>
        <v>0</v>
      </c>
      <c r="L1497" s="4">
        <f t="shared" si="47"/>
        <v>0</v>
      </c>
    </row>
    <row r="1498" spans="1:13">
      <c r="A1498" t="s">
        <v>7175</v>
      </c>
      <c r="B1498" t="s">
        <v>3</v>
      </c>
      <c r="C1498" t="s">
        <v>1705</v>
      </c>
      <c r="D1498" t="s">
        <v>7286</v>
      </c>
      <c r="H1498" t="str">
        <f>INDEX('Vensim Variables'!$B:$B,MATCH(EPS!$B1498,'Vensim Variables'!$A:$A,0))</f>
        <v>g pollutant</v>
      </c>
      <c r="I1498" t="str">
        <f t="shared" si="46"/>
        <v>VOC</v>
      </c>
      <c r="J1498">
        <f>INDEX(NoSettings!$D:$D,MATCH(EPS!$A1498,NoSettings!$A:$A,0))</f>
        <v>0</v>
      </c>
      <c r="K1498">
        <f>INDEX(GWP!$C$2:$C$13,MATCH(EPS!I1498,GWP!$B$2:$B$13,0))</f>
        <v>0</v>
      </c>
      <c r="L1498" s="4">
        <f t="shared" si="47"/>
        <v>0</v>
      </c>
    </row>
    <row r="1499" spans="1:13">
      <c r="A1499" t="s">
        <v>7176</v>
      </c>
      <c r="B1499" t="s">
        <v>3</v>
      </c>
      <c r="C1499" t="s">
        <v>1705</v>
      </c>
      <c r="D1499" t="s">
        <v>7287</v>
      </c>
      <c r="H1499" t="str">
        <f>INDEX('Vensim Variables'!$B:$B,MATCH(EPS!$B1499,'Vensim Variables'!$A:$A,0))</f>
        <v>g pollutant</v>
      </c>
      <c r="I1499" t="str">
        <f t="shared" si="46"/>
        <v>VOC</v>
      </c>
      <c r="J1499">
        <f>INDEX(NoSettings!$D:$D,MATCH(EPS!$A1499,NoSettings!$A:$A,0))</f>
        <v>0</v>
      </c>
      <c r="K1499">
        <f>INDEX(GWP!$C$2:$C$13,MATCH(EPS!I1499,GWP!$B$2:$B$13,0))</f>
        <v>0</v>
      </c>
      <c r="L1499" s="4">
        <f t="shared" si="47"/>
        <v>0</v>
      </c>
    </row>
    <row r="1500" spans="1:13">
      <c r="A1500" t="s">
        <v>7177</v>
      </c>
      <c r="B1500" t="s">
        <v>3</v>
      </c>
      <c r="C1500" t="s">
        <v>1705</v>
      </c>
      <c r="D1500" t="s">
        <v>7288</v>
      </c>
      <c r="H1500" t="str">
        <f>INDEX('Vensim Variables'!$B:$B,MATCH(EPS!$B1500,'Vensim Variables'!$A:$A,0))</f>
        <v>g pollutant</v>
      </c>
      <c r="I1500" t="str">
        <f t="shared" si="46"/>
        <v>VOC</v>
      </c>
      <c r="J1500">
        <f>INDEX(NoSettings!$D:$D,MATCH(EPS!$A1500,NoSettings!$A:$A,0))</f>
        <v>0</v>
      </c>
      <c r="K1500">
        <f>INDEX(GWP!$C$2:$C$13,MATCH(EPS!I1500,GWP!$B$2:$B$13,0))</f>
        <v>0</v>
      </c>
      <c r="L1500" s="4">
        <f t="shared" si="47"/>
        <v>0</v>
      </c>
    </row>
    <row r="1501" spans="1:13">
      <c r="A1501" t="s">
        <v>7178</v>
      </c>
      <c r="B1501" t="s">
        <v>3</v>
      </c>
      <c r="C1501" t="s">
        <v>1705</v>
      </c>
      <c r="D1501" t="s">
        <v>7289</v>
      </c>
      <c r="H1501" t="str">
        <f>INDEX('Vensim Variables'!$B:$B,MATCH(EPS!$B1501,'Vensim Variables'!$A:$A,0))</f>
        <v>g pollutant</v>
      </c>
      <c r="I1501" t="str">
        <f t="shared" si="46"/>
        <v>VOC</v>
      </c>
      <c r="J1501">
        <f>INDEX(NoSettings!$D:$D,MATCH(EPS!$A1501,NoSettings!$A:$A,0))</f>
        <v>0</v>
      </c>
      <c r="K1501">
        <f>INDEX(GWP!$C$2:$C$13,MATCH(EPS!I1501,GWP!$B$2:$B$13,0))</f>
        <v>0</v>
      </c>
      <c r="L1501" s="4">
        <f t="shared" si="47"/>
        <v>0</v>
      </c>
    </row>
    <row r="1502" spans="1:13">
      <c r="A1502" t="s">
        <v>1504</v>
      </c>
      <c r="B1502" t="s">
        <v>3</v>
      </c>
      <c r="C1502" t="s">
        <v>1706</v>
      </c>
      <c r="D1502" t="s">
        <v>1752</v>
      </c>
      <c r="H1502" t="str">
        <f>INDEX('Vensim Variables'!$B:$B,MATCH(EPS!$B1502,'Vensim Variables'!$A:$A,0))</f>
        <v>g pollutant</v>
      </c>
      <c r="I1502" t="str">
        <f t="shared" si="46"/>
        <v>CO</v>
      </c>
      <c r="J1502">
        <f>INDEX(NoSettings!$D:$D,MATCH(EPS!$A1502,NoSettings!$A:$A,0))</f>
        <v>263376000000</v>
      </c>
      <c r="K1502">
        <f>INDEX(GWP!$C$2:$C$13,MATCH(EPS!I1502,GWP!$B$2:$B$13,0))</f>
        <v>0</v>
      </c>
      <c r="L1502" s="4">
        <f t="shared" si="47"/>
        <v>0</v>
      </c>
      <c r="M1502" s="42"/>
    </row>
    <row r="1503" spans="1:13">
      <c r="A1503" t="s">
        <v>7179</v>
      </c>
      <c r="B1503" t="s">
        <v>3</v>
      </c>
      <c r="C1503" t="s">
        <v>1706</v>
      </c>
      <c r="D1503" t="s">
        <v>7281</v>
      </c>
      <c r="H1503" t="str">
        <f>INDEX('Vensim Variables'!$B:$B,MATCH(EPS!$B1503,'Vensim Variables'!$A:$A,0))</f>
        <v>g pollutant</v>
      </c>
      <c r="I1503" t="str">
        <f t="shared" si="46"/>
        <v>CO</v>
      </c>
      <c r="J1503">
        <f>INDEX(NoSettings!$D:$D,MATCH(EPS!$A1503,NoSettings!$A:$A,0))</f>
        <v>5021630000</v>
      </c>
      <c r="K1503">
        <f>INDEX(GWP!$C$2:$C$13,MATCH(EPS!I1503,GWP!$B$2:$B$13,0))</f>
        <v>0</v>
      </c>
      <c r="L1503" s="4">
        <f t="shared" si="47"/>
        <v>0</v>
      </c>
    </row>
    <row r="1504" spans="1:13">
      <c r="A1504" t="s">
        <v>7180</v>
      </c>
      <c r="B1504" t="s">
        <v>3</v>
      </c>
      <c r="C1504" t="s">
        <v>1706</v>
      </c>
      <c r="D1504" t="s">
        <v>7282</v>
      </c>
      <c r="H1504" t="str">
        <f>INDEX('Vensim Variables'!$B:$B,MATCH(EPS!$B1504,'Vensim Variables'!$A:$A,0))</f>
        <v>g pollutant</v>
      </c>
      <c r="I1504" t="str">
        <f t="shared" si="46"/>
        <v>CO</v>
      </c>
      <c r="J1504">
        <f>INDEX(NoSettings!$D:$D,MATCH(EPS!$A1504,NoSettings!$A:$A,0))</f>
        <v>66924900000</v>
      </c>
      <c r="K1504">
        <f>INDEX(GWP!$C$2:$C$13,MATCH(EPS!I1504,GWP!$B$2:$B$13,0))</f>
        <v>0</v>
      </c>
      <c r="L1504" s="4">
        <f t="shared" si="47"/>
        <v>0</v>
      </c>
    </row>
    <row r="1505" spans="1:12">
      <c r="A1505" t="s">
        <v>1506</v>
      </c>
      <c r="B1505" t="s">
        <v>3</v>
      </c>
      <c r="C1505" t="s">
        <v>1706</v>
      </c>
      <c r="D1505" t="s">
        <v>1754</v>
      </c>
      <c r="H1505" t="str">
        <f>INDEX('Vensim Variables'!$B:$B,MATCH(EPS!$B1505,'Vensim Variables'!$A:$A,0))</f>
        <v>g pollutant</v>
      </c>
      <c r="I1505" t="str">
        <f t="shared" si="46"/>
        <v>CO</v>
      </c>
      <c r="J1505">
        <f>INDEX(NoSettings!$D:$D,MATCH(EPS!$A1505,NoSettings!$A:$A,0))</f>
        <v>0</v>
      </c>
      <c r="K1505">
        <f>INDEX(GWP!$C$2:$C$13,MATCH(EPS!I1505,GWP!$B$2:$B$13,0))</f>
        <v>0</v>
      </c>
      <c r="L1505" s="4">
        <f t="shared" si="47"/>
        <v>0</v>
      </c>
    </row>
    <row r="1506" spans="1:12">
      <c r="A1506" t="s">
        <v>1507</v>
      </c>
      <c r="B1506" t="s">
        <v>3</v>
      </c>
      <c r="C1506" t="s">
        <v>1706</v>
      </c>
      <c r="D1506" t="s">
        <v>1755</v>
      </c>
      <c r="H1506" t="str">
        <f>INDEX('Vensim Variables'!$B:$B,MATCH(EPS!$B1506,'Vensim Variables'!$A:$A,0))</f>
        <v>g pollutant</v>
      </c>
      <c r="I1506" t="str">
        <f t="shared" si="46"/>
        <v>CO</v>
      </c>
      <c r="J1506">
        <f>INDEX(NoSettings!$D:$D,MATCH(EPS!$A1506,NoSettings!$A:$A,0))</f>
        <v>0</v>
      </c>
      <c r="K1506">
        <f>INDEX(GWP!$C$2:$C$13,MATCH(EPS!I1506,GWP!$B$2:$B$13,0))</f>
        <v>0</v>
      </c>
      <c r="L1506" s="4">
        <f t="shared" si="47"/>
        <v>0</v>
      </c>
    </row>
    <row r="1507" spans="1:12">
      <c r="A1507" t="s">
        <v>1508</v>
      </c>
      <c r="B1507" t="s">
        <v>3</v>
      </c>
      <c r="C1507" t="s">
        <v>1706</v>
      </c>
      <c r="D1507" t="s">
        <v>1756</v>
      </c>
      <c r="H1507" t="str">
        <f>INDEX('Vensim Variables'!$B:$B,MATCH(EPS!$B1507,'Vensim Variables'!$A:$A,0))</f>
        <v>g pollutant</v>
      </c>
      <c r="I1507" t="str">
        <f t="shared" si="46"/>
        <v>CO</v>
      </c>
      <c r="J1507">
        <f>INDEX(NoSettings!$D:$D,MATCH(EPS!$A1507,NoSettings!$A:$A,0))</f>
        <v>0</v>
      </c>
      <c r="K1507">
        <f>INDEX(GWP!$C$2:$C$13,MATCH(EPS!I1507,GWP!$B$2:$B$13,0))</f>
        <v>0</v>
      </c>
      <c r="L1507" s="4">
        <f t="shared" si="47"/>
        <v>0</v>
      </c>
    </row>
    <row r="1508" spans="1:12">
      <c r="A1508" t="s">
        <v>1509</v>
      </c>
      <c r="B1508" t="s">
        <v>3</v>
      </c>
      <c r="C1508" t="s">
        <v>1706</v>
      </c>
      <c r="D1508" t="s">
        <v>1757</v>
      </c>
      <c r="H1508" t="str">
        <f>INDEX('Vensim Variables'!$B:$B,MATCH(EPS!$B1508,'Vensim Variables'!$A:$A,0))</f>
        <v>g pollutant</v>
      </c>
      <c r="I1508" t="str">
        <f t="shared" si="46"/>
        <v>CO</v>
      </c>
      <c r="J1508">
        <f>INDEX(NoSettings!$D:$D,MATCH(EPS!$A1508,NoSettings!$A:$A,0))</f>
        <v>0</v>
      </c>
      <c r="K1508">
        <f>INDEX(GWP!$C$2:$C$13,MATCH(EPS!I1508,GWP!$B$2:$B$13,0))</f>
        <v>0</v>
      </c>
      <c r="L1508" s="4">
        <f t="shared" si="47"/>
        <v>0</v>
      </c>
    </row>
    <row r="1509" spans="1:12">
      <c r="A1509" t="s">
        <v>1510</v>
      </c>
      <c r="B1509" t="s">
        <v>3</v>
      </c>
      <c r="C1509" t="s">
        <v>1706</v>
      </c>
      <c r="D1509" t="s">
        <v>1758</v>
      </c>
      <c r="H1509" t="str">
        <f>INDEX('Vensim Variables'!$B:$B,MATCH(EPS!$B1509,'Vensim Variables'!$A:$A,0))</f>
        <v>g pollutant</v>
      </c>
      <c r="I1509" t="str">
        <f t="shared" si="46"/>
        <v>CO</v>
      </c>
      <c r="J1509">
        <f>INDEX(NoSettings!$D:$D,MATCH(EPS!$A1509,NoSettings!$A:$A,0))</f>
        <v>0</v>
      </c>
      <c r="K1509">
        <f>INDEX(GWP!$C$2:$C$13,MATCH(EPS!I1509,GWP!$B$2:$B$13,0))</f>
        <v>0</v>
      </c>
      <c r="L1509" s="4">
        <f t="shared" si="47"/>
        <v>0</v>
      </c>
    </row>
    <row r="1510" spans="1:12">
      <c r="A1510" t="s">
        <v>1511</v>
      </c>
      <c r="B1510" t="s">
        <v>3</v>
      </c>
      <c r="C1510" t="s">
        <v>1706</v>
      </c>
      <c r="D1510" t="s">
        <v>1759</v>
      </c>
      <c r="H1510" t="str">
        <f>INDEX('Vensim Variables'!$B:$B,MATCH(EPS!$B1510,'Vensim Variables'!$A:$A,0))</f>
        <v>g pollutant</v>
      </c>
      <c r="I1510" t="str">
        <f t="shared" si="46"/>
        <v>CO</v>
      </c>
      <c r="J1510">
        <f>INDEX(NoSettings!$D:$D,MATCH(EPS!$A1510,NoSettings!$A:$A,0))</f>
        <v>17581300000</v>
      </c>
      <c r="K1510">
        <f>INDEX(GWP!$C$2:$C$13,MATCH(EPS!I1510,GWP!$B$2:$B$13,0))</f>
        <v>0</v>
      </c>
      <c r="L1510" s="4">
        <f t="shared" si="47"/>
        <v>0</v>
      </c>
    </row>
    <row r="1511" spans="1:12">
      <c r="A1511" t="s">
        <v>1512</v>
      </c>
      <c r="B1511" t="s">
        <v>3</v>
      </c>
      <c r="C1511" t="s">
        <v>1706</v>
      </c>
      <c r="D1511" t="s">
        <v>1760</v>
      </c>
      <c r="H1511" t="str">
        <f>INDEX('Vensim Variables'!$B:$B,MATCH(EPS!$B1511,'Vensim Variables'!$A:$A,0))</f>
        <v>g pollutant</v>
      </c>
      <c r="I1511" t="str">
        <f t="shared" si="46"/>
        <v>CO</v>
      </c>
      <c r="J1511">
        <f>INDEX(NoSettings!$D:$D,MATCH(EPS!$A1511,NoSettings!$A:$A,0))</f>
        <v>0</v>
      </c>
      <c r="K1511">
        <f>INDEX(GWP!$C$2:$C$13,MATCH(EPS!I1511,GWP!$B$2:$B$13,0))</f>
        <v>0</v>
      </c>
      <c r="L1511" s="4">
        <f t="shared" si="47"/>
        <v>0</v>
      </c>
    </row>
    <row r="1512" spans="1:12">
      <c r="A1512" t="s">
        <v>1513</v>
      </c>
      <c r="B1512" t="s">
        <v>3</v>
      </c>
      <c r="C1512" t="s">
        <v>1706</v>
      </c>
      <c r="D1512" t="s">
        <v>1761</v>
      </c>
      <c r="H1512" t="str">
        <f>INDEX('Vensim Variables'!$B:$B,MATCH(EPS!$B1512,'Vensim Variables'!$A:$A,0))</f>
        <v>g pollutant</v>
      </c>
      <c r="I1512" t="str">
        <f t="shared" si="46"/>
        <v>CO</v>
      </c>
      <c r="J1512">
        <f>INDEX(NoSettings!$D:$D,MATCH(EPS!$A1512,NoSettings!$A:$A,0))</f>
        <v>4303160000</v>
      </c>
      <c r="K1512">
        <f>INDEX(GWP!$C$2:$C$13,MATCH(EPS!I1512,GWP!$B$2:$B$13,0))</f>
        <v>0</v>
      </c>
      <c r="L1512" s="4">
        <f t="shared" si="47"/>
        <v>0</v>
      </c>
    </row>
    <row r="1513" spans="1:12">
      <c r="A1513" t="s">
        <v>1514</v>
      </c>
      <c r="B1513" t="s">
        <v>3</v>
      </c>
      <c r="C1513" t="s">
        <v>1706</v>
      </c>
      <c r="D1513" t="s">
        <v>1762</v>
      </c>
      <c r="H1513" t="str">
        <f>INDEX('Vensim Variables'!$B:$B,MATCH(EPS!$B1513,'Vensim Variables'!$A:$A,0))</f>
        <v>g pollutant</v>
      </c>
      <c r="I1513" t="str">
        <f t="shared" si="46"/>
        <v>CO</v>
      </c>
      <c r="J1513">
        <f>INDEX(NoSettings!$D:$D,MATCH(EPS!$A1513,NoSettings!$A:$A,0))</f>
        <v>8042500000</v>
      </c>
      <c r="K1513">
        <f>INDEX(GWP!$C$2:$C$13,MATCH(EPS!I1513,GWP!$B$2:$B$13,0))</f>
        <v>0</v>
      </c>
      <c r="L1513" s="4">
        <f t="shared" si="47"/>
        <v>0</v>
      </c>
    </row>
    <row r="1514" spans="1:12">
      <c r="A1514" t="s">
        <v>1515</v>
      </c>
      <c r="B1514" t="s">
        <v>3</v>
      </c>
      <c r="C1514" t="s">
        <v>1706</v>
      </c>
      <c r="D1514" t="s">
        <v>1763</v>
      </c>
      <c r="H1514" t="str">
        <f>INDEX('Vensim Variables'!$B:$B,MATCH(EPS!$B1514,'Vensim Variables'!$A:$A,0))</f>
        <v>g pollutant</v>
      </c>
      <c r="I1514" t="str">
        <f t="shared" si="46"/>
        <v>CO</v>
      </c>
      <c r="J1514">
        <f>INDEX(NoSettings!$D:$D,MATCH(EPS!$A1514,NoSettings!$A:$A,0))</f>
        <v>3512550000</v>
      </c>
      <c r="K1514">
        <f>INDEX(GWP!$C$2:$C$13,MATCH(EPS!I1514,GWP!$B$2:$B$13,0))</f>
        <v>0</v>
      </c>
      <c r="L1514" s="4">
        <f t="shared" si="47"/>
        <v>0</v>
      </c>
    </row>
    <row r="1515" spans="1:12">
      <c r="A1515" t="s">
        <v>1516</v>
      </c>
      <c r="B1515" t="s">
        <v>3</v>
      </c>
      <c r="C1515" t="s">
        <v>1706</v>
      </c>
      <c r="D1515" t="s">
        <v>1764</v>
      </c>
      <c r="H1515" t="str">
        <f>INDEX('Vensim Variables'!$B:$B,MATCH(EPS!$B1515,'Vensim Variables'!$A:$A,0))</f>
        <v>g pollutant</v>
      </c>
      <c r="I1515" t="str">
        <f t="shared" si="46"/>
        <v>CO</v>
      </c>
      <c r="J1515">
        <f>INDEX(NoSettings!$D:$D,MATCH(EPS!$A1515,NoSettings!$A:$A,0))</f>
        <v>0</v>
      </c>
      <c r="K1515">
        <f>INDEX(GWP!$C$2:$C$13,MATCH(EPS!I1515,GWP!$B$2:$B$13,0))</f>
        <v>0</v>
      </c>
      <c r="L1515" s="4">
        <f t="shared" si="47"/>
        <v>0</v>
      </c>
    </row>
    <row r="1516" spans="1:12">
      <c r="A1516" t="s">
        <v>1517</v>
      </c>
      <c r="B1516" t="s">
        <v>3</v>
      </c>
      <c r="C1516" t="s">
        <v>1706</v>
      </c>
      <c r="D1516" t="s">
        <v>1765</v>
      </c>
      <c r="H1516" t="str">
        <f>INDEX('Vensim Variables'!$B:$B,MATCH(EPS!$B1516,'Vensim Variables'!$A:$A,0))</f>
        <v>g pollutant</v>
      </c>
      <c r="I1516" t="str">
        <f t="shared" si="46"/>
        <v>CO</v>
      </c>
      <c r="J1516">
        <f>INDEX(NoSettings!$D:$D,MATCH(EPS!$A1516,NoSettings!$A:$A,0))</f>
        <v>0</v>
      </c>
      <c r="K1516">
        <f>INDEX(GWP!$C$2:$C$13,MATCH(EPS!I1516,GWP!$B$2:$B$13,0))</f>
        <v>0</v>
      </c>
      <c r="L1516" s="4">
        <f t="shared" si="47"/>
        <v>0</v>
      </c>
    </row>
    <row r="1517" spans="1:12">
      <c r="A1517" t="s">
        <v>1518</v>
      </c>
      <c r="B1517" t="s">
        <v>3</v>
      </c>
      <c r="C1517" t="s">
        <v>1706</v>
      </c>
      <c r="D1517" t="s">
        <v>1766</v>
      </c>
      <c r="H1517" t="str">
        <f>INDEX('Vensim Variables'!$B:$B,MATCH(EPS!$B1517,'Vensim Variables'!$A:$A,0))</f>
        <v>g pollutant</v>
      </c>
      <c r="I1517" t="str">
        <f t="shared" si="46"/>
        <v>CO</v>
      </c>
      <c r="J1517">
        <f>INDEX(NoSettings!$D:$D,MATCH(EPS!$A1517,NoSettings!$A:$A,0))</f>
        <v>0</v>
      </c>
      <c r="K1517">
        <f>INDEX(GWP!$C$2:$C$13,MATCH(EPS!I1517,GWP!$B$2:$B$13,0))</f>
        <v>0</v>
      </c>
      <c r="L1517" s="4">
        <f t="shared" si="47"/>
        <v>0</v>
      </c>
    </row>
    <row r="1518" spans="1:12">
      <c r="A1518" t="s">
        <v>1519</v>
      </c>
      <c r="B1518" t="s">
        <v>3</v>
      </c>
      <c r="C1518" t="s">
        <v>1706</v>
      </c>
      <c r="D1518" t="s">
        <v>1767</v>
      </c>
      <c r="H1518" t="str">
        <f>INDEX('Vensim Variables'!$B:$B,MATCH(EPS!$B1518,'Vensim Variables'!$A:$A,0))</f>
        <v>g pollutant</v>
      </c>
      <c r="I1518" t="str">
        <f t="shared" si="46"/>
        <v>CO</v>
      </c>
      <c r="J1518">
        <f>INDEX(NoSettings!$D:$D,MATCH(EPS!$A1518,NoSettings!$A:$A,0))</f>
        <v>27969100000</v>
      </c>
      <c r="K1518">
        <f>INDEX(GWP!$C$2:$C$13,MATCH(EPS!I1518,GWP!$B$2:$B$13,0))</f>
        <v>0</v>
      </c>
      <c r="L1518" s="4">
        <f t="shared" si="47"/>
        <v>0</v>
      </c>
    </row>
    <row r="1519" spans="1:12">
      <c r="A1519" t="s">
        <v>7181</v>
      </c>
      <c r="B1519" t="s">
        <v>3</v>
      </c>
      <c r="C1519" t="s">
        <v>1706</v>
      </c>
      <c r="D1519" t="s">
        <v>7283</v>
      </c>
      <c r="H1519" t="str">
        <f>INDEX('Vensim Variables'!$B:$B,MATCH(EPS!$B1519,'Vensim Variables'!$A:$A,0))</f>
        <v>g pollutant</v>
      </c>
      <c r="I1519" t="str">
        <f t="shared" si="46"/>
        <v>CO</v>
      </c>
      <c r="J1519">
        <f>INDEX(NoSettings!$D:$D,MATCH(EPS!$A1519,NoSettings!$A:$A,0))</f>
        <v>0</v>
      </c>
      <c r="K1519">
        <f>INDEX(GWP!$C$2:$C$13,MATCH(EPS!I1519,GWP!$B$2:$B$13,0))</f>
        <v>0</v>
      </c>
      <c r="L1519" s="4">
        <f t="shared" si="47"/>
        <v>0</v>
      </c>
    </row>
    <row r="1520" spans="1:12">
      <c r="A1520" t="s">
        <v>7182</v>
      </c>
      <c r="B1520" t="s">
        <v>3</v>
      </c>
      <c r="C1520" t="s">
        <v>1706</v>
      </c>
      <c r="D1520" t="s">
        <v>7284</v>
      </c>
      <c r="H1520" t="str">
        <f>INDEX('Vensim Variables'!$B:$B,MATCH(EPS!$B1520,'Vensim Variables'!$A:$A,0))</f>
        <v>g pollutant</v>
      </c>
      <c r="I1520" t="str">
        <f t="shared" si="46"/>
        <v>CO</v>
      </c>
      <c r="J1520">
        <f>INDEX(NoSettings!$D:$D,MATCH(EPS!$A1520,NoSettings!$A:$A,0))</f>
        <v>0</v>
      </c>
      <c r="K1520">
        <f>INDEX(GWP!$C$2:$C$13,MATCH(EPS!I1520,GWP!$B$2:$B$13,0))</f>
        <v>0</v>
      </c>
      <c r="L1520" s="4">
        <f t="shared" si="47"/>
        <v>0</v>
      </c>
    </row>
    <row r="1521" spans="1:12">
      <c r="A1521" t="s">
        <v>7183</v>
      </c>
      <c r="B1521" t="s">
        <v>3</v>
      </c>
      <c r="C1521" t="s">
        <v>1706</v>
      </c>
      <c r="D1521" t="s">
        <v>7285</v>
      </c>
      <c r="H1521" t="str">
        <f>INDEX('Vensim Variables'!$B:$B,MATCH(EPS!$B1521,'Vensim Variables'!$A:$A,0))</f>
        <v>g pollutant</v>
      </c>
      <c r="I1521" t="str">
        <f t="shared" si="46"/>
        <v>CO</v>
      </c>
      <c r="J1521">
        <f>INDEX(NoSettings!$D:$D,MATCH(EPS!$A1521,NoSettings!$A:$A,0))</f>
        <v>0</v>
      </c>
      <c r="K1521">
        <f>INDEX(GWP!$C$2:$C$13,MATCH(EPS!I1521,GWP!$B$2:$B$13,0))</f>
        <v>0</v>
      </c>
      <c r="L1521" s="4">
        <f t="shared" si="47"/>
        <v>0</v>
      </c>
    </row>
    <row r="1522" spans="1:12">
      <c r="A1522" t="s">
        <v>7184</v>
      </c>
      <c r="B1522" t="s">
        <v>3</v>
      </c>
      <c r="C1522" t="s">
        <v>1706</v>
      </c>
      <c r="D1522" t="s">
        <v>7286</v>
      </c>
      <c r="H1522" t="str">
        <f>INDEX('Vensim Variables'!$B:$B,MATCH(EPS!$B1522,'Vensim Variables'!$A:$A,0))</f>
        <v>g pollutant</v>
      </c>
      <c r="I1522" t="str">
        <f t="shared" si="46"/>
        <v>CO</v>
      </c>
      <c r="J1522">
        <f>INDEX(NoSettings!$D:$D,MATCH(EPS!$A1522,NoSettings!$A:$A,0))</f>
        <v>0</v>
      </c>
      <c r="K1522">
        <f>INDEX(GWP!$C$2:$C$13,MATCH(EPS!I1522,GWP!$B$2:$B$13,0))</f>
        <v>0</v>
      </c>
      <c r="L1522" s="4">
        <f t="shared" si="47"/>
        <v>0</v>
      </c>
    </row>
    <row r="1523" spans="1:12">
      <c r="A1523" t="s">
        <v>7185</v>
      </c>
      <c r="B1523" t="s">
        <v>3</v>
      </c>
      <c r="C1523" t="s">
        <v>1706</v>
      </c>
      <c r="D1523" t="s">
        <v>7287</v>
      </c>
      <c r="H1523" t="str">
        <f>INDEX('Vensim Variables'!$B:$B,MATCH(EPS!$B1523,'Vensim Variables'!$A:$A,0))</f>
        <v>g pollutant</v>
      </c>
      <c r="I1523" t="str">
        <f t="shared" si="46"/>
        <v>CO</v>
      </c>
      <c r="J1523">
        <f>INDEX(NoSettings!$D:$D,MATCH(EPS!$A1523,NoSettings!$A:$A,0))</f>
        <v>0</v>
      </c>
      <c r="K1523">
        <f>INDEX(GWP!$C$2:$C$13,MATCH(EPS!I1523,GWP!$B$2:$B$13,0))</f>
        <v>0</v>
      </c>
      <c r="L1523" s="4">
        <f t="shared" si="47"/>
        <v>0</v>
      </c>
    </row>
    <row r="1524" spans="1:12">
      <c r="A1524" t="s">
        <v>7186</v>
      </c>
      <c r="B1524" t="s">
        <v>3</v>
      </c>
      <c r="C1524" t="s">
        <v>1706</v>
      </c>
      <c r="D1524" t="s">
        <v>7288</v>
      </c>
      <c r="H1524" t="str">
        <f>INDEX('Vensim Variables'!$B:$B,MATCH(EPS!$B1524,'Vensim Variables'!$A:$A,0))</f>
        <v>g pollutant</v>
      </c>
      <c r="I1524" t="str">
        <f t="shared" si="46"/>
        <v>CO</v>
      </c>
      <c r="J1524">
        <f>INDEX(NoSettings!$D:$D,MATCH(EPS!$A1524,NoSettings!$A:$A,0))</f>
        <v>0</v>
      </c>
      <c r="K1524">
        <f>INDEX(GWP!$C$2:$C$13,MATCH(EPS!I1524,GWP!$B$2:$B$13,0))</f>
        <v>0</v>
      </c>
      <c r="L1524" s="4">
        <f t="shared" si="47"/>
        <v>0</v>
      </c>
    </row>
    <row r="1525" spans="1:12">
      <c r="A1525" t="s">
        <v>7187</v>
      </c>
      <c r="B1525" t="s">
        <v>3</v>
      </c>
      <c r="C1525" t="s">
        <v>1706</v>
      </c>
      <c r="D1525" t="s">
        <v>7289</v>
      </c>
      <c r="H1525" t="str">
        <f>INDEX('Vensim Variables'!$B:$B,MATCH(EPS!$B1525,'Vensim Variables'!$A:$A,0))</f>
        <v>g pollutant</v>
      </c>
      <c r="I1525" t="str">
        <f t="shared" si="46"/>
        <v>CO</v>
      </c>
      <c r="J1525">
        <f>INDEX(NoSettings!$D:$D,MATCH(EPS!$A1525,NoSettings!$A:$A,0))</f>
        <v>0</v>
      </c>
      <c r="K1525">
        <f>INDEX(GWP!$C$2:$C$13,MATCH(EPS!I1525,GWP!$B$2:$B$13,0))</f>
        <v>0</v>
      </c>
      <c r="L1525" s="4">
        <f t="shared" si="47"/>
        <v>0</v>
      </c>
    </row>
    <row r="1526" spans="1:12">
      <c r="A1526" t="s">
        <v>1520</v>
      </c>
      <c r="B1526" t="s">
        <v>3</v>
      </c>
      <c r="C1526" t="s">
        <v>1707</v>
      </c>
      <c r="D1526" t="s">
        <v>1752</v>
      </c>
      <c r="H1526" t="str">
        <f>INDEX('Vensim Variables'!$B:$B,MATCH(EPS!$B1526,'Vensim Variables'!$A:$A,0))</f>
        <v>g pollutant</v>
      </c>
      <c r="I1526" t="str">
        <f t="shared" si="46"/>
        <v>NOx</v>
      </c>
      <c r="J1526">
        <f>INDEX(NoSettings!$D:$D,MATCH(EPS!$A1526,NoSettings!$A:$A,0))</f>
        <v>564646000000</v>
      </c>
      <c r="K1526">
        <f>INDEX(GWP!$C$2:$C$13,MATCH(EPS!I1526,GWP!$B$2:$B$13,0))</f>
        <v>0</v>
      </c>
      <c r="L1526" s="4">
        <f t="shared" si="47"/>
        <v>0</v>
      </c>
    </row>
    <row r="1527" spans="1:12">
      <c r="A1527" t="s">
        <v>7188</v>
      </c>
      <c r="B1527" t="s">
        <v>3</v>
      </c>
      <c r="C1527" t="s">
        <v>1707</v>
      </c>
      <c r="D1527" t="s">
        <v>7281</v>
      </c>
      <c r="H1527" t="str">
        <f>INDEX('Vensim Variables'!$B:$B,MATCH(EPS!$B1527,'Vensim Variables'!$A:$A,0))</f>
        <v>g pollutant</v>
      </c>
      <c r="I1527" t="str">
        <f t="shared" si="46"/>
        <v>NOx</v>
      </c>
      <c r="J1527">
        <f>INDEX(NoSettings!$D:$D,MATCH(EPS!$A1527,NoSettings!$A:$A,0))</f>
        <v>10714600000</v>
      </c>
      <c r="K1527">
        <f>INDEX(GWP!$C$2:$C$13,MATCH(EPS!I1527,GWP!$B$2:$B$13,0))</f>
        <v>0</v>
      </c>
      <c r="L1527" s="4">
        <f t="shared" si="47"/>
        <v>0</v>
      </c>
    </row>
    <row r="1528" spans="1:12">
      <c r="A1528" t="s">
        <v>7189</v>
      </c>
      <c r="B1528" t="s">
        <v>3</v>
      </c>
      <c r="C1528" t="s">
        <v>1707</v>
      </c>
      <c r="D1528" t="s">
        <v>7282</v>
      </c>
      <c r="H1528" t="str">
        <f>INDEX('Vensim Variables'!$B:$B,MATCH(EPS!$B1528,'Vensim Variables'!$A:$A,0))</f>
        <v>g pollutant</v>
      </c>
      <c r="I1528" t="str">
        <f t="shared" si="46"/>
        <v>NOx</v>
      </c>
      <c r="J1528">
        <f>INDEX(NoSettings!$D:$D,MATCH(EPS!$A1528,NoSettings!$A:$A,0))</f>
        <v>142797000000</v>
      </c>
      <c r="K1528">
        <f>INDEX(GWP!$C$2:$C$13,MATCH(EPS!I1528,GWP!$B$2:$B$13,0))</f>
        <v>0</v>
      </c>
      <c r="L1528" s="4">
        <f t="shared" si="47"/>
        <v>0</v>
      </c>
    </row>
    <row r="1529" spans="1:12">
      <c r="A1529" t="s">
        <v>1522</v>
      </c>
      <c r="B1529" t="s">
        <v>3</v>
      </c>
      <c r="C1529" t="s">
        <v>1707</v>
      </c>
      <c r="D1529" t="s">
        <v>1754</v>
      </c>
      <c r="H1529" t="str">
        <f>INDEX('Vensim Variables'!$B:$B,MATCH(EPS!$B1529,'Vensim Variables'!$A:$A,0))</f>
        <v>g pollutant</v>
      </c>
      <c r="I1529" t="str">
        <f t="shared" si="46"/>
        <v>NOx</v>
      </c>
      <c r="J1529">
        <f>INDEX(NoSettings!$D:$D,MATCH(EPS!$A1529,NoSettings!$A:$A,0))</f>
        <v>0</v>
      </c>
      <c r="K1529">
        <f>INDEX(GWP!$C$2:$C$13,MATCH(EPS!I1529,GWP!$B$2:$B$13,0))</f>
        <v>0</v>
      </c>
      <c r="L1529" s="4">
        <f t="shared" si="47"/>
        <v>0</v>
      </c>
    </row>
    <row r="1530" spans="1:12">
      <c r="A1530" t="s">
        <v>1523</v>
      </c>
      <c r="B1530" t="s">
        <v>3</v>
      </c>
      <c r="C1530" t="s">
        <v>1707</v>
      </c>
      <c r="D1530" t="s">
        <v>1755</v>
      </c>
      <c r="H1530" t="str">
        <f>INDEX('Vensim Variables'!$B:$B,MATCH(EPS!$B1530,'Vensim Variables'!$A:$A,0))</f>
        <v>g pollutant</v>
      </c>
      <c r="I1530" t="str">
        <f t="shared" si="46"/>
        <v>NOx</v>
      </c>
      <c r="J1530">
        <f>INDEX(NoSettings!$D:$D,MATCH(EPS!$A1530,NoSettings!$A:$A,0))</f>
        <v>0</v>
      </c>
      <c r="K1530">
        <f>INDEX(GWP!$C$2:$C$13,MATCH(EPS!I1530,GWP!$B$2:$B$13,0))</f>
        <v>0</v>
      </c>
      <c r="L1530" s="4">
        <f t="shared" si="47"/>
        <v>0</v>
      </c>
    </row>
    <row r="1531" spans="1:12">
      <c r="A1531" t="s">
        <v>1524</v>
      </c>
      <c r="B1531" t="s">
        <v>3</v>
      </c>
      <c r="C1531" t="s">
        <v>1707</v>
      </c>
      <c r="D1531" t="s">
        <v>1756</v>
      </c>
      <c r="H1531" t="str">
        <f>INDEX('Vensim Variables'!$B:$B,MATCH(EPS!$B1531,'Vensim Variables'!$A:$A,0))</f>
        <v>g pollutant</v>
      </c>
      <c r="I1531" t="str">
        <f t="shared" si="46"/>
        <v>NOx</v>
      </c>
      <c r="J1531">
        <f>INDEX(NoSettings!$D:$D,MATCH(EPS!$A1531,NoSettings!$A:$A,0))</f>
        <v>0</v>
      </c>
      <c r="K1531">
        <f>INDEX(GWP!$C$2:$C$13,MATCH(EPS!I1531,GWP!$B$2:$B$13,0))</f>
        <v>0</v>
      </c>
      <c r="L1531" s="4">
        <f t="shared" si="47"/>
        <v>0</v>
      </c>
    </row>
    <row r="1532" spans="1:12">
      <c r="A1532" t="s">
        <v>1525</v>
      </c>
      <c r="B1532" t="s">
        <v>3</v>
      </c>
      <c r="C1532" t="s">
        <v>1707</v>
      </c>
      <c r="D1532" t="s">
        <v>1757</v>
      </c>
      <c r="H1532" t="str">
        <f>INDEX('Vensim Variables'!$B:$B,MATCH(EPS!$B1532,'Vensim Variables'!$A:$A,0))</f>
        <v>g pollutant</v>
      </c>
      <c r="I1532" t="str">
        <f t="shared" si="46"/>
        <v>NOx</v>
      </c>
      <c r="J1532">
        <f>INDEX(NoSettings!$D:$D,MATCH(EPS!$A1532,NoSettings!$A:$A,0))</f>
        <v>0</v>
      </c>
      <c r="K1532">
        <f>INDEX(GWP!$C$2:$C$13,MATCH(EPS!I1532,GWP!$B$2:$B$13,0))</f>
        <v>0</v>
      </c>
      <c r="L1532" s="4">
        <f t="shared" si="47"/>
        <v>0</v>
      </c>
    </row>
    <row r="1533" spans="1:12">
      <c r="A1533" t="s">
        <v>1526</v>
      </c>
      <c r="B1533" t="s">
        <v>3</v>
      </c>
      <c r="C1533" t="s">
        <v>1707</v>
      </c>
      <c r="D1533" t="s">
        <v>1758</v>
      </c>
      <c r="H1533" t="str">
        <f>INDEX('Vensim Variables'!$B:$B,MATCH(EPS!$B1533,'Vensim Variables'!$A:$A,0))</f>
        <v>g pollutant</v>
      </c>
      <c r="I1533" t="str">
        <f t="shared" si="46"/>
        <v>NOx</v>
      </c>
      <c r="J1533">
        <f>INDEX(NoSettings!$D:$D,MATCH(EPS!$A1533,NoSettings!$A:$A,0))</f>
        <v>0</v>
      </c>
      <c r="K1533">
        <f>INDEX(GWP!$C$2:$C$13,MATCH(EPS!I1533,GWP!$B$2:$B$13,0))</f>
        <v>0</v>
      </c>
      <c r="L1533" s="4">
        <f t="shared" si="47"/>
        <v>0</v>
      </c>
    </row>
    <row r="1534" spans="1:12">
      <c r="A1534" t="s">
        <v>1527</v>
      </c>
      <c r="B1534" t="s">
        <v>3</v>
      </c>
      <c r="C1534" t="s">
        <v>1707</v>
      </c>
      <c r="D1534" t="s">
        <v>1759</v>
      </c>
      <c r="H1534" t="str">
        <f>INDEX('Vensim Variables'!$B:$B,MATCH(EPS!$B1534,'Vensim Variables'!$A:$A,0))</f>
        <v>g pollutant</v>
      </c>
      <c r="I1534" t="str">
        <f t="shared" si="46"/>
        <v>NOx</v>
      </c>
      <c r="J1534">
        <f>INDEX(NoSettings!$D:$D,MATCH(EPS!$A1534,NoSettings!$A:$A,0))</f>
        <v>11972600000</v>
      </c>
      <c r="K1534">
        <f>INDEX(GWP!$C$2:$C$13,MATCH(EPS!I1534,GWP!$B$2:$B$13,0))</f>
        <v>0</v>
      </c>
      <c r="L1534" s="4">
        <f t="shared" si="47"/>
        <v>0</v>
      </c>
    </row>
    <row r="1535" spans="1:12">
      <c r="A1535" t="s">
        <v>1528</v>
      </c>
      <c r="B1535" t="s">
        <v>3</v>
      </c>
      <c r="C1535" t="s">
        <v>1707</v>
      </c>
      <c r="D1535" t="s">
        <v>1760</v>
      </c>
      <c r="H1535" t="str">
        <f>INDEX('Vensim Variables'!$B:$B,MATCH(EPS!$B1535,'Vensim Variables'!$A:$A,0))</f>
        <v>g pollutant</v>
      </c>
      <c r="I1535" t="str">
        <f t="shared" si="46"/>
        <v>NOx</v>
      </c>
      <c r="J1535">
        <f>INDEX(NoSettings!$D:$D,MATCH(EPS!$A1535,NoSettings!$A:$A,0))</f>
        <v>0</v>
      </c>
      <c r="K1535">
        <f>INDEX(GWP!$C$2:$C$13,MATCH(EPS!I1535,GWP!$B$2:$B$13,0))</f>
        <v>0</v>
      </c>
      <c r="L1535" s="4">
        <f t="shared" si="47"/>
        <v>0</v>
      </c>
    </row>
    <row r="1536" spans="1:12">
      <c r="A1536" t="s">
        <v>1529</v>
      </c>
      <c r="B1536" t="s">
        <v>3</v>
      </c>
      <c r="C1536" t="s">
        <v>1707</v>
      </c>
      <c r="D1536" t="s">
        <v>1761</v>
      </c>
      <c r="H1536" t="str">
        <f>INDEX('Vensim Variables'!$B:$B,MATCH(EPS!$B1536,'Vensim Variables'!$A:$A,0))</f>
        <v>g pollutant</v>
      </c>
      <c r="I1536" t="str">
        <f t="shared" si="46"/>
        <v>NOx</v>
      </c>
      <c r="J1536">
        <f>INDEX(NoSettings!$D:$D,MATCH(EPS!$A1536,NoSettings!$A:$A,0))</f>
        <v>35131900000</v>
      </c>
      <c r="K1536">
        <f>INDEX(GWP!$C$2:$C$13,MATCH(EPS!I1536,GWP!$B$2:$B$13,0))</f>
        <v>0</v>
      </c>
      <c r="L1536" s="4">
        <f t="shared" si="47"/>
        <v>0</v>
      </c>
    </row>
    <row r="1537" spans="1:12">
      <c r="A1537" t="s">
        <v>1530</v>
      </c>
      <c r="B1537" t="s">
        <v>3</v>
      </c>
      <c r="C1537" t="s">
        <v>1707</v>
      </c>
      <c r="D1537" t="s">
        <v>1762</v>
      </c>
      <c r="H1537" t="str">
        <f>INDEX('Vensim Variables'!$B:$B,MATCH(EPS!$B1537,'Vensim Variables'!$A:$A,0))</f>
        <v>g pollutant</v>
      </c>
      <c r="I1537" t="str">
        <f t="shared" si="46"/>
        <v>NOx</v>
      </c>
      <c r="J1537">
        <f>INDEX(NoSettings!$D:$D,MATCH(EPS!$A1537,NoSettings!$A:$A,0))</f>
        <v>17160200000</v>
      </c>
      <c r="K1537">
        <f>INDEX(GWP!$C$2:$C$13,MATCH(EPS!I1537,GWP!$B$2:$B$13,0))</f>
        <v>0</v>
      </c>
      <c r="L1537" s="4">
        <f t="shared" si="47"/>
        <v>0</v>
      </c>
    </row>
    <row r="1538" spans="1:12">
      <c r="A1538" t="s">
        <v>1531</v>
      </c>
      <c r="B1538" t="s">
        <v>3</v>
      </c>
      <c r="C1538" t="s">
        <v>1707</v>
      </c>
      <c r="D1538" t="s">
        <v>1763</v>
      </c>
      <c r="H1538" t="str">
        <f>INDEX('Vensim Variables'!$B:$B,MATCH(EPS!$B1538,'Vensim Variables'!$A:$A,0))</f>
        <v>g pollutant</v>
      </c>
      <c r="I1538" t="str">
        <f t="shared" si="46"/>
        <v>NOx</v>
      </c>
      <c r="J1538">
        <f>INDEX(NoSettings!$D:$D,MATCH(EPS!$A1538,NoSettings!$A:$A,0))</f>
        <v>7530490000</v>
      </c>
      <c r="K1538">
        <f>INDEX(GWP!$C$2:$C$13,MATCH(EPS!I1538,GWP!$B$2:$B$13,0))</f>
        <v>0</v>
      </c>
      <c r="L1538" s="4">
        <f t="shared" si="47"/>
        <v>0</v>
      </c>
    </row>
    <row r="1539" spans="1:12">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INDEX(NoSettings!$D:$D,MATCH(EPS!$A1539,NoSettings!$A:$A,0))</f>
        <v>0</v>
      </c>
      <c r="K1539">
        <f>INDEX(GWP!$C$2:$C$13,MATCH(EPS!I1539,GWP!$B$2:$B$13,0))</f>
        <v>0</v>
      </c>
      <c r="L1539" s="4">
        <f t="shared" ref="L1539:L1602" si="49">IF(H1539="g pollutant",K1539*J1539/10^12,IF(H1539="MMTCO2e",J1539,IF(H1539="MWh",J1539,0)))</f>
        <v>0</v>
      </c>
    </row>
    <row r="1540" spans="1:12">
      <c r="A1540" t="s">
        <v>1533</v>
      </c>
      <c r="B1540" t="s">
        <v>3</v>
      </c>
      <c r="C1540" t="s">
        <v>1707</v>
      </c>
      <c r="D1540" t="s">
        <v>1765</v>
      </c>
      <c r="H1540" t="str">
        <f>INDEX('Vensim Variables'!$B:$B,MATCH(EPS!$B1540,'Vensim Variables'!$A:$A,0))</f>
        <v>g pollutant</v>
      </c>
      <c r="I1540" t="str">
        <f t="shared" si="48"/>
        <v>NOx</v>
      </c>
      <c r="J1540">
        <f>INDEX(NoSettings!$D:$D,MATCH(EPS!$A1540,NoSettings!$A:$A,0))</f>
        <v>0</v>
      </c>
      <c r="K1540">
        <f>INDEX(GWP!$C$2:$C$13,MATCH(EPS!I1540,GWP!$B$2:$B$13,0))</f>
        <v>0</v>
      </c>
      <c r="L1540" s="4">
        <f t="shared" si="49"/>
        <v>0</v>
      </c>
    </row>
    <row r="1541" spans="1:12">
      <c r="A1541" t="s">
        <v>1534</v>
      </c>
      <c r="B1541" t="s">
        <v>3</v>
      </c>
      <c r="C1541" t="s">
        <v>1707</v>
      </c>
      <c r="D1541" t="s">
        <v>1766</v>
      </c>
      <c r="H1541" t="str">
        <f>INDEX('Vensim Variables'!$B:$B,MATCH(EPS!$B1541,'Vensim Variables'!$A:$A,0))</f>
        <v>g pollutant</v>
      </c>
      <c r="I1541" t="str">
        <f t="shared" si="48"/>
        <v>NOx</v>
      </c>
      <c r="J1541">
        <f>INDEX(NoSettings!$D:$D,MATCH(EPS!$A1541,NoSettings!$A:$A,0))</f>
        <v>0</v>
      </c>
      <c r="K1541">
        <f>INDEX(GWP!$C$2:$C$13,MATCH(EPS!I1541,GWP!$B$2:$B$13,0))</f>
        <v>0</v>
      </c>
      <c r="L1541" s="4">
        <f t="shared" si="49"/>
        <v>0</v>
      </c>
    </row>
    <row r="1542" spans="1:12">
      <c r="A1542" t="s">
        <v>1535</v>
      </c>
      <c r="B1542" t="s">
        <v>3</v>
      </c>
      <c r="C1542" t="s">
        <v>1707</v>
      </c>
      <c r="D1542" t="s">
        <v>1767</v>
      </c>
      <c r="H1542" t="str">
        <f>INDEX('Vensim Variables'!$B:$B,MATCH(EPS!$B1542,'Vensim Variables'!$A:$A,0))</f>
        <v>g pollutant</v>
      </c>
      <c r="I1542" t="str">
        <f t="shared" si="48"/>
        <v>NOx</v>
      </c>
      <c r="J1542">
        <f>INDEX(NoSettings!$D:$D,MATCH(EPS!$A1542,NoSettings!$A:$A,0))</f>
        <v>23307800000</v>
      </c>
      <c r="K1542">
        <f>INDEX(GWP!$C$2:$C$13,MATCH(EPS!I1542,GWP!$B$2:$B$13,0))</f>
        <v>0</v>
      </c>
      <c r="L1542" s="4">
        <f t="shared" si="49"/>
        <v>0</v>
      </c>
    </row>
    <row r="1543" spans="1:12">
      <c r="A1543" t="s">
        <v>7190</v>
      </c>
      <c r="B1543" t="s">
        <v>3</v>
      </c>
      <c r="C1543" t="s">
        <v>1707</v>
      </c>
      <c r="D1543" t="s">
        <v>7283</v>
      </c>
      <c r="H1543" t="str">
        <f>INDEX('Vensim Variables'!$B:$B,MATCH(EPS!$B1543,'Vensim Variables'!$A:$A,0))</f>
        <v>g pollutant</v>
      </c>
      <c r="I1543" t="str">
        <f t="shared" si="48"/>
        <v>NOx</v>
      </c>
      <c r="J1543">
        <f>INDEX(NoSettings!$D:$D,MATCH(EPS!$A1543,NoSettings!$A:$A,0))</f>
        <v>0</v>
      </c>
      <c r="K1543">
        <f>INDEX(GWP!$C$2:$C$13,MATCH(EPS!I1543,GWP!$B$2:$B$13,0))</f>
        <v>0</v>
      </c>
      <c r="L1543" s="4">
        <f t="shared" si="49"/>
        <v>0</v>
      </c>
    </row>
    <row r="1544" spans="1:12">
      <c r="A1544" t="s">
        <v>7191</v>
      </c>
      <c r="B1544" t="s">
        <v>3</v>
      </c>
      <c r="C1544" t="s">
        <v>1707</v>
      </c>
      <c r="D1544" t="s">
        <v>7284</v>
      </c>
      <c r="H1544" t="str">
        <f>INDEX('Vensim Variables'!$B:$B,MATCH(EPS!$B1544,'Vensim Variables'!$A:$A,0))</f>
        <v>g pollutant</v>
      </c>
      <c r="I1544" t="str">
        <f t="shared" si="48"/>
        <v>NOx</v>
      </c>
      <c r="J1544">
        <f>INDEX(NoSettings!$D:$D,MATCH(EPS!$A1544,NoSettings!$A:$A,0))</f>
        <v>0</v>
      </c>
      <c r="K1544">
        <f>INDEX(GWP!$C$2:$C$13,MATCH(EPS!I1544,GWP!$B$2:$B$13,0))</f>
        <v>0</v>
      </c>
      <c r="L1544" s="4">
        <f t="shared" si="49"/>
        <v>0</v>
      </c>
    </row>
    <row r="1545" spans="1:12">
      <c r="A1545" t="s">
        <v>7192</v>
      </c>
      <c r="B1545" t="s">
        <v>3</v>
      </c>
      <c r="C1545" t="s">
        <v>1707</v>
      </c>
      <c r="D1545" t="s">
        <v>7285</v>
      </c>
      <c r="H1545" t="str">
        <f>INDEX('Vensim Variables'!$B:$B,MATCH(EPS!$B1545,'Vensim Variables'!$A:$A,0))</f>
        <v>g pollutant</v>
      </c>
      <c r="I1545" t="str">
        <f t="shared" si="48"/>
        <v>NOx</v>
      </c>
      <c r="J1545">
        <f>INDEX(NoSettings!$D:$D,MATCH(EPS!$A1545,NoSettings!$A:$A,0))</f>
        <v>0</v>
      </c>
      <c r="K1545">
        <f>INDEX(GWP!$C$2:$C$13,MATCH(EPS!I1545,GWP!$B$2:$B$13,0))</f>
        <v>0</v>
      </c>
      <c r="L1545" s="4">
        <f t="shared" si="49"/>
        <v>0</v>
      </c>
    </row>
    <row r="1546" spans="1:12">
      <c r="A1546" t="s">
        <v>7193</v>
      </c>
      <c r="B1546" t="s">
        <v>3</v>
      </c>
      <c r="C1546" t="s">
        <v>1707</v>
      </c>
      <c r="D1546" t="s">
        <v>7286</v>
      </c>
      <c r="H1546" t="str">
        <f>INDEX('Vensim Variables'!$B:$B,MATCH(EPS!$B1546,'Vensim Variables'!$A:$A,0))</f>
        <v>g pollutant</v>
      </c>
      <c r="I1546" t="str">
        <f t="shared" si="48"/>
        <v>NOx</v>
      </c>
      <c r="J1546">
        <f>INDEX(NoSettings!$D:$D,MATCH(EPS!$A1546,NoSettings!$A:$A,0))</f>
        <v>0</v>
      </c>
      <c r="K1546">
        <f>INDEX(GWP!$C$2:$C$13,MATCH(EPS!I1546,GWP!$B$2:$B$13,0))</f>
        <v>0</v>
      </c>
      <c r="L1546" s="4">
        <f t="shared" si="49"/>
        <v>0</v>
      </c>
    </row>
    <row r="1547" spans="1:12">
      <c r="A1547" t="s">
        <v>7194</v>
      </c>
      <c r="B1547" t="s">
        <v>3</v>
      </c>
      <c r="C1547" t="s">
        <v>1707</v>
      </c>
      <c r="D1547" t="s">
        <v>7287</v>
      </c>
      <c r="H1547" t="str">
        <f>INDEX('Vensim Variables'!$B:$B,MATCH(EPS!$B1547,'Vensim Variables'!$A:$A,0))</f>
        <v>g pollutant</v>
      </c>
      <c r="I1547" t="str">
        <f t="shared" si="48"/>
        <v>NOx</v>
      </c>
      <c r="J1547">
        <f>INDEX(NoSettings!$D:$D,MATCH(EPS!$A1547,NoSettings!$A:$A,0))</f>
        <v>0</v>
      </c>
      <c r="K1547">
        <f>INDEX(GWP!$C$2:$C$13,MATCH(EPS!I1547,GWP!$B$2:$B$13,0))</f>
        <v>0</v>
      </c>
      <c r="L1547" s="4">
        <f t="shared" si="49"/>
        <v>0</v>
      </c>
    </row>
    <row r="1548" spans="1:12">
      <c r="A1548" t="s">
        <v>7195</v>
      </c>
      <c r="B1548" t="s">
        <v>3</v>
      </c>
      <c r="C1548" t="s">
        <v>1707</v>
      </c>
      <c r="D1548" t="s">
        <v>7288</v>
      </c>
      <c r="H1548" t="str">
        <f>INDEX('Vensim Variables'!$B:$B,MATCH(EPS!$B1548,'Vensim Variables'!$A:$A,0))</f>
        <v>g pollutant</v>
      </c>
      <c r="I1548" t="str">
        <f t="shared" si="48"/>
        <v>NOx</v>
      </c>
      <c r="J1548">
        <f>INDEX(NoSettings!$D:$D,MATCH(EPS!$A1548,NoSettings!$A:$A,0))</f>
        <v>0</v>
      </c>
      <c r="K1548">
        <f>INDEX(GWP!$C$2:$C$13,MATCH(EPS!I1548,GWP!$B$2:$B$13,0))</f>
        <v>0</v>
      </c>
      <c r="L1548" s="4">
        <f t="shared" si="49"/>
        <v>0</v>
      </c>
    </row>
    <row r="1549" spans="1:12">
      <c r="A1549" t="s">
        <v>7196</v>
      </c>
      <c r="B1549" t="s">
        <v>3</v>
      </c>
      <c r="C1549" t="s">
        <v>1707</v>
      </c>
      <c r="D1549" t="s">
        <v>7289</v>
      </c>
      <c r="H1549" t="str">
        <f>INDEX('Vensim Variables'!$B:$B,MATCH(EPS!$B1549,'Vensim Variables'!$A:$A,0))</f>
        <v>g pollutant</v>
      </c>
      <c r="I1549" t="str">
        <f t="shared" si="48"/>
        <v>NOx</v>
      </c>
      <c r="J1549">
        <f>INDEX(NoSettings!$D:$D,MATCH(EPS!$A1549,NoSettings!$A:$A,0))</f>
        <v>0</v>
      </c>
      <c r="K1549">
        <f>INDEX(GWP!$C$2:$C$13,MATCH(EPS!I1549,GWP!$B$2:$B$13,0))</f>
        <v>0</v>
      </c>
      <c r="L1549" s="4">
        <f t="shared" si="49"/>
        <v>0</v>
      </c>
    </row>
    <row r="1550" spans="1:12">
      <c r="A1550" t="s">
        <v>1536</v>
      </c>
      <c r="B1550" t="s">
        <v>3</v>
      </c>
      <c r="C1550" t="s">
        <v>1708</v>
      </c>
      <c r="D1550" t="s">
        <v>1752</v>
      </c>
      <c r="H1550" t="str">
        <f>INDEX('Vensim Variables'!$B:$B,MATCH(EPS!$B1550,'Vensim Variables'!$A:$A,0))</f>
        <v>g pollutant</v>
      </c>
      <c r="I1550" t="str">
        <f t="shared" si="48"/>
        <v>PM10</v>
      </c>
      <c r="J1550">
        <f>INDEX(NoSettings!$D:$D,MATCH(EPS!$A1550,NoSettings!$A:$A,0))</f>
        <v>60478500000</v>
      </c>
      <c r="K1550">
        <f>INDEX(GWP!$C$2:$C$13,MATCH(EPS!I1550,GWP!$B$2:$B$13,0))</f>
        <v>0</v>
      </c>
      <c r="L1550" s="4">
        <f t="shared" si="49"/>
        <v>0</v>
      </c>
    </row>
    <row r="1551" spans="1:12">
      <c r="A1551" t="s">
        <v>7197</v>
      </c>
      <c r="B1551" t="s">
        <v>3</v>
      </c>
      <c r="C1551" t="s">
        <v>1708</v>
      </c>
      <c r="D1551" t="s">
        <v>7281</v>
      </c>
      <c r="H1551" t="str">
        <f>INDEX('Vensim Variables'!$B:$B,MATCH(EPS!$B1551,'Vensim Variables'!$A:$A,0))</f>
        <v>g pollutant</v>
      </c>
      <c r="I1551" t="str">
        <f t="shared" si="48"/>
        <v>PM10</v>
      </c>
      <c r="J1551">
        <f>INDEX(NoSettings!$D:$D,MATCH(EPS!$A1551,NoSettings!$A:$A,0))</f>
        <v>1842710000</v>
      </c>
      <c r="K1551">
        <f>INDEX(GWP!$C$2:$C$13,MATCH(EPS!I1551,GWP!$B$2:$B$13,0))</f>
        <v>0</v>
      </c>
      <c r="L1551" s="4">
        <f t="shared" si="49"/>
        <v>0</v>
      </c>
    </row>
    <row r="1552" spans="1:12">
      <c r="A1552" t="s">
        <v>7198</v>
      </c>
      <c r="B1552" t="s">
        <v>3</v>
      </c>
      <c r="C1552" t="s">
        <v>1708</v>
      </c>
      <c r="D1552" t="s">
        <v>7282</v>
      </c>
      <c r="H1552" t="str">
        <f>INDEX('Vensim Variables'!$B:$B,MATCH(EPS!$B1552,'Vensim Variables'!$A:$A,0))</f>
        <v>g pollutant</v>
      </c>
      <c r="I1552" t="str">
        <f t="shared" si="48"/>
        <v>PM10</v>
      </c>
      <c r="J1552">
        <f>INDEX(NoSettings!$D:$D,MATCH(EPS!$A1552,NoSettings!$A:$A,0))</f>
        <v>24558400000</v>
      </c>
      <c r="K1552">
        <f>INDEX(GWP!$C$2:$C$13,MATCH(EPS!I1552,GWP!$B$2:$B$13,0))</f>
        <v>0</v>
      </c>
      <c r="L1552" s="4">
        <f t="shared" si="49"/>
        <v>0</v>
      </c>
    </row>
    <row r="1553" spans="1:12">
      <c r="A1553" t="s">
        <v>1538</v>
      </c>
      <c r="B1553" t="s">
        <v>3</v>
      </c>
      <c r="C1553" t="s">
        <v>1708</v>
      </c>
      <c r="D1553" t="s">
        <v>1754</v>
      </c>
      <c r="H1553" t="str">
        <f>INDEX('Vensim Variables'!$B:$B,MATCH(EPS!$B1553,'Vensim Variables'!$A:$A,0))</f>
        <v>g pollutant</v>
      </c>
      <c r="I1553" t="str">
        <f t="shared" si="48"/>
        <v>PM10</v>
      </c>
      <c r="J1553">
        <f>INDEX(NoSettings!$D:$D,MATCH(EPS!$A1553,NoSettings!$A:$A,0))</f>
        <v>0</v>
      </c>
      <c r="K1553">
        <f>INDEX(GWP!$C$2:$C$13,MATCH(EPS!I1553,GWP!$B$2:$B$13,0))</f>
        <v>0</v>
      </c>
      <c r="L1553" s="4">
        <f t="shared" si="49"/>
        <v>0</v>
      </c>
    </row>
    <row r="1554" spans="1:12">
      <c r="A1554" t="s">
        <v>1539</v>
      </c>
      <c r="B1554" t="s">
        <v>3</v>
      </c>
      <c r="C1554" t="s">
        <v>1708</v>
      </c>
      <c r="D1554" t="s">
        <v>1755</v>
      </c>
      <c r="H1554" t="str">
        <f>INDEX('Vensim Variables'!$B:$B,MATCH(EPS!$B1554,'Vensim Variables'!$A:$A,0))</f>
        <v>g pollutant</v>
      </c>
      <c r="I1554" t="str">
        <f t="shared" si="48"/>
        <v>PM10</v>
      </c>
      <c r="J1554">
        <f>INDEX(NoSettings!$D:$D,MATCH(EPS!$A1554,NoSettings!$A:$A,0))</f>
        <v>0</v>
      </c>
      <c r="K1554">
        <f>INDEX(GWP!$C$2:$C$13,MATCH(EPS!I1554,GWP!$B$2:$B$13,0))</f>
        <v>0</v>
      </c>
      <c r="L1554" s="4">
        <f t="shared" si="49"/>
        <v>0</v>
      </c>
    </row>
    <row r="1555" spans="1:12">
      <c r="A1555" t="s">
        <v>1540</v>
      </c>
      <c r="B1555" t="s">
        <v>3</v>
      </c>
      <c r="C1555" t="s">
        <v>1708</v>
      </c>
      <c r="D1555" t="s">
        <v>1756</v>
      </c>
      <c r="H1555" t="str">
        <f>INDEX('Vensim Variables'!$B:$B,MATCH(EPS!$B1555,'Vensim Variables'!$A:$A,0))</f>
        <v>g pollutant</v>
      </c>
      <c r="I1555" t="str">
        <f t="shared" si="48"/>
        <v>PM10</v>
      </c>
      <c r="J1555">
        <f>INDEX(NoSettings!$D:$D,MATCH(EPS!$A1555,NoSettings!$A:$A,0))</f>
        <v>0</v>
      </c>
      <c r="K1555">
        <f>INDEX(GWP!$C$2:$C$13,MATCH(EPS!I1555,GWP!$B$2:$B$13,0))</f>
        <v>0</v>
      </c>
      <c r="L1555" s="4">
        <f t="shared" si="49"/>
        <v>0</v>
      </c>
    </row>
    <row r="1556" spans="1:12">
      <c r="A1556" t="s">
        <v>1541</v>
      </c>
      <c r="B1556" t="s">
        <v>3</v>
      </c>
      <c r="C1556" t="s">
        <v>1708</v>
      </c>
      <c r="D1556" t="s">
        <v>1757</v>
      </c>
      <c r="H1556" t="str">
        <f>INDEX('Vensim Variables'!$B:$B,MATCH(EPS!$B1556,'Vensim Variables'!$A:$A,0))</f>
        <v>g pollutant</v>
      </c>
      <c r="I1556" t="str">
        <f t="shared" si="48"/>
        <v>PM10</v>
      </c>
      <c r="J1556">
        <f>INDEX(NoSettings!$D:$D,MATCH(EPS!$A1556,NoSettings!$A:$A,0))</f>
        <v>0</v>
      </c>
      <c r="K1556">
        <f>INDEX(GWP!$C$2:$C$13,MATCH(EPS!I1556,GWP!$B$2:$B$13,0))</f>
        <v>0</v>
      </c>
      <c r="L1556" s="4">
        <f t="shared" si="49"/>
        <v>0</v>
      </c>
    </row>
    <row r="1557" spans="1:12">
      <c r="A1557" t="s">
        <v>1542</v>
      </c>
      <c r="B1557" t="s">
        <v>3</v>
      </c>
      <c r="C1557" t="s">
        <v>1708</v>
      </c>
      <c r="D1557" t="s">
        <v>1758</v>
      </c>
      <c r="H1557" t="str">
        <f>INDEX('Vensim Variables'!$B:$B,MATCH(EPS!$B1557,'Vensim Variables'!$A:$A,0))</f>
        <v>g pollutant</v>
      </c>
      <c r="I1557" t="str">
        <f t="shared" si="48"/>
        <v>PM10</v>
      </c>
      <c r="J1557">
        <f>INDEX(NoSettings!$D:$D,MATCH(EPS!$A1557,NoSettings!$A:$A,0))</f>
        <v>0</v>
      </c>
      <c r="K1557">
        <f>INDEX(GWP!$C$2:$C$13,MATCH(EPS!I1557,GWP!$B$2:$B$13,0))</f>
        <v>0</v>
      </c>
      <c r="L1557" s="4">
        <f t="shared" si="49"/>
        <v>0</v>
      </c>
    </row>
    <row r="1558" spans="1:12">
      <c r="A1558" t="s">
        <v>1543</v>
      </c>
      <c r="B1558" t="s">
        <v>3</v>
      </c>
      <c r="C1558" t="s">
        <v>1708</v>
      </c>
      <c r="D1558" t="s">
        <v>1759</v>
      </c>
      <c r="H1558" t="str">
        <f>INDEX('Vensim Variables'!$B:$B,MATCH(EPS!$B1558,'Vensim Variables'!$A:$A,0))</f>
        <v>g pollutant</v>
      </c>
      <c r="I1558" t="str">
        <f t="shared" si="48"/>
        <v>PM10</v>
      </c>
      <c r="J1558">
        <f>INDEX(NoSettings!$D:$D,MATCH(EPS!$A1558,NoSettings!$A:$A,0))</f>
        <v>1961960000</v>
      </c>
      <c r="K1558">
        <f>INDEX(GWP!$C$2:$C$13,MATCH(EPS!I1558,GWP!$B$2:$B$13,0))</f>
        <v>0</v>
      </c>
      <c r="L1558" s="4">
        <f t="shared" si="49"/>
        <v>0</v>
      </c>
    </row>
    <row r="1559" spans="1:12">
      <c r="A1559" t="s">
        <v>1544</v>
      </c>
      <c r="B1559" t="s">
        <v>3</v>
      </c>
      <c r="C1559" t="s">
        <v>1708</v>
      </c>
      <c r="D1559" t="s">
        <v>1760</v>
      </c>
      <c r="H1559" t="str">
        <f>INDEX('Vensim Variables'!$B:$B,MATCH(EPS!$B1559,'Vensim Variables'!$A:$A,0))</f>
        <v>g pollutant</v>
      </c>
      <c r="I1559" t="str">
        <f t="shared" si="48"/>
        <v>PM10</v>
      </c>
      <c r="J1559">
        <f>INDEX(NoSettings!$D:$D,MATCH(EPS!$A1559,NoSettings!$A:$A,0))</f>
        <v>0</v>
      </c>
      <c r="K1559">
        <f>INDEX(GWP!$C$2:$C$13,MATCH(EPS!I1559,GWP!$B$2:$B$13,0))</f>
        <v>0</v>
      </c>
      <c r="L1559" s="4">
        <f t="shared" si="49"/>
        <v>0</v>
      </c>
    </row>
    <row r="1560" spans="1:12">
      <c r="A1560" t="s">
        <v>1545</v>
      </c>
      <c r="B1560" t="s">
        <v>3</v>
      </c>
      <c r="C1560" t="s">
        <v>1708</v>
      </c>
      <c r="D1560" t="s">
        <v>1761</v>
      </c>
      <c r="H1560" t="str">
        <f>INDEX('Vensim Variables'!$B:$B,MATCH(EPS!$B1560,'Vensim Variables'!$A:$A,0))</f>
        <v>g pollutant</v>
      </c>
      <c r="I1560" t="str">
        <f t="shared" si="48"/>
        <v>PM10</v>
      </c>
      <c r="J1560">
        <f>INDEX(NoSettings!$D:$D,MATCH(EPS!$A1560,NoSettings!$A:$A,0))</f>
        <v>2660880000</v>
      </c>
      <c r="K1560">
        <f>INDEX(GWP!$C$2:$C$13,MATCH(EPS!I1560,GWP!$B$2:$B$13,0))</f>
        <v>0</v>
      </c>
      <c r="L1560" s="4">
        <f t="shared" si="49"/>
        <v>0</v>
      </c>
    </row>
    <row r="1561" spans="1:12">
      <c r="A1561" t="s">
        <v>1546</v>
      </c>
      <c r="B1561" t="s">
        <v>3</v>
      </c>
      <c r="C1561" t="s">
        <v>1708</v>
      </c>
      <c r="D1561" t="s">
        <v>1762</v>
      </c>
      <c r="H1561" t="str">
        <f>INDEX('Vensim Variables'!$B:$B,MATCH(EPS!$B1561,'Vensim Variables'!$A:$A,0))</f>
        <v>g pollutant</v>
      </c>
      <c r="I1561" t="str">
        <f t="shared" si="48"/>
        <v>PM10</v>
      </c>
      <c r="J1561">
        <f>INDEX(NoSettings!$D:$D,MATCH(EPS!$A1561,NoSettings!$A:$A,0))</f>
        <v>2951230000</v>
      </c>
      <c r="K1561">
        <f>INDEX(GWP!$C$2:$C$13,MATCH(EPS!I1561,GWP!$B$2:$B$13,0))</f>
        <v>0</v>
      </c>
      <c r="L1561" s="4">
        <f t="shared" si="49"/>
        <v>0</v>
      </c>
    </row>
    <row r="1562" spans="1:12">
      <c r="A1562" t="s">
        <v>1547</v>
      </c>
      <c r="B1562" t="s">
        <v>3</v>
      </c>
      <c r="C1562" t="s">
        <v>1708</v>
      </c>
      <c r="D1562" t="s">
        <v>1763</v>
      </c>
      <c r="H1562" t="str">
        <f>INDEX('Vensim Variables'!$B:$B,MATCH(EPS!$B1562,'Vensim Variables'!$A:$A,0))</f>
        <v>g pollutant</v>
      </c>
      <c r="I1562" t="str">
        <f t="shared" si="48"/>
        <v>PM10</v>
      </c>
      <c r="J1562">
        <f>INDEX(NoSettings!$D:$D,MATCH(EPS!$A1562,NoSettings!$A:$A,0))</f>
        <v>806581000</v>
      </c>
      <c r="K1562">
        <f>INDEX(GWP!$C$2:$C$13,MATCH(EPS!I1562,GWP!$B$2:$B$13,0))</f>
        <v>0</v>
      </c>
      <c r="L1562" s="4">
        <f t="shared" si="49"/>
        <v>0</v>
      </c>
    </row>
    <row r="1563" spans="1:12">
      <c r="A1563" t="s">
        <v>1548</v>
      </c>
      <c r="B1563" t="s">
        <v>3</v>
      </c>
      <c r="C1563" t="s">
        <v>1708</v>
      </c>
      <c r="D1563" t="s">
        <v>1764</v>
      </c>
      <c r="H1563" t="str">
        <f>INDEX('Vensim Variables'!$B:$B,MATCH(EPS!$B1563,'Vensim Variables'!$A:$A,0))</f>
        <v>g pollutant</v>
      </c>
      <c r="I1563" t="str">
        <f t="shared" si="48"/>
        <v>PM10</v>
      </c>
      <c r="J1563">
        <f>INDEX(NoSettings!$D:$D,MATCH(EPS!$A1563,NoSettings!$A:$A,0))</f>
        <v>0</v>
      </c>
      <c r="K1563">
        <f>INDEX(GWP!$C$2:$C$13,MATCH(EPS!I1563,GWP!$B$2:$B$13,0))</f>
        <v>0</v>
      </c>
      <c r="L1563" s="4">
        <f t="shared" si="49"/>
        <v>0</v>
      </c>
    </row>
    <row r="1564" spans="1:12">
      <c r="A1564" t="s">
        <v>1549</v>
      </c>
      <c r="B1564" t="s">
        <v>3</v>
      </c>
      <c r="C1564" t="s">
        <v>1708</v>
      </c>
      <c r="D1564" t="s">
        <v>1765</v>
      </c>
      <c r="H1564" t="str">
        <f>INDEX('Vensim Variables'!$B:$B,MATCH(EPS!$B1564,'Vensim Variables'!$A:$A,0))</f>
        <v>g pollutant</v>
      </c>
      <c r="I1564" t="str">
        <f t="shared" si="48"/>
        <v>PM10</v>
      </c>
      <c r="J1564">
        <f>INDEX(NoSettings!$D:$D,MATCH(EPS!$A1564,NoSettings!$A:$A,0))</f>
        <v>0</v>
      </c>
      <c r="K1564">
        <f>INDEX(GWP!$C$2:$C$13,MATCH(EPS!I1564,GWP!$B$2:$B$13,0))</f>
        <v>0</v>
      </c>
      <c r="L1564" s="4">
        <f t="shared" si="49"/>
        <v>0</v>
      </c>
    </row>
    <row r="1565" spans="1:12">
      <c r="A1565" t="s">
        <v>1550</v>
      </c>
      <c r="B1565" t="s">
        <v>3</v>
      </c>
      <c r="C1565" t="s">
        <v>1708</v>
      </c>
      <c r="D1565" t="s">
        <v>1766</v>
      </c>
      <c r="H1565" t="str">
        <f>INDEX('Vensim Variables'!$B:$B,MATCH(EPS!$B1565,'Vensim Variables'!$A:$A,0))</f>
        <v>g pollutant</v>
      </c>
      <c r="I1565" t="str">
        <f t="shared" si="48"/>
        <v>PM10</v>
      </c>
      <c r="J1565">
        <f>INDEX(NoSettings!$D:$D,MATCH(EPS!$A1565,NoSettings!$A:$A,0))</f>
        <v>0</v>
      </c>
      <c r="K1565">
        <f>INDEX(GWP!$C$2:$C$13,MATCH(EPS!I1565,GWP!$B$2:$B$13,0))</f>
        <v>0</v>
      </c>
      <c r="L1565" s="4">
        <f t="shared" si="49"/>
        <v>0</v>
      </c>
    </row>
    <row r="1566" spans="1:12">
      <c r="A1566" t="s">
        <v>1551</v>
      </c>
      <c r="B1566" t="s">
        <v>3</v>
      </c>
      <c r="C1566" t="s">
        <v>1708</v>
      </c>
      <c r="D1566" t="s">
        <v>1767</v>
      </c>
      <c r="H1566" t="str">
        <f>INDEX('Vensim Variables'!$B:$B,MATCH(EPS!$B1566,'Vensim Variables'!$A:$A,0))</f>
        <v>g pollutant</v>
      </c>
      <c r="I1566" t="str">
        <f t="shared" si="48"/>
        <v>PM10</v>
      </c>
      <c r="J1566">
        <f>INDEX(NoSettings!$D:$D,MATCH(EPS!$A1566,NoSettings!$A:$A,0))</f>
        <v>2815690000</v>
      </c>
      <c r="K1566">
        <f>INDEX(GWP!$C$2:$C$13,MATCH(EPS!I1566,GWP!$B$2:$B$13,0))</f>
        <v>0</v>
      </c>
      <c r="L1566" s="4">
        <f t="shared" si="49"/>
        <v>0</v>
      </c>
    </row>
    <row r="1567" spans="1:12">
      <c r="A1567" t="s">
        <v>7199</v>
      </c>
      <c r="B1567" t="s">
        <v>3</v>
      </c>
      <c r="C1567" t="s">
        <v>1708</v>
      </c>
      <c r="D1567" t="s">
        <v>7283</v>
      </c>
      <c r="H1567" t="str">
        <f>INDEX('Vensim Variables'!$B:$B,MATCH(EPS!$B1567,'Vensim Variables'!$A:$A,0))</f>
        <v>g pollutant</v>
      </c>
      <c r="I1567" t="str">
        <f t="shared" si="48"/>
        <v>PM10</v>
      </c>
      <c r="J1567">
        <f>INDEX(NoSettings!$D:$D,MATCH(EPS!$A1567,NoSettings!$A:$A,0))</f>
        <v>0</v>
      </c>
      <c r="K1567">
        <f>INDEX(GWP!$C$2:$C$13,MATCH(EPS!I1567,GWP!$B$2:$B$13,0))</f>
        <v>0</v>
      </c>
      <c r="L1567" s="4">
        <f t="shared" si="49"/>
        <v>0</v>
      </c>
    </row>
    <row r="1568" spans="1:12">
      <c r="A1568" t="s">
        <v>7200</v>
      </c>
      <c r="B1568" t="s">
        <v>3</v>
      </c>
      <c r="C1568" t="s">
        <v>1708</v>
      </c>
      <c r="D1568" t="s">
        <v>7284</v>
      </c>
      <c r="H1568" t="str">
        <f>INDEX('Vensim Variables'!$B:$B,MATCH(EPS!$B1568,'Vensim Variables'!$A:$A,0))</f>
        <v>g pollutant</v>
      </c>
      <c r="I1568" t="str">
        <f t="shared" si="48"/>
        <v>PM10</v>
      </c>
      <c r="J1568">
        <f>INDEX(NoSettings!$D:$D,MATCH(EPS!$A1568,NoSettings!$A:$A,0))</f>
        <v>0</v>
      </c>
      <c r="K1568">
        <f>INDEX(GWP!$C$2:$C$13,MATCH(EPS!I1568,GWP!$B$2:$B$13,0))</f>
        <v>0</v>
      </c>
      <c r="L1568" s="4">
        <f t="shared" si="49"/>
        <v>0</v>
      </c>
    </row>
    <row r="1569" spans="1:12">
      <c r="A1569" t="s">
        <v>7201</v>
      </c>
      <c r="B1569" t="s">
        <v>3</v>
      </c>
      <c r="C1569" t="s">
        <v>1708</v>
      </c>
      <c r="D1569" t="s">
        <v>7285</v>
      </c>
      <c r="H1569" t="str">
        <f>INDEX('Vensim Variables'!$B:$B,MATCH(EPS!$B1569,'Vensim Variables'!$A:$A,0))</f>
        <v>g pollutant</v>
      </c>
      <c r="I1569" t="str">
        <f t="shared" si="48"/>
        <v>PM10</v>
      </c>
      <c r="J1569">
        <f>INDEX(NoSettings!$D:$D,MATCH(EPS!$A1569,NoSettings!$A:$A,0))</f>
        <v>0</v>
      </c>
      <c r="K1569">
        <f>INDEX(GWP!$C$2:$C$13,MATCH(EPS!I1569,GWP!$B$2:$B$13,0))</f>
        <v>0</v>
      </c>
      <c r="L1569" s="4">
        <f t="shared" si="49"/>
        <v>0</v>
      </c>
    </row>
    <row r="1570" spans="1:12">
      <c r="A1570" t="s">
        <v>7202</v>
      </c>
      <c r="B1570" t="s">
        <v>3</v>
      </c>
      <c r="C1570" t="s">
        <v>1708</v>
      </c>
      <c r="D1570" t="s">
        <v>7286</v>
      </c>
      <c r="H1570" t="str">
        <f>INDEX('Vensim Variables'!$B:$B,MATCH(EPS!$B1570,'Vensim Variables'!$A:$A,0))</f>
        <v>g pollutant</v>
      </c>
      <c r="I1570" t="str">
        <f t="shared" si="48"/>
        <v>PM10</v>
      </c>
      <c r="J1570">
        <f>INDEX(NoSettings!$D:$D,MATCH(EPS!$A1570,NoSettings!$A:$A,0))</f>
        <v>0</v>
      </c>
      <c r="K1570">
        <f>INDEX(GWP!$C$2:$C$13,MATCH(EPS!I1570,GWP!$B$2:$B$13,0))</f>
        <v>0</v>
      </c>
      <c r="L1570" s="4">
        <f t="shared" si="49"/>
        <v>0</v>
      </c>
    </row>
    <row r="1571" spans="1:12">
      <c r="A1571" t="s">
        <v>7203</v>
      </c>
      <c r="B1571" t="s">
        <v>3</v>
      </c>
      <c r="C1571" t="s">
        <v>1708</v>
      </c>
      <c r="D1571" t="s">
        <v>7287</v>
      </c>
      <c r="H1571" t="str">
        <f>INDEX('Vensim Variables'!$B:$B,MATCH(EPS!$B1571,'Vensim Variables'!$A:$A,0))</f>
        <v>g pollutant</v>
      </c>
      <c r="I1571" t="str">
        <f t="shared" si="48"/>
        <v>PM10</v>
      </c>
      <c r="J1571">
        <f>INDEX(NoSettings!$D:$D,MATCH(EPS!$A1571,NoSettings!$A:$A,0))</f>
        <v>0</v>
      </c>
      <c r="K1571">
        <f>INDEX(GWP!$C$2:$C$13,MATCH(EPS!I1571,GWP!$B$2:$B$13,0))</f>
        <v>0</v>
      </c>
      <c r="L1571" s="4">
        <f t="shared" si="49"/>
        <v>0</v>
      </c>
    </row>
    <row r="1572" spans="1:12">
      <c r="A1572" t="s">
        <v>7204</v>
      </c>
      <c r="B1572" t="s">
        <v>3</v>
      </c>
      <c r="C1572" t="s">
        <v>1708</v>
      </c>
      <c r="D1572" t="s">
        <v>7288</v>
      </c>
      <c r="H1572" t="str">
        <f>INDEX('Vensim Variables'!$B:$B,MATCH(EPS!$B1572,'Vensim Variables'!$A:$A,0))</f>
        <v>g pollutant</v>
      </c>
      <c r="I1572" t="str">
        <f t="shared" si="48"/>
        <v>PM10</v>
      </c>
      <c r="J1572">
        <f>INDEX(NoSettings!$D:$D,MATCH(EPS!$A1572,NoSettings!$A:$A,0))</f>
        <v>0</v>
      </c>
      <c r="K1572">
        <f>INDEX(GWP!$C$2:$C$13,MATCH(EPS!I1572,GWP!$B$2:$B$13,0))</f>
        <v>0</v>
      </c>
      <c r="L1572" s="4">
        <f t="shared" si="49"/>
        <v>0</v>
      </c>
    </row>
    <row r="1573" spans="1:12">
      <c r="A1573" t="s">
        <v>7205</v>
      </c>
      <c r="B1573" t="s">
        <v>3</v>
      </c>
      <c r="C1573" t="s">
        <v>1708</v>
      </c>
      <c r="D1573" t="s">
        <v>7289</v>
      </c>
      <c r="H1573" t="str">
        <f>INDEX('Vensim Variables'!$B:$B,MATCH(EPS!$B1573,'Vensim Variables'!$A:$A,0))</f>
        <v>g pollutant</v>
      </c>
      <c r="I1573" t="str">
        <f t="shared" si="48"/>
        <v>PM10</v>
      </c>
      <c r="J1573">
        <f>INDEX(NoSettings!$D:$D,MATCH(EPS!$A1573,NoSettings!$A:$A,0))</f>
        <v>0</v>
      </c>
      <c r="K1573">
        <f>INDEX(GWP!$C$2:$C$13,MATCH(EPS!I1573,GWP!$B$2:$B$13,0))</f>
        <v>0</v>
      </c>
      <c r="L1573" s="4">
        <f t="shared" si="49"/>
        <v>0</v>
      </c>
    </row>
    <row r="1574" spans="1:12">
      <c r="A1574" t="s">
        <v>1552</v>
      </c>
      <c r="B1574" t="s">
        <v>3</v>
      </c>
      <c r="C1574" t="s">
        <v>1709</v>
      </c>
      <c r="D1574" t="s">
        <v>1752</v>
      </c>
      <c r="H1574" t="str">
        <f>INDEX('Vensim Variables'!$B:$B,MATCH(EPS!$B1574,'Vensim Variables'!$A:$A,0))</f>
        <v>g pollutant</v>
      </c>
      <c r="I1574" t="str">
        <f t="shared" si="48"/>
        <v>PM25</v>
      </c>
      <c r="J1574">
        <f>INDEX(NoSettings!$D:$D,MATCH(EPS!$A1574,NoSettings!$A:$A,0))</f>
        <v>47646800000</v>
      </c>
      <c r="K1574">
        <f>INDEX(GWP!$C$2:$C$13,MATCH(EPS!I1574,GWP!$B$2:$B$13,0))</f>
        <v>0</v>
      </c>
      <c r="L1574" s="4">
        <f t="shared" si="49"/>
        <v>0</v>
      </c>
    </row>
    <row r="1575" spans="1:12">
      <c r="A1575" t="s">
        <v>7206</v>
      </c>
      <c r="B1575" t="s">
        <v>3</v>
      </c>
      <c r="C1575" t="s">
        <v>1709</v>
      </c>
      <c r="D1575" t="s">
        <v>7281</v>
      </c>
      <c r="H1575" t="str">
        <f>INDEX('Vensim Variables'!$B:$B,MATCH(EPS!$B1575,'Vensim Variables'!$A:$A,0))</f>
        <v>g pollutant</v>
      </c>
      <c r="I1575" t="str">
        <f t="shared" si="48"/>
        <v>PM25</v>
      </c>
      <c r="J1575">
        <f>INDEX(NoSettings!$D:$D,MATCH(EPS!$A1575,NoSettings!$A:$A,0))</f>
        <v>1784830000</v>
      </c>
      <c r="K1575">
        <f>INDEX(GWP!$C$2:$C$13,MATCH(EPS!I1575,GWP!$B$2:$B$13,0))</f>
        <v>0</v>
      </c>
      <c r="L1575" s="4">
        <f t="shared" si="49"/>
        <v>0</v>
      </c>
    </row>
    <row r="1576" spans="1:12">
      <c r="A1576" t="s">
        <v>7207</v>
      </c>
      <c r="B1576" t="s">
        <v>3</v>
      </c>
      <c r="C1576" t="s">
        <v>1709</v>
      </c>
      <c r="D1576" t="s">
        <v>7282</v>
      </c>
      <c r="H1576" t="str">
        <f>INDEX('Vensim Variables'!$B:$B,MATCH(EPS!$B1576,'Vensim Variables'!$A:$A,0))</f>
        <v>g pollutant</v>
      </c>
      <c r="I1576" t="str">
        <f t="shared" si="48"/>
        <v>PM25</v>
      </c>
      <c r="J1576">
        <f>INDEX(NoSettings!$D:$D,MATCH(EPS!$A1576,NoSettings!$A:$A,0))</f>
        <v>23787000000</v>
      </c>
      <c r="K1576">
        <f>INDEX(GWP!$C$2:$C$13,MATCH(EPS!I1576,GWP!$B$2:$B$13,0))</f>
        <v>0</v>
      </c>
      <c r="L1576" s="4">
        <f t="shared" si="49"/>
        <v>0</v>
      </c>
    </row>
    <row r="1577" spans="1:12">
      <c r="A1577" t="s">
        <v>1554</v>
      </c>
      <c r="B1577" t="s">
        <v>3</v>
      </c>
      <c r="C1577" t="s">
        <v>1709</v>
      </c>
      <c r="D1577" t="s">
        <v>1754</v>
      </c>
      <c r="H1577" t="str">
        <f>INDEX('Vensim Variables'!$B:$B,MATCH(EPS!$B1577,'Vensim Variables'!$A:$A,0))</f>
        <v>g pollutant</v>
      </c>
      <c r="I1577" t="str">
        <f t="shared" si="48"/>
        <v>PM25</v>
      </c>
      <c r="J1577">
        <f>INDEX(NoSettings!$D:$D,MATCH(EPS!$A1577,NoSettings!$A:$A,0))</f>
        <v>0</v>
      </c>
      <c r="K1577">
        <f>INDEX(GWP!$C$2:$C$13,MATCH(EPS!I1577,GWP!$B$2:$B$13,0))</f>
        <v>0</v>
      </c>
      <c r="L1577" s="4">
        <f t="shared" si="49"/>
        <v>0</v>
      </c>
    </row>
    <row r="1578" spans="1:12">
      <c r="A1578" t="s">
        <v>1555</v>
      </c>
      <c r="B1578" t="s">
        <v>3</v>
      </c>
      <c r="C1578" t="s">
        <v>1709</v>
      </c>
      <c r="D1578" t="s">
        <v>1755</v>
      </c>
      <c r="H1578" t="str">
        <f>INDEX('Vensim Variables'!$B:$B,MATCH(EPS!$B1578,'Vensim Variables'!$A:$A,0))</f>
        <v>g pollutant</v>
      </c>
      <c r="I1578" t="str">
        <f t="shared" si="48"/>
        <v>PM25</v>
      </c>
      <c r="J1578">
        <f>INDEX(NoSettings!$D:$D,MATCH(EPS!$A1578,NoSettings!$A:$A,0))</f>
        <v>0</v>
      </c>
      <c r="K1578">
        <f>INDEX(GWP!$C$2:$C$13,MATCH(EPS!I1578,GWP!$B$2:$B$13,0))</f>
        <v>0</v>
      </c>
      <c r="L1578" s="4">
        <f t="shared" si="49"/>
        <v>0</v>
      </c>
    </row>
    <row r="1579" spans="1:12">
      <c r="A1579" t="s">
        <v>1556</v>
      </c>
      <c r="B1579" t="s">
        <v>3</v>
      </c>
      <c r="C1579" t="s">
        <v>1709</v>
      </c>
      <c r="D1579" t="s">
        <v>1756</v>
      </c>
      <c r="H1579" t="str">
        <f>INDEX('Vensim Variables'!$B:$B,MATCH(EPS!$B1579,'Vensim Variables'!$A:$A,0))</f>
        <v>g pollutant</v>
      </c>
      <c r="I1579" t="str">
        <f t="shared" si="48"/>
        <v>PM25</v>
      </c>
      <c r="J1579">
        <f>INDEX(NoSettings!$D:$D,MATCH(EPS!$A1579,NoSettings!$A:$A,0))</f>
        <v>0</v>
      </c>
      <c r="K1579">
        <f>INDEX(GWP!$C$2:$C$13,MATCH(EPS!I1579,GWP!$B$2:$B$13,0))</f>
        <v>0</v>
      </c>
      <c r="L1579" s="4">
        <f t="shared" si="49"/>
        <v>0</v>
      </c>
    </row>
    <row r="1580" spans="1:12">
      <c r="A1580" t="s">
        <v>1557</v>
      </c>
      <c r="B1580" t="s">
        <v>3</v>
      </c>
      <c r="C1580" t="s">
        <v>1709</v>
      </c>
      <c r="D1580" t="s">
        <v>1757</v>
      </c>
      <c r="H1580" t="str">
        <f>INDEX('Vensim Variables'!$B:$B,MATCH(EPS!$B1580,'Vensim Variables'!$A:$A,0))</f>
        <v>g pollutant</v>
      </c>
      <c r="I1580" t="str">
        <f t="shared" si="48"/>
        <v>PM25</v>
      </c>
      <c r="J1580">
        <f>INDEX(NoSettings!$D:$D,MATCH(EPS!$A1580,NoSettings!$A:$A,0))</f>
        <v>0</v>
      </c>
      <c r="K1580">
        <f>INDEX(GWP!$C$2:$C$13,MATCH(EPS!I1580,GWP!$B$2:$B$13,0))</f>
        <v>0</v>
      </c>
      <c r="L1580" s="4">
        <f t="shared" si="49"/>
        <v>0</v>
      </c>
    </row>
    <row r="1581" spans="1:12">
      <c r="A1581" t="s">
        <v>1558</v>
      </c>
      <c r="B1581" t="s">
        <v>3</v>
      </c>
      <c r="C1581" t="s">
        <v>1709</v>
      </c>
      <c r="D1581" t="s">
        <v>1758</v>
      </c>
      <c r="H1581" t="str">
        <f>INDEX('Vensim Variables'!$B:$B,MATCH(EPS!$B1581,'Vensim Variables'!$A:$A,0))</f>
        <v>g pollutant</v>
      </c>
      <c r="I1581" t="str">
        <f t="shared" si="48"/>
        <v>PM25</v>
      </c>
      <c r="J1581">
        <f>INDEX(NoSettings!$D:$D,MATCH(EPS!$A1581,NoSettings!$A:$A,0))</f>
        <v>0</v>
      </c>
      <c r="K1581">
        <f>INDEX(GWP!$C$2:$C$13,MATCH(EPS!I1581,GWP!$B$2:$B$13,0))</f>
        <v>0</v>
      </c>
      <c r="L1581" s="4">
        <f t="shared" si="49"/>
        <v>0</v>
      </c>
    </row>
    <row r="1582" spans="1:12">
      <c r="A1582" t="s">
        <v>1559</v>
      </c>
      <c r="B1582" t="s">
        <v>3</v>
      </c>
      <c r="C1582" t="s">
        <v>1709</v>
      </c>
      <c r="D1582" t="s">
        <v>1759</v>
      </c>
      <c r="H1582" t="str">
        <f>INDEX('Vensim Variables'!$B:$B,MATCH(EPS!$B1582,'Vensim Variables'!$A:$A,0))</f>
        <v>g pollutant</v>
      </c>
      <c r="I1582" t="str">
        <f t="shared" si="48"/>
        <v>PM25</v>
      </c>
      <c r="J1582">
        <f>INDEX(NoSettings!$D:$D,MATCH(EPS!$A1582,NoSettings!$A:$A,0))</f>
        <v>1750590000</v>
      </c>
      <c r="K1582">
        <f>INDEX(GWP!$C$2:$C$13,MATCH(EPS!I1582,GWP!$B$2:$B$13,0))</f>
        <v>0</v>
      </c>
      <c r="L1582" s="4">
        <f t="shared" si="49"/>
        <v>0</v>
      </c>
    </row>
    <row r="1583" spans="1:12">
      <c r="A1583" t="s">
        <v>1560</v>
      </c>
      <c r="B1583" t="s">
        <v>3</v>
      </c>
      <c r="C1583" t="s">
        <v>1709</v>
      </c>
      <c r="D1583" t="s">
        <v>1760</v>
      </c>
      <c r="H1583" t="str">
        <f>INDEX('Vensim Variables'!$B:$B,MATCH(EPS!$B1583,'Vensim Variables'!$A:$A,0))</f>
        <v>g pollutant</v>
      </c>
      <c r="I1583" t="str">
        <f t="shared" si="48"/>
        <v>PM25</v>
      </c>
      <c r="J1583">
        <f>INDEX(NoSettings!$D:$D,MATCH(EPS!$A1583,NoSettings!$A:$A,0))</f>
        <v>0</v>
      </c>
      <c r="K1583">
        <f>INDEX(GWP!$C$2:$C$13,MATCH(EPS!I1583,GWP!$B$2:$B$13,0))</f>
        <v>0</v>
      </c>
      <c r="L1583" s="4">
        <f t="shared" si="49"/>
        <v>0</v>
      </c>
    </row>
    <row r="1584" spans="1:12">
      <c r="A1584" t="s">
        <v>1561</v>
      </c>
      <c r="B1584" t="s">
        <v>3</v>
      </c>
      <c r="C1584" t="s">
        <v>1709</v>
      </c>
      <c r="D1584" t="s">
        <v>1761</v>
      </c>
      <c r="H1584" t="str">
        <f>INDEX('Vensim Variables'!$B:$B,MATCH(EPS!$B1584,'Vensim Variables'!$A:$A,0))</f>
        <v>g pollutant</v>
      </c>
      <c r="I1584" t="str">
        <f t="shared" si="48"/>
        <v>PM25</v>
      </c>
      <c r="J1584">
        <f>INDEX(NoSettings!$D:$D,MATCH(EPS!$A1584,NoSettings!$A:$A,0))</f>
        <v>2061290000</v>
      </c>
      <c r="K1584">
        <f>INDEX(GWP!$C$2:$C$13,MATCH(EPS!I1584,GWP!$B$2:$B$13,0))</f>
        <v>0</v>
      </c>
      <c r="L1584" s="4">
        <f t="shared" si="49"/>
        <v>0</v>
      </c>
    </row>
    <row r="1585" spans="1:12">
      <c r="A1585" t="s">
        <v>1562</v>
      </c>
      <c r="B1585" t="s">
        <v>3</v>
      </c>
      <c r="C1585" t="s">
        <v>1709</v>
      </c>
      <c r="D1585" t="s">
        <v>1762</v>
      </c>
      <c r="H1585" t="str">
        <f>INDEX('Vensim Variables'!$B:$B,MATCH(EPS!$B1585,'Vensim Variables'!$A:$A,0))</f>
        <v>g pollutant</v>
      </c>
      <c r="I1585" t="str">
        <f t="shared" si="48"/>
        <v>PM25</v>
      </c>
      <c r="J1585">
        <f>INDEX(NoSettings!$D:$D,MATCH(EPS!$A1585,NoSettings!$A:$A,0))</f>
        <v>2858520000</v>
      </c>
      <c r="K1585">
        <f>INDEX(GWP!$C$2:$C$13,MATCH(EPS!I1585,GWP!$B$2:$B$13,0))</f>
        <v>0</v>
      </c>
      <c r="L1585" s="4">
        <f t="shared" si="49"/>
        <v>0</v>
      </c>
    </row>
    <row r="1586" spans="1:12">
      <c r="A1586" t="s">
        <v>1563</v>
      </c>
      <c r="B1586" t="s">
        <v>3</v>
      </c>
      <c r="C1586" t="s">
        <v>1709</v>
      </c>
      <c r="D1586" t="s">
        <v>1763</v>
      </c>
      <c r="H1586" t="str">
        <f>INDEX('Vensim Variables'!$B:$B,MATCH(EPS!$B1586,'Vensim Variables'!$A:$A,0))</f>
        <v>g pollutant</v>
      </c>
      <c r="I1586" t="str">
        <f t="shared" si="48"/>
        <v>PM25</v>
      </c>
      <c r="J1586">
        <f>INDEX(NoSettings!$D:$D,MATCH(EPS!$A1586,NoSettings!$A:$A,0))</f>
        <v>635449000</v>
      </c>
      <c r="K1586">
        <f>INDEX(GWP!$C$2:$C$13,MATCH(EPS!I1586,GWP!$B$2:$B$13,0))</f>
        <v>0</v>
      </c>
      <c r="L1586" s="4">
        <f t="shared" si="49"/>
        <v>0</v>
      </c>
    </row>
    <row r="1587" spans="1:12">
      <c r="A1587" t="s">
        <v>1564</v>
      </c>
      <c r="B1587" t="s">
        <v>3</v>
      </c>
      <c r="C1587" t="s">
        <v>1709</v>
      </c>
      <c r="D1587" t="s">
        <v>1764</v>
      </c>
      <c r="H1587" t="str">
        <f>INDEX('Vensim Variables'!$B:$B,MATCH(EPS!$B1587,'Vensim Variables'!$A:$A,0))</f>
        <v>g pollutant</v>
      </c>
      <c r="I1587" t="str">
        <f t="shared" si="48"/>
        <v>PM25</v>
      </c>
      <c r="J1587">
        <f>INDEX(NoSettings!$D:$D,MATCH(EPS!$A1587,NoSettings!$A:$A,0))</f>
        <v>0</v>
      </c>
      <c r="K1587">
        <f>INDEX(GWP!$C$2:$C$13,MATCH(EPS!I1587,GWP!$B$2:$B$13,0))</f>
        <v>0</v>
      </c>
      <c r="L1587" s="4">
        <f t="shared" si="49"/>
        <v>0</v>
      </c>
    </row>
    <row r="1588" spans="1:12">
      <c r="A1588" t="s">
        <v>1565</v>
      </c>
      <c r="B1588" t="s">
        <v>3</v>
      </c>
      <c r="C1588" t="s">
        <v>1709</v>
      </c>
      <c r="D1588" t="s">
        <v>1765</v>
      </c>
      <c r="H1588" t="str">
        <f>INDEX('Vensim Variables'!$B:$B,MATCH(EPS!$B1588,'Vensim Variables'!$A:$A,0))</f>
        <v>g pollutant</v>
      </c>
      <c r="I1588" t="str">
        <f t="shared" si="48"/>
        <v>PM25</v>
      </c>
      <c r="J1588">
        <f>INDEX(NoSettings!$D:$D,MATCH(EPS!$A1588,NoSettings!$A:$A,0))</f>
        <v>0</v>
      </c>
      <c r="K1588">
        <f>INDEX(GWP!$C$2:$C$13,MATCH(EPS!I1588,GWP!$B$2:$B$13,0))</f>
        <v>0</v>
      </c>
      <c r="L1588" s="4">
        <f t="shared" si="49"/>
        <v>0</v>
      </c>
    </row>
    <row r="1589" spans="1:12">
      <c r="A1589" t="s">
        <v>1566</v>
      </c>
      <c r="B1589" t="s">
        <v>3</v>
      </c>
      <c r="C1589" t="s">
        <v>1709</v>
      </c>
      <c r="D1589" t="s">
        <v>1766</v>
      </c>
      <c r="H1589" t="str">
        <f>INDEX('Vensim Variables'!$B:$B,MATCH(EPS!$B1589,'Vensim Variables'!$A:$A,0))</f>
        <v>g pollutant</v>
      </c>
      <c r="I1589" t="str">
        <f t="shared" si="48"/>
        <v>PM25</v>
      </c>
      <c r="J1589">
        <f>INDEX(NoSettings!$D:$D,MATCH(EPS!$A1589,NoSettings!$A:$A,0))</f>
        <v>0</v>
      </c>
      <c r="K1589">
        <f>INDEX(GWP!$C$2:$C$13,MATCH(EPS!I1589,GWP!$B$2:$B$13,0))</f>
        <v>0</v>
      </c>
      <c r="L1589" s="4">
        <f t="shared" si="49"/>
        <v>0</v>
      </c>
    </row>
    <row r="1590" spans="1:12">
      <c r="A1590" t="s">
        <v>1567</v>
      </c>
      <c r="B1590" t="s">
        <v>3</v>
      </c>
      <c r="C1590" t="s">
        <v>1709</v>
      </c>
      <c r="D1590" t="s">
        <v>1767</v>
      </c>
      <c r="H1590" t="str">
        <f>INDEX('Vensim Variables'!$B:$B,MATCH(EPS!$B1590,'Vensim Variables'!$A:$A,0))</f>
        <v>g pollutant</v>
      </c>
      <c r="I1590" t="str">
        <f t="shared" si="48"/>
        <v>PM25</v>
      </c>
      <c r="J1590">
        <f>INDEX(NoSettings!$D:$D,MATCH(EPS!$A1590,NoSettings!$A:$A,0))</f>
        <v>2740550000</v>
      </c>
      <c r="K1590">
        <f>INDEX(GWP!$C$2:$C$13,MATCH(EPS!I1590,GWP!$B$2:$B$13,0))</f>
        <v>0</v>
      </c>
      <c r="L1590" s="4">
        <f t="shared" si="49"/>
        <v>0</v>
      </c>
    </row>
    <row r="1591" spans="1:12">
      <c r="A1591" t="s">
        <v>7208</v>
      </c>
      <c r="B1591" t="s">
        <v>3</v>
      </c>
      <c r="C1591" t="s">
        <v>1709</v>
      </c>
      <c r="D1591" t="s">
        <v>7283</v>
      </c>
      <c r="H1591" t="str">
        <f>INDEX('Vensim Variables'!$B:$B,MATCH(EPS!$B1591,'Vensim Variables'!$A:$A,0))</f>
        <v>g pollutant</v>
      </c>
      <c r="I1591" t="str">
        <f t="shared" si="48"/>
        <v>PM25</v>
      </c>
      <c r="J1591">
        <f>INDEX(NoSettings!$D:$D,MATCH(EPS!$A1591,NoSettings!$A:$A,0))</f>
        <v>0</v>
      </c>
      <c r="K1591">
        <f>INDEX(GWP!$C$2:$C$13,MATCH(EPS!I1591,GWP!$B$2:$B$13,0))</f>
        <v>0</v>
      </c>
      <c r="L1591" s="4">
        <f t="shared" si="49"/>
        <v>0</v>
      </c>
    </row>
    <row r="1592" spans="1:12">
      <c r="A1592" t="s">
        <v>7209</v>
      </c>
      <c r="B1592" t="s">
        <v>3</v>
      </c>
      <c r="C1592" t="s">
        <v>1709</v>
      </c>
      <c r="D1592" t="s">
        <v>7284</v>
      </c>
      <c r="H1592" t="str">
        <f>INDEX('Vensim Variables'!$B:$B,MATCH(EPS!$B1592,'Vensim Variables'!$A:$A,0))</f>
        <v>g pollutant</v>
      </c>
      <c r="I1592" t="str">
        <f t="shared" si="48"/>
        <v>PM25</v>
      </c>
      <c r="J1592">
        <f>INDEX(NoSettings!$D:$D,MATCH(EPS!$A1592,NoSettings!$A:$A,0))</f>
        <v>0</v>
      </c>
      <c r="K1592">
        <f>INDEX(GWP!$C$2:$C$13,MATCH(EPS!I1592,GWP!$B$2:$B$13,0))</f>
        <v>0</v>
      </c>
      <c r="L1592" s="4">
        <f t="shared" si="49"/>
        <v>0</v>
      </c>
    </row>
    <row r="1593" spans="1:12">
      <c r="A1593" t="s">
        <v>7210</v>
      </c>
      <c r="B1593" t="s">
        <v>3</v>
      </c>
      <c r="C1593" t="s">
        <v>1709</v>
      </c>
      <c r="D1593" t="s">
        <v>7285</v>
      </c>
      <c r="H1593" t="str">
        <f>INDEX('Vensim Variables'!$B:$B,MATCH(EPS!$B1593,'Vensim Variables'!$A:$A,0))</f>
        <v>g pollutant</v>
      </c>
      <c r="I1593" t="str">
        <f t="shared" si="48"/>
        <v>PM25</v>
      </c>
      <c r="J1593">
        <f>INDEX(NoSettings!$D:$D,MATCH(EPS!$A1593,NoSettings!$A:$A,0))</f>
        <v>0</v>
      </c>
      <c r="K1593">
        <f>INDEX(GWP!$C$2:$C$13,MATCH(EPS!I1593,GWP!$B$2:$B$13,0))</f>
        <v>0</v>
      </c>
      <c r="L1593" s="4">
        <f t="shared" si="49"/>
        <v>0</v>
      </c>
    </row>
    <row r="1594" spans="1:12">
      <c r="A1594" t="s">
        <v>7211</v>
      </c>
      <c r="B1594" t="s">
        <v>3</v>
      </c>
      <c r="C1594" t="s">
        <v>1709</v>
      </c>
      <c r="D1594" t="s">
        <v>7286</v>
      </c>
      <c r="H1594" t="str">
        <f>INDEX('Vensim Variables'!$B:$B,MATCH(EPS!$B1594,'Vensim Variables'!$A:$A,0))</f>
        <v>g pollutant</v>
      </c>
      <c r="I1594" t="str">
        <f t="shared" si="48"/>
        <v>PM25</v>
      </c>
      <c r="J1594">
        <f>INDEX(NoSettings!$D:$D,MATCH(EPS!$A1594,NoSettings!$A:$A,0))</f>
        <v>0</v>
      </c>
      <c r="K1594">
        <f>INDEX(GWP!$C$2:$C$13,MATCH(EPS!I1594,GWP!$B$2:$B$13,0))</f>
        <v>0</v>
      </c>
      <c r="L1594" s="4">
        <f t="shared" si="49"/>
        <v>0</v>
      </c>
    </row>
    <row r="1595" spans="1:12">
      <c r="A1595" t="s">
        <v>7212</v>
      </c>
      <c r="B1595" t="s">
        <v>3</v>
      </c>
      <c r="C1595" t="s">
        <v>1709</v>
      </c>
      <c r="D1595" t="s">
        <v>7287</v>
      </c>
      <c r="H1595" t="str">
        <f>INDEX('Vensim Variables'!$B:$B,MATCH(EPS!$B1595,'Vensim Variables'!$A:$A,0))</f>
        <v>g pollutant</v>
      </c>
      <c r="I1595" t="str">
        <f t="shared" si="48"/>
        <v>PM25</v>
      </c>
      <c r="J1595">
        <f>INDEX(NoSettings!$D:$D,MATCH(EPS!$A1595,NoSettings!$A:$A,0))</f>
        <v>0</v>
      </c>
      <c r="K1595">
        <f>INDEX(GWP!$C$2:$C$13,MATCH(EPS!I1595,GWP!$B$2:$B$13,0))</f>
        <v>0</v>
      </c>
      <c r="L1595" s="4">
        <f t="shared" si="49"/>
        <v>0</v>
      </c>
    </row>
    <row r="1596" spans="1:12">
      <c r="A1596" t="s">
        <v>7213</v>
      </c>
      <c r="B1596" t="s">
        <v>3</v>
      </c>
      <c r="C1596" t="s">
        <v>1709</v>
      </c>
      <c r="D1596" t="s">
        <v>7288</v>
      </c>
      <c r="H1596" t="str">
        <f>INDEX('Vensim Variables'!$B:$B,MATCH(EPS!$B1596,'Vensim Variables'!$A:$A,0))</f>
        <v>g pollutant</v>
      </c>
      <c r="I1596" t="str">
        <f t="shared" si="48"/>
        <v>PM25</v>
      </c>
      <c r="J1596">
        <f>INDEX(NoSettings!$D:$D,MATCH(EPS!$A1596,NoSettings!$A:$A,0))</f>
        <v>0</v>
      </c>
      <c r="K1596">
        <f>INDEX(GWP!$C$2:$C$13,MATCH(EPS!I1596,GWP!$B$2:$B$13,0))</f>
        <v>0</v>
      </c>
      <c r="L1596" s="4">
        <f t="shared" si="49"/>
        <v>0</v>
      </c>
    </row>
    <row r="1597" spans="1:12">
      <c r="A1597" t="s">
        <v>7214</v>
      </c>
      <c r="B1597" t="s">
        <v>3</v>
      </c>
      <c r="C1597" t="s">
        <v>1709</v>
      </c>
      <c r="D1597" t="s">
        <v>7289</v>
      </c>
      <c r="H1597" t="str">
        <f>INDEX('Vensim Variables'!$B:$B,MATCH(EPS!$B1597,'Vensim Variables'!$A:$A,0))</f>
        <v>g pollutant</v>
      </c>
      <c r="I1597" t="str">
        <f t="shared" si="48"/>
        <v>PM25</v>
      </c>
      <c r="J1597">
        <f>INDEX(NoSettings!$D:$D,MATCH(EPS!$A1597,NoSettings!$A:$A,0))</f>
        <v>0</v>
      </c>
      <c r="K1597">
        <f>INDEX(GWP!$C$2:$C$13,MATCH(EPS!I1597,GWP!$B$2:$B$13,0))</f>
        <v>0</v>
      </c>
      <c r="L1597" s="4">
        <f t="shared" si="49"/>
        <v>0</v>
      </c>
    </row>
    <row r="1598" spans="1:12">
      <c r="A1598" t="s">
        <v>1568</v>
      </c>
      <c r="B1598" t="s">
        <v>3</v>
      </c>
      <c r="C1598" t="s">
        <v>1710</v>
      </c>
      <c r="D1598" t="s">
        <v>1752</v>
      </c>
      <c r="H1598" t="str">
        <f>INDEX('Vensim Variables'!$B:$B,MATCH(EPS!$B1598,'Vensim Variables'!$A:$A,0))</f>
        <v>g pollutant</v>
      </c>
      <c r="I1598" t="str">
        <f t="shared" si="48"/>
        <v>SOx</v>
      </c>
      <c r="J1598">
        <f>INDEX(NoSettings!$D:$D,MATCH(EPS!$A1598,NoSettings!$A:$A,0))</f>
        <v>759113000000</v>
      </c>
      <c r="K1598">
        <f>INDEX(GWP!$C$2:$C$13,MATCH(EPS!I1598,GWP!$B$2:$B$13,0))</f>
        <v>0</v>
      </c>
      <c r="L1598" s="4">
        <f t="shared" si="49"/>
        <v>0</v>
      </c>
    </row>
    <row r="1599" spans="1:12">
      <c r="A1599" t="s">
        <v>7215</v>
      </c>
      <c r="B1599" t="s">
        <v>3</v>
      </c>
      <c r="C1599" t="s">
        <v>1710</v>
      </c>
      <c r="D1599" t="s">
        <v>7281</v>
      </c>
      <c r="H1599" t="str">
        <f>INDEX('Vensim Variables'!$B:$B,MATCH(EPS!$B1599,'Vensim Variables'!$A:$A,0))</f>
        <v>g pollutant</v>
      </c>
      <c r="I1599" t="str">
        <f t="shared" si="48"/>
        <v>SOx</v>
      </c>
      <c r="J1599">
        <f>INDEX(NoSettings!$D:$D,MATCH(EPS!$A1599,NoSettings!$A:$A,0))</f>
        <v>344102000</v>
      </c>
      <c r="K1599">
        <f>INDEX(GWP!$C$2:$C$13,MATCH(EPS!I1599,GWP!$B$2:$B$13,0))</f>
        <v>0</v>
      </c>
      <c r="L1599" s="4">
        <f t="shared" si="49"/>
        <v>0</v>
      </c>
    </row>
    <row r="1600" spans="1:12">
      <c r="A1600" t="s">
        <v>7216</v>
      </c>
      <c r="B1600" t="s">
        <v>3</v>
      </c>
      <c r="C1600" t="s">
        <v>1710</v>
      </c>
      <c r="D1600" t="s">
        <v>7282</v>
      </c>
      <c r="H1600" t="str">
        <f>INDEX('Vensim Variables'!$B:$B,MATCH(EPS!$B1600,'Vensim Variables'!$A:$A,0))</f>
        <v>g pollutant</v>
      </c>
      <c r="I1600" t="str">
        <f t="shared" si="48"/>
        <v>SOx</v>
      </c>
      <c r="J1600">
        <f>INDEX(NoSettings!$D:$D,MATCH(EPS!$A1600,NoSettings!$A:$A,0))</f>
        <v>4585950000</v>
      </c>
      <c r="K1600">
        <f>INDEX(GWP!$C$2:$C$13,MATCH(EPS!I1600,GWP!$B$2:$B$13,0))</f>
        <v>0</v>
      </c>
      <c r="L1600" s="4">
        <f t="shared" si="49"/>
        <v>0</v>
      </c>
    </row>
    <row r="1601" spans="1:12">
      <c r="A1601" t="s">
        <v>1570</v>
      </c>
      <c r="B1601" t="s">
        <v>3</v>
      </c>
      <c r="C1601" t="s">
        <v>1710</v>
      </c>
      <c r="D1601" t="s">
        <v>1754</v>
      </c>
      <c r="H1601" t="str">
        <f>INDEX('Vensim Variables'!$B:$B,MATCH(EPS!$B1601,'Vensim Variables'!$A:$A,0))</f>
        <v>g pollutant</v>
      </c>
      <c r="I1601" t="str">
        <f t="shared" si="48"/>
        <v>SOx</v>
      </c>
      <c r="J1601">
        <f>INDEX(NoSettings!$D:$D,MATCH(EPS!$A1601,NoSettings!$A:$A,0))</f>
        <v>0</v>
      </c>
      <c r="K1601">
        <f>INDEX(GWP!$C$2:$C$13,MATCH(EPS!I1601,GWP!$B$2:$B$13,0))</f>
        <v>0</v>
      </c>
      <c r="L1601" s="4">
        <f t="shared" si="49"/>
        <v>0</v>
      </c>
    </row>
    <row r="1602" spans="1:12">
      <c r="A1602" t="s">
        <v>1571</v>
      </c>
      <c r="B1602" t="s">
        <v>3</v>
      </c>
      <c r="C1602" t="s">
        <v>1710</v>
      </c>
      <c r="D1602" t="s">
        <v>1755</v>
      </c>
      <c r="H1602" t="str">
        <f>INDEX('Vensim Variables'!$B:$B,MATCH(EPS!$B1602,'Vensim Variables'!$A:$A,0))</f>
        <v>g pollutant</v>
      </c>
      <c r="I1602" t="str">
        <f t="shared" si="48"/>
        <v>SOx</v>
      </c>
      <c r="J1602">
        <f>INDEX(NoSettings!$D:$D,MATCH(EPS!$A1602,NoSettings!$A:$A,0))</f>
        <v>0</v>
      </c>
      <c r="K1602">
        <f>INDEX(GWP!$C$2:$C$13,MATCH(EPS!I1602,GWP!$B$2:$B$13,0))</f>
        <v>0</v>
      </c>
      <c r="L1602" s="4">
        <f t="shared" si="49"/>
        <v>0</v>
      </c>
    </row>
    <row r="1603" spans="1:12">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INDEX(NoSettings!$D:$D,MATCH(EPS!$A1603,NoSettings!$A:$A,0))</f>
        <v>0</v>
      </c>
      <c r="K1603">
        <f>INDEX(GWP!$C$2:$C$13,MATCH(EPS!I1603,GWP!$B$2:$B$13,0))</f>
        <v>0</v>
      </c>
      <c r="L1603" s="4">
        <f t="shared" ref="L1603:L1666" si="51">IF(H1603="g pollutant",K1603*J1603/10^12,IF(H1603="MMTCO2e",J1603,IF(H1603="MWh",J1603,0)))</f>
        <v>0</v>
      </c>
    </row>
    <row r="1604" spans="1:12">
      <c r="A1604" t="s">
        <v>1573</v>
      </c>
      <c r="B1604" t="s">
        <v>3</v>
      </c>
      <c r="C1604" t="s">
        <v>1710</v>
      </c>
      <c r="D1604" t="s">
        <v>1757</v>
      </c>
      <c r="H1604" t="str">
        <f>INDEX('Vensim Variables'!$B:$B,MATCH(EPS!$B1604,'Vensim Variables'!$A:$A,0))</f>
        <v>g pollutant</v>
      </c>
      <c r="I1604" t="str">
        <f t="shared" si="50"/>
        <v>SOx</v>
      </c>
      <c r="J1604">
        <f>INDEX(NoSettings!$D:$D,MATCH(EPS!$A1604,NoSettings!$A:$A,0))</f>
        <v>0</v>
      </c>
      <c r="K1604">
        <f>INDEX(GWP!$C$2:$C$13,MATCH(EPS!I1604,GWP!$B$2:$B$13,0))</f>
        <v>0</v>
      </c>
      <c r="L1604" s="4">
        <f t="shared" si="51"/>
        <v>0</v>
      </c>
    </row>
    <row r="1605" spans="1:12">
      <c r="A1605" t="s">
        <v>1574</v>
      </c>
      <c r="B1605" t="s">
        <v>3</v>
      </c>
      <c r="C1605" t="s">
        <v>1710</v>
      </c>
      <c r="D1605" t="s">
        <v>1758</v>
      </c>
      <c r="H1605" t="str">
        <f>INDEX('Vensim Variables'!$B:$B,MATCH(EPS!$B1605,'Vensim Variables'!$A:$A,0))</f>
        <v>g pollutant</v>
      </c>
      <c r="I1605" t="str">
        <f t="shared" si="50"/>
        <v>SOx</v>
      </c>
      <c r="J1605">
        <f>INDEX(NoSettings!$D:$D,MATCH(EPS!$A1605,NoSettings!$A:$A,0))</f>
        <v>0</v>
      </c>
      <c r="K1605">
        <f>INDEX(GWP!$C$2:$C$13,MATCH(EPS!I1605,GWP!$B$2:$B$13,0))</f>
        <v>0</v>
      </c>
      <c r="L1605" s="4">
        <f t="shared" si="51"/>
        <v>0</v>
      </c>
    </row>
    <row r="1606" spans="1:12">
      <c r="A1606" t="s">
        <v>1575</v>
      </c>
      <c r="B1606" t="s">
        <v>3</v>
      </c>
      <c r="C1606" t="s">
        <v>1710</v>
      </c>
      <c r="D1606" t="s">
        <v>1759</v>
      </c>
      <c r="H1606" t="str">
        <f>INDEX('Vensim Variables'!$B:$B,MATCH(EPS!$B1606,'Vensim Variables'!$A:$A,0))</f>
        <v>g pollutant</v>
      </c>
      <c r="I1606" t="str">
        <f t="shared" si="50"/>
        <v>SOx</v>
      </c>
      <c r="J1606">
        <f>INDEX(NoSettings!$D:$D,MATCH(EPS!$A1606,NoSettings!$A:$A,0))</f>
        <v>4329350000</v>
      </c>
      <c r="K1606">
        <f>INDEX(GWP!$C$2:$C$13,MATCH(EPS!I1606,GWP!$B$2:$B$13,0))</f>
        <v>0</v>
      </c>
      <c r="L1606" s="4">
        <f t="shared" si="51"/>
        <v>0</v>
      </c>
    </row>
    <row r="1607" spans="1:12">
      <c r="A1607" t="s">
        <v>1576</v>
      </c>
      <c r="B1607" t="s">
        <v>3</v>
      </c>
      <c r="C1607" t="s">
        <v>1710</v>
      </c>
      <c r="D1607" t="s">
        <v>1760</v>
      </c>
      <c r="H1607" t="str">
        <f>INDEX('Vensim Variables'!$B:$B,MATCH(EPS!$B1607,'Vensim Variables'!$A:$A,0))</f>
        <v>g pollutant</v>
      </c>
      <c r="I1607" t="str">
        <f t="shared" si="50"/>
        <v>SOx</v>
      </c>
      <c r="J1607">
        <f>INDEX(NoSettings!$D:$D,MATCH(EPS!$A1607,NoSettings!$A:$A,0))</f>
        <v>0</v>
      </c>
      <c r="K1607">
        <f>INDEX(GWP!$C$2:$C$13,MATCH(EPS!I1607,GWP!$B$2:$B$13,0))</f>
        <v>0</v>
      </c>
      <c r="L1607" s="4">
        <f t="shared" si="51"/>
        <v>0</v>
      </c>
    </row>
    <row r="1608" spans="1:12">
      <c r="A1608" t="s">
        <v>1577</v>
      </c>
      <c r="B1608" t="s">
        <v>3</v>
      </c>
      <c r="C1608" t="s">
        <v>1710</v>
      </c>
      <c r="D1608" t="s">
        <v>1761</v>
      </c>
      <c r="H1608" t="str">
        <f>INDEX('Vensim Variables'!$B:$B,MATCH(EPS!$B1608,'Vensim Variables'!$A:$A,0))</f>
        <v>g pollutant</v>
      </c>
      <c r="I1608" t="str">
        <f t="shared" si="50"/>
        <v>SOx</v>
      </c>
      <c r="J1608">
        <f>INDEX(NoSettings!$D:$D,MATCH(EPS!$A1608,NoSettings!$A:$A,0))</f>
        <v>23898400000</v>
      </c>
      <c r="K1608">
        <f>INDEX(GWP!$C$2:$C$13,MATCH(EPS!I1608,GWP!$B$2:$B$13,0))</f>
        <v>0</v>
      </c>
      <c r="L1608" s="4">
        <f t="shared" si="51"/>
        <v>0</v>
      </c>
    </row>
    <row r="1609" spans="1:12">
      <c r="A1609" t="s">
        <v>1578</v>
      </c>
      <c r="B1609" t="s">
        <v>3</v>
      </c>
      <c r="C1609" t="s">
        <v>1710</v>
      </c>
      <c r="D1609" t="s">
        <v>1762</v>
      </c>
      <c r="H1609" t="str">
        <f>INDEX('Vensim Variables'!$B:$B,MATCH(EPS!$B1609,'Vensim Variables'!$A:$A,0))</f>
        <v>g pollutant</v>
      </c>
      <c r="I1609" t="str">
        <f t="shared" si="50"/>
        <v>SOx</v>
      </c>
      <c r="J1609">
        <f>INDEX(NoSettings!$D:$D,MATCH(EPS!$A1609,NoSettings!$A:$A,0))</f>
        <v>551103000</v>
      </c>
      <c r="K1609">
        <f>INDEX(GWP!$C$2:$C$13,MATCH(EPS!I1609,GWP!$B$2:$B$13,0))</f>
        <v>0</v>
      </c>
      <c r="L1609" s="4">
        <f t="shared" si="51"/>
        <v>0</v>
      </c>
    </row>
    <row r="1610" spans="1:12">
      <c r="A1610" t="s">
        <v>1579</v>
      </c>
      <c r="B1610" t="s">
        <v>3</v>
      </c>
      <c r="C1610" t="s">
        <v>1710</v>
      </c>
      <c r="D1610" t="s">
        <v>1763</v>
      </c>
      <c r="H1610" t="str">
        <f>INDEX('Vensim Variables'!$B:$B,MATCH(EPS!$B1610,'Vensim Variables'!$A:$A,0))</f>
        <v>g pollutant</v>
      </c>
      <c r="I1610" t="str">
        <f t="shared" si="50"/>
        <v>SOx</v>
      </c>
      <c r="J1610">
        <f>INDEX(NoSettings!$D:$D,MATCH(EPS!$A1610,NoSettings!$A:$A,0))</f>
        <v>10124000000</v>
      </c>
      <c r="K1610">
        <f>INDEX(GWP!$C$2:$C$13,MATCH(EPS!I1610,GWP!$B$2:$B$13,0))</f>
        <v>0</v>
      </c>
      <c r="L1610" s="4">
        <f t="shared" si="51"/>
        <v>0</v>
      </c>
    </row>
    <row r="1611" spans="1:12">
      <c r="A1611" t="s">
        <v>1580</v>
      </c>
      <c r="B1611" t="s">
        <v>3</v>
      </c>
      <c r="C1611" t="s">
        <v>1710</v>
      </c>
      <c r="D1611" t="s">
        <v>1764</v>
      </c>
      <c r="H1611" t="str">
        <f>INDEX('Vensim Variables'!$B:$B,MATCH(EPS!$B1611,'Vensim Variables'!$A:$A,0))</f>
        <v>g pollutant</v>
      </c>
      <c r="I1611" t="str">
        <f t="shared" si="50"/>
        <v>SOx</v>
      </c>
      <c r="J1611">
        <f>INDEX(NoSettings!$D:$D,MATCH(EPS!$A1611,NoSettings!$A:$A,0))</f>
        <v>0</v>
      </c>
      <c r="K1611">
        <f>INDEX(GWP!$C$2:$C$13,MATCH(EPS!I1611,GWP!$B$2:$B$13,0))</f>
        <v>0</v>
      </c>
      <c r="L1611" s="4">
        <f t="shared" si="51"/>
        <v>0</v>
      </c>
    </row>
    <row r="1612" spans="1:12">
      <c r="A1612" t="s">
        <v>1581</v>
      </c>
      <c r="B1612" t="s">
        <v>3</v>
      </c>
      <c r="C1612" t="s">
        <v>1710</v>
      </c>
      <c r="D1612" t="s">
        <v>1765</v>
      </c>
      <c r="H1612" t="str">
        <f>INDEX('Vensim Variables'!$B:$B,MATCH(EPS!$B1612,'Vensim Variables'!$A:$A,0))</f>
        <v>g pollutant</v>
      </c>
      <c r="I1612" t="str">
        <f t="shared" si="50"/>
        <v>SOx</v>
      </c>
      <c r="J1612">
        <f>INDEX(NoSettings!$D:$D,MATCH(EPS!$A1612,NoSettings!$A:$A,0))</f>
        <v>0</v>
      </c>
      <c r="K1612">
        <f>INDEX(GWP!$C$2:$C$13,MATCH(EPS!I1612,GWP!$B$2:$B$13,0))</f>
        <v>0</v>
      </c>
      <c r="L1612" s="4">
        <f t="shared" si="51"/>
        <v>0</v>
      </c>
    </row>
    <row r="1613" spans="1:12">
      <c r="A1613" t="s">
        <v>1582</v>
      </c>
      <c r="B1613" t="s">
        <v>3</v>
      </c>
      <c r="C1613" t="s">
        <v>1710</v>
      </c>
      <c r="D1613" t="s">
        <v>1766</v>
      </c>
      <c r="H1613" t="str">
        <f>INDEX('Vensim Variables'!$B:$B,MATCH(EPS!$B1613,'Vensim Variables'!$A:$A,0))</f>
        <v>g pollutant</v>
      </c>
      <c r="I1613" t="str">
        <f t="shared" si="50"/>
        <v>SOx</v>
      </c>
      <c r="J1613">
        <f>INDEX(NoSettings!$D:$D,MATCH(EPS!$A1613,NoSettings!$A:$A,0))</f>
        <v>0</v>
      </c>
      <c r="K1613">
        <f>INDEX(GWP!$C$2:$C$13,MATCH(EPS!I1613,GWP!$B$2:$B$13,0))</f>
        <v>0</v>
      </c>
      <c r="L1613" s="4">
        <f t="shared" si="51"/>
        <v>0</v>
      </c>
    </row>
    <row r="1614" spans="1:12">
      <c r="A1614" t="s">
        <v>1583</v>
      </c>
      <c r="B1614" t="s">
        <v>3</v>
      </c>
      <c r="C1614" t="s">
        <v>1710</v>
      </c>
      <c r="D1614" t="s">
        <v>1767</v>
      </c>
      <c r="H1614" t="str">
        <f>INDEX('Vensim Variables'!$B:$B,MATCH(EPS!$B1614,'Vensim Variables'!$A:$A,0))</f>
        <v>g pollutant</v>
      </c>
      <c r="I1614" t="str">
        <f t="shared" si="50"/>
        <v>SOx</v>
      </c>
      <c r="J1614">
        <f>INDEX(NoSettings!$D:$D,MATCH(EPS!$A1614,NoSettings!$A:$A,0))</f>
        <v>16127000000</v>
      </c>
      <c r="K1614">
        <f>INDEX(GWP!$C$2:$C$13,MATCH(EPS!I1614,GWP!$B$2:$B$13,0))</f>
        <v>0</v>
      </c>
      <c r="L1614" s="4">
        <f t="shared" si="51"/>
        <v>0</v>
      </c>
    </row>
    <row r="1615" spans="1:12">
      <c r="A1615" t="s">
        <v>7217</v>
      </c>
      <c r="B1615" t="s">
        <v>3</v>
      </c>
      <c r="C1615" t="s">
        <v>1710</v>
      </c>
      <c r="D1615" t="s">
        <v>7283</v>
      </c>
      <c r="H1615" t="str">
        <f>INDEX('Vensim Variables'!$B:$B,MATCH(EPS!$B1615,'Vensim Variables'!$A:$A,0))</f>
        <v>g pollutant</v>
      </c>
      <c r="I1615" t="str">
        <f t="shared" si="50"/>
        <v>SOx</v>
      </c>
      <c r="J1615">
        <f>INDEX(NoSettings!$D:$D,MATCH(EPS!$A1615,NoSettings!$A:$A,0))</f>
        <v>0</v>
      </c>
      <c r="K1615">
        <f>INDEX(GWP!$C$2:$C$13,MATCH(EPS!I1615,GWP!$B$2:$B$13,0))</f>
        <v>0</v>
      </c>
      <c r="L1615" s="4">
        <f t="shared" si="51"/>
        <v>0</v>
      </c>
    </row>
    <row r="1616" spans="1:12">
      <c r="A1616" t="s">
        <v>7218</v>
      </c>
      <c r="B1616" t="s">
        <v>3</v>
      </c>
      <c r="C1616" t="s">
        <v>1710</v>
      </c>
      <c r="D1616" t="s">
        <v>7284</v>
      </c>
      <c r="H1616" t="str">
        <f>INDEX('Vensim Variables'!$B:$B,MATCH(EPS!$B1616,'Vensim Variables'!$A:$A,0))</f>
        <v>g pollutant</v>
      </c>
      <c r="I1616" t="str">
        <f t="shared" si="50"/>
        <v>SOx</v>
      </c>
      <c r="J1616">
        <f>INDEX(NoSettings!$D:$D,MATCH(EPS!$A1616,NoSettings!$A:$A,0))</f>
        <v>0</v>
      </c>
      <c r="K1616">
        <f>INDEX(GWP!$C$2:$C$13,MATCH(EPS!I1616,GWP!$B$2:$B$13,0))</f>
        <v>0</v>
      </c>
      <c r="L1616" s="4">
        <f t="shared" si="51"/>
        <v>0</v>
      </c>
    </row>
    <row r="1617" spans="1:12">
      <c r="A1617" t="s">
        <v>7219</v>
      </c>
      <c r="B1617" t="s">
        <v>3</v>
      </c>
      <c r="C1617" t="s">
        <v>1710</v>
      </c>
      <c r="D1617" t="s">
        <v>7285</v>
      </c>
      <c r="H1617" t="str">
        <f>INDEX('Vensim Variables'!$B:$B,MATCH(EPS!$B1617,'Vensim Variables'!$A:$A,0))</f>
        <v>g pollutant</v>
      </c>
      <c r="I1617" t="str">
        <f t="shared" si="50"/>
        <v>SOx</v>
      </c>
      <c r="J1617">
        <f>INDEX(NoSettings!$D:$D,MATCH(EPS!$A1617,NoSettings!$A:$A,0))</f>
        <v>0</v>
      </c>
      <c r="K1617">
        <f>INDEX(GWP!$C$2:$C$13,MATCH(EPS!I1617,GWP!$B$2:$B$13,0))</f>
        <v>0</v>
      </c>
      <c r="L1617" s="4">
        <f t="shared" si="51"/>
        <v>0</v>
      </c>
    </row>
    <row r="1618" spans="1:12">
      <c r="A1618" t="s">
        <v>7220</v>
      </c>
      <c r="B1618" t="s">
        <v>3</v>
      </c>
      <c r="C1618" t="s">
        <v>1710</v>
      </c>
      <c r="D1618" t="s">
        <v>7286</v>
      </c>
      <c r="H1618" t="str">
        <f>INDEX('Vensim Variables'!$B:$B,MATCH(EPS!$B1618,'Vensim Variables'!$A:$A,0))</f>
        <v>g pollutant</v>
      </c>
      <c r="I1618" t="str">
        <f t="shared" si="50"/>
        <v>SOx</v>
      </c>
      <c r="J1618">
        <f>INDEX(NoSettings!$D:$D,MATCH(EPS!$A1618,NoSettings!$A:$A,0))</f>
        <v>0</v>
      </c>
      <c r="K1618">
        <f>INDEX(GWP!$C$2:$C$13,MATCH(EPS!I1618,GWP!$B$2:$B$13,0))</f>
        <v>0</v>
      </c>
      <c r="L1618" s="4">
        <f t="shared" si="51"/>
        <v>0</v>
      </c>
    </row>
    <row r="1619" spans="1:12">
      <c r="A1619" t="s">
        <v>7221</v>
      </c>
      <c r="B1619" t="s">
        <v>3</v>
      </c>
      <c r="C1619" t="s">
        <v>1710</v>
      </c>
      <c r="D1619" t="s">
        <v>7287</v>
      </c>
      <c r="H1619" t="str">
        <f>INDEX('Vensim Variables'!$B:$B,MATCH(EPS!$B1619,'Vensim Variables'!$A:$A,0))</f>
        <v>g pollutant</v>
      </c>
      <c r="I1619" t="str">
        <f t="shared" si="50"/>
        <v>SOx</v>
      </c>
      <c r="J1619">
        <f>INDEX(NoSettings!$D:$D,MATCH(EPS!$A1619,NoSettings!$A:$A,0))</f>
        <v>0</v>
      </c>
      <c r="K1619">
        <f>INDEX(GWP!$C$2:$C$13,MATCH(EPS!I1619,GWP!$B$2:$B$13,0))</f>
        <v>0</v>
      </c>
      <c r="L1619" s="4">
        <f t="shared" si="51"/>
        <v>0</v>
      </c>
    </row>
    <row r="1620" spans="1:12">
      <c r="A1620" t="s">
        <v>7222</v>
      </c>
      <c r="B1620" t="s">
        <v>3</v>
      </c>
      <c r="C1620" t="s">
        <v>1710</v>
      </c>
      <c r="D1620" t="s">
        <v>7288</v>
      </c>
      <c r="H1620" t="str">
        <f>INDEX('Vensim Variables'!$B:$B,MATCH(EPS!$B1620,'Vensim Variables'!$A:$A,0))</f>
        <v>g pollutant</v>
      </c>
      <c r="I1620" t="str">
        <f t="shared" si="50"/>
        <v>SOx</v>
      </c>
      <c r="J1620">
        <f>INDEX(NoSettings!$D:$D,MATCH(EPS!$A1620,NoSettings!$A:$A,0))</f>
        <v>0</v>
      </c>
      <c r="K1620">
        <f>INDEX(GWP!$C$2:$C$13,MATCH(EPS!I1620,GWP!$B$2:$B$13,0))</f>
        <v>0</v>
      </c>
      <c r="L1620" s="4">
        <f t="shared" si="51"/>
        <v>0</v>
      </c>
    </row>
    <row r="1621" spans="1:12">
      <c r="A1621" t="s">
        <v>7223</v>
      </c>
      <c r="B1621" t="s">
        <v>3</v>
      </c>
      <c r="C1621" t="s">
        <v>1710</v>
      </c>
      <c r="D1621" t="s">
        <v>7289</v>
      </c>
      <c r="H1621" t="str">
        <f>INDEX('Vensim Variables'!$B:$B,MATCH(EPS!$B1621,'Vensim Variables'!$A:$A,0))</f>
        <v>g pollutant</v>
      </c>
      <c r="I1621" t="str">
        <f t="shared" si="50"/>
        <v>SOx</v>
      </c>
      <c r="J1621">
        <f>INDEX(NoSettings!$D:$D,MATCH(EPS!$A1621,NoSettings!$A:$A,0))</f>
        <v>0</v>
      </c>
      <c r="K1621">
        <f>INDEX(GWP!$C$2:$C$13,MATCH(EPS!I1621,GWP!$B$2:$B$13,0))</f>
        <v>0</v>
      </c>
      <c r="L1621" s="4">
        <f t="shared" si="51"/>
        <v>0</v>
      </c>
    </row>
    <row r="1622" spans="1:12">
      <c r="A1622" t="s">
        <v>1584</v>
      </c>
      <c r="B1622" t="s">
        <v>3</v>
      </c>
      <c r="C1622" t="s">
        <v>1711</v>
      </c>
      <c r="D1622" t="s">
        <v>1752</v>
      </c>
      <c r="H1622" t="str">
        <f>INDEX('Vensim Variables'!$B:$B,MATCH(EPS!$B1622,'Vensim Variables'!$A:$A,0))</f>
        <v>g pollutant</v>
      </c>
      <c r="I1622" t="str">
        <f t="shared" si="50"/>
        <v>BC</v>
      </c>
      <c r="J1622">
        <f>INDEX(NoSettings!$D:$D,MATCH(EPS!$A1622,NoSettings!$A:$A,0))</f>
        <v>1861680000</v>
      </c>
      <c r="K1622">
        <f>INDEX(GWP!$C$2:$C$13,MATCH(EPS!I1622,GWP!$B$2:$B$13,0))</f>
        <v>0</v>
      </c>
      <c r="L1622" s="4">
        <f t="shared" si="51"/>
        <v>0</v>
      </c>
    </row>
    <row r="1623" spans="1:12">
      <c r="A1623" t="s">
        <v>7224</v>
      </c>
      <c r="B1623" t="s">
        <v>3</v>
      </c>
      <c r="C1623" t="s">
        <v>1711</v>
      </c>
      <c r="D1623" t="s">
        <v>7281</v>
      </c>
      <c r="H1623" t="str">
        <f>INDEX('Vensim Variables'!$B:$B,MATCH(EPS!$B1623,'Vensim Variables'!$A:$A,0))</f>
        <v>g pollutant</v>
      </c>
      <c r="I1623" t="str">
        <f t="shared" si="50"/>
        <v>BC</v>
      </c>
      <c r="J1623">
        <f>INDEX(NoSettings!$D:$D,MATCH(EPS!$A1623,NoSettings!$A:$A,0))</f>
        <v>121400000</v>
      </c>
      <c r="K1623">
        <f>INDEX(GWP!$C$2:$C$13,MATCH(EPS!I1623,GWP!$B$2:$B$13,0))</f>
        <v>0</v>
      </c>
      <c r="L1623" s="4">
        <f t="shared" si="51"/>
        <v>0</v>
      </c>
    </row>
    <row r="1624" spans="1:12">
      <c r="A1624" t="s">
        <v>7225</v>
      </c>
      <c r="B1624" t="s">
        <v>3</v>
      </c>
      <c r="C1624" t="s">
        <v>1711</v>
      </c>
      <c r="D1624" t="s">
        <v>7282</v>
      </c>
      <c r="H1624" t="str">
        <f>INDEX('Vensim Variables'!$B:$B,MATCH(EPS!$B1624,'Vensim Variables'!$A:$A,0))</f>
        <v>g pollutant</v>
      </c>
      <c r="I1624" t="str">
        <f t="shared" si="50"/>
        <v>BC</v>
      </c>
      <c r="J1624">
        <f>INDEX(NoSettings!$D:$D,MATCH(EPS!$A1624,NoSettings!$A:$A,0))</f>
        <v>1617940000</v>
      </c>
      <c r="K1624">
        <f>INDEX(GWP!$C$2:$C$13,MATCH(EPS!I1624,GWP!$B$2:$B$13,0))</f>
        <v>0</v>
      </c>
      <c r="L1624" s="4">
        <f t="shared" si="51"/>
        <v>0</v>
      </c>
    </row>
    <row r="1625" spans="1:12">
      <c r="A1625" t="s">
        <v>1586</v>
      </c>
      <c r="B1625" t="s">
        <v>3</v>
      </c>
      <c r="C1625" t="s">
        <v>1711</v>
      </c>
      <c r="D1625" t="s">
        <v>1754</v>
      </c>
      <c r="H1625" t="str">
        <f>INDEX('Vensim Variables'!$B:$B,MATCH(EPS!$B1625,'Vensim Variables'!$A:$A,0))</f>
        <v>g pollutant</v>
      </c>
      <c r="I1625" t="str">
        <f t="shared" si="50"/>
        <v>BC</v>
      </c>
      <c r="J1625">
        <f>INDEX(NoSettings!$D:$D,MATCH(EPS!$A1625,NoSettings!$A:$A,0))</f>
        <v>0</v>
      </c>
      <c r="K1625">
        <f>INDEX(GWP!$C$2:$C$13,MATCH(EPS!I1625,GWP!$B$2:$B$13,0))</f>
        <v>0</v>
      </c>
      <c r="L1625" s="4">
        <f t="shared" si="51"/>
        <v>0</v>
      </c>
    </row>
    <row r="1626" spans="1:12">
      <c r="A1626" t="s">
        <v>1587</v>
      </c>
      <c r="B1626" t="s">
        <v>3</v>
      </c>
      <c r="C1626" t="s">
        <v>1711</v>
      </c>
      <c r="D1626" t="s">
        <v>1755</v>
      </c>
      <c r="H1626" t="str">
        <f>INDEX('Vensim Variables'!$B:$B,MATCH(EPS!$B1626,'Vensim Variables'!$A:$A,0))</f>
        <v>g pollutant</v>
      </c>
      <c r="I1626" t="str">
        <f t="shared" si="50"/>
        <v>BC</v>
      </c>
      <c r="J1626">
        <f>INDEX(NoSettings!$D:$D,MATCH(EPS!$A1626,NoSettings!$A:$A,0))</f>
        <v>0</v>
      </c>
      <c r="K1626">
        <f>INDEX(GWP!$C$2:$C$13,MATCH(EPS!I1626,GWP!$B$2:$B$13,0))</f>
        <v>0</v>
      </c>
      <c r="L1626" s="4">
        <f t="shared" si="51"/>
        <v>0</v>
      </c>
    </row>
    <row r="1627" spans="1:12">
      <c r="A1627" t="s">
        <v>1588</v>
      </c>
      <c r="B1627" t="s">
        <v>3</v>
      </c>
      <c r="C1627" t="s">
        <v>1711</v>
      </c>
      <c r="D1627" t="s">
        <v>1756</v>
      </c>
      <c r="H1627" t="str">
        <f>INDEX('Vensim Variables'!$B:$B,MATCH(EPS!$B1627,'Vensim Variables'!$A:$A,0))</f>
        <v>g pollutant</v>
      </c>
      <c r="I1627" t="str">
        <f t="shared" si="50"/>
        <v>BC</v>
      </c>
      <c r="J1627">
        <f>INDEX(NoSettings!$D:$D,MATCH(EPS!$A1627,NoSettings!$A:$A,0))</f>
        <v>0</v>
      </c>
      <c r="K1627">
        <f>INDEX(GWP!$C$2:$C$13,MATCH(EPS!I1627,GWP!$B$2:$B$13,0))</f>
        <v>0</v>
      </c>
      <c r="L1627" s="4">
        <f t="shared" si="51"/>
        <v>0</v>
      </c>
    </row>
    <row r="1628" spans="1:12">
      <c r="A1628" t="s">
        <v>1589</v>
      </c>
      <c r="B1628" t="s">
        <v>3</v>
      </c>
      <c r="C1628" t="s">
        <v>1711</v>
      </c>
      <c r="D1628" t="s">
        <v>1757</v>
      </c>
      <c r="H1628" t="str">
        <f>INDEX('Vensim Variables'!$B:$B,MATCH(EPS!$B1628,'Vensim Variables'!$A:$A,0))</f>
        <v>g pollutant</v>
      </c>
      <c r="I1628" t="str">
        <f t="shared" si="50"/>
        <v>BC</v>
      </c>
      <c r="J1628">
        <f>INDEX(NoSettings!$D:$D,MATCH(EPS!$A1628,NoSettings!$A:$A,0))</f>
        <v>0</v>
      </c>
      <c r="K1628">
        <f>INDEX(GWP!$C$2:$C$13,MATCH(EPS!I1628,GWP!$B$2:$B$13,0))</f>
        <v>0</v>
      </c>
      <c r="L1628" s="4">
        <f t="shared" si="51"/>
        <v>0</v>
      </c>
    </row>
    <row r="1629" spans="1:12">
      <c r="A1629" t="s">
        <v>1590</v>
      </c>
      <c r="B1629" t="s">
        <v>3</v>
      </c>
      <c r="C1629" t="s">
        <v>1711</v>
      </c>
      <c r="D1629" t="s">
        <v>1758</v>
      </c>
      <c r="H1629" t="str">
        <f>INDEX('Vensim Variables'!$B:$B,MATCH(EPS!$B1629,'Vensim Variables'!$A:$A,0))</f>
        <v>g pollutant</v>
      </c>
      <c r="I1629" t="str">
        <f t="shared" si="50"/>
        <v>BC</v>
      </c>
      <c r="J1629">
        <f>INDEX(NoSettings!$D:$D,MATCH(EPS!$A1629,NoSettings!$A:$A,0))</f>
        <v>0</v>
      </c>
      <c r="K1629">
        <f>INDEX(GWP!$C$2:$C$13,MATCH(EPS!I1629,GWP!$B$2:$B$13,0))</f>
        <v>0</v>
      </c>
      <c r="L1629" s="4">
        <f t="shared" si="51"/>
        <v>0</v>
      </c>
    </row>
    <row r="1630" spans="1:12">
      <c r="A1630" t="s">
        <v>1591</v>
      </c>
      <c r="B1630" t="s">
        <v>3</v>
      </c>
      <c r="C1630" t="s">
        <v>1711</v>
      </c>
      <c r="D1630" t="s">
        <v>1759</v>
      </c>
      <c r="H1630" t="str">
        <f>INDEX('Vensim Variables'!$B:$B,MATCH(EPS!$B1630,'Vensim Variables'!$A:$A,0))</f>
        <v>g pollutant</v>
      </c>
      <c r="I1630" t="str">
        <f t="shared" si="50"/>
        <v>BC</v>
      </c>
      <c r="J1630">
        <f>INDEX(NoSettings!$D:$D,MATCH(EPS!$A1630,NoSettings!$A:$A,0))</f>
        <v>61803700</v>
      </c>
      <c r="K1630">
        <f>INDEX(GWP!$C$2:$C$13,MATCH(EPS!I1630,GWP!$B$2:$B$13,0))</f>
        <v>0</v>
      </c>
      <c r="L1630" s="4">
        <f t="shared" si="51"/>
        <v>0</v>
      </c>
    </row>
    <row r="1631" spans="1:12">
      <c r="A1631" t="s">
        <v>1592</v>
      </c>
      <c r="B1631" t="s">
        <v>3</v>
      </c>
      <c r="C1631" t="s">
        <v>1711</v>
      </c>
      <c r="D1631" t="s">
        <v>1760</v>
      </c>
      <c r="H1631" t="str">
        <f>INDEX('Vensim Variables'!$B:$B,MATCH(EPS!$B1631,'Vensim Variables'!$A:$A,0))</f>
        <v>g pollutant</v>
      </c>
      <c r="I1631" t="str">
        <f t="shared" si="50"/>
        <v>BC</v>
      </c>
      <c r="J1631">
        <f>INDEX(NoSettings!$D:$D,MATCH(EPS!$A1631,NoSettings!$A:$A,0))</f>
        <v>0</v>
      </c>
      <c r="K1631">
        <f>INDEX(GWP!$C$2:$C$13,MATCH(EPS!I1631,GWP!$B$2:$B$13,0))</f>
        <v>0</v>
      </c>
      <c r="L1631" s="4">
        <f t="shared" si="51"/>
        <v>0</v>
      </c>
    </row>
    <row r="1632" spans="1:12">
      <c r="A1632" t="s">
        <v>1593</v>
      </c>
      <c r="B1632" t="s">
        <v>3</v>
      </c>
      <c r="C1632" t="s">
        <v>1711</v>
      </c>
      <c r="D1632" t="s">
        <v>1761</v>
      </c>
      <c r="H1632" t="str">
        <f>INDEX('Vensim Variables'!$B:$B,MATCH(EPS!$B1632,'Vensim Variables'!$A:$A,0))</f>
        <v>g pollutant</v>
      </c>
      <c r="I1632" t="str">
        <f t="shared" si="50"/>
        <v>BC</v>
      </c>
      <c r="J1632">
        <f>INDEX(NoSettings!$D:$D,MATCH(EPS!$A1632,NoSettings!$A:$A,0))</f>
        <v>666130000</v>
      </c>
      <c r="K1632">
        <f>INDEX(GWP!$C$2:$C$13,MATCH(EPS!I1632,GWP!$B$2:$B$13,0))</f>
        <v>0</v>
      </c>
      <c r="L1632" s="4">
        <f t="shared" si="51"/>
        <v>0</v>
      </c>
    </row>
    <row r="1633" spans="1:12">
      <c r="A1633" t="s">
        <v>1594</v>
      </c>
      <c r="B1633" t="s">
        <v>3</v>
      </c>
      <c r="C1633" t="s">
        <v>1711</v>
      </c>
      <c r="D1633" t="s">
        <v>1762</v>
      </c>
      <c r="H1633" t="str">
        <f>INDEX('Vensim Variables'!$B:$B,MATCH(EPS!$B1633,'Vensim Variables'!$A:$A,0))</f>
        <v>g pollutant</v>
      </c>
      <c r="I1633" t="str">
        <f t="shared" si="50"/>
        <v>BC</v>
      </c>
      <c r="J1633">
        <f>INDEX(NoSettings!$D:$D,MATCH(EPS!$A1633,NoSettings!$A:$A,0))</f>
        <v>194431000</v>
      </c>
      <c r="K1633">
        <f>INDEX(GWP!$C$2:$C$13,MATCH(EPS!I1633,GWP!$B$2:$B$13,0))</f>
        <v>0</v>
      </c>
      <c r="L1633" s="4">
        <f t="shared" si="51"/>
        <v>0</v>
      </c>
    </row>
    <row r="1634" spans="1:12">
      <c r="A1634" t="s">
        <v>1595</v>
      </c>
      <c r="B1634" t="s">
        <v>3</v>
      </c>
      <c r="C1634" t="s">
        <v>1711</v>
      </c>
      <c r="D1634" t="s">
        <v>1763</v>
      </c>
      <c r="H1634" t="str">
        <f>INDEX('Vensim Variables'!$B:$B,MATCH(EPS!$B1634,'Vensim Variables'!$A:$A,0))</f>
        <v>g pollutant</v>
      </c>
      <c r="I1634" t="str">
        <f t="shared" si="50"/>
        <v>BC</v>
      </c>
      <c r="J1634">
        <f>INDEX(NoSettings!$D:$D,MATCH(EPS!$A1634,NoSettings!$A:$A,0))</f>
        <v>24828600</v>
      </c>
      <c r="K1634">
        <f>INDEX(GWP!$C$2:$C$13,MATCH(EPS!I1634,GWP!$B$2:$B$13,0))</f>
        <v>0</v>
      </c>
      <c r="L1634" s="4">
        <f t="shared" si="51"/>
        <v>0</v>
      </c>
    </row>
    <row r="1635" spans="1:12">
      <c r="A1635" t="s">
        <v>1596</v>
      </c>
      <c r="B1635" t="s">
        <v>3</v>
      </c>
      <c r="C1635" t="s">
        <v>1711</v>
      </c>
      <c r="D1635" t="s">
        <v>1764</v>
      </c>
      <c r="H1635" t="str">
        <f>INDEX('Vensim Variables'!$B:$B,MATCH(EPS!$B1635,'Vensim Variables'!$A:$A,0))</f>
        <v>g pollutant</v>
      </c>
      <c r="I1635" t="str">
        <f t="shared" si="50"/>
        <v>BC</v>
      </c>
      <c r="J1635">
        <f>INDEX(NoSettings!$D:$D,MATCH(EPS!$A1635,NoSettings!$A:$A,0))</f>
        <v>0</v>
      </c>
      <c r="K1635">
        <f>INDEX(GWP!$C$2:$C$13,MATCH(EPS!I1635,GWP!$B$2:$B$13,0))</f>
        <v>0</v>
      </c>
      <c r="L1635" s="4">
        <f t="shared" si="51"/>
        <v>0</v>
      </c>
    </row>
    <row r="1636" spans="1:12">
      <c r="A1636" t="s">
        <v>1597</v>
      </c>
      <c r="B1636" t="s">
        <v>3</v>
      </c>
      <c r="C1636" t="s">
        <v>1711</v>
      </c>
      <c r="D1636" t="s">
        <v>1765</v>
      </c>
      <c r="H1636" t="str">
        <f>INDEX('Vensim Variables'!$B:$B,MATCH(EPS!$B1636,'Vensim Variables'!$A:$A,0))</f>
        <v>g pollutant</v>
      </c>
      <c r="I1636" t="str">
        <f t="shared" si="50"/>
        <v>BC</v>
      </c>
      <c r="J1636">
        <f>INDEX(NoSettings!$D:$D,MATCH(EPS!$A1636,NoSettings!$A:$A,0))</f>
        <v>0</v>
      </c>
      <c r="K1636">
        <f>INDEX(GWP!$C$2:$C$13,MATCH(EPS!I1636,GWP!$B$2:$B$13,0))</f>
        <v>0</v>
      </c>
      <c r="L1636" s="4">
        <f t="shared" si="51"/>
        <v>0</v>
      </c>
    </row>
    <row r="1637" spans="1:12">
      <c r="A1637" t="s">
        <v>1598</v>
      </c>
      <c r="B1637" t="s">
        <v>3</v>
      </c>
      <c r="C1637" t="s">
        <v>1711</v>
      </c>
      <c r="D1637" t="s">
        <v>1766</v>
      </c>
      <c r="H1637" t="str">
        <f>INDEX('Vensim Variables'!$B:$B,MATCH(EPS!$B1637,'Vensim Variables'!$A:$A,0))</f>
        <v>g pollutant</v>
      </c>
      <c r="I1637" t="str">
        <f t="shared" si="50"/>
        <v>BC</v>
      </c>
      <c r="J1637">
        <f>INDEX(NoSettings!$D:$D,MATCH(EPS!$A1637,NoSettings!$A:$A,0))</f>
        <v>0</v>
      </c>
      <c r="K1637">
        <f>INDEX(GWP!$C$2:$C$13,MATCH(EPS!I1637,GWP!$B$2:$B$13,0))</f>
        <v>0</v>
      </c>
      <c r="L1637" s="4">
        <f t="shared" si="51"/>
        <v>0</v>
      </c>
    </row>
    <row r="1638" spans="1:12">
      <c r="A1638" t="s">
        <v>1599</v>
      </c>
      <c r="B1638" t="s">
        <v>3</v>
      </c>
      <c r="C1638" t="s">
        <v>1711</v>
      </c>
      <c r="D1638" t="s">
        <v>1767</v>
      </c>
      <c r="H1638" t="str">
        <f>INDEX('Vensim Variables'!$B:$B,MATCH(EPS!$B1638,'Vensim Variables'!$A:$A,0))</f>
        <v>g pollutant</v>
      </c>
      <c r="I1638" t="str">
        <f t="shared" si="50"/>
        <v>BC</v>
      </c>
      <c r="J1638">
        <f>INDEX(NoSettings!$D:$D,MATCH(EPS!$A1638,NoSettings!$A:$A,0))</f>
        <v>136030000</v>
      </c>
      <c r="K1638">
        <f>INDEX(GWP!$C$2:$C$13,MATCH(EPS!I1638,GWP!$B$2:$B$13,0))</f>
        <v>0</v>
      </c>
      <c r="L1638" s="4">
        <f t="shared" si="51"/>
        <v>0</v>
      </c>
    </row>
    <row r="1639" spans="1:12">
      <c r="A1639" t="s">
        <v>7226</v>
      </c>
      <c r="B1639" t="s">
        <v>3</v>
      </c>
      <c r="C1639" t="s">
        <v>1711</v>
      </c>
      <c r="D1639" t="s">
        <v>7283</v>
      </c>
      <c r="H1639" t="str">
        <f>INDEX('Vensim Variables'!$B:$B,MATCH(EPS!$B1639,'Vensim Variables'!$A:$A,0))</f>
        <v>g pollutant</v>
      </c>
      <c r="I1639" t="str">
        <f t="shared" si="50"/>
        <v>BC</v>
      </c>
      <c r="J1639">
        <f>INDEX(NoSettings!$D:$D,MATCH(EPS!$A1639,NoSettings!$A:$A,0))</f>
        <v>0</v>
      </c>
      <c r="K1639">
        <f>INDEX(GWP!$C$2:$C$13,MATCH(EPS!I1639,GWP!$B$2:$B$13,0))</f>
        <v>0</v>
      </c>
      <c r="L1639" s="4">
        <f t="shared" si="51"/>
        <v>0</v>
      </c>
    </row>
    <row r="1640" spans="1:12">
      <c r="A1640" t="s">
        <v>7227</v>
      </c>
      <c r="B1640" t="s">
        <v>3</v>
      </c>
      <c r="C1640" t="s">
        <v>1711</v>
      </c>
      <c r="D1640" t="s">
        <v>7284</v>
      </c>
      <c r="H1640" t="str">
        <f>INDEX('Vensim Variables'!$B:$B,MATCH(EPS!$B1640,'Vensim Variables'!$A:$A,0))</f>
        <v>g pollutant</v>
      </c>
      <c r="I1640" t="str">
        <f t="shared" si="50"/>
        <v>BC</v>
      </c>
      <c r="J1640">
        <f>INDEX(NoSettings!$D:$D,MATCH(EPS!$A1640,NoSettings!$A:$A,0))</f>
        <v>0</v>
      </c>
      <c r="K1640">
        <f>INDEX(GWP!$C$2:$C$13,MATCH(EPS!I1640,GWP!$B$2:$B$13,0))</f>
        <v>0</v>
      </c>
      <c r="L1640" s="4">
        <f t="shared" si="51"/>
        <v>0</v>
      </c>
    </row>
    <row r="1641" spans="1:12">
      <c r="A1641" t="s">
        <v>7228</v>
      </c>
      <c r="B1641" t="s">
        <v>3</v>
      </c>
      <c r="C1641" t="s">
        <v>1711</v>
      </c>
      <c r="D1641" t="s">
        <v>7285</v>
      </c>
      <c r="H1641" t="str">
        <f>INDEX('Vensim Variables'!$B:$B,MATCH(EPS!$B1641,'Vensim Variables'!$A:$A,0))</f>
        <v>g pollutant</v>
      </c>
      <c r="I1641" t="str">
        <f t="shared" si="50"/>
        <v>BC</v>
      </c>
      <c r="J1641">
        <f>INDEX(NoSettings!$D:$D,MATCH(EPS!$A1641,NoSettings!$A:$A,0))</f>
        <v>0</v>
      </c>
      <c r="K1641">
        <f>INDEX(GWP!$C$2:$C$13,MATCH(EPS!I1641,GWP!$B$2:$B$13,0))</f>
        <v>0</v>
      </c>
      <c r="L1641" s="4">
        <f t="shared" si="51"/>
        <v>0</v>
      </c>
    </row>
    <row r="1642" spans="1:12">
      <c r="A1642" t="s">
        <v>7229</v>
      </c>
      <c r="B1642" t="s">
        <v>3</v>
      </c>
      <c r="C1642" t="s">
        <v>1711</v>
      </c>
      <c r="D1642" t="s">
        <v>7286</v>
      </c>
      <c r="H1642" t="str">
        <f>INDEX('Vensim Variables'!$B:$B,MATCH(EPS!$B1642,'Vensim Variables'!$A:$A,0))</f>
        <v>g pollutant</v>
      </c>
      <c r="I1642" t="str">
        <f t="shared" si="50"/>
        <v>BC</v>
      </c>
      <c r="J1642">
        <f>INDEX(NoSettings!$D:$D,MATCH(EPS!$A1642,NoSettings!$A:$A,0))</f>
        <v>0</v>
      </c>
      <c r="K1642">
        <f>INDEX(GWP!$C$2:$C$13,MATCH(EPS!I1642,GWP!$B$2:$B$13,0))</f>
        <v>0</v>
      </c>
      <c r="L1642" s="4">
        <f t="shared" si="51"/>
        <v>0</v>
      </c>
    </row>
    <row r="1643" spans="1:12">
      <c r="A1643" t="s">
        <v>7230</v>
      </c>
      <c r="B1643" t="s">
        <v>3</v>
      </c>
      <c r="C1643" t="s">
        <v>1711</v>
      </c>
      <c r="D1643" t="s">
        <v>7287</v>
      </c>
      <c r="H1643" t="str">
        <f>INDEX('Vensim Variables'!$B:$B,MATCH(EPS!$B1643,'Vensim Variables'!$A:$A,0))</f>
        <v>g pollutant</v>
      </c>
      <c r="I1643" t="str">
        <f t="shared" si="50"/>
        <v>BC</v>
      </c>
      <c r="J1643">
        <f>INDEX(NoSettings!$D:$D,MATCH(EPS!$A1643,NoSettings!$A:$A,0))</f>
        <v>0</v>
      </c>
      <c r="K1643">
        <f>INDEX(GWP!$C$2:$C$13,MATCH(EPS!I1643,GWP!$B$2:$B$13,0))</f>
        <v>0</v>
      </c>
      <c r="L1643" s="4">
        <f t="shared" si="51"/>
        <v>0</v>
      </c>
    </row>
    <row r="1644" spans="1:12">
      <c r="A1644" t="s">
        <v>7231</v>
      </c>
      <c r="B1644" t="s">
        <v>3</v>
      </c>
      <c r="C1644" t="s">
        <v>1711</v>
      </c>
      <c r="D1644" t="s">
        <v>7288</v>
      </c>
      <c r="H1644" t="str">
        <f>INDEX('Vensim Variables'!$B:$B,MATCH(EPS!$B1644,'Vensim Variables'!$A:$A,0))</f>
        <v>g pollutant</v>
      </c>
      <c r="I1644" t="str">
        <f t="shared" si="50"/>
        <v>BC</v>
      </c>
      <c r="J1644">
        <f>INDEX(NoSettings!$D:$D,MATCH(EPS!$A1644,NoSettings!$A:$A,0))</f>
        <v>0</v>
      </c>
      <c r="K1644">
        <f>INDEX(GWP!$C$2:$C$13,MATCH(EPS!I1644,GWP!$B$2:$B$13,0))</f>
        <v>0</v>
      </c>
      <c r="L1644" s="4">
        <f t="shared" si="51"/>
        <v>0</v>
      </c>
    </row>
    <row r="1645" spans="1:12">
      <c r="A1645" t="s">
        <v>7232</v>
      </c>
      <c r="B1645" t="s">
        <v>3</v>
      </c>
      <c r="C1645" t="s">
        <v>1711</v>
      </c>
      <c r="D1645" t="s">
        <v>7289</v>
      </c>
      <c r="H1645" t="str">
        <f>INDEX('Vensim Variables'!$B:$B,MATCH(EPS!$B1645,'Vensim Variables'!$A:$A,0))</f>
        <v>g pollutant</v>
      </c>
      <c r="I1645" t="str">
        <f t="shared" si="50"/>
        <v>BC</v>
      </c>
      <c r="J1645">
        <f>INDEX(NoSettings!$D:$D,MATCH(EPS!$A1645,NoSettings!$A:$A,0))</f>
        <v>0</v>
      </c>
      <c r="K1645">
        <f>INDEX(GWP!$C$2:$C$13,MATCH(EPS!I1645,GWP!$B$2:$B$13,0))</f>
        <v>0</v>
      </c>
      <c r="L1645" s="4">
        <f t="shared" si="51"/>
        <v>0</v>
      </c>
    </row>
    <row r="1646" spans="1:12">
      <c r="A1646" t="s">
        <v>1600</v>
      </c>
      <c r="B1646" t="s">
        <v>3</v>
      </c>
      <c r="C1646" t="s">
        <v>1712</v>
      </c>
      <c r="D1646" t="s">
        <v>1752</v>
      </c>
      <c r="H1646" t="str">
        <f>INDEX('Vensim Variables'!$B:$B,MATCH(EPS!$B1646,'Vensim Variables'!$A:$A,0))</f>
        <v>g pollutant</v>
      </c>
      <c r="I1646" t="str">
        <f t="shared" si="50"/>
        <v>OC</v>
      </c>
      <c r="J1646">
        <f>INDEX(NoSettings!$D:$D,MATCH(EPS!$A1646,NoSettings!$A:$A,0))</f>
        <v>2688130000</v>
      </c>
      <c r="K1646">
        <f>INDEX(GWP!$C$2:$C$13,MATCH(EPS!I1646,GWP!$B$2:$B$13,0))</f>
        <v>0</v>
      </c>
      <c r="L1646" s="4">
        <f t="shared" si="51"/>
        <v>0</v>
      </c>
    </row>
    <row r="1647" spans="1:12">
      <c r="A1647" t="s">
        <v>7233</v>
      </c>
      <c r="B1647" t="s">
        <v>3</v>
      </c>
      <c r="C1647" t="s">
        <v>1712</v>
      </c>
      <c r="D1647" t="s">
        <v>7281</v>
      </c>
      <c r="H1647" t="str">
        <f>INDEX('Vensim Variables'!$B:$B,MATCH(EPS!$B1647,'Vensim Variables'!$A:$A,0))</f>
        <v>g pollutant</v>
      </c>
      <c r="I1647" t="str">
        <f t="shared" si="50"/>
        <v>OC</v>
      </c>
      <c r="J1647">
        <f>INDEX(NoSettings!$D:$D,MATCH(EPS!$A1647,NoSettings!$A:$A,0))</f>
        <v>817643000</v>
      </c>
      <c r="K1647">
        <f>INDEX(GWP!$C$2:$C$13,MATCH(EPS!I1647,GWP!$B$2:$B$13,0))</f>
        <v>0</v>
      </c>
      <c r="L1647" s="4">
        <f t="shared" si="51"/>
        <v>0</v>
      </c>
    </row>
    <row r="1648" spans="1:12">
      <c r="A1648" t="s">
        <v>7234</v>
      </c>
      <c r="B1648" t="s">
        <v>3</v>
      </c>
      <c r="C1648" t="s">
        <v>1712</v>
      </c>
      <c r="D1648" t="s">
        <v>7282</v>
      </c>
      <c r="H1648" t="str">
        <f>INDEX('Vensim Variables'!$B:$B,MATCH(EPS!$B1648,'Vensim Variables'!$A:$A,0))</f>
        <v>g pollutant</v>
      </c>
      <c r="I1648" t="str">
        <f t="shared" si="50"/>
        <v>OC</v>
      </c>
      <c r="J1648">
        <f>INDEX(NoSettings!$D:$D,MATCH(EPS!$A1648,NoSettings!$A:$A,0))</f>
        <v>10897000000</v>
      </c>
      <c r="K1648">
        <f>INDEX(GWP!$C$2:$C$13,MATCH(EPS!I1648,GWP!$B$2:$B$13,0))</f>
        <v>0</v>
      </c>
      <c r="L1648" s="4">
        <f t="shared" si="51"/>
        <v>0</v>
      </c>
    </row>
    <row r="1649" spans="1:12">
      <c r="A1649" t="s">
        <v>1602</v>
      </c>
      <c r="B1649" t="s">
        <v>3</v>
      </c>
      <c r="C1649" t="s">
        <v>1712</v>
      </c>
      <c r="D1649" t="s">
        <v>1754</v>
      </c>
      <c r="H1649" t="str">
        <f>INDEX('Vensim Variables'!$B:$B,MATCH(EPS!$B1649,'Vensim Variables'!$A:$A,0))</f>
        <v>g pollutant</v>
      </c>
      <c r="I1649" t="str">
        <f t="shared" si="50"/>
        <v>OC</v>
      </c>
      <c r="J1649">
        <f>INDEX(NoSettings!$D:$D,MATCH(EPS!$A1649,NoSettings!$A:$A,0))</f>
        <v>0</v>
      </c>
      <c r="K1649">
        <f>INDEX(GWP!$C$2:$C$13,MATCH(EPS!I1649,GWP!$B$2:$B$13,0))</f>
        <v>0</v>
      </c>
      <c r="L1649" s="4">
        <f t="shared" si="51"/>
        <v>0</v>
      </c>
    </row>
    <row r="1650" spans="1:12">
      <c r="A1650" t="s">
        <v>1603</v>
      </c>
      <c r="B1650" t="s">
        <v>3</v>
      </c>
      <c r="C1650" t="s">
        <v>1712</v>
      </c>
      <c r="D1650" t="s">
        <v>1755</v>
      </c>
      <c r="H1650" t="str">
        <f>INDEX('Vensim Variables'!$B:$B,MATCH(EPS!$B1650,'Vensim Variables'!$A:$A,0))</f>
        <v>g pollutant</v>
      </c>
      <c r="I1650" t="str">
        <f t="shared" si="50"/>
        <v>OC</v>
      </c>
      <c r="J1650">
        <f>INDEX(NoSettings!$D:$D,MATCH(EPS!$A1650,NoSettings!$A:$A,0))</f>
        <v>0</v>
      </c>
      <c r="K1650">
        <f>INDEX(GWP!$C$2:$C$13,MATCH(EPS!I1650,GWP!$B$2:$B$13,0))</f>
        <v>0</v>
      </c>
      <c r="L1650" s="4">
        <f t="shared" si="51"/>
        <v>0</v>
      </c>
    </row>
    <row r="1651" spans="1:12">
      <c r="A1651" t="s">
        <v>1604</v>
      </c>
      <c r="B1651" t="s">
        <v>3</v>
      </c>
      <c r="C1651" t="s">
        <v>1712</v>
      </c>
      <c r="D1651" t="s">
        <v>1756</v>
      </c>
      <c r="H1651" t="str">
        <f>INDEX('Vensim Variables'!$B:$B,MATCH(EPS!$B1651,'Vensim Variables'!$A:$A,0))</f>
        <v>g pollutant</v>
      </c>
      <c r="I1651" t="str">
        <f t="shared" si="50"/>
        <v>OC</v>
      </c>
      <c r="J1651">
        <f>INDEX(NoSettings!$D:$D,MATCH(EPS!$A1651,NoSettings!$A:$A,0))</f>
        <v>0</v>
      </c>
      <c r="K1651">
        <f>INDEX(GWP!$C$2:$C$13,MATCH(EPS!I1651,GWP!$B$2:$B$13,0))</f>
        <v>0</v>
      </c>
      <c r="L1651" s="4">
        <f t="shared" si="51"/>
        <v>0</v>
      </c>
    </row>
    <row r="1652" spans="1:12">
      <c r="A1652" t="s">
        <v>1605</v>
      </c>
      <c r="B1652" t="s">
        <v>3</v>
      </c>
      <c r="C1652" t="s">
        <v>1712</v>
      </c>
      <c r="D1652" t="s">
        <v>1757</v>
      </c>
      <c r="H1652" t="str">
        <f>INDEX('Vensim Variables'!$B:$B,MATCH(EPS!$B1652,'Vensim Variables'!$A:$A,0))</f>
        <v>g pollutant</v>
      </c>
      <c r="I1652" t="str">
        <f t="shared" si="50"/>
        <v>OC</v>
      </c>
      <c r="J1652">
        <f>INDEX(NoSettings!$D:$D,MATCH(EPS!$A1652,NoSettings!$A:$A,0))</f>
        <v>0</v>
      </c>
      <c r="K1652">
        <f>INDEX(GWP!$C$2:$C$13,MATCH(EPS!I1652,GWP!$B$2:$B$13,0))</f>
        <v>0</v>
      </c>
      <c r="L1652" s="4">
        <f t="shared" si="51"/>
        <v>0</v>
      </c>
    </row>
    <row r="1653" spans="1:12">
      <c r="A1653" t="s">
        <v>1606</v>
      </c>
      <c r="B1653" t="s">
        <v>3</v>
      </c>
      <c r="C1653" t="s">
        <v>1712</v>
      </c>
      <c r="D1653" t="s">
        <v>1758</v>
      </c>
      <c r="H1653" t="str">
        <f>INDEX('Vensim Variables'!$B:$B,MATCH(EPS!$B1653,'Vensim Variables'!$A:$A,0))</f>
        <v>g pollutant</v>
      </c>
      <c r="I1653" t="str">
        <f t="shared" si="50"/>
        <v>OC</v>
      </c>
      <c r="J1653">
        <f>INDEX(NoSettings!$D:$D,MATCH(EPS!$A1653,NoSettings!$A:$A,0))</f>
        <v>0</v>
      </c>
      <c r="K1653">
        <f>INDEX(GWP!$C$2:$C$13,MATCH(EPS!I1653,GWP!$B$2:$B$13,0))</f>
        <v>0</v>
      </c>
      <c r="L1653" s="4">
        <f t="shared" si="51"/>
        <v>0</v>
      </c>
    </row>
    <row r="1654" spans="1:12">
      <c r="A1654" t="s">
        <v>1607</v>
      </c>
      <c r="B1654" t="s">
        <v>3</v>
      </c>
      <c r="C1654" t="s">
        <v>1712</v>
      </c>
      <c r="D1654" t="s">
        <v>1759</v>
      </c>
      <c r="H1654" t="str">
        <f>INDEX('Vensim Variables'!$B:$B,MATCH(EPS!$B1654,'Vensim Variables'!$A:$A,0))</f>
        <v>g pollutant</v>
      </c>
      <c r="I1654" t="str">
        <f t="shared" si="50"/>
        <v>OC</v>
      </c>
      <c r="J1654">
        <f>INDEX(NoSettings!$D:$D,MATCH(EPS!$A1654,NoSettings!$A:$A,0))</f>
        <v>537383000</v>
      </c>
      <c r="K1654">
        <f>INDEX(GWP!$C$2:$C$13,MATCH(EPS!I1654,GWP!$B$2:$B$13,0))</f>
        <v>0</v>
      </c>
      <c r="L1654" s="4">
        <f t="shared" si="51"/>
        <v>0</v>
      </c>
    </row>
    <row r="1655" spans="1:12">
      <c r="A1655" t="s">
        <v>1608</v>
      </c>
      <c r="B1655" t="s">
        <v>3</v>
      </c>
      <c r="C1655" t="s">
        <v>1712</v>
      </c>
      <c r="D1655" t="s">
        <v>1760</v>
      </c>
      <c r="H1655" t="str">
        <f>INDEX('Vensim Variables'!$B:$B,MATCH(EPS!$B1655,'Vensim Variables'!$A:$A,0))</f>
        <v>g pollutant</v>
      </c>
      <c r="I1655" t="str">
        <f t="shared" si="50"/>
        <v>OC</v>
      </c>
      <c r="J1655">
        <f>INDEX(NoSettings!$D:$D,MATCH(EPS!$A1655,NoSettings!$A:$A,0))</f>
        <v>0</v>
      </c>
      <c r="K1655">
        <f>INDEX(GWP!$C$2:$C$13,MATCH(EPS!I1655,GWP!$B$2:$B$13,0))</f>
        <v>0</v>
      </c>
      <c r="L1655" s="4">
        <f t="shared" si="51"/>
        <v>0</v>
      </c>
    </row>
    <row r="1656" spans="1:12">
      <c r="A1656" t="s">
        <v>1609</v>
      </c>
      <c r="B1656" t="s">
        <v>3</v>
      </c>
      <c r="C1656" t="s">
        <v>1712</v>
      </c>
      <c r="D1656" t="s">
        <v>1761</v>
      </c>
      <c r="H1656" t="str">
        <f>INDEX('Vensim Variables'!$B:$B,MATCH(EPS!$B1656,'Vensim Variables'!$A:$A,0))</f>
        <v>g pollutant</v>
      </c>
      <c r="I1656" t="str">
        <f t="shared" si="50"/>
        <v>OC</v>
      </c>
      <c r="J1656">
        <f>INDEX(NoSettings!$D:$D,MATCH(EPS!$A1656,NoSettings!$A:$A,0))</f>
        <v>192019000</v>
      </c>
      <c r="K1656">
        <f>INDEX(GWP!$C$2:$C$13,MATCH(EPS!I1656,GWP!$B$2:$B$13,0))</f>
        <v>0</v>
      </c>
      <c r="L1656" s="4">
        <f t="shared" si="51"/>
        <v>0</v>
      </c>
    </row>
    <row r="1657" spans="1:12">
      <c r="A1657" t="s">
        <v>1610</v>
      </c>
      <c r="B1657" t="s">
        <v>3</v>
      </c>
      <c r="C1657" t="s">
        <v>1712</v>
      </c>
      <c r="D1657" t="s">
        <v>1762</v>
      </c>
      <c r="H1657" t="str">
        <f>INDEX('Vensim Variables'!$B:$B,MATCH(EPS!$B1657,'Vensim Variables'!$A:$A,0))</f>
        <v>g pollutant</v>
      </c>
      <c r="I1657" t="str">
        <f t="shared" si="50"/>
        <v>OC</v>
      </c>
      <c r="J1657">
        <f>INDEX(NoSettings!$D:$D,MATCH(EPS!$A1657,NoSettings!$A:$A,0))</f>
        <v>1309510000</v>
      </c>
      <c r="K1657">
        <f>INDEX(GWP!$C$2:$C$13,MATCH(EPS!I1657,GWP!$B$2:$B$13,0))</f>
        <v>0</v>
      </c>
      <c r="L1657" s="4">
        <f t="shared" si="51"/>
        <v>0</v>
      </c>
    </row>
    <row r="1658" spans="1:12">
      <c r="A1658" t="s">
        <v>1611</v>
      </c>
      <c r="B1658" t="s">
        <v>3</v>
      </c>
      <c r="C1658" t="s">
        <v>1712</v>
      </c>
      <c r="D1658" t="s">
        <v>1763</v>
      </c>
      <c r="H1658" t="str">
        <f>INDEX('Vensim Variables'!$B:$B,MATCH(EPS!$B1658,'Vensim Variables'!$A:$A,0))</f>
        <v>g pollutant</v>
      </c>
      <c r="I1658" t="str">
        <f t="shared" si="50"/>
        <v>OC</v>
      </c>
      <c r="J1658">
        <f>INDEX(NoSettings!$D:$D,MATCH(EPS!$A1658,NoSettings!$A:$A,0))</f>
        <v>35850600</v>
      </c>
      <c r="K1658">
        <f>INDEX(GWP!$C$2:$C$13,MATCH(EPS!I1658,GWP!$B$2:$B$13,0))</f>
        <v>0</v>
      </c>
      <c r="L1658" s="4">
        <f t="shared" si="51"/>
        <v>0</v>
      </c>
    </row>
    <row r="1659" spans="1:12">
      <c r="A1659" t="s">
        <v>1612</v>
      </c>
      <c r="B1659" t="s">
        <v>3</v>
      </c>
      <c r="C1659" t="s">
        <v>1712</v>
      </c>
      <c r="D1659" t="s">
        <v>1764</v>
      </c>
      <c r="H1659" t="str">
        <f>INDEX('Vensim Variables'!$B:$B,MATCH(EPS!$B1659,'Vensim Variables'!$A:$A,0))</f>
        <v>g pollutant</v>
      </c>
      <c r="I1659" t="str">
        <f t="shared" si="50"/>
        <v>OC</v>
      </c>
      <c r="J1659">
        <f>INDEX(NoSettings!$D:$D,MATCH(EPS!$A1659,NoSettings!$A:$A,0))</f>
        <v>0</v>
      </c>
      <c r="K1659">
        <f>INDEX(GWP!$C$2:$C$13,MATCH(EPS!I1659,GWP!$B$2:$B$13,0))</f>
        <v>0</v>
      </c>
      <c r="L1659" s="4">
        <f t="shared" si="51"/>
        <v>0</v>
      </c>
    </row>
    <row r="1660" spans="1:12">
      <c r="A1660" t="s">
        <v>1613</v>
      </c>
      <c r="B1660" t="s">
        <v>3</v>
      </c>
      <c r="C1660" t="s">
        <v>1712</v>
      </c>
      <c r="D1660" t="s">
        <v>1765</v>
      </c>
      <c r="H1660" t="str">
        <f>INDEX('Vensim Variables'!$B:$B,MATCH(EPS!$B1660,'Vensim Variables'!$A:$A,0))</f>
        <v>g pollutant</v>
      </c>
      <c r="I1660" t="str">
        <f t="shared" si="50"/>
        <v>OC</v>
      </c>
      <c r="J1660">
        <f>INDEX(NoSettings!$D:$D,MATCH(EPS!$A1660,NoSettings!$A:$A,0))</f>
        <v>0</v>
      </c>
      <c r="K1660">
        <f>INDEX(GWP!$C$2:$C$13,MATCH(EPS!I1660,GWP!$B$2:$B$13,0))</f>
        <v>0</v>
      </c>
      <c r="L1660" s="4">
        <f t="shared" si="51"/>
        <v>0</v>
      </c>
    </row>
    <row r="1661" spans="1:12">
      <c r="A1661" t="s">
        <v>1614</v>
      </c>
      <c r="B1661" t="s">
        <v>3</v>
      </c>
      <c r="C1661" t="s">
        <v>1712</v>
      </c>
      <c r="D1661" t="s">
        <v>1766</v>
      </c>
      <c r="H1661" t="str">
        <f>INDEX('Vensim Variables'!$B:$B,MATCH(EPS!$B1661,'Vensim Variables'!$A:$A,0))</f>
        <v>g pollutant</v>
      </c>
      <c r="I1661" t="str">
        <f t="shared" si="50"/>
        <v>OC</v>
      </c>
      <c r="J1661">
        <f>INDEX(NoSettings!$D:$D,MATCH(EPS!$A1661,NoSettings!$A:$A,0))</f>
        <v>0</v>
      </c>
      <c r="K1661">
        <f>INDEX(GWP!$C$2:$C$13,MATCH(EPS!I1661,GWP!$B$2:$B$13,0))</f>
        <v>0</v>
      </c>
      <c r="L1661" s="4">
        <f t="shared" si="51"/>
        <v>0</v>
      </c>
    </row>
    <row r="1662" spans="1:12">
      <c r="A1662" t="s">
        <v>1615</v>
      </c>
      <c r="B1662" t="s">
        <v>3</v>
      </c>
      <c r="C1662" t="s">
        <v>1712</v>
      </c>
      <c r="D1662" t="s">
        <v>1767</v>
      </c>
      <c r="H1662" t="str">
        <f>INDEX('Vensim Variables'!$B:$B,MATCH(EPS!$B1662,'Vensim Variables'!$A:$A,0))</f>
        <v>g pollutant</v>
      </c>
      <c r="I1662" t="str">
        <f t="shared" si="50"/>
        <v>OC</v>
      </c>
      <c r="J1662">
        <f>INDEX(NoSettings!$D:$D,MATCH(EPS!$A1662,NoSettings!$A:$A,0))</f>
        <v>881687000</v>
      </c>
      <c r="K1662">
        <f>INDEX(GWP!$C$2:$C$13,MATCH(EPS!I1662,GWP!$B$2:$B$13,0))</f>
        <v>0</v>
      </c>
      <c r="L1662" s="4">
        <f t="shared" si="51"/>
        <v>0</v>
      </c>
    </row>
    <row r="1663" spans="1:12">
      <c r="A1663" t="s">
        <v>7235</v>
      </c>
      <c r="B1663" t="s">
        <v>3</v>
      </c>
      <c r="C1663" t="s">
        <v>1712</v>
      </c>
      <c r="D1663" t="s">
        <v>7283</v>
      </c>
      <c r="H1663" t="str">
        <f>INDEX('Vensim Variables'!$B:$B,MATCH(EPS!$B1663,'Vensim Variables'!$A:$A,0))</f>
        <v>g pollutant</v>
      </c>
      <c r="I1663" t="str">
        <f t="shared" si="50"/>
        <v>OC</v>
      </c>
      <c r="J1663">
        <f>INDEX(NoSettings!$D:$D,MATCH(EPS!$A1663,NoSettings!$A:$A,0))</f>
        <v>0</v>
      </c>
      <c r="K1663">
        <f>INDEX(GWP!$C$2:$C$13,MATCH(EPS!I1663,GWP!$B$2:$B$13,0))</f>
        <v>0</v>
      </c>
      <c r="L1663" s="4">
        <f t="shared" si="51"/>
        <v>0</v>
      </c>
    </row>
    <row r="1664" spans="1:12">
      <c r="A1664" t="s">
        <v>7236</v>
      </c>
      <c r="B1664" t="s">
        <v>3</v>
      </c>
      <c r="C1664" t="s">
        <v>1712</v>
      </c>
      <c r="D1664" t="s">
        <v>7284</v>
      </c>
      <c r="H1664" t="str">
        <f>INDEX('Vensim Variables'!$B:$B,MATCH(EPS!$B1664,'Vensim Variables'!$A:$A,0))</f>
        <v>g pollutant</v>
      </c>
      <c r="I1664" t="str">
        <f t="shared" si="50"/>
        <v>OC</v>
      </c>
      <c r="J1664">
        <f>INDEX(NoSettings!$D:$D,MATCH(EPS!$A1664,NoSettings!$A:$A,0))</f>
        <v>0</v>
      </c>
      <c r="K1664">
        <f>INDEX(GWP!$C$2:$C$13,MATCH(EPS!I1664,GWP!$B$2:$B$13,0))</f>
        <v>0</v>
      </c>
      <c r="L1664" s="4">
        <f t="shared" si="51"/>
        <v>0</v>
      </c>
    </row>
    <row r="1665" spans="1:12">
      <c r="A1665" t="s">
        <v>7237</v>
      </c>
      <c r="B1665" t="s">
        <v>3</v>
      </c>
      <c r="C1665" t="s">
        <v>1712</v>
      </c>
      <c r="D1665" t="s">
        <v>7285</v>
      </c>
      <c r="H1665" t="str">
        <f>INDEX('Vensim Variables'!$B:$B,MATCH(EPS!$B1665,'Vensim Variables'!$A:$A,0))</f>
        <v>g pollutant</v>
      </c>
      <c r="I1665" t="str">
        <f t="shared" si="50"/>
        <v>OC</v>
      </c>
      <c r="J1665">
        <f>INDEX(NoSettings!$D:$D,MATCH(EPS!$A1665,NoSettings!$A:$A,0))</f>
        <v>0</v>
      </c>
      <c r="K1665">
        <f>INDEX(GWP!$C$2:$C$13,MATCH(EPS!I1665,GWP!$B$2:$B$13,0))</f>
        <v>0</v>
      </c>
      <c r="L1665" s="4">
        <f t="shared" si="51"/>
        <v>0</v>
      </c>
    </row>
    <row r="1666" spans="1:12">
      <c r="A1666" t="s">
        <v>7238</v>
      </c>
      <c r="B1666" t="s">
        <v>3</v>
      </c>
      <c r="C1666" t="s">
        <v>1712</v>
      </c>
      <c r="D1666" t="s">
        <v>7286</v>
      </c>
      <c r="H1666" t="str">
        <f>INDEX('Vensim Variables'!$B:$B,MATCH(EPS!$B1666,'Vensim Variables'!$A:$A,0))</f>
        <v>g pollutant</v>
      </c>
      <c r="I1666" t="str">
        <f t="shared" si="50"/>
        <v>OC</v>
      </c>
      <c r="J1666">
        <f>INDEX(NoSettings!$D:$D,MATCH(EPS!$A1666,NoSettings!$A:$A,0))</f>
        <v>0</v>
      </c>
      <c r="K1666">
        <f>INDEX(GWP!$C$2:$C$13,MATCH(EPS!I1666,GWP!$B$2:$B$13,0))</f>
        <v>0</v>
      </c>
      <c r="L1666" s="4">
        <f t="shared" si="51"/>
        <v>0</v>
      </c>
    </row>
    <row r="1667" spans="1:12">
      <c r="A1667" t="s">
        <v>7239</v>
      </c>
      <c r="B1667" t="s">
        <v>3</v>
      </c>
      <c r="C1667" t="s">
        <v>1712</v>
      </c>
      <c r="D1667" t="s">
        <v>7287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INDEX(NoSettings!$D:$D,MATCH(EPS!$A1667,NoSettings!$A:$A,0))</f>
        <v>0</v>
      </c>
      <c r="K1667">
        <f>INDEX(GWP!$C$2:$C$13,MATCH(EPS!I1667,GWP!$B$2:$B$13,0))</f>
        <v>0</v>
      </c>
      <c r="L1667" s="4">
        <f t="shared" ref="L1667:L1730" si="53">IF(H1667="g pollutant",K1667*J1667/10^12,IF(H1667="MMTCO2e",J1667,IF(H1667="MWh",J1667,0)))</f>
        <v>0</v>
      </c>
    </row>
    <row r="1668" spans="1:12">
      <c r="A1668" t="s">
        <v>7240</v>
      </c>
      <c r="B1668" t="s">
        <v>3</v>
      </c>
      <c r="C1668" t="s">
        <v>1712</v>
      </c>
      <c r="D1668" t="s">
        <v>7288</v>
      </c>
      <c r="H1668" t="str">
        <f>INDEX('Vensim Variables'!$B:$B,MATCH(EPS!$B1668,'Vensim Variables'!$A:$A,0))</f>
        <v>g pollutant</v>
      </c>
      <c r="I1668" t="str">
        <f t="shared" si="52"/>
        <v>OC</v>
      </c>
      <c r="J1668">
        <f>INDEX(NoSettings!$D:$D,MATCH(EPS!$A1668,NoSettings!$A:$A,0))</f>
        <v>0</v>
      </c>
      <c r="K1668">
        <f>INDEX(GWP!$C$2:$C$13,MATCH(EPS!I1668,GWP!$B$2:$B$13,0))</f>
        <v>0</v>
      </c>
      <c r="L1668" s="4">
        <f t="shared" si="53"/>
        <v>0</v>
      </c>
    </row>
    <row r="1669" spans="1:12">
      <c r="A1669" t="s">
        <v>7241</v>
      </c>
      <c r="B1669" t="s">
        <v>3</v>
      </c>
      <c r="C1669" t="s">
        <v>1712</v>
      </c>
      <c r="D1669" t="s">
        <v>7289</v>
      </c>
      <c r="H1669" t="str">
        <f>INDEX('Vensim Variables'!$B:$B,MATCH(EPS!$B1669,'Vensim Variables'!$A:$A,0))</f>
        <v>g pollutant</v>
      </c>
      <c r="I1669" t="str">
        <f t="shared" si="52"/>
        <v>OC</v>
      </c>
      <c r="J1669">
        <f>INDEX(NoSettings!$D:$D,MATCH(EPS!$A1669,NoSettings!$A:$A,0))</f>
        <v>0</v>
      </c>
      <c r="K1669">
        <f>INDEX(GWP!$C$2:$C$13,MATCH(EPS!I1669,GWP!$B$2:$B$13,0))</f>
        <v>0</v>
      </c>
      <c r="L1669" s="4">
        <f t="shared" si="53"/>
        <v>0</v>
      </c>
    </row>
    <row r="1670" spans="1:12">
      <c r="A1670" t="s">
        <v>1616</v>
      </c>
      <c r="B1670" t="s">
        <v>3</v>
      </c>
      <c r="C1670" t="s">
        <v>1713</v>
      </c>
      <c r="D1670" t="s">
        <v>1752</v>
      </c>
      <c r="H1670" t="str">
        <f>INDEX('Vensim Variables'!$B:$B,MATCH(EPS!$B1670,'Vensim Variables'!$A:$A,0))</f>
        <v>g pollutant</v>
      </c>
      <c r="I1670" t="str">
        <f t="shared" si="52"/>
        <v>CH4</v>
      </c>
      <c r="J1670">
        <f>INDEX(NoSettings!$D:$D,MATCH(EPS!$A1670,NoSettings!$A:$A,0))</f>
        <v>6272300000</v>
      </c>
      <c r="K1670">
        <f>INDEX(GWP!$C$2:$C$13,MATCH(EPS!I1670,GWP!$B$2:$B$13,0))</f>
        <v>28</v>
      </c>
      <c r="L1670" s="4">
        <f t="shared" si="53"/>
        <v>0.17562440000000001</v>
      </c>
    </row>
    <row r="1671" spans="1:12">
      <c r="A1671" t="s">
        <v>7242</v>
      </c>
      <c r="B1671" t="s">
        <v>3</v>
      </c>
      <c r="C1671" t="s">
        <v>1713</v>
      </c>
      <c r="D1671" t="s">
        <v>7281</v>
      </c>
      <c r="H1671" t="str">
        <f>INDEX('Vensim Variables'!$B:$B,MATCH(EPS!$B1671,'Vensim Variables'!$A:$A,0))</f>
        <v>g pollutant</v>
      </c>
      <c r="I1671" t="str">
        <f t="shared" si="52"/>
        <v>CH4</v>
      </c>
      <c r="J1671">
        <f>INDEX(NoSettings!$D:$D,MATCH(EPS!$A1671,NoSettings!$A:$A,0))</f>
        <v>3000440000</v>
      </c>
      <c r="K1671">
        <f>INDEX(GWP!$C$2:$C$13,MATCH(EPS!I1671,GWP!$B$2:$B$13,0))</f>
        <v>28</v>
      </c>
      <c r="L1671" s="4">
        <f t="shared" si="53"/>
        <v>8.4012320000000001E-2</v>
      </c>
    </row>
    <row r="1672" spans="1:12">
      <c r="A1672" t="s">
        <v>7243</v>
      </c>
      <c r="B1672" t="s">
        <v>3</v>
      </c>
      <c r="C1672" t="s">
        <v>1713</v>
      </c>
      <c r="D1672" t="s">
        <v>7282</v>
      </c>
      <c r="H1672" t="str">
        <f>INDEX('Vensim Variables'!$B:$B,MATCH(EPS!$B1672,'Vensim Variables'!$A:$A,0))</f>
        <v>g pollutant</v>
      </c>
      <c r="I1672" t="str">
        <f t="shared" si="52"/>
        <v>CH4</v>
      </c>
      <c r="J1672">
        <f>INDEX(NoSettings!$D:$D,MATCH(EPS!$A1672,NoSettings!$A:$A,0))</f>
        <v>39987800000</v>
      </c>
      <c r="K1672">
        <f>INDEX(GWP!$C$2:$C$13,MATCH(EPS!I1672,GWP!$B$2:$B$13,0))</f>
        <v>28</v>
      </c>
      <c r="L1672" s="4">
        <f t="shared" si="53"/>
        <v>1.1196584000000001</v>
      </c>
    </row>
    <row r="1673" spans="1:12">
      <c r="A1673" t="s">
        <v>1618</v>
      </c>
      <c r="B1673" t="s">
        <v>3</v>
      </c>
      <c r="C1673" t="s">
        <v>1713</v>
      </c>
      <c r="D1673" t="s">
        <v>1754</v>
      </c>
      <c r="H1673" t="str">
        <f>INDEX('Vensim Variables'!$B:$B,MATCH(EPS!$B1673,'Vensim Variables'!$A:$A,0))</f>
        <v>g pollutant</v>
      </c>
      <c r="I1673" t="str">
        <f t="shared" si="52"/>
        <v>CH4</v>
      </c>
      <c r="J1673">
        <f>INDEX(NoSettings!$D:$D,MATCH(EPS!$A1673,NoSettings!$A:$A,0))</f>
        <v>0</v>
      </c>
      <c r="K1673">
        <f>INDEX(GWP!$C$2:$C$13,MATCH(EPS!I1673,GWP!$B$2:$B$13,0))</f>
        <v>28</v>
      </c>
      <c r="L1673" s="4">
        <f t="shared" si="53"/>
        <v>0</v>
      </c>
    </row>
    <row r="1674" spans="1:12">
      <c r="A1674" t="s">
        <v>1619</v>
      </c>
      <c r="B1674" t="s">
        <v>3</v>
      </c>
      <c r="C1674" t="s">
        <v>1713</v>
      </c>
      <c r="D1674" t="s">
        <v>1755</v>
      </c>
      <c r="H1674" t="str">
        <f>INDEX('Vensim Variables'!$B:$B,MATCH(EPS!$B1674,'Vensim Variables'!$A:$A,0))</f>
        <v>g pollutant</v>
      </c>
      <c r="I1674" t="str">
        <f t="shared" si="52"/>
        <v>CH4</v>
      </c>
      <c r="J1674">
        <f>INDEX(NoSettings!$D:$D,MATCH(EPS!$A1674,NoSettings!$A:$A,0))</f>
        <v>0</v>
      </c>
      <c r="K1674">
        <f>INDEX(GWP!$C$2:$C$13,MATCH(EPS!I1674,GWP!$B$2:$B$13,0))</f>
        <v>28</v>
      </c>
      <c r="L1674" s="4">
        <f t="shared" si="53"/>
        <v>0</v>
      </c>
    </row>
    <row r="1675" spans="1:12">
      <c r="A1675" t="s">
        <v>1620</v>
      </c>
      <c r="B1675" t="s">
        <v>3</v>
      </c>
      <c r="C1675" t="s">
        <v>1713</v>
      </c>
      <c r="D1675" t="s">
        <v>1756</v>
      </c>
      <c r="H1675" t="str">
        <f>INDEX('Vensim Variables'!$B:$B,MATCH(EPS!$B1675,'Vensim Variables'!$A:$A,0))</f>
        <v>g pollutant</v>
      </c>
      <c r="I1675" t="str">
        <f t="shared" si="52"/>
        <v>CH4</v>
      </c>
      <c r="J1675">
        <f>INDEX(NoSettings!$D:$D,MATCH(EPS!$A1675,NoSettings!$A:$A,0))</f>
        <v>0</v>
      </c>
      <c r="K1675">
        <f>INDEX(GWP!$C$2:$C$13,MATCH(EPS!I1675,GWP!$B$2:$B$13,0))</f>
        <v>28</v>
      </c>
      <c r="L1675" s="4">
        <f t="shared" si="53"/>
        <v>0</v>
      </c>
    </row>
    <row r="1676" spans="1:12">
      <c r="A1676" t="s">
        <v>1621</v>
      </c>
      <c r="B1676" t="s">
        <v>3</v>
      </c>
      <c r="C1676" t="s">
        <v>1713</v>
      </c>
      <c r="D1676" t="s">
        <v>1757</v>
      </c>
      <c r="H1676" t="str">
        <f>INDEX('Vensim Variables'!$B:$B,MATCH(EPS!$B1676,'Vensim Variables'!$A:$A,0))</f>
        <v>g pollutant</v>
      </c>
      <c r="I1676" t="str">
        <f t="shared" si="52"/>
        <v>CH4</v>
      </c>
      <c r="J1676">
        <f>INDEX(NoSettings!$D:$D,MATCH(EPS!$A1676,NoSettings!$A:$A,0))</f>
        <v>0</v>
      </c>
      <c r="K1676">
        <f>INDEX(GWP!$C$2:$C$13,MATCH(EPS!I1676,GWP!$B$2:$B$13,0))</f>
        <v>28</v>
      </c>
      <c r="L1676" s="4">
        <f t="shared" si="53"/>
        <v>0</v>
      </c>
    </row>
    <row r="1677" spans="1:12">
      <c r="A1677" t="s">
        <v>1622</v>
      </c>
      <c r="B1677" t="s">
        <v>3</v>
      </c>
      <c r="C1677" t="s">
        <v>1713</v>
      </c>
      <c r="D1677" t="s">
        <v>1758</v>
      </c>
      <c r="H1677" t="str">
        <f>INDEX('Vensim Variables'!$B:$B,MATCH(EPS!$B1677,'Vensim Variables'!$A:$A,0))</f>
        <v>g pollutant</v>
      </c>
      <c r="I1677" t="str">
        <f t="shared" si="52"/>
        <v>CH4</v>
      </c>
      <c r="J1677">
        <f>INDEX(NoSettings!$D:$D,MATCH(EPS!$A1677,NoSettings!$A:$A,0))</f>
        <v>0</v>
      </c>
      <c r="K1677">
        <f>INDEX(GWP!$C$2:$C$13,MATCH(EPS!I1677,GWP!$B$2:$B$13,0))</f>
        <v>28</v>
      </c>
      <c r="L1677" s="4">
        <f t="shared" si="53"/>
        <v>0</v>
      </c>
    </row>
    <row r="1678" spans="1:12">
      <c r="A1678" t="s">
        <v>1623</v>
      </c>
      <c r="B1678" t="s">
        <v>3</v>
      </c>
      <c r="C1678" t="s">
        <v>1713</v>
      </c>
      <c r="D1678" t="s">
        <v>1759</v>
      </c>
      <c r="H1678" t="str">
        <f>INDEX('Vensim Variables'!$B:$B,MATCH(EPS!$B1678,'Vensim Variables'!$A:$A,0))</f>
        <v>g pollutant</v>
      </c>
      <c r="I1678" t="str">
        <f t="shared" si="52"/>
        <v>CH4</v>
      </c>
      <c r="J1678">
        <f>INDEX(NoSettings!$D:$D,MATCH(EPS!$A1678,NoSettings!$A:$A,0))</f>
        <v>0</v>
      </c>
      <c r="K1678">
        <f>INDEX(GWP!$C$2:$C$13,MATCH(EPS!I1678,GWP!$B$2:$B$13,0))</f>
        <v>28</v>
      </c>
      <c r="L1678" s="4">
        <f t="shared" si="53"/>
        <v>0</v>
      </c>
    </row>
    <row r="1679" spans="1:12">
      <c r="A1679" t="s">
        <v>1624</v>
      </c>
      <c r="B1679" t="s">
        <v>3</v>
      </c>
      <c r="C1679" t="s">
        <v>1713</v>
      </c>
      <c r="D1679" t="s">
        <v>1760</v>
      </c>
      <c r="H1679" t="str">
        <f>INDEX('Vensim Variables'!$B:$B,MATCH(EPS!$B1679,'Vensim Variables'!$A:$A,0))</f>
        <v>g pollutant</v>
      </c>
      <c r="I1679" t="str">
        <f t="shared" si="52"/>
        <v>CH4</v>
      </c>
      <c r="J1679">
        <f>INDEX(NoSettings!$D:$D,MATCH(EPS!$A1679,NoSettings!$A:$A,0))</f>
        <v>0</v>
      </c>
      <c r="K1679">
        <f>INDEX(GWP!$C$2:$C$13,MATCH(EPS!I1679,GWP!$B$2:$B$13,0))</f>
        <v>28</v>
      </c>
      <c r="L1679" s="4">
        <f t="shared" si="53"/>
        <v>0</v>
      </c>
    </row>
    <row r="1680" spans="1:12">
      <c r="A1680" t="s">
        <v>1625</v>
      </c>
      <c r="B1680" t="s">
        <v>3</v>
      </c>
      <c r="C1680" t="s">
        <v>1713</v>
      </c>
      <c r="D1680" t="s">
        <v>1761</v>
      </c>
      <c r="H1680" t="str">
        <f>INDEX('Vensim Variables'!$B:$B,MATCH(EPS!$B1680,'Vensim Variables'!$A:$A,0))</f>
        <v>g pollutant</v>
      </c>
      <c r="I1680" t="str">
        <f t="shared" si="52"/>
        <v>CH4</v>
      </c>
      <c r="J1680">
        <f>INDEX(NoSettings!$D:$D,MATCH(EPS!$A1680,NoSettings!$A:$A,0))</f>
        <v>320924000</v>
      </c>
      <c r="K1680">
        <f>INDEX(GWP!$C$2:$C$13,MATCH(EPS!I1680,GWP!$B$2:$B$13,0))</f>
        <v>28</v>
      </c>
      <c r="L1680" s="4">
        <f t="shared" si="53"/>
        <v>8.9858720000000007E-3</v>
      </c>
    </row>
    <row r="1681" spans="1:12">
      <c r="A1681" t="s">
        <v>1626</v>
      </c>
      <c r="B1681" t="s">
        <v>3</v>
      </c>
      <c r="C1681" t="s">
        <v>1713</v>
      </c>
      <c r="D1681" t="s">
        <v>1762</v>
      </c>
      <c r="H1681" t="str">
        <f>INDEX('Vensim Variables'!$B:$B,MATCH(EPS!$B1681,'Vensim Variables'!$A:$A,0))</f>
        <v>g pollutant</v>
      </c>
      <c r="I1681" t="str">
        <f t="shared" si="52"/>
        <v>CH4</v>
      </c>
      <c r="J1681">
        <f>INDEX(NoSettings!$D:$D,MATCH(EPS!$A1681,NoSettings!$A:$A,0))</f>
        <v>4805410000</v>
      </c>
      <c r="K1681">
        <f>INDEX(GWP!$C$2:$C$13,MATCH(EPS!I1681,GWP!$B$2:$B$13,0))</f>
        <v>28</v>
      </c>
      <c r="L1681" s="4">
        <f t="shared" si="53"/>
        <v>0.13455148</v>
      </c>
    </row>
    <row r="1682" spans="1:12">
      <c r="A1682" t="s">
        <v>1627</v>
      </c>
      <c r="B1682" t="s">
        <v>3</v>
      </c>
      <c r="C1682" t="s">
        <v>1713</v>
      </c>
      <c r="D1682" t="s">
        <v>1763</v>
      </c>
      <c r="H1682" t="str">
        <f>INDEX('Vensim Variables'!$B:$B,MATCH(EPS!$B1682,'Vensim Variables'!$A:$A,0))</f>
        <v>g pollutant</v>
      </c>
      <c r="I1682" t="str">
        <f t="shared" si="52"/>
        <v>CH4</v>
      </c>
      <c r="J1682">
        <f>INDEX(NoSettings!$D:$D,MATCH(EPS!$A1682,NoSettings!$A:$A,0))</f>
        <v>1276240000</v>
      </c>
      <c r="K1682">
        <f>INDEX(GWP!$C$2:$C$13,MATCH(EPS!I1682,GWP!$B$2:$B$13,0))</f>
        <v>28</v>
      </c>
      <c r="L1682" s="4">
        <f t="shared" si="53"/>
        <v>3.5734719999999998E-2</v>
      </c>
    </row>
    <row r="1683" spans="1:12">
      <c r="A1683" t="s">
        <v>1628</v>
      </c>
      <c r="B1683" t="s">
        <v>3</v>
      </c>
      <c r="C1683" t="s">
        <v>1713</v>
      </c>
      <c r="D1683" t="s">
        <v>1764</v>
      </c>
      <c r="H1683" t="str">
        <f>INDEX('Vensim Variables'!$B:$B,MATCH(EPS!$B1683,'Vensim Variables'!$A:$A,0))</f>
        <v>g pollutant</v>
      </c>
      <c r="I1683" t="str">
        <f t="shared" si="52"/>
        <v>CH4</v>
      </c>
      <c r="J1683">
        <f>INDEX(NoSettings!$D:$D,MATCH(EPS!$A1683,NoSettings!$A:$A,0))</f>
        <v>0</v>
      </c>
      <c r="K1683">
        <f>INDEX(GWP!$C$2:$C$13,MATCH(EPS!I1683,GWP!$B$2:$B$13,0))</f>
        <v>28</v>
      </c>
      <c r="L1683" s="4">
        <f t="shared" si="53"/>
        <v>0</v>
      </c>
    </row>
    <row r="1684" spans="1:12">
      <c r="A1684" t="s">
        <v>1629</v>
      </c>
      <c r="B1684" t="s">
        <v>3</v>
      </c>
      <c r="C1684" t="s">
        <v>1713</v>
      </c>
      <c r="D1684" t="s">
        <v>1765</v>
      </c>
      <c r="H1684" t="str">
        <f>INDEX('Vensim Variables'!$B:$B,MATCH(EPS!$B1684,'Vensim Variables'!$A:$A,0))</f>
        <v>g pollutant</v>
      </c>
      <c r="I1684" t="str">
        <f t="shared" si="52"/>
        <v>CH4</v>
      </c>
      <c r="J1684">
        <f>INDEX(NoSettings!$D:$D,MATCH(EPS!$A1684,NoSettings!$A:$A,0))</f>
        <v>0</v>
      </c>
      <c r="K1684">
        <f>INDEX(GWP!$C$2:$C$13,MATCH(EPS!I1684,GWP!$B$2:$B$13,0))</f>
        <v>28</v>
      </c>
      <c r="L1684" s="4">
        <f t="shared" si="53"/>
        <v>0</v>
      </c>
    </row>
    <row r="1685" spans="1:12">
      <c r="A1685" t="s">
        <v>1630</v>
      </c>
      <c r="B1685" t="s">
        <v>3</v>
      </c>
      <c r="C1685" t="s">
        <v>1713</v>
      </c>
      <c r="D1685" t="s">
        <v>1766</v>
      </c>
      <c r="H1685" t="str">
        <f>INDEX('Vensim Variables'!$B:$B,MATCH(EPS!$B1685,'Vensim Variables'!$A:$A,0))</f>
        <v>g pollutant</v>
      </c>
      <c r="I1685" t="str">
        <f t="shared" si="52"/>
        <v>CH4</v>
      </c>
      <c r="J1685">
        <f>INDEX(NoSettings!$D:$D,MATCH(EPS!$A1685,NoSettings!$A:$A,0))</f>
        <v>0</v>
      </c>
      <c r="K1685">
        <f>INDEX(GWP!$C$2:$C$13,MATCH(EPS!I1685,GWP!$B$2:$B$13,0))</f>
        <v>28</v>
      </c>
      <c r="L1685" s="4">
        <f t="shared" si="53"/>
        <v>0</v>
      </c>
    </row>
    <row r="1686" spans="1:12">
      <c r="A1686" t="s">
        <v>1631</v>
      </c>
      <c r="B1686" t="s">
        <v>3</v>
      </c>
      <c r="C1686" t="s">
        <v>1713</v>
      </c>
      <c r="D1686" t="s">
        <v>1767</v>
      </c>
      <c r="H1686" t="str">
        <f>INDEX('Vensim Variables'!$B:$B,MATCH(EPS!$B1686,'Vensim Variables'!$A:$A,0))</f>
        <v>g pollutant</v>
      </c>
      <c r="I1686" t="str">
        <f t="shared" si="52"/>
        <v>CH4</v>
      </c>
      <c r="J1686">
        <f>INDEX(NoSettings!$D:$D,MATCH(EPS!$A1686,NoSettings!$A:$A,0))</f>
        <v>4226180000</v>
      </c>
      <c r="K1686">
        <f>INDEX(GWP!$C$2:$C$13,MATCH(EPS!I1686,GWP!$B$2:$B$13,0))</f>
        <v>28</v>
      </c>
      <c r="L1686" s="4">
        <f t="shared" si="53"/>
        <v>0.11833304</v>
      </c>
    </row>
    <row r="1687" spans="1:12">
      <c r="A1687" t="s">
        <v>7244</v>
      </c>
      <c r="B1687" t="s">
        <v>3</v>
      </c>
      <c r="C1687" t="s">
        <v>1713</v>
      </c>
      <c r="D1687" t="s">
        <v>7283</v>
      </c>
      <c r="H1687" t="str">
        <f>INDEX('Vensim Variables'!$B:$B,MATCH(EPS!$B1687,'Vensim Variables'!$A:$A,0))</f>
        <v>g pollutant</v>
      </c>
      <c r="I1687" t="str">
        <f t="shared" si="52"/>
        <v>CH4</v>
      </c>
      <c r="J1687">
        <f>INDEX(NoSettings!$D:$D,MATCH(EPS!$A1687,NoSettings!$A:$A,0))</f>
        <v>0</v>
      </c>
      <c r="K1687">
        <f>INDEX(GWP!$C$2:$C$13,MATCH(EPS!I1687,GWP!$B$2:$B$13,0))</f>
        <v>28</v>
      </c>
      <c r="L1687" s="4">
        <f t="shared" si="53"/>
        <v>0</v>
      </c>
    </row>
    <row r="1688" spans="1:12">
      <c r="A1688" t="s">
        <v>7245</v>
      </c>
      <c r="B1688" t="s">
        <v>3</v>
      </c>
      <c r="C1688" t="s">
        <v>1713</v>
      </c>
      <c r="D1688" t="s">
        <v>7284</v>
      </c>
      <c r="H1688" t="str">
        <f>INDEX('Vensim Variables'!$B:$B,MATCH(EPS!$B1688,'Vensim Variables'!$A:$A,0))</f>
        <v>g pollutant</v>
      </c>
      <c r="I1688" t="str">
        <f t="shared" si="52"/>
        <v>CH4</v>
      </c>
      <c r="J1688">
        <f>INDEX(NoSettings!$D:$D,MATCH(EPS!$A1688,NoSettings!$A:$A,0))</f>
        <v>0</v>
      </c>
      <c r="K1688">
        <f>INDEX(GWP!$C$2:$C$13,MATCH(EPS!I1688,GWP!$B$2:$B$13,0))</f>
        <v>28</v>
      </c>
      <c r="L1688" s="4">
        <f t="shared" si="53"/>
        <v>0</v>
      </c>
    </row>
    <row r="1689" spans="1:12">
      <c r="A1689" t="s">
        <v>7246</v>
      </c>
      <c r="B1689" t="s">
        <v>3</v>
      </c>
      <c r="C1689" t="s">
        <v>1713</v>
      </c>
      <c r="D1689" t="s">
        <v>7285</v>
      </c>
      <c r="H1689" t="str">
        <f>INDEX('Vensim Variables'!$B:$B,MATCH(EPS!$B1689,'Vensim Variables'!$A:$A,0))</f>
        <v>g pollutant</v>
      </c>
      <c r="I1689" t="str">
        <f t="shared" si="52"/>
        <v>CH4</v>
      </c>
      <c r="J1689">
        <f>INDEX(NoSettings!$D:$D,MATCH(EPS!$A1689,NoSettings!$A:$A,0))</f>
        <v>0</v>
      </c>
      <c r="K1689">
        <f>INDEX(GWP!$C$2:$C$13,MATCH(EPS!I1689,GWP!$B$2:$B$13,0))</f>
        <v>28</v>
      </c>
      <c r="L1689" s="4">
        <f t="shared" si="53"/>
        <v>0</v>
      </c>
    </row>
    <row r="1690" spans="1:12">
      <c r="A1690" t="s">
        <v>7247</v>
      </c>
      <c r="B1690" t="s">
        <v>3</v>
      </c>
      <c r="C1690" t="s">
        <v>1713</v>
      </c>
      <c r="D1690" t="s">
        <v>7286</v>
      </c>
      <c r="H1690" t="str">
        <f>INDEX('Vensim Variables'!$B:$B,MATCH(EPS!$B1690,'Vensim Variables'!$A:$A,0))</f>
        <v>g pollutant</v>
      </c>
      <c r="I1690" t="str">
        <f t="shared" si="52"/>
        <v>CH4</v>
      </c>
      <c r="J1690">
        <f>INDEX(NoSettings!$D:$D,MATCH(EPS!$A1690,NoSettings!$A:$A,0))</f>
        <v>0</v>
      </c>
      <c r="K1690">
        <f>INDEX(GWP!$C$2:$C$13,MATCH(EPS!I1690,GWP!$B$2:$B$13,0))</f>
        <v>28</v>
      </c>
      <c r="L1690" s="4">
        <f t="shared" si="53"/>
        <v>0</v>
      </c>
    </row>
    <row r="1691" spans="1:12">
      <c r="A1691" t="s">
        <v>7248</v>
      </c>
      <c r="B1691" t="s">
        <v>3</v>
      </c>
      <c r="C1691" t="s">
        <v>1713</v>
      </c>
      <c r="D1691" t="s">
        <v>7287</v>
      </c>
      <c r="H1691" t="str">
        <f>INDEX('Vensim Variables'!$B:$B,MATCH(EPS!$B1691,'Vensim Variables'!$A:$A,0))</f>
        <v>g pollutant</v>
      </c>
      <c r="I1691" t="str">
        <f t="shared" si="52"/>
        <v>CH4</v>
      </c>
      <c r="J1691">
        <f>INDEX(NoSettings!$D:$D,MATCH(EPS!$A1691,NoSettings!$A:$A,0))</f>
        <v>0</v>
      </c>
      <c r="K1691">
        <f>INDEX(GWP!$C$2:$C$13,MATCH(EPS!I1691,GWP!$B$2:$B$13,0))</f>
        <v>28</v>
      </c>
      <c r="L1691" s="4">
        <f t="shared" si="53"/>
        <v>0</v>
      </c>
    </row>
    <row r="1692" spans="1:12">
      <c r="A1692" t="s">
        <v>7249</v>
      </c>
      <c r="B1692" t="s">
        <v>3</v>
      </c>
      <c r="C1692" t="s">
        <v>1713</v>
      </c>
      <c r="D1692" t="s">
        <v>7288</v>
      </c>
      <c r="H1692" t="str">
        <f>INDEX('Vensim Variables'!$B:$B,MATCH(EPS!$B1692,'Vensim Variables'!$A:$A,0))</f>
        <v>g pollutant</v>
      </c>
      <c r="I1692" t="str">
        <f t="shared" si="52"/>
        <v>CH4</v>
      </c>
      <c r="J1692">
        <f>INDEX(NoSettings!$D:$D,MATCH(EPS!$A1692,NoSettings!$A:$A,0))</f>
        <v>0</v>
      </c>
      <c r="K1692">
        <f>INDEX(GWP!$C$2:$C$13,MATCH(EPS!I1692,GWP!$B$2:$B$13,0))</f>
        <v>28</v>
      </c>
      <c r="L1692" s="4">
        <f t="shared" si="53"/>
        <v>0</v>
      </c>
    </row>
    <row r="1693" spans="1:12">
      <c r="A1693" t="s">
        <v>7250</v>
      </c>
      <c r="B1693" t="s">
        <v>3</v>
      </c>
      <c r="C1693" t="s">
        <v>1713</v>
      </c>
      <c r="D1693" t="s">
        <v>7289</v>
      </c>
      <c r="H1693" t="str">
        <f>INDEX('Vensim Variables'!$B:$B,MATCH(EPS!$B1693,'Vensim Variables'!$A:$A,0))</f>
        <v>g pollutant</v>
      </c>
      <c r="I1693" t="str">
        <f t="shared" si="52"/>
        <v>CH4</v>
      </c>
      <c r="J1693">
        <f>INDEX(NoSettings!$D:$D,MATCH(EPS!$A1693,NoSettings!$A:$A,0))</f>
        <v>0</v>
      </c>
      <c r="K1693">
        <f>INDEX(GWP!$C$2:$C$13,MATCH(EPS!I1693,GWP!$B$2:$B$13,0))</f>
        <v>28</v>
      </c>
      <c r="L1693" s="4">
        <f t="shared" si="53"/>
        <v>0</v>
      </c>
    </row>
    <row r="1694" spans="1:12">
      <c r="A1694" t="s">
        <v>1632</v>
      </c>
      <c r="B1694" t="s">
        <v>3</v>
      </c>
      <c r="C1694" t="s">
        <v>1714</v>
      </c>
      <c r="D1694" t="s">
        <v>1752</v>
      </c>
      <c r="H1694" t="str">
        <f>INDEX('Vensim Variables'!$B:$B,MATCH(EPS!$B1694,'Vensim Variables'!$A:$A,0))</f>
        <v>g pollutant</v>
      </c>
      <c r="I1694" t="str">
        <f t="shared" si="52"/>
        <v>N2O</v>
      </c>
      <c r="J1694">
        <f>INDEX(NoSettings!$D:$D,MATCH(EPS!$A1694,NoSettings!$A:$A,0))</f>
        <v>50030500000</v>
      </c>
      <c r="K1694">
        <f>INDEX(GWP!$C$2:$C$13,MATCH(EPS!I1694,GWP!$B$2:$B$13,0))</f>
        <v>265</v>
      </c>
      <c r="L1694" s="4">
        <f t="shared" si="53"/>
        <v>13.2580825</v>
      </c>
    </row>
    <row r="1695" spans="1:12">
      <c r="A1695" t="s">
        <v>7251</v>
      </c>
      <c r="B1695" t="s">
        <v>3</v>
      </c>
      <c r="C1695" t="s">
        <v>1714</v>
      </c>
      <c r="D1695" t="s">
        <v>7281</v>
      </c>
      <c r="H1695" t="str">
        <f>INDEX('Vensim Variables'!$B:$B,MATCH(EPS!$B1695,'Vensim Variables'!$A:$A,0))</f>
        <v>g pollutant</v>
      </c>
      <c r="I1695" t="str">
        <f t="shared" si="52"/>
        <v>N2O</v>
      </c>
      <c r="J1695">
        <f>INDEX(NoSettings!$D:$D,MATCH(EPS!$A1695,NoSettings!$A:$A,0))</f>
        <v>1030700000</v>
      </c>
      <c r="K1695">
        <f>INDEX(GWP!$C$2:$C$13,MATCH(EPS!I1695,GWP!$B$2:$B$13,0))</f>
        <v>265</v>
      </c>
      <c r="L1695" s="4">
        <f t="shared" si="53"/>
        <v>0.27313549999999998</v>
      </c>
    </row>
    <row r="1696" spans="1:12">
      <c r="A1696" t="s">
        <v>7252</v>
      </c>
      <c r="B1696" t="s">
        <v>3</v>
      </c>
      <c r="C1696" t="s">
        <v>1714</v>
      </c>
      <c r="D1696" t="s">
        <v>7282</v>
      </c>
      <c r="H1696" t="str">
        <f>INDEX('Vensim Variables'!$B:$B,MATCH(EPS!$B1696,'Vensim Variables'!$A:$A,0))</f>
        <v>g pollutant</v>
      </c>
      <c r="I1696" t="str">
        <f t="shared" si="52"/>
        <v>N2O</v>
      </c>
      <c r="J1696">
        <f>INDEX(NoSettings!$D:$D,MATCH(EPS!$A1696,NoSettings!$A:$A,0))</f>
        <v>13736400000</v>
      </c>
      <c r="K1696">
        <f>INDEX(GWP!$C$2:$C$13,MATCH(EPS!I1696,GWP!$B$2:$B$13,0))</f>
        <v>265</v>
      </c>
      <c r="L1696" s="4">
        <f t="shared" si="53"/>
        <v>3.6401460000000001</v>
      </c>
    </row>
    <row r="1697" spans="1:12">
      <c r="A1697" t="s">
        <v>1634</v>
      </c>
      <c r="B1697" t="s">
        <v>3</v>
      </c>
      <c r="C1697" t="s">
        <v>1714</v>
      </c>
      <c r="D1697" t="s">
        <v>1754</v>
      </c>
      <c r="H1697" t="str">
        <f>INDEX('Vensim Variables'!$B:$B,MATCH(EPS!$B1697,'Vensim Variables'!$A:$A,0))</f>
        <v>g pollutant</v>
      </c>
      <c r="I1697" t="str">
        <f t="shared" si="52"/>
        <v>N2O</v>
      </c>
      <c r="J1697">
        <f>INDEX(NoSettings!$D:$D,MATCH(EPS!$A1697,NoSettings!$A:$A,0))</f>
        <v>0</v>
      </c>
      <c r="K1697">
        <f>INDEX(GWP!$C$2:$C$13,MATCH(EPS!I1697,GWP!$B$2:$B$13,0))</f>
        <v>265</v>
      </c>
      <c r="L1697" s="4">
        <f t="shared" si="53"/>
        <v>0</v>
      </c>
    </row>
    <row r="1698" spans="1:12">
      <c r="A1698" t="s">
        <v>1635</v>
      </c>
      <c r="B1698" t="s">
        <v>3</v>
      </c>
      <c r="C1698" t="s">
        <v>1714</v>
      </c>
      <c r="D1698" t="s">
        <v>1755</v>
      </c>
      <c r="H1698" t="str">
        <f>INDEX('Vensim Variables'!$B:$B,MATCH(EPS!$B1698,'Vensim Variables'!$A:$A,0))</f>
        <v>g pollutant</v>
      </c>
      <c r="I1698" t="str">
        <f t="shared" si="52"/>
        <v>N2O</v>
      </c>
      <c r="J1698">
        <f>INDEX(NoSettings!$D:$D,MATCH(EPS!$A1698,NoSettings!$A:$A,0))</f>
        <v>0</v>
      </c>
      <c r="K1698">
        <f>INDEX(GWP!$C$2:$C$13,MATCH(EPS!I1698,GWP!$B$2:$B$13,0))</f>
        <v>265</v>
      </c>
      <c r="L1698" s="4">
        <f t="shared" si="53"/>
        <v>0</v>
      </c>
    </row>
    <row r="1699" spans="1:12">
      <c r="A1699" t="s">
        <v>1636</v>
      </c>
      <c r="B1699" t="s">
        <v>3</v>
      </c>
      <c r="C1699" t="s">
        <v>1714</v>
      </c>
      <c r="D1699" t="s">
        <v>1756</v>
      </c>
      <c r="H1699" t="str">
        <f>INDEX('Vensim Variables'!$B:$B,MATCH(EPS!$B1699,'Vensim Variables'!$A:$A,0))</f>
        <v>g pollutant</v>
      </c>
      <c r="I1699" t="str">
        <f t="shared" si="52"/>
        <v>N2O</v>
      </c>
      <c r="J1699">
        <f>INDEX(NoSettings!$D:$D,MATCH(EPS!$A1699,NoSettings!$A:$A,0))</f>
        <v>0</v>
      </c>
      <c r="K1699">
        <f>INDEX(GWP!$C$2:$C$13,MATCH(EPS!I1699,GWP!$B$2:$B$13,0))</f>
        <v>265</v>
      </c>
      <c r="L1699" s="4">
        <f t="shared" si="53"/>
        <v>0</v>
      </c>
    </row>
    <row r="1700" spans="1:12">
      <c r="A1700" t="s">
        <v>1637</v>
      </c>
      <c r="B1700" t="s">
        <v>3</v>
      </c>
      <c r="C1700" t="s">
        <v>1714</v>
      </c>
      <c r="D1700" t="s">
        <v>1757</v>
      </c>
      <c r="H1700" t="str">
        <f>INDEX('Vensim Variables'!$B:$B,MATCH(EPS!$B1700,'Vensim Variables'!$A:$A,0))</f>
        <v>g pollutant</v>
      </c>
      <c r="I1700" t="str">
        <f t="shared" si="52"/>
        <v>N2O</v>
      </c>
      <c r="J1700">
        <f>INDEX(NoSettings!$D:$D,MATCH(EPS!$A1700,NoSettings!$A:$A,0))</f>
        <v>0</v>
      </c>
      <c r="K1700">
        <f>INDEX(GWP!$C$2:$C$13,MATCH(EPS!I1700,GWP!$B$2:$B$13,0))</f>
        <v>265</v>
      </c>
      <c r="L1700" s="4">
        <f t="shared" si="53"/>
        <v>0</v>
      </c>
    </row>
    <row r="1701" spans="1:12">
      <c r="A1701" t="s">
        <v>1638</v>
      </c>
      <c r="B1701" t="s">
        <v>3</v>
      </c>
      <c r="C1701" t="s">
        <v>1714</v>
      </c>
      <c r="D1701" t="s">
        <v>1758</v>
      </c>
      <c r="H1701" t="str">
        <f>INDEX('Vensim Variables'!$B:$B,MATCH(EPS!$B1701,'Vensim Variables'!$A:$A,0))</f>
        <v>g pollutant</v>
      </c>
      <c r="I1701" t="str">
        <f t="shared" si="52"/>
        <v>N2O</v>
      </c>
      <c r="J1701">
        <f>INDEX(NoSettings!$D:$D,MATCH(EPS!$A1701,NoSettings!$A:$A,0))</f>
        <v>0</v>
      </c>
      <c r="K1701">
        <f>INDEX(GWP!$C$2:$C$13,MATCH(EPS!I1701,GWP!$B$2:$B$13,0))</f>
        <v>265</v>
      </c>
      <c r="L1701" s="4">
        <f t="shared" si="53"/>
        <v>0</v>
      </c>
    </row>
    <row r="1702" spans="1:12">
      <c r="A1702" t="s">
        <v>1639</v>
      </c>
      <c r="B1702" t="s">
        <v>3</v>
      </c>
      <c r="C1702" t="s">
        <v>1714</v>
      </c>
      <c r="D1702" t="s">
        <v>1759</v>
      </c>
      <c r="H1702" t="str">
        <f>INDEX('Vensim Variables'!$B:$B,MATCH(EPS!$B1702,'Vensim Variables'!$A:$A,0))</f>
        <v>g pollutant</v>
      </c>
      <c r="I1702" t="str">
        <f t="shared" si="52"/>
        <v>N2O</v>
      </c>
      <c r="J1702">
        <f>INDEX(NoSettings!$D:$D,MATCH(EPS!$A1702,NoSettings!$A:$A,0))</f>
        <v>0</v>
      </c>
      <c r="K1702">
        <f>INDEX(GWP!$C$2:$C$13,MATCH(EPS!I1702,GWP!$B$2:$B$13,0))</f>
        <v>265</v>
      </c>
      <c r="L1702" s="4">
        <f t="shared" si="53"/>
        <v>0</v>
      </c>
    </row>
    <row r="1703" spans="1:12">
      <c r="A1703" t="s">
        <v>1640</v>
      </c>
      <c r="B1703" t="s">
        <v>3</v>
      </c>
      <c r="C1703" t="s">
        <v>1714</v>
      </c>
      <c r="D1703" t="s">
        <v>1760</v>
      </c>
      <c r="H1703" t="str">
        <f>INDEX('Vensim Variables'!$B:$B,MATCH(EPS!$B1703,'Vensim Variables'!$A:$A,0))</f>
        <v>g pollutant</v>
      </c>
      <c r="I1703" t="str">
        <f t="shared" si="52"/>
        <v>N2O</v>
      </c>
      <c r="J1703">
        <f>INDEX(NoSettings!$D:$D,MATCH(EPS!$A1703,NoSettings!$A:$A,0))</f>
        <v>0</v>
      </c>
      <c r="K1703">
        <f>INDEX(GWP!$C$2:$C$13,MATCH(EPS!I1703,GWP!$B$2:$B$13,0))</f>
        <v>265</v>
      </c>
      <c r="L1703" s="4">
        <f t="shared" si="53"/>
        <v>0</v>
      </c>
    </row>
    <row r="1704" spans="1:12">
      <c r="A1704" t="s">
        <v>1641</v>
      </c>
      <c r="B1704" t="s">
        <v>3</v>
      </c>
      <c r="C1704" t="s">
        <v>1714</v>
      </c>
      <c r="D1704" t="s">
        <v>1761</v>
      </c>
      <c r="H1704" t="str">
        <f>INDEX('Vensim Variables'!$B:$B,MATCH(EPS!$B1704,'Vensim Variables'!$A:$A,0))</f>
        <v>g pollutant</v>
      </c>
      <c r="I1704" t="str">
        <f t="shared" si="52"/>
        <v>N2O</v>
      </c>
      <c r="J1704">
        <f>INDEX(NoSettings!$D:$D,MATCH(EPS!$A1704,NoSettings!$A:$A,0))</f>
        <v>64184700</v>
      </c>
      <c r="K1704">
        <f>INDEX(GWP!$C$2:$C$13,MATCH(EPS!I1704,GWP!$B$2:$B$13,0))</f>
        <v>265</v>
      </c>
      <c r="L1704" s="4">
        <f t="shared" si="53"/>
        <v>1.7008945500000001E-2</v>
      </c>
    </row>
    <row r="1705" spans="1:12">
      <c r="A1705" t="s">
        <v>1642</v>
      </c>
      <c r="B1705" t="s">
        <v>3</v>
      </c>
      <c r="C1705" t="s">
        <v>1714</v>
      </c>
      <c r="D1705" t="s">
        <v>1762</v>
      </c>
      <c r="H1705" t="str">
        <f>INDEX('Vensim Variables'!$B:$B,MATCH(EPS!$B1705,'Vensim Variables'!$A:$A,0))</f>
        <v>g pollutant</v>
      </c>
      <c r="I1705" t="str">
        <f t="shared" si="52"/>
        <v>N2O</v>
      </c>
      <c r="J1705">
        <f>INDEX(NoSettings!$D:$D,MATCH(EPS!$A1705,NoSettings!$A:$A,0))</f>
        <v>1650730000</v>
      </c>
      <c r="K1705">
        <f>INDEX(GWP!$C$2:$C$13,MATCH(EPS!I1705,GWP!$B$2:$B$13,0))</f>
        <v>265</v>
      </c>
      <c r="L1705" s="4">
        <f t="shared" si="53"/>
        <v>0.43744345000000001</v>
      </c>
    </row>
    <row r="1706" spans="1:12">
      <c r="A1706" t="s">
        <v>1643</v>
      </c>
      <c r="B1706" t="s">
        <v>3</v>
      </c>
      <c r="C1706" t="s">
        <v>1714</v>
      </c>
      <c r="D1706" t="s">
        <v>1763</v>
      </c>
      <c r="H1706" t="str">
        <f>INDEX('Vensim Variables'!$B:$B,MATCH(EPS!$B1706,'Vensim Variables'!$A:$A,0))</f>
        <v>g pollutant</v>
      </c>
      <c r="I1706" t="str">
        <f t="shared" si="52"/>
        <v>N2O</v>
      </c>
      <c r="J1706">
        <f>INDEX(NoSettings!$D:$D,MATCH(EPS!$A1706,NoSettings!$A:$A,0))</f>
        <v>185634000</v>
      </c>
      <c r="K1706">
        <f>INDEX(GWP!$C$2:$C$13,MATCH(EPS!I1706,GWP!$B$2:$B$13,0))</f>
        <v>265</v>
      </c>
      <c r="L1706" s="4">
        <f t="shared" si="53"/>
        <v>4.9193010000000002E-2</v>
      </c>
    </row>
    <row r="1707" spans="1:12">
      <c r="A1707" t="s">
        <v>1644</v>
      </c>
      <c r="B1707" t="s">
        <v>3</v>
      </c>
      <c r="C1707" t="s">
        <v>1714</v>
      </c>
      <c r="D1707" t="s">
        <v>1764</v>
      </c>
      <c r="H1707" t="str">
        <f>INDEX('Vensim Variables'!$B:$B,MATCH(EPS!$B1707,'Vensim Variables'!$A:$A,0))</f>
        <v>g pollutant</v>
      </c>
      <c r="I1707" t="str">
        <f t="shared" si="52"/>
        <v>N2O</v>
      </c>
      <c r="J1707">
        <f>INDEX(NoSettings!$D:$D,MATCH(EPS!$A1707,NoSettings!$A:$A,0))</f>
        <v>0</v>
      </c>
      <c r="K1707">
        <f>INDEX(GWP!$C$2:$C$13,MATCH(EPS!I1707,GWP!$B$2:$B$13,0))</f>
        <v>265</v>
      </c>
      <c r="L1707" s="4">
        <f t="shared" si="53"/>
        <v>0</v>
      </c>
    </row>
    <row r="1708" spans="1:12">
      <c r="A1708" t="s">
        <v>1645</v>
      </c>
      <c r="B1708" t="s">
        <v>3</v>
      </c>
      <c r="C1708" t="s">
        <v>1714</v>
      </c>
      <c r="D1708" t="s">
        <v>1765</v>
      </c>
      <c r="H1708" t="str">
        <f>INDEX('Vensim Variables'!$B:$B,MATCH(EPS!$B1708,'Vensim Variables'!$A:$A,0))</f>
        <v>g pollutant</v>
      </c>
      <c r="I1708" t="str">
        <f t="shared" si="52"/>
        <v>N2O</v>
      </c>
      <c r="J1708">
        <f>INDEX(NoSettings!$D:$D,MATCH(EPS!$A1708,NoSettings!$A:$A,0))</f>
        <v>0</v>
      </c>
      <c r="K1708">
        <f>INDEX(GWP!$C$2:$C$13,MATCH(EPS!I1708,GWP!$B$2:$B$13,0))</f>
        <v>265</v>
      </c>
      <c r="L1708" s="4">
        <f t="shared" si="53"/>
        <v>0</v>
      </c>
    </row>
    <row r="1709" spans="1:12">
      <c r="A1709" t="s">
        <v>1646</v>
      </c>
      <c r="B1709" t="s">
        <v>3</v>
      </c>
      <c r="C1709" t="s">
        <v>1714</v>
      </c>
      <c r="D1709" t="s">
        <v>1766</v>
      </c>
      <c r="H1709" t="str">
        <f>INDEX('Vensim Variables'!$B:$B,MATCH(EPS!$B1709,'Vensim Variables'!$A:$A,0))</f>
        <v>g pollutant</v>
      </c>
      <c r="I1709" t="str">
        <f t="shared" si="52"/>
        <v>N2O</v>
      </c>
      <c r="J1709">
        <f>INDEX(NoSettings!$D:$D,MATCH(EPS!$A1709,NoSettings!$A:$A,0))</f>
        <v>0</v>
      </c>
      <c r="K1709">
        <f>INDEX(GWP!$C$2:$C$13,MATCH(EPS!I1709,GWP!$B$2:$B$13,0))</f>
        <v>265</v>
      </c>
      <c r="L1709" s="4">
        <f t="shared" si="53"/>
        <v>0</v>
      </c>
    </row>
    <row r="1710" spans="1:12">
      <c r="A1710" t="s">
        <v>1647</v>
      </c>
      <c r="B1710" t="s">
        <v>3</v>
      </c>
      <c r="C1710" t="s">
        <v>1714</v>
      </c>
      <c r="D1710" t="s">
        <v>1767</v>
      </c>
      <c r="H1710" t="str">
        <f>INDEX('Vensim Variables'!$B:$B,MATCH(EPS!$B1710,'Vensim Variables'!$A:$A,0))</f>
        <v>g pollutant</v>
      </c>
      <c r="I1710" t="str">
        <f t="shared" si="52"/>
        <v>N2O</v>
      </c>
      <c r="J1710">
        <f>INDEX(NoSettings!$D:$D,MATCH(EPS!$A1710,NoSettings!$A:$A,0))</f>
        <v>554686000</v>
      </c>
      <c r="K1710">
        <f>INDEX(GWP!$C$2:$C$13,MATCH(EPS!I1710,GWP!$B$2:$B$13,0))</f>
        <v>265</v>
      </c>
      <c r="L1710" s="4">
        <f t="shared" si="53"/>
        <v>0.14699179000000001</v>
      </c>
    </row>
    <row r="1711" spans="1:12">
      <c r="A1711" t="s">
        <v>7253</v>
      </c>
      <c r="B1711" t="s">
        <v>3</v>
      </c>
      <c r="C1711" t="s">
        <v>1714</v>
      </c>
      <c r="D1711" t="s">
        <v>7283</v>
      </c>
      <c r="H1711" t="str">
        <f>INDEX('Vensim Variables'!$B:$B,MATCH(EPS!$B1711,'Vensim Variables'!$A:$A,0))</f>
        <v>g pollutant</v>
      </c>
      <c r="I1711" t="str">
        <f t="shared" si="52"/>
        <v>N2O</v>
      </c>
      <c r="J1711">
        <f>INDEX(NoSettings!$D:$D,MATCH(EPS!$A1711,NoSettings!$A:$A,0))</f>
        <v>0</v>
      </c>
      <c r="K1711">
        <f>INDEX(GWP!$C$2:$C$13,MATCH(EPS!I1711,GWP!$B$2:$B$13,0))</f>
        <v>265</v>
      </c>
      <c r="L1711" s="4">
        <f t="shared" si="53"/>
        <v>0</v>
      </c>
    </row>
    <row r="1712" spans="1:12">
      <c r="A1712" t="s">
        <v>7254</v>
      </c>
      <c r="B1712" t="s">
        <v>3</v>
      </c>
      <c r="C1712" t="s">
        <v>1714</v>
      </c>
      <c r="D1712" t="s">
        <v>7284</v>
      </c>
      <c r="H1712" t="str">
        <f>INDEX('Vensim Variables'!$B:$B,MATCH(EPS!$B1712,'Vensim Variables'!$A:$A,0))</f>
        <v>g pollutant</v>
      </c>
      <c r="I1712" t="str">
        <f t="shared" si="52"/>
        <v>N2O</v>
      </c>
      <c r="J1712">
        <f>INDEX(NoSettings!$D:$D,MATCH(EPS!$A1712,NoSettings!$A:$A,0))</f>
        <v>0</v>
      </c>
      <c r="K1712">
        <f>INDEX(GWP!$C$2:$C$13,MATCH(EPS!I1712,GWP!$B$2:$B$13,0))</f>
        <v>265</v>
      </c>
      <c r="L1712" s="4">
        <f t="shared" si="53"/>
        <v>0</v>
      </c>
    </row>
    <row r="1713" spans="1:12">
      <c r="A1713" t="s">
        <v>7255</v>
      </c>
      <c r="B1713" t="s">
        <v>3</v>
      </c>
      <c r="C1713" t="s">
        <v>1714</v>
      </c>
      <c r="D1713" t="s">
        <v>7285</v>
      </c>
      <c r="H1713" t="str">
        <f>INDEX('Vensim Variables'!$B:$B,MATCH(EPS!$B1713,'Vensim Variables'!$A:$A,0))</f>
        <v>g pollutant</v>
      </c>
      <c r="I1713" t="str">
        <f t="shared" si="52"/>
        <v>N2O</v>
      </c>
      <c r="J1713">
        <f>INDEX(NoSettings!$D:$D,MATCH(EPS!$A1713,NoSettings!$A:$A,0))</f>
        <v>0</v>
      </c>
      <c r="K1713">
        <f>INDEX(GWP!$C$2:$C$13,MATCH(EPS!I1713,GWP!$B$2:$B$13,0))</f>
        <v>265</v>
      </c>
      <c r="L1713" s="4">
        <f t="shared" si="53"/>
        <v>0</v>
      </c>
    </row>
    <row r="1714" spans="1:12">
      <c r="A1714" t="s">
        <v>7256</v>
      </c>
      <c r="B1714" t="s">
        <v>3</v>
      </c>
      <c r="C1714" t="s">
        <v>1714</v>
      </c>
      <c r="D1714" t="s">
        <v>7286</v>
      </c>
      <c r="H1714" t="str">
        <f>INDEX('Vensim Variables'!$B:$B,MATCH(EPS!$B1714,'Vensim Variables'!$A:$A,0))</f>
        <v>g pollutant</v>
      </c>
      <c r="I1714" t="str">
        <f t="shared" si="52"/>
        <v>N2O</v>
      </c>
      <c r="J1714">
        <f>INDEX(NoSettings!$D:$D,MATCH(EPS!$A1714,NoSettings!$A:$A,0))</f>
        <v>0</v>
      </c>
      <c r="K1714">
        <f>INDEX(GWP!$C$2:$C$13,MATCH(EPS!I1714,GWP!$B$2:$B$13,0))</f>
        <v>265</v>
      </c>
      <c r="L1714" s="4">
        <f t="shared" si="53"/>
        <v>0</v>
      </c>
    </row>
    <row r="1715" spans="1:12">
      <c r="A1715" t="s">
        <v>7257</v>
      </c>
      <c r="B1715" t="s">
        <v>3</v>
      </c>
      <c r="C1715" t="s">
        <v>1714</v>
      </c>
      <c r="D1715" t="s">
        <v>7287</v>
      </c>
      <c r="H1715" t="str">
        <f>INDEX('Vensim Variables'!$B:$B,MATCH(EPS!$B1715,'Vensim Variables'!$A:$A,0))</f>
        <v>g pollutant</v>
      </c>
      <c r="I1715" t="str">
        <f t="shared" si="52"/>
        <v>N2O</v>
      </c>
      <c r="J1715">
        <f>INDEX(NoSettings!$D:$D,MATCH(EPS!$A1715,NoSettings!$A:$A,0))</f>
        <v>0</v>
      </c>
      <c r="K1715">
        <f>INDEX(GWP!$C$2:$C$13,MATCH(EPS!I1715,GWP!$B$2:$B$13,0))</f>
        <v>265</v>
      </c>
      <c r="L1715" s="4">
        <f t="shared" si="53"/>
        <v>0</v>
      </c>
    </row>
    <row r="1716" spans="1:12">
      <c r="A1716" t="s">
        <v>7258</v>
      </c>
      <c r="B1716" t="s">
        <v>3</v>
      </c>
      <c r="C1716" t="s">
        <v>1714</v>
      </c>
      <c r="D1716" t="s">
        <v>7288</v>
      </c>
      <c r="H1716" t="str">
        <f>INDEX('Vensim Variables'!$B:$B,MATCH(EPS!$B1716,'Vensim Variables'!$A:$A,0))</f>
        <v>g pollutant</v>
      </c>
      <c r="I1716" t="str">
        <f t="shared" si="52"/>
        <v>N2O</v>
      </c>
      <c r="J1716">
        <f>INDEX(NoSettings!$D:$D,MATCH(EPS!$A1716,NoSettings!$A:$A,0))</f>
        <v>0</v>
      </c>
      <c r="K1716">
        <f>INDEX(GWP!$C$2:$C$13,MATCH(EPS!I1716,GWP!$B$2:$B$13,0))</f>
        <v>265</v>
      </c>
      <c r="L1716" s="4">
        <f t="shared" si="53"/>
        <v>0</v>
      </c>
    </row>
    <row r="1717" spans="1:12">
      <c r="A1717" t="s">
        <v>7259</v>
      </c>
      <c r="B1717" t="s">
        <v>3</v>
      </c>
      <c r="C1717" t="s">
        <v>1714</v>
      </c>
      <c r="D1717" t="s">
        <v>7289</v>
      </c>
      <c r="H1717" t="str">
        <f>INDEX('Vensim Variables'!$B:$B,MATCH(EPS!$B1717,'Vensim Variables'!$A:$A,0))</f>
        <v>g pollutant</v>
      </c>
      <c r="I1717" t="str">
        <f t="shared" si="52"/>
        <v>N2O</v>
      </c>
      <c r="J1717">
        <f>INDEX(NoSettings!$D:$D,MATCH(EPS!$A1717,NoSettings!$A:$A,0))</f>
        <v>0</v>
      </c>
      <c r="K1717">
        <f>INDEX(GWP!$C$2:$C$13,MATCH(EPS!I1717,GWP!$B$2:$B$13,0))</f>
        <v>265</v>
      </c>
      <c r="L1717" s="4">
        <f t="shared" si="53"/>
        <v>0</v>
      </c>
    </row>
    <row r="1718" spans="1:12">
      <c r="A1718" t="s">
        <v>1648</v>
      </c>
      <c r="B1718" t="s">
        <v>3</v>
      </c>
      <c r="C1718" t="s">
        <v>1715</v>
      </c>
      <c r="D1718" t="s">
        <v>1752</v>
      </c>
      <c r="H1718" t="str">
        <f>INDEX('Vensim Variables'!$B:$B,MATCH(EPS!$B1718,'Vensim Variables'!$A:$A,0))</f>
        <v>g pollutant</v>
      </c>
      <c r="I1718" t="str">
        <f t="shared" si="52"/>
        <v>F gases</v>
      </c>
      <c r="J1718">
        <f>INDEX(NoSettings!$D:$D,MATCH(EPS!$A1718,NoSettings!$A:$A,0))</f>
        <v>0</v>
      </c>
      <c r="K1718">
        <f>INDEX(GWP!$C$2:$C$13,MATCH(EPS!I1718,GWP!$B$2:$B$13,0))</f>
        <v>1</v>
      </c>
      <c r="L1718" s="4">
        <f t="shared" si="53"/>
        <v>0</v>
      </c>
    </row>
    <row r="1719" spans="1:12">
      <c r="A1719" t="s">
        <v>7260</v>
      </c>
      <c r="B1719" t="s">
        <v>3</v>
      </c>
      <c r="C1719" t="s">
        <v>1715</v>
      </c>
      <c r="D1719" t="s">
        <v>7281</v>
      </c>
      <c r="H1719" t="str">
        <f>INDEX('Vensim Variables'!$B:$B,MATCH(EPS!$B1719,'Vensim Variables'!$A:$A,0))</f>
        <v>g pollutant</v>
      </c>
      <c r="I1719" t="str">
        <f t="shared" si="52"/>
        <v>F gases</v>
      </c>
      <c r="J1719">
        <f>INDEX(NoSettings!$D:$D,MATCH(EPS!$A1719,NoSettings!$A:$A,0))</f>
        <v>0</v>
      </c>
      <c r="K1719">
        <f>INDEX(GWP!$C$2:$C$13,MATCH(EPS!I1719,GWP!$B$2:$B$13,0))</f>
        <v>1</v>
      </c>
      <c r="L1719" s="4">
        <f t="shared" si="53"/>
        <v>0</v>
      </c>
    </row>
    <row r="1720" spans="1:12">
      <c r="A1720" t="s">
        <v>7261</v>
      </c>
      <c r="B1720" t="s">
        <v>3</v>
      </c>
      <c r="C1720" t="s">
        <v>1715</v>
      </c>
      <c r="D1720" t="s">
        <v>7282</v>
      </c>
      <c r="H1720" t="str">
        <f>INDEX('Vensim Variables'!$B:$B,MATCH(EPS!$B1720,'Vensim Variables'!$A:$A,0))</f>
        <v>g pollutant</v>
      </c>
      <c r="I1720" t="str">
        <f t="shared" si="52"/>
        <v>F gases</v>
      </c>
      <c r="J1720">
        <f>INDEX(NoSettings!$D:$D,MATCH(EPS!$A1720,NoSettings!$A:$A,0))</f>
        <v>0</v>
      </c>
      <c r="K1720">
        <f>INDEX(GWP!$C$2:$C$13,MATCH(EPS!I1720,GWP!$B$2:$B$13,0))</f>
        <v>1</v>
      </c>
      <c r="L1720" s="4">
        <f t="shared" si="53"/>
        <v>0</v>
      </c>
    </row>
    <row r="1721" spans="1:12">
      <c r="A1721" t="s">
        <v>1650</v>
      </c>
      <c r="B1721" t="s">
        <v>3</v>
      </c>
      <c r="C1721" t="s">
        <v>1715</v>
      </c>
      <c r="D1721" t="s">
        <v>1754</v>
      </c>
      <c r="H1721" t="str">
        <f>INDEX('Vensim Variables'!$B:$B,MATCH(EPS!$B1721,'Vensim Variables'!$A:$A,0))</f>
        <v>g pollutant</v>
      </c>
      <c r="I1721" t="str">
        <f t="shared" si="52"/>
        <v>F gases</v>
      </c>
      <c r="J1721">
        <f>INDEX(NoSettings!$D:$D,MATCH(EPS!$A1721,NoSettings!$A:$A,0))</f>
        <v>0</v>
      </c>
      <c r="K1721">
        <f>INDEX(GWP!$C$2:$C$13,MATCH(EPS!I1721,GWP!$B$2:$B$13,0))</f>
        <v>1</v>
      </c>
      <c r="L1721" s="4">
        <f t="shared" si="53"/>
        <v>0</v>
      </c>
    </row>
    <row r="1722" spans="1:12">
      <c r="A1722" t="s">
        <v>1651</v>
      </c>
      <c r="B1722" t="s">
        <v>3</v>
      </c>
      <c r="C1722" t="s">
        <v>1715</v>
      </c>
      <c r="D1722" t="s">
        <v>1755</v>
      </c>
      <c r="H1722" t="str">
        <f>INDEX('Vensim Variables'!$B:$B,MATCH(EPS!$B1722,'Vensim Variables'!$A:$A,0))</f>
        <v>g pollutant</v>
      </c>
      <c r="I1722" t="str">
        <f t="shared" si="52"/>
        <v>F gases</v>
      </c>
      <c r="J1722">
        <f>INDEX(NoSettings!$D:$D,MATCH(EPS!$A1722,NoSettings!$A:$A,0))</f>
        <v>0</v>
      </c>
      <c r="K1722">
        <f>INDEX(GWP!$C$2:$C$13,MATCH(EPS!I1722,GWP!$B$2:$B$13,0))</f>
        <v>1</v>
      </c>
      <c r="L1722" s="4">
        <f t="shared" si="53"/>
        <v>0</v>
      </c>
    </row>
    <row r="1723" spans="1:12">
      <c r="A1723" t="s">
        <v>1652</v>
      </c>
      <c r="B1723" t="s">
        <v>3</v>
      </c>
      <c r="C1723" t="s">
        <v>1715</v>
      </c>
      <c r="D1723" t="s">
        <v>1756</v>
      </c>
      <c r="H1723" t="str">
        <f>INDEX('Vensim Variables'!$B:$B,MATCH(EPS!$B1723,'Vensim Variables'!$A:$A,0))</f>
        <v>g pollutant</v>
      </c>
      <c r="I1723" t="str">
        <f t="shared" si="52"/>
        <v>F gases</v>
      </c>
      <c r="J1723">
        <f>INDEX(NoSettings!$D:$D,MATCH(EPS!$A1723,NoSettings!$A:$A,0))</f>
        <v>0</v>
      </c>
      <c r="K1723">
        <f>INDEX(GWP!$C$2:$C$13,MATCH(EPS!I1723,GWP!$B$2:$B$13,0))</f>
        <v>1</v>
      </c>
      <c r="L1723" s="4">
        <f t="shared" si="53"/>
        <v>0</v>
      </c>
    </row>
    <row r="1724" spans="1:12">
      <c r="A1724" t="s">
        <v>1653</v>
      </c>
      <c r="B1724" t="s">
        <v>3</v>
      </c>
      <c r="C1724" t="s">
        <v>1715</v>
      </c>
      <c r="D1724" t="s">
        <v>1757</v>
      </c>
      <c r="H1724" t="str">
        <f>INDEX('Vensim Variables'!$B:$B,MATCH(EPS!$B1724,'Vensim Variables'!$A:$A,0))</f>
        <v>g pollutant</v>
      </c>
      <c r="I1724" t="str">
        <f t="shared" si="52"/>
        <v>F gases</v>
      </c>
      <c r="J1724">
        <f>INDEX(NoSettings!$D:$D,MATCH(EPS!$A1724,NoSettings!$A:$A,0))</f>
        <v>0</v>
      </c>
      <c r="K1724">
        <f>INDEX(GWP!$C$2:$C$13,MATCH(EPS!I1724,GWP!$B$2:$B$13,0))</f>
        <v>1</v>
      </c>
      <c r="L1724" s="4">
        <f t="shared" si="53"/>
        <v>0</v>
      </c>
    </row>
    <row r="1725" spans="1:12">
      <c r="A1725" t="s">
        <v>1654</v>
      </c>
      <c r="B1725" t="s">
        <v>3</v>
      </c>
      <c r="C1725" t="s">
        <v>1715</v>
      </c>
      <c r="D1725" t="s">
        <v>1758</v>
      </c>
      <c r="H1725" t="str">
        <f>INDEX('Vensim Variables'!$B:$B,MATCH(EPS!$B1725,'Vensim Variables'!$A:$A,0))</f>
        <v>g pollutant</v>
      </c>
      <c r="I1725" t="str">
        <f t="shared" si="52"/>
        <v>F gases</v>
      </c>
      <c r="J1725">
        <f>INDEX(NoSettings!$D:$D,MATCH(EPS!$A1725,NoSettings!$A:$A,0))</f>
        <v>0</v>
      </c>
      <c r="K1725">
        <f>INDEX(GWP!$C$2:$C$13,MATCH(EPS!I1725,GWP!$B$2:$B$13,0))</f>
        <v>1</v>
      </c>
      <c r="L1725" s="4">
        <f t="shared" si="53"/>
        <v>0</v>
      </c>
    </row>
    <row r="1726" spans="1:12">
      <c r="A1726" t="s">
        <v>1655</v>
      </c>
      <c r="B1726" t="s">
        <v>3</v>
      </c>
      <c r="C1726" t="s">
        <v>1715</v>
      </c>
      <c r="D1726" t="s">
        <v>1759</v>
      </c>
      <c r="H1726" t="str">
        <f>INDEX('Vensim Variables'!$B:$B,MATCH(EPS!$B1726,'Vensim Variables'!$A:$A,0))</f>
        <v>g pollutant</v>
      </c>
      <c r="I1726" t="str">
        <f t="shared" si="52"/>
        <v>F gases</v>
      </c>
      <c r="J1726">
        <f>INDEX(NoSettings!$D:$D,MATCH(EPS!$A1726,NoSettings!$A:$A,0))</f>
        <v>0</v>
      </c>
      <c r="K1726">
        <f>INDEX(GWP!$C$2:$C$13,MATCH(EPS!I1726,GWP!$B$2:$B$13,0))</f>
        <v>1</v>
      </c>
      <c r="L1726" s="4">
        <f t="shared" si="53"/>
        <v>0</v>
      </c>
    </row>
    <row r="1727" spans="1:12">
      <c r="A1727" t="s">
        <v>1656</v>
      </c>
      <c r="B1727" t="s">
        <v>3</v>
      </c>
      <c r="C1727" t="s">
        <v>1715</v>
      </c>
      <c r="D1727" t="s">
        <v>1760</v>
      </c>
      <c r="H1727" t="str">
        <f>INDEX('Vensim Variables'!$B:$B,MATCH(EPS!$B1727,'Vensim Variables'!$A:$A,0))</f>
        <v>g pollutant</v>
      </c>
      <c r="I1727" t="str">
        <f t="shared" si="52"/>
        <v>F gases</v>
      </c>
      <c r="J1727">
        <f>INDEX(NoSettings!$D:$D,MATCH(EPS!$A1727,NoSettings!$A:$A,0))</f>
        <v>0</v>
      </c>
      <c r="K1727">
        <f>INDEX(GWP!$C$2:$C$13,MATCH(EPS!I1727,GWP!$B$2:$B$13,0))</f>
        <v>1</v>
      </c>
      <c r="L1727" s="4">
        <f t="shared" si="53"/>
        <v>0</v>
      </c>
    </row>
    <row r="1728" spans="1:12">
      <c r="A1728" t="s">
        <v>1657</v>
      </c>
      <c r="B1728" t="s">
        <v>3</v>
      </c>
      <c r="C1728" t="s">
        <v>1715</v>
      </c>
      <c r="D1728" t="s">
        <v>1761</v>
      </c>
      <c r="H1728" t="str">
        <f>INDEX('Vensim Variables'!$B:$B,MATCH(EPS!$B1728,'Vensim Variables'!$A:$A,0))</f>
        <v>g pollutant</v>
      </c>
      <c r="I1728" t="str">
        <f t="shared" si="52"/>
        <v>F gases</v>
      </c>
      <c r="J1728">
        <f>INDEX(NoSettings!$D:$D,MATCH(EPS!$A1728,NoSettings!$A:$A,0))</f>
        <v>0</v>
      </c>
      <c r="K1728">
        <f>INDEX(GWP!$C$2:$C$13,MATCH(EPS!I1728,GWP!$B$2:$B$13,0))</f>
        <v>1</v>
      </c>
      <c r="L1728" s="4">
        <f t="shared" si="53"/>
        <v>0</v>
      </c>
    </row>
    <row r="1729" spans="1:12">
      <c r="A1729" t="s">
        <v>1658</v>
      </c>
      <c r="B1729" t="s">
        <v>3</v>
      </c>
      <c r="C1729" t="s">
        <v>1715</v>
      </c>
      <c r="D1729" t="s">
        <v>1762</v>
      </c>
      <c r="H1729" t="str">
        <f>INDEX('Vensim Variables'!$B:$B,MATCH(EPS!$B1729,'Vensim Variables'!$A:$A,0))</f>
        <v>g pollutant</v>
      </c>
      <c r="I1729" t="str">
        <f t="shared" si="52"/>
        <v>F gases</v>
      </c>
      <c r="J1729">
        <f>INDEX(NoSettings!$D:$D,MATCH(EPS!$A1729,NoSettings!$A:$A,0))</f>
        <v>0</v>
      </c>
      <c r="K1729">
        <f>INDEX(GWP!$C$2:$C$13,MATCH(EPS!I1729,GWP!$B$2:$B$13,0))</f>
        <v>1</v>
      </c>
      <c r="L1729" s="4">
        <f t="shared" si="53"/>
        <v>0</v>
      </c>
    </row>
    <row r="1730" spans="1:12">
      <c r="A1730" t="s">
        <v>1659</v>
      </c>
      <c r="B1730" t="s">
        <v>3</v>
      </c>
      <c r="C1730" t="s">
        <v>1715</v>
      </c>
      <c r="D1730" t="s">
        <v>1763</v>
      </c>
      <c r="H1730" t="str">
        <f>INDEX('Vensim Variables'!$B:$B,MATCH(EPS!$B1730,'Vensim Variables'!$A:$A,0))</f>
        <v>g pollutant</v>
      </c>
      <c r="I1730" t="str">
        <f t="shared" si="52"/>
        <v>F gases</v>
      </c>
      <c r="J1730">
        <f>INDEX(NoSettings!$D:$D,MATCH(EPS!$A1730,NoSettings!$A:$A,0))</f>
        <v>0</v>
      </c>
      <c r="K1730">
        <f>INDEX(GWP!$C$2:$C$13,MATCH(EPS!I1730,GWP!$B$2:$B$13,0))</f>
        <v>1</v>
      </c>
      <c r="L1730" s="4">
        <f t="shared" si="53"/>
        <v>0</v>
      </c>
    </row>
    <row r="1731" spans="1:12">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INDEX(NoSettings!$D:$D,MATCH(EPS!$A1731,NoSettings!$A:$A,0))</f>
        <v>0</v>
      </c>
      <c r="K1731">
        <f>INDEX(GWP!$C$2:$C$13,MATCH(EPS!I1731,GWP!$B$2:$B$13,0))</f>
        <v>1</v>
      </c>
      <c r="L1731" s="4">
        <f t="shared" ref="L1731:L1794" si="55">IF(H1731="g pollutant",K1731*J1731/10^12,IF(H1731="MMTCO2e",J1731,IF(H1731="MWh",J1731,0)))</f>
        <v>0</v>
      </c>
    </row>
    <row r="1732" spans="1:12">
      <c r="A1732" t="s">
        <v>1661</v>
      </c>
      <c r="B1732" t="s">
        <v>3</v>
      </c>
      <c r="C1732" t="s">
        <v>1715</v>
      </c>
      <c r="D1732" t="s">
        <v>1765</v>
      </c>
      <c r="H1732" t="str">
        <f>INDEX('Vensim Variables'!$B:$B,MATCH(EPS!$B1732,'Vensim Variables'!$A:$A,0))</f>
        <v>g pollutant</v>
      </c>
      <c r="I1732" t="str">
        <f t="shared" si="54"/>
        <v>F gases</v>
      </c>
      <c r="J1732">
        <f>INDEX(NoSettings!$D:$D,MATCH(EPS!$A1732,NoSettings!$A:$A,0))</f>
        <v>0</v>
      </c>
      <c r="K1732">
        <f>INDEX(GWP!$C$2:$C$13,MATCH(EPS!I1732,GWP!$B$2:$B$13,0))</f>
        <v>1</v>
      </c>
      <c r="L1732" s="4">
        <f t="shared" si="55"/>
        <v>0</v>
      </c>
    </row>
    <row r="1733" spans="1:12">
      <c r="A1733" t="s">
        <v>1662</v>
      </c>
      <c r="B1733" t="s">
        <v>3</v>
      </c>
      <c r="C1733" t="s">
        <v>1715</v>
      </c>
      <c r="D1733" t="s">
        <v>1766</v>
      </c>
      <c r="H1733" t="str">
        <f>INDEX('Vensim Variables'!$B:$B,MATCH(EPS!$B1733,'Vensim Variables'!$A:$A,0))</f>
        <v>g pollutant</v>
      </c>
      <c r="I1733" t="str">
        <f t="shared" si="54"/>
        <v>F gases</v>
      </c>
      <c r="J1733">
        <f>INDEX(NoSettings!$D:$D,MATCH(EPS!$A1733,NoSettings!$A:$A,0))</f>
        <v>0</v>
      </c>
      <c r="K1733">
        <f>INDEX(GWP!$C$2:$C$13,MATCH(EPS!I1733,GWP!$B$2:$B$13,0))</f>
        <v>1</v>
      </c>
      <c r="L1733" s="4">
        <f t="shared" si="55"/>
        <v>0</v>
      </c>
    </row>
    <row r="1734" spans="1:12">
      <c r="A1734" t="s">
        <v>1663</v>
      </c>
      <c r="B1734" t="s">
        <v>3</v>
      </c>
      <c r="C1734" t="s">
        <v>1715</v>
      </c>
      <c r="D1734" t="s">
        <v>1767</v>
      </c>
      <c r="H1734" t="str">
        <f>INDEX('Vensim Variables'!$B:$B,MATCH(EPS!$B1734,'Vensim Variables'!$A:$A,0))</f>
        <v>g pollutant</v>
      </c>
      <c r="I1734" t="str">
        <f t="shared" si="54"/>
        <v>F gases</v>
      </c>
      <c r="J1734">
        <f>INDEX(NoSettings!$D:$D,MATCH(EPS!$A1734,NoSettings!$A:$A,0))</f>
        <v>0</v>
      </c>
      <c r="K1734">
        <f>INDEX(GWP!$C$2:$C$13,MATCH(EPS!I1734,GWP!$B$2:$B$13,0))</f>
        <v>1</v>
      </c>
      <c r="L1734" s="4">
        <f t="shared" si="55"/>
        <v>0</v>
      </c>
    </row>
    <row r="1735" spans="1:12">
      <c r="A1735" t="s">
        <v>7262</v>
      </c>
      <c r="B1735" t="s">
        <v>3</v>
      </c>
      <c r="C1735" t="s">
        <v>1715</v>
      </c>
      <c r="D1735" t="s">
        <v>7283</v>
      </c>
      <c r="H1735" t="str">
        <f>INDEX('Vensim Variables'!$B:$B,MATCH(EPS!$B1735,'Vensim Variables'!$A:$A,0))</f>
        <v>g pollutant</v>
      </c>
      <c r="I1735" t="str">
        <f t="shared" si="54"/>
        <v>F gases</v>
      </c>
      <c r="J1735">
        <f>INDEX(NoSettings!$D:$D,MATCH(EPS!$A1735,NoSettings!$A:$A,0))</f>
        <v>0</v>
      </c>
      <c r="K1735">
        <f>INDEX(GWP!$C$2:$C$13,MATCH(EPS!I1735,GWP!$B$2:$B$13,0))</f>
        <v>1</v>
      </c>
      <c r="L1735" s="4">
        <f t="shared" si="55"/>
        <v>0</v>
      </c>
    </row>
    <row r="1736" spans="1:12">
      <c r="A1736" t="s">
        <v>7263</v>
      </c>
      <c r="B1736" t="s">
        <v>3</v>
      </c>
      <c r="C1736" t="s">
        <v>1715</v>
      </c>
      <c r="D1736" t="s">
        <v>7284</v>
      </c>
      <c r="H1736" t="str">
        <f>INDEX('Vensim Variables'!$B:$B,MATCH(EPS!$B1736,'Vensim Variables'!$A:$A,0))</f>
        <v>g pollutant</v>
      </c>
      <c r="I1736" t="str">
        <f t="shared" si="54"/>
        <v>F gases</v>
      </c>
      <c r="J1736">
        <f>INDEX(NoSettings!$D:$D,MATCH(EPS!$A1736,NoSettings!$A:$A,0))</f>
        <v>0</v>
      </c>
      <c r="K1736">
        <f>INDEX(GWP!$C$2:$C$13,MATCH(EPS!I1736,GWP!$B$2:$B$13,0))</f>
        <v>1</v>
      </c>
      <c r="L1736" s="4">
        <f t="shared" si="55"/>
        <v>0</v>
      </c>
    </row>
    <row r="1737" spans="1:12">
      <c r="A1737" t="s">
        <v>7264</v>
      </c>
      <c r="B1737" t="s">
        <v>3</v>
      </c>
      <c r="C1737" t="s">
        <v>1715</v>
      </c>
      <c r="D1737" t="s">
        <v>7285</v>
      </c>
      <c r="H1737" t="str">
        <f>INDEX('Vensim Variables'!$B:$B,MATCH(EPS!$B1737,'Vensim Variables'!$A:$A,0))</f>
        <v>g pollutant</v>
      </c>
      <c r="I1737" t="str">
        <f t="shared" si="54"/>
        <v>F gases</v>
      </c>
      <c r="J1737">
        <f>INDEX(NoSettings!$D:$D,MATCH(EPS!$A1737,NoSettings!$A:$A,0))</f>
        <v>0</v>
      </c>
      <c r="K1737">
        <f>INDEX(GWP!$C$2:$C$13,MATCH(EPS!I1737,GWP!$B$2:$B$13,0))</f>
        <v>1</v>
      </c>
      <c r="L1737" s="4">
        <f t="shared" si="55"/>
        <v>0</v>
      </c>
    </row>
    <row r="1738" spans="1:12">
      <c r="A1738" t="s">
        <v>7265</v>
      </c>
      <c r="B1738" t="s">
        <v>3</v>
      </c>
      <c r="C1738" t="s">
        <v>1715</v>
      </c>
      <c r="D1738" t="s">
        <v>7286</v>
      </c>
      <c r="H1738" t="str">
        <f>INDEX('Vensim Variables'!$B:$B,MATCH(EPS!$B1738,'Vensim Variables'!$A:$A,0))</f>
        <v>g pollutant</v>
      </c>
      <c r="I1738" t="str">
        <f t="shared" si="54"/>
        <v>F gases</v>
      </c>
      <c r="J1738">
        <f>INDEX(NoSettings!$D:$D,MATCH(EPS!$A1738,NoSettings!$A:$A,0))</f>
        <v>0</v>
      </c>
      <c r="K1738">
        <f>INDEX(GWP!$C$2:$C$13,MATCH(EPS!I1738,GWP!$B$2:$B$13,0))</f>
        <v>1</v>
      </c>
      <c r="L1738" s="4">
        <f t="shared" si="55"/>
        <v>0</v>
      </c>
    </row>
    <row r="1739" spans="1:12">
      <c r="A1739" t="s">
        <v>7266</v>
      </c>
      <c r="B1739" t="s">
        <v>3</v>
      </c>
      <c r="C1739" t="s">
        <v>1715</v>
      </c>
      <c r="D1739" t="s">
        <v>7287</v>
      </c>
      <c r="H1739" t="str">
        <f>INDEX('Vensim Variables'!$B:$B,MATCH(EPS!$B1739,'Vensim Variables'!$A:$A,0))</f>
        <v>g pollutant</v>
      </c>
      <c r="I1739" t="str">
        <f t="shared" si="54"/>
        <v>F gases</v>
      </c>
      <c r="J1739">
        <f>INDEX(NoSettings!$D:$D,MATCH(EPS!$A1739,NoSettings!$A:$A,0))</f>
        <v>0</v>
      </c>
      <c r="K1739">
        <f>INDEX(GWP!$C$2:$C$13,MATCH(EPS!I1739,GWP!$B$2:$B$13,0))</f>
        <v>1</v>
      </c>
      <c r="L1739" s="4">
        <f t="shared" si="55"/>
        <v>0</v>
      </c>
    </row>
    <row r="1740" spans="1:12">
      <c r="A1740" t="s">
        <v>7267</v>
      </c>
      <c r="B1740" t="s">
        <v>3</v>
      </c>
      <c r="C1740" t="s">
        <v>1715</v>
      </c>
      <c r="D1740" t="s">
        <v>7288</v>
      </c>
      <c r="H1740" t="str">
        <f>INDEX('Vensim Variables'!$B:$B,MATCH(EPS!$B1740,'Vensim Variables'!$A:$A,0))</f>
        <v>g pollutant</v>
      </c>
      <c r="I1740" t="str">
        <f t="shared" si="54"/>
        <v>F gases</v>
      </c>
      <c r="J1740">
        <f>INDEX(NoSettings!$D:$D,MATCH(EPS!$A1740,NoSettings!$A:$A,0))</f>
        <v>0</v>
      </c>
      <c r="K1740">
        <f>INDEX(GWP!$C$2:$C$13,MATCH(EPS!I1740,GWP!$B$2:$B$13,0))</f>
        <v>1</v>
      </c>
      <c r="L1740" s="4">
        <f t="shared" si="55"/>
        <v>0</v>
      </c>
    </row>
    <row r="1741" spans="1:12">
      <c r="A1741" t="s">
        <v>7268</v>
      </c>
      <c r="B1741" t="s">
        <v>3</v>
      </c>
      <c r="C1741" t="s">
        <v>1715</v>
      </c>
      <c r="D1741" t="s">
        <v>7289</v>
      </c>
      <c r="H1741" t="str">
        <f>INDEX('Vensim Variables'!$B:$B,MATCH(EPS!$B1741,'Vensim Variables'!$A:$A,0))</f>
        <v>g pollutant</v>
      </c>
      <c r="I1741" t="str">
        <f t="shared" si="54"/>
        <v>F gases</v>
      </c>
      <c r="J1741">
        <f>INDEX(NoSettings!$D:$D,MATCH(EPS!$A1741,NoSettings!$A:$A,0))</f>
        <v>0</v>
      </c>
      <c r="K1741">
        <f>INDEX(GWP!$C$2:$C$13,MATCH(EPS!I1741,GWP!$B$2:$B$13,0))</f>
        <v>1</v>
      </c>
      <c r="L1741" s="4">
        <f t="shared" si="55"/>
        <v>0</v>
      </c>
    </row>
    <row r="1742" spans="1:12">
      <c r="A1742" t="s">
        <v>1664</v>
      </c>
      <c r="B1742" t="s">
        <v>17</v>
      </c>
      <c r="C1742" t="s">
        <v>1721</v>
      </c>
      <c r="D1742" t="s">
        <v>1702</v>
      </c>
      <c r="H1742" t="str">
        <f>INDEX('Vensim Variables'!$B:$B,MATCH(EPS!$B1742,'Vensim Variables'!$A:$A,0))</f>
        <v>g pollutant</v>
      </c>
      <c r="I1742" t="str">
        <f t="shared" si="54"/>
        <v>CO2</v>
      </c>
      <c r="J1742">
        <f>INDEX(NoSettings!$D:$D,MATCH(EPS!$A1742,NoSettings!$A:$A,0))</f>
        <v>272678000000000</v>
      </c>
      <c r="K1742">
        <f>INDEX(GWP!$C$2:$C$13,MATCH(EPS!I1742,GWP!$B$2:$B$13,0))</f>
        <v>1</v>
      </c>
      <c r="L1742" s="4">
        <f t="shared" si="55"/>
        <v>272.678</v>
      </c>
    </row>
    <row r="1743" spans="1:12">
      <c r="A1743" t="s">
        <v>1665</v>
      </c>
      <c r="B1743" t="s">
        <v>17</v>
      </c>
      <c r="C1743" t="s">
        <v>1721</v>
      </c>
      <c r="D1743" t="s">
        <v>1705</v>
      </c>
      <c r="H1743" t="str">
        <f>INDEX('Vensim Variables'!$B:$B,MATCH(EPS!$B1743,'Vensim Variables'!$A:$A,0))</f>
        <v>g pollutant</v>
      </c>
      <c r="I1743" t="str">
        <f t="shared" si="54"/>
        <v>VOC</v>
      </c>
      <c r="J1743">
        <f>INDEX(NoSettings!$D:$D,MATCH(EPS!$A1743,NoSettings!$A:$A,0))</f>
        <v>345964000000</v>
      </c>
      <c r="K1743">
        <f>INDEX(GWP!$C$2:$C$13,MATCH(EPS!I1743,GWP!$B$2:$B$13,0))</f>
        <v>0</v>
      </c>
      <c r="L1743" s="4">
        <f t="shared" si="55"/>
        <v>0</v>
      </c>
    </row>
    <row r="1744" spans="1:12">
      <c r="A1744" t="s">
        <v>1666</v>
      </c>
      <c r="B1744" t="s">
        <v>17</v>
      </c>
      <c r="C1744" t="s">
        <v>1721</v>
      </c>
      <c r="D1744" t="s">
        <v>1706</v>
      </c>
      <c r="H1744" t="str">
        <f>INDEX('Vensim Variables'!$B:$B,MATCH(EPS!$B1744,'Vensim Variables'!$A:$A,0))</f>
        <v>g pollutant</v>
      </c>
      <c r="I1744" t="str">
        <f t="shared" si="54"/>
        <v>CO</v>
      </c>
      <c r="J1744">
        <f>INDEX(NoSettings!$D:$D,MATCH(EPS!$A1744,NoSettings!$A:$A,0))</f>
        <v>2300520000000</v>
      </c>
      <c r="K1744">
        <f>INDEX(GWP!$C$2:$C$13,MATCH(EPS!I1744,GWP!$B$2:$B$13,0))</f>
        <v>0</v>
      </c>
      <c r="L1744" s="4">
        <f t="shared" si="55"/>
        <v>0</v>
      </c>
    </row>
    <row r="1745" spans="1:12">
      <c r="A1745" t="s">
        <v>1667</v>
      </c>
      <c r="B1745" t="s">
        <v>17</v>
      </c>
      <c r="C1745" t="s">
        <v>1721</v>
      </c>
      <c r="D1745" t="s">
        <v>1707</v>
      </c>
      <c r="H1745" t="str">
        <f>INDEX('Vensim Variables'!$B:$B,MATCH(EPS!$B1745,'Vensim Variables'!$A:$A,0))</f>
        <v>g pollutant</v>
      </c>
      <c r="I1745" t="str">
        <f t="shared" si="54"/>
        <v>NOx</v>
      </c>
      <c r="J1745">
        <f>INDEX(NoSettings!$D:$D,MATCH(EPS!$A1745,NoSettings!$A:$A,0))</f>
        <v>254707000000</v>
      </c>
      <c r="K1745">
        <f>INDEX(GWP!$C$2:$C$13,MATCH(EPS!I1745,GWP!$B$2:$B$13,0))</f>
        <v>0</v>
      </c>
      <c r="L1745" s="4">
        <f t="shared" si="55"/>
        <v>0</v>
      </c>
    </row>
    <row r="1746" spans="1:12">
      <c r="A1746" t="s">
        <v>1668</v>
      </c>
      <c r="B1746" t="s">
        <v>17</v>
      </c>
      <c r="C1746" t="s">
        <v>1721</v>
      </c>
      <c r="D1746" t="s">
        <v>1708</v>
      </c>
      <c r="H1746" t="str">
        <f>INDEX('Vensim Variables'!$B:$B,MATCH(EPS!$B1746,'Vensim Variables'!$A:$A,0))</f>
        <v>g pollutant</v>
      </c>
      <c r="I1746" t="str">
        <f t="shared" si="54"/>
        <v>PM10</v>
      </c>
      <c r="J1746">
        <f>INDEX(NoSettings!$D:$D,MATCH(EPS!$A1746,NoSettings!$A:$A,0))</f>
        <v>441221000000</v>
      </c>
      <c r="K1746">
        <f>INDEX(GWP!$C$2:$C$13,MATCH(EPS!I1746,GWP!$B$2:$B$13,0))</f>
        <v>0</v>
      </c>
      <c r="L1746" s="4">
        <f t="shared" si="55"/>
        <v>0</v>
      </c>
    </row>
    <row r="1747" spans="1:12">
      <c r="A1747" t="s">
        <v>1669</v>
      </c>
      <c r="B1747" t="s">
        <v>17</v>
      </c>
      <c r="C1747" t="s">
        <v>1721</v>
      </c>
      <c r="D1747" t="s">
        <v>1709</v>
      </c>
      <c r="H1747" t="str">
        <f>INDEX('Vensim Variables'!$B:$B,MATCH(EPS!$B1747,'Vensim Variables'!$A:$A,0))</f>
        <v>g pollutant</v>
      </c>
      <c r="I1747" t="str">
        <f t="shared" si="54"/>
        <v>PM25</v>
      </c>
      <c r="J1747">
        <f>INDEX(NoSettings!$D:$D,MATCH(EPS!$A1747,NoSettings!$A:$A,0))</f>
        <v>430117000000</v>
      </c>
      <c r="K1747">
        <f>INDEX(GWP!$C$2:$C$13,MATCH(EPS!I1747,GWP!$B$2:$B$13,0))</f>
        <v>0</v>
      </c>
      <c r="L1747" s="4">
        <f t="shared" si="55"/>
        <v>0</v>
      </c>
    </row>
    <row r="1748" spans="1:12">
      <c r="A1748" t="s">
        <v>1670</v>
      </c>
      <c r="B1748" t="s">
        <v>17</v>
      </c>
      <c r="C1748" t="s">
        <v>1721</v>
      </c>
      <c r="D1748" t="s">
        <v>1710</v>
      </c>
      <c r="H1748" t="str">
        <f>INDEX('Vensim Variables'!$B:$B,MATCH(EPS!$B1748,'Vensim Variables'!$A:$A,0))</f>
        <v>g pollutant</v>
      </c>
      <c r="I1748" t="str">
        <f t="shared" si="54"/>
        <v>SOx</v>
      </c>
      <c r="J1748">
        <f>INDEX(NoSettings!$D:$D,MATCH(EPS!$A1748,NoSettings!$A:$A,0))</f>
        <v>12110400000</v>
      </c>
      <c r="K1748">
        <f>INDEX(GWP!$C$2:$C$13,MATCH(EPS!I1748,GWP!$B$2:$B$13,0))</f>
        <v>0</v>
      </c>
      <c r="L1748" s="4">
        <f t="shared" si="55"/>
        <v>0</v>
      </c>
    </row>
    <row r="1749" spans="1:12">
      <c r="A1749" t="s">
        <v>1671</v>
      </c>
      <c r="B1749" t="s">
        <v>17</v>
      </c>
      <c r="C1749" t="s">
        <v>1721</v>
      </c>
      <c r="D1749" t="s">
        <v>1711</v>
      </c>
      <c r="H1749" t="str">
        <f>INDEX('Vensim Variables'!$B:$B,MATCH(EPS!$B1749,'Vensim Variables'!$A:$A,0))</f>
        <v>g pollutant</v>
      </c>
      <c r="I1749" t="str">
        <f t="shared" si="54"/>
        <v>BC</v>
      </c>
      <c r="J1749">
        <f>INDEX(NoSettings!$D:$D,MATCH(EPS!$A1749,NoSettings!$A:$A,0))</f>
        <v>21892200000</v>
      </c>
      <c r="K1749">
        <f>INDEX(GWP!$C$2:$C$13,MATCH(EPS!I1749,GWP!$B$2:$B$13,0))</f>
        <v>0</v>
      </c>
      <c r="L1749" s="4">
        <f t="shared" si="55"/>
        <v>0</v>
      </c>
    </row>
    <row r="1750" spans="1:12">
      <c r="A1750" t="s">
        <v>1672</v>
      </c>
      <c r="B1750" t="s">
        <v>17</v>
      </c>
      <c r="C1750" t="s">
        <v>1721</v>
      </c>
      <c r="D1750" t="s">
        <v>1712</v>
      </c>
      <c r="H1750" t="str">
        <f>INDEX('Vensim Variables'!$B:$B,MATCH(EPS!$B1750,'Vensim Variables'!$A:$A,0))</f>
        <v>g pollutant</v>
      </c>
      <c r="I1750" t="str">
        <f t="shared" si="54"/>
        <v>OC</v>
      </c>
      <c r="J1750">
        <f>INDEX(NoSettings!$D:$D,MATCH(EPS!$A1750,NoSettings!$A:$A,0))</f>
        <v>235138000000</v>
      </c>
      <c r="K1750">
        <f>INDEX(GWP!$C$2:$C$13,MATCH(EPS!I1750,GWP!$B$2:$B$13,0))</f>
        <v>0</v>
      </c>
      <c r="L1750" s="4">
        <f t="shared" si="55"/>
        <v>0</v>
      </c>
    </row>
    <row r="1751" spans="1:12">
      <c r="A1751" t="s">
        <v>1673</v>
      </c>
      <c r="B1751" t="s">
        <v>17</v>
      </c>
      <c r="C1751" t="s">
        <v>1721</v>
      </c>
      <c r="D1751" t="s">
        <v>1713</v>
      </c>
      <c r="H1751" t="str">
        <f>INDEX('Vensim Variables'!$B:$B,MATCH(EPS!$B1751,'Vensim Variables'!$A:$A,0))</f>
        <v>g pollutant</v>
      </c>
      <c r="I1751" t="str">
        <f t="shared" si="54"/>
        <v>CH4</v>
      </c>
      <c r="J1751">
        <f>INDEX(NoSettings!$D:$D,MATCH(EPS!$A1751,NoSettings!$A:$A,0))</f>
        <v>20605900000</v>
      </c>
      <c r="K1751">
        <f>INDEX(GWP!$C$2:$C$13,MATCH(EPS!I1751,GWP!$B$2:$B$13,0))</f>
        <v>28</v>
      </c>
      <c r="L1751" s="4">
        <f t="shared" si="55"/>
        <v>0.57696519999999996</v>
      </c>
    </row>
    <row r="1752" spans="1:12">
      <c r="A1752" t="s">
        <v>1674</v>
      </c>
      <c r="B1752" t="s">
        <v>17</v>
      </c>
      <c r="C1752" t="s">
        <v>1721</v>
      </c>
      <c r="D1752" t="s">
        <v>1714</v>
      </c>
      <c r="H1752" t="str">
        <f>INDEX('Vensim Variables'!$B:$B,MATCH(EPS!$B1752,'Vensim Variables'!$A:$A,0))</f>
        <v>g pollutant</v>
      </c>
      <c r="I1752" t="str">
        <f t="shared" si="54"/>
        <v>N2O</v>
      </c>
      <c r="J1752">
        <f>INDEX(NoSettings!$D:$D,MATCH(EPS!$A1752,NoSettings!$A:$A,0))</f>
        <v>772917000</v>
      </c>
      <c r="K1752">
        <f>INDEX(GWP!$C$2:$C$13,MATCH(EPS!I1752,GWP!$B$2:$B$13,0))</f>
        <v>265</v>
      </c>
      <c r="L1752" s="4">
        <f t="shared" si="55"/>
        <v>0.204823005</v>
      </c>
    </row>
    <row r="1753" spans="1:12">
      <c r="A1753" t="s">
        <v>1675</v>
      </c>
      <c r="B1753" t="s">
        <v>17</v>
      </c>
      <c r="C1753" t="s">
        <v>1721</v>
      </c>
      <c r="D1753" t="s">
        <v>1715</v>
      </c>
      <c r="H1753" t="str">
        <f>INDEX('Vensim Variables'!$B:$B,MATCH(EPS!$B1753,'Vensim Variables'!$A:$A,0))</f>
        <v>g pollutant</v>
      </c>
      <c r="I1753" t="str">
        <f t="shared" si="54"/>
        <v>F gases</v>
      </c>
      <c r="J1753">
        <f>INDEX(NoSettings!$D:$D,MATCH(EPS!$A1753,NoSettings!$A:$A,0))</f>
        <v>0</v>
      </c>
      <c r="K1753">
        <f>INDEX(GWP!$C$2:$C$13,MATCH(EPS!I1753,GWP!$B$2:$B$13,0))</f>
        <v>1</v>
      </c>
      <c r="L1753" s="4">
        <f t="shared" si="55"/>
        <v>0</v>
      </c>
    </row>
    <row r="1754" spans="1:12">
      <c r="A1754" t="s">
        <v>1676</v>
      </c>
      <c r="B1754" t="s">
        <v>17</v>
      </c>
      <c r="C1754" t="s">
        <v>1722</v>
      </c>
      <c r="D1754" t="s">
        <v>1702</v>
      </c>
      <c r="H1754" t="str">
        <f>INDEX('Vensim Variables'!$B:$B,MATCH(EPS!$B1754,'Vensim Variables'!$A:$A,0))</f>
        <v>g pollutant</v>
      </c>
      <c r="I1754" t="str">
        <f t="shared" si="54"/>
        <v>CO2</v>
      </c>
      <c r="J1754">
        <f>INDEX(NoSettings!$D:$D,MATCH(EPS!$A1754,NoSettings!$A:$A,0))</f>
        <v>62691400000000</v>
      </c>
      <c r="K1754">
        <f>INDEX(GWP!$C$2:$C$13,MATCH(EPS!I1754,GWP!$B$2:$B$13,0))</f>
        <v>1</v>
      </c>
      <c r="L1754" s="4">
        <f t="shared" si="55"/>
        <v>62.691400000000002</v>
      </c>
    </row>
    <row r="1755" spans="1:12">
      <c r="A1755" t="s">
        <v>1677</v>
      </c>
      <c r="B1755" t="s">
        <v>17</v>
      </c>
      <c r="C1755" t="s">
        <v>1722</v>
      </c>
      <c r="D1755" t="s">
        <v>1705</v>
      </c>
      <c r="H1755" t="str">
        <f>INDEX('Vensim Variables'!$B:$B,MATCH(EPS!$B1755,'Vensim Variables'!$A:$A,0))</f>
        <v>g pollutant</v>
      </c>
      <c r="I1755" t="str">
        <f t="shared" si="54"/>
        <v>VOC</v>
      </c>
      <c r="J1755">
        <f>INDEX(NoSettings!$D:$D,MATCH(EPS!$A1755,NoSettings!$A:$A,0))</f>
        <v>79507500000</v>
      </c>
      <c r="K1755">
        <f>INDEX(GWP!$C$2:$C$13,MATCH(EPS!I1755,GWP!$B$2:$B$13,0))</f>
        <v>0</v>
      </c>
      <c r="L1755" s="4">
        <f t="shared" si="55"/>
        <v>0</v>
      </c>
    </row>
    <row r="1756" spans="1:12">
      <c r="A1756" t="s">
        <v>1678</v>
      </c>
      <c r="B1756" t="s">
        <v>17</v>
      </c>
      <c r="C1756" t="s">
        <v>1722</v>
      </c>
      <c r="D1756" t="s">
        <v>1706</v>
      </c>
      <c r="H1756" t="str">
        <f>INDEX('Vensim Variables'!$B:$B,MATCH(EPS!$B1756,'Vensim Variables'!$A:$A,0))</f>
        <v>g pollutant</v>
      </c>
      <c r="I1756" t="str">
        <f t="shared" si="54"/>
        <v>CO</v>
      </c>
      <c r="J1756">
        <f>INDEX(NoSettings!$D:$D,MATCH(EPS!$A1756,NoSettings!$A:$A,0))</f>
        <v>528683000000</v>
      </c>
      <c r="K1756">
        <f>INDEX(GWP!$C$2:$C$13,MATCH(EPS!I1756,GWP!$B$2:$B$13,0))</f>
        <v>0</v>
      </c>
      <c r="L1756" s="4">
        <f t="shared" si="55"/>
        <v>0</v>
      </c>
    </row>
    <row r="1757" spans="1:12">
      <c r="A1757" t="s">
        <v>1679</v>
      </c>
      <c r="B1757" t="s">
        <v>17</v>
      </c>
      <c r="C1757" t="s">
        <v>1722</v>
      </c>
      <c r="D1757" t="s">
        <v>1707</v>
      </c>
      <c r="H1757" t="str">
        <f>INDEX('Vensim Variables'!$B:$B,MATCH(EPS!$B1757,'Vensim Variables'!$A:$A,0))</f>
        <v>g pollutant</v>
      </c>
      <c r="I1757" t="str">
        <f t="shared" si="54"/>
        <v>NOx</v>
      </c>
      <c r="J1757">
        <f>INDEX(NoSettings!$D:$D,MATCH(EPS!$A1757,NoSettings!$A:$A,0))</f>
        <v>58555500000</v>
      </c>
      <c r="K1757">
        <f>INDEX(GWP!$C$2:$C$13,MATCH(EPS!I1757,GWP!$B$2:$B$13,0))</f>
        <v>0</v>
      </c>
      <c r="L1757" s="4">
        <f t="shared" si="55"/>
        <v>0</v>
      </c>
    </row>
    <row r="1758" spans="1:12">
      <c r="A1758" t="s">
        <v>1680</v>
      </c>
      <c r="B1758" t="s">
        <v>17</v>
      </c>
      <c r="C1758" t="s">
        <v>1722</v>
      </c>
      <c r="D1758" t="s">
        <v>1708</v>
      </c>
      <c r="H1758" t="str">
        <f>INDEX('Vensim Variables'!$B:$B,MATCH(EPS!$B1758,'Vensim Variables'!$A:$A,0))</f>
        <v>g pollutant</v>
      </c>
      <c r="I1758" t="str">
        <f t="shared" si="54"/>
        <v>PM10</v>
      </c>
      <c r="J1758">
        <f>INDEX(NoSettings!$D:$D,MATCH(EPS!$A1758,NoSettings!$A:$A,0))</f>
        <v>101405000000</v>
      </c>
      <c r="K1758">
        <f>INDEX(GWP!$C$2:$C$13,MATCH(EPS!I1758,GWP!$B$2:$B$13,0))</f>
        <v>0</v>
      </c>
      <c r="L1758" s="4">
        <f t="shared" si="55"/>
        <v>0</v>
      </c>
    </row>
    <row r="1759" spans="1:12">
      <c r="A1759" t="s">
        <v>1681</v>
      </c>
      <c r="B1759" t="s">
        <v>17</v>
      </c>
      <c r="C1759" t="s">
        <v>1722</v>
      </c>
      <c r="D1759" t="s">
        <v>1709</v>
      </c>
      <c r="H1759" t="str">
        <f>INDEX('Vensim Variables'!$B:$B,MATCH(EPS!$B1759,'Vensim Variables'!$A:$A,0))</f>
        <v>g pollutant</v>
      </c>
      <c r="I1759" t="str">
        <f t="shared" si="54"/>
        <v>PM25</v>
      </c>
      <c r="J1759">
        <f>INDEX(NoSettings!$D:$D,MATCH(EPS!$A1759,NoSettings!$A:$A,0))</f>
        <v>98852400000</v>
      </c>
      <c r="K1759">
        <f>INDEX(GWP!$C$2:$C$13,MATCH(EPS!I1759,GWP!$B$2:$B$13,0))</f>
        <v>0</v>
      </c>
      <c r="L1759" s="4">
        <f t="shared" si="55"/>
        <v>0</v>
      </c>
    </row>
    <row r="1760" spans="1:12">
      <c r="A1760" t="s">
        <v>1682</v>
      </c>
      <c r="B1760" t="s">
        <v>17</v>
      </c>
      <c r="C1760" t="s">
        <v>1722</v>
      </c>
      <c r="D1760" t="s">
        <v>1710</v>
      </c>
      <c r="H1760" t="str">
        <f>INDEX('Vensim Variables'!$B:$B,MATCH(EPS!$B1760,'Vensim Variables'!$A:$A,0))</f>
        <v>g pollutant</v>
      </c>
      <c r="I1760" t="str">
        <f t="shared" si="54"/>
        <v>SOx</v>
      </c>
      <c r="J1760">
        <f>INDEX(NoSettings!$D:$D,MATCH(EPS!$A1760,NoSettings!$A:$A,0))</f>
        <v>2783320000</v>
      </c>
      <c r="K1760">
        <f>INDEX(GWP!$C$2:$C$13,MATCH(EPS!I1760,GWP!$B$2:$B$13,0))</f>
        <v>0</v>
      </c>
      <c r="L1760" s="4">
        <f t="shared" si="55"/>
        <v>0</v>
      </c>
    </row>
    <row r="1761" spans="1:12">
      <c r="A1761" t="s">
        <v>1683</v>
      </c>
      <c r="B1761" t="s">
        <v>17</v>
      </c>
      <c r="C1761" t="s">
        <v>1722</v>
      </c>
      <c r="D1761" t="s">
        <v>1711</v>
      </c>
      <c r="H1761" t="str">
        <f>INDEX('Vensim Variables'!$B:$B,MATCH(EPS!$B1761,'Vensim Variables'!$A:$A,0))</f>
        <v>g pollutant</v>
      </c>
      <c r="I1761" t="str">
        <f t="shared" si="54"/>
        <v>BC</v>
      </c>
      <c r="J1761">
        <f>INDEX(NoSettings!$D:$D,MATCH(EPS!$A1761,NoSettings!$A:$A,0))</f>
        <v>5031260000</v>
      </c>
      <c r="K1761">
        <f>INDEX(GWP!$C$2:$C$13,MATCH(EPS!I1761,GWP!$B$2:$B$13,0))</f>
        <v>0</v>
      </c>
      <c r="L1761" s="4">
        <f t="shared" si="55"/>
        <v>0</v>
      </c>
    </row>
    <row r="1762" spans="1:12">
      <c r="A1762" t="s">
        <v>1684</v>
      </c>
      <c r="B1762" t="s">
        <v>17</v>
      </c>
      <c r="C1762" t="s">
        <v>1722</v>
      </c>
      <c r="D1762" t="s">
        <v>1712</v>
      </c>
      <c r="H1762" t="str">
        <f>INDEX('Vensim Variables'!$B:$B,MATCH(EPS!$B1762,'Vensim Variables'!$A:$A,0))</f>
        <v>g pollutant</v>
      </c>
      <c r="I1762" t="str">
        <f t="shared" si="54"/>
        <v>OC</v>
      </c>
      <c r="J1762">
        <f>INDEX(NoSettings!$D:$D,MATCH(EPS!$A1762,NoSettings!$A:$A,0))</f>
        <v>54042000000</v>
      </c>
      <c r="K1762">
        <f>INDEX(GWP!$C$2:$C$13,MATCH(EPS!I1762,GWP!$B$2:$B$13,0))</f>
        <v>0</v>
      </c>
      <c r="L1762" s="4">
        <f t="shared" si="55"/>
        <v>0</v>
      </c>
    </row>
    <row r="1763" spans="1:12">
      <c r="A1763" t="s">
        <v>1685</v>
      </c>
      <c r="B1763" t="s">
        <v>17</v>
      </c>
      <c r="C1763" t="s">
        <v>1722</v>
      </c>
      <c r="D1763" t="s">
        <v>1713</v>
      </c>
      <c r="H1763" t="str">
        <f>INDEX('Vensim Variables'!$B:$B,MATCH(EPS!$B1763,'Vensim Variables'!$A:$A,0))</f>
        <v>g pollutant</v>
      </c>
      <c r="I1763" t="str">
        <f t="shared" si="54"/>
        <v>CH4</v>
      </c>
      <c r="J1763">
        <f>INDEX(NoSettings!$D:$D,MATCH(EPS!$A1763,NoSettings!$A:$A,0))</f>
        <v>4737530000</v>
      </c>
      <c r="K1763">
        <f>INDEX(GWP!$C$2:$C$13,MATCH(EPS!I1763,GWP!$B$2:$B$13,0))</f>
        <v>28</v>
      </c>
      <c r="L1763" s="4">
        <f t="shared" si="55"/>
        <v>0.13265083999999999</v>
      </c>
    </row>
    <row r="1764" spans="1:12">
      <c r="A1764" t="s">
        <v>1686</v>
      </c>
      <c r="B1764" t="s">
        <v>17</v>
      </c>
      <c r="C1764" t="s">
        <v>1722</v>
      </c>
      <c r="D1764" t="s">
        <v>1714</v>
      </c>
      <c r="H1764" t="str">
        <f>INDEX('Vensim Variables'!$B:$B,MATCH(EPS!$B1764,'Vensim Variables'!$A:$A,0))</f>
        <v>g pollutant</v>
      </c>
      <c r="I1764" t="str">
        <f t="shared" si="54"/>
        <v>N2O</v>
      </c>
      <c r="J1764">
        <f>INDEX(NoSettings!$D:$D,MATCH(EPS!$A1764,NoSettings!$A:$A,0))</f>
        <v>177698000</v>
      </c>
      <c r="K1764">
        <f>INDEX(GWP!$C$2:$C$13,MATCH(EPS!I1764,GWP!$B$2:$B$13,0))</f>
        <v>265</v>
      </c>
      <c r="L1764" s="4">
        <f t="shared" si="55"/>
        <v>4.7089970000000002E-2</v>
      </c>
    </row>
    <row r="1765" spans="1:12">
      <c r="A1765" t="s">
        <v>1687</v>
      </c>
      <c r="B1765" t="s">
        <v>17</v>
      </c>
      <c r="C1765" t="s">
        <v>1722</v>
      </c>
      <c r="D1765" t="s">
        <v>1715</v>
      </c>
      <c r="H1765" t="str">
        <f>INDEX('Vensim Variables'!$B:$B,MATCH(EPS!$B1765,'Vensim Variables'!$A:$A,0))</f>
        <v>g pollutant</v>
      </c>
      <c r="I1765" t="str">
        <f t="shared" si="54"/>
        <v>F gases</v>
      </c>
      <c r="J1765">
        <f>INDEX(NoSettings!$D:$D,MATCH(EPS!$A1765,NoSettings!$A:$A,0))</f>
        <v>0</v>
      </c>
      <c r="K1765">
        <f>INDEX(GWP!$C$2:$C$13,MATCH(EPS!I1765,GWP!$B$2:$B$13,0))</f>
        <v>1</v>
      </c>
      <c r="L1765" s="4">
        <f t="shared" si="55"/>
        <v>0</v>
      </c>
    </row>
    <row r="1766" spans="1:12">
      <c r="A1766" t="s">
        <v>1688</v>
      </c>
      <c r="B1766" t="s">
        <v>17</v>
      </c>
      <c r="C1766" t="s">
        <v>1723</v>
      </c>
      <c r="D1766" t="s">
        <v>1702</v>
      </c>
      <c r="H1766" t="str">
        <f>INDEX('Vensim Variables'!$B:$B,MATCH(EPS!$B1766,'Vensim Variables'!$A:$A,0))</f>
        <v>g pollutant</v>
      </c>
      <c r="I1766" t="str">
        <f t="shared" si="54"/>
        <v>CO2</v>
      </c>
      <c r="J1766">
        <f>INDEX(NoSettings!$D:$D,MATCH(EPS!$A1766,NoSettings!$A:$A,0))</f>
        <v>243218000000000</v>
      </c>
      <c r="K1766">
        <f>INDEX(GWP!$C$2:$C$13,MATCH(EPS!I1766,GWP!$B$2:$B$13,0))</f>
        <v>1</v>
      </c>
      <c r="L1766" s="4">
        <f t="shared" si="55"/>
        <v>243.21799999999999</v>
      </c>
    </row>
    <row r="1767" spans="1:12">
      <c r="A1767" t="s">
        <v>1689</v>
      </c>
      <c r="B1767" t="s">
        <v>17</v>
      </c>
      <c r="C1767" t="s">
        <v>1723</v>
      </c>
      <c r="D1767" t="s">
        <v>1705</v>
      </c>
      <c r="H1767" t="str">
        <f>INDEX('Vensim Variables'!$B:$B,MATCH(EPS!$B1767,'Vensim Variables'!$A:$A,0))</f>
        <v>g pollutant</v>
      </c>
      <c r="I1767" t="str">
        <f t="shared" si="54"/>
        <v>VOC</v>
      </c>
      <c r="J1767">
        <f>INDEX(NoSettings!$D:$D,MATCH(EPS!$A1767,NoSettings!$A:$A,0))</f>
        <v>34897400000</v>
      </c>
      <c r="K1767">
        <f>INDEX(GWP!$C$2:$C$13,MATCH(EPS!I1767,GWP!$B$2:$B$13,0))</f>
        <v>0</v>
      </c>
      <c r="L1767" s="4">
        <f t="shared" si="55"/>
        <v>0</v>
      </c>
    </row>
    <row r="1768" spans="1:12">
      <c r="A1768" t="s">
        <v>1690</v>
      </c>
      <c r="B1768" t="s">
        <v>17</v>
      </c>
      <c r="C1768" t="s">
        <v>1723</v>
      </c>
      <c r="D1768" t="s">
        <v>1706</v>
      </c>
      <c r="H1768" t="str">
        <f>INDEX('Vensim Variables'!$B:$B,MATCH(EPS!$B1768,'Vensim Variables'!$A:$A,0))</f>
        <v>g pollutant</v>
      </c>
      <c r="I1768" t="str">
        <f t="shared" si="54"/>
        <v>CO</v>
      </c>
      <c r="J1768">
        <f>INDEX(NoSettings!$D:$D,MATCH(EPS!$A1768,NoSettings!$A:$A,0))</f>
        <v>131208000000</v>
      </c>
      <c r="K1768">
        <f>INDEX(GWP!$C$2:$C$13,MATCH(EPS!I1768,GWP!$B$2:$B$13,0))</f>
        <v>0</v>
      </c>
      <c r="L1768" s="4">
        <f t="shared" si="55"/>
        <v>0</v>
      </c>
    </row>
    <row r="1769" spans="1:12">
      <c r="A1769" t="s">
        <v>1691</v>
      </c>
      <c r="B1769" t="s">
        <v>17</v>
      </c>
      <c r="C1769" t="s">
        <v>1723</v>
      </c>
      <c r="D1769" t="s">
        <v>1707</v>
      </c>
      <c r="H1769" t="str">
        <f>INDEX('Vensim Variables'!$B:$B,MATCH(EPS!$B1769,'Vensim Variables'!$A:$A,0))</f>
        <v>g pollutant</v>
      </c>
      <c r="I1769" t="str">
        <f t="shared" si="54"/>
        <v>NOx</v>
      </c>
      <c r="J1769">
        <f>INDEX(NoSettings!$D:$D,MATCH(EPS!$A1769,NoSettings!$A:$A,0))</f>
        <v>191784000000</v>
      </c>
      <c r="K1769">
        <f>INDEX(GWP!$C$2:$C$13,MATCH(EPS!I1769,GWP!$B$2:$B$13,0))</f>
        <v>0</v>
      </c>
      <c r="L1769" s="4">
        <f t="shared" si="55"/>
        <v>0</v>
      </c>
    </row>
    <row r="1770" spans="1:12">
      <c r="A1770" t="s">
        <v>1692</v>
      </c>
      <c r="B1770" t="s">
        <v>17</v>
      </c>
      <c r="C1770" t="s">
        <v>1723</v>
      </c>
      <c r="D1770" t="s">
        <v>1708</v>
      </c>
      <c r="H1770" t="str">
        <f>INDEX('Vensim Variables'!$B:$B,MATCH(EPS!$B1770,'Vensim Variables'!$A:$A,0))</f>
        <v>g pollutant</v>
      </c>
      <c r="I1770" t="str">
        <f t="shared" si="54"/>
        <v>PM10</v>
      </c>
      <c r="J1770">
        <f>INDEX(NoSettings!$D:$D,MATCH(EPS!$A1770,NoSettings!$A:$A,0))</f>
        <v>83084900000</v>
      </c>
      <c r="K1770">
        <f>INDEX(GWP!$C$2:$C$13,MATCH(EPS!I1770,GWP!$B$2:$B$13,0))</f>
        <v>0</v>
      </c>
      <c r="L1770" s="4">
        <f t="shared" si="55"/>
        <v>0</v>
      </c>
    </row>
    <row r="1771" spans="1:12">
      <c r="A1771" t="s">
        <v>1693</v>
      </c>
      <c r="B1771" t="s">
        <v>17</v>
      </c>
      <c r="C1771" t="s">
        <v>1723</v>
      </c>
      <c r="D1771" t="s">
        <v>1709</v>
      </c>
      <c r="H1771" t="str">
        <f>INDEX('Vensim Variables'!$B:$B,MATCH(EPS!$B1771,'Vensim Variables'!$A:$A,0))</f>
        <v>g pollutant</v>
      </c>
      <c r="I1771" t="str">
        <f t="shared" si="54"/>
        <v>PM25</v>
      </c>
      <c r="J1771">
        <f>INDEX(NoSettings!$D:$D,MATCH(EPS!$A1771,NoSettings!$A:$A,0))</f>
        <v>76462500000</v>
      </c>
      <c r="K1771">
        <f>INDEX(GWP!$C$2:$C$13,MATCH(EPS!I1771,GWP!$B$2:$B$13,0))</f>
        <v>0</v>
      </c>
      <c r="L1771" s="4">
        <f t="shared" si="55"/>
        <v>0</v>
      </c>
    </row>
    <row r="1772" spans="1:12">
      <c r="A1772" t="s">
        <v>1694</v>
      </c>
      <c r="B1772" t="s">
        <v>17</v>
      </c>
      <c r="C1772" t="s">
        <v>1723</v>
      </c>
      <c r="D1772" t="s">
        <v>1710</v>
      </c>
      <c r="H1772" t="str">
        <f>INDEX('Vensim Variables'!$B:$B,MATCH(EPS!$B1772,'Vensim Variables'!$A:$A,0))</f>
        <v>g pollutant</v>
      </c>
      <c r="I1772" t="str">
        <f t="shared" si="54"/>
        <v>SOx</v>
      </c>
      <c r="J1772">
        <f>INDEX(NoSettings!$D:$D,MATCH(EPS!$A1772,NoSettings!$A:$A,0))</f>
        <v>12441300000</v>
      </c>
      <c r="K1772">
        <f>INDEX(GWP!$C$2:$C$13,MATCH(EPS!I1772,GWP!$B$2:$B$13,0))</f>
        <v>0</v>
      </c>
      <c r="L1772" s="4">
        <f t="shared" si="55"/>
        <v>0</v>
      </c>
    </row>
    <row r="1773" spans="1:12">
      <c r="A1773" t="s">
        <v>1695</v>
      </c>
      <c r="B1773" t="s">
        <v>17</v>
      </c>
      <c r="C1773" t="s">
        <v>1723</v>
      </c>
      <c r="D1773" t="s">
        <v>1711</v>
      </c>
      <c r="H1773" t="str">
        <f>INDEX('Vensim Variables'!$B:$B,MATCH(EPS!$B1773,'Vensim Variables'!$A:$A,0))</f>
        <v>g pollutant</v>
      </c>
      <c r="I1773" t="str">
        <f t="shared" si="54"/>
        <v>BC</v>
      </c>
      <c r="J1773">
        <f>INDEX(NoSettings!$D:$D,MATCH(EPS!$A1773,NoSettings!$A:$A,0))</f>
        <v>2767130000</v>
      </c>
      <c r="K1773">
        <f>INDEX(GWP!$C$2:$C$13,MATCH(EPS!I1773,GWP!$B$2:$B$13,0))</f>
        <v>0</v>
      </c>
      <c r="L1773" s="4">
        <f t="shared" si="55"/>
        <v>0</v>
      </c>
    </row>
    <row r="1774" spans="1:12">
      <c r="A1774" t="s">
        <v>1696</v>
      </c>
      <c r="B1774" t="s">
        <v>17</v>
      </c>
      <c r="C1774" t="s">
        <v>1723</v>
      </c>
      <c r="D1774" t="s">
        <v>1712</v>
      </c>
      <c r="H1774" t="str">
        <f>INDEX('Vensim Variables'!$B:$B,MATCH(EPS!$B1774,'Vensim Variables'!$A:$A,0))</f>
        <v>g pollutant</v>
      </c>
      <c r="I1774" t="str">
        <f t="shared" si="54"/>
        <v>OC</v>
      </c>
      <c r="J1774">
        <f>INDEX(NoSettings!$D:$D,MATCH(EPS!$A1774,NoSettings!$A:$A,0))</f>
        <v>48323600000</v>
      </c>
      <c r="K1774">
        <f>INDEX(GWP!$C$2:$C$13,MATCH(EPS!I1774,GWP!$B$2:$B$13,0))</f>
        <v>0</v>
      </c>
      <c r="L1774" s="4">
        <f t="shared" si="55"/>
        <v>0</v>
      </c>
    </row>
    <row r="1775" spans="1:12">
      <c r="A1775" t="s">
        <v>1697</v>
      </c>
      <c r="B1775" t="s">
        <v>17</v>
      </c>
      <c r="C1775" t="s">
        <v>1723</v>
      </c>
      <c r="D1775" t="s">
        <v>1713</v>
      </c>
      <c r="H1775" t="str">
        <f>INDEX('Vensim Variables'!$B:$B,MATCH(EPS!$B1775,'Vensim Variables'!$A:$A,0))</f>
        <v>g pollutant</v>
      </c>
      <c r="I1775" t="str">
        <f t="shared" si="54"/>
        <v>CH4</v>
      </c>
      <c r="J1775">
        <f>INDEX(NoSettings!$D:$D,MATCH(EPS!$A1775,NoSettings!$A:$A,0))</f>
        <v>18062300000</v>
      </c>
      <c r="K1775">
        <f>INDEX(GWP!$C$2:$C$13,MATCH(EPS!I1775,GWP!$B$2:$B$13,0))</f>
        <v>28</v>
      </c>
      <c r="L1775" s="4">
        <f t="shared" si="55"/>
        <v>0.50574439999999998</v>
      </c>
    </row>
    <row r="1776" spans="1:12">
      <c r="A1776" t="s">
        <v>1698</v>
      </c>
      <c r="B1776" t="s">
        <v>17</v>
      </c>
      <c r="C1776" t="s">
        <v>1723</v>
      </c>
      <c r="D1776" t="s">
        <v>1714</v>
      </c>
      <c r="H1776" t="str">
        <f>INDEX('Vensim Variables'!$B:$B,MATCH(EPS!$B1776,'Vensim Variables'!$A:$A,0))</f>
        <v>g pollutant</v>
      </c>
      <c r="I1776" t="str">
        <f t="shared" si="54"/>
        <v>N2O</v>
      </c>
      <c r="J1776">
        <f>INDEX(NoSettings!$D:$D,MATCH(EPS!$A1776,NoSettings!$A:$A,0))</f>
        <v>849792000</v>
      </c>
      <c r="K1776">
        <f>INDEX(GWP!$C$2:$C$13,MATCH(EPS!I1776,GWP!$B$2:$B$13,0))</f>
        <v>265</v>
      </c>
      <c r="L1776" s="4">
        <f t="shared" si="55"/>
        <v>0.22519487999999999</v>
      </c>
    </row>
    <row r="1777" spans="1:12">
      <c r="A1777" t="s">
        <v>1699</v>
      </c>
      <c r="B1777" t="s">
        <v>17</v>
      </c>
      <c r="C1777" t="s">
        <v>1723</v>
      </c>
      <c r="D1777" t="s">
        <v>1715</v>
      </c>
      <c r="H1777" t="str">
        <f>INDEX('Vensim Variables'!$B:$B,MATCH(EPS!$B1777,'Vensim Variables'!$A:$A,0))</f>
        <v>g pollutant</v>
      </c>
      <c r="I1777" t="str">
        <f t="shared" si="54"/>
        <v>F gases</v>
      </c>
      <c r="J1777">
        <f>INDEX(NoSettings!$D:$D,MATCH(EPS!$A1777,NoSettings!$A:$A,0))</f>
        <v>0</v>
      </c>
      <c r="K1777">
        <f>INDEX(GWP!$C$2:$C$13,MATCH(EPS!I1777,GWP!$B$2:$B$13,0))</f>
        <v>1</v>
      </c>
      <c r="L1777" s="4">
        <f t="shared" si="55"/>
        <v>0</v>
      </c>
    </row>
    <row r="1778" spans="1:12">
      <c r="A1778" t="s">
        <v>7382</v>
      </c>
      <c r="B1778" t="s">
        <v>10682</v>
      </c>
      <c r="C1778" t="s">
        <v>6874</v>
      </c>
      <c r="D1778" t="s">
        <v>1702</v>
      </c>
      <c r="H1778" t="str">
        <f>INDEX('Vensim Variables'!$B:$B,MATCH(EPS!$B1778,'Vensim Variables'!$A:$A,0))</f>
        <v>g pollutant</v>
      </c>
      <c r="I1778" t="str">
        <f t="shared" si="54"/>
        <v>CO2</v>
      </c>
      <c r="J1778">
        <f>INDEX(NoSettings!$D:$D,MATCH(EPS!$A1778,NoSettings!$A:$A,0))</f>
        <v>7600000000000</v>
      </c>
      <c r="K1778">
        <f>INDEX(GWP!$C$2:$C$13,MATCH(EPS!I1778,GWP!$B$2:$B$13,0))</f>
        <v>1</v>
      </c>
      <c r="L1778" s="4">
        <f t="shared" si="55"/>
        <v>7.6</v>
      </c>
    </row>
    <row r="1779" spans="1:12">
      <c r="A1779" t="s">
        <v>7383</v>
      </c>
      <c r="B1779" t="s">
        <v>10682</v>
      </c>
      <c r="C1779" t="s">
        <v>6874</v>
      </c>
      <c r="D1779" t="s">
        <v>1705</v>
      </c>
      <c r="H1779" t="str">
        <f>INDEX('Vensim Variables'!$B:$B,MATCH(EPS!$B1779,'Vensim Variables'!$A:$A,0))</f>
        <v>g pollutant</v>
      </c>
      <c r="I1779" t="str">
        <f t="shared" si="54"/>
        <v>VOC</v>
      </c>
      <c r="J1779">
        <f>INDEX(NoSettings!$D:$D,MATCH(EPS!$A1779,NoSettings!$A:$A,0))</f>
        <v>215800000000</v>
      </c>
      <c r="K1779">
        <f>INDEX(GWP!$C$2:$C$13,MATCH(EPS!I1779,GWP!$B$2:$B$13,0))</f>
        <v>0</v>
      </c>
      <c r="L1779" s="4">
        <f t="shared" si="55"/>
        <v>0</v>
      </c>
    </row>
    <row r="1780" spans="1:12">
      <c r="A1780" t="s">
        <v>7384</v>
      </c>
      <c r="B1780" t="s">
        <v>10682</v>
      </c>
      <c r="C1780" t="s">
        <v>6874</v>
      </c>
      <c r="D1780" t="s">
        <v>1706</v>
      </c>
      <c r="H1780" t="str">
        <f>INDEX('Vensim Variables'!$B:$B,MATCH(EPS!$B1780,'Vensim Variables'!$A:$A,0))</f>
        <v>g pollutant</v>
      </c>
      <c r="I1780" t="str">
        <f t="shared" si="54"/>
        <v>CO</v>
      </c>
      <c r="J1780">
        <f>INDEX(NoSettings!$D:$D,MATCH(EPS!$A1780,NoSettings!$A:$A,0))</f>
        <v>4000000</v>
      </c>
      <c r="K1780">
        <f>INDEX(GWP!$C$2:$C$13,MATCH(EPS!I1780,GWP!$B$2:$B$13,0))</f>
        <v>0</v>
      </c>
      <c r="L1780" s="4">
        <f t="shared" si="55"/>
        <v>0</v>
      </c>
    </row>
    <row r="1781" spans="1:12">
      <c r="A1781" t="s">
        <v>7385</v>
      </c>
      <c r="B1781" t="s">
        <v>10682</v>
      </c>
      <c r="C1781" t="s">
        <v>6874</v>
      </c>
      <c r="D1781" t="s">
        <v>1707</v>
      </c>
      <c r="H1781" t="str">
        <f>INDEX('Vensim Variables'!$B:$B,MATCH(EPS!$B1781,'Vensim Variables'!$A:$A,0))</f>
        <v>g pollutant</v>
      </c>
      <c r="I1781" t="str">
        <f t="shared" si="54"/>
        <v>NOx</v>
      </c>
      <c r="J1781">
        <f>INDEX(NoSettings!$D:$D,MATCH(EPS!$A1781,NoSettings!$A:$A,0))</f>
        <v>2000000</v>
      </c>
      <c r="K1781">
        <f>INDEX(GWP!$C$2:$C$13,MATCH(EPS!I1781,GWP!$B$2:$B$13,0))</f>
        <v>0</v>
      </c>
      <c r="L1781" s="4">
        <f t="shared" si="55"/>
        <v>0</v>
      </c>
    </row>
    <row r="1782" spans="1:12">
      <c r="A1782" t="s">
        <v>7386</v>
      </c>
      <c r="B1782" t="s">
        <v>10682</v>
      </c>
      <c r="C1782" t="s">
        <v>6874</v>
      </c>
      <c r="D1782" t="s">
        <v>1708</v>
      </c>
      <c r="H1782" t="str">
        <f>INDEX('Vensim Variables'!$B:$B,MATCH(EPS!$B1782,'Vensim Variables'!$A:$A,0))</f>
        <v>g pollutant</v>
      </c>
      <c r="I1782" t="str">
        <f t="shared" si="54"/>
        <v>PM10</v>
      </c>
      <c r="J1782">
        <f>INDEX(NoSettings!$D:$D,MATCH(EPS!$A1782,NoSettings!$A:$A,0))</f>
        <v>84000000</v>
      </c>
      <c r="K1782">
        <f>INDEX(GWP!$C$2:$C$13,MATCH(EPS!I1782,GWP!$B$2:$B$13,0))</f>
        <v>0</v>
      </c>
      <c r="L1782" s="4">
        <f t="shared" si="55"/>
        <v>0</v>
      </c>
    </row>
    <row r="1783" spans="1:12">
      <c r="A1783" t="s">
        <v>7387</v>
      </c>
      <c r="B1783" t="s">
        <v>10682</v>
      </c>
      <c r="C1783" t="s">
        <v>6874</v>
      </c>
      <c r="D1783" t="s">
        <v>1709</v>
      </c>
      <c r="H1783" t="str">
        <f>INDEX('Vensim Variables'!$B:$B,MATCH(EPS!$B1783,'Vensim Variables'!$A:$A,0))</f>
        <v>g pollutant</v>
      </c>
      <c r="I1783" t="str">
        <f t="shared" si="54"/>
        <v>PM25</v>
      </c>
      <c r="J1783">
        <f>INDEX(NoSettings!$D:$D,MATCH(EPS!$A1783,NoSettings!$A:$A,0))</f>
        <v>38000000</v>
      </c>
      <c r="K1783">
        <f>INDEX(GWP!$C$2:$C$13,MATCH(EPS!I1783,GWP!$B$2:$B$13,0))</f>
        <v>0</v>
      </c>
      <c r="L1783" s="4">
        <f t="shared" si="55"/>
        <v>0</v>
      </c>
    </row>
    <row r="1784" spans="1:12">
      <c r="A1784" t="s">
        <v>7388</v>
      </c>
      <c r="B1784" t="s">
        <v>10682</v>
      </c>
      <c r="C1784" t="s">
        <v>6874</v>
      </c>
      <c r="D1784" t="s">
        <v>1710</v>
      </c>
      <c r="H1784" t="str">
        <f>INDEX('Vensim Variables'!$B:$B,MATCH(EPS!$B1784,'Vensim Variables'!$A:$A,0))</f>
        <v>g pollutant</v>
      </c>
      <c r="I1784" t="str">
        <f t="shared" si="54"/>
        <v>SOx</v>
      </c>
      <c r="J1784">
        <f>INDEX(NoSettings!$D:$D,MATCH(EPS!$A1784,NoSettings!$A:$A,0))</f>
        <v>0</v>
      </c>
      <c r="K1784">
        <f>INDEX(GWP!$C$2:$C$13,MATCH(EPS!I1784,GWP!$B$2:$B$13,0))</f>
        <v>0</v>
      </c>
      <c r="L1784" s="4">
        <f t="shared" si="55"/>
        <v>0</v>
      </c>
    </row>
    <row r="1785" spans="1:12">
      <c r="A1785" t="s">
        <v>7389</v>
      </c>
      <c r="B1785" t="s">
        <v>10682</v>
      </c>
      <c r="C1785" t="s">
        <v>6874</v>
      </c>
      <c r="D1785" t="s">
        <v>1711</v>
      </c>
      <c r="H1785" t="str">
        <f>INDEX('Vensim Variables'!$B:$B,MATCH(EPS!$B1785,'Vensim Variables'!$A:$A,0))</f>
        <v>g pollutant</v>
      </c>
      <c r="I1785" t="str">
        <f t="shared" si="54"/>
        <v>BC</v>
      </c>
      <c r="J1785">
        <f>INDEX(NoSettings!$D:$D,MATCH(EPS!$A1785,NoSettings!$A:$A,0))</f>
        <v>1000000</v>
      </c>
      <c r="K1785">
        <f>INDEX(GWP!$C$2:$C$13,MATCH(EPS!I1785,GWP!$B$2:$B$13,0))</f>
        <v>0</v>
      </c>
      <c r="L1785" s="4">
        <f t="shared" si="55"/>
        <v>0</v>
      </c>
    </row>
    <row r="1786" spans="1:12">
      <c r="A1786" t="s">
        <v>7390</v>
      </c>
      <c r="B1786" t="s">
        <v>10682</v>
      </c>
      <c r="C1786" t="s">
        <v>6874</v>
      </c>
      <c r="D1786" t="s">
        <v>1712</v>
      </c>
      <c r="H1786" t="str">
        <f>INDEX('Vensim Variables'!$B:$B,MATCH(EPS!$B1786,'Vensim Variables'!$A:$A,0))</f>
        <v>g pollutant</v>
      </c>
      <c r="I1786" t="str">
        <f t="shared" si="54"/>
        <v>OC</v>
      </c>
      <c r="J1786">
        <f>INDEX(NoSettings!$D:$D,MATCH(EPS!$A1786,NoSettings!$A:$A,0))</f>
        <v>12000000</v>
      </c>
      <c r="K1786">
        <f>INDEX(GWP!$C$2:$C$13,MATCH(EPS!I1786,GWP!$B$2:$B$13,0))</f>
        <v>0</v>
      </c>
      <c r="L1786" s="4">
        <f t="shared" si="55"/>
        <v>0</v>
      </c>
    </row>
    <row r="1787" spans="1:12">
      <c r="A1787" t="s">
        <v>7391</v>
      </c>
      <c r="B1787" t="s">
        <v>10682</v>
      </c>
      <c r="C1787" t="s">
        <v>6874</v>
      </c>
      <c r="D1787" t="s">
        <v>1713</v>
      </c>
      <c r="H1787" t="str">
        <f>INDEX('Vensim Variables'!$B:$B,MATCH(EPS!$B1787,'Vensim Variables'!$A:$A,0))</f>
        <v>g pollutant</v>
      </c>
      <c r="I1787" t="str">
        <f t="shared" si="54"/>
        <v>CH4</v>
      </c>
      <c r="J1787">
        <f>INDEX(NoSettings!$D:$D,MATCH(EPS!$A1787,NoSettings!$A:$A,0))</f>
        <v>10060000000000</v>
      </c>
      <c r="K1787">
        <f>INDEX(GWP!$C$2:$C$13,MATCH(EPS!I1787,GWP!$B$2:$B$13,0))</f>
        <v>28</v>
      </c>
      <c r="L1787" s="4">
        <f t="shared" si="55"/>
        <v>281.68</v>
      </c>
    </row>
    <row r="1788" spans="1:12">
      <c r="A1788" t="s">
        <v>7392</v>
      </c>
      <c r="B1788" t="s">
        <v>10682</v>
      </c>
      <c r="C1788" t="s">
        <v>6874</v>
      </c>
      <c r="D1788" t="s">
        <v>1714</v>
      </c>
      <c r="H1788" t="str">
        <f>INDEX('Vensim Variables'!$B:$B,MATCH(EPS!$B1788,'Vensim Variables'!$A:$A,0))</f>
        <v>g pollutant</v>
      </c>
      <c r="I1788" t="str">
        <f t="shared" si="54"/>
        <v>N2O</v>
      </c>
      <c r="J1788">
        <f>INDEX(NoSettings!$D:$D,MATCH(EPS!$A1788,NoSettings!$A:$A,0))</f>
        <v>1190000000000</v>
      </c>
      <c r="K1788">
        <f>INDEX(GWP!$C$2:$C$13,MATCH(EPS!I1788,GWP!$B$2:$B$13,0))</f>
        <v>265</v>
      </c>
      <c r="L1788" s="4">
        <f t="shared" si="55"/>
        <v>315.35000000000002</v>
      </c>
    </row>
    <row r="1789" spans="1:12">
      <c r="A1789" t="s">
        <v>7393</v>
      </c>
      <c r="B1789" t="s">
        <v>10682</v>
      </c>
      <c r="C1789" t="s">
        <v>6874</v>
      </c>
      <c r="D1789" t="s">
        <v>1715</v>
      </c>
      <c r="H1789" t="str">
        <f>INDEX('Vensim Variables'!$B:$B,MATCH(EPS!$B1789,'Vensim Variables'!$A:$A,0))</f>
        <v>g pollutant</v>
      </c>
      <c r="I1789" t="str">
        <f t="shared" si="54"/>
        <v>F gases</v>
      </c>
      <c r="J1789">
        <f>INDEX(NoSettings!$D:$D,MATCH(EPS!$A1789,NoSettings!$A:$A,0))</f>
        <v>0</v>
      </c>
      <c r="K1789">
        <f>INDEX(GWP!$C$2:$C$13,MATCH(EPS!I1789,GWP!$B$2:$B$13,0))</f>
        <v>1</v>
      </c>
      <c r="L1789" s="4">
        <f t="shared" si="55"/>
        <v>0</v>
      </c>
    </row>
    <row r="1790" spans="1:12">
      <c r="A1790" t="s">
        <v>7394</v>
      </c>
      <c r="B1790" t="s">
        <v>10682</v>
      </c>
      <c r="C1790" t="s">
        <v>6875</v>
      </c>
      <c r="D1790" t="s">
        <v>1702</v>
      </c>
      <c r="H1790" t="str">
        <f>INDEX('Vensim Variables'!$B:$B,MATCH(EPS!$B1790,'Vensim Variables'!$A:$A,0))</f>
        <v>g pollutant</v>
      </c>
      <c r="I1790" t="str">
        <f t="shared" si="54"/>
        <v>CO2</v>
      </c>
      <c r="J1790">
        <f>INDEX(NoSettings!$D:$D,MATCH(EPS!$A1790,NoSettings!$A:$A,0))</f>
        <v>2500000000000</v>
      </c>
      <c r="K1790">
        <f>INDEX(GWP!$C$2:$C$13,MATCH(EPS!I1790,GWP!$B$2:$B$13,0))</f>
        <v>1</v>
      </c>
      <c r="L1790" s="4">
        <f t="shared" si="55"/>
        <v>2.5</v>
      </c>
    </row>
    <row r="1791" spans="1:12">
      <c r="A1791" t="s">
        <v>7395</v>
      </c>
      <c r="B1791" t="s">
        <v>10682</v>
      </c>
      <c r="C1791" t="s">
        <v>6875</v>
      </c>
      <c r="D1791" t="s">
        <v>1705</v>
      </c>
      <c r="H1791" t="str">
        <f>INDEX('Vensim Variables'!$B:$B,MATCH(EPS!$B1791,'Vensim Variables'!$A:$A,0))</f>
        <v>g pollutant</v>
      </c>
      <c r="I1791" t="str">
        <f t="shared" si="54"/>
        <v>VOC</v>
      </c>
      <c r="J1791">
        <f>INDEX(NoSettings!$D:$D,MATCH(EPS!$A1791,NoSettings!$A:$A,0))</f>
        <v>1073000000</v>
      </c>
      <c r="K1791">
        <f>INDEX(GWP!$C$2:$C$13,MATCH(EPS!I1791,GWP!$B$2:$B$13,0))</f>
        <v>0</v>
      </c>
      <c r="L1791" s="4">
        <f t="shared" si="55"/>
        <v>0</v>
      </c>
    </row>
    <row r="1792" spans="1:12">
      <c r="A1792" t="s">
        <v>7396</v>
      </c>
      <c r="B1792" t="s">
        <v>10682</v>
      </c>
      <c r="C1792" t="s">
        <v>6875</v>
      </c>
      <c r="D1792" t="s">
        <v>1706</v>
      </c>
      <c r="H1792" t="str">
        <f>INDEX('Vensim Variables'!$B:$B,MATCH(EPS!$B1792,'Vensim Variables'!$A:$A,0))</f>
        <v>g pollutant</v>
      </c>
      <c r="I1792" t="str">
        <f t="shared" si="54"/>
        <v>CO</v>
      </c>
      <c r="J1792">
        <f>INDEX(NoSettings!$D:$D,MATCH(EPS!$A1792,NoSettings!$A:$A,0))</f>
        <v>15760000000</v>
      </c>
      <c r="K1792">
        <f>INDEX(GWP!$C$2:$C$13,MATCH(EPS!I1792,GWP!$B$2:$B$13,0))</f>
        <v>0</v>
      </c>
      <c r="L1792" s="4">
        <f t="shared" si="55"/>
        <v>0</v>
      </c>
    </row>
    <row r="1793" spans="1:12">
      <c r="A1793" t="s">
        <v>7397</v>
      </c>
      <c r="B1793" t="s">
        <v>10682</v>
      </c>
      <c r="C1793" t="s">
        <v>6875</v>
      </c>
      <c r="D1793" t="s">
        <v>1707</v>
      </c>
      <c r="H1793" t="str">
        <f>INDEX('Vensim Variables'!$B:$B,MATCH(EPS!$B1793,'Vensim Variables'!$A:$A,0))</f>
        <v>g pollutant</v>
      </c>
      <c r="I1793" t="str">
        <f t="shared" si="54"/>
        <v>NOx</v>
      </c>
      <c r="J1793">
        <f>INDEX(NoSettings!$D:$D,MATCH(EPS!$A1793,NoSettings!$A:$A,0))</f>
        <v>4185000000</v>
      </c>
      <c r="K1793">
        <f>INDEX(GWP!$C$2:$C$13,MATCH(EPS!I1793,GWP!$B$2:$B$13,0))</f>
        <v>0</v>
      </c>
      <c r="L1793" s="4">
        <f t="shared" si="55"/>
        <v>0</v>
      </c>
    </row>
    <row r="1794" spans="1:12">
      <c r="A1794" t="s">
        <v>7398</v>
      </c>
      <c r="B1794" t="s">
        <v>10682</v>
      </c>
      <c r="C1794" t="s">
        <v>6875</v>
      </c>
      <c r="D1794" t="s">
        <v>1708</v>
      </c>
      <c r="H1794" t="str">
        <f>INDEX('Vensim Variables'!$B:$B,MATCH(EPS!$B1794,'Vensim Variables'!$A:$A,0))</f>
        <v>g pollutant</v>
      </c>
      <c r="I1794" t="str">
        <f t="shared" si="54"/>
        <v>PM10</v>
      </c>
      <c r="J1794">
        <f>INDEX(NoSettings!$D:$D,MATCH(EPS!$A1794,NoSettings!$A:$A,0))</f>
        <v>369200000000</v>
      </c>
      <c r="K1794">
        <f>INDEX(GWP!$C$2:$C$13,MATCH(EPS!I1794,GWP!$B$2:$B$13,0))</f>
        <v>0</v>
      </c>
      <c r="L1794" s="4">
        <f t="shared" si="55"/>
        <v>0</v>
      </c>
    </row>
    <row r="1795" spans="1:12">
      <c r="A1795" t="s">
        <v>7399</v>
      </c>
      <c r="B1795" t="s">
        <v>10682</v>
      </c>
      <c r="C1795" t="s">
        <v>6875</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INDEX(NoSettings!$D:$D,MATCH(EPS!$A1795,NoSettings!$A:$A,0))</f>
        <v>49070000000</v>
      </c>
      <c r="K1795">
        <f>INDEX(GWP!$C$2:$C$13,MATCH(EPS!I1795,GWP!$B$2:$B$13,0))</f>
        <v>0</v>
      </c>
      <c r="L1795" s="4">
        <f t="shared" ref="L1795:L1858" si="57">IF(H1795="g pollutant",K1795*J1795/10^12,IF(H1795="MMTCO2e",J1795,IF(H1795="MWh",J1795,0)))</f>
        <v>0</v>
      </c>
    </row>
    <row r="1796" spans="1:12">
      <c r="A1796" t="s">
        <v>7400</v>
      </c>
      <c r="B1796" t="s">
        <v>10682</v>
      </c>
      <c r="C1796" t="s">
        <v>6875</v>
      </c>
      <c r="D1796" t="s">
        <v>1710</v>
      </c>
      <c r="H1796" t="str">
        <f>INDEX('Vensim Variables'!$B:$B,MATCH(EPS!$B1796,'Vensim Variables'!$A:$A,0))</f>
        <v>g pollutant</v>
      </c>
      <c r="I1796" t="str">
        <f t="shared" si="56"/>
        <v>SOx</v>
      </c>
      <c r="J1796">
        <f>INDEX(NoSettings!$D:$D,MATCH(EPS!$A1796,NoSettings!$A:$A,0))</f>
        <v>669000000</v>
      </c>
      <c r="K1796">
        <f>INDEX(GWP!$C$2:$C$13,MATCH(EPS!I1796,GWP!$B$2:$B$13,0))</f>
        <v>0</v>
      </c>
      <c r="L1796" s="4">
        <f t="shared" si="57"/>
        <v>0</v>
      </c>
    </row>
    <row r="1797" spans="1:12">
      <c r="A1797" t="s">
        <v>7401</v>
      </c>
      <c r="B1797" t="s">
        <v>10682</v>
      </c>
      <c r="C1797" t="s">
        <v>6875</v>
      </c>
      <c r="D1797" t="s">
        <v>1711</v>
      </c>
      <c r="H1797" t="str">
        <f>INDEX('Vensim Variables'!$B:$B,MATCH(EPS!$B1797,'Vensim Variables'!$A:$A,0))</f>
        <v>g pollutant</v>
      </c>
      <c r="I1797" t="str">
        <f t="shared" si="56"/>
        <v>BC</v>
      </c>
      <c r="J1797">
        <f>INDEX(NoSettings!$D:$D,MATCH(EPS!$A1797,NoSettings!$A:$A,0))</f>
        <v>41000000</v>
      </c>
      <c r="K1797">
        <f>INDEX(GWP!$C$2:$C$13,MATCH(EPS!I1797,GWP!$B$2:$B$13,0))</f>
        <v>0</v>
      </c>
      <c r="L1797" s="4">
        <f t="shared" si="57"/>
        <v>0</v>
      </c>
    </row>
    <row r="1798" spans="1:12">
      <c r="A1798" t="s">
        <v>7402</v>
      </c>
      <c r="B1798" t="s">
        <v>10682</v>
      </c>
      <c r="C1798" t="s">
        <v>6875</v>
      </c>
      <c r="D1798" t="s">
        <v>1712</v>
      </c>
      <c r="H1798" t="str">
        <f>INDEX('Vensim Variables'!$B:$B,MATCH(EPS!$B1798,'Vensim Variables'!$A:$A,0))</f>
        <v>g pollutant</v>
      </c>
      <c r="I1798" t="str">
        <f t="shared" si="56"/>
        <v>OC</v>
      </c>
      <c r="J1798">
        <f>INDEX(NoSettings!$D:$D,MATCH(EPS!$A1798,NoSettings!$A:$A,0))</f>
        <v>319000000</v>
      </c>
      <c r="K1798">
        <f>INDEX(GWP!$C$2:$C$13,MATCH(EPS!I1798,GWP!$B$2:$B$13,0))</f>
        <v>0</v>
      </c>
      <c r="L1798" s="4">
        <f t="shared" si="57"/>
        <v>0</v>
      </c>
    </row>
    <row r="1799" spans="1:12">
      <c r="A1799" t="s">
        <v>7403</v>
      </c>
      <c r="B1799" t="s">
        <v>10682</v>
      </c>
      <c r="C1799" t="s">
        <v>6875</v>
      </c>
      <c r="D1799" t="s">
        <v>1713</v>
      </c>
      <c r="H1799" t="str">
        <f>INDEX('Vensim Variables'!$B:$B,MATCH(EPS!$B1799,'Vensim Variables'!$A:$A,0))</f>
        <v>g pollutant</v>
      </c>
      <c r="I1799" t="str">
        <f t="shared" si="56"/>
        <v>CH4</v>
      </c>
      <c r="J1799">
        <f>INDEX(NoSettings!$D:$D,MATCH(EPS!$A1799,NoSettings!$A:$A,0))</f>
        <v>1821000000000</v>
      </c>
      <c r="K1799">
        <f>INDEX(GWP!$C$2:$C$13,MATCH(EPS!I1799,GWP!$B$2:$B$13,0))</f>
        <v>28</v>
      </c>
      <c r="L1799" s="4">
        <f t="shared" si="57"/>
        <v>50.988</v>
      </c>
    </row>
    <row r="1800" spans="1:12">
      <c r="A1800" t="s">
        <v>7404</v>
      </c>
      <c r="B1800" t="s">
        <v>10682</v>
      </c>
      <c r="C1800" t="s">
        <v>6875</v>
      </c>
      <c r="D1800" t="s">
        <v>1714</v>
      </c>
      <c r="H1800" t="str">
        <f>INDEX('Vensim Variables'!$B:$B,MATCH(EPS!$B1800,'Vensim Variables'!$A:$A,0))</f>
        <v>g pollutant</v>
      </c>
      <c r="I1800" t="str">
        <f t="shared" si="56"/>
        <v>N2O</v>
      </c>
      <c r="J1800">
        <f>INDEX(NoSettings!$D:$D,MATCH(EPS!$A1800,NoSettings!$A:$A,0))</f>
        <v>0</v>
      </c>
      <c r="K1800">
        <f>INDEX(GWP!$C$2:$C$13,MATCH(EPS!I1800,GWP!$B$2:$B$13,0))</f>
        <v>265</v>
      </c>
      <c r="L1800" s="4">
        <f t="shared" si="57"/>
        <v>0</v>
      </c>
    </row>
    <row r="1801" spans="1:12">
      <c r="A1801" t="s">
        <v>7405</v>
      </c>
      <c r="B1801" t="s">
        <v>10682</v>
      </c>
      <c r="C1801" t="s">
        <v>6875</v>
      </c>
      <c r="D1801" t="s">
        <v>1715</v>
      </c>
      <c r="H1801" t="str">
        <f>INDEX('Vensim Variables'!$B:$B,MATCH(EPS!$B1801,'Vensim Variables'!$A:$A,0))</f>
        <v>g pollutant</v>
      </c>
      <c r="I1801" t="str">
        <f t="shared" si="56"/>
        <v>F gases</v>
      </c>
      <c r="J1801">
        <f>INDEX(NoSettings!$D:$D,MATCH(EPS!$A1801,NoSettings!$A:$A,0))</f>
        <v>0</v>
      </c>
      <c r="K1801">
        <f>INDEX(GWP!$C$2:$C$13,MATCH(EPS!I1801,GWP!$B$2:$B$13,0))</f>
        <v>1</v>
      </c>
      <c r="L1801" s="4">
        <f t="shared" si="57"/>
        <v>0</v>
      </c>
    </row>
    <row r="1802" spans="1:12">
      <c r="A1802" t="s">
        <v>7406</v>
      </c>
      <c r="B1802" t="s">
        <v>10682</v>
      </c>
      <c r="C1802" t="s">
        <v>6876</v>
      </c>
      <c r="D1802" t="s">
        <v>1702</v>
      </c>
      <c r="H1802" t="str">
        <f>INDEX('Vensim Variables'!$B:$B,MATCH(EPS!$B1802,'Vensim Variables'!$A:$A,0))</f>
        <v>g pollutant</v>
      </c>
      <c r="I1802" t="str">
        <f t="shared" si="56"/>
        <v>CO2</v>
      </c>
      <c r="J1802">
        <f>INDEX(NoSettings!$D:$D,MATCH(EPS!$A1802,NoSettings!$A:$A,0))</f>
        <v>44049200000000</v>
      </c>
      <c r="K1802">
        <f>INDEX(GWP!$C$2:$C$13,MATCH(EPS!I1802,GWP!$B$2:$B$13,0))</f>
        <v>1</v>
      </c>
      <c r="L1802" s="4">
        <f t="shared" si="57"/>
        <v>44.049199999999999</v>
      </c>
    </row>
    <row r="1803" spans="1:12">
      <c r="A1803" t="s">
        <v>7407</v>
      </c>
      <c r="B1803" t="s">
        <v>10682</v>
      </c>
      <c r="C1803" t="s">
        <v>6876</v>
      </c>
      <c r="D1803" t="s">
        <v>1705</v>
      </c>
      <c r="H1803" t="str">
        <f>INDEX('Vensim Variables'!$B:$B,MATCH(EPS!$B1803,'Vensim Variables'!$A:$A,0))</f>
        <v>g pollutant</v>
      </c>
      <c r="I1803" t="str">
        <f t="shared" si="56"/>
        <v>VOC</v>
      </c>
      <c r="J1803">
        <f>INDEX(NoSettings!$D:$D,MATCH(EPS!$A1803,NoSettings!$A:$A,0))</f>
        <v>2717000000000</v>
      </c>
      <c r="K1803">
        <f>INDEX(GWP!$C$2:$C$13,MATCH(EPS!I1803,GWP!$B$2:$B$13,0))</f>
        <v>0</v>
      </c>
      <c r="L1803" s="4">
        <f t="shared" si="57"/>
        <v>0</v>
      </c>
    </row>
    <row r="1804" spans="1:12">
      <c r="A1804" t="s">
        <v>7408</v>
      </c>
      <c r="B1804" t="s">
        <v>10682</v>
      </c>
      <c r="C1804" t="s">
        <v>6876</v>
      </c>
      <c r="D1804" t="s">
        <v>1706</v>
      </c>
      <c r="H1804" t="str">
        <f>INDEX('Vensim Variables'!$B:$B,MATCH(EPS!$B1804,'Vensim Variables'!$A:$A,0))</f>
        <v>g pollutant</v>
      </c>
      <c r="I1804" t="str">
        <f t="shared" si="56"/>
        <v>CO</v>
      </c>
      <c r="J1804">
        <f>INDEX(NoSettings!$D:$D,MATCH(EPS!$A1804,NoSettings!$A:$A,0))</f>
        <v>674000000000</v>
      </c>
      <c r="K1804">
        <f>INDEX(GWP!$C$2:$C$13,MATCH(EPS!I1804,GWP!$B$2:$B$13,0))</f>
        <v>0</v>
      </c>
      <c r="L1804" s="4">
        <f t="shared" si="57"/>
        <v>0</v>
      </c>
    </row>
    <row r="1805" spans="1:12">
      <c r="A1805" t="s">
        <v>7409</v>
      </c>
      <c r="B1805" t="s">
        <v>10682</v>
      </c>
      <c r="C1805" t="s">
        <v>6876</v>
      </c>
      <c r="D1805" t="s">
        <v>1707</v>
      </c>
      <c r="H1805" t="str">
        <f>INDEX('Vensim Variables'!$B:$B,MATCH(EPS!$B1805,'Vensim Variables'!$A:$A,0))</f>
        <v>g pollutant</v>
      </c>
      <c r="I1805" t="str">
        <f t="shared" si="56"/>
        <v>NOx</v>
      </c>
      <c r="J1805">
        <f>INDEX(NoSettings!$D:$D,MATCH(EPS!$A1805,NoSettings!$A:$A,0))</f>
        <v>613200000000</v>
      </c>
      <c r="K1805">
        <f>INDEX(GWP!$C$2:$C$13,MATCH(EPS!I1805,GWP!$B$2:$B$13,0))</f>
        <v>0</v>
      </c>
      <c r="L1805" s="4">
        <f t="shared" si="57"/>
        <v>0</v>
      </c>
    </row>
    <row r="1806" spans="1:12">
      <c r="A1806" t="s">
        <v>7410</v>
      </c>
      <c r="B1806" t="s">
        <v>10682</v>
      </c>
      <c r="C1806" t="s">
        <v>6876</v>
      </c>
      <c r="D1806" t="s">
        <v>1708</v>
      </c>
      <c r="H1806" t="str">
        <f>INDEX('Vensim Variables'!$B:$B,MATCH(EPS!$B1806,'Vensim Variables'!$A:$A,0))</f>
        <v>g pollutant</v>
      </c>
      <c r="I1806" t="str">
        <f t="shared" si="56"/>
        <v>PM10</v>
      </c>
      <c r="J1806">
        <f>INDEX(NoSettings!$D:$D,MATCH(EPS!$A1806,NoSettings!$A:$A,0))</f>
        <v>12860000000</v>
      </c>
      <c r="K1806">
        <f>INDEX(GWP!$C$2:$C$13,MATCH(EPS!I1806,GWP!$B$2:$B$13,0))</f>
        <v>0</v>
      </c>
      <c r="L1806" s="4">
        <f t="shared" si="57"/>
        <v>0</v>
      </c>
    </row>
    <row r="1807" spans="1:12">
      <c r="A1807" t="s">
        <v>7411</v>
      </c>
      <c r="B1807" t="s">
        <v>10682</v>
      </c>
      <c r="C1807" t="s">
        <v>6876</v>
      </c>
      <c r="D1807" t="s">
        <v>1709</v>
      </c>
      <c r="H1807" t="str">
        <f>INDEX('Vensim Variables'!$B:$B,MATCH(EPS!$B1807,'Vensim Variables'!$A:$A,0))</f>
        <v>g pollutant</v>
      </c>
      <c r="I1807" t="str">
        <f t="shared" si="56"/>
        <v>PM25</v>
      </c>
      <c r="J1807">
        <f>INDEX(NoSettings!$D:$D,MATCH(EPS!$A1807,NoSettings!$A:$A,0))</f>
        <v>12460000000</v>
      </c>
      <c r="K1807">
        <f>INDEX(GWP!$C$2:$C$13,MATCH(EPS!I1807,GWP!$B$2:$B$13,0))</f>
        <v>0</v>
      </c>
      <c r="L1807" s="4">
        <f t="shared" si="57"/>
        <v>0</v>
      </c>
    </row>
    <row r="1808" spans="1:12">
      <c r="A1808" t="s">
        <v>7412</v>
      </c>
      <c r="B1808" t="s">
        <v>10682</v>
      </c>
      <c r="C1808" t="s">
        <v>6876</v>
      </c>
      <c r="D1808" t="s">
        <v>1710</v>
      </c>
      <c r="H1808" t="str">
        <f>INDEX('Vensim Variables'!$B:$B,MATCH(EPS!$B1808,'Vensim Variables'!$A:$A,0))</f>
        <v>g pollutant</v>
      </c>
      <c r="I1808" t="str">
        <f t="shared" si="56"/>
        <v>SOx</v>
      </c>
      <c r="J1808">
        <f>INDEX(NoSettings!$D:$D,MATCH(EPS!$A1808,NoSettings!$A:$A,0))</f>
        <v>165300000000</v>
      </c>
      <c r="K1808">
        <f>INDEX(GWP!$C$2:$C$13,MATCH(EPS!I1808,GWP!$B$2:$B$13,0))</f>
        <v>0</v>
      </c>
      <c r="L1808" s="4">
        <f t="shared" si="57"/>
        <v>0</v>
      </c>
    </row>
    <row r="1809" spans="1:12">
      <c r="A1809" t="s">
        <v>7413</v>
      </c>
      <c r="B1809" t="s">
        <v>10682</v>
      </c>
      <c r="C1809" t="s">
        <v>6876</v>
      </c>
      <c r="D1809" t="s">
        <v>1711</v>
      </c>
      <c r="H1809" t="str">
        <f>INDEX('Vensim Variables'!$B:$B,MATCH(EPS!$B1809,'Vensim Variables'!$A:$A,0))</f>
        <v>g pollutant</v>
      </c>
      <c r="I1809" t="str">
        <f t="shared" si="56"/>
        <v>BC</v>
      </c>
      <c r="J1809">
        <f>INDEX(NoSettings!$D:$D,MATCH(EPS!$A1809,NoSettings!$A:$A,0))</f>
        <v>583000000</v>
      </c>
      <c r="K1809">
        <f>INDEX(GWP!$C$2:$C$13,MATCH(EPS!I1809,GWP!$B$2:$B$13,0))</f>
        <v>0</v>
      </c>
      <c r="L1809" s="4">
        <f t="shared" si="57"/>
        <v>0</v>
      </c>
    </row>
    <row r="1810" spans="1:12">
      <c r="A1810" t="s">
        <v>7414</v>
      </c>
      <c r="B1810" t="s">
        <v>10682</v>
      </c>
      <c r="C1810" t="s">
        <v>6876</v>
      </c>
      <c r="D1810" t="s">
        <v>1712</v>
      </c>
      <c r="H1810" t="str">
        <f>INDEX('Vensim Variables'!$B:$B,MATCH(EPS!$B1810,'Vensim Variables'!$A:$A,0))</f>
        <v>g pollutant</v>
      </c>
      <c r="I1810" t="str">
        <f t="shared" si="56"/>
        <v>OC</v>
      </c>
      <c r="J1810">
        <f>INDEX(NoSettings!$D:$D,MATCH(EPS!$A1810,NoSettings!$A:$A,0))</f>
        <v>4452000000</v>
      </c>
      <c r="K1810">
        <f>INDEX(GWP!$C$2:$C$13,MATCH(EPS!I1810,GWP!$B$2:$B$13,0))</f>
        <v>0</v>
      </c>
      <c r="L1810" s="4">
        <f t="shared" si="57"/>
        <v>0</v>
      </c>
    </row>
    <row r="1811" spans="1:12">
      <c r="A1811" t="s">
        <v>7415</v>
      </c>
      <c r="B1811" t="s">
        <v>10682</v>
      </c>
      <c r="C1811" t="s">
        <v>6876</v>
      </c>
      <c r="D1811" t="s">
        <v>1713</v>
      </c>
      <c r="H1811" t="str">
        <f>INDEX('Vensim Variables'!$B:$B,MATCH(EPS!$B1811,'Vensim Variables'!$A:$A,0))</f>
        <v>g pollutant</v>
      </c>
      <c r="I1811" t="str">
        <f t="shared" si="56"/>
        <v>CH4</v>
      </c>
      <c r="J1811">
        <f>INDEX(NoSettings!$D:$D,MATCH(EPS!$A1811,NoSettings!$A:$A,0))</f>
        <v>5814000000000</v>
      </c>
      <c r="K1811">
        <f>INDEX(GWP!$C$2:$C$13,MATCH(EPS!I1811,GWP!$B$2:$B$13,0))</f>
        <v>28</v>
      </c>
      <c r="L1811" s="4">
        <f t="shared" si="57"/>
        <v>162.792</v>
      </c>
    </row>
    <row r="1812" spans="1:12">
      <c r="A1812" t="s">
        <v>7416</v>
      </c>
      <c r="B1812" t="s">
        <v>10682</v>
      </c>
      <c r="C1812" t="s">
        <v>6876</v>
      </c>
      <c r="D1812" t="s">
        <v>1714</v>
      </c>
      <c r="H1812" t="str">
        <f>INDEX('Vensim Variables'!$B:$B,MATCH(EPS!$B1812,'Vensim Variables'!$A:$A,0))</f>
        <v>g pollutant</v>
      </c>
      <c r="I1812" t="str">
        <f t="shared" si="56"/>
        <v>N2O</v>
      </c>
      <c r="J1812">
        <f>INDEX(NoSettings!$D:$D,MATCH(EPS!$A1812,NoSettings!$A:$A,0))</f>
        <v>44170000</v>
      </c>
      <c r="K1812">
        <f>INDEX(GWP!$C$2:$C$13,MATCH(EPS!I1812,GWP!$B$2:$B$13,0))</f>
        <v>265</v>
      </c>
      <c r="L1812" s="4">
        <f t="shared" si="57"/>
        <v>1.170505E-2</v>
      </c>
    </row>
    <row r="1813" spans="1:12">
      <c r="A1813" t="s">
        <v>7417</v>
      </c>
      <c r="B1813" t="s">
        <v>10682</v>
      </c>
      <c r="C1813" t="s">
        <v>6876</v>
      </c>
      <c r="D1813" t="s">
        <v>1715</v>
      </c>
      <c r="H1813" t="str">
        <f>INDEX('Vensim Variables'!$B:$B,MATCH(EPS!$B1813,'Vensim Variables'!$A:$A,0))</f>
        <v>g pollutant</v>
      </c>
      <c r="I1813" t="str">
        <f t="shared" si="56"/>
        <v>F gases</v>
      </c>
      <c r="J1813">
        <f>INDEX(NoSettings!$D:$D,MATCH(EPS!$A1813,NoSettings!$A:$A,0))</f>
        <v>0</v>
      </c>
      <c r="K1813">
        <f>INDEX(GWP!$C$2:$C$13,MATCH(EPS!I1813,GWP!$B$2:$B$13,0))</f>
        <v>1</v>
      </c>
      <c r="L1813" s="4">
        <f t="shared" si="57"/>
        <v>0</v>
      </c>
    </row>
    <row r="1814" spans="1:12">
      <c r="A1814" t="s">
        <v>7418</v>
      </c>
      <c r="B1814" t="s">
        <v>10682</v>
      </c>
      <c r="C1814" t="s">
        <v>6877</v>
      </c>
      <c r="D1814" t="s">
        <v>1702</v>
      </c>
      <c r="H1814" t="str">
        <f>INDEX('Vensim Variables'!$B:$B,MATCH(EPS!$B1814,'Vensim Variables'!$A:$A,0))</f>
        <v>g pollutant</v>
      </c>
      <c r="I1814" t="str">
        <f t="shared" si="56"/>
        <v>CO2</v>
      </c>
      <c r="J1814">
        <f>INDEX(NoSettings!$D:$D,MATCH(EPS!$A1814,NoSettings!$A:$A,0))</f>
        <v>0</v>
      </c>
      <c r="K1814">
        <f>INDEX(GWP!$C$2:$C$13,MATCH(EPS!I1814,GWP!$B$2:$B$13,0))</f>
        <v>1</v>
      </c>
      <c r="L1814" s="4">
        <f t="shared" si="57"/>
        <v>0</v>
      </c>
    </row>
    <row r="1815" spans="1:12">
      <c r="A1815" t="s">
        <v>7419</v>
      </c>
      <c r="B1815" t="s">
        <v>10682</v>
      </c>
      <c r="C1815" t="s">
        <v>6877</v>
      </c>
      <c r="D1815" t="s">
        <v>1705</v>
      </c>
      <c r="H1815" t="str">
        <f>INDEX('Vensim Variables'!$B:$B,MATCH(EPS!$B1815,'Vensim Variables'!$A:$A,0))</f>
        <v>g pollutant</v>
      </c>
      <c r="I1815" t="str">
        <f t="shared" si="56"/>
        <v>VOC</v>
      </c>
      <c r="J1815">
        <f>INDEX(NoSettings!$D:$D,MATCH(EPS!$A1815,NoSettings!$A:$A,0))</f>
        <v>0</v>
      </c>
      <c r="K1815">
        <f>INDEX(GWP!$C$2:$C$13,MATCH(EPS!I1815,GWP!$B$2:$B$13,0))</f>
        <v>0</v>
      </c>
      <c r="L1815" s="4">
        <f t="shared" si="57"/>
        <v>0</v>
      </c>
    </row>
    <row r="1816" spans="1:12">
      <c r="A1816" t="s">
        <v>7420</v>
      </c>
      <c r="B1816" t="s">
        <v>10682</v>
      </c>
      <c r="C1816" t="s">
        <v>6877</v>
      </c>
      <c r="D1816" t="s">
        <v>1706</v>
      </c>
      <c r="H1816" t="str">
        <f>INDEX('Vensim Variables'!$B:$B,MATCH(EPS!$B1816,'Vensim Variables'!$A:$A,0))</f>
        <v>g pollutant</v>
      </c>
      <c r="I1816" t="str">
        <f t="shared" si="56"/>
        <v>CO</v>
      </c>
      <c r="J1816">
        <f>INDEX(NoSettings!$D:$D,MATCH(EPS!$A1816,NoSettings!$A:$A,0))</f>
        <v>0</v>
      </c>
      <c r="K1816">
        <f>INDEX(GWP!$C$2:$C$13,MATCH(EPS!I1816,GWP!$B$2:$B$13,0))</f>
        <v>0</v>
      </c>
      <c r="L1816" s="4">
        <f t="shared" si="57"/>
        <v>0</v>
      </c>
    </row>
    <row r="1817" spans="1:12">
      <c r="A1817" t="s">
        <v>7421</v>
      </c>
      <c r="B1817" t="s">
        <v>10682</v>
      </c>
      <c r="C1817" t="s">
        <v>6877</v>
      </c>
      <c r="D1817" t="s">
        <v>1707</v>
      </c>
      <c r="H1817" t="str">
        <f>INDEX('Vensim Variables'!$B:$B,MATCH(EPS!$B1817,'Vensim Variables'!$A:$A,0))</f>
        <v>g pollutant</v>
      </c>
      <c r="I1817" t="str">
        <f t="shared" si="56"/>
        <v>NOx</v>
      </c>
      <c r="J1817">
        <f>INDEX(NoSettings!$D:$D,MATCH(EPS!$A1817,NoSettings!$A:$A,0))</f>
        <v>0</v>
      </c>
      <c r="K1817">
        <f>INDEX(GWP!$C$2:$C$13,MATCH(EPS!I1817,GWP!$B$2:$B$13,0))</f>
        <v>0</v>
      </c>
      <c r="L1817" s="4">
        <f t="shared" si="57"/>
        <v>0</v>
      </c>
    </row>
    <row r="1818" spans="1:12">
      <c r="A1818" t="s">
        <v>7422</v>
      </c>
      <c r="B1818" t="s">
        <v>10682</v>
      </c>
      <c r="C1818" t="s">
        <v>6877</v>
      </c>
      <c r="D1818" t="s">
        <v>1708</v>
      </c>
      <c r="H1818" t="str">
        <f>INDEX('Vensim Variables'!$B:$B,MATCH(EPS!$B1818,'Vensim Variables'!$A:$A,0))</f>
        <v>g pollutant</v>
      </c>
      <c r="I1818" t="str">
        <f t="shared" si="56"/>
        <v>PM10</v>
      </c>
      <c r="J1818">
        <f>INDEX(NoSettings!$D:$D,MATCH(EPS!$A1818,NoSettings!$A:$A,0))</f>
        <v>0</v>
      </c>
      <c r="K1818">
        <f>INDEX(GWP!$C$2:$C$13,MATCH(EPS!I1818,GWP!$B$2:$B$13,0))</f>
        <v>0</v>
      </c>
      <c r="L1818" s="4">
        <f t="shared" si="57"/>
        <v>0</v>
      </c>
    </row>
    <row r="1819" spans="1:12">
      <c r="A1819" t="s">
        <v>7423</v>
      </c>
      <c r="B1819" t="s">
        <v>10682</v>
      </c>
      <c r="C1819" t="s">
        <v>6877</v>
      </c>
      <c r="D1819" t="s">
        <v>1709</v>
      </c>
      <c r="H1819" t="str">
        <f>INDEX('Vensim Variables'!$B:$B,MATCH(EPS!$B1819,'Vensim Variables'!$A:$A,0))</f>
        <v>g pollutant</v>
      </c>
      <c r="I1819" t="str">
        <f t="shared" si="56"/>
        <v>PM25</v>
      </c>
      <c r="J1819">
        <f>INDEX(NoSettings!$D:$D,MATCH(EPS!$A1819,NoSettings!$A:$A,0))</f>
        <v>0</v>
      </c>
      <c r="K1819">
        <f>INDEX(GWP!$C$2:$C$13,MATCH(EPS!I1819,GWP!$B$2:$B$13,0))</f>
        <v>0</v>
      </c>
      <c r="L1819" s="4">
        <f t="shared" si="57"/>
        <v>0</v>
      </c>
    </row>
    <row r="1820" spans="1:12">
      <c r="A1820" t="s">
        <v>7424</v>
      </c>
      <c r="B1820" t="s">
        <v>10682</v>
      </c>
      <c r="C1820" t="s">
        <v>6877</v>
      </c>
      <c r="D1820" t="s">
        <v>1710</v>
      </c>
      <c r="H1820" t="str">
        <f>INDEX('Vensim Variables'!$B:$B,MATCH(EPS!$B1820,'Vensim Variables'!$A:$A,0))</f>
        <v>g pollutant</v>
      </c>
      <c r="I1820" t="str">
        <f t="shared" si="56"/>
        <v>SOx</v>
      </c>
      <c r="J1820">
        <f>INDEX(NoSettings!$D:$D,MATCH(EPS!$A1820,NoSettings!$A:$A,0))</f>
        <v>0</v>
      </c>
      <c r="K1820">
        <f>INDEX(GWP!$C$2:$C$13,MATCH(EPS!I1820,GWP!$B$2:$B$13,0))</f>
        <v>0</v>
      </c>
      <c r="L1820" s="4">
        <f t="shared" si="57"/>
        <v>0</v>
      </c>
    </row>
    <row r="1821" spans="1:12">
      <c r="A1821" t="s">
        <v>7425</v>
      </c>
      <c r="B1821" t="s">
        <v>10682</v>
      </c>
      <c r="C1821" t="s">
        <v>6877</v>
      </c>
      <c r="D1821" t="s">
        <v>1711</v>
      </c>
      <c r="H1821" t="str">
        <f>INDEX('Vensim Variables'!$B:$B,MATCH(EPS!$B1821,'Vensim Variables'!$A:$A,0))</f>
        <v>g pollutant</v>
      </c>
      <c r="I1821" t="str">
        <f t="shared" si="56"/>
        <v>BC</v>
      </c>
      <c r="J1821">
        <f>INDEX(NoSettings!$D:$D,MATCH(EPS!$A1821,NoSettings!$A:$A,0))</f>
        <v>0</v>
      </c>
      <c r="K1821">
        <f>INDEX(GWP!$C$2:$C$13,MATCH(EPS!I1821,GWP!$B$2:$B$13,0))</f>
        <v>0</v>
      </c>
      <c r="L1821" s="4">
        <f t="shared" si="57"/>
        <v>0</v>
      </c>
    </row>
    <row r="1822" spans="1:12">
      <c r="A1822" t="s">
        <v>7426</v>
      </c>
      <c r="B1822" t="s">
        <v>10682</v>
      </c>
      <c r="C1822" t="s">
        <v>6877</v>
      </c>
      <c r="D1822" t="s">
        <v>1712</v>
      </c>
      <c r="H1822" t="str">
        <f>INDEX('Vensim Variables'!$B:$B,MATCH(EPS!$B1822,'Vensim Variables'!$A:$A,0))</f>
        <v>g pollutant</v>
      </c>
      <c r="I1822" t="str">
        <f t="shared" si="56"/>
        <v>OC</v>
      </c>
      <c r="J1822">
        <f>INDEX(NoSettings!$D:$D,MATCH(EPS!$A1822,NoSettings!$A:$A,0))</f>
        <v>0</v>
      </c>
      <c r="K1822">
        <f>INDEX(GWP!$C$2:$C$13,MATCH(EPS!I1822,GWP!$B$2:$B$13,0))</f>
        <v>0</v>
      </c>
      <c r="L1822" s="4">
        <f t="shared" si="57"/>
        <v>0</v>
      </c>
    </row>
    <row r="1823" spans="1:12">
      <c r="A1823" t="s">
        <v>7427</v>
      </c>
      <c r="B1823" t="s">
        <v>10682</v>
      </c>
      <c r="C1823" t="s">
        <v>6877</v>
      </c>
      <c r="D1823" t="s">
        <v>1713</v>
      </c>
      <c r="H1823" t="str">
        <f>INDEX('Vensim Variables'!$B:$B,MATCH(EPS!$B1823,'Vensim Variables'!$A:$A,0))</f>
        <v>g pollutant</v>
      </c>
      <c r="I1823" t="str">
        <f t="shared" si="56"/>
        <v>CH4</v>
      </c>
      <c r="J1823">
        <f>INDEX(NoSettings!$D:$D,MATCH(EPS!$A1823,NoSettings!$A:$A,0))</f>
        <v>0</v>
      </c>
      <c r="K1823">
        <f>INDEX(GWP!$C$2:$C$13,MATCH(EPS!I1823,GWP!$B$2:$B$13,0))</f>
        <v>28</v>
      </c>
      <c r="L1823" s="4">
        <f t="shared" si="57"/>
        <v>0</v>
      </c>
    </row>
    <row r="1824" spans="1:12">
      <c r="A1824" t="s">
        <v>7428</v>
      </c>
      <c r="B1824" t="s">
        <v>10682</v>
      </c>
      <c r="C1824" t="s">
        <v>6877</v>
      </c>
      <c r="D1824" t="s">
        <v>1714</v>
      </c>
      <c r="H1824" t="str">
        <f>INDEX('Vensim Variables'!$B:$B,MATCH(EPS!$B1824,'Vensim Variables'!$A:$A,0))</f>
        <v>g pollutant</v>
      </c>
      <c r="I1824" t="str">
        <f t="shared" si="56"/>
        <v>N2O</v>
      </c>
      <c r="J1824">
        <f>INDEX(NoSettings!$D:$D,MATCH(EPS!$A1824,NoSettings!$A:$A,0))</f>
        <v>0</v>
      </c>
      <c r="K1824">
        <f>INDEX(GWP!$C$2:$C$13,MATCH(EPS!I1824,GWP!$B$2:$B$13,0))</f>
        <v>265</v>
      </c>
      <c r="L1824" s="4">
        <f t="shared" si="57"/>
        <v>0</v>
      </c>
    </row>
    <row r="1825" spans="1:12">
      <c r="A1825" t="s">
        <v>7429</v>
      </c>
      <c r="B1825" t="s">
        <v>10682</v>
      </c>
      <c r="C1825" t="s">
        <v>6877</v>
      </c>
      <c r="D1825" t="s">
        <v>1715</v>
      </c>
      <c r="H1825" t="str">
        <f>INDEX('Vensim Variables'!$B:$B,MATCH(EPS!$B1825,'Vensim Variables'!$A:$A,0))</f>
        <v>g pollutant</v>
      </c>
      <c r="I1825" t="str">
        <f t="shared" si="56"/>
        <v>F gases</v>
      </c>
      <c r="J1825">
        <f>INDEX(NoSettings!$D:$D,MATCH(EPS!$A1825,NoSettings!$A:$A,0))</f>
        <v>0</v>
      </c>
      <c r="K1825">
        <f>INDEX(GWP!$C$2:$C$13,MATCH(EPS!I1825,GWP!$B$2:$B$13,0))</f>
        <v>1</v>
      </c>
      <c r="L1825" s="4">
        <f t="shared" si="57"/>
        <v>0</v>
      </c>
    </row>
    <row r="1826" spans="1:12">
      <c r="A1826" t="s">
        <v>7430</v>
      </c>
      <c r="B1826" t="s">
        <v>10682</v>
      </c>
      <c r="C1826" t="s">
        <v>6878</v>
      </c>
      <c r="D1826" t="s">
        <v>1702</v>
      </c>
      <c r="H1826" t="str">
        <f>INDEX('Vensim Variables'!$B:$B,MATCH(EPS!$B1826,'Vensim Variables'!$A:$A,0))</f>
        <v>g pollutant</v>
      </c>
      <c r="I1826" t="str">
        <f t="shared" si="56"/>
        <v>CO2</v>
      </c>
      <c r="J1826">
        <f>INDEX(NoSettings!$D:$D,MATCH(EPS!$A1826,NoSettings!$A:$A,0))</f>
        <v>5000000000000</v>
      </c>
      <c r="K1826">
        <f>INDEX(GWP!$C$2:$C$13,MATCH(EPS!I1826,GWP!$B$2:$B$13,0))</f>
        <v>1</v>
      </c>
      <c r="L1826" s="4">
        <f t="shared" si="57"/>
        <v>5</v>
      </c>
    </row>
    <row r="1827" spans="1:12">
      <c r="A1827" t="s">
        <v>7431</v>
      </c>
      <c r="B1827" t="s">
        <v>10682</v>
      </c>
      <c r="C1827" t="s">
        <v>6878</v>
      </c>
      <c r="D1827" t="s">
        <v>1705</v>
      </c>
      <c r="H1827" t="str">
        <f>INDEX('Vensim Variables'!$B:$B,MATCH(EPS!$B1827,'Vensim Variables'!$A:$A,0))</f>
        <v>g pollutant</v>
      </c>
      <c r="I1827" t="str">
        <f t="shared" si="56"/>
        <v>VOC</v>
      </c>
      <c r="J1827">
        <f>INDEX(NoSettings!$D:$D,MATCH(EPS!$A1827,NoSettings!$A:$A,0))</f>
        <v>0</v>
      </c>
      <c r="K1827">
        <f>INDEX(GWP!$C$2:$C$13,MATCH(EPS!I1827,GWP!$B$2:$B$13,0))</f>
        <v>0</v>
      </c>
      <c r="L1827" s="4">
        <f t="shared" si="57"/>
        <v>0</v>
      </c>
    </row>
    <row r="1828" spans="1:12">
      <c r="A1828" t="s">
        <v>7432</v>
      </c>
      <c r="B1828" t="s">
        <v>10682</v>
      </c>
      <c r="C1828" t="s">
        <v>6878</v>
      </c>
      <c r="D1828" t="s">
        <v>1706</v>
      </c>
      <c r="H1828" t="str">
        <f>INDEX('Vensim Variables'!$B:$B,MATCH(EPS!$B1828,'Vensim Variables'!$A:$A,0))</f>
        <v>g pollutant</v>
      </c>
      <c r="I1828" t="str">
        <f t="shared" si="56"/>
        <v>CO</v>
      </c>
      <c r="J1828">
        <f>INDEX(NoSettings!$D:$D,MATCH(EPS!$A1828,NoSettings!$A:$A,0))</f>
        <v>0</v>
      </c>
      <c r="K1828">
        <f>INDEX(GWP!$C$2:$C$13,MATCH(EPS!I1828,GWP!$B$2:$B$13,0))</f>
        <v>0</v>
      </c>
      <c r="L1828" s="4">
        <f t="shared" si="57"/>
        <v>0</v>
      </c>
    </row>
    <row r="1829" spans="1:12">
      <c r="A1829" t="s">
        <v>7433</v>
      </c>
      <c r="B1829" t="s">
        <v>10682</v>
      </c>
      <c r="C1829" t="s">
        <v>6878</v>
      </c>
      <c r="D1829" t="s">
        <v>1707</v>
      </c>
      <c r="H1829" t="str">
        <f>INDEX('Vensim Variables'!$B:$B,MATCH(EPS!$B1829,'Vensim Variables'!$A:$A,0))</f>
        <v>g pollutant</v>
      </c>
      <c r="I1829" t="str">
        <f t="shared" si="56"/>
        <v>NOx</v>
      </c>
      <c r="J1829">
        <f>INDEX(NoSettings!$D:$D,MATCH(EPS!$A1829,NoSettings!$A:$A,0))</f>
        <v>0</v>
      </c>
      <c r="K1829">
        <f>INDEX(GWP!$C$2:$C$13,MATCH(EPS!I1829,GWP!$B$2:$B$13,0))</f>
        <v>0</v>
      </c>
      <c r="L1829" s="4">
        <f t="shared" si="57"/>
        <v>0</v>
      </c>
    </row>
    <row r="1830" spans="1:12">
      <c r="A1830" t="s">
        <v>7434</v>
      </c>
      <c r="B1830" t="s">
        <v>10682</v>
      </c>
      <c r="C1830" t="s">
        <v>6878</v>
      </c>
      <c r="D1830" t="s">
        <v>1708</v>
      </c>
      <c r="H1830" t="str">
        <f>INDEX('Vensim Variables'!$B:$B,MATCH(EPS!$B1830,'Vensim Variables'!$A:$A,0))</f>
        <v>g pollutant</v>
      </c>
      <c r="I1830" t="str">
        <f t="shared" si="56"/>
        <v>PM10</v>
      </c>
      <c r="J1830">
        <f>INDEX(NoSettings!$D:$D,MATCH(EPS!$A1830,NoSettings!$A:$A,0))</f>
        <v>0</v>
      </c>
      <c r="K1830">
        <f>INDEX(GWP!$C$2:$C$13,MATCH(EPS!I1830,GWP!$B$2:$B$13,0))</f>
        <v>0</v>
      </c>
      <c r="L1830" s="4">
        <f t="shared" si="57"/>
        <v>0</v>
      </c>
    </row>
    <row r="1831" spans="1:12">
      <c r="A1831" t="s">
        <v>7435</v>
      </c>
      <c r="B1831" t="s">
        <v>10682</v>
      </c>
      <c r="C1831" t="s">
        <v>6878</v>
      </c>
      <c r="D1831" t="s">
        <v>1709</v>
      </c>
      <c r="H1831" t="str">
        <f>INDEX('Vensim Variables'!$B:$B,MATCH(EPS!$B1831,'Vensim Variables'!$A:$A,0))</f>
        <v>g pollutant</v>
      </c>
      <c r="I1831" t="str">
        <f t="shared" si="56"/>
        <v>PM25</v>
      </c>
      <c r="J1831">
        <f>INDEX(NoSettings!$D:$D,MATCH(EPS!$A1831,NoSettings!$A:$A,0))</f>
        <v>0</v>
      </c>
      <c r="K1831">
        <f>INDEX(GWP!$C$2:$C$13,MATCH(EPS!I1831,GWP!$B$2:$B$13,0))</f>
        <v>0</v>
      </c>
      <c r="L1831" s="4">
        <f t="shared" si="57"/>
        <v>0</v>
      </c>
    </row>
    <row r="1832" spans="1:12">
      <c r="A1832" t="s">
        <v>7436</v>
      </c>
      <c r="B1832" t="s">
        <v>10682</v>
      </c>
      <c r="C1832" t="s">
        <v>6878</v>
      </c>
      <c r="D1832" t="s">
        <v>1710</v>
      </c>
      <c r="H1832" t="str">
        <f>INDEX('Vensim Variables'!$B:$B,MATCH(EPS!$B1832,'Vensim Variables'!$A:$A,0))</f>
        <v>g pollutant</v>
      </c>
      <c r="I1832" t="str">
        <f t="shared" si="56"/>
        <v>SOx</v>
      </c>
      <c r="J1832">
        <f>INDEX(NoSettings!$D:$D,MATCH(EPS!$A1832,NoSettings!$A:$A,0))</f>
        <v>0</v>
      </c>
      <c r="K1832">
        <f>INDEX(GWP!$C$2:$C$13,MATCH(EPS!I1832,GWP!$B$2:$B$13,0))</f>
        <v>0</v>
      </c>
      <c r="L1832" s="4">
        <f t="shared" si="57"/>
        <v>0</v>
      </c>
    </row>
    <row r="1833" spans="1:12">
      <c r="A1833" t="s">
        <v>7437</v>
      </c>
      <c r="B1833" t="s">
        <v>10682</v>
      </c>
      <c r="C1833" t="s">
        <v>6878</v>
      </c>
      <c r="D1833" t="s">
        <v>1711</v>
      </c>
      <c r="H1833" t="str">
        <f>INDEX('Vensim Variables'!$B:$B,MATCH(EPS!$B1833,'Vensim Variables'!$A:$A,0))</f>
        <v>g pollutant</v>
      </c>
      <c r="I1833" t="str">
        <f t="shared" si="56"/>
        <v>BC</v>
      </c>
      <c r="J1833">
        <f>INDEX(NoSettings!$D:$D,MATCH(EPS!$A1833,NoSettings!$A:$A,0))</f>
        <v>0</v>
      </c>
      <c r="K1833">
        <f>INDEX(GWP!$C$2:$C$13,MATCH(EPS!I1833,GWP!$B$2:$B$13,0))</f>
        <v>0</v>
      </c>
      <c r="L1833" s="4">
        <f t="shared" si="57"/>
        <v>0</v>
      </c>
    </row>
    <row r="1834" spans="1:12">
      <c r="A1834" t="s">
        <v>7438</v>
      </c>
      <c r="B1834" t="s">
        <v>10682</v>
      </c>
      <c r="C1834" t="s">
        <v>6878</v>
      </c>
      <c r="D1834" t="s">
        <v>1712</v>
      </c>
      <c r="H1834" t="str">
        <f>INDEX('Vensim Variables'!$B:$B,MATCH(EPS!$B1834,'Vensim Variables'!$A:$A,0))</f>
        <v>g pollutant</v>
      </c>
      <c r="I1834" t="str">
        <f t="shared" si="56"/>
        <v>OC</v>
      </c>
      <c r="J1834">
        <f>INDEX(NoSettings!$D:$D,MATCH(EPS!$A1834,NoSettings!$A:$A,0))</f>
        <v>0</v>
      </c>
      <c r="K1834">
        <f>INDEX(GWP!$C$2:$C$13,MATCH(EPS!I1834,GWP!$B$2:$B$13,0))</f>
        <v>0</v>
      </c>
      <c r="L1834" s="4">
        <f t="shared" si="57"/>
        <v>0</v>
      </c>
    </row>
    <row r="1835" spans="1:12">
      <c r="A1835" t="s">
        <v>7439</v>
      </c>
      <c r="B1835" t="s">
        <v>10682</v>
      </c>
      <c r="C1835" t="s">
        <v>6878</v>
      </c>
      <c r="D1835" t="s">
        <v>1713</v>
      </c>
      <c r="H1835" t="str">
        <f>INDEX('Vensim Variables'!$B:$B,MATCH(EPS!$B1835,'Vensim Variables'!$A:$A,0))</f>
        <v>g pollutant</v>
      </c>
      <c r="I1835" t="str">
        <f t="shared" si="56"/>
        <v>CH4</v>
      </c>
      <c r="J1835">
        <f>INDEX(NoSettings!$D:$D,MATCH(EPS!$A1835,NoSettings!$A:$A,0))</f>
        <v>0</v>
      </c>
      <c r="K1835">
        <f>INDEX(GWP!$C$2:$C$13,MATCH(EPS!I1835,GWP!$B$2:$B$13,0))</f>
        <v>28</v>
      </c>
      <c r="L1835" s="4">
        <f t="shared" si="57"/>
        <v>0</v>
      </c>
    </row>
    <row r="1836" spans="1:12">
      <c r="A1836" t="s">
        <v>7440</v>
      </c>
      <c r="B1836" t="s">
        <v>10682</v>
      </c>
      <c r="C1836" t="s">
        <v>6878</v>
      </c>
      <c r="D1836" t="s">
        <v>1714</v>
      </c>
      <c r="H1836" t="str">
        <f>INDEX('Vensim Variables'!$B:$B,MATCH(EPS!$B1836,'Vensim Variables'!$A:$A,0))</f>
        <v>g pollutant</v>
      </c>
      <c r="I1836" t="str">
        <f t="shared" si="56"/>
        <v>N2O</v>
      </c>
      <c r="J1836">
        <f>INDEX(NoSettings!$D:$D,MATCH(EPS!$A1836,NoSettings!$A:$A,0))</f>
        <v>0</v>
      </c>
      <c r="K1836">
        <f>INDEX(GWP!$C$2:$C$13,MATCH(EPS!I1836,GWP!$B$2:$B$13,0))</f>
        <v>265</v>
      </c>
      <c r="L1836" s="4">
        <f t="shared" si="57"/>
        <v>0</v>
      </c>
    </row>
    <row r="1837" spans="1:12">
      <c r="A1837" t="s">
        <v>7441</v>
      </c>
      <c r="B1837" t="s">
        <v>10682</v>
      </c>
      <c r="C1837" t="s">
        <v>6878</v>
      </c>
      <c r="D1837" t="s">
        <v>1715</v>
      </c>
      <c r="H1837" t="str">
        <f>INDEX('Vensim Variables'!$B:$B,MATCH(EPS!$B1837,'Vensim Variables'!$A:$A,0))</f>
        <v>g pollutant</v>
      </c>
      <c r="I1837" t="str">
        <f t="shared" si="56"/>
        <v>F gases</v>
      </c>
      <c r="J1837">
        <f>INDEX(NoSettings!$D:$D,MATCH(EPS!$A1837,NoSettings!$A:$A,0))</f>
        <v>0</v>
      </c>
      <c r="K1837">
        <f>INDEX(GWP!$C$2:$C$13,MATCH(EPS!I1837,GWP!$B$2:$B$13,0))</f>
        <v>1</v>
      </c>
      <c r="L1837" s="4">
        <f t="shared" si="57"/>
        <v>0</v>
      </c>
    </row>
    <row r="1838" spans="1:12">
      <c r="A1838" t="s">
        <v>7442</v>
      </c>
      <c r="B1838" t="s">
        <v>10682</v>
      </c>
      <c r="C1838" t="s">
        <v>6879</v>
      </c>
      <c r="D1838" t="s">
        <v>1702</v>
      </c>
      <c r="H1838" t="str">
        <f>INDEX('Vensim Variables'!$B:$B,MATCH(EPS!$B1838,'Vensim Variables'!$A:$A,0))</f>
        <v>g pollutant</v>
      </c>
      <c r="I1838" t="str">
        <f t="shared" si="56"/>
        <v>CO2</v>
      </c>
      <c r="J1838">
        <f>INDEX(NoSettings!$D:$D,MATCH(EPS!$A1838,NoSettings!$A:$A,0))</f>
        <v>0</v>
      </c>
      <c r="K1838">
        <f>INDEX(GWP!$C$2:$C$13,MATCH(EPS!I1838,GWP!$B$2:$B$13,0))</f>
        <v>1</v>
      </c>
      <c r="L1838" s="4">
        <f t="shared" si="57"/>
        <v>0</v>
      </c>
    </row>
    <row r="1839" spans="1:12">
      <c r="A1839" t="s">
        <v>7443</v>
      </c>
      <c r="B1839" t="s">
        <v>10682</v>
      </c>
      <c r="C1839" t="s">
        <v>6879</v>
      </c>
      <c r="D1839" t="s">
        <v>1705</v>
      </c>
      <c r="H1839" t="str">
        <f>INDEX('Vensim Variables'!$B:$B,MATCH(EPS!$B1839,'Vensim Variables'!$A:$A,0))</f>
        <v>g pollutant</v>
      </c>
      <c r="I1839" t="str">
        <f t="shared" si="56"/>
        <v>VOC</v>
      </c>
      <c r="J1839">
        <f>INDEX(NoSettings!$D:$D,MATCH(EPS!$A1839,NoSettings!$A:$A,0))</f>
        <v>0</v>
      </c>
      <c r="K1839">
        <f>INDEX(GWP!$C$2:$C$13,MATCH(EPS!I1839,GWP!$B$2:$B$13,0))</f>
        <v>0</v>
      </c>
      <c r="L1839" s="4">
        <f t="shared" si="57"/>
        <v>0</v>
      </c>
    </row>
    <row r="1840" spans="1:12">
      <c r="A1840" t="s">
        <v>7444</v>
      </c>
      <c r="B1840" t="s">
        <v>10682</v>
      </c>
      <c r="C1840" t="s">
        <v>6879</v>
      </c>
      <c r="D1840" t="s">
        <v>1706</v>
      </c>
      <c r="H1840" t="str">
        <f>INDEX('Vensim Variables'!$B:$B,MATCH(EPS!$B1840,'Vensim Variables'!$A:$A,0))</f>
        <v>g pollutant</v>
      </c>
      <c r="I1840" t="str">
        <f t="shared" si="56"/>
        <v>CO</v>
      </c>
      <c r="J1840">
        <f>INDEX(NoSettings!$D:$D,MATCH(EPS!$A1840,NoSettings!$A:$A,0))</f>
        <v>0</v>
      </c>
      <c r="K1840">
        <f>INDEX(GWP!$C$2:$C$13,MATCH(EPS!I1840,GWP!$B$2:$B$13,0))</f>
        <v>0</v>
      </c>
      <c r="L1840" s="4">
        <f t="shared" si="57"/>
        <v>0</v>
      </c>
    </row>
    <row r="1841" spans="1:12">
      <c r="A1841" t="s">
        <v>7445</v>
      </c>
      <c r="B1841" t="s">
        <v>10682</v>
      </c>
      <c r="C1841" t="s">
        <v>6879</v>
      </c>
      <c r="D1841" t="s">
        <v>1707</v>
      </c>
      <c r="H1841" t="str">
        <f>INDEX('Vensim Variables'!$B:$B,MATCH(EPS!$B1841,'Vensim Variables'!$A:$A,0))</f>
        <v>g pollutant</v>
      </c>
      <c r="I1841" t="str">
        <f t="shared" si="56"/>
        <v>NOx</v>
      </c>
      <c r="J1841">
        <f>INDEX(NoSettings!$D:$D,MATCH(EPS!$A1841,NoSettings!$A:$A,0))</f>
        <v>0</v>
      </c>
      <c r="K1841">
        <f>INDEX(GWP!$C$2:$C$13,MATCH(EPS!I1841,GWP!$B$2:$B$13,0))</f>
        <v>0</v>
      </c>
      <c r="L1841" s="4">
        <f t="shared" si="57"/>
        <v>0</v>
      </c>
    </row>
    <row r="1842" spans="1:12">
      <c r="A1842" t="s">
        <v>7446</v>
      </c>
      <c r="B1842" t="s">
        <v>10682</v>
      </c>
      <c r="C1842" t="s">
        <v>6879</v>
      </c>
      <c r="D1842" t="s">
        <v>1708</v>
      </c>
      <c r="H1842" t="str">
        <f>INDEX('Vensim Variables'!$B:$B,MATCH(EPS!$B1842,'Vensim Variables'!$A:$A,0))</f>
        <v>g pollutant</v>
      </c>
      <c r="I1842" t="str">
        <f t="shared" si="56"/>
        <v>PM10</v>
      </c>
      <c r="J1842">
        <f>INDEX(NoSettings!$D:$D,MATCH(EPS!$A1842,NoSettings!$A:$A,0))</f>
        <v>0</v>
      </c>
      <c r="K1842">
        <f>INDEX(GWP!$C$2:$C$13,MATCH(EPS!I1842,GWP!$B$2:$B$13,0))</f>
        <v>0</v>
      </c>
      <c r="L1842" s="4">
        <f t="shared" si="57"/>
        <v>0</v>
      </c>
    </row>
    <row r="1843" spans="1:12">
      <c r="A1843" t="s">
        <v>7447</v>
      </c>
      <c r="B1843" t="s">
        <v>10682</v>
      </c>
      <c r="C1843" t="s">
        <v>6879</v>
      </c>
      <c r="D1843" t="s">
        <v>1709</v>
      </c>
      <c r="H1843" t="str">
        <f>INDEX('Vensim Variables'!$B:$B,MATCH(EPS!$B1843,'Vensim Variables'!$A:$A,0))</f>
        <v>g pollutant</v>
      </c>
      <c r="I1843" t="str">
        <f t="shared" si="56"/>
        <v>PM25</v>
      </c>
      <c r="J1843">
        <f>INDEX(NoSettings!$D:$D,MATCH(EPS!$A1843,NoSettings!$A:$A,0))</f>
        <v>0</v>
      </c>
      <c r="K1843">
        <f>INDEX(GWP!$C$2:$C$13,MATCH(EPS!I1843,GWP!$B$2:$B$13,0))</f>
        <v>0</v>
      </c>
      <c r="L1843" s="4">
        <f t="shared" si="57"/>
        <v>0</v>
      </c>
    </row>
    <row r="1844" spans="1:12">
      <c r="A1844" t="s">
        <v>7448</v>
      </c>
      <c r="B1844" t="s">
        <v>10682</v>
      </c>
      <c r="C1844" t="s">
        <v>6879</v>
      </c>
      <c r="D1844" t="s">
        <v>1710</v>
      </c>
      <c r="H1844" t="str">
        <f>INDEX('Vensim Variables'!$B:$B,MATCH(EPS!$B1844,'Vensim Variables'!$A:$A,0))</f>
        <v>g pollutant</v>
      </c>
      <c r="I1844" t="str">
        <f t="shared" si="56"/>
        <v>SOx</v>
      </c>
      <c r="J1844">
        <f>INDEX(NoSettings!$D:$D,MATCH(EPS!$A1844,NoSettings!$A:$A,0))</f>
        <v>0</v>
      </c>
      <c r="K1844">
        <f>INDEX(GWP!$C$2:$C$13,MATCH(EPS!I1844,GWP!$B$2:$B$13,0))</f>
        <v>0</v>
      </c>
      <c r="L1844" s="4">
        <f t="shared" si="57"/>
        <v>0</v>
      </c>
    </row>
    <row r="1845" spans="1:12">
      <c r="A1845" t="s">
        <v>7449</v>
      </c>
      <c r="B1845" t="s">
        <v>10682</v>
      </c>
      <c r="C1845" t="s">
        <v>6879</v>
      </c>
      <c r="D1845" t="s">
        <v>1711</v>
      </c>
      <c r="H1845" t="str">
        <f>INDEX('Vensim Variables'!$B:$B,MATCH(EPS!$B1845,'Vensim Variables'!$A:$A,0))</f>
        <v>g pollutant</v>
      </c>
      <c r="I1845" t="str">
        <f t="shared" si="56"/>
        <v>BC</v>
      </c>
      <c r="J1845">
        <f>INDEX(NoSettings!$D:$D,MATCH(EPS!$A1845,NoSettings!$A:$A,0))</f>
        <v>0</v>
      </c>
      <c r="K1845">
        <f>INDEX(GWP!$C$2:$C$13,MATCH(EPS!I1845,GWP!$B$2:$B$13,0))</f>
        <v>0</v>
      </c>
      <c r="L1845" s="4">
        <f t="shared" si="57"/>
        <v>0</v>
      </c>
    </row>
    <row r="1846" spans="1:12">
      <c r="A1846" t="s">
        <v>7450</v>
      </c>
      <c r="B1846" t="s">
        <v>10682</v>
      </c>
      <c r="C1846" t="s">
        <v>6879</v>
      </c>
      <c r="D1846" t="s">
        <v>1712</v>
      </c>
      <c r="H1846" t="str">
        <f>INDEX('Vensim Variables'!$B:$B,MATCH(EPS!$B1846,'Vensim Variables'!$A:$A,0))</f>
        <v>g pollutant</v>
      </c>
      <c r="I1846" t="str">
        <f t="shared" si="56"/>
        <v>OC</v>
      </c>
      <c r="J1846">
        <f>INDEX(NoSettings!$D:$D,MATCH(EPS!$A1846,NoSettings!$A:$A,0))</f>
        <v>0</v>
      </c>
      <c r="K1846">
        <f>INDEX(GWP!$C$2:$C$13,MATCH(EPS!I1846,GWP!$B$2:$B$13,0))</f>
        <v>0</v>
      </c>
      <c r="L1846" s="4">
        <f t="shared" si="57"/>
        <v>0</v>
      </c>
    </row>
    <row r="1847" spans="1:12">
      <c r="A1847" t="s">
        <v>7451</v>
      </c>
      <c r="B1847" t="s">
        <v>10682</v>
      </c>
      <c r="C1847" t="s">
        <v>6879</v>
      </c>
      <c r="D1847" t="s">
        <v>1713</v>
      </c>
      <c r="H1847" t="str">
        <f>INDEX('Vensim Variables'!$B:$B,MATCH(EPS!$B1847,'Vensim Variables'!$A:$A,0))</f>
        <v>g pollutant</v>
      </c>
      <c r="I1847" t="str">
        <f t="shared" si="56"/>
        <v>CH4</v>
      </c>
      <c r="J1847">
        <f>INDEX(NoSettings!$D:$D,MATCH(EPS!$A1847,NoSettings!$A:$A,0))</f>
        <v>0</v>
      </c>
      <c r="K1847">
        <f>INDEX(GWP!$C$2:$C$13,MATCH(EPS!I1847,GWP!$B$2:$B$13,0))</f>
        <v>28</v>
      </c>
      <c r="L1847" s="4">
        <f t="shared" si="57"/>
        <v>0</v>
      </c>
    </row>
    <row r="1848" spans="1:12">
      <c r="A1848" t="s">
        <v>7452</v>
      </c>
      <c r="B1848" t="s">
        <v>10682</v>
      </c>
      <c r="C1848" t="s">
        <v>6879</v>
      </c>
      <c r="D1848" t="s">
        <v>1714</v>
      </c>
      <c r="H1848" t="str">
        <f>INDEX('Vensim Variables'!$B:$B,MATCH(EPS!$B1848,'Vensim Variables'!$A:$A,0))</f>
        <v>g pollutant</v>
      </c>
      <c r="I1848" t="str">
        <f t="shared" si="56"/>
        <v>N2O</v>
      </c>
      <c r="J1848">
        <f>INDEX(NoSettings!$D:$D,MATCH(EPS!$A1848,NoSettings!$A:$A,0))</f>
        <v>0</v>
      </c>
      <c r="K1848">
        <f>INDEX(GWP!$C$2:$C$13,MATCH(EPS!I1848,GWP!$B$2:$B$13,0))</f>
        <v>265</v>
      </c>
      <c r="L1848" s="4">
        <f t="shared" si="57"/>
        <v>0</v>
      </c>
    </row>
    <row r="1849" spans="1:12">
      <c r="A1849" t="s">
        <v>7453</v>
      </c>
      <c r="B1849" t="s">
        <v>10682</v>
      </c>
      <c r="C1849" t="s">
        <v>6879</v>
      </c>
      <c r="D1849" t="s">
        <v>1715</v>
      </c>
      <c r="H1849" t="str">
        <f>INDEX('Vensim Variables'!$B:$B,MATCH(EPS!$B1849,'Vensim Variables'!$A:$A,0))</f>
        <v>g pollutant</v>
      </c>
      <c r="I1849" t="str">
        <f t="shared" si="56"/>
        <v>F gases</v>
      </c>
      <c r="J1849">
        <f>INDEX(NoSettings!$D:$D,MATCH(EPS!$A1849,NoSettings!$A:$A,0))</f>
        <v>0</v>
      </c>
      <c r="K1849">
        <f>INDEX(GWP!$C$2:$C$13,MATCH(EPS!I1849,GWP!$B$2:$B$13,0))</f>
        <v>1</v>
      </c>
      <c r="L1849" s="4">
        <f t="shared" si="57"/>
        <v>0</v>
      </c>
    </row>
    <row r="1850" spans="1:12">
      <c r="A1850" t="s">
        <v>7454</v>
      </c>
      <c r="B1850" t="s">
        <v>10682</v>
      </c>
      <c r="C1850" t="s">
        <v>6880</v>
      </c>
      <c r="D1850" t="s">
        <v>1702</v>
      </c>
      <c r="H1850" t="str">
        <f>INDEX('Vensim Variables'!$B:$B,MATCH(EPS!$B1850,'Vensim Variables'!$A:$A,0))</f>
        <v>g pollutant</v>
      </c>
      <c r="I1850" t="str">
        <f t="shared" si="56"/>
        <v>CO2</v>
      </c>
      <c r="J1850">
        <f>INDEX(NoSettings!$D:$D,MATCH(EPS!$A1850,NoSettings!$A:$A,0))</f>
        <v>0</v>
      </c>
      <c r="K1850">
        <f>INDEX(GWP!$C$2:$C$13,MATCH(EPS!I1850,GWP!$B$2:$B$13,0))</f>
        <v>1</v>
      </c>
      <c r="L1850" s="4">
        <f t="shared" si="57"/>
        <v>0</v>
      </c>
    </row>
    <row r="1851" spans="1:12">
      <c r="A1851" t="s">
        <v>7455</v>
      </c>
      <c r="B1851" t="s">
        <v>10682</v>
      </c>
      <c r="C1851" t="s">
        <v>6880</v>
      </c>
      <c r="D1851" t="s">
        <v>1705</v>
      </c>
      <c r="H1851" t="str">
        <f>INDEX('Vensim Variables'!$B:$B,MATCH(EPS!$B1851,'Vensim Variables'!$A:$A,0))</f>
        <v>g pollutant</v>
      </c>
      <c r="I1851" t="str">
        <f t="shared" si="56"/>
        <v>VOC</v>
      </c>
      <c r="J1851">
        <f>INDEX(NoSettings!$D:$D,MATCH(EPS!$A1851,NoSettings!$A:$A,0))</f>
        <v>0</v>
      </c>
      <c r="K1851">
        <f>INDEX(GWP!$C$2:$C$13,MATCH(EPS!I1851,GWP!$B$2:$B$13,0))</f>
        <v>0</v>
      </c>
      <c r="L1851" s="4">
        <f t="shared" si="57"/>
        <v>0</v>
      </c>
    </row>
    <row r="1852" spans="1:12">
      <c r="A1852" t="s">
        <v>7456</v>
      </c>
      <c r="B1852" t="s">
        <v>10682</v>
      </c>
      <c r="C1852" t="s">
        <v>6880</v>
      </c>
      <c r="D1852" t="s">
        <v>1706</v>
      </c>
      <c r="H1852" t="str">
        <f>INDEX('Vensim Variables'!$B:$B,MATCH(EPS!$B1852,'Vensim Variables'!$A:$A,0))</f>
        <v>g pollutant</v>
      </c>
      <c r="I1852" t="str">
        <f t="shared" si="56"/>
        <v>CO</v>
      </c>
      <c r="J1852">
        <f>INDEX(NoSettings!$D:$D,MATCH(EPS!$A1852,NoSettings!$A:$A,0))</f>
        <v>0</v>
      </c>
      <c r="K1852">
        <f>INDEX(GWP!$C$2:$C$13,MATCH(EPS!I1852,GWP!$B$2:$B$13,0))</f>
        <v>0</v>
      </c>
      <c r="L1852" s="4">
        <f t="shared" si="57"/>
        <v>0</v>
      </c>
    </row>
    <row r="1853" spans="1:12">
      <c r="A1853" t="s">
        <v>7457</v>
      </c>
      <c r="B1853" t="s">
        <v>10682</v>
      </c>
      <c r="C1853" t="s">
        <v>6880</v>
      </c>
      <c r="D1853" t="s">
        <v>1707</v>
      </c>
      <c r="H1853" t="str">
        <f>INDEX('Vensim Variables'!$B:$B,MATCH(EPS!$B1853,'Vensim Variables'!$A:$A,0))</f>
        <v>g pollutant</v>
      </c>
      <c r="I1853" t="str">
        <f t="shared" si="56"/>
        <v>NOx</v>
      </c>
      <c r="J1853">
        <f>INDEX(NoSettings!$D:$D,MATCH(EPS!$A1853,NoSettings!$A:$A,0))</f>
        <v>0</v>
      </c>
      <c r="K1853">
        <f>INDEX(GWP!$C$2:$C$13,MATCH(EPS!I1853,GWP!$B$2:$B$13,0))</f>
        <v>0</v>
      </c>
      <c r="L1853" s="4">
        <f t="shared" si="57"/>
        <v>0</v>
      </c>
    </row>
    <row r="1854" spans="1:12">
      <c r="A1854" t="s">
        <v>7458</v>
      </c>
      <c r="B1854" t="s">
        <v>10682</v>
      </c>
      <c r="C1854" t="s">
        <v>6880</v>
      </c>
      <c r="D1854" t="s">
        <v>1708</v>
      </c>
      <c r="H1854" t="str">
        <f>INDEX('Vensim Variables'!$B:$B,MATCH(EPS!$B1854,'Vensim Variables'!$A:$A,0))</f>
        <v>g pollutant</v>
      </c>
      <c r="I1854" t="str">
        <f t="shared" si="56"/>
        <v>PM10</v>
      </c>
      <c r="J1854">
        <f>INDEX(NoSettings!$D:$D,MATCH(EPS!$A1854,NoSettings!$A:$A,0))</f>
        <v>0</v>
      </c>
      <c r="K1854">
        <f>INDEX(GWP!$C$2:$C$13,MATCH(EPS!I1854,GWP!$B$2:$B$13,0))</f>
        <v>0</v>
      </c>
      <c r="L1854" s="4">
        <f t="shared" si="57"/>
        <v>0</v>
      </c>
    </row>
    <row r="1855" spans="1:12">
      <c r="A1855" t="s">
        <v>7459</v>
      </c>
      <c r="B1855" t="s">
        <v>10682</v>
      </c>
      <c r="C1855" t="s">
        <v>6880</v>
      </c>
      <c r="D1855" t="s">
        <v>1709</v>
      </c>
      <c r="H1855" t="str">
        <f>INDEX('Vensim Variables'!$B:$B,MATCH(EPS!$B1855,'Vensim Variables'!$A:$A,0))</f>
        <v>g pollutant</v>
      </c>
      <c r="I1855" t="str">
        <f t="shared" si="56"/>
        <v>PM25</v>
      </c>
      <c r="J1855">
        <f>INDEX(NoSettings!$D:$D,MATCH(EPS!$A1855,NoSettings!$A:$A,0))</f>
        <v>0</v>
      </c>
      <c r="K1855">
        <f>INDEX(GWP!$C$2:$C$13,MATCH(EPS!I1855,GWP!$B$2:$B$13,0))</f>
        <v>0</v>
      </c>
      <c r="L1855" s="4">
        <f t="shared" si="57"/>
        <v>0</v>
      </c>
    </row>
    <row r="1856" spans="1:12">
      <c r="A1856" t="s">
        <v>7460</v>
      </c>
      <c r="B1856" t="s">
        <v>10682</v>
      </c>
      <c r="C1856" t="s">
        <v>6880</v>
      </c>
      <c r="D1856" t="s">
        <v>1710</v>
      </c>
      <c r="H1856" t="str">
        <f>INDEX('Vensim Variables'!$B:$B,MATCH(EPS!$B1856,'Vensim Variables'!$A:$A,0))</f>
        <v>g pollutant</v>
      </c>
      <c r="I1856" t="str">
        <f t="shared" si="56"/>
        <v>SOx</v>
      </c>
      <c r="J1856">
        <f>INDEX(NoSettings!$D:$D,MATCH(EPS!$A1856,NoSettings!$A:$A,0))</f>
        <v>0</v>
      </c>
      <c r="K1856">
        <f>INDEX(GWP!$C$2:$C$13,MATCH(EPS!I1856,GWP!$B$2:$B$13,0))</f>
        <v>0</v>
      </c>
      <c r="L1856" s="4">
        <f t="shared" si="57"/>
        <v>0</v>
      </c>
    </row>
    <row r="1857" spans="1:12">
      <c r="A1857" t="s">
        <v>7461</v>
      </c>
      <c r="B1857" t="s">
        <v>10682</v>
      </c>
      <c r="C1857" t="s">
        <v>6880</v>
      </c>
      <c r="D1857" t="s">
        <v>1711</v>
      </c>
      <c r="H1857" t="str">
        <f>INDEX('Vensim Variables'!$B:$B,MATCH(EPS!$B1857,'Vensim Variables'!$A:$A,0))</f>
        <v>g pollutant</v>
      </c>
      <c r="I1857" t="str">
        <f t="shared" si="56"/>
        <v>BC</v>
      </c>
      <c r="J1857">
        <f>INDEX(NoSettings!$D:$D,MATCH(EPS!$A1857,NoSettings!$A:$A,0))</f>
        <v>0</v>
      </c>
      <c r="K1857">
        <f>INDEX(GWP!$C$2:$C$13,MATCH(EPS!I1857,GWP!$B$2:$B$13,0))</f>
        <v>0</v>
      </c>
      <c r="L1857" s="4">
        <f t="shared" si="57"/>
        <v>0</v>
      </c>
    </row>
    <row r="1858" spans="1:12">
      <c r="A1858" t="s">
        <v>7462</v>
      </c>
      <c r="B1858" t="s">
        <v>10682</v>
      </c>
      <c r="C1858" t="s">
        <v>6880</v>
      </c>
      <c r="D1858" t="s">
        <v>1712</v>
      </c>
      <c r="H1858" t="str">
        <f>INDEX('Vensim Variables'!$B:$B,MATCH(EPS!$B1858,'Vensim Variables'!$A:$A,0))</f>
        <v>g pollutant</v>
      </c>
      <c r="I1858" t="str">
        <f t="shared" si="56"/>
        <v>OC</v>
      </c>
      <c r="J1858">
        <f>INDEX(NoSettings!$D:$D,MATCH(EPS!$A1858,NoSettings!$A:$A,0))</f>
        <v>0</v>
      </c>
      <c r="K1858">
        <f>INDEX(GWP!$C$2:$C$13,MATCH(EPS!I1858,GWP!$B$2:$B$13,0))</f>
        <v>0</v>
      </c>
      <c r="L1858" s="4">
        <f t="shared" si="57"/>
        <v>0</v>
      </c>
    </row>
    <row r="1859" spans="1:12">
      <c r="A1859" t="s">
        <v>7463</v>
      </c>
      <c r="B1859" t="s">
        <v>10682</v>
      </c>
      <c r="C1859" t="s">
        <v>6880</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INDEX(NoSettings!$D:$D,MATCH(EPS!$A1859,NoSettings!$A:$A,0))</f>
        <v>0</v>
      </c>
      <c r="K1859">
        <f>INDEX(GWP!$C$2:$C$13,MATCH(EPS!I1859,GWP!$B$2:$B$13,0))</f>
        <v>28</v>
      </c>
      <c r="L1859" s="4">
        <f t="shared" ref="L1859:L1922" si="59">IF(H1859="g pollutant",K1859*J1859/10^12,IF(H1859="MMTCO2e",J1859,IF(H1859="MWh",J1859,0)))</f>
        <v>0</v>
      </c>
    </row>
    <row r="1860" spans="1:12">
      <c r="A1860" t="s">
        <v>7464</v>
      </c>
      <c r="B1860" t="s">
        <v>10682</v>
      </c>
      <c r="C1860" t="s">
        <v>6880</v>
      </c>
      <c r="D1860" t="s">
        <v>1714</v>
      </c>
      <c r="H1860" t="str">
        <f>INDEX('Vensim Variables'!$B:$B,MATCH(EPS!$B1860,'Vensim Variables'!$A:$A,0))</f>
        <v>g pollutant</v>
      </c>
      <c r="I1860" t="str">
        <f t="shared" si="58"/>
        <v>N2O</v>
      </c>
      <c r="J1860">
        <f>INDEX(NoSettings!$D:$D,MATCH(EPS!$A1860,NoSettings!$A:$A,0))</f>
        <v>0</v>
      </c>
      <c r="K1860">
        <f>INDEX(GWP!$C$2:$C$13,MATCH(EPS!I1860,GWP!$B$2:$B$13,0))</f>
        <v>265</v>
      </c>
      <c r="L1860" s="4">
        <f t="shared" si="59"/>
        <v>0</v>
      </c>
    </row>
    <row r="1861" spans="1:12">
      <c r="A1861" t="s">
        <v>7465</v>
      </c>
      <c r="B1861" t="s">
        <v>10682</v>
      </c>
      <c r="C1861" t="s">
        <v>6880</v>
      </c>
      <c r="D1861" t="s">
        <v>1715</v>
      </c>
      <c r="H1861" t="str">
        <f>INDEX('Vensim Variables'!$B:$B,MATCH(EPS!$B1861,'Vensim Variables'!$A:$A,0))</f>
        <v>g pollutant</v>
      </c>
      <c r="I1861" t="str">
        <f t="shared" si="58"/>
        <v>F gases</v>
      </c>
      <c r="J1861">
        <f>INDEX(NoSettings!$D:$D,MATCH(EPS!$A1861,NoSettings!$A:$A,0))</f>
        <v>0</v>
      </c>
      <c r="K1861">
        <f>INDEX(GWP!$C$2:$C$13,MATCH(EPS!I1861,GWP!$B$2:$B$13,0))</f>
        <v>1</v>
      </c>
      <c r="L1861" s="4">
        <f t="shared" si="59"/>
        <v>0</v>
      </c>
    </row>
    <row r="1862" spans="1:12">
      <c r="A1862" t="s">
        <v>7466</v>
      </c>
      <c r="B1862" t="s">
        <v>10682</v>
      </c>
      <c r="C1862" t="s">
        <v>6881</v>
      </c>
      <c r="D1862" t="s">
        <v>1702</v>
      </c>
      <c r="H1862" t="str">
        <f>INDEX('Vensim Variables'!$B:$B,MATCH(EPS!$B1862,'Vensim Variables'!$A:$A,0))</f>
        <v>g pollutant</v>
      </c>
      <c r="I1862" t="str">
        <f t="shared" si="58"/>
        <v>CO2</v>
      </c>
      <c r="J1862">
        <f>INDEX(NoSettings!$D:$D,MATCH(EPS!$A1862,NoSettings!$A:$A,0))</f>
        <v>0</v>
      </c>
      <c r="K1862">
        <f>INDEX(GWP!$C$2:$C$13,MATCH(EPS!I1862,GWP!$B$2:$B$13,0))</f>
        <v>1</v>
      </c>
      <c r="L1862" s="4">
        <f t="shared" si="59"/>
        <v>0</v>
      </c>
    </row>
    <row r="1863" spans="1:12">
      <c r="A1863" t="s">
        <v>7467</v>
      </c>
      <c r="B1863" t="s">
        <v>10682</v>
      </c>
      <c r="C1863" t="s">
        <v>6881</v>
      </c>
      <c r="D1863" t="s">
        <v>1705</v>
      </c>
      <c r="H1863" t="str">
        <f>INDEX('Vensim Variables'!$B:$B,MATCH(EPS!$B1863,'Vensim Variables'!$A:$A,0))</f>
        <v>g pollutant</v>
      </c>
      <c r="I1863" t="str">
        <f t="shared" si="58"/>
        <v>VOC</v>
      </c>
      <c r="J1863">
        <f>INDEX(NoSettings!$D:$D,MATCH(EPS!$A1863,NoSettings!$A:$A,0))</f>
        <v>134300000000</v>
      </c>
      <c r="K1863">
        <f>INDEX(GWP!$C$2:$C$13,MATCH(EPS!I1863,GWP!$B$2:$B$13,0))</f>
        <v>0</v>
      </c>
      <c r="L1863" s="4">
        <f t="shared" si="59"/>
        <v>0</v>
      </c>
    </row>
    <row r="1864" spans="1:12">
      <c r="A1864" t="s">
        <v>7468</v>
      </c>
      <c r="B1864" t="s">
        <v>10682</v>
      </c>
      <c r="C1864" t="s">
        <v>6881</v>
      </c>
      <c r="D1864" t="s">
        <v>1706</v>
      </c>
      <c r="H1864" t="str">
        <f>INDEX('Vensim Variables'!$B:$B,MATCH(EPS!$B1864,'Vensim Variables'!$A:$A,0))</f>
        <v>g pollutant</v>
      </c>
      <c r="I1864" t="str">
        <f t="shared" si="58"/>
        <v>CO</v>
      </c>
      <c r="J1864">
        <f>INDEX(NoSettings!$D:$D,MATCH(EPS!$A1864,NoSettings!$A:$A,0))</f>
        <v>93240000000</v>
      </c>
      <c r="K1864">
        <f>INDEX(GWP!$C$2:$C$13,MATCH(EPS!I1864,GWP!$B$2:$B$13,0))</f>
        <v>0</v>
      </c>
      <c r="L1864" s="4">
        <f t="shared" si="59"/>
        <v>0</v>
      </c>
    </row>
    <row r="1865" spans="1:12">
      <c r="A1865" t="s">
        <v>7469</v>
      </c>
      <c r="B1865" t="s">
        <v>10682</v>
      </c>
      <c r="C1865" t="s">
        <v>6881</v>
      </c>
      <c r="D1865" t="s">
        <v>1707</v>
      </c>
      <c r="H1865" t="str">
        <f>INDEX('Vensim Variables'!$B:$B,MATCH(EPS!$B1865,'Vensim Variables'!$A:$A,0))</f>
        <v>g pollutant</v>
      </c>
      <c r="I1865" t="str">
        <f t="shared" si="58"/>
        <v>NOx</v>
      </c>
      <c r="J1865">
        <f>INDEX(NoSettings!$D:$D,MATCH(EPS!$A1865,NoSettings!$A:$A,0))</f>
        <v>72250000000</v>
      </c>
      <c r="K1865">
        <f>INDEX(GWP!$C$2:$C$13,MATCH(EPS!I1865,GWP!$B$2:$B$13,0))</f>
        <v>0</v>
      </c>
      <c r="L1865" s="4">
        <f t="shared" si="59"/>
        <v>0</v>
      </c>
    </row>
    <row r="1866" spans="1:12">
      <c r="A1866" t="s">
        <v>7470</v>
      </c>
      <c r="B1866" t="s">
        <v>10682</v>
      </c>
      <c r="C1866" t="s">
        <v>6881</v>
      </c>
      <c r="D1866" t="s">
        <v>1708</v>
      </c>
      <c r="H1866" t="str">
        <f>INDEX('Vensim Variables'!$B:$B,MATCH(EPS!$B1866,'Vensim Variables'!$A:$A,0))</f>
        <v>g pollutant</v>
      </c>
      <c r="I1866" t="str">
        <f t="shared" si="58"/>
        <v>PM10</v>
      </c>
      <c r="J1866">
        <f>INDEX(NoSettings!$D:$D,MATCH(EPS!$A1866,NoSettings!$A:$A,0))</f>
        <v>39440000000</v>
      </c>
      <c r="K1866">
        <f>INDEX(GWP!$C$2:$C$13,MATCH(EPS!I1866,GWP!$B$2:$B$13,0))</f>
        <v>0</v>
      </c>
      <c r="L1866" s="4">
        <f t="shared" si="59"/>
        <v>0</v>
      </c>
    </row>
    <row r="1867" spans="1:12">
      <c r="A1867" t="s">
        <v>7471</v>
      </c>
      <c r="B1867" t="s">
        <v>10682</v>
      </c>
      <c r="C1867" t="s">
        <v>6881</v>
      </c>
      <c r="D1867" t="s">
        <v>1709</v>
      </c>
      <c r="H1867" t="str">
        <f>INDEX('Vensim Variables'!$B:$B,MATCH(EPS!$B1867,'Vensim Variables'!$A:$A,0))</f>
        <v>g pollutant</v>
      </c>
      <c r="I1867" t="str">
        <f t="shared" si="58"/>
        <v>PM25</v>
      </c>
      <c r="J1867">
        <f>INDEX(NoSettings!$D:$D,MATCH(EPS!$A1867,NoSettings!$A:$A,0))</f>
        <v>31350000000</v>
      </c>
      <c r="K1867">
        <f>INDEX(GWP!$C$2:$C$13,MATCH(EPS!I1867,GWP!$B$2:$B$13,0))</f>
        <v>0</v>
      </c>
      <c r="L1867" s="4">
        <f t="shared" si="59"/>
        <v>0</v>
      </c>
    </row>
    <row r="1868" spans="1:12">
      <c r="A1868" t="s">
        <v>7472</v>
      </c>
      <c r="B1868" t="s">
        <v>10682</v>
      </c>
      <c r="C1868" t="s">
        <v>6881</v>
      </c>
      <c r="D1868" t="s">
        <v>1710</v>
      </c>
      <c r="H1868" t="str">
        <f>INDEX('Vensim Variables'!$B:$B,MATCH(EPS!$B1868,'Vensim Variables'!$A:$A,0))</f>
        <v>g pollutant</v>
      </c>
      <c r="I1868" t="str">
        <f t="shared" si="58"/>
        <v>SOx</v>
      </c>
      <c r="J1868">
        <f>INDEX(NoSettings!$D:$D,MATCH(EPS!$A1868,NoSettings!$A:$A,0))</f>
        <v>20890000000</v>
      </c>
      <c r="K1868">
        <f>INDEX(GWP!$C$2:$C$13,MATCH(EPS!I1868,GWP!$B$2:$B$13,0))</f>
        <v>0</v>
      </c>
      <c r="L1868" s="4">
        <f t="shared" si="59"/>
        <v>0</v>
      </c>
    </row>
    <row r="1869" spans="1:12">
      <c r="A1869" t="s">
        <v>7473</v>
      </c>
      <c r="B1869" t="s">
        <v>10682</v>
      </c>
      <c r="C1869" t="s">
        <v>6881</v>
      </c>
      <c r="D1869" t="s">
        <v>1711</v>
      </c>
      <c r="H1869" t="str">
        <f>INDEX('Vensim Variables'!$B:$B,MATCH(EPS!$B1869,'Vensim Variables'!$A:$A,0))</f>
        <v>g pollutant</v>
      </c>
      <c r="I1869" t="str">
        <f t="shared" si="58"/>
        <v>BC</v>
      </c>
      <c r="J1869">
        <f>INDEX(NoSettings!$D:$D,MATCH(EPS!$A1869,NoSettings!$A:$A,0))</f>
        <v>924000000</v>
      </c>
      <c r="K1869">
        <f>INDEX(GWP!$C$2:$C$13,MATCH(EPS!I1869,GWP!$B$2:$B$13,0))</f>
        <v>0</v>
      </c>
      <c r="L1869" s="4">
        <f t="shared" si="59"/>
        <v>0</v>
      </c>
    </row>
    <row r="1870" spans="1:12">
      <c r="A1870" t="s">
        <v>7474</v>
      </c>
      <c r="B1870" t="s">
        <v>10682</v>
      </c>
      <c r="C1870" t="s">
        <v>6881</v>
      </c>
      <c r="D1870" t="s">
        <v>1712</v>
      </c>
      <c r="H1870" t="str">
        <f>INDEX('Vensim Variables'!$B:$B,MATCH(EPS!$B1870,'Vensim Variables'!$A:$A,0))</f>
        <v>g pollutant</v>
      </c>
      <c r="I1870" t="str">
        <f t="shared" si="58"/>
        <v>OC</v>
      </c>
      <c r="J1870">
        <f>INDEX(NoSettings!$D:$D,MATCH(EPS!$A1870,NoSettings!$A:$A,0))</f>
        <v>6955000000</v>
      </c>
      <c r="K1870">
        <f>INDEX(GWP!$C$2:$C$13,MATCH(EPS!I1870,GWP!$B$2:$B$13,0))</f>
        <v>0</v>
      </c>
      <c r="L1870" s="4">
        <f t="shared" si="59"/>
        <v>0</v>
      </c>
    </row>
    <row r="1871" spans="1:12">
      <c r="A1871" t="s">
        <v>7475</v>
      </c>
      <c r="B1871" t="s">
        <v>10682</v>
      </c>
      <c r="C1871" t="s">
        <v>6881</v>
      </c>
      <c r="D1871" t="s">
        <v>1713</v>
      </c>
      <c r="H1871" t="str">
        <f>INDEX('Vensim Variables'!$B:$B,MATCH(EPS!$B1871,'Vensim Variables'!$A:$A,0))</f>
        <v>g pollutant</v>
      </c>
      <c r="I1871" t="str">
        <f t="shared" si="58"/>
        <v>CH4</v>
      </c>
      <c r="J1871">
        <f>INDEX(NoSettings!$D:$D,MATCH(EPS!$A1871,NoSettings!$A:$A,0))</f>
        <v>0</v>
      </c>
      <c r="K1871">
        <f>INDEX(GWP!$C$2:$C$13,MATCH(EPS!I1871,GWP!$B$2:$B$13,0))</f>
        <v>28</v>
      </c>
      <c r="L1871" s="4">
        <f t="shared" si="59"/>
        <v>0</v>
      </c>
    </row>
    <row r="1872" spans="1:12">
      <c r="A1872" t="s">
        <v>7476</v>
      </c>
      <c r="B1872" t="s">
        <v>10682</v>
      </c>
      <c r="C1872" t="s">
        <v>6881</v>
      </c>
      <c r="D1872" t="s">
        <v>1714</v>
      </c>
      <c r="H1872" t="str">
        <f>INDEX('Vensim Variables'!$B:$B,MATCH(EPS!$B1872,'Vensim Variables'!$A:$A,0))</f>
        <v>g pollutant</v>
      </c>
      <c r="I1872" t="str">
        <f t="shared" si="58"/>
        <v>N2O</v>
      </c>
      <c r="J1872">
        <f>INDEX(NoSettings!$D:$D,MATCH(EPS!$A1872,NoSettings!$A:$A,0))</f>
        <v>0</v>
      </c>
      <c r="K1872">
        <f>INDEX(GWP!$C$2:$C$13,MATCH(EPS!I1872,GWP!$B$2:$B$13,0))</f>
        <v>265</v>
      </c>
      <c r="L1872" s="4">
        <f t="shared" si="59"/>
        <v>0</v>
      </c>
    </row>
    <row r="1873" spans="1:12">
      <c r="A1873" t="s">
        <v>7477</v>
      </c>
      <c r="B1873" t="s">
        <v>10682</v>
      </c>
      <c r="C1873" t="s">
        <v>6881</v>
      </c>
      <c r="D1873" t="s">
        <v>1715</v>
      </c>
      <c r="H1873" t="str">
        <f>INDEX('Vensim Variables'!$B:$B,MATCH(EPS!$B1873,'Vensim Variables'!$A:$A,0))</f>
        <v>g pollutant</v>
      </c>
      <c r="I1873" t="str">
        <f t="shared" si="58"/>
        <v>F gases</v>
      </c>
      <c r="J1873">
        <f>INDEX(NoSettings!$D:$D,MATCH(EPS!$A1873,NoSettings!$A:$A,0))</f>
        <v>0</v>
      </c>
      <c r="K1873">
        <f>INDEX(GWP!$C$2:$C$13,MATCH(EPS!I1873,GWP!$B$2:$B$13,0))</f>
        <v>1</v>
      </c>
      <c r="L1873" s="4">
        <f t="shared" si="59"/>
        <v>0</v>
      </c>
    </row>
    <row r="1874" spans="1:12">
      <c r="A1874" t="s">
        <v>7478</v>
      </c>
      <c r="B1874" t="s">
        <v>10682</v>
      </c>
      <c r="C1874" t="s">
        <v>6882</v>
      </c>
      <c r="D1874" t="s">
        <v>1702</v>
      </c>
      <c r="H1874" t="str">
        <f>INDEX('Vensim Variables'!$B:$B,MATCH(EPS!$B1874,'Vensim Variables'!$A:$A,0))</f>
        <v>g pollutant</v>
      </c>
      <c r="I1874" t="str">
        <f t="shared" si="58"/>
        <v>CO2</v>
      </c>
      <c r="J1874">
        <f>INDEX(NoSettings!$D:$D,MATCH(EPS!$A1874,NoSettings!$A:$A,0))</f>
        <v>102800000000000</v>
      </c>
      <c r="K1874">
        <f>INDEX(GWP!$C$2:$C$13,MATCH(EPS!I1874,GWP!$B$2:$B$13,0))</f>
        <v>1</v>
      </c>
      <c r="L1874" s="4">
        <f t="shared" si="59"/>
        <v>102.8</v>
      </c>
    </row>
    <row r="1875" spans="1:12">
      <c r="A1875" t="s">
        <v>7479</v>
      </c>
      <c r="B1875" t="s">
        <v>10682</v>
      </c>
      <c r="C1875" t="s">
        <v>6882</v>
      </c>
      <c r="D1875" t="s">
        <v>1705</v>
      </c>
      <c r="H1875" t="str">
        <f>INDEX('Vensim Variables'!$B:$B,MATCH(EPS!$B1875,'Vensim Variables'!$A:$A,0))</f>
        <v>g pollutant</v>
      </c>
      <c r="I1875" t="str">
        <f t="shared" si="58"/>
        <v>VOC</v>
      </c>
      <c r="J1875">
        <f>INDEX(NoSettings!$D:$D,MATCH(EPS!$A1875,NoSettings!$A:$A,0))</f>
        <v>167300000000</v>
      </c>
      <c r="K1875">
        <f>INDEX(GWP!$C$2:$C$13,MATCH(EPS!I1875,GWP!$B$2:$B$13,0))</f>
        <v>0</v>
      </c>
      <c r="L1875" s="4">
        <f t="shared" si="59"/>
        <v>0</v>
      </c>
    </row>
    <row r="1876" spans="1:12">
      <c r="A1876" t="s">
        <v>7480</v>
      </c>
      <c r="B1876" t="s">
        <v>10682</v>
      </c>
      <c r="C1876" t="s">
        <v>6882</v>
      </c>
      <c r="D1876" t="s">
        <v>1706</v>
      </c>
      <c r="H1876" t="str">
        <f>INDEX('Vensim Variables'!$B:$B,MATCH(EPS!$B1876,'Vensim Variables'!$A:$A,0))</f>
        <v>g pollutant</v>
      </c>
      <c r="I1876" t="str">
        <f t="shared" si="58"/>
        <v>CO</v>
      </c>
      <c r="J1876">
        <f>INDEX(NoSettings!$D:$D,MATCH(EPS!$A1876,NoSettings!$A:$A,0))</f>
        <v>50790000000</v>
      </c>
      <c r="K1876">
        <f>INDEX(GWP!$C$2:$C$13,MATCH(EPS!I1876,GWP!$B$2:$B$13,0))</f>
        <v>0</v>
      </c>
      <c r="L1876" s="4">
        <f t="shared" si="59"/>
        <v>0</v>
      </c>
    </row>
    <row r="1877" spans="1:12">
      <c r="A1877" t="s">
        <v>7481</v>
      </c>
      <c r="B1877" t="s">
        <v>10682</v>
      </c>
      <c r="C1877" t="s">
        <v>6882</v>
      </c>
      <c r="D1877" t="s">
        <v>1707</v>
      </c>
      <c r="H1877" t="str">
        <f>INDEX('Vensim Variables'!$B:$B,MATCH(EPS!$B1877,'Vensim Variables'!$A:$A,0))</f>
        <v>g pollutant</v>
      </c>
      <c r="I1877" t="str">
        <f t="shared" si="58"/>
        <v>NOx</v>
      </c>
      <c r="J1877">
        <f>INDEX(NoSettings!$D:$D,MATCH(EPS!$A1877,NoSettings!$A:$A,0))</f>
        <v>61350000000</v>
      </c>
      <c r="K1877">
        <f>INDEX(GWP!$C$2:$C$13,MATCH(EPS!I1877,GWP!$B$2:$B$13,0))</f>
        <v>0</v>
      </c>
      <c r="L1877" s="4">
        <f t="shared" si="59"/>
        <v>0</v>
      </c>
    </row>
    <row r="1878" spans="1:12">
      <c r="A1878" t="s">
        <v>7482</v>
      </c>
      <c r="B1878" t="s">
        <v>10682</v>
      </c>
      <c r="C1878" t="s">
        <v>6882</v>
      </c>
      <c r="D1878" t="s">
        <v>1708</v>
      </c>
      <c r="H1878" t="str">
        <f>INDEX('Vensim Variables'!$B:$B,MATCH(EPS!$B1878,'Vensim Variables'!$A:$A,0))</f>
        <v>g pollutant</v>
      </c>
      <c r="I1878" t="str">
        <f t="shared" si="58"/>
        <v>PM10</v>
      </c>
      <c r="J1878">
        <f>INDEX(NoSettings!$D:$D,MATCH(EPS!$A1878,NoSettings!$A:$A,0))</f>
        <v>18140000000</v>
      </c>
      <c r="K1878">
        <f>INDEX(GWP!$C$2:$C$13,MATCH(EPS!I1878,GWP!$B$2:$B$13,0))</f>
        <v>0</v>
      </c>
      <c r="L1878" s="4">
        <f t="shared" si="59"/>
        <v>0</v>
      </c>
    </row>
    <row r="1879" spans="1:12">
      <c r="A1879" t="s">
        <v>7483</v>
      </c>
      <c r="B1879" t="s">
        <v>10682</v>
      </c>
      <c r="C1879" t="s">
        <v>6882</v>
      </c>
      <c r="D1879" t="s">
        <v>1709</v>
      </c>
      <c r="H1879" t="str">
        <f>INDEX('Vensim Variables'!$B:$B,MATCH(EPS!$B1879,'Vensim Variables'!$A:$A,0))</f>
        <v>g pollutant</v>
      </c>
      <c r="I1879" t="str">
        <f t="shared" si="58"/>
        <v>PM25</v>
      </c>
      <c r="J1879">
        <f>INDEX(NoSettings!$D:$D,MATCH(EPS!$A1879,NoSettings!$A:$A,0))</f>
        <v>14130000000</v>
      </c>
      <c r="K1879">
        <f>INDEX(GWP!$C$2:$C$13,MATCH(EPS!I1879,GWP!$B$2:$B$13,0))</f>
        <v>0</v>
      </c>
      <c r="L1879" s="4">
        <f t="shared" si="59"/>
        <v>0</v>
      </c>
    </row>
    <row r="1880" spans="1:12">
      <c r="A1880" t="s">
        <v>7484</v>
      </c>
      <c r="B1880" t="s">
        <v>10682</v>
      </c>
      <c r="C1880" t="s">
        <v>6882</v>
      </c>
      <c r="D1880" t="s">
        <v>1710</v>
      </c>
      <c r="H1880" t="str">
        <f>INDEX('Vensim Variables'!$B:$B,MATCH(EPS!$B1880,'Vensim Variables'!$A:$A,0))</f>
        <v>g pollutant</v>
      </c>
      <c r="I1880" t="str">
        <f t="shared" si="58"/>
        <v>SOx</v>
      </c>
      <c r="J1880">
        <f>INDEX(NoSettings!$D:$D,MATCH(EPS!$A1880,NoSettings!$A:$A,0))</f>
        <v>47460000000</v>
      </c>
      <c r="K1880">
        <f>INDEX(GWP!$C$2:$C$13,MATCH(EPS!I1880,GWP!$B$2:$B$13,0))</f>
        <v>0</v>
      </c>
      <c r="L1880" s="4">
        <f t="shared" si="59"/>
        <v>0</v>
      </c>
    </row>
    <row r="1881" spans="1:12">
      <c r="A1881" t="s">
        <v>7485</v>
      </c>
      <c r="B1881" t="s">
        <v>10682</v>
      </c>
      <c r="C1881" t="s">
        <v>6882</v>
      </c>
      <c r="D1881" t="s">
        <v>1711</v>
      </c>
      <c r="H1881" t="str">
        <f>INDEX('Vensim Variables'!$B:$B,MATCH(EPS!$B1881,'Vensim Variables'!$A:$A,0))</f>
        <v>g pollutant</v>
      </c>
      <c r="I1881" t="str">
        <f t="shared" si="58"/>
        <v>BC</v>
      </c>
      <c r="J1881">
        <f>INDEX(NoSettings!$D:$D,MATCH(EPS!$A1881,NoSettings!$A:$A,0))</f>
        <v>881000000</v>
      </c>
      <c r="K1881">
        <f>INDEX(GWP!$C$2:$C$13,MATCH(EPS!I1881,GWP!$B$2:$B$13,0))</f>
        <v>0</v>
      </c>
      <c r="L1881" s="4">
        <f t="shared" si="59"/>
        <v>0</v>
      </c>
    </row>
    <row r="1882" spans="1:12">
      <c r="A1882" t="s">
        <v>7486</v>
      </c>
      <c r="B1882" t="s">
        <v>10682</v>
      </c>
      <c r="C1882" t="s">
        <v>6882</v>
      </c>
      <c r="D1882" t="s">
        <v>1712</v>
      </c>
      <c r="H1882" t="str">
        <f>INDEX('Vensim Variables'!$B:$B,MATCH(EPS!$B1882,'Vensim Variables'!$A:$A,0))</f>
        <v>g pollutant</v>
      </c>
      <c r="I1882" t="str">
        <f t="shared" si="58"/>
        <v>OC</v>
      </c>
      <c r="J1882">
        <f>INDEX(NoSettings!$D:$D,MATCH(EPS!$A1882,NoSettings!$A:$A,0))</f>
        <v>2132000000</v>
      </c>
      <c r="K1882">
        <f>INDEX(GWP!$C$2:$C$13,MATCH(EPS!I1882,GWP!$B$2:$B$13,0))</f>
        <v>0</v>
      </c>
      <c r="L1882" s="4">
        <f t="shared" si="59"/>
        <v>0</v>
      </c>
    </row>
    <row r="1883" spans="1:12">
      <c r="A1883" t="s">
        <v>7487</v>
      </c>
      <c r="B1883" t="s">
        <v>10682</v>
      </c>
      <c r="C1883" t="s">
        <v>6882</v>
      </c>
      <c r="D1883" t="s">
        <v>1713</v>
      </c>
      <c r="H1883" t="str">
        <f>INDEX('Vensim Variables'!$B:$B,MATCH(EPS!$B1883,'Vensim Variables'!$A:$A,0))</f>
        <v>g pollutant</v>
      </c>
      <c r="I1883" t="str">
        <f t="shared" si="58"/>
        <v>CH4</v>
      </c>
      <c r="J1883">
        <f>INDEX(NoSettings!$D:$D,MATCH(EPS!$A1883,NoSettings!$A:$A,0))</f>
        <v>0</v>
      </c>
      <c r="K1883">
        <f>INDEX(GWP!$C$2:$C$13,MATCH(EPS!I1883,GWP!$B$2:$B$13,0))</f>
        <v>28</v>
      </c>
      <c r="L1883" s="4">
        <f t="shared" si="59"/>
        <v>0</v>
      </c>
    </row>
    <row r="1884" spans="1:12">
      <c r="A1884" t="s">
        <v>7488</v>
      </c>
      <c r="B1884" t="s">
        <v>10682</v>
      </c>
      <c r="C1884" t="s">
        <v>6882</v>
      </c>
      <c r="D1884" t="s">
        <v>1714</v>
      </c>
      <c r="H1884" t="str">
        <f>INDEX('Vensim Variables'!$B:$B,MATCH(EPS!$B1884,'Vensim Variables'!$A:$A,0))</f>
        <v>g pollutant</v>
      </c>
      <c r="I1884" t="str">
        <f t="shared" si="58"/>
        <v>N2O</v>
      </c>
      <c r="J1884">
        <f>INDEX(NoSettings!$D:$D,MATCH(EPS!$A1884,NoSettings!$A:$A,0))</f>
        <v>29890000</v>
      </c>
      <c r="K1884">
        <f>INDEX(GWP!$C$2:$C$13,MATCH(EPS!I1884,GWP!$B$2:$B$13,0))</f>
        <v>265</v>
      </c>
      <c r="L1884" s="4">
        <f t="shared" si="59"/>
        <v>7.9208500000000001E-3</v>
      </c>
    </row>
    <row r="1885" spans="1:12">
      <c r="A1885" t="s">
        <v>7489</v>
      </c>
      <c r="B1885" t="s">
        <v>10682</v>
      </c>
      <c r="C1885" t="s">
        <v>6882</v>
      </c>
      <c r="D1885" t="s">
        <v>1715</v>
      </c>
      <c r="H1885" t="str">
        <f>INDEX('Vensim Variables'!$B:$B,MATCH(EPS!$B1885,'Vensim Variables'!$A:$A,0))</f>
        <v>g pollutant</v>
      </c>
      <c r="I1885" t="str">
        <f t="shared" si="58"/>
        <v>F gases</v>
      </c>
      <c r="J1885">
        <f>INDEX(NoSettings!$D:$D,MATCH(EPS!$A1885,NoSettings!$A:$A,0))</f>
        <v>0</v>
      </c>
      <c r="K1885">
        <f>INDEX(GWP!$C$2:$C$13,MATCH(EPS!I1885,GWP!$B$2:$B$13,0))</f>
        <v>1</v>
      </c>
      <c r="L1885" s="4">
        <f t="shared" si="59"/>
        <v>0</v>
      </c>
    </row>
    <row r="1886" spans="1:12">
      <c r="A1886" t="s">
        <v>7490</v>
      </c>
      <c r="B1886" t="s">
        <v>10682</v>
      </c>
      <c r="C1886" t="s">
        <v>6883</v>
      </c>
      <c r="D1886" t="s">
        <v>1702</v>
      </c>
      <c r="H1886" t="str">
        <f>INDEX('Vensim Variables'!$B:$B,MATCH(EPS!$B1886,'Vensim Variables'!$A:$A,0))</f>
        <v>g pollutant</v>
      </c>
      <c r="I1886" t="str">
        <f t="shared" si="58"/>
        <v>CO2</v>
      </c>
      <c r="J1886">
        <f>INDEX(NoSettings!$D:$D,MATCH(EPS!$A1886,NoSettings!$A:$A,0))</f>
        <v>123259000000000</v>
      </c>
      <c r="K1886">
        <f>INDEX(GWP!$C$2:$C$13,MATCH(EPS!I1886,GWP!$B$2:$B$13,0))</f>
        <v>1</v>
      </c>
      <c r="L1886" s="4">
        <f t="shared" si="59"/>
        <v>123.259</v>
      </c>
    </row>
    <row r="1887" spans="1:12">
      <c r="A1887" t="s">
        <v>7491</v>
      </c>
      <c r="B1887" t="s">
        <v>10682</v>
      </c>
      <c r="C1887" t="s">
        <v>6883</v>
      </c>
      <c r="D1887" t="s">
        <v>1705</v>
      </c>
      <c r="H1887" t="str">
        <f>INDEX('Vensim Variables'!$B:$B,MATCH(EPS!$B1887,'Vensim Variables'!$A:$A,0))</f>
        <v>g pollutant</v>
      </c>
      <c r="I1887" t="str">
        <f t="shared" si="58"/>
        <v>VOC</v>
      </c>
      <c r="J1887">
        <f>INDEX(NoSettings!$D:$D,MATCH(EPS!$A1887,NoSettings!$A:$A,0))</f>
        <v>541200000000</v>
      </c>
      <c r="K1887">
        <f>INDEX(GWP!$C$2:$C$13,MATCH(EPS!I1887,GWP!$B$2:$B$13,0))</f>
        <v>0</v>
      </c>
      <c r="L1887" s="4">
        <f t="shared" si="59"/>
        <v>0</v>
      </c>
    </row>
    <row r="1888" spans="1:12">
      <c r="A1888" t="s">
        <v>7492</v>
      </c>
      <c r="B1888" t="s">
        <v>10682</v>
      </c>
      <c r="C1888" t="s">
        <v>6883</v>
      </c>
      <c r="D1888" t="s">
        <v>1706</v>
      </c>
      <c r="H1888" t="str">
        <f>INDEX('Vensim Variables'!$B:$B,MATCH(EPS!$B1888,'Vensim Variables'!$A:$A,0))</f>
        <v>g pollutant</v>
      </c>
      <c r="I1888" t="str">
        <f t="shared" si="58"/>
        <v>CO</v>
      </c>
      <c r="J1888">
        <f>INDEX(NoSettings!$D:$D,MATCH(EPS!$A1888,NoSettings!$A:$A,0))</f>
        <v>143600000000</v>
      </c>
      <c r="K1888">
        <f>INDEX(GWP!$C$2:$C$13,MATCH(EPS!I1888,GWP!$B$2:$B$13,0))</f>
        <v>0</v>
      </c>
      <c r="L1888" s="4">
        <f t="shared" si="59"/>
        <v>0</v>
      </c>
    </row>
    <row r="1889" spans="1:12">
      <c r="A1889" t="s">
        <v>7493</v>
      </c>
      <c r="B1889" t="s">
        <v>10682</v>
      </c>
      <c r="C1889" t="s">
        <v>6883</v>
      </c>
      <c r="D1889" t="s">
        <v>1707</v>
      </c>
      <c r="H1889" t="str">
        <f>INDEX('Vensim Variables'!$B:$B,MATCH(EPS!$B1889,'Vensim Variables'!$A:$A,0))</f>
        <v>g pollutant</v>
      </c>
      <c r="I1889" t="str">
        <f t="shared" si="58"/>
        <v>NOx</v>
      </c>
      <c r="J1889">
        <f>INDEX(NoSettings!$D:$D,MATCH(EPS!$A1889,NoSettings!$A:$A,0))</f>
        <v>61650000000</v>
      </c>
      <c r="K1889">
        <f>INDEX(GWP!$C$2:$C$13,MATCH(EPS!I1889,GWP!$B$2:$B$13,0))</f>
        <v>0</v>
      </c>
      <c r="L1889" s="4">
        <f t="shared" si="59"/>
        <v>0</v>
      </c>
    </row>
    <row r="1890" spans="1:12">
      <c r="A1890" t="s">
        <v>7494</v>
      </c>
      <c r="B1890" t="s">
        <v>10682</v>
      </c>
      <c r="C1890" t="s">
        <v>6883</v>
      </c>
      <c r="D1890" t="s">
        <v>1708</v>
      </c>
      <c r="H1890" t="str">
        <f>INDEX('Vensim Variables'!$B:$B,MATCH(EPS!$B1890,'Vensim Variables'!$A:$A,0))</f>
        <v>g pollutant</v>
      </c>
      <c r="I1890" t="str">
        <f t="shared" si="58"/>
        <v>PM10</v>
      </c>
      <c r="J1890">
        <f>INDEX(NoSettings!$D:$D,MATCH(EPS!$A1890,NoSettings!$A:$A,0))</f>
        <v>29830000000</v>
      </c>
      <c r="K1890">
        <f>INDEX(GWP!$C$2:$C$13,MATCH(EPS!I1890,GWP!$B$2:$B$13,0))</f>
        <v>0</v>
      </c>
      <c r="L1890" s="4">
        <f t="shared" si="59"/>
        <v>0</v>
      </c>
    </row>
    <row r="1891" spans="1:12">
      <c r="A1891" t="s">
        <v>7495</v>
      </c>
      <c r="B1891" t="s">
        <v>10682</v>
      </c>
      <c r="C1891" t="s">
        <v>6883</v>
      </c>
      <c r="D1891" t="s">
        <v>1709</v>
      </c>
      <c r="H1891" t="str">
        <f>INDEX('Vensim Variables'!$B:$B,MATCH(EPS!$B1891,'Vensim Variables'!$A:$A,0))</f>
        <v>g pollutant</v>
      </c>
      <c r="I1891" t="str">
        <f t="shared" si="58"/>
        <v>PM25</v>
      </c>
      <c r="J1891">
        <f>INDEX(NoSettings!$D:$D,MATCH(EPS!$A1891,NoSettings!$A:$A,0))</f>
        <v>24830000000</v>
      </c>
      <c r="K1891">
        <f>INDEX(GWP!$C$2:$C$13,MATCH(EPS!I1891,GWP!$B$2:$B$13,0))</f>
        <v>0</v>
      </c>
      <c r="L1891" s="4">
        <f t="shared" si="59"/>
        <v>0</v>
      </c>
    </row>
    <row r="1892" spans="1:12">
      <c r="A1892" t="s">
        <v>7496</v>
      </c>
      <c r="B1892" t="s">
        <v>10682</v>
      </c>
      <c r="C1892" t="s">
        <v>6883</v>
      </c>
      <c r="D1892" t="s">
        <v>1710</v>
      </c>
      <c r="H1892" t="str">
        <f>INDEX('Vensim Variables'!$B:$B,MATCH(EPS!$B1892,'Vensim Variables'!$A:$A,0))</f>
        <v>g pollutant</v>
      </c>
      <c r="I1892" t="str">
        <f t="shared" si="58"/>
        <v>SOx</v>
      </c>
      <c r="J1892">
        <f>INDEX(NoSettings!$D:$D,MATCH(EPS!$A1892,NoSettings!$A:$A,0))</f>
        <v>91330000000</v>
      </c>
      <c r="K1892">
        <f>INDEX(GWP!$C$2:$C$13,MATCH(EPS!I1892,GWP!$B$2:$B$13,0))</f>
        <v>0</v>
      </c>
      <c r="L1892" s="4">
        <f t="shared" si="59"/>
        <v>0</v>
      </c>
    </row>
    <row r="1893" spans="1:12">
      <c r="A1893" t="s">
        <v>7497</v>
      </c>
      <c r="B1893" t="s">
        <v>10682</v>
      </c>
      <c r="C1893" t="s">
        <v>6883</v>
      </c>
      <c r="D1893" t="s">
        <v>1711</v>
      </c>
      <c r="H1893" t="str">
        <f>INDEX('Vensim Variables'!$B:$B,MATCH(EPS!$B1893,'Vensim Variables'!$A:$A,0))</f>
        <v>g pollutant</v>
      </c>
      <c r="I1893" t="str">
        <f t="shared" si="58"/>
        <v>BC</v>
      </c>
      <c r="J1893">
        <f>INDEX(NoSettings!$D:$D,MATCH(EPS!$A1893,NoSettings!$A:$A,0))</f>
        <v>532000000</v>
      </c>
      <c r="K1893">
        <f>INDEX(GWP!$C$2:$C$13,MATCH(EPS!I1893,GWP!$B$2:$B$13,0))</f>
        <v>0</v>
      </c>
      <c r="L1893" s="4">
        <f t="shared" si="59"/>
        <v>0</v>
      </c>
    </row>
    <row r="1894" spans="1:12">
      <c r="A1894" t="s">
        <v>7498</v>
      </c>
      <c r="B1894" t="s">
        <v>10682</v>
      </c>
      <c r="C1894" t="s">
        <v>6883</v>
      </c>
      <c r="D1894" t="s">
        <v>1712</v>
      </c>
      <c r="H1894" t="str">
        <f>INDEX('Vensim Variables'!$B:$B,MATCH(EPS!$B1894,'Vensim Variables'!$A:$A,0))</f>
        <v>g pollutant</v>
      </c>
      <c r="I1894" t="str">
        <f t="shared" si="58"/>
        <v>OC</v>
      </c>
      <c r="J1894">
        <f>INDEX(NoSettings!$D:$D,MATCH(EPS!$A1894,NoSettings!$A:$A,0))</f>
        <v>2884000000</v>
      </c>
      <c r="K1894">
        <f>INDEX(GWP!$C$2:$C$13,MATCH(EPS!I1894,GWP!$B$2:$B$13,0))</f>
        <v>0</v>
      </c>
      <c r="L1894" s="4">
        <f t="shared" si="59"/>
        <v>0</v>
      </c>
    </row>
    <row r="1895" spans="1:12">
      <c r="A1895" t="s">
        <v>7499</v>
      </c>
      <c r="B1895" t="s">
        <v>10682</v>
      </c>
      <c r="C1895" t="s">
        <v>6883</v>
      </c>
      <c r="D1895" t="s">
        <v>1713</v>
      </c>
      <c r="H1895" t="str">
        <f>INDEX('Vensim Variables'!$B:$B,MATCH(EPS!$B1895,'Vensim Variables'!$A:$A,0))</f>
        <v>g pollutant</v>
      </c>
      <c r="I1895" t="str">
        <f t="shared" si="58"/>
        <v>CH4</v>
      </c>
      <c r="J1895">
        <f>INDEX(NoSettings!$D:$D,MATCH(EPS!$A1895,NoSettings!$A:$A,0))</f>
        <v>0</v>
      </c>
      <c r="K1895">
        <f>INDEX(GWP!$C$2:$C$13,MATCH(EPS!I1895,GWP!$B$2:$B$13,0))</f>
        <v>28</v>
      </c>
      <c r="L1895" s="4">
        <f t="shared" si="59"/>
        <v>0</v>
      </c>
    </row>
    <row r="1896" spans="1:12">
      <c r="A1896" t="s">
        <v>7500</v>
      </c>
      <c r="B1896" t="s">
        <v>10682</v>
      </c>
      <c r="C1896" t="s">
        <v>6883</v>
      </c>
      <c r="D1896" t="s">
        <v>1714</v>
      </c>
      <c r="H1896" t="str">
        <f>INDEX('Vensim Variables'!$B:$B,MATCH(EPS!$B1896,'Vensim Variables'!$A:$A,0))</f>
        <v>g pollutant</v>
      </c>
      <c r="I1896" t="str">
        <f t="shared" si="58"/>
        <v>N2O</v>
      </c>
      <c r="J1896">
        <f>INDEX(NoSettings!$D:$D,MATCH(EPS!$A1896,NoSettings!$A:$A,0))</f>
        <v>73580000000</v>
      </c>
      <c r="K1896">
        <f>INDEX(GWP!$C$2:$C$13,MATCH(EPS!I1896,GWP!$B$2:$B$13,0))</f>
        <v>265</v>
      </c>
      <c r="L1896" s="4">
        <f t="shared" si="59"/>
        <v>19.498699999999999</v>
      </c>
    </row>
    <row r="1897" spans="1:12">
      <c r="A1897" t="s">
        <v>7501</v>
      </c>
      <c r="B1897" t="s">
        <v>10682</v>
      </c>
      <c r="C1897" t="s">
        <v>6883</v>
      </c>
      <c r="D1897" t="s">
        <v>1715</v>
      </c>
      <c r="H1897" t="str">
        <f>INDEX('Vensim Variables'!$B:$B,MATCH(EPS!$B1897,'Vensim Variables'!$A:$A,0))</f>
        <v>g pollutant</v>
      </c>
      <c r="I1897" t="str">
        <f t="shared" si="58"/>
        <v>F gases</v>
      </c>
      <c r="J1897">
        <f>INDEX(NoSettings!$D:$D,MATCH(EPS!$A1897,NoSettings!$A:$A,0))</f>
        <v>190700000000000</v>
      </c>
      <c r="K1897">
        <f>INDEX(GWP!$C$2:$C$13,MATCH(EPS!I1897,GWP!$B$2:$B$13,0))</f>
        <v>1</v>
      </c>
      <c r="L1897" s="4">
        <f t="shared" si="59"/>
        <v>190.7</v>
      </c>
    </row>
    <row r="1898" spans="1:12">
      <c r="A1898" t="s">
        <v>7502</v>
      </c>
      <c r="B1898" t="s">
        <v>10682</v>
      </c>
      <c r="C1898" t="s">
        <v>6884</v>
      </c>
      <c r="D1898" t="s">
        <v>1702</v>
      </c>
      <c r="H1898" t="str">
        <f>INDEX('Vensim Variables'!$B:$B,MATCH(EPS!$B1898,'Vensim Variables'!$A:$A,0))</f>
        <v>g pollutant</v>
      </c>
      <c r="I1898" t="str">
        <f t="shared" si="58"/>
        <v>CO2</v>
      </c>
      <c r="J1898">
        <f>INDEX(NoSettings!$D:$D,MATCH(EPS!$A1898,NoSettings!$A:$A,0))</f>
        <v>0</v>
      </c>
      <c r="K1898">
        <f>INDEX(GWP!$C$2:$C$13,MATCH(EPS!I1898,GWP!$B$2:$B$13,0))</f>
        <v>1</v>
      </c>
      <c r="L1898" s="4">
        <f t="shared" si="59"/>
        <v>0</v>
      </c>
    </row>
    <row r="1899" spans="1:12">
      <c r="A1899" t="s">
        <v>7503</v>
      </c>
      <c r="B1899" t="s">
        <v>10682</v>
      </c>
      <c r="C1899" t="s">
        <v>6884</v>
      </c>
      <c r="D1899" t="s">
        <v>1705</v>
      </c>
      <c r="H1899" t="str">
        <f>INDEX('Vensim Variables'!$B:$B,MATCH(EPS!$B1899,'Vensim Variables'!$A:$A,0))</f>
        <v>g pollutant</v>
      </c>
      <c r="I1899" t="str">
        <f t="shared" si="58"/>
        <v>VOC</v>
      </c>
      <c r="J1899">
        <f>INDEX(NoSettings!$D:$D,MATCH(EPS!$A1899,NoSettings!$A:$A,0))</f>
        <v>0</v>
      </c>
      <c r="K1899">
        <f>INDEX(GWP!$C$2:$C$13,MATCH(EPS!I1899,GWP!$B$2:$B$13,0))</f>
        <v>0</v>
      </c>
      <c r="L1899" s="4">
        <f t="shared" si="59"/>
        <v>0</v>
      </c>
    </row>
    <row r="1900" spans="1:12">
      <c r="A1900" t="s">
        <v>7504</v>
      </c>
      <c r="B1900" t="s">
        <v>10682</v>
      </c>
      <c r="C1900" t="s">
        <v>6884</v>
      </c>
      <c r="D1900" t="s">
        <v>1706</v>
      </c>
      <c r="H1900" t="str">
        <f>INDEX('Vensim Variables'!$B:$B,MATCH(EPS!$B1900,'Vensim Variables'!$A:$A,0))</f>
        <v>g pollutant</v>
      </c>
      <c r="I1900" t="str">
        <f t="shared" si="58"/>
        <v>CO</v>
      </c>
      <c r="J1900">
        <f>INDEX(NoSettings!$D:$D,MATCH(EPS!$A1900,NoSettings!$A:$A,0))</f>
        <v>0</v>
      </c>
      <c r="K1900">
        <f>INDEX(GWP!$C$2:$C$13,MATCH(EPS!I1900,GWP!$B$2:$B$13,0))</f>
        <v>0</v>
      </c>
      <c r="L1900" s="4">
        <f t="shared" si="59"/>
        <v>0</v>
      </c>
    </row>
    <row r="1901" spans="1:12">
      <c r="A1901" t="s">
        <v>7505</v>
      </c>
      <c r="B1901" t="s">
        <v>10682</v>
      </c>
      <c r="C1901" t="s">
        <v>6884</v>
      </c>
      <c r="D1901" t="s">
        <v>1707</v>
      </c>
      <c r="H1901" t="str">
        <f>INDEX('Vensim Variables'!$B:$B,MATCH(EPS!$B1901,'Vensim Variables'!$A:$A,0))</f>
        <v>g pollutant</v>
      </c>
      <c r="I1901" t="str">
        <f t="shared" si="58"/>
        <v>NOx</v>
      </c>
      <c r="J1901">
        <f>INDEX(NoSettings!$D:$D,MATCH(EPS!$A1901,NoSettings!$A:$A,0))</f>
        <v>0</v>
      </c>
      <c r="K1901">
        <f>INDEX(GWP!$C$2:$C$13,MATCH(EPS!I1901,GWP!$B$2:$B$13,0))</f>
        <v>0</v>
      </c>
      <c r="L1901" s="4">
        <f t="shared" si="59"/>
        <v>0</v>
      </c>
    </row>
    <row r="1902" spans="1:12">
      <c r="A1902" t="s">
        <v>7506</v>
      </c>
      <c r="B1902" t="s">
        <v>10682</v>
      </c>
      <c r="C1902" t="s">
        <v>6884</v>
      </c>
      <c r="D1902" t="s">
        <v>1708</v>
      </c>
      <c r="H1902" t="str">
        <f>INDEX('Vensim Variables'!$B:$B,MATCH(EPS!$B1902,'Vensim Variables'!$A:$A,0))</f>
        <v>g pollutant</v>
      </c>
      <c r="I1902" t="str">
        <f t="shared" si="58"/>
        <v>PM10</v>
      </c>
      <c r="J1902">
        <f>INDEX(NoSettings!$D:$D,MATCH(EPS!$A1902,NoSettings!$A:$A,0))</f>
        <v>0</v>
      </c>
      <c r="K1902">
        <f>INDEX(GWP!$C$2:$C$13,MATCH(EPS!I1902,GWP!$B$2:$B$13,0))</f>
        <v>0</v>
      </c>
      <c r="L1902" s="4">
        <f t="shared" si="59"/>
        <v>0</v>
      </c>
    </row>
    <row r="1903" spans="1:12">
      <c r="A1903" t="s">
        <v>7507</v>
      </c>
      <c r="B1903" t="s">
        <v>10682</v>
      </c>
      <c r="C1903" t="s">
        <v>6884</v>
      </c>
      <c r="D1903" t="s">
        <v>1709</v>
      </c>
      <c r="H1903" t="str">
        <f>INDEX('Vensim Variables'!$B:$B,MATCH(EPS!$B1903,'Vensim Variables'!$A:$A,0))</f>
        <v>g pollutant</v>
      </c>
      <c r="I1903" t="str">
        <f t="shared" si="58"/>
        <v>PM25</v>
      </c>
      <c r="J1903">
        <f>INDEX(NoSettings!$D:$D,MATCH(EPS!$A1903,NoSettings!$A:$A,0))</f>
        <v>0</v>
      </c>
      <c r="K1903">
        <f>INDEX(GWP!$C$2:$C$13,MATCH(EPS!I1903,GWP!$B$2:$B$13,0))</f>
        <v>0</v>
      </c>
      <c r="L1903" s="4">
        <f t="shared" si="59"/>
        <v>0</v>
      </c>
    </row>
    <row r="1904" spans="1:12">
      <c r="A1904" t="s">
        <v>7508</v>
      </c>
      <c r="B1904" t="s">
        <v>10682</v>
      </c>
      <c r="C1904" t="s">
        <v>6884</v>
      </c>
      <c r="D1904" t="s">
        <v>1710</v>
      </c>
      <c r="H1904" t="str">
        <f>INDEX('Vensim Variables'!$B:$B,MATCH(EPS!$B1904,'Vensim Variables'!$A:$A,0))</f>
        <v>g pollutant</v>
      </c>
      <c r="I1904" t="str">
        <f t="shared" si="58"/>
        <v>SOx</v>
      </c>
      <c r="J1904">
        <f>INDEX(NoSettings!$D:$D,MATCH(EPS!$A1904,NoSettings!$A:$A,0))</f>
        <v>0</v>
      </c>
      <c r="K1904">
        <f>INDEX(GWP!$C$2:$C$13,MATCH(EPS!I1904,GWP!$B$2:$B$13,0))</f>
        <v>0</v>
      </c>
      <c r="L1904" s="4">
        <f t="shared" si="59"/>
        <v>0</v>
      </c>
    </row>
    <row r="1905" spans="1:12">
      <c r="A1905" t="s">
        <v>7509</v>
      </c>
      <c r="B1905" t="s">
        <v>10682</v>
      </c>
      <c r="C1905" t="s">
        <v>6884</v>
      </c>
      <c r="D1905" t="s">
        <v>1711</v>
      </c>
      <c r="H1905" t="str">
        <f>INDEX('Vensim Variables'!$B:$B,MATCH(EPS!$B1905,'Vensim Variables'!$A:$A,0))</f>
        <v>g pollutant</v>
      </c>
      <c r="I1905" t="str">
        <f t="shared" si="58"/>
        <v>BC</v>
      </c>
      <c r="J1905">
        <f>INDEX(NoSettings!$D:$D,MATCH(EPS!$A1905,NoSettings!$A:$A,0))</f>
        <v>0</v>
      </c>
      <c r="K1905">
        <f>INDEX(GWP!$C$2:$C$13,MATCH(EPS!I1905,GWP!$B$2:$B$13,0))</f>
        <v>0</v>
      </c>
      <c r="L1905" s="4">
        <f t="shared" si="59"/>
        <v>0</v>
      </c>
    </row>
    <row r="1906" spans="1:12">
      <c r="A1906" t="s">
        <v>7510</v>
      </c>
      <c r="B1906" t="s">
        <v>10682</v>
      </c>
      <c r="C1906" t="s">
        <v>6884</v>
      </c>
      <c r="D1906" t="s">
        <v>1712</v>
      </c>
      <c r="H1906" t="str">
        <f>INDEX('Vensim Variables'!$B:$B,MATCH(EPS!$B1906,'Vensim Variables'!$A:$A,0))</f>
        <v>g pollutant</v>
      </c>
      <c r="I1906" t="str">
        <f t="shared" si="58"/>
        <v>OC</v>
      </c>
      <c r="J1906">
        <f>INDEX(NoSettings!$D:$D,MATCH(EPS!$A1906,NoSettings!$A:$A,0))</f>
        <v>0</v>
      </c>
      <c r="K1906">
        <f>INDEX(GWP!$C$2:$C$13,MATCH(EPS!I1906,GWP!$B$2:$B$13,0))</f>
        <v>0</v>
      </c>
      <c r="L1906" s="4">
        <f t="shared" si="59"/>
        <v>0</v>
      </c>
    </row>
    <row r="1907" spans="1:12">
      <c r="A1907" t="s">
        <v>7511</v>
      </c>
      <c r="B1907" t="s">
        <v>10682</v>
      </c>
      <c r="C1907" t="s">
        <v>6884</v>
      </c>
      <c r="D1907" t="s">
        <v>1713</v>
      </c>
      <c r="H1907" t="str">
        <f>INDEX('Vensim Variables'!$B:$B,MATCH(EPS!$B1907,'Vensim Variables'!$A:$A,0))</f>
        <v>g pollutant</v>
      </c>
      <c r="I1907" t="str">
        <f t="shared" si="58"/>
        <v>CH4</v>
      </c>
      <c r="J1907">
        <f>INDEX(NoSettings!$D:$D,MATCH(EPS!$A1907,NoSettings!$A:$A,0))</f>
        <v>0</v>
      </c>
      <c r="K1907">
        <f>INDEX(GWP!$C$2:$C$13,MATCH(EPS!I1907,GWP!$B$2:$B$13,0))</f>
        <v>28</v>
      </c>
      <c r="L1907" s="4">
        <f t="shared" si="59"/>
        <v>0</v>
      </c>
    </row>
    <row r="1908" spans="1:12">
      <c r="A1908" t="s">
        <v>7512</v>
      </c>
      <c r="B1908" t="s">
        <v>10682</v>
      </c>
      <c r="C1908" t="s">
        <v>6884</v>
      </c>
      <c r="D1908" t="s">
        <v>1714</v>
      </c>
      <c r="H1908" t="str">
        <f>INDEX('Vensim Variables'!$B:$B,MATCH(EPS!$B1908,'Vensim Variables'!$A:$A,0))</f>
        <v>g pollutant</v>
      </c>
      <c r="I1908" t="str">
        <f t="shared" si="58"/>
        <v>N2O</v>
      </c>
      <c r="J1908">
        <f>INDEX(NoSettings!$D:$D,MATCH(EPS!$A1908,NoSettings!$A:$A,0))</f>
        <v>0</v>
      </c>
      <c r="K1908">
        <f>INDEX(GWP!$C$2:$C$13,MATCH(EPS!I1908,GWP!$B$2:$B$13,0))</f>
        <v>265</v>
      </c>
      <c r="L1908" s="4">
        <f t="shared" si="59"/>
        <v>0</v>
      </c>
    </row>
    <row r="1909" spans="1:12">
      <c r="A1909" t="s">
        <v>7513</v>
      </c>
      <c r="B1909" t="s">
        <v>10682</v>
      </c>
      <c r="C1909" t="s">
        <v>6884</v>
      </c>
      <c r="D1909" t="s">
        <v>1715</v>
      </c>
      <c r="H1909" t="str">
        <f>INDEX('Vensim Variables'!$B:$B,MATCH(EPS!$B1909,'Vensim Variables'!$A:$A,0))</f>
        <v>g pollutant</v>
      </c>
      <c r="I1909" t="str">
        <f t="shared" si="58"/>
        <v>F gases</v>
      </c>
      <c r="J1909">
        <f>INDEX(NoSettings!$D:$D,MATCH(EPS!$A1909,NoSettings!$A:$A,0))</f>
        <v>0</v>
      </c>
      <c r="K1909">
        <f>INDEX(GWP!$C$2:$C$13,MATCH(EPS!I1909,GWP!$B$2:$B$13,0))</f>
        <v>1</v>
      </c>
      <c r="L1909" s="4">
        <f t="shared" si="59"/>
        <v>0</v>
      </c>
    </row>
    <row r="1910" spans="1:12">
      <c r="A1910" t="s">
        <v>7514</v>
      </c>
      <c r="B1910" t="s">
        <v>10682</v>
      </c>
      <c r="C1910" t="s">
        <v>6885</v>
      </c>
      <c r="D1910" t="s">
        <v>1702</v>
      </c>
      <c r="H1910" t="str">
        <f>INDEX('Vensim Variables'!$B:$B,MATCH(EPS!$B1910,'Vensim Variables'!$A:$A,0))</f>
        <v>g pollutant</v>
      </c>
      <c r="I1910" t="str">
        <f t="shared" si="58"/>
        <v>CO2</v>
      </c>
      <c r="J1910">
        <f>INDEX(NoSettings!$D:$D,MATCH(EPS!$A1910,NoSettings!$A:$A,0))</f>
        <v>0</v>
      </c>
      <c r="K1910">
        <f>INDEX(GWP!$C$2:$C$13,MATCH(EPS!I1910,GWP!$B$2:$B$13,0))</f>
        <v>1</v>
      </c>
      <c r="L1910" s="4">
        <f t="shared" si="59"/>
        <v>0</v>
      </c>
    </row>
    <row r="1911" spans="1:12">
      <c r="A1911" t="s">
        <v>7515</v>
      </c>
      <c r="B1911" t="s">
        <v>10682</v>
      </c>
      <c r="C1911" t="s">
        <v>6885</v>
      </c>
      <c r="D1911" t="s">
        <v>1705</v>
      </c>
      <c r="H1911" t="str">
        <f>INDEX('Vensim Variables'!$B:$B,MATCH(EPS!$B1911,'Vensim Variables'!$A:$A,0))</f>
        <v>g pollutant</v>
      </c>
      <c r="I1911" t="str">
        <f t="shared" si="58"/>
        <v>VOC</v>
      </c>
      <c r="J1911">
        <f>INDEX(NoSettings!$D:$D,MATCH(EPS!$A1911,NoSettings!$A:$A,0))</f>
        <v>0</v>
      </c>
      <c r="K1911">
        <f>INDEX(GWP!$C$2:$C$13,MATCH(EPS!I1911,GWP!$B$2:$B$13,0))</f>
        <v>0</v>
      </c>
      <c r="L1911" s="4">
        <f t="shared" si="59"/>
        <v>0</v>
      </c>
    </row>
    <row r="1912" spans="1:12">
      <c r="A1912" t="s">
        <v>7516</v>
      </c>
      <c r="B1912" t="s">
        <v>10682</v>
      </c>
      <c r="C1912" t="s">
        <v>6885</v>
      </c>
      <c r="D1912" t="s">
        <v>1706</v>
      </c>
      <c r="H1912" t="str">
        <f>INDEX('Vensim Variables'!$B:$B,MATCH(EPS!$B1912,'Vensim Variables'!$A:$A,0))</f>
        <v>g pollutant</v>
      </c>
      <c r="I1912" t="str">
        <f t="shared" si="58"/>
        <v>CO</v>
      </c>
      <c r="J1912">
        <f>INDEX(NoSettings!$D:$D,MATCH(EPS!$A1912,NoSettings!$A:$A,0))</f>
        <v>0</v>
      </c>
      <c r="K1912">
        <f>INDEX(GWP!$C$2:$C$13,MATCH(EPS!I1912,GWP!$B$2:$B$13,0))</f>
        <v>0</v>
      </c>
      <c r="L1912" s="4">
        <f t="shared" si="59"/>
        <v>0</v>
      </c>
    </row>
    <row r="1913" spans="1:12">
      <c r="A1913" t="s">
        <v>7517</v>
      </c>
      <c r="B1913" t="s">
        <v>10682</v>
      </c>
      <c r="C1913" t="s">
        <v>6885</v>
      </c>
      <c r="D1913" t="s">
        <v>1707</v>
      </c>
      <c r="H1913" t="str">
        <f>INDEX('Vensim Variables'!$B:$B,MATCH(EPS!$B1913,'Vensim Variables'!$A:$A,0))</f>
        <v>g pollutant</v>
      </c>
      <c r="I1913" t="str">
        <f t="shared" si="58"/>
        <v>NOx</v>
      </c>
      <c r="J1913">
        <f>INDEX(NoSettings!$D:$D,MATCH(EPS!$A1913,NoSettings!$A:$A,0))</f>
        <v>0</v>
      </c>
      <c r="K1913">
        <f>INDEX(GWP!$C$2:$C$13,MATCH(EPS!I1913,GWP!$B$2:$B$13,0))</f>
        <v>0</v>
      </c>
      <c r="L1913" s="4">
        <f t="shared" si="59"/>
        <v>0</v>
      </c>
    </row>
    <row r="1914" spans="1:12">
      <c r="A1914" t="s">
        <v>7518</v>
      </c>
      <c r="B1914" t="s">
        <v>10682</v>
      </c>
      <c r="C1914" t="s">
        <v>6885</v>
      </c>
      <c r="D1914" t="s">
        <v>1708</v>
      </c>
      <c r="H1914" t="str">
        <f>INDEX('Vensim Variables'!$B:$B,MATCH(EPS!$B1914,'Vensim Variables'!$A:$A,0))</f>
        <v>g pollutant</v>
      </c>
      <c r="I1914" t="str">
        <f t="shared" si="58"/>
        <v>PM10</v>
      </c>
      <c r="J1914">
        <f>INDEX(NoSettings!$D:$D,MATCH(EPS!$A1914,NoSettings!$A:$A,0))</f>
        <v>0</v>
      </c>
      <c r="K1914">
        <f>INDEX(GWP!$C$2:$C$13,MATCH(EPS!I1914,GWP!$B$2:$B$13,0))</f>
        <v>0</v>
      </c>
      <c r="L1914" s="4">
        <f t="shared" si="59"/>
        <v>0</v>
      </c>
    </row>
    <row r="1915" spans="1:12">
      <c r="A1915" t="s">
        <v>7519</v>
      </c>
      <c r="B1915" t="s">
        <v>10682</v>
      </c>
      <c r="C1915" t="s">
        <v>6885</v>
      </c>
      <c r="D1915" t="s">
        <v>1709</v>
      </c>
      <c r="H1915" t="str">
        <f>INDEX('Vensim Variables'!$B:$B,MATCH(EPS!$B1915,'Vensim Variables'!$A:$A,0))</f>
        <v>g pollutant</v>
      </c>
      <c r="I1915" t="str">
        <f t="shared" si="58"/>
        <v>PM25</v>
      </c>
      <c r="J1915">
        <f>INDEX(NoSettings!$D:$D,MATCH(EPS!$A1915,NoSettings!$A:$A,0))</f>
        <v>0</v>
      </c>
      <c r="K1915">
        <f>INDEX(GWP!$C$2:$C$13,MATCH(EPS!I1915,GWP!$B$2:$B$13,0))</f>
        <v>0</v>
      </c>
      <c r="L1915" s="4">
        <f t="shared" si="59"/>
        <v>0</v>
      </c>
    </row>
    <row r="1916" spans="1:12">
      <c r="A1916" t="s">
        <v>7520</v>
      </c>
      <c r="B1916" t="s">
        <v>10682</v>
      </c>
      <c r="C1916" t="s">
        <v>6885</v>
      </c>
      <c r="D1916" t="s">
        <v>1710</v>
      </c>
      <c r="H1916" t="str">
        <f>INDEX('Vensim Variables'!$B:$B,MATCH(EPS!$B1916,'Vensim Variables'!$A:$A,0))</f>
        <v>g pollutant</v>
      </c>
      <c r="I1916" t="str">
        <f t="shared" si="58"/>
        <v>SOx</v>
      </c>
      <c r="J1916">
        <f>INDEX(NoSettings!$D:$D,MATCH(EPS!$A1916,NoSettings!$A:$A,0))</f>
        <v>0</v>
      </c>
      <c r="K1916">
        <f>INDEX(GWP!$C$2:$C$13,MATCH(EPS!I1916,GWP!$B$2:$B$13,0))</f>
        <v>0</v>
      </c>
      <c r="L1916" s="4">
        <f t="shared" si="59"/>
        <v>0</v>
      </c>
    </row>
    <row r="1917" spans="1:12">
      <c r="A1917" t="s">
        <v>7521</v>
      </c>
      <c r="B1917" t="s">
        <v>10682</v>
      </c>
      <c r="C1917" t="s">
        <v>6885</v>
      </c>
      <c r="D1917" t="s">
        <v>1711</v>
      </c>
      <c r="H1917" t="str">
        <f>INDEX('Vensim Variables'!$B:$B,MATCH(EPS!$B1917,'Vensim Variables'!$A:$A,0))</f>
        <v>g pollutant</v>
      </c>
      <c r="I1917" t="str">
        <f t="shared" si="58"/>
        <v>BC</v>
      </c>
      <c r="J1917">
        <f>INDEX(NoSettings!$D:$D,MATCH(EPS!$A1917,NoSettings!$A:$A,0))</f>
        <v>0</v>
      </c>
      <c r="K1917">
        <f>INDEX(GWP!$C$2:$C$13,MATCH(EPS!I1917,GWP!$B$2:$B$13,0))</f>
        <v>0</v>
      </c>
      <c r="L1917" s="4">
        <f t="shared" si="59"/>
        <v>0</v>
      </c>
    </row>
    <row r="1918" spans="1:12">
      <c r="A1918" t="s">
        <v>7522</v>
      </c>
      <c r="B1918" t="s">
        <v>10682</v>
      </c>
      <c r="C1918" t="s">
        <v>6885</v>
      </c>
      <c r="D1918" t="s">
        <v>1712</v>
      </c>
      <c r="H1918" t="str">
        <f>INDEX('Vensim Variables'!$B:$B,MATCH(EPS!$B1918,'Vensim Variables'!$A:$A,0))</f>
        <v>g pollutant</v>
      </c>
      <c r="I1918" t="str">
        <f t="shared" si="58"/>
        <v>OC</v>
      </c>
      <c r="J1918">
        <f>INDEX(NoSettings!$D:$D,MATCH(EPS!$A1918,NoSettings!$A:$A,0))</f>
        <v>0</v>
      </c>
      <c r="K1918">
        <f>INDEX(GWP!$C$2:$C$13,MATCH(EPS!I1918,GWP!$B$2:$B$13,0))</f>
        <v>0</v>
      </c>
      <c r="L1918" s="4">
        <f t="shared" si="59"/>
        <v>0</v>
      </c>
    </row>
    <row r="1919" spans="1:12">
      <c r="A1919" t="s">
        <v>7523</v>
      </c>
      <c r="B1919" t="s">
        <v>10682</v>
      </c>
      <c r="C1919" t="s">
        <v>6885</v>
      </c>
      <c r="D1919" t="s">
        <v>1713</v>
      </c>
      <c r="H1919" t="str">
        <f>INDEX('Vensim Variables'!$B:$B,MATCH(EPS!$B1919,'Vensim Variables'!$A:$A,0))</f>
        <v>g pollutant</v>
      </c>
      <c r="I1919" t="str">
        <f t="shared" si="58"/>
        <v>CH4</v>
      </c>
      <c r="J1919">
        <f>INDEX(NoSettings!$D:$D,MATCH(EPS!$A1919,NoSettings!$A:$A,0))</f>
        <v>0</v>
      </c>
      <c r="K1919">
        <f>INDEX(GWP!$C$2:$C$13,MATCH(EPS!I1919,GWP!$B$2:$B$13,0))</f>
        <v>28</v>
      </c>
      <c r="L1919" s="4">
        <f t="shared" si="59"/>
        <v>0</v>
      </c>
    </row>
    <row r="1920" spans="1:12">
      <c r="A1920" t="s">
        <v>7524</v>
      </c>
      <c r="B1920" t="s">
        <v>10682</v>
      </c>
      <c r="C1920" t="s">
        <v>6885</v>
      </c>
      <c r="D1920" t="s">
        <v>1714</v>
      </c>
      <c r="H1920" t="str">
        <f>INDEX('Vensim Variables'!$B:$B,MATCH(EPS!$B1920,'Vensim Variables'!$A:$A,0))</f>
        <v>g pollutant</v>
      </c>
      <c r="I1920" t="str">
        <f t="shared" si="58"/>
        <v>N2O</v>
      </c>
      <c r="J1920">
        <f>INDEX(NoSettings!$D:$D,MATCH(EPS!$A1920,NoSettings!$A:$A,0))</f>
        <v>0</v>
      </c>
      <c r="K1920">
        <f>INDEX(GWP!$C$2:$C$13,MATCH(EPS!I1920,GWP!$B$2:$B$13,0))</f>
        <v>265</v>
      </c>
      <c r="L1920" s="4">
        <f t="shared" si="59"/>
        <v>0</v>
      </c>
    </row>
    <row r="1921" spans="1:12">
      <c r="A1921" t="s">
        <v>7525</v>
      </c>
      <c r="B1921" t="s">
        <v>10682</v>
      </c>
      <c r="C1921" t="s">
        <v>6885</v>
      </c>
      <c r="D1921" t="s">
        <v>1715</v>
      </c>
      <c r="H1921" t="str">
        <f>INDEX('Vensim Variables'!$B:$B,MATCH(EPS!$B1921,'Vensim Variables'!$A:$A,0))</f>
        <v>g pollutant</v>
      </c>
      <c r="I1921" t="str">
        <f t="shared" si="58"/>
        <v>F gases</v>
      </c>
      <c r="J1921">
        <f>INDEX(NoSettings!$D:$D,MATCH(EPS!$A1921,NoSettings!$A:$A,0))</f>
        <v>0</v>
      </c>
      <c r="K1921">
        <f>INDEX(GWP!$C$2:$C$13,MATCH(EPS!I1921,GWP!$B$2:$B$13,0))</f>
        <v>1</v>
      </c>
      <c r="L1921" s="4">
        <f t="shared" si="59"/>
        <v>0</v>
      </c>
    </row>
    <row r="1922" spans="1:12">
      <c r="A1922" t="s">
        <v>7526</v>
      </c>
      <c r="B1922" t="s">
        <v>10682</v>
      </c>
      <c r="C1922" t="s">
        <v>6886</v>
      </c>
      <c r="D1922" t="s">
        <v>1702</v>
      </c>
      <c r="H1922" t="str">
        <f>INDEX('Vensim Variables'!$B:$B,MATCH(EPS!$B1922,'Vensim Variables'!$A:$A,0))</f>
        <v>g pollutant</v>
      </c>
      <c r="I1922" t="str">
        <f t="shared" si="58"/>
        <v>CO2</v>
      </c>
      <c r="J1922">
        <f>INDEX(NoSettings!$D:$D,MATCH(EPS!$A1922,NoSettings!$A:$A,0))</f>
        <v>65500000000000</v>
      </c>
      <c r="K1922">
        <f>INDEX(GWP!$C$2:$C$13,MATCH(EPS!I1922,GWP!$B$2:$B$13,0))</f>
        <v>1</v>
      </c>
      <c r="L1922" s="4">
        <f t="shared" si="59"/>
        <v>65.5</v>
      </c>
    </row>
    <row r="1923" spans="1:12">
      <c r="A1923" t="s">
        <v>7527</v>
      </c>
      <c r="B1923" t="s">
        <v>10682</v>
      </c>
      <c r="C1923" t="s">
        <v>6886</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INDEX(NoSettings!$D:$D,MATCH(EPS!$A1923,NoSettings!$A:$A,0))</f>
        <v>5484000000</v>
      </c>
      <c r="K1923">
        <f>INDEX(GWP!$C$2:$C$13,MATCH(EPS!I1923,GWP!$B$2:$B$13,0))</f>
        <v>0</v>
      </c>
      <c r="L1923" s="4">
        <f t="shared" ref="L1923:L1986" si="61">IF(H1923="g pollutant",K1923*J1923/10^12,IF(H1923="MMTCO2e",J1923,IF(H1923="MWh",J1923,0)))</f>
        <v>0</v>
      </c>
    </row>
    <row r="1924" spans="1:12">
      <c r="A1924" t="s">
        <v>7528</v>
      </c>
      <c r="B1924" t="s">
        <v>10682</v>
      </c>
      <c r="C1924" t="s">
        <v>6886</v>
      </c>
      <c r="D1924" t="s">
        <v>1706</v>
      </c>
      <c r="H1924" t="str">
        <f>INDEX('Vensim Variables'!$B:$B,MATCH(EPS!$B1924,'Vensim Variables'!$A:$A,0))</f>
        <v>g pollutant</v>
      </c>
      <c r="I1924" t="str">
        <f t="shared" si="60"/>
        <v>CO</v>
      </c>
      <c r="J1924">
        <f>INDEX(NoSettings!$D:$D,MATCH(EPS!$A1924,NoSettings!$A:$A,0))</f>
        <v>90470000000</v>
      </c>
      <c r="K1924">
        <f>INDEX(GWP!$C$2:$C$13,MATCH(EPS!I1924,GWP!$B$2:$B$13,0))</f>
        <v>0</v>
      </c>
      <c r="L1924" s="4">
        <f t="shared" si="61"/>
        <v>0</v>
      </c>
    </row>
    <row r="1925" spans="1:12">
      <c r="A1925" t="s">
        <v>7529</v>
      </c>
      <c r="B1925" t="s">
        <v>10682</v>
      </c>
      <c r="C1925" t="s">
        <v>6886</v>
      </c>
      <c r="D1925" t="s">
        <v>1707</v>
      </c>
      <c r="H1925" t="str">
        <f>INDEX('Vensim Variables'!$B:$B,MATCH(EPS!$B1925,'Vensim Variables'!$A:$A,0))</f>
        <v>g pollutant</v>
      </c>
      <c r="I1925" t="str">
        <f t="shared" si="60"/>
        <v>NOx</v>
      </c>
      <c r="J1925">
        <f>INDEX(NoSettings!$D:$D,MATCH(EPS!$A1925,NoSettings!$A:$A,0))</f>
        <v>106700000000</v>
      </c>
      <c r="K1925">
        <f>INDEX(GWP!$C$2:$C$13,MATCH(EPS!I1925,GWP!$B$2:$B$13,0))</f>
        <v>0</v>
      </c>
      <c r="L1925" s="4">
        <f t="shared" si="61"/>
        <v>0</v>
      </c>
    </row>
    <row r="1926" spans="1:12">
      <c r="A1926" t="s">
        <v>7530</v>
      </c>
      <c r="B1926" t="s">
        <v>10682</v>
      </c>
      <c r="C1926" t="s">
        <v>6886</v>
      </c>
      <c r="D1926" t="s">
        <v>1708</v>
      </c>
      <c r="H1926" t="str">
        <f>INDEX('Vensim Variables'!$B:$B,MATCH(EPS!$B1926,'Vensim Variables'!$A:$A,0))</f>
        <v>g pollutant</v>
      </c>
      <c r="I1926" t="str">
        <f t="shared" si="60"/>
        <v>PM10</v>
      </c>
      <c r="J1926">
        <f>INDEX(NoSettings!$D:$D,MATCH(EPS!$A1926,NoSettings!$A:$A,0))</f>
        <v>10960000000</v>
      </c>
      <c r="K1926">
        <f>INDEX(GWP!$C$2:$C$13,MATCH(EPS!I1926,GWP!$B$2:$B$13,0))</f>
        <v>0</v>
      </c>
      <c r="L1926" s="4">
        <f t="shared" si="61"/>
        <v>0</v>
      </c>
    </row>
    <row r="1927" spans="1:12">
      <c r="A1927" t="s">
        <v>7531</v>
      </c>
      <c r="B1927" t="s">
        <v>10682</v>
      </c>
      <c r="C1927" t="s">
        <v>6886</v>
      </c>
      <c r="D1927" t="s">
        <v>1709</v>
      </c>
      <c r="H1927" t="str">
        <f>INDEX('Vensim Variables'!$B:$B,MATCH(EPS!$B1927,'Vensim Variables'!$A:$A,0))</f>
        <v>g pollutant</v>
      </c>
      <c r="I1927" t="str">
        <f t="shared" si="60"/>
        <v>PM25</v>
      </c>
      <c r="J1927">
        <f>INDEX(NoSettings!$D:$D,MATCH(EPS!$A1927,NoSettings!$A:$A,0))</f>
        <v>7135000000</v>
      </c>
      <c r="K1927">
        <f>INDEX(GWP!$C$2:$C$13,MATCH(EPS!I1927,GWP!$B$2:$B$13,0))</f>
        <v>0</v>
      </c>
      <c r="L1927" s="4">
        <f t="shared" si="61"/>
        <v>0</v>
      </c>
    </row>
    <row r="1928" spans="1:12">
      <c r="A1928" t="s">
        <v>7532</v>
      </c>
      <c r="B1928" t="s">
        <v>10682</v>
      </c>
      <c r="C1928" t="s">
        <v>6886</v>
      </c>
      <c r="D1928" t="s">
        <v>1710</v>
      </c>
      <c r="H1928" t="str">
        <f>INDEX('Vensim Variables'!$B:$B,MATCH(EPS!$B1928,'Vensim Variables'!$A:$A,0))</f>
        <v>g pollutant</v>
      </c>
      <c r="I1928" t="str">
        <f t="shared" si="60"/>
        <v>SOx</v>
      </c>
      <c r="J1928">
        <f>INDEX(NoSettings!$D:$D,MATCH(EPS!$A1928,NoSettings!$A:$A,0))</f>
        <v>27860000000</v>
      </c>
      <c r="K1928">
        <f>INDEX(GWP!$C$2:$C$13,MATCH(EPS!I1928,GWP!$B$2:$B$13,0))</f>
        <v>0</v>
      </c>
      <c r="L1928" s="4">
        <f t="shared" si="61"/>
        <v>0</v>
      </c>
    </row>
    <row r="1929" spans="1:12">
      <c r="A1929" t="s">
        <v>7533</v>
      </c>
      <c r="B1929" t="s">
        <v>10682</v>
      </c>
      <c r="C1929" t="s">
        <v>6886</v>
      </c>
      <c r="D1929" t="s">
        <v>1711</v>
      </c>
      <c r="H1929" t="str">
        <f>INDEX('Vensim Variables'!$B:$B,MATCH(EPS!$B1929,'Vensim Variables'!$A:$A,0))</f>
        <v>g pollutant</v>
      </c>
      <c r="I1929" t="str">
        <f t="shared" si="60"/>
        <v>BC</v>
      </c>
      <c r="J1929">
        <f>INDEX(NoSettings!$D:$D,MATCH(EPS!$A1929,NoSettings!$A:$A,0))</f>
        <v>201000000</v>
      </c>
      <c r="K1929">
        <f>INDEX(GWP!$C$2:$C$13,MATCH(EPS!I1929,GWP!$B$2:$B$13,0))</f>
        <v>0</v>
      </c>
      <c r="L1929" s="4">
        <f t="shared" si="61"/>
        <v>0</v>
      </c>
    </row>
    <row r="1930" spans="1:12">
      <c r="A1930" t="s">
        <v>7534</v>
      </c>
      <c r="B1930" t="s">
        <v>10682</v>
      </c>
      <c r="C1930" t="s">
        <v>6886</v>
      </c>
      <c r="D1930" t="s">
        <v>1712</v>
      </c>
      <c r="H1930" t="str">
        <f>INDEX('Vensim Variables'!$B:$B,MATCH(EPS!$B1930,'Vensim Variables'!$A:$A,0))</f>
        <v>g pollutant</v>
      </c>
      <c r="I1930" t="str">
        <f t="shared" si="60"/>
        <v>OC</v>
      </c>
      <c r="J1930">
        <f>INDEX(NoSettings!$D:$D,MATCH(EPS!$A1930,NoSettings!$A:$A,0))</f>
        <v>900000000</v>
      </c>
      <c r="K1930">
        <f>INDEX(GWP!$C$2:$C$13,MATCH(EPS!I1930,GWP!$B$2:$B$13,0))</f>
        <v>0</v>
      </c>
      <c r="L1930" s="4">
        <f t="shared" si="61"/>
        <v>0</v>
      </c>
    </row>
    <row r="1931" spans="1:12">
      <c r="A1931" t="s">
        <v>7535</v>
      </c>
      <c r="B1931" t="s">
        <v>10682</v>
      </c>
      <c r="C1931" t="s">
        <v>6886</v>
      </c>
      <c r="D1931" t="s">
        <v>1713</v>
      </c>
      <c r="H1931" t="str">
        <f>INDEX('Vensim Variables'!$B:$B,MATCH(EPS!$B1931,'Vensim Variables'!$A:$A,0))</f>
        <v>g pollutant</v>
      </c>
      <c r="I1931" t="str">
        <f t="shared" si="60"/>
        <v>CH4</v>
      </c>
      <c r="J1931">
        <f>INDEX(NoSettings!$D:$D,MATCH(EPS!$A1931,NoSettings!$A:$A,0))</f>
        <v>0</v>
      </c>
      <c r="K1931">
        <f>INDEX(GWP!$C$2:$C$13,MATCH(EPS!I1931,GWP!$B$2:$B$13,0))</f>
        <v>28</v>
      </c>
      <c r="L1931" s="4">
        <f t="shared" si="61"/>
        <v>0</v>
      </c>
    </row>
    <row r="1932" spans="1:12">
      <c r="A1932" t="s">
        <v>7536</v>
      </c>
      <c r="B1932" t="s">
        <v>10682</v>
      </c>
      <c r="C1932" t="s">
        <v>6886</v>
      </c>
      <c r="D1932" t="s">
        <v>1714</v>
      </c>
      <c r="H1932" t="str">
        <f>INDEX('Vensim Variables'!$B:$B,MATCH(EPS!$B1932,'Vensim Variables'!$A:$A,0))</f>
        <v>g pollutant</v>
      </c>
      <c r="I1932" t="str">
        <f t="shared" si="60"/>
        <v>N2O</v>
      </c>
      <c r="J1932">
        <f>INDEX(NoSettings!$D:$D,MATCH(EPS!$A1932,NoSettings!$A:$A,0))</f>
        <v>0</v>
      </c>
      <c r="K1932">
        <f>INDEX(GWP!$C$2:$C$13,MATCH(EPS!I1932,GWP!$B$2:$B$13,0))</f>
        <v>265</v>
      </c>
      <c r="L1932" s="4">
        <f t="shared" si="61"/>
        <v>0</v>
      </c>
    </row>
    <row r="1933" spans="1:12">
      <c r="A1933" t="s">
        <v>7537</v>
      </c>
      <c r="B1933" t="s">
        <v>10682</v>
      </c>
      <c r="C1933" t="s">
        <v>6886</v>
      </c>
      <c r="D1933" t="s">
        <v>1715</v>
      </c>
      <c r="H1933" t="str">
        <f>INDEX('Vensim Variables'!$B:$B,MATCH(EPS!$B1933,'Vensim Variables'!$A:$A,0))</f>
        <v>g pollutant</v>
      </c>
      <c r="I1933" t="str">
        <f t="shared" si="60"/>
        <v>F gases</v>
      </c>
      <c r="J1933">
        <f>INDEX(NoSettings!$D:$D,MATCH(EPS!$A1933,NoSettings!$A:$A,0))</f>
        <v>0</v>
      </c>
      <c r="K1933">
        <f>INDEX(GWP!$C$2:$C$13,MATCH(EPS!I1933,GWP!$B$2:$B$13,0))</f>
        <v>1</v>
      </c>
      <c r="L1933" s="4">
        <f t="shared" si="61"/>
        <v>0</v>
      </c>
    </row>
    <row r="1934" spans="1:12">
      <c r="A1934" t="s">
        <v>7538</v>
      </c>
      <c r="B1934" t="s">
        <v>10682</v>
      </c>
      <c r="C1934" t="s">
        <v>6887</v>
      </c>
      <c r="D1934" t="s">
        <v>1702</v>
      </c>
      <c r="H1934" t="str">
        <f>INDEX('Vensim Variables'!$B:$B,MATCH(EPS!$B1934,'Vensim Variables'!$A:$A,0))</f>
        <v>g pollutant</v>
      </c>
      <c r="I1934" t="str">
        <f t="shared" si="60"/>
        <v>CO2</v>
      </c>
      <c r="J1934">
        <f>INDEX(NoSettings!$D:$D,MATCH(EPS!$A1934,NoSettings!$A:$A,0))</f>
        <v>40200000000000</v>
      </c>
      <c r="K1934">
        <f>INDEX(GWP!$C$2:$C$13,MATCH(EPS!I1934,GWP!$B$2:$B$13,0))</f>
        <v>1</v>
      </c>
      <c r="L1934" s="4">
        <f t="shared" si="61"/>
        <v>40.200000000000003</v>
      </c>
    </row>
    <row r="1935" spans="1:12">
      <c r="A1935" t="s">
        <v>7539</v>
      </c>
      <c r="B1935" t="s">
        <v>10682</v>
      </c>
      <c r="C1935" t="s">
        <v>6887</v>
      </c>
      <c r="D1935" t="s">
        <v>1705</v>
      </c>
      <c r="H1935" t="str">
        <f>INDEX('Vensim Variables'!$B:$B,MATCH(EPS!$B1935,'Vensim Variables'!$A:$A,0))</f>
        <v>g pollutant</v>
      </c>
      <c r="I1935" t="str">
        <f t="shared" si="60"/>
        <v>VOC</v>
      </c>
      <c r="J1935">
        <f>INDEX(NoSettings!$D:$D,MATCH(EPS!$A1935,NoSettings!$A:$A,0))</f>
        <v>9245000000</v>
      </c>
      <c r="K1935">
        <f>INDEX(GWP!$C$2:$C$13,MATCH(EPS!I1935,GWP!$B$2:$B$13,0))</f>
        <v>0</v>
      </c>
      <c r="L1935" s="4">
        <f t="shared" si="61"/>
        <v>0</v>
      </c>
    </row>
    <row r="1936" spans="1:12">
      <c r="A1936" t="s">
        <v>7540</v>
      </c>
      <c r="B1936" t="s">
        <v>10682</v>
      </c>
      <c r="C1936" t="s">
        <v>6887</v>
      </c>
      <c r="D1936" t="s">
        <v>1706</v>
      </c>
      <c r="H1936" t="str">
        <f>INDEX('Vensim Variables'!$B:$B,MATCH(EPS!$B1936,'Vensim Variables'!$A:$A,0))</f>
        <v>g pollutant</v>
      </c>
      <c r="I1936" t="str">
        <f t="shared" si="60"/>
        <v>CO</v>
      </c>
      <c r="J1936">
        <f>INDEX(NoSettings!$D:$D,MATCH(EPS!$A1936,NoSettings!$A:$A,0))</f>
        <v>199500000000</v>
      </c>
      <c r="K1936">
        <f>INDEX(GWP!$C$2:$C$13,MATCH(EPS!I1936,GWP!$B$2:$B$13,0))</f>
        <v>0</v>
      </c>
      <c r="L1936" s="4">
        <f t="shared" si="61"/>
        <v>0</v>
      </c>
    </row>
    <row r="1937" spans="1:12">
      <c r="A1937" t="s">
        <v>7541</v>
      </c>
      <c r="B1937" t="s">
        <v>10682</v>
      </c>
      <c r="C1937" t="s">
        <v>6887</v>
      </c>
      <c r="D1937" t="s">
        <v>1707</v>
      </c>
      <c r="H1937" t="str">
        <f>INDEX('Vensim Variables'!$B:$B,MATCH(EPS!$B1937,'Vensim Variables'!$A:$A,0))</f>
        <v>g pollutant</v>
      </c>
      <c r="I1937" t="str">
        <f t="shared" si="60"/>
        <v>NOx</v>
      </c>
      <c r="J1937">
        <f>INDEX(NoSettings!$D:$D,MATCH(EPS!$A1937,NoSettings!$A:$A,0))</f>
        <v>44490000000</v>
      </c>
      <c r="K1937">
        <f>INDEX(GWP!$C$2:$C$13,MATCH(EPS!I1937,GWP!$B$2:$B$13,0))</f>
        <v>0</v>
      </c>
      <c r="L1937" s="4">
        <f t="shared" si="61"/>
        <v>0</v>
      </c>
    </row>
    <row r="1938" spans="1:12">
      <c r="A1938" t="s">
        <v>7542</v>
      </c>
      <c r="B1938" t="s">
        <v>10682</v>
      </c>
      <c r="C1938" t="s">
        <v>6887</v>
      </c>
      <c r="D1938" t="s">
        <v>1708</v>
      </c>
      <c r="H1938" t="str">
        <f>INDEX('Vensim Variables'!$B:$B,MATCH(EPS!$B1938,'Vensim Variables'!$A:$A,0))</f>
        <v>g pollutant</v>
      </c>
      <c r="I1938" t="str">
        <f t="shared" si="60"/>
        <v>PM10</v>
      </c>
      <c r="J1938">
        <f>INDEX(NoSettings!$D:$D,MATCH(EPS!$A1938,NoSettings!$A:$A,0))</f>
        <v>22220000000</v>
      </c>
      <c r="K1938">
        <f>INDEX(GWP!$C$2:$C$13,MATCH(EPS!I1938,GWP!$B$2:$B$13,0))</f>
        <v>0</v>
      </c>
      <c r="L1938" s="4">
        <f t="shared" si="61"/>
        <v>0</v>
      </c>
    </row>
    <row r="1939" spans="1:12">
      <c r="A1939" t="s">
        <v>7543</v>
      </c>
      <c r="B1939" t="s">
        <v>10682</v>
      </c>
      <c r="C1939" t="s">
        <v>6887</v>
      </c>
      <c r="D1939" t="s">
        <v>1709</v>
      </c>
      <c r="H1939" t="str">
        <f>INDEX('Vensim Variables'!$B:$B,MATCH(EPS!$B1939,'Vensim Variables'!$A:$A,0))</f>
        <v>g pollutant</v>
      </c>
      <c r="I1939" t="str">
        <f t="shared" si="60"/>
        <v>PM25</v>
      </c>
      <c r="J1939">
        <f>INDEX(NoSettings!$D:$D,MATCH(EPS!$A1939,NoSettings!$A:$A,0))</f>
        <v>17440000000</v>
      </c>
      <c r="K1939">
        <f>INDEX(GWP!$C$2:$C$13,MATCH(EPS!I1939,GWP!$B$2:$B$13,0))</f>
        <v>0</v>
      </c>
      <c r="L1939" s="4">
        <f t="shared" si="61"/>
        <v>0</v>
      </c>
    </row>
    <row r="1940" spans="1:12">
      <c r="A1940" t="s">
        <v>7544</v>
      </c>
      <c r="B1940" t="s">
        <v>10682</v>
      </c>
      <c r="C1940" t="s">
        <v>6887</v>
      </c>
      <c r="D1940" t="s">
        <v>1710</v>
      </c>
      <c r="H1940" t="str">
        <f>INDEX('Vensim Variables'!$B:$B,MATCH(EPS!$B1940,'Vensim Variables'!$A:$A,0))</f>
        <v>g pollutant</v>
      </c>
      <c r="I1940" t="str">
        <f t="shared" si="60"/>
        <v>SOx</v>
      </c>
      <c r="J1940">
        <f>INDEX(NoSettings!$D:$D,MATCH(EPS!$A1940,NoSettings!$A:$A,0))</f>
        <v>18100000000</v>
      </c>
      <c r="K1940">
        <f>INDEX(GWP!$C$2:$C$13,MATCH(EPS!I1940,GWP!$B$2:$B$13,0))</f>
        <v>0</v>
      </c>
      <c r="L1940" s="4">
        <f t="shared" si="61"/>
        <v>0</v>
      </c>
    </row>
    <row r="1941" spans="1:12">
      <c r="A1941" t="s">
        <v>7545</v>
      </c>
      <c r="B1941" t="s">
        <v>10682</v>
      </c>
      <c r="C1941" t="s">
        <v>6887</v>
      </c>
      <c r="D1941" t="s">
        <v>1711</v>
      </c>
      <c r="H1941" t="str">
        <f>INDEX('Vensim Variables'!$B:$B,MATCH(EPS!$B1941,'Vensim Variables'!$A:$A,0))</f>
        <v>g pollutant</v>
      </c>
      <c r="I1941" t="str">
        <f t="shared" si="60"/>
        <v>BC</v>
      </c>
      <c r="J1941">
        <f>INDEX(NoSettings!$D:$D,MATCH(EPS!$A1941,NoSettings!$A:$A,0))</f>
        <v>303000000</v>
      </c>
      <c r="K1941">
        <f>INDEX(GWP!$C$2:$C$13,MATCH(EPS!I1941,GWP!$B$2:$B$13,0))</f>
        <v>0</v>
      </c>
      <c r="L1941" s="4">
        <f t="shared" si="61"/>
        <v>0</v>
      </c>
    </row>
    <row r="1942" spans="1:12">
      <c r="A1942" t="s">
        <v>7546</v>
      </c>
      <c r="B1942" t="s">
        <v>10682</v>
      </c>
      <c r="C1942" t="s">
        <v>6887</v>
      </c>
      <c r="D1942" t="s">
        <v>1712</v>
      </c>
      <c r="H1942" t="str">
        <f>INDEX('Vensim Variables'!$B:$B,MATCH(EPS!$B1942,'Vensim Variables'!$A:$A,0))</f>
        <v>g pollutant</v>
      </c>
      <c r="I1942" t="str">
        <f t="shared" si="60"/>
        <v>OC</v>
      </c>
      <c r="J1942">
        <f>INDEX(NoSettings!$D:$D,MATCH(EPS!$A1942,NoSettings!$A:$A,0))</f>
        <v>1806000000</v>
      </c>
      <c r="K1942">
        <f>INDEX(GWP!$C$2:$C$13,MATCH(EPS!I1942,GWP!$B$2:$B$13,0))</f>
        <v>0</v>
      </c>
      <c r="L1942" s="4">
        <f t="shared" si="61"/>
        <v>0</v>
      </c>
    </row>
    <row r="1943" spans="1:12">
      <c r="A1943" t="s">
        <v>7547</v>
      </c>
      <c r="B1943" t="s">
        <v>10682</v>
      </c>
      <c r="C1943" t="s">
        <v>6887</v>
      </c>
      <c r="D1943" t="s">
        <v>1713</v>
      </c>
      <c r="H1943" t="str">
        <f>INDEX('Vensim Variables'!$B:$B,MATCH(EPS!$B1943,'Vensim Variables'!$A:$A,0))</f>
        <v>g pollutant</v>
      </c>
      <c r="I1943" t="str">
        <f t="shared" si="60"/>
        <v>CH4</v>
      </c>
      <c r="J1943">
        <f>INDEX(NoSettings!$D:$D,MATCH(EPS!$A1943,NoSettings!$A:$A,0))</f>
        <v>0</v>
      </c>
      <c r="K1943">
        <f>INDEX(GWP!$C$2:$C$13,MATCH(EPS!I1943,GWP!$B$2:$B$13,0))</f>
        <v>28</v>
      </c>
      <c r="L1943" s="4">
        <f t="shared" si="61"/>
        <v>0</v>
      </c>
    </row>
    <row r="1944" spans="1:12">
      <c r="A1944" t="s">
        <v>7548</v>
      </c>
      <c r="B1944" t="s">
        <v>10682</v>
      </c>
      <c r="C1944" t="s">
        <v>6887</v>
      </c>
      <c r="D1944" t="s">
        <v>1714</v>
      </c>
      <c r="H1944" t="str">
        <f>INDEX('Vensim Variables'!$B:$B,MATCH(EPS!$B1944,'Vensim Variables'!$A:$A,0))</f>
        <v>g pollutant</v>
      </c>
      <c r="I1944" t="str">
        <f t="shared" si="60"/>
        <v>N2O</v>
      </c>
      <c r="J1944">
        <f>INDEX(NoSettings!$D:$D,MATCH(EPS!$A1944,NoSettings!$A:$A,0))</f>
        <v>0</v>
      </c>
      <c r="K1944">
        <f>INDEX(GWP!$C$2:$C$13,MATCH(EPS!I1944,GWP!$B$2:$B$13,0))</f>
        <v>265</v>
      </c>
      <c r="L1944" s="4">
        <f t="shared" si="61"/>
        <v>0</v>
      </c>
    </row>
    <row r="1945" spans="1:12">
      <c r="A1945" t="s">
        <v>7549</v>
      </c>
      <c r="B1945" t="s">
        <v>10682</v>
      </c>
      <c r="C1945" t="s">
        <v>6887</v>
      </c>
      <c r="D1945" t="s">
        <v>1715</v>
      </c>
      <c r="H1945" t="str">
        <f>INDEX('Vensim Variables'!$B:$B,MATCH(EPS!$B1945,'Vensim Variables'!$A:$A,0))</f>
        <v>g pollutant</v>
      </c>
      <c r="I1945" t="str">
        <f t="shared" si="60"/>
        <v>F gases</v>
      </c>
      <c r="J1945">
        <f>INDEX(NoSettings!$D:$D,MATCH(EPS!$A1945,NoSettings!$A:$A,0))</f>
        <v>0</v>
      </c>
      <c r="K1945">
        <f>INDEX(GWP!$C$2:$C$13,MATCH(EPS!I1945,GWP!$B$2:$B$13,0))</f>
        <v>1</v>
      </c>
      <c r="L1945" s="4">
        <f t="shared" si="61"/>
        <v>0</v>
      </c>
    </row>
    <row r="1946" spans="1:12">
      <c r="A1946" t="s">
        <v>7550</v>
      </c>
      <c r="B1946" t="s">
        <v>10682</v>
      </c>
      <c r="C1946" t="s">
        <v>6888</v>
      </c>
      <c r="D1946" t="s">
        <v>1702</v>
      </c>
      <c r="H1946" t="str">
        <f>INDEX('Vensim Variables'!$B:$B,MATCH(EPS!$B1946,'Vensim Variables'!$A:$A,0))</f>
        <v>g pollutant</v>
      </c>
      <c r="I1946" t="str">
        <f t="shared" si="60"/>
        <v>CO2</v>
      </c>
      <c r="J1946">
        <f>INDEX(NoSettings!$D:$D,MATCH(EPS!$A1946,NoSettings!$A:$A,0))</f>
        <v>4400000000000</v>
      </c>
      <c r="K1946">
        <f>INDEX(GWP!$C$2:$C$13,MATCH(EPS!I1946,GWP!$B$2:$B$13,0))</f>
        <v>1</v>
      </c>
      <c r="L1946" s="4">
        <f t="shared" si="61"/>
        <v>4.4000000000000004</v>
      </c>
    </row>
    <row r="1947" spans="1:12">
      <c r="A1947" t="s">
        <v>7551</v>
      </c>
      <c r="B1947" t="s">
        <v>10682</v>
      </c>
      <c r="C1947" t="s">
        <v>6888</v>
      </c>
      <c r="D1947" t="s">
        <v>1705</v>
      </c>
      <c r="H1947" t="str">
        <f>INDEX('Vensim Variables'!$B:$B,MATCH(EPS!$B1947,'Vensim Variables'!$A:$A,0))</f>
        <v>g pollutant</v>
      </c>
      <c r="I1947" t="str">
        <f t="shared" si="60"/>
        <v>VOC</v>
      </c>
      <c r="J1947">
        <f>INDEX(NoSettings!$D:$D,MATCH(EPS!$A1947,NoSettings!$A:$A,0))</f>
        <v>9965000000</v>
      </c>
      <c r="K1947">
        <f>INDEX(GWP!$C$2:$C$13,MATCH(EPS!I1947,GWP!$B$2:$B$13,0))</f>
        <v>0</v>
      </c>
      <c r="L1947" s="4">
        <f t="shared" si="61"/>
        <v>0</v>
      </c>
    </row>
    <row r="1948" spans="1:12">
      <c r="A1948" t="s">
        <v>7552</v>
      </c>
      <c r="B1948" t="s">
        <v>10682</v>
      </c>
      <c r="C1948" t="s">
        <v>6888</v>
      </c>
      <c r="D1948" t="s">
        <v>1706</v>
      </c>
      <c r="H1948" t="str">
        <f>INDEX('Vensim Variables'!$B:$B,MATCH(EPS!$B1948,'Vensim Variables'!$A:$A,0))</f>
        <v>g pollutant</v>
      </c>
      <c r="I1948" t="str">
        <f t="shared" si="60"/>
        <v>CO</v>
      </c>
      <c r="J1948">
        <f>INDEX(NoSettings!$D:$D,MATCH(EPS!$A1948,NoSettings!$A:$A,0))</f>
        <v>174800000000</v>
      </c>
      <c r="K1948">
        <f>INDEX(GWP!$C$2:$C$13,MATCH(EPS!I1948,GWP!$B$2:$B$13,0))</f>
        <v>0</v>
      </c>
      <c r="L1948" s="4">
        <f t="shared" si="61"/>
        <v>0</v>
      </c>
    </row>
    <row r="1949" spans="1:12">
      <c r="A1949" t="s">
        <v>7553</v>
      </c>
      <c r="B1949" t="s">
        <v>10682</v>
      </c>
      <c r="C1949" t="s">
        <v>6888</v>
      </c>
      <c r="D1949" t="s">
        <v>1707</v>
      </c>
      <c r="H1949" t="str">
        <f>INDEX('Vensim Variables'!$B:$B,MATCH(EPS!$B1949,'Vensim Variables'!$A:$A,0))</f>
        <v>g pollutant</v>
      </c>
      <c r="I1949" t="str">
        <f t="shared" si="60"/>
        <v>NOx</v>
      </c>
      <c r="J1949">
        <f>INDEX(NoSettings!$D:$D,MATCH(EPS!$A1949,NoSettings!$A:$A,0))</f>
        <v>12390000000</v>
      </c>
      <c r="K1949">
        <f>INDEX(GWP!$C$2:$C$13,MATCH(EPS!I1949,GWP!$B$2:$B$13,0))</f>
        <v>0</v>
      </c>
      <c r="L1949" s="4">
        <f t="shared" si="61"/>
        <v>0</v>
      </c>
    </row>
    <row r="1950" spans="1:12">
      <c r="A1950" t="s">
        <v>7554</v>
      </c>
      <c r="B1950" t="s">
        <v>10682</v>
      </c>
      <c r="C1950" t="s">
        <v>6888</v>
      </c>
      <c r="D1950" t="s">
        <v>1708</v>
      </c>
      <c r="H1950" t="str">
        <f>INDEX('Vensim Variables'!$B:$B,MATCH(EPS!$B1950,'Vensim Variables'!$A:$A,0))</f>
        <v>g pollutant</v>
      </c>
      <c r="I1950" t="str">
        <f t="shared" si="60"/>
        <v>PM10</v>
      </c>
      <c r="J1950">
        <f>INDEX(NoSettings!$D:$D,MATCH(EPS!$A1950,NoSettings!$A:$A,0))</f>
        <v>11620000000</v>
      </c>
      <c r="K1950">
        <f>INDEX(GWP!$C$2:$C$13,MATCH(EPS!I1950,GWP!$B$2:$B$13,0))</f>
        <v>0</v>
      </c>
      <c r="L1950" s="4">
        <f t="shared" si="61"/>
        <v>0</v>
      </c>
    </row>
    <row r="1951" spans="1:12">
      <c r="A1951" t="s">
        <v>7555</v>
      </c>
      <c r="B1951" t="s">
        <v>10682</v>
      </c>
      <c r="C1951" t="s">
        <v>6888</v>
      </c>
      <c r="D1951" t="s">
        <v>1709</v>
      </c>
      <c r="H1951" t="str">
        <f>INDEX('Vensim Variables'!$B:$B,MATCH(EPS!$B1951,'Vensim Variables'!$A:$A,0))</f>
        <v>g pollutant</v>
      </c>
      <c r="I1951" t="str">
        <f t="shared" si="60"/>
        <v>PM25</v>
      </c>
      <c r="J1951">
        <f>INDEX(NoSettings!$D:$D,MATCH(EPS!$A1951,NoSettings!$A:$A,0))</f>
        <v>8753000000</v>
      </c>
      <c r="K1951">
        <f>INDEX(GWP!$C$2:$C$13,MATCH(EPS!I1951,GWP!$B$2:$B$13,0))</f>
        <v>0</v>
      </c>
      <c r="L1951" s="4">
        <f t="shared" si="61"/>
        <v>0</v>
      </c>
    </row>
    <row r="1952" spans="1:12">
      <c r="A1952" t="s">
        <v>7556</v>
      </c>
      <c r="B1952" t="s">
        <v>10682</v>
      </c>
      <c r="C1952" t="s">
        <v>6888</v>
      </c>
      <c r="D1952" t="s">
        <v>1710</v>
      </c>
      <c r="H1952" t="str">
        <f>INDEX('Vensim Variables'!$B:$B,MATCH(EPS!$B1952,'Vensim Variables'!$A:$A,0))</f>
        <v>g pollutant</v>
      </c>
      <c r="I1952" t="str">
        <f t="shared" si="60"/>
        <v>SOx</v>
      </c>
      <c r="J1952">
        <f>INDEX(NoSettings!$D:$D,MATCH(EPS!$A1952,NoSettings!$A:$A,0))</f>
        <v>22440000000</v>
      </c>
      <c r="K1952">
        <f>INDEX(GWP!$C$2:$C$13,MATCH(EPS!I1952,GWP!$B$2:$B$13,0))</f>
        <v>0</v>
      </c>
      <c r="L1952" s="4">
        <f t="shared" si="61"/>
        <v>0</v>
      </c>
    </row>
    <row r="1953" spans="1:12">
      <c r="A1953" t="s">
        <v>7557</v>
      </c>
      <c r="B1953" t="s">
        <v>10682</v>
      </c>
      <c r="C1953" t="s">
        <v>6888</v>
      </c>
      <c r="D1953" t="s">
        <v>1711</v>
      </c>
      <c r="H1953" t="str">
        <f>INDEX('Vensim Variables'!$B:$B,MATCH(EPS!$B1953,'Vensim Variables'!$A:$A,0))</f>
        <v>g pollutant</v>
      </c>
      <c r="I1953" t="str">
        <f t="shared" si="60"/>
        <v>BC</v>
      </c>
      <c r="J1953">
        <f>INDEX(NoSettings!$D:$D,MATCH(EPS!$A1953,NoSettings!$A:$A,0))</f>
        <v>125000000</v>
      </c>
      <c r="K1953">
        <f>INDEX(GWP!$C$2:$C$13,MATCH(EPS!I1953,GWP!$B$2:$B$13,0))</f>
        <v>0</v>
      </c>
      <c r="L1953" s="4">
        <f t="shared" si="61"/>
        <v>0</v>
      </c>
    </row>
    <row r="1954" spans="1:12">
      <c r="A1954" t="s">
        <v>7558</v>
      </c>
      <c r="B1954" t="s">
        <v>10682</v>
      </c>
      <c r="C1954" t="s">
        <v>6888</v>
      </c>
      <c r="D1954" t="s">
        <v>1712</v>
      </c>
      <c r="H1954" t="str">
        <f>INDEX('Vensim Variables'!$B:$B,MATCH(EPS!$B1954,'Vensim Variables'!$A:$A,0))</f>
        <v>g pollutant</v>
      </c>
      <c r="I1954" t="str">
        <f t="shared" si="60"/>
        <v>OC</v>
      </c>
      <c r="J1954">
        <f>INDEX(NoSettings!$D:$D,MATCH(EPS!$A1954,NoSettings!$A:$A,0))</f>
        <v>714000000</v>
      </c>
      <c r="K1954">
        <f>INDEX(GWP!$C$2:$C$13,MATCH(EPS!I1954,GWP!$B$2:$B$13,0))</f>
        <v>0</v>
      </c>
      <c r="L1954" s="4">
        <f t="shared" si="61"/>
        <v>0</v>
      </c>
    </row>
    <row r="1955" spans="1:12">
      <c r="A1955" t="s">
        <v>7559</v>
      </c>
      <c r="B1955" t="s">
        <v>10682</v>
      </c>
      <c r="C1955" t="s">
        <v>6888</v>
      </c>
      <c r="D1955" t="s">
        <v>1713</v>
      </c>
      <c r="H1955" t="str">
        <f>INDEX('Vensim Variables'!$B:$B,MATCH(EPS!$B1955,'Vensim Variables'!$A:$A,0))</f>
        <v>g pollutant</v>
      </c>
      <c r="I1955" t="str">
        <f t="shared" si="60"/>
        <v>CH4</v>
      </c>
      <c r="J1955">
        <f>INDEX(NoSettings!$D:$D,MATCH(EPS!$A1955,NoSettings!$A:$A,0))</f>
        <v>0</v>
      </c>
      <c r="K1955">
        <f>INDEX(GWP!$C$2:$C$13,MATCH(EPS!I1955,GWP!$B$2:$B$13,0))</f>
        <v>28</v>
      </c>
      <c r="L1955" s="4">
        <f t="shared" si="61"/>
        <v>0</v>
      </c>
    </row>
    <row r="1956" spans="1:12">
      <c r="A1956" t="s">
        <v>7560</v>
      </c>
      <c r="B1956" t="s">
        <v>10682</v>
      </c>
      <c r="C1956" t="s">
        <v>6888</v>
      </c>
      <c r="D1956" t="s">
        <v>1714</v>
      </c>
      <c r="H1956" t="str">
        <f>INDEX('Vensim Variables'!$B:$B,MATCH(EPS!$B1956,'Vensim Variables'!$A:$A,0))</f>
        <v>g pollutant</v>
      </c>
      <c r="I1956" t="str">
        <f t="shared" si="60"/>
        <v>N2O</v>
      </c>
      <c r="J1956">
        <f>INDEX(NoSettings!$D:$D,MATCH(EPS!$A1956,NoSettings!$A:$A,0))</f>
        <v>0</v>
      </c>
      <c r="K1956">
        <f>INDEX(GWP!$C$2:$C$13,MATCH(EPS!I1956,GWP!$B$2:$B$13,0))</f>
        <v>265</v>
      </c>
      <c r="L1956" s="4">
        <f t="shared" si="61"/>
        <v>0</v>
      </c>
    </row>
    <row r="1957" spans="1:12">
      <c r="A1957" t="s">
        <v>7561</v>
      </c>
      <c r="B1957" t="s">
        <v>10682</v>
      </c>
      <c r="C1957" t="s">
        <v>6888</v>
      </c>
      <c r="D1957" t="s">
        <v>1715</v>
      </c>
      <c r="H1957" t="str">
        <f>INDEX('Vensim Variables'!$B:$B,MATCH(EPS!$B1957,'Vensim Variables'!$A:$A,0))</f>
        <v>g pollutant</v>
      </c>
      <c r="I1957" t="str">
        <f t="shared" si="60"/>
        <v>F gases</v>
      </c>
      <c r="J1957">
        <f>INDEX(NoSettings!$D:$D,MATCH(EPS!$A1957,NoSettings!$A:$A,0))</f>
        <v>2100000000000</v>
      </c>
      <c r="K1957">
        <f>INDEX(GWP!$C$2:$C$13,MATCH(EPS!I1957,GWP!$B$2:$B$13,0))</f>
        <v>1</v>
      </c>
      <c r="L1957" s="4">
        <f t="shared" si="61"/>
        <v>2.1</v>
      </c>
    </row>
    <row r="1958" spans="1:12">
      <c r="A1958" t="s">
        <v>7562</v>
      </c>
      <c r="B1958" t="s">
        <v>10682</v>
      </c>
      <c r="C1958" t="s">
        <v>6889</v>
      </c>
      <c r="D1958" t="s">
        <v>1702</v>
      </c>
      <c r="H1958" t="str">
        <f>INDEX('Vensim Variables'!$B:$B,MATCH(EPS!$B1958,'Vensim Variables'!$A:$A,0))</f>
        <v>g pollutant</v>
      </c>
      <c r="I1958" t="str">
        <f t="shared" si="60"/>
        <v>CO2</v>
      </c>
      <c r="J1958">
        <f>INDEX(NoSettings!$D:$D,MATCH(EPS!$A1958,NoSettings!$A:$A,0))</f>
        <v>0</v>
      </c>
      <c r="K1958">
        <f>INDEX(GWP!$C$2:$C$13,MATCH(EPS!I1958,GWP!$B$2:$B$13,0))</f>
        <v>1</v>
      </c>
      <c r="L1958" s="4">
        <f t="shared" si="61"/>
        <v>0</v>
      </c>
    </row>
    <row r="1959" spans="1:12">
      <c r="A1959" t="s">
        <v>7563</v>
      </c>
      <c r="B1959" t="s">
        <v>10682</v>
      </c>
      <c r="C1959" t="s">
        <v>6889</v>
      </c>
      <c r="D1959" t="s">
        <v>1705</v>
      </c>
      <c r="H1959" t="str">
        <f>INDEX('Vensim Variables'!$B:$B,MATCH(EPS!$B1959,'Vensim Variables'!$A:$A,0))</f>
        <v>g pollutant</v>
      </c>
      <c r="I1959" t="str">
        <f t="shared" si="60"/>
        <v>VOC</v>
      </c>
      <c r="J1959">
        <f>INDEX(NoSettings!$D:$D,MATCH(EPS!$A1959,NoSettings!$A:$A,0))</f>
        <v>0</v>
      </c>
      <c r="K1959">
        <f>INDEX(GWP!$C$2:$C$13,MATCH(EPS!I1959,GWP!$B$2:$B$13,0))</f>
        <v>0</v>
      </c>
      <c r="L1959" s="4">
        <f t="shared" si="61"/>
        <v>0</v>
      </c>
    </row>
    <row r="1960" spans="1:12">
      <c r="A1960" t="s">
        <v>7564</v>
      </c>
      <c r="B1960" t="s">
        <v>10682</v>
      </c>
      <c r="C1960" t="s">
        <v>6889</v>
      </c>
      <c r="D1960" t="s">
        <v>1706</v>
      </c>
      <c r="H1960" t="str">
        <f>INDEX('Vensim Variables'!$B:$B,MATCH(EPS!$B1960,'Vensim Variables'!$A:$A,0))</f>
        <v>g pollutant</v>
      </c>
      <c r="I1960" t="str">
        <f t="shared" si="60"/>
        <v>CO</v>
      </c>
      <c r="J1960">
        <f>INDEX(NoSettings!$D:$D,MATCH(EPS!$A1960,NoSettings!$A:$A,0))</f>
        <v>0</v>
      </c>
      <c r="K1960">
        <f>INDEX(GWP!$C$2:$C$13,MATCH(EPS!I1960,GWP!$B$2:$B$13,0))</f>
        <v>0</v>
      </c>
      <c r="L1960" s="4">
        <f t="shared" si="61"/>
        <v>0</v>
      </c>
    </row>
    <row r="1961" spans="1:12">
      <c r="A1961" t="s">
        <v>7565</v>
      </c>
      <c r="B1961" t="s">
        <v>10682</v>
      </c>
      <c r="C1961" t="s">
        <v>6889</v>
      </c>
      <c r="D1961" t="s">
        <v>1707</v>
      </c>
      <c r="H1961" t="str">
        <f>INDEX('Vensim Variables'!$B:$B,MATCH(EPS!$B1961,'Vensim Variables'!$A:$A,0))</f>
        <v>g pollutant</v>
      </c>
      <c r="I1961" t="str">
        <f t="shared" si="60"/>
        <v>NOx</v>
      </c>
      <c r="J1961">
        <f>INDEX(NoSettings!$D:$D,MATCH(EPS!$A1961,NoSettings!$A:$A,0))</f>
        <v>0</v>
      </c>
      <c r="K1961">
        <f>INDEX(GWP!$C$2:$C$13,MATCH(EPS!I1961,GWP!$B$2:$B$13,0))</f>
        <v>0</v>
      </c>
      <c r="L1961" s="4">
        <f t="shared" si="61"/>
        <v>0</v>
      </c>
    </row>
    <row r="1962" spans="1:12">
      <c r="A1962" t="s">
        <v>7566</v>
      </c>
      <c r="B1962" t="s">
        <v>10682</v>
      </c>
      <c r="C1962" t="s">
        <v>6889</v>
      </c>
      <c r="D1962" t="s">
        <v>1708</v>
      </c>
      <c r="H1962" t="str">
        <f>INDEX('Vensim Variables'!$B:$B,MATCH(EPS!$B1962,'Vensim Variables'!$A:$A,0))</f>
        <v>g pollutant</v>
      </c>
      <c r="I1962" t="str">
        <f t="shared" si="60"/>
        <v>PM10</v>
      </c>
      <c r="J1962">
        <f>INDEX(NoSettings!$D:$D,MATCH(EPS!$A1962,NoSettings!$A:$A,0))</f>
        <v>0</v>
      </c>
      <c r="K1962">
        <f>INDEX(GWP!$C$2:$C$13,MATCH(EPS!I1962,GWP!$B$2:$B$13,0))</f>
        <v>0</v>
      </c>
      <c r="L1962" s="4">
        <f t="shared" si="61"/>
        <v>0</v>
      </c>
    </row>
    <row r="1963" spans="1:12">
      <c r="A1963" t="s">
        <v>7567</v>
      </c>
      <c r="B1963" t="s">
        <v>10682</v>
      </c>
      <c r="C1963" t="s">
        <v>6889</v>
      </c>
      <c r="D1963" t="s">
        <v>1709</v>
      </c>
      <c r="H1963" t="str">
        <f>INDEX('Vensim Variables'!$B:$B,MATCH(EPS!$B1963,'Vensim Variables'!$A:$A,0))</f>
        <v>g pollutant</v>
      </c>
      <c r="I1963" t="str">
        <f t="shared" si="60"/>
        <v>PM25</v>
      </c>
      <c r="J1963">
        <f>INDEX(NoSettings!$D:$D,MATCH(EPS!$A1963,NoSettings!$A:$A,0))</f>
        <v>0</v>
      </c>
      <c r="K1963">
        <f>INDEX(GWP!$C$2:$C$13,MATCH(EPS!I1963,GWP!$B$2:$B$13,0))</f>
        <v>0</v>
      </c>
      <c r="L1963" s="4">
        <f t="shared" si="61"/>
        <v>0</v>
      </c>
    </row>
    <row r="1964" spans="1:12">
      <c r="A1964" t="s">
        <v>7568</v>
      </c>
      <c r="B1964" t="s">
        <v>10682</v>
      </c>
      <c r="C1964" t="s">
        <v>6889</v>
      </c>
      <c r="D1964" t="s">
        <v>1710</v>
      </c>
      <c r="H1964" t="str">
        <f>INDEX('Vensim Variables'!$B:$B,MATCH(EPS!$B1964,'Vensim Variables'!$A:$A,0))</f>
        <v>g pollutant</v>
      </c>
      <c r="I1964" t="str">
        <f t="shared" si="60"/>
        <v>SOx</v>
      </c>
      <c r="J1964">
        <f>INDEX(NoSettings!$D:$D,MATCH(EPS!$A1964,NoSettings!$A:$A,0))</f>
        <v>0</v>
      </c>
      <c r="K1964">
        <f>INDEX(GWP!$C$2:$C$13,MATCH(EPS!I1964,GWP!$B$2:$B$13,0))</f>
        <v>0</v>
      </c>
      <c r="L1964" s="4">
        <f t="shared" si="61"/>
        <v>0</v>
      </c>
    </row>
    <row r="1965" spans="1:12">
      <c r="A1965" t="s">
        <v>7569</v>
      </c>
      <c r="B1965" t="s">
        <v>10682</v>
      </c>
      <c r="C1965" t="s">
        <v>6889</v>
      </c>
      <c r="D1965" t="s">
        <v>1711</v>
      </c>
      <c r="H1965" t="str">
        <f>INDEX('Vensim Variables'!$B:$B,MATCH(EPS!$B1965,'Vensim Variables'!$A:$A,0))</f>
        <v>g pollutant</v>
      </c>
      <c r="I1965" t="str">
        <f t="shared" si="60"/>
        <v>BC</v>
      </c>
      <c r="J1965">
        <f>INDEX(NoSettings!$D:$D,MATCH(EPS!$A1965,NoSettings!$A:$A,0))</f>
        <v>0</v>
      </c>
      <c r="K1965">
        <f>INDEX(GWP!$C$2:$C$13,MATCH(EPS!I1965,GWP!$B$2:$B$13,0))</f>
        <v>0</v>
      </c>
      <c r="L1965" s="4">
        <f t="shared" si="61"/>
        <v>0</v>
      </c>
    </row>
    <row r="1966" spans="1:12">
      <c r="A1966" t="s">
        <v>7570</v>
      </c>
      <c r="B1966" t="s">
        <v>10682</v>
      </c>
      <c r="C1966" t="s">
        <v>6889</v>
      </c>
      <c r="D1966" t="s">
        <v>1712</v>
      </c>
      <c r="H1966" t="str">
        <f>INDEX('Vensim Variables'!$B:$B,MATCH(EPS!$B1966,'Vensim Variables'!$A:$A,0))</f>
        <v>g pollutant</v>
      </c>
      <c r="I1966" t="str">
        <f t="shared" si="60"/>
        <v>OC</v>
      </c>
      <c r="J1966">
        <f>INDEX(NoSettings!$D:$D,MATCH(EPS!$A1966,NoSettings!$A:$A,0))</f>
        <v>0</v>
      </c>
      <c r="K1966">
        <f>INDEX(GWP!$C$2:$C$13,MATCH(EPS!I1966,GWP!$B$2:$B$13,0))</f>
        <v>0</v>
      </c>
      <c r="L1966" s="4">
        <f t="shared" si="61"/>
        <v>0</v>
      </c>
    </row>
    <row r="1967" spans="1:12">
      <c r="A1967" t="s">
        <v>7571</v>
      </c>
      <c r="B1967" t="s">
        <v>10682</v>
      </c>
      <c r="C1967" t="s">
        <v>6889</v>
      </c>
      <c r="D1967" t="s">
        <v>1713</v>
      </c>
      <c r="H1967" t="str">
        <f>INDEX('Vensim Variables'!$B:$B,MATCH(EPS!$B1967,'Vensim Variables'!$A:$A,0))</f>
        <v>g pollutant</v>
      </c>
      <c r="I1967" t="str">
        <f t="shared" si="60"/>
        <v>CH4</v>
      </c>
      <c r="J1967">
        <f>INDEX(NoSettings!$D:$D,MATCH(EPS!$A1967,NoSettings!$A:$A,0))</f>
        <v>0</v>
      </c>
      <c r="K1967">
        <f>INDEX(GWP!$C$2:$C$13,MATCH(EPS!I1967,GWP!$B$2:$B$13,0))</f>
        <v>28</v>
      </c>
      <c r="L1967" s="4">
        <f t="shared" si="61"/>
        <v>0</v>
      </c>
    </row>
    <row r="1968" spans="1:12">
      <c r="A1968" t="s">
        <v>7572</v>
      </c>
      <c r="B1968" t="s">
        <v>10682</v>
      </c>
      <c r="C1968" t="s">
        <v>6889</v>
      </c>
      <c r="D1968" t="s">
        <v>1714</v>
      </c>
      <c r="H1968" t="str">
        <f>INDEX('Vensim Variables'!$B:$B,MATCH(EPS!$B1968,'Vensim Variables'!$A:$A,0))</f>
        <v>g pollutant</v>
      </c>
      <c r="I1968" t="str">
        <f t="shared" si="60"/>
        <v>N2O</v>
      </c>
      <c r="J1968">
        <f>INDEX(NoSettings!$D:$D,MATCH(EPS!$A1968,NoSettings!$A:$A,0))</f>
        <v>0</v>
      </c>
      <c r="K1968">
        <f>INDEX(GWP!$C$2:$C$13,MATCH(EPS!I1968,GWP!$B$2:$B$13,0))</f>
        <v>265</v>
      </c>
      <c r="L1968" s="4">
        <f t="shared" si="61"/>
        <v>0</v>
      </c>
    </row>
    <row r="1969" spans="1:12">
      <c r="A1969" t="s">
        <v>7573</v>
      </c>
      <c r="B1969" t="s">
        <v>10682</v>
      </c>
      <c r="C1969" t="s">
        <v>6889</v>
      </c>
      <c r="D1969" t="s">
        <v>1715</v>
      </c>
      <c r="H1969" t="str">
        <f>INDEX('Vensim Variables'!$B:$B,MATCH(EPS!$B1969,'Vensim Variables'!$A:$A,0))</f>
        <v>g pollutant</v>
      </c>
      <c r="I1969" t="str">
        <f t="shared" si="60"/>
        <v>F gases</v>
      </c>
      <c r="J1969">
        <f>INDEX(NoSettings!$D:$D,MATCH(EPS!$A1969,NoSettings!$A:$A,0))</f>
        <v>0</v>
      </c>
      <c r="K1969">
        <f>INDEX(GWP!$C$2:$C$13,MATCH(EPS!I1969,GWP!$B$2:$B$13,0))</f>
        <v>1</v>
      </c>
      <c r="L1969" s="4">
        <f t="shared" si="61"/>
        <v>0</v>
      </c>
    </row>
    <row r="1970" spans="1:12">
      <c r="A1970" t="s">
        <v>7574</v>
      </c>
      <c r="B1970" t="s">
        <v>10682</v>
      </c>
      <c r="C1970" t="s">
        <v>6890</v>
      </c>
      <c r="D1970" t="s">
        <v>1702</v>
      </c>
      <c r="H1970" t="str">
        <f>INDEX('Vensim Variables'!$B:$B,MATCH(EPS!$B1970,'Vensim Variables'!$A:$A,0))</f>
        <v>g pollutant</v>
      </c>
      <c r="I1970" t="str">
        <f t="shared" si="60"/>
        <v>CO2</v>
      </c>
      <c r="J1970">
        <f>INDEX(NoSettings!$D:$D,MATCH(EPS!$A1970,NoSettings!$A:$A,0))</f>
        <v>300000000000</v>
      </c>
      <c r="K1970">
        <f>INDEX(GWP!$C$2:$C$13,MATCH(EPS!I1970,GWP!$B$2:$B$13,0))</f>
        <v>1</v>
      </c>
      <c r="L1970" s="4">
        <f t="shared" si="61"/>
        <v>0.3</v>
      </c>
    </row>
    <row r="1971" spans="1:12">
      <c r="A1971" t="s">
        <v>7575</v>
      </c>
      <c r="B1971" t="s">
        <v>10682</v>
      </c>
      <c r="C1971" t="s">
        <v>6890</v>
      </c>
      <c r="D1971" t="s">
        <v>1705</v>
      </c>
      <c r="H1971" t="str">
        <f>INDEX('Vensim Variables'!$B:$B,MATCH(EPS!$B1971,'Vensim Variables'!$A:$A,0))</f>
        <v>g pollutant</v>
      </c>
      <c r="I1971" t="str">
        <f t="shared" si="60"/>
        <v>VOC</v>
      </c>
      <c r="J1971">
        <f>INDEX(NoSettings!$D:$D,MATCH(EPS!$A1971,NoSettings!$A:$A,0))</f>
        <v>0</v>
      </c>
      <c r="K1971">
        <f>INDEX(GWP!$C$2:$C$13,MATCH(EPS!I1971,GWP!$B$2:$B$13,0))</f>
        <v>0</v>
      </c>
      <c r="L1971" s="4">
        <f t="shared" si="61"/>
        <v>0</v>
      </c>
    </row>
    <row r="1972" spans="1:12">
      <c r="A1972" t="s">
        <v>7576</v>
      </c>
      <c r="B1972" t="s">
        <v>10682</v>
      </c>
      <c r="C1972" t="s">
        <v>6890</v>
      </c>
      <c r="D1972" t="s">
        <v>1706</v>
      </c>
      <c r="H1972" t="str">
        <f>INDEX('Vensim Variables'!$B:$B,MATCH(EPS!$B1972,'Vensim Variables'!$A:$A,0))</f>
        <v>g pollutant</v>
      </c>
      <c r="I1972" t="str">
        <f t="shared" si="60"/>
        <v>CO</v>
      </c>
      <c r="J1972">
        <f>INDEX(NoSettings!$D:$D,MATCH(EPS!$A1972,NoSettings!$A:$A,0))</f>
        <v>0</v>
      </c>
      <c r="K1972">
        <f>INDEX(GWP!$C$2:$C$13,MATCH(EPS!I1972,GWP!$B$2:$B$13,0))</f>
        <v>0</v>
      </c>
      <c r="L1972" s="4">
        <f t="shared" si="61"/>
        <v>0</v>
      </c>
    </row>
    <row r="1973" spans="1:12">
      <c r="A1973" t="s">
        <v>7577</v>
      </c>
      <c r="B1973" t="s">
        <v>10682</v>
      </c>
      <c r="C1973" t="s">
        <v>6890</v>
      </c>
      <c r="D1973" t="s">
        <v>1707</v>
      </c>
      <c r="H1973" t="str">
        <f>INDEX('Vensim Variables'!$B:$B,MATCH(EPS!$B1973,'Vensim Variables'!$A:$A,0))</f>
        <v>g pollutant</v>
      </c>
      <c r="I1973" t="str">
        <f t="shared" si="60"/>
        <v>NOx</v>
      </c>
      <c r="J1973">
        <f>INDEX(NoSettings!$D:$D,MATCH(EPS!$A1973,NoSettings!$A:$A,0))</f>
        <v>0</v>
      </c>
      <c r="K1973">
        <f>INDEX(GWP!$C$2:$C$13,MATCH(EPS!I1973,GWP!$B$2:$B$13,0))</f>
        <v>0</v>
      </c>
      <c r="L1973" s="4">
        <f t="shared" si="61"/>
        <v>0</v>
      </c>
    </row>
    <row r="1974" spans="1:12">
      <c r="A1974" t="s">
        <v>7578</v>
      </c>
      <c r="B1974" t="s">
        <v>10682</v>
      </c>
      <c r="C1974" t="s">
        <v>6890</v>
      </c>
      <c r="D1974" t="s">
        <v>1708</v>
      </c>
      <c r="H1974" t="str">
        <f>INDEX('Vensim Variables'!$B:$B,MATCH(EPS!$B1974,'Vensim Variables'!$A:$A,0))</f>
        <v>g pollutant</v>
      </c>
      <c r="I1974" t="str">
        <f t="shared" si="60"/>
        <v>PM10</v>
      </c>
      <c r="J1974">
        <f>INDEX(NoSettings!$D:$D,MATCH(EPS!$A1974,NoSettings!$A:$A,0))</f>
        <v>0</v>
      </c>
      <c r="K1974">
        <f>INDEX(GWP!$C$2:$C$13,MATCH(EPS!I1974,GWP!$B$2:$B$13,0))</f>
        <v>0</v>
      </c>
      <c r="L1974" s="4">
        <f t="shared" si="61"/>
        <v>0</v>
      </c>
    </row>
    <row r="1975" spans="1:12">
      <c r="A1975" t="s">
        <v>7579</v>
      </c>
      <c r="B1975" t="s">
        <v>10682</v>
      </c>
      <c r="C1975" t="s">
        <v>6890</v>
      </c>
      <c r="D1975" t="s">
        <v>1709</v>
      </c>
      <c r="H1975" t="str">
        <f>INDEX('Vensim Variables'!$B:$B,MATCH(EPS!$B1975,'Vensim Variables'!$A:$A,0))</f>
        <v>g pollutant</v>
      </c>
      <c r="I1975" t="str">
        <f t="shared" si="60"/>
        <v>PM25</v>
      </c>
      <c r="J1975">
        <f>INDEX(NoSettings!$D:$D,MATCH(EPS!$A1975,NoSettings!$A:$A,0))</f>
        <v>0</v>
      </c>
      <c r="K1975">
        <f>INDEX(GWP!$C$2:$C$13,MATCH(EPS!I1975,GWP!$B$2:$B$13,0))</f>
        <v>0</v>
      </c>
      <c r="L1975" s="4">
        <f t="shared" si="61"/>
        <v>0</v>
      </c>
    </row>
    <row r="1976" spans="1:12">
      <c r="A1976" t="s">
        <v>7580</v>
      </c>
      <c r="B1976" t="s">
        <v>10682</v>
      </c>
      <c r="C1976" t="s">
        <v>6890</v>
      </c>
      <c r="D1976" t="s">
        <v>1710</v>
      </c>
      <c r="H1976" t="str">
        <f>INDEX('Vensim Variables'!$B:$B,MATCH(EPS!$B1976,'Vensim Variables'!$A:$A,0))</f>
        <v>g pollutant</v>
      </c>
      <c r="I1976" t="str">
        <f t="shared" si="60"/>
        <v>SOx</v>
      </c>
      <c r="J1976">
        <f>INDEX(NoSettings!$D:$D,MATCH(EPS!$A1976,NoSettings!$A:$A,0))</f>
        <v>0</v>
      </c>
      <c r="K1976">
        <f>INDEX(GWP!$C$2:$C$13,MATCH(EPS!I1976,GWP!$B$2:$B$13,0))</f>
        <v>0</v>
      </c>
      <c r="L1976" s="4">
        <f t="shared" si="61"/>
        <v>0</v>
      </c>
    </row>
    <row r="1977" spans="1:12">
      <c r="A1977" t="s">
        <v>7581</v>
      </c>
      <c r="B1977" t="s">
        <v>10682</v>
      </c>
      <c r="C1977" t="s">
        <v>6890</v>
      </c>
      <c r="D1977" t="s">
        <v>1711</v>
      </c>
      <c r="H1977" t="str">
        <f>INDEX('Vensim Variables'!$B:$B,MATCH(EPS!$B1977,'Vensim Variables'!$A:$A,0))</f>
        <v>g pollutant</v>
      </c>
      <c r="I1977" t="str">
        <f t="shared" si="60"/>
        <v>BC</v>
      </c>
      <c r="J1977">
        <f>INDEX(NoSettings!$D:$D,MATCH(EPS!$A1977,NoSettings!$A:$A,0))</f>
        <v>0</v>
      </c>
      <c r="K1977">
        <f>INDEX(GWP!$C$2:$C$13,MATCH(EPS!I1977,GWP!$B$2:$B$13,0))</f>
        <v>0</v>
      </c>
      <c r="L1977" s="4">
        <f t="shared" si="61"/>
        <v>0</v>
      </c>
    </row>
    <row r="1978" spans="1:12">
      <c r="A1978" t="s">
        <v>7582</v>
      </c>
      <c r="B1978" t="s">
        <v>10682</v>
      </c>
      <c r="C1978" t="s">
        <v>6890</v>
      </c>
      <c r="D1978" t="s">
        <v>1712</v>
      </c>
      <c r="H1978" t="str">
        <f>INDEX('Vensim Variables'!$B:$B,MATCH(EPS!$B1978,'Vensim Variables'!$A:$A,0))</f>
        <v>g pollutant</v>
      </c>
      <c r="I1978" t="str">
        <f t="shared" si="60"/>
        <v>OC</v>
      </c>
      <c r="J1978">
        <f>INDEX(NoSettings!$D:$D,MATCH(EPS!$A1978,NoSettings!$A:$A,0))</f>
        <v>0</v>
      </c>
      <c r="K1978">
        <f>INDEX(GWP!$C$2:$C$13,MATCH(EPS!I1978,GWP!$B$2:$B$13,0))</f>
        <v>0</v>
      </c>
      <c r="L1978" s="4">
        <f t="shared" si="61"/>
        <v>0</v>
      </c>
    </row>
    <row r="1979" spans="1:12">
      <c r="A1979" t="s">
        <v>7583</v>
      </c>
      <c r="B1979" t="s">
        <v>10682</v>
      </c>
      <c r="C1979" t="s">
        <v>6890</v>
      </c>
      <c r="D1979" t="s">
        <v>1713</v>
      </c>
      <c r="H1979" t="str">
        <f>INDEX('Vensim Variables'!$B:$B,MATCH(EPS!$B1979,'Vensim Variables'!$A:$A,0))</f>
        <v>g pollutant</v>
      </c>
      <c r="I1979" t="str">
        <f t="shared" si="60"/>
        <v>CH4</v>
      </c>
      <c r="J1979">
        <f>INDEX(NoSettings!$D:$D,MATCH(EPS!$A1979,NoSettings!$A:$A,0))</f>
        <v>0</v>
      </c>
      <c r="K1979">
        <f>INDEX(GWP!$C$2:$C$13,MATCH(EPS!I1979,GWP!$B$2:$B$13,0))</f>
        <v>28</v>
      </c>
      <c r="L1979" s="4">
        <f t="shared" si="61"/>
        <v>0</v>
      </c>
    </row>
    <row r="1980" spans="1:12">
      <c r="A1980" t="s">
        <v>7584</v>
      </c>
      <c r="B1980" t="s">
        <v>10682</v>
      </c>
      <c r="C1980" t="s">
        <v>6890</v>
      </c>
      <c r="D1980" t="s">
        <v>1714</v>
      </c>
      <c r="H1980" t="str">
        <f>INDEX('Vensim Variables'!$B:$B,MATCH(EPS!$B1980,'Vensim Variables'!$A:$A,0))</f>
        <v>g pollutant</v>
      </c>
      <c r="I1980" t="str">
        <f t="shared" si="60"/>
        <v>N2O</v>
      </c>
      <c r="J1980">
        <f>INDEX(NoSettings!$D:$D,MATCH(EPS!$A1980,NoSettings!$A:$A,0))</f>
        <v>0</v>
      </c>
      <c r="K1980">
        <f>INDEX(GWP!$C$2:$C$13,MATCH(EPS!I1980,GWP!$B$2:$B$13,0))</f>
        <v>265</v>
      </c>
      <c r="L1980" s="4">
        <f t="shared" si="61"/>
        <v>0</v>
      </c>
    </row>
    <row r="1981" spans="1:12">
      <c r="A1981" t="s">
        <v>7585</v>
      </c>
      <c r="B1981" t="s">
        <v>10682</v>
      </c>
      <c r="C1981" t="s">
        <v>6890</v>
      </c>
      <c r="D1981" t="s">
        <v>1715</v>
      </c>
      <c r="H1981" t="str">
        <f>INDEX('Vensim Variables'!$B:$B,MATCH(EPS!$B1981,'Vensim Variables'!$A:$A,0))</f>
        <v>g pollutant</v>
      </c>
      <c r="I1981" t="str">
        <f t="shared" si="60"/>
        <v>F gases</v>
      </c>
      <c r="J1981">
        <f>INDEX(NoSettings!$D:$D,MATCH(EPS!$A1981,NoSettings!$A:$A,0))</f>
        <v>0</v>
      </c>
      <c r="K1981">
        <f>INDEX(GWP!$C$2:$C$13,MATCH(EPS!I1981,GWP!$B$2:$B$13,0))</f>
        <v>1</v>
      </c>
      <c r="L1981" s="4">
        <f t="shared" si="61"/>
        <v>0</v>
      </c>
    </row>
    <row r="1982" spans="1:12">
      <c r="A1982" t="s">
        <v>7586</v>
      </c>
      <c r="B1982" t="s">
        <v>10682</v>
      </c>
      <c r="C1982" t="s">
        <v>6891</v>
      </c>
      <c r="D1982" t="s">
        <v>1702</v>
      </c>
      <c r="H1982" t="str">
        <f>INDEX('Vensim Variables'!$B:$B,MATCH(EPS!$B1982,'Vensim Variables'!$A:$A,0))</f>
        <v>g pollutant</v>
      </c>
      <c r="I1982" t="str">
        <f t="shared" si="60"/>
        <v>CO2</v>
      </c>
      <c r="J1982">
        <f>INDEX(NoSettings!$D:$D,MATCH(EPS!$A1982,NoSettings!$A:$A,0))</f>
        <v>0</v>
      </c>
      <c r="K1982">
        <f>INDEX(GWP!$C$2:$C$13,MATCH(EPS!I1982,GWP!$B$2:$B$13,0))</f>
        <v>1</v>
      </c>
      <c r="L1982" s="4">
        <f t="shared" si="61"/>
        <v>0</v>
      </c>
    </row>
    <row r="1983" spans="1:12">
      <c r="A1983" t="s">
        <v>7587</v>
      </c>
      <c r="B1983" t="s">
        <v>10682</v>
      </c>
      <c r="C1983" t="s">
        <v>6891</v>
      </c>
      <c r="D1983" t="s">
        <v>1705</v>
      </c>
      <c r="H1983" t="str">
        <f>INDEX('Vensim Variables'!$B:$B,MATCH(EPS!$B1983,'Vensim Variables'!$A:$A,0))</f>
        <v>g pollutant</v>
      </c>
      <c r="I1983" t="str">
        <f t="shared" si="60"/>
        <v>VOC</v>
      </c>
      <c r="J1983">
        <f>INDEX(NoSettings!$D:$D,MATCH(EPS!$A1983,NoSettings!$A:$A,0))</f>
        <v>0</v>
      </c>
      <c r="K1983">
        <f>INDEX(GWP!$C$2:$C$13,MATCH(EPS!I1983,GWP!$B$2:$B$13,0))</f>
        <v>0</v>
      </c>
      <c r="L1983" s="4">
        <f t="shared" si="61"/>
        <v>0</v>
      </c>
    </row>
    <row r="1984" spans="1:12">
      <c r="A1984" t="s">
        <v>7588</v>
      </c>
      <c r="B1984" t="s">
        <v>10682</v>
      </c>
      <c r="C1984" t="s">
        <v>6891</v>
      </c>
      <c r="D1984" t="s">
        <v>1706</v>
      </c>
      <c r="H1984" t="str">
        <f>INDEX('Vensim Variables'!$B:$B,MATCH(EPS!$B1984,'Vensim Variables'!$A:$A,0))</f>
        <v>g pollutant</v>
      </c>
      <c r="I1984" t="str">
        <f t="shared" si="60"/>
        <v>CO</v>
      </c>
      <c r="J1984">
        <f>INDEX(NoSettings!$D:$D,MATCH(EPS!$A1984,NoSettings!$A:$A,0))</f>
        <v>0</v>
      </c>
      <c r="K1984">
        <f>INDEX(GWP!$C$2:$C$13,MATCH(EPS!I1984,GWP!$B$2:$B$13,0))</f>
        <v>0</v>
      </c>
      <c r="L1984" s="4">
        <f t="shared" si="61"/>
        <v>0</v>
      </c>
    </row>
    <row r="1985" spans="1:12">
      <c r="A1985" t="s">
        <v>7589</v>
      </c>
      <c r="B1985" t="s">
        <v>10682</v>
      </c>
      <c r="C1985" t="s">
        <v>6891</v>
      </c>
      <c r="D1985" t="s">
        <v>1707</v>
      </c>
      <c r="H1985" t="str">
        <f>INDEX('Vensim Variables'!$B:$B,MATCH(EPS!$B1985,'Vensim Variables'!$A:$A,0))</f>
        <v>g pollutant</v>
      </c>
      <c r="I1985" t="str">
        <f t="shared" si="60"/>
        <v>NOx</v>
      </c>
      <c r="J1985">
        <f>INDEX(NoSettings!$D:$D,MATCH(EPS!$A1985,NoSettings!$A:$A,0))</f>
        <v>0</v>
      </c>
      <c r="K1985">
        <f>INDEX(GWP!$C$2:$C$13,MATCH(EPS!I1985,GWP!$B$2:$B$13,0))</f>
        <v>0</v>
      </c>
      <c r="L1985" s="4">
        <f t="shared" si="61"/>
        <v>0</v>
      </c>
    </row>
    <row r="1986" spans="1:12">
      <c r="A1986" t="s">
        <v>7590</v>
      </c>
      <c r="B1986" t="s">
        <v>10682</v>
      </c>
      <c r="C1986" t="s">
        <v>6891</v>
      </c>
      <c r="D1986" t="s">
        <v>1708</v>
      </c>
      <c r="H1986" t="str">
        <f>INDEX('Vensim Variables'!$B:$B,MATCH(EPS!$B1986,'Vensim Variables'!$A:$A,0))</f>
        <v>g pollutant</v>
      </c>
      <c r="I1986" t="str">
        <f t="shared" si="60"/>
        <v>PM10</v>
      </c>
      <c r="J1986">
        <f>INDEX(NoSettings!$D:$D,MATCH(EPS!$A1986,NoSettings!$A:$A,0))</f>
        <v>0</v>
      </c>
      <c r="K1986">
        <f>INDEX(GWP!$C$2:$C$13,MATCH(EPS!I1986,GWP!$B$2:$B$13,0))</f>
        <v>0</v>
      </c>
      <c r="L1986" s="4">
        <f t="shared" si="61"/>
        <v>0</v>
      </c>
    </row>
    <row r="1987" spans="1:12">
      <c r="A1987" t="s">
        <v>7591</v>
      </c>
      <c r="B1987" t="s">
        <v>10682</v>
      </c>
      <c r="C1987" t="s">
        <v>6891</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INDEX(NoSettings!$D:$D,MATCH(EPS!$A1987,NoSettings!$A:$A,0))</f>
        <v>0</v>
      </c>
      <c r="K1987">
        <f>INDEX(GWP!$C$2:$C$13,MATCH(EPS!I1987,GWP!$B$2:$B$13,0))</f>
        <v>0</v>
      </c>
      <c r="L1987" s="4">
        <f t="shared" ref="L1987:L2050" si="63">IF(H1987="g pollutant",K1987*J1987/10^12,IF(H1987="MMTCO2e",J1987,IF(H1987="MWh",J1987,0)))</f>
        <v>0</v>
      </c>
    </row>
    <row r="1988" spans="1:12">
      <c r="A1988" t="s">
        <v>7592</v>
      </c>
      <c r="B1988" t="s">
        <v>10682</v>
      </c>
      <c r="C1988" t="s">
        <v>6891</v>
      </c>
      <c r="D1988" t="s">
        <v>1710</v>
      </c>
      <c r="H1988" t="str">
        <f>INDEX('Vensim Variables'!$B:$B,MATCH(EPS!$B1988,'Vensim Variables'!$A:$A,0))</f>
        <v>g pollutant</v>
      </c>
      <c r="I1988" t="str">
        <f t="shared" si="62"/>
        <v>SOx</v>
      </c>
      <c r="J1988">
        <f>INDEX(NoSettings!$D:$D,MATCH(EPS!$A1988,NoSettings!$A:$A,0))</f>
        <v>0</v>
      </c>
      <c r="K1988">
        <f>INDEX(GWP!$C$2:$C$13,MATCH(EPS!I1988,GWP!$B$2:$B$13,0))</f>
        <v>0</v>
      </c>
      <c r="L1988" s="4">
        <f t="shared" si="63"/>
        <v>0</v>
      </c>
    </row>
    <row r="1989" spans="1:12">
      <c r="A1989" t="s">
        <v>7593</v>
      </c>
      <c r="B1989" t="s">
        <v>10682</v>
      </c>
      <c r="C1989" t="s">
        <v>6891</v>
      </c>
      <c r="D1989" t="s">
        <v>1711</v>
      </c>
      <c r="H1989" t="str">
        <f>INDEX('Vensim Variables'!$B:$B,MATCH(EPS!$B1989,'Vensim Variables'!$A:$A,0))</f>
        <v>g pollutant</v>
      </c>
      <c r="I1989" t="str">
        <f t="shared" si="62"/>
        <v>BC</v>
      </c>
      <c r="J1989">
        <f>INDEX(NoSettings!$D:$D,MATCH(EPS!$A1989,NoSettings!$A:$A,0))</f>
        <v>0</v>
      </c>
      <c r="K1989">
        <f>INDEX(GWP!$C$2:$C$13,MATCH(EPS!I1989,GWP!$B$2:$B$13,0))</f>
        <v>0</v>
      </c>
      <c r="L1989" s="4">
        <f t="shared" si="63"/>
        <v>0</v>
      </c>
    </row>
    <row r="1990" spans="1:12">
      <c r="A1990" t="s">
        <v>7594</v>
      </c>
      <c r="B1990" t="s">
        <v>10682</v>
      </c>
      <c r="C1990" t="s">
        <v>6891</v>
      </c>
      <c r="D1990" t="s">
        <v>1712</v>
      </c>
      <c r="H1990" t="str">
        <f>INDEX('Vensim Variables'!$B:$B,MATCH(EPS!$B1990,'Vensim Variables'!$A:$A,0))</f>
        <v>g pollutant</v>
      </c>
      <c r="I1990" t="str">
        <f t="shared" si="62"/>
        <v>OC</v>
      </c>
      <c r="J1990">
        <f>INDEX(NoSettings!$D:$D,MATCH(EPS!$A1990,NoSettings!$A:$A,0))</f>
        <v>0</v>
      </c>
      <c r="K1990">
        <f>INDEX(GWP!$C$2:$C$13,MATCH(EPS!I1990,GWP!$B$2:$B$13,0))</f>
        <v>0</v>
      </c>
      <c r="L1990" s="4">
        <f t="shared" si="63"/>
        <v>0</v>
      </c>
    </row>
    <row r="1991" spans="1:12">
      <c r="A1991" t="s">
        <v>7595</v>
      </c>
      <c r="B1991" t="s">
        <v>10682</v>
      </c>
      <c r="C1991" t="s">
        <v>6891</v>
      </c>
      <c r="D1991" t="s">
        <v>1713</v>
      </c>
      <c r="H1991" t="str">
        <f>INDEX('Vensim Variables'!$B:$B,MATCH(EPS!$B1991,'Vensim Variables'!$A:$A,0))</f>
        <v>g pollutant</v>
      </c>
      <c r="I1991" t="str">
        <f t="shared" si="62"/>
        <v>CH4</v>
      </c>
      <c r="J1991">
        <f>INDEX(NoSettings!$D:$D,MATCH(EPS!$A1991,NoSettings!$A:$A,0))</f>
        <v>0</v>
      </c>
      <c r="K1991">
        <f>INDEX(GWP!$C$2:$C$13,MATCH(EPS!I1991,GWP!$B$2:$B$13,0))</f>
        <v>28</v>
      </c>
      <c r="L1991" s="4">
        <f t="shared" si="63"/>
        <v>0</v>
      </c>
    </row>
    <row r="1992" spans="1:12">
      <c r="A1992" t="s">
        <v>7596</v>
      </c>
      <c r="B1992" t="s">
        <v>10682</v>
      </c>
      <c r="C1992" t="s">
        <v>6891</v>
      </c>
      <c r="D1992" t="s">
        <v>1714</v>
      </c>
      <c r="H1992" t="str">
        <f>INDEX('Vensim Variables'!$B:$B,MATCH(EPS!$B1992,'Vensim Variables'!$A:$A,0))</f>
        <v>g pollutant</v>
      </c>
      <c r="I1992" t="str">
        <f t="shared" si="62"/>
        <v>N2O</v>
      </c>
      <c r="J1992">
        <f>INDEX(NoSettings!$D:$D,MATCH(EPS!$A1992,NoSettings!$A:$A,0))</f>
        <v>0</v>
      </c>
      <c r="K1992">
        <f>INDEX(GWP!$C$2:$C$13,MATCH(EPS!I1992,GWP!$B$2:$B$13,0))</f>
        <v>265</v>
      </c>
      <c r="L1992" s="4">
        <f t="shared" si="63"/>
        <v>0</v>
      </c>
    </row>
    <row r="1993" spans="1:12">
      <c r="A1993" t="s">
        <v>7597</v>
      </c>
      <c r="B1993" t="s">
        <v>10682</v>
      </c>
      <c r="C1993" t="s">
        <v>6891</v>
      </c>
      <c r="D1993" t="s">
        <v>1715</v>
      </c>
      <c r="H1993" t="str">
        <f>INDEX('Vensim Variables'!$B:$B,MATCH(EPS!$B1993,'Vensim Variables'!$A:$A,0))</f>
        <v>g pollutant</v>
      </c>
      <c r="I1993" t="str">
        <f t="shared" si="62"/>
        <v>F gases</v>
      </c>
      <c r="J1993">
        <f>INDEX(NoSettings!$D:$D,MATCH(EPS!$A1993,NoSettings!$A:$A,0))</f>
        <v>0</v>
      </c>
      <c r="K1993">
        <f>INDEX(GWP!$C$2:$C$13,MATCH(EPS!I1993,GWP!$B$2:$B$13,0))</f>
        <v>1</v>
      </c>
      <c r="L1993" s="4">
        <f t="shared" si="63"/>
        <v>0</v>
      </c>
    </row>
    <row r="1994" spans="1:12">
      <c r="A1994" t="s">
        <v>7598</v>
      </c>
      <c r="B1994" t="s">
        <v>10682</v>
      </c>
      <c r="C1994" t="s">
        <v>6892</v>
      </c>
      <c r="D1994" t="s">
        <v>1702</v>
      </c>
      <c r="H1994" t="str">
        <f>INDEX('Vensim Variables'!$B:$B,MATCH(EPS!$B1994,'Vensim Variables'!$A:$A,0))</f>
        <v>g pollutant</v>
      </c>
      <c r="I1994" t="str">
        <f t="shared" si="62"/>
        <v>CO2</v>
      </c>
      <c r="J1994">
        <f>INDEX(NoSettings!$D:$D,MATCH(EPS!$A1994,NoSettings!$A:$A,0))</f>
        <v>0</v>
      </c>
      <c r="K1994">
        <f>INDEX(GWP!$C$2:$C$13,MATCH(EPS!I1994,GWP!$B$2:$B$13,0))</f>
        <v>1</v>
      </c>
      <c r="L1994" s="4">
        <f t="shared" si="63"/>
        <v>0</v>
      </c>
    </row>
    <row r="1995" spans="1:12">
      <c r="A1995" t="s">
        <v>7599</v>
      </c>
      <c r="B1995" t="s">
        <v>10682</v>
      </c>
      <c r="C1995" t="s">
        <v>6892</v>
      </c>
      <c r="D1995" t="s">
        <v>1705</v>
      </c>
      <c r="H1995" t="str">
        <f>INDEX('Vensim Variables'!$B:$B,MATCH(EPS!$B1995,'Vensim Variables'!$A:$A,0))</f>
        <v>g pollutant</v>
      </c>
      <c r="I1995" t="str">
        <f t="shared" si="62"/>
        <v>VOC</v>
      </c>
      <c r="J1995">
        <f>INDEX(NoSettings!$D:$D,MATCH(EPS!$A1995,NoSettings!$A:$A,0))</f>
        <v>0</v>
      </c>
      <c r="K1995">
        <f>INDEX(GWP!$C$2:$C$13,MATCH(EPS!I1995,GWP!$B$2:$B$13,0))</f>
        <v>0</v>
      </c>
      <c r="L1995" s="4">
        <f t="shared" si="63"/>
        <v>0</v>
      </c>
    </row>
    <row r="1996" spans="1:12">
      <c r="A1996" t="s">
        <v>7600</v>
      </c>
      <c r="B1996" t="s">
        <v>10682</v>
      </c>
      <c r="C1996" t="s">
        <v>6892</v>
      </c>
      <c r="D1996" t="s">
        <v>1706</v>
      </c>
      <c r="H1996" t="str">
        <f>INDEX('Vensim Variables'!$B:$B,MATCH(EPS!$B1996,'Vensim Variables'!$A:$A,0))</f>
        <v>g pollutant</v>
      </c>
      <c r="I1996" t="str">
        <f t="shared" si="62"/>
        <v>CO</v>
      </c>
      <c r="J1996">
        <f>INDEX(NoSettings!$D:$D,MATCH(EPS!$A1996,NoSettings!$A:$A,0))</f>
        <v>0</v>
      </c>
      <c r="K1996">
        <f>INDEX(GWP!$C$2:$C$13,MATCH(EPS!I1996,GWP!$B$2:$B$13,0))</f>
        <v>0</v>
      </c>
      <c r="L1996" s="4">
        <f t="shared" si="63"/>
        <v>0</v>
      </c>
    </row>
    <row r="1997" spans="1:12">
      <c r="A1997" t="s">
        <v>7601</v>
      </c>
      <c r="B1997" t="s">
        <v>10682</v>
      </c>
      <c r="C1997" t="s">
        <v>6892</v>
      </c>
      <c r="D1997" t="s">
        <v>1707</v>
      </c>
      <c r="H1997" t="str">
        <f>INDEX('Vensim Variables'!$B:$B,MATCH(EPS!$B1997,'Vensim Variables'!$A:$A,0))</f>
        <v>g pollutant</v>
      </c>
      <c r="I1997" t="str">
        <f t="shared" si="62"/>
        <v>NOx</v>
      </c>
      <c r="J1997">
        <f>INDEX(NoSettings!$D:$D,MATCH(EPS!$A1997,NoSettings!$A:$A,0))</f>
        <v>0</v>
      </c>
      <c r="K1997">
        <f>INDEX(GWP!$C$2:$C$13,MATCH(EPS!I1997,GWP!$B$2:$B$13,0))</f>
        <v>0</v>
      </c>
      <c r="L1997" s="4">
        <f t="shared" si="63"/>
        <v>0</v>
      </c>
    </row>
    <row r="1998" spans="1:12">
      <c r="A1998" t="s">
        <v>7602</v>
      </c>
      <c r="B1998" t="s">
        <v>10682</v>
      </c>
      <c r="C1998" t="s">
        <v>6892</v>
      </c>
      <c r="D1998" t="s">
        <v>1708</v>
      </c>
      <c r="H1998" t="str">
        <f>INDEX('Vensim Variables'!$B:$B,MATCH(EPS!$B1998,'Vensim Variables'!$A:$A,0))</f>
        <v>g pollutant</v>
      </c>
      <c r="I1998" t="str">
        <f t="shared" si="62"/>
        <v>PM10</v>
      </c>
      <c r="J1998">
        <f>INDEX(NoSettings!$D:$D,MATCH(EPS!$A1998,NoSettings!$A:$A,0))</f>
        <v>0</v>
      </c>
      <c r="K1998">
        <f>INDEX(GWP!$C$2:$C$13,MATCH(EPS!I1998,GWP!$B$2:$B$13,0))</f>
        <v>0</v>
      </c>
      <c r="L1998" s="4">
        <f t="shared" si="63"/>
        <v>0</v>
      </c>
    </row>
    <row r="1999" spans="1:12">
      <c r="A1999" t="s">
        <v>7603</v>
      </c>
      <c r="B1999" t="s">
        <v>10682</v>
      </c>
      <c r="C1999" t="s">
        <v>6892</v>
      </c>
      <c r="D1999" t="s">
        <v>1709</v>
      </c>
      <c r="H1999" t="str">
        <f>INDEX('Vensim Variables'!$B:$B,MATCH(EPS!$B1999,'Vensim Variables'!$A:$A,0))</f>
        <v>g pollutant</v>
      </c>
      <c r="I1999" t="str">
        <f t="shared" si="62"/>
        <v>PM25</v>
      </c>
      <c r="J1999">
        <f>INDEX(NoSettings!$D:$D,MATCH(EPS!$A1999,NoSettings!$A:$A,0))</f>
        <v>0</v>
      </c>
      <c r="K1999">
        <f>INDEX(GWP!$C$2:$C$13,MATCH(EPS!I1999,GWP!$B$2:$B$13,0))</f>
        <v>0</v>
      </c>
      <c r="L1999" s="4">
        <f t="shared" si="63"/>
        <v>0</v>
      </c>
    </row>
    <row r="2000" spans="1:12">
      <c r="A2000" t="s">
        <v>7604</v>
      </c>
      <c r="B2000" t="s">
        <v>10682</v>
      </c>
      <c r="C2000" t="s">
        <v>6892</v>
      </c>
      <c r="D2000" t="s">
        <v>1710</v>
      </c>
      <c r="H2000" t="str">
        <f>INDEX('Vensim Variables'!$B:$B,MATCH(EPS!$B2000,'Vensim Variables'!$A:$A,0))</f>
        <v>g pollutant</v>
      </c>
      <c r="I2000" t="str">
        <f t="shared" si="62"/>
        <v>SOx</v>
      </c>
      <c r="J2000">
        <f>INDEX(NoSettings!$D:$D,MATCH(EPS!$A2000,NoSettings!$A:$A,0))</f>
        <v>0</v>
      </c>
      <c r="K2000">
        <f>INDEX(GWP!$C$2:$C$13,MATCH(EPS!I2000,GWP!$B$2:$B$13,0))</f>
        <v>0</v>
      </c>
      <c r="L2000" s="4">
        <f t="shared" si="63"/>
        <v>0</v>
      </c>
    </row>
    <row r="2001" spans="1:12">
      <c r="A2001" t="s">
        <v>7605</v>
      </c>
      <c r="B2001" t="s">
        <v>10682</v>
      </c>
      <c r="C2001" t="s">
        <v>6892</v>
      </c>
      <c r="D2001" t="s">
        <v>1711</v>
      </c>
      <c r="H2001" t="str">
        <f>INDEX('Vensim Variables'!$B:$B,MATCH(EPS!$B2001,'Vensim Variables'!$A:$A,0))</f>
        <v>g pollutant</v>
      </c>
      <c r="I2001" t="str">
        <f t="shared" si="62"/>
        <v>BC</v>
      </c>
      <c r="J2001">
        <f>INDEX(NoSettings!$D:$D,MATCH(EPS!$A2001,NoSettings!$A:$A,0))</f>
        <v>0</v>
      </c>
      <c r="K2001">
        <f>INDEX(GWP!$C$2:$C$13,MATCH(EPS!I2001,GWP!$B$2:$B$13,0))</f>
        <v>0</v>
      </c>
      <c r="L2001" s="4">
        <f t="shared" si="63"/>
        <v>0</v>
      </c>
    </row>
    <row r="2002" spans="1:12">
      <c r="A2002" t="s">
        <v>7606</v>
      </c>
      <c r="B2002" t="s">
        <v>10682</v>
      </c>
      <c r="C2002" t="s">
        <v>6892</v>
      </c>
      <c r="D2002" t="s">
        <v>1712</v>
      </c>
      <c r="H2002" t="str">
        <f>INDEX('Vensim Variables'!$B:$B,MATCH(EPS!$B2002,'Vensim Variables'!$A:$A,0))</f>
        <v>g pollutant</v>
      </c>
      <c r="I2002" t="str">
        <f t="shared" si="62"/>
        <v>OC</v>
      </c>
      <c r="J2002">
        <f>INDEX(NoSettings!$D:$D,MATCH(EPS!$A2002,NoSettings!$A:$A,0))</f>
        <v>0</v>
      </c>
      <c r="K2002">
        <f>INDEX(GWP!$C$2:$C$13,MATCH(EPS!I2002,GWP!$B$2:$B$13,0))</f>
        <v>0</v>
      </c>
      <c r="L2002" s="4">
        <f t="shared" si="63"/>
        <v>0</v>
      </c>
    </row>
    <row r="2003" spans="1:12">
      <c r="A2003" t="s">
        <v>7607</v>
      </c>
      <c r="B2003" t="s">
        <v>10682</v>
      </c>
      <c r="C2003" t="s">
        <v>6892</v>
      </c>
      <c r="D2003" t="s">
        <v>1713</v>
      </c>
      <c r="H2003" t="str">
        <f>INDEX('Vensim Variables'!$B:$B,MATCH(EPS!$B2003,'Vensim Variables'!$A:$A,0))</f>
        <v>g pollutant</v>
      </c>
      <c r="I2003" t="str">
        <f t="shared" si="62"/>
        <v>CH4</v>
      </c>
      <c r="J2003">
        <f>INDEX(NoSettings!$D:$D,MATCH(EPS!$A2003,NoSettings!$A:$A,0))</f>
        <v>0</v>
      </c>
      <c r="K2003">
        <f>INDEX(GWP!$C$2:$C$13,MATCH(EPS!I2003,GWP!$B$2:$B$13,0))</f>
        <v>28</v>
      </c>
      <c r="L2003" s="4">
        <f t="shared" si="63"/>
        <v>0</v>
      </c>
    </row>
    <row r="2004" spans="1:12">
      <c r="A2004" t="s">
        <v>7608</v>
      </c>
      <c r="B2004" t="s">
        <v>10682</v>
      </c>
      <c r="C2004" t="s">
        <v>6892</v>
      </c>
      <c r="D2004" t="s">
        <v>1714</v>
      </c>
      <c r="H2004" t="str">
        <f>INDEX('Vensim Variables'!$B:$B,MATCH(EPS!$B2004,'Vensim Variables'!$A:$A,0))</f>
        <v>g pollutant</v>
      </c>
      <c r="I2004" t="str">
        <f t="shared" si="62"/>
        <v>N2O</v>
      </c>
      <c r="J2004">
        <f>INDEX(NoSettings!$D:$D,MATCH(EPS!$A2004,NoSettings!$A:$A,0))</f>
        <v>0</v>
      </c>
      <c r="K2004">
        <f>INDEX(GWP!$C$2:$C$13,MATCH(EPS!I2004,GWP!$B$2:$B$13,0))</f>
        <v>265</v>
      </c>
      <c r="L2004" s="4">
        <f t="shared" si="63"/>
        <v>0</v>
      </c>
    </row>
    <row r="2005" spans="1:12">
      <c r="A2005" t="s">
        <v>7609</v>
      </c>
      <c r="B2005" t="s">
        <v>10682</v>
      </c>
      <c r="C2005" t="s">
        <v>6892</v>
      </c>
      <c r="D2005" t="s">
        <v>1715</v>
      </c>
      <c r="H2005" t="str">
        <f>INDEX('Vensim Variables'!$B:$B,MATCH(EPS!$B2005,'Vensim Variables'!$A:$A,0))</f>
        <v>g pollutant</v>
      </c>
      <c r="I2005" t="str">
        <f t="shared" si="62"/>
        <v>F gases</v>
      </c>
      <c r="J2005">
        <f>INDEX(NoSettings!$D:$D,MATCH(EPS!$A2005,NoSettings!$A:$A,0))</f>
        <v>0</v>
      </c>
      <c r="K2005">
        <f>INDEX(GWP!$C$2:$C$13,MATCH(EPS!I2005,GWP!$B$2:$B$13,0))</f>
        <v>1</v>
      </c>
      <c r="L2005" s="4">
        <f t="shared" si="63"/>
        <v>0</v>
      </c>
    </row>
    <row r="2006" spans="1:12">
      <c r="A2006" t="s">
        <v>7610</v>
      </c>
      <c r="B2006" t="s">
        <v>10682</v>
      </c>
      <c r="C2006" t="s">
        <v>6893</v>
      </c>
      <c r="D2006" t="s">
        <v>1702</v>
      </c>
      <c r="H2006" t="str">
        <f>INDEX('Vensim Variables'!$B:$B,MATCH(EPS!$B2006,'Vensim Variables'!$A:$A,0))</f>
        <v>g pollutant</v>
      </c>
      <c r="I2006" t="str">
        <f t="shared" si="62"/>
        <v>CO2</v>
      </c>
      <c r="J2006">
        <f>INDEX(NoSettings!$D:$D,MATCH(EPS!$A2006,NoSettings!$A:$A,0))</f>
        <v>0</v>
      </c>
      <c r="K2006">
        <f>INDEX(GWP!$C$2:$C$13,MATCH(EPS!I2006,GWP!$B$2:$B$13,0))</f>
        <v>1</v>
      </c>
      <c r="L2006" s="4">
        <f t="shared" si="63"/>
        <v>0</v>
      </c>
    </row>
    <row r="2007" spans="1:12">
      <c r="A2007" t="s">
        <v>7611</v>
      </c>
      <c r="B2007" t="s">
        <v>10682</v>
      </c>
      <c r="C2007" t="s">
        <v>6893</v>
      </c>
      <c r="D2007" t="s">
        <v>1705</v>
      </c>
      <c r="H2007" t="str">
        <f>INDEX('Vensim Variables'!$B:$B,MATCH(EPS!$B2007,'Vensim Variables'!$A:$A,0))</f>
        <v>g pollutant</v>
      </c>
      <c r="I2007" t="str">
        <f t="shared" si="62"/>
        <v>VOC</v>
      </c>
      <c r="J2007">
        <f>INDEX(NoSettings!$D:$D,MATCH(EPS!$A2007,NoSettings!$A:$A,0))</f>
        <v>0</v>
      </c>
      <c r="K2007">
        <f>INDEX(GWP!$C$2:$C$13,MATCH(EPS!I2007,GWP!$B$2:$B$13,0))</f>
        <v>0</v>
      </c>
      <c r="L2007" s="4">
        <f t="shared" si="63"/>
        <v>0</v>
      </c>
    </row>
    <row r="2008" spans="1:12">
      <c r="A2008" t="s">
        <v>7612</v>
      </c>
      <c r="B2008" t="s">
        <v>10682</v>
      </c>
      <c r="C2008" t="s">
        <v>6893</v>
      </c>
      <c r="D2008" t="s">
        <v>1706</v>
      </c>
      <c r="H2008" t="str">
        <f>INDEX('Vensim Variables'!$B:$B,MATCH(EPS!$B2008,'Vensim Variables'!$A:$A,0))</f>
        <v>g pollutant</v>
      </c>
      <c r="I2008" t="str">
        <f t="shared" si="62"/>
        <v>CO</v>
      </c>
      <c r="J2008">
        <f>INDEX(NoSettings!$D:$D,MATCH(EPS!$A2008,NoSettings!$A:$A,0))</f>
        <v>0</v>
      </c>
      <c r="K2008">
        <f>INDEX(GWP!$C$2:$C$13,MATCH(EPS!I2008,GWP!$B$2:$B$13,0))</f>
        <v>0</v>
      </c>
      <c r="L2008" s="4">
        <f t="shared" si="63"/>
        <v>0</v>
      </c>
    </row>
    <row r="2009" spans="1:12">
      <c r="A2009" t="s">
        <v>7613</v>
      </c>
      <c r="B2009" t="s">
        <v>10682</v>
      </c>
      <c r="C2009" t="s">
        <v>6893</v>
      </c>
      <c r="D2009" t="s">
        <v>1707</v>
      </c>
      <c r="H2009" t="str">
        <f>INDEX('Vensim Variables'!$B:$B,MATCH(EPS!$B2009,'Vensim Variables'!$A:$A,0))</f>
        <v>g pollutant</v>
      </c>
      <c r="I2009" t="str">
        <f t="shared" si="62"/>
        <v>NOx</v>
      </c>
      <c r="J2009">
        <f>INDEX(NoSettings!$D:$D,MATCH(EPS!$A2009,NoSettings!$A:$A,0))</f>
        <v>0</v>
      </c>
      <c r="K2009">
        <f>INDEX(GWP!$C$2:$C$13,MATCH(EPS!I2009,GWP!$B$2:$B$13,0))</f>
        <v>0</v>
      </c>
      <c r="L2009" s="4">
        <f t="shared" si="63"/>
        <v>0</v>
      </c>
    </row>
    <row r="2010" spans="1:12">
      <c r="A2010" t="s">
        <v>7614</v>
      </c>
      <c r="B2010" t="s">
        <v>10682</v>
      </c>
      <c r="C2010" t="s">
        <v>6893</v>
      </c>
      <c r="D2010" t="s">
        <v>1708</v>
      </c>
      <c r="H2010" t="str">
        <f>INDEX('Vensim Variables'!$B:$B,MATCH(EPS!$B2010,'Vensim Variables'!$A:$A,0))</f>
        <v>g pollutant</v>
      </c>
      <c r="I2010" t="str">
        <f t="shared" si="62"/>
        <v>PM10</v>
      </c>
      <c r="J2010">
        <f>INDEX(NoSettings!$D:$D,MATCH(EPS!$A2010,NoSettings!$A:$A,0))</f>
        <v>0</v>
      </c>
      <c r="K2010">
        <f>INDEX(GWP!$C$2:$C$13,MATCH(EPS!I2010,GWP!$B$2:$B$13,0))</f>
        <v>0</v>
      </c>
      <c r="L2010" s="4">
        <f t="shared" si="63"/>
        <v>0</v>
      </c>
    </row>
    <row r="2011" spans="1:12">
      <c r="A2011" t="s">
        <v>7615</v>
      </c>
      <c r="B2011" t="s">
        <v>10682</v>
      </c>
      <c r="C2011" t="s">
        <v>6893</v>
      </c>
      <c r="D2011" t="s">
        <v>1709</v>
      </c>
      <c r="H2011" t="str">
        <f>INDEX('Vensim Variables'!$B:$B,MATCH(EPS!$B2011,'Vensim Variables'!$A:$A,0))</f>
        <v>g pollutant</v>
      </c>
      <c r="I2011" t="str">
        <f t="shared" si="62"/>
        <v>PM25</v>
      </c>
      <c r="J2011">
        <f>INDEX(NoSettings!$D:$D,MATCH(EPS!$A2011,NoSettings!$A:$A,0))</f>
        <v>0</v>
      </c>
      <c r="K2011">
        <f>INDEX(GWP!$C$2:$C$13,MATCH(EPS!I2011,GWP!$B$2:$B$13,0))</f>
        <v>0</v>
      </c>
      <c r="L2011" s="4">
        <f t="shared" si="63"/>
        <v>0</v>
      </c>
    </row>
    <row r="2012" spans="1:12">
      <c r="A2012" t="s">
        <v>7616</v>
      </c>
      <c r="B2012" t="s">
        <v>10682</v>
      </c>
      <c r="C2012" t="s">
        <v>6893</v>
      </c>
      <c r="D2012" t="s">
        <v>1710</v>
      </c>
      <c r="H2012" t="str">
        <f>INDEX('Vensim Variables'!$B:$B,MATCH(EPS!$B2012,'Vensim Variables'!$A:$A,0))</f>
        <v>g pollutant</v>
      </c>
      <c r="I2012" t="str">
        <f t="shared" si="62"/>
        <v>SOx</v>
      </c>
      <c r="J2012">
        <f>INDEX(NoSettings!$D:$D,MATCH(EPS!$A2012,NoSettings!$A:$A,0))</f>
        <v>0</v>
      </c>
      <c r="K2012">
        <f>INDEX(GWP!$C$2:$C$13,MATCH(EPS!I2012,GWP!$B$2:$B$13,0))</f>
        <v>0</v>
      </c>
      <c r="L2012" s="4">
        <f t="shared" si="63"/>
        <v>0</v>
      </c>
    </row>
    <row r="2013" spans="1:12">
      <c r="A2013" t="s">
        <v>7617</v>
      </c>
      <c r="B2013" t="s">
        <v>10682</v>
      </c>
      <c r="C2013" t="s">
        <v>6893</v>
      </c>
      <c r="D2013" t="s">
        <v>1711</v>
      </c>
      <c r="H2013" t="str">
        <f>INDEX('Vensim Variables'!$B:$B,MATCH(EPS!$B2013,'Vensim Variables'!$A:$A,0))</f>
        <v>g pollutant</v>
      </c>
      <c r="I2013" t="str">
        <f t="shared" si="62"/>
        <v>BC</v>
      </c>
      <c r="J2013">
        <f>INDEX(NoSettings!$D:$D,MATCH(EPS!$A2013,NoSettings!$A:$A,0))</f>
        <v>0</v>
      </c>
      <c r="K2013">
        <f>INDEX(GWP!$C$2:$C$13,MATCH(EPS!I2013,GWP!$B$2:$B$13,0))</f>
        <v>0</v>
      </c>
      <c r="L2013" s="4">
        <f t="shared" si="63"/>
        <v>0</v>
      </c>
    </row>
    <row r="2014" spans="1:12">
      <c r="A2014" t="s">
        <v>7618</v>
      </c>
      <c r="B2014" t="s">
        <v>10682</v>
      </c>
      <c r="C2014" t="s">
        <v>6893</v>
      </c>
      <c r="D2014" t="s">
        <v>1712</v>
      </c>
      <c r="H2014" t="str">
        <f>INDEX('Vensim Variables'!$B:$B,MATCH(EPS!$B2014,'Vensim Variables'!$A:$A,0))</f>
        <v>g pollutant</v>
      </c>
      <c r="I2014" t="str">
        <f t="shared" si="62"/>
        <v>OC</v>
      </c>
      <c r="J2014">
        <f>INDEX(NoSettings!$D:$D,MATCH(EPS!$A2014,NoSettings!$A:$A,0))</f>
        <v>0</v>
      </c>
      <c r="K2014">
        <f>INDEX(GWP!$C$2:$C$13,MATCH(EPS!I2014,GWP!$B$2:$B$13,0))</f>
        <v>0</v>
      </c>
      <c r="L2014" s="4">
        <f t="shared" si="63"/>
        <v>0</v>
      </c>
    </row>
    <row r="2015" spans="1:12">
      <c r="A2015" t="s">
        <v>7619</v>
      </c>
      <c r="B2015" t="s">
        <v>10682</v>
      </c>
      <c r="C2015" t="s">
        <v>6893</v>
      </c>
      <c r="D2015" t="s">
        <v>1713</v>
      </c>
      <c r="H2015" t="str">
        <f>INDEX('Vensim Variables'!$B:$B,MATCH(EPS!$B2015,'Vensim Variables'!$A:$A,0))</f>
        <v>g pollutant</v>
      </c>
      <c r="I2015" t="str">
        <f t="shared" si="62"/>
        <v>CH4</v>
      </c>
      <c r="J2015">
        <f>INDEX(NoSettings!$D:$D,MATCH(EPS!$A2015,NoSettings!$A:$A,0))</f>
        <v>0</v>
      </c>
      <c r="K2015">
        <f>INDEX(GWP!$C$2:$C$13,MATCH(EPS!I2015,GWP!$B$2:$B$13,0))</f>
        <v>28</v>
      </c>
      <c r="L2015" s="4">
        <f t="shared" si="63"/>
        <v>0</v>
      </c>
    </row>
    <row r="2016" spans="1:12">
      <c r="A2016" t="s">
        <v>7620</v>
      </c>
      <c r="B2016" t="s">
        <v>10682</v>
      </c>
      <c r="C2016" t="s">
        <v>6893</v>
      </c>
      <c r="D2016" t="s">
        <v>1714</v>
      </c>
      <c r="H2016" t="str">
        <f>INDEX('Vensim Variables'!$B:$B,MATCH(EPS!$B2016,'Vensim Variables'!$A:$A,0))</f>
        <v>g pollutant</v>
      </c>
      <c r="I2016" t="str">
        <f t="shared" si="62"/>
        <v>N2O</v>
      </c>
      <c r="J2016">
        <f>INDEX(NoSettings!$D:$D,MATCH(EPS!$A2016,NoSettings!$A:$A,0))</f>
        <v>0</v>
      </c>
      <c r="K2016">
        <f>INDEX(GWP!$C$2:$C$13,MATCH(EPS!I2016,GWP!$B$2:$B$13,0))</f>
        <v>265</v>
      </c>
      <c r="L2016" s="4">
        <f t="shared" si="63"/>
        <v>0</v>
      </c>
    </row>
    <row r="2017" spans="1:12">
      <c r="A2017" t="s">
        <v>7621</v>
      </c>
      <c r="B2017" t="s">
        <v>10682</v>
      </c>
      <c r="C2017" t="s">
        <v>6893</v>
      </c>
      <c r="D2017" t="s">
        <v>1715</v>
      </c>
      <c r="H2017" t="str">
        <f>INDEX('Vensim Variables'!$B:$B,MATCH(EPS!$B2017,'Vensim Variables'!$A:$A,0))</f>
        <v>g pollutant</v>
      </c>
      <c r="I2017" t="str">
        <f t="shared" si="62"/>
        <v>F gases</v>
      </c>
      <c r="J2017">
        <f>INDEX(NoSettings!$D:$D,MATCH(EPS!$A2017,NoSettings!$A:$A,0))</f>
        <v>0</v>
      </c>
      <c r="K2017">
        <f>INDEX(GWP!$C$2:$C$13,MATCH(EPS!I2017,GWP!$B$2:$B$13,0))</f>
        <v>1</v>
      </c>
      <c r="L2017" s="4">
        <f t="shared" si="63"/>
        <v>0</v>
      </c>
    </row>
    <row r="2018" spans="1:12">
      <c r="A2018" t="s">
        <v>7622</v>
      </c>
      <c r="B2018" t="s">
        <v>10682</v>
      </c>
      <c r="C2018" t="s">
        <v>6894</v>
      </c>
      <c r="D2018" t="s">
        <v>1702</v>
      </c>
      <c r="H2018" t="str">
        <f>INDEX('Vensim Variables'!$B:$B,MATCH(EPS!$B2018,'Vensim Variables'!$A:$A,0))</f>
        <v>g pollutant</v>
      </c>
      <c r="I2018" t="str">
        <f t="shared" si="62"/>
        <v>CO2</v>
      </c>
      <c r="J2018">
        <f>INDEX(NoSettings!$D:$D,MATCH(EPS!$A2018,NoSettings!$A:$A,0))</f>
        <v>0</v>
      </c>
      <c r="K2018">
        <f>INDEX(GWP!$C$2:$C$13,MATCH(EPS!I2018,GWP!$B$2:$B$13,0))</f>
        <v>1</v>
      </c>
      <c r="L2018" s="4">
        <f t="shared" si="63"/>
        <v>0</v>
      </c>
    </row>
    <row r="2019" spans="1:12">
      <c r="A2019" t="s">
        <v>7623</v>
      </c>
      <c r="B2019" t="s">
        <v>10682</v>
      </c>
      <c r="C2019" t="s">
        <v>6894</v>
      </c>
      <c r="D2019" t="s">
        <v>1705</v>
      </c>
      <c r="H2019" t="str">
        <f>INDEX('Vensim Variables'!$B:$B,MATCH(EPS!$B2019,'Vensim Variables'!$A:$A,0))</f>
        <v>g pollutant</v>
      </c>
      <c r="I2019" t="str">
        <f t="shared" si="62"/>
        <v>VOC</v>
      </c>
      <c r="J2019">
        <f>INDEX(NoSettings!$D:$D,MATCH(EPS!$A2019,NoSettings!$A:$A,0))</f>
        <v>0</v>
      </c>
      <c r="K2019">
        <f>INDEX(GWP!$C$2:$C$13,MATCH(EPS!I2019,GWP!$B$2:$B$13,0))</f>
        <v>0</v>
      </c>
      <c r="L2019" s="4">
        <f t="shared" si="63"/>
        <v>0</v>
      </c>
    </row>
    <row r="2020" spans="1:12">
      <c r="A2020" t="s">
        <v>7624</v>
      </c>
      <c r="B2020" t="s">
        <v>10682</v>
      </c>
      <c r="C2020" t="s">
        <v>6894</v>
      </c>
      <c r="D2020" t="s">
        <v>1706</v>
      </c>
      <c r="H2020" t="str">
        <f>INDEX('Vensim Variables'!$B:$B,MATCH(EPS!$B2020,'Vensim Variables'!$A:$A,0))</f>
        <v>g pollutant</v>
      </c>
      <c r="I2020" t="str">
        <f t="shared" si="62"/>
        <v>CO</v>
      </c>
      <c r="J2020">
        <f>INDEX(NoSettings!$D:$D,MATCH(EPS!$A2020,NoSettings!$A:$A,0))</f>
        <v>0</v>
      </c>
      <c r="K2020">
        <f>INDEX(GWP!$C$2:$C$13,MATCH(EPS!I2020,GWP!$B$2:$B$13,0))</f>
        <v>0</v>
      </c>
      <c r="L2020" s="4">
        <f t="shared" si="63"/>
        <v>0</v>
      </c>
    </row>
    <row r="2021" spans="1:12">
      <c r="A2021" t="s">
        <v>7625</v>
      </c>
      <c r="B2021" t="s">
        <v>10682</v>
      </c>
      <c r="C2021" t="s">
        <v>6894</v>
      </c>
      <c r="D2021" t="s">
        <v>1707</v>
      </c>
      <c r="H2021" t="str">
        <f>INDEX('Vensim Variables'!$B:$B,MATCH(EPS!$B2021,'Vensim Variables'!$A:$A,0))</f>
        <v>g pollutant</v>
      </c>
      <c r="I2021" t="str">
        <f t="shared" si="62"/>
        <v>NOx</v>
      </c>
      <c r="J2021">
        <f>INDEX(NoSettings!$D:$D,MATCH(EPS!$A2021,NoSettings!$A:$A,0))</f>
        <v>0</v>
      </c>
      <c r="K2021">
        <f>INDEX(GWP!$C$2:$C$13,MATCH(EPS!I2021,GWP!$B$2:$B$13,0))</f>
        <v>0</v>
      </c>
      <c r="L2021" s="4">
        <f t="shared" si="63"/>
        <v>0</v>
      </c>
    </row>
    <row r="2022" spans="1:12">
      <c r="A2022" t="s">
        <v>7626</v>
      </c>
      <c r="B2022" t="s">
        <v>10682</v>
      </c>
      <c r="C2022" t="s">
        <v>6894</v>
      </c>
      <c r="D2022" t="s">
        <v>1708</v>
      </c>
      <c r="H2022" t="str">
        <f>INDEX('Vensim Variables'!$B:$B,MATCH(EPS!$B2022,'Vensim Variables'!$A:$A,0))</f>
        <v>g pollutant</v>
      </c>
      <c r="I2022" t="str">
        <f t="shared" si="62"/>
        <v>PM10</v>
      </c>
      <c r="J2022">
        <f>INDEX(NoSettings!$D:$D,MATCH(EPS!$A2022,NoSettings!$A:$A,0))</f>
        <v>0</v>
      </c>
      <c r="K2022">
        <f>INDEX(GWP!$C$2:$C$13,MATCH(EPS!I2022,GWP!$B$2:$B$13,0))</f>
        <v>0</v>
      </c>
      <c r="L2022" s="4">
        <f t="shared" si="63"/>
        <v>0</v>
      </c>
    </row>
    <row r="2023" spans="1:12">
      <c r="A2023" t="s">
        <v>7627</v>
      </c>
      <c r="B2023" t="s">
        <v>10682</v>
      </c>
      <c r="C2023" t="s">
        <v>6894</v>
      </c>
      <c r="D2023" t="s">
        <v>1709</v>
      </c>
      <c r="H2023" t="str">
        <f>INDEX('Vensim Variables'!$B:$B,MATCH(EPS!$B2023,'Vensim Variables'!$A:$A,0))</f>
        <v>g pollutant</v>
      </c>
      <c r="I2023" t="str">
        <f t="shared" si="62"/>
        <v>PM25</v>
      </c>
      <c r="J2023">
        <f>INDEX(NoSettings!$D:$D,MATCH(EPS!$A2023,NoSettings!$A:$A,0))</f>
        <v>0</v>
      </c>
      <c r="K2023">
        <f>INDEX(GWP!$C$2:$C$13,MATCH(EPS!I2023,GWP!$B$2:$B$13,0))</f>
        <v>0</v>
      </c>
      <c r="L2023" s="4">
        <f t="shared" si="63"/>
        <v>0</v>
      </c>
    </row>
    <row r="2024" spans="1:12">
      <c r="A2024" t="s">
        <v>7628</v>
      </c>
      <c r="B2024" t="s">
        <v>10682</v>
      </c>
      <c r="C2024" t="s">
        <v>6894</v>
      </c>
      <c r="D2024" t="s">
        <v>1710</v>
      </c>
      <c r="H2024" t="str">
        <f>INDEX('Vensim Variables'!$B:$B,MATCH(EPS!$B2024,'Vensim Variables'!$A:$A,0))</f>
        <v>g pollutant</v>
      </c>
      <c r="I2024" t="str">
        <f t="shared" si="62"/>
        <v>SOx</v>
      </c>
      <c r="J2024">
        <f>INDEX(NoSettings!$D:$D,MATCH(EPS!$A2024,NoSettings!$A:$A,0))</f>
        <v>0</v>
      </c>
      <c r="K2024">
        <f>INDEX(GWP!$C$2:$C$13,MATCH(EPS!I2024,GWP!$B$2:$B$13,0))</f>
        <v>0</v>
      </c>
      <c r="L2024" s="4">
        <f t="shared" si="63"/>
        <v>0</v>
      </c>
    </row>
    <row r="2025" spans="1:12">
      <c r="A2025" t="s">
        <v>7629</v>
      </c>
      <c r="B2025" t="s">
        <v>10682</v>
      </c>
      <c r="C2025" t="s">
        <v>6894</v>
      </c>
      <c r="D2025" t="s">
        <v>1711</v>
      </c>
      <c r="H2025" t="str">
        <f>INDEX('Vensim Variables'!$B:$B,MATCH(EPS!$B2025,'Vensim Variables'!$A:$A,0))</f>
        <v>g pollutant</v>
      </c>
      <c r="I2025" t="str">
        <f t="shared" si="62"/>
        <v>BC</v>
      </c>
      <c r="J2025">
        <f>INDEX(NoSettings!$D:$D,MATCH(EPS!$A2025,NoSettings!$A:$A,0))</f>
        <v>0</v>
      </c>
      <c r="K2025">
        <f>INDEX(GWP!$C$2:$C$13,MATCH(EPS!I2025,GWP!$B$2:$B$13,0))</f>
        <v>0</v>
      </c>
      <c r="L2025" s="4">
        <f t="shared" si="63"/>
        <v>0</v>
      </c>
    </row>
    <row r="2026" spans="1:12">
      <c r="A2026" t="s">
        <v>7630</v>
      </c>
      <c r="B2026" t="s">
        <v>10682</v>
      </c>
      <c r="C2026" t="s">
        <v>6894</v>
      </c>
      <c r="D2026" t="s">
        <v>1712</v>
      </c>
      <c r="H2026" t="str">
        <f>INDEX('Vensim Variables'!$B:$B,MATCH(EPS!$B2026,'Vensim Variables'!$A:$A,0))</f>
        <v>g pollutant</v>
      </c>
      <c r="I2026" t="str">
        <f t="shared" si="62"/>
        <v>OC</v>
      </c>
      <c r="J2026">
        <f>INDEX(NoSettings!$D:$D,MATCH(EPS!$A2026,NoSettings!$A:$A,0))</f>
        <v>0</v>
      </c>
      <c r="K2026">
        <f>INDEX(GWP!$C$2:$C$13,MATCH(EPS!I2026,GWP!$B$2:$B$13,0))</f>
        <v>0</v>
      </c>
      <c r="L2026" s="4">
        <f t="shared" si="63"/>
        <v>0</v>
      </c>
    </row>
    <row r="2027" spans="1:12">
      <c r="A2027" t="s">
        <v>7631</v>
      </c>
      <c r="B2027" t="s">
        <v>10682</v>
      </c>
      <c r="C2027" t="s">
        <v>6894</v>
      </c>
      <c r="D2027" t="s">
        <v>1713</v>
      </c>
      <c r="H2027" t="str">
        <f>INDEX('Vensim Variables'!$B:$B,MATCH(EPS!$B2027,'Vensim Variables'!$A:$A,0))</f>
        <v>g pollutant</v>
      </c>
      <c r="I2027" t="str">
        <f t="shared" si="62"/>
        <v>CH4</v>
      </c>
      <c r="J2027">
        <f>INDEX(NoSettings!$D:$D,MATCH(EPS!$A2027,NoSettings!$A:$A,0))</f>
        <v>0</v>
      </c>
      <c r="K2027">
        <f>INDEX(GWP!$C$2:$C$13,MATCH(EPS!I2027,GWP!$B$2:$B$13,0))</f>
        <v>28</v>
      </c>
      <c r="L2027" s="4">
        <f t="shared" si="63"/>
        <v>0</v>
      </c>
    </row>
    <row r="2028" spans="1:12">
      <c r="A2028" t="s">
        <v>7632</v>
      </c>
      <c r="B2028" t="s">
        <v>10682</v>
      </c>
      <c r="C2028" t="s">
        <v>6894</v>
      </c>
      <c r="D2028" t="s">
        <v>1714</v>
      </c>
      <c r="H2028" t="str">
        <f>INDEX('Vensim Variables'!$B:$B,MATCH(EPS!$B2028,'Vensim Variables'!$A:$A,0))</f>
        <v>g pollutant</v>
      </c>
      <c r="I2028" t="str">
        <f t="shared" si="62"/>
        <v>N2O</v>
      </c>
      <c r="J2028">
        <f>INDEX(NoSettings!$D:$D,MATCH(EPS!$A2028,NoSettings!$A:$A,0))</f>
        <v>0</v>
      </c>
      <c r="K2028">
        <f>INDEX(GWP!$C$2:$C$13,MATCH(EPS!I2028,GWP!$B$2:$B$13,0))</f>
        <v>265</v>
      </c>
      <c r="L2028" s="4">
        <f t="shared" si="63"/>
        <v>0</v>
      </c>
    </row>
    <row r="2029" spans="1:12">
      <c r="A2029" t="s">
        <v>7633</v>
      </c>
      <c r="B2029" t="s">
        <v>10682</v>
      </c>
      <c r="C2029" t="s">
        <v>6894</v>
      </c>
      <c r="D2029" t="s">
        <v>1715</v>
      </c>
      <c r="H2029" t="str">
        <f>INDEX('Vensim Variables'!$B:$B,MATCH(EPS!$B2029,'Vensim Variables'!$A:$A,0))</f>
        <v>g pollutant</v>
      </c>
      <c r="I2029" t="str">
        <f t="shared" si="62"/>
        <v>F gases</v>
      </c>
      <c r="J2029">
        <f>INDEX(NoSettings!$D:$D,MATCH(EPS!$A2029,NoSettings!$A:$A,0))</f>
        <v>0</v>
      </c>
      <c r="K2029">
        <f>INDEX(GWP!$C$2:$C$13,MATCH(EPS!I2029,GWP!$B$2:$B$13,0))</f>
        <v>1</v>
      </c>
      <c r="L2029" s="4">
        <f t="shared" si="63"/>
        <v>0</v>
      </c>
    </row>
    <row r="2030" spans="1:12">
      <c r="A2030" t="s">
        <v>7634</v>
      </c>
      <c r="B2030" t="s">
        <v>10682</v>
      </c>
      <c r="C2030" t="s">
        <v>6895</v>
      </c>
      <c r="D2030" t="s">
        <v>1702</v>
      </c>
      <c r="H2030" t="str">
        <f>INDEX('Vensim Variables'!$B:$B,MATCH(EPS!$B2030,'Vensim Variables'!$A:$A,0))</f>
        <v>g pollutant</v>
      </c>
      <c r="I2030" t="str">
        <f t="shared" si="62"/>
        <v>CO2</v>
      </c>
      <c r="J2030">
        <f>INDEX(NoSettings!$D:$D,MATCH(EPS!$A2030,NoSettings!$A:$A,0))</f>
        <v>0</v>
      </c>
      <c r="K2030">
        <f>INDEX(GWP!$C$2:$C$13,MATCH(EPS!I2030,GWP!$B$2:$B$13,0))</f>
        <v>1</v>
      </c>
      <c r="L2030" s="4">
        <f t="shared" si="63"/>
        <v>0</v>
      </c>
    </row>
    <row r="2031" spans="1:12">
      <c r="A2031" t="s">
        <v>7635</v>
      </c>
      <c r="B2031" t="s">
        <v>10682</v>
      </c>
      <c r="C2031" t="s">
        <v>6895</v>
      </c>
      <c r="D2031" t="s">
        <v>1705</v>
      </c>
      <c r="H2031" t="str">
        <f>INDEX('Vensim Variables'!$B:$B,MATCH(EPS!$B2031,'Vensim Variables'!$A:$A,0))</f>
        <v>g pollutant</v>
      </c>
      <c r="I2031" t="str">
        <f t="shared" si="62"/>
        <v>VOC</v>
      </c>
      <c r="J2031">
        <f>INDEX(NoSettings!$D:$D,MATCH(EPS!$A2031,NoSettings!$A:$A,0))</f>
        <v>212300000000</v>
      </c>
      <c r="K2031">
        <f>INDEX(GWP!$C$2:$C$13,MATCH(EPS!I2031,GWP!$B$2:$B$13,0))</f>
        <v>0</v>
      </c>
      <c r="L2031" s="4">
        <f t="shared" si="63"/>
        <v>0</v>
      </c>
    </row>
    <row r="2032" spans="1:12">
      <c r="A2032" t="s">
        <v>7636</v>
      </c>
      <c r="B2032" t="s">
        <v>10682</v>
      </c>
      <c r="C2032" t="s">
        <v>6895</v>
      </c>
      <c r="D2032" t="s">
        <v>1706</v>
      </c>
      <c r="H2032" t="str">
        <f>INDEX('Vensim Variables'!$B:$B,MATCH(EPS!$B2032,'Vensim Variables'!$A:$A,0))</f>
        <v>g pollutant</v>
      </c>
      <c r="I2032" t="str">
        <f t="shared" si="62"/>
        <v>CO</v>
      </c>
      <c r="J2032">
        <f>INDEX(NoSettings!$D:$D,MATCH(EPS!$A2032,NoSettings!$A:$A,0))</f>
        <v>141400000000</v>
      </c>
      <c r="K2032">
        <f>INDEX(GWP!$C$2:$C$13,MATCH(EPS!I2032,GWP!$B$2:$B$13,0))</f>
        <v>0</v>
      </c>
      <c r="L2032" s="4">
        <f t="shared" si="63"/>
        <v>0</v>
      </c>
    </row>
    <row r="2033" spans="1:12">
      <c r="A2033" t="s">
        <v>7637</v>
      </c>
      <c r="B2033" t="s">
        <v>10682</v>
      </c>
      <c r="C2033" t="s">
        <v>6895</v>
      </c>
      <c r="D2033" t="s">
        <v>1707</v>
      </c>
      <c r="H2033" t="str">
        <f>INDEX('Vensim Variables'!$B:$B,MATCH(EPS!$B2033,'Vensim Variables'!$A:$A,0))</f>
        <v>g pollutant</v>
      </c>
      <c r="I2033" t="str">
        <f t="shared" si="62"/>
        <v>NOx</v>
      </c>
      <c r="J2033">
        <f>INDEX(NoSettings!$D:$D,MATCH(EPS!$A2033,NoSettings!$A:$A,0))</f>
        <v>144900000000</v>
      </c>
      <c r="K2033">
        <f>INDEX(GWP!$C$2:$C$13,MATCH(EPS!I2033,GWP!$B$2:$B$13,0))</f>
        <v>0</v>
      </c>
      <c r="L2033" s="4">
        <f t="shared" si="63"/>
        <v>0</v>
      </c>
    </row>
    <row r="2034" spans="1:12">
      <c r="A2034" t="s">
        <v>7638</v>
      </c>
      <c r="B2034" t="s">
        <v>10682</v>
      </c>
      <c r="C2034" t="s">
        <v>6895</v>
      </c>
      <c r="D2034" t="s">
        <v>1708</v>
      </c>
      <c r="H2034" t="str">
        <f>INDEX('Vensim Variables'!$B:$B,MATCH(EPS!$B2034,'Vensim Variables'!$A:$A,0))</f>
        <v>g pollutant</v>
      </c>
      <c r="I2034" t="str">
        <f t="shared" si="62"/>
        <v>PM10</v>
      </c>
      <c r="J2034">
        <f>INDEX(NoSettings!$D:$D,MATCH(EPS!$A2034,NoSettings!$A:$A,0))</f>
        <v>129800000000</v>
      </c>
      <c r="K2034">
        <f>INDEX(GWP!$C$2:$C$13,MATCH(EPS!I2034,GWP!$B$2:$B$13,0))</f>
        <v>0</v>
      </c>
      <c r="L2034" s="4">
        <f t="shared" si="63"/>
        <v>0</v>
      </c>
    </row>
    <row r="2035" spans="1:12">
      <c r="A2035" t="s">
        <v>7639</v>
      </c>
      <c r="B2035" t="s">
        <v>10682</v>
      </c>
      <c r="C2035" t="s">
        <v>6895</v>
      </c>
      <c r="D2035" t="s">
        <v>1709</v>
      </c>
      <c r="H2035" t="str">
        <f>INDEX('Vensim Variables'!$B:$B,MATCH(EPS!$B2035,'Vensim Variables'!$A:$A,0))</f>
        <v>g pollutant</v>
      </c>
      <c r="I2035" t="str">
        <f t="shared" si="62"/>
        <v>PM25</v>
      </c>
      <c r="J2035">
        <f>INDEX(NoSettings!$D:$D,MATCH(EPS!$A2035,NoSettings!$A:$A,0))</f>
        <v>77540000000</v>
      </c>
      <c r="K2035">
        <f>INDEX(GWP!$C$2:$C$13,MATCH(EPS!I2035,GWP!$B$2:$B$13,0))</f>
        <v>0</v>
      </c>
      <c r="L2035" s="4">
        <f t="shared" si="63"/>
        <v>0</v>
      </c>
    </row>
    <row r="2036" spans="1:12">
      <c r="A2036" t="s">
        <v>7640</v>
      </c>
      <c r="B2036" t="s">
        <v>10682</v>
      </c>
      <c r="C2036" t="s">
        <v>6895</v>
      </c>
      <c r="D2036" t="s">
        <v>1710</v>
      </c>
      <c r="H2036" t="str">
        <f>INDEX('Vensim Variables'!$B:$B,MATCH(EPS!$B2036,'Vensim Variables'!$A:$A,0))</f>
        <v>g pollutant</v>
      </c>
      <c r="I2036" t="str">
        <f t="shared" si="62"/>
        <v>SOx</v>
      </c>
      <c r="J2036">
        <f>INDEX(NoSettings!$D:$D,MATCH(EPS!$A2036,NoSettings!$A:$A,0))</f>
        <v>123100000000</v>
      </c>
      <c r="K2036">
        <f>INDEX(GWP!$C$2:$C$13,MATCH(EPS!I2036,GWP!$B$2:$B$13,0))</f>
        <v>0</v>
      </c>
      <c r="L2036" s="4">
        <f t="shared" si="63"/>
        <v>0</v>
      </c>
    </row>
    <row r="2037" spans="1:12">
      <c r="A2037" t="s">
        <v>7641</v>
      </c>
      <c r="B2037" t="s">
        <v>10682</v>
      </c>
      <c r="C2037" t="s">
        <v>6895</v>
      </c>
      <c r="D2037" t="s">
        <v>1711</v>
      </c>
      <c r="H2037" t="str">
        <f>INDEX('Vensim Variables'!$B:$B,MATCH(EPS!$B2037,'Vensim Variables'!$A:$A,0))</f>
        <v>g pollutant</v>
      </c>
      <c r="I2037" t="str">
        <f t="shared" si="62"/>
        <v>BC</v>
      </c>
      <c r="J2037">
        <f>INDEX(NoSettings!$D:$D,MATCH(EPS!$A2037,NoSettings!$A:$A,0))</f>
        <v>1309000000</v>
      </c>
      <c r="K2037">
        <f>INDEX(GWP!$C$2:$C$13,MATCH(EPS!I2037,GWP!$B$2:$B$13,0))</f>
        <v>0</v>
      </c>
      <c r="L2037" s="4">
        <f t="shared" si="63"/>
        <v>0</v>
      </c>
    </row>
    <row r="2038" spans="1:12">
      <c r="A2038" t="s">
        <v>7642</v>
      </c>
      <c r="B2038" t="s">
        <v>10682</v>
      </c>
      <c r="C2038" t="s">
        <v>6895</v>
      </c>
      <c r="D2038" t="s">
        <v>1712</v>
      </c>
      <c r="H2038" t="str">
        <f>INDEX('Vensim Variables'!$B:$B,MATCH(EPS!$B2038,'Vensim Variables'!$A:$A,0))</f>
        <v>g pollutant</v>
      </c>
      <c r="I2038" t="str">
        <f t="shared" si="62"/>
        <v>OC</v>
      </c>
      <c r="J2038">
        <f>INDEX(NoSettings!$D:$D,MATCH(EPS!$A2038,NoSettings!$A:$A,0))</f>
        <v>8822000000</v>
      </c>
      <c r="K2038">
        <f>INDEX(GWP!$C$2:$C$13,MATCH(EPS!I2038,GWP!$B$2:$B$13,0))</f>
        <v>0</v>
      </c>
      <c r="L2038" s="4">
        <f t="shared" si="63"/>
        <v>0</v>
      </c>
    </row>
    <row r="2039" spans="1:12">
      <c r="A2039" t="s">
        <v>7643</v>
      </c>
      <c r="B2039" t="s">
        <v>10682</v>
      </c>
      <c r="C2039" t="s">
        <v>6895</v>
      </c>
      <c r="D2039" t="s">
        <v>1713</v>
      </c>
      <c r="H2039" t="str">
        <f>INDEX('Vensim Variables'!$B:$B,MATCH(EPS!$B2039,'Vensim Variables'!$A:$A,0))</f>
        <v>g pollutant</v>
      </c>
      <c r="I2039" t="str">
        <f t="shared" si="62"/>
        <v>CH4</v>
      </c>
      <c r="J2039">
        <f>INDEX(NoSettings!$D:$D,MATCH(EPS!$A2039,NoSettings!$A:$A,0))</f>
        <v>0</v>
      </c>
      <c r="K2039">
        <f>INDEX(GWP!$C$2:$C$13,MATCH(EPS!I2039,GWP!$B$2:$B$13,0))</f>
        <v>28</v>
      </c>
      <c r="L2039" s="4">
        <f t="shared" si="63"/>
        <v>0</v>
      </c>
    </row>
    <row r="2040" spans="1:12">
      <c r="A2040" t="s">
        <v>7644</v>
      </c>
      <c r="B2040" t="s">
        <v>10682</v>
      </c>
      <c r="C2040" t="s">
        <v>6895</v>
      </c>
      <c r="D2040" t="s">
        <v>1714</v>
      </c>
      <c r="H2040" t="str">
        <f>INDEX('Vensim Variables'!$B:$B,MATCH(EPS!$B2040,'Vensim Variables'!$A:$A,0))</f>
        <v>g pollutant</v>
      </c>
      <c r="I2040" t="str">
        <f t="shared" si="62"/>
        <v>N2O</v>
      </c>
      <c r="J2040">
        <f>INDEX(NoSettings!$D:$D,MATCH(EPS!$A2040,NoSettings!$A:$A,0))</f>
        <v>0</v>
      </c>
      <c r="K2040">
        <f>INDEX(GWP!$C$2:$C$13,MATCH(EPS!I2040,GWP!$B$2:$B$13,0))</f>
        <v>265</v>
      </c>
      <c r="L2040" s="4">
        <f t="shared" si="63"/>
        <v>0</v>
      </c>
    </row>
    <row r="2041" spans="1:12">
      <c r="A2041" t="s">
        <v>7645</v>
      </c>
      <c r="B2041" t="s">
        <v>10682</v>
      </c>
      <c r="C2041" t="s">
        <v>6895</v>
      </c>
      <c r="D2041" t="s">
        <v>1715</v>
      </c>
      <c r="H2041" t="str">
        <f>INDEX('Vensim Variables'!$B:$B,MATCH(EPS!$B2041,'Vensim Variables'!$A:$A,0))</f>
        <v>g pollutant</v>
      </c>
      <c r="I2041" t="str">
        <f t="shared" si="62"/>
        <v>F gases</v>
      </c>
      <c r="J2041">
        <f>INDEX(NoSettings!$D:$D,MATCH(EPS!$A2041,NoSettings!$A:$A,0))</f>
        <v>0</v>
      </c>
      <c r="K2041">
        <f>INDEX(GWP!$C$2:$C$13,MATCH(EPS!I2041,GWP!$B$2:$B$13,0))</f>
        <v>1</v>
      </c>
      <c r="L2041" s="4">
        <f t="shared" si="63"/>
        <v>0</v>
      </c>
    </row>
    <row r="2042" spans="1:12">
      <c r="A2042" t="s">
        <v>7646</v>
      </c>
      <c r="B2042" t="s">
        <v>10682</v>
      </c>
      <c r="C2042" t="s">
        <v>6896</v>
      </c>
      <c r="D2042" t="s">
        <v>1702</v>
      </c>
      <c r="H2042" t="str">
        <f>INDEX('Vensim Variables'!$B:$B,MATCH(EPS!$B2042,'Vensim Variables'!$A:$A,0))</f>
        <v>g pollutant</v>
      </c>
      <c r="I2042" t="str">
        <f t="shared" si="62"/>
        <v>CO2</v>
      </c>
      <c r="J2042">
        <f>INDEX(NoSettings!$D:$D,MATCH(EPS!$A2042,NoSettings!$A:$A,0))</f>
        <v>900000000000</v>
      </c>
      <c r="K2042">
        <f>INDEX(GWP!$C$2:$C$13,MATCH(EPS!I2042,GWP!$B$2:$B$13,0))</f>
        <v>1</v>
      </c>
      <c r="L2042" s="4">
        <f t="shared" si="63"/>
        <v>0.9</v>
      </c>
    </row>
    <row r="2043" spans="1:12">
      <c r="A2043" t="s">
        <v>7647</v>
      </c>
      <c r="B2043" t="s">
        <v>10682</v>
      </c>
      <c r="C2043" t="s">
        <v>6896</v>
      </c>
      <c r="D2043" t="s">
        <v>1705</v>
      </c>
      <c r="H2043" t="str">
        <f>INDEX('Vensim Variables'!$B:$B,MATCH(EPS!$B2043,'Vensim Variables'!$A:$A,0))</f>
        <v>g pollutant</v>
      </c>
      <c r="I2043" t="str">
        <f t="shared" si="62"/>
        <v>VOC</v>
      </c>
      <c r="J2043">
        <f>INDEX(NoSettings!$D:$D,MATCH(EPS!$A2043,NoSettings!$A:$A,0))</f>
        <v>189200000000</v>
      </c>
      <c r="K2043">
        <f>INDEX(GWP!$C$2:$C$13,MATCH(EPS!I2043,GWP!$B$2:$B$13,0))</f>
        <v>0</v>
      </c>
      <c r="L2043" s="4">
        <f t="shared" si="63"/>
        <v>0</v>
      </c>
    </row>
    <row r="2044" spans="1:12">
      <c r="A2044" t="s">
        <v>7648</v>
      </c>
      <c r="B2044" t="s">
        <v>10682</v>
      </c>
      <c r="C2044" t="s">
        <v>6896</v>
      </c>
      <c r="D2044" t="s">
        <v>1706</v>
      </c>
      <c r="H2044" t="str">
        <f>INDEX('Vensim Variables'!$B:$B,MATCH(EPS!$B2044,'Vensim Variables'!$A:$A,0))</f>
        <v>g pollutant</v>
      </c>
      <c r="I2044" t="str">
        <f t="shared" si="62"/>
        <v>CO</v>
      </c>
      <c r="J2044">
        <f>INDEX(NoSettings!$D:$D,MATCH(EPS!$A2044,NoSettings!$A:$A,0))</f>
        <v>4385000000</v>
      </c>
      <c r="K2044">
        <f>INDEX(GWP!$C$2:$C$13,MATCH(EPS!I2044,GWP!$B$2:$B$13,0))</f>
        <v>0</v>
      </c>
      <c r="L2044" s="4">
        <f t="shared" si="63"/>
        <v>0</v>
      </c>
    </row>
    <row r="2045" spans="1:12">
      <c r="A2045" t="s">
        <v>7649</v>
      </c>
      <c r="B2045" t="s">
        <v>10682</v>
      </c>
      <c r="C2045" t="s">
        <v>6896</v>
      </c>
      <c r="D2045" t="s">
        <v>1707</v>
      </c>
      <c r="H2045" t="str">
        <f>INDEX('Vensim Variables'!$B:$B,MATCH(EPS!$B2045,'Vensim Variables'!$A:$A,0))</f>
        <v>g pollutant</v>
      </c>
      <c r="I2045" t="str">
        <f t="shared" si="62"/>
        <v>NOx</v>
      </c>
      <c r="J2045">
        <f>INDEX(NoSettings!$D:$D,MATCH(EPS!$A2045,NoSettings!$A:$A,0))</f>
        <v>2044000000</v>
      </c>
      <c r="K2045">
        <f>INDEX(GWP!$C$2:$C$13,MATCH(EPS!I2045,GWP!$B$2:$B$13,0))</f>
        <v>0</v>
      </c>
      <c r="L2045" s="4">
        <f t="shared" si="63"/>
        <v>0</v>
      </c>
    </row>
    <row r="2046" spans="1:12">
      <c r="A2046" t="s">
        <v>7650</v>
      </c>
      <c r="B2046" t="s">
        <v>10682</v>
      </c>
      <c r="C2046" t="s">
        <v>6896</v>
      </c>
      <c r="D2046" t="s">
        <v>1708</v>
      </c>
      <c r="H2046" t="str">
        <f>INDEX('Vensim Variables'!$B:$B,MATCH(EPS!$B2046,'Vensim Variables'!$A:$A,0))</f>
        <v>g pollutant</v>
      </c>
      <c r="I2046" t="str">
        <f t="shared" si="62"/>
        <v>PM10</v>
      </c>
      <c r="J2046">
        <f>INDEX(NoSettings!$D:$D,MATCH(EPS!$A2046,NoSettings!$A:$A,0))</f>
        <v>36400000000</v>
      </c>
      <c r="K2046">
        <f>INDEX(GWP!$C$2:$C$13,MATCH(EPS!I2046,GWP!$B$2:$B$13,0))</f>
        <v>0</v>
      </c>
      <c r="L2046" s="4">
        <f t="shared" si="63"/>
        <v>0</v>
      </c>
    </row>
    <row r="2047" spans="1:12">
      <c r="A2047" t="s">
        <v>7651</v>
      </c>
      <c r="B2047" t="s">
        <v>10682</v>
      </c>
      <c r="C2047" t="s">
        <v>6896</v>
      </c>
      <c r="D2047" t="s">
        <v>1709</v>
      </c>
      <c r="H2047" t="str">
        <f>INDEX('Vensim Variables'!$B:$B,MATCH(EPS!$B2047,'Vensim Variables'!$A:$A,0))</f>
        <v>g pollutant</v>
      </c>
      <c r="I2047" t="str">
        <f t="shared" si="62"/>
        <v>PM25</v>
      </c>
      <c r="J2047">
        <f>INDEX(NoSettings!$D:$D,MATCH(EPS!$A2047,NoSettings!$A:$A,0))</f>
        <v>13280000000</v>
      </c>
      <c r="K2047">
        <f>INDEX(GWP!$C$2:$C$13,MATCH(EPS!I2047,GWP!$B$2:$B$13,0))</f>
        <v>0</v>
      </c>
      <c r="L2047" s="4">
        <f t="shared" si="63"/>
        <v>0</v>
      </c>
    </row>
    <row r="2048" spans="1:12">
      <c r="A2048" t="s">
        <v>7652</v>
      </c>
      <c r="B2048" t="s">
        <v>10682</v>
      </c>
      <c r="C2048" t="s">
        <v>6896</v>
      </c>
      <c r="D2048" t="s">
        <v>1710</v>
      </c>
      <c r="H2048" t="str">
        <f>INDEX('Vensim Variables'!$B:$B,MATCH(EPS!$B2048,'Vensim Variables'!$A:$A,0))</f>
        <v>g pollutant</v>
      </c>
      <c r="I2048" t="str">
        <f t="shared" si="62"/>
        <v>SOx</v>
      </c>
      <c r="J2048">
        <f>INDEX(NoSettings!$D:$D,MATCH(EPS!$A2048,NoSettings!$A:$A,0))</f>
        <v>651000000</v>
      </c>
      <c r="K2048">
        <f>INDEX(GWP!$C$2:$C$13,MATCH(EPS!I2048,GWP!$B$2:$B$13,0))</f>
        <v>0</v>
      </c>
      <c r="L2048" s="4">
        <f t="shared" si="63"/>
        <v>0</v>
      </c>
    </row>
    <row r="2049" spans="1:12">
      <c r="A2049" t="s">
        <v>7653</v>
      </c>
      <c r="B2049" t="s">
        <v>10682</v>
      </c>
      <c r="C2049" t="s">
        <v>6896</v>
      </c>
      <c r="D2049" t="s">
        <v>1711</v>
      </c>
      <c r="H2049" t="str">
        <f>INDEX('Vensim Variables'!$B:$B,MATCH(EPS!$B2049,'Vensim Variables'!$A:$A,0))</f>
        <v>g pollutant</v>
      </c>
      <c r="I2049" t="str">
        <f t="shared" si="62"/>
        <v>BC</v>
      </c>
      <c r="J2049">
        <f>INDEX(NoSettings!$D:$D,MATCH(EPS!$A2049,NoSettings!$A:$A,0))</f>
        <v>138000000</v>
      </c>
      <c r="K2049">
        <f>INDEX(GWP!$C$2:$C$13,MATCH(EPS!I2049,GWP!$B$2:$B$13,0))</f>
        <v>0</v>
      </c>
      <c r="L2049" s="4">
        <f t="shared" si="63"/>
        <v>0</v>
      </c>
    </row>
    <row r="2050" spans="1:12">
      <c r="A2050" t="s">
        <v>7654</v>
      </c>
      <c r="B2050" t="s">
        <v>10682</v>
      </c>
      <c r="C2050" t="s">
        <v>6896</v>
      </c>
      <c r="D2050" t="s">
        <v>1712</v>
      </c>
      <c r="H2050" t="str">
        <f>INDEX('Vensim Variables'!$B:$B,MATCH(EPS!$B2050,'Vensim Variables'!$A:$A,0))</f>
        <v>g pollutant</v>
      </c>
      <c r="I2050" t="str">
        <f t="shared" si="62"/>
        <v>OC</v>
      </c>
      <c r="J2050">
        <f>INDEX(NoSettings!$D:$D,MATCH(EPS!$A2050,NoSettings!$A:$A,0))</f>
        <v>1088000000</v>
      </c>
      <c r="K2050">
        <f>INDEX(GWP!$C$2:$C$13,MATCH(EPS!I2050,GWP!$B$2:$B$13,0))</f>
        <v>0</v>
      </c>
      <c r="L2050" s="4">
        <f t="shared" si="63"/>
        <v>0</v>
      </c>
    </row>
    <row r="2051" spans="1:12">
      <c r="A2051" t="s">
        <v>7655</v>
      </c>
      <c r="B2051" t="s">
        <v>10682</v>
      </c>
      <c r="C2051" t="s">
        <v>6896</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INDEX(NoSettings!$D:$D,MATCH(EPS!$A2051,NoSettings!$A:$A,0))</f>
        <v>2432000000000</v>
      </c>
      <c r="K2051">
        <f>INDEX(GWP!$C$2:$C$13,MATCH(EPS!I2051,GWP!$B$2:$B$13,0))</f>
        <v>28</v>
      </c>
      <c r="L2051" s="4">
        <f t="shared" ref="L2051:L2114" si="65">IF(H2051="g pollutant",K2051*J2051/10^12,IF(H2051="MMTCO2e",J2051,IF(H2051="MWh",J2051,0)))</f>
        <v>68.096000000000004</v>
      </c>
    </row>
    <row r="2052" spans="1:12">
      <c r="A2052" t="s">
        <v>7656</v>
      </c>
      <c r="B2052" t="s">
        <v>10682</v>
      </c>
      <c r="C2052" t="s">
        <v>6896</v>
      </c>
      <c r="D2052" t="s">
        <v>1714</v>
      </c>
      <c r="H2052" t="str">
        <f>INDEX('Vensim Variables'!$B:$B,MATCH(EPS!$B2052,'Vensim Variables'!$A:$A,0))</f>
        <v>g pollutant</v>
      </c>
      <c r="I2052" t="str">
        <f t="shared" si="64"/>
        <v>N2O</v>
      </c>
      <c r="J2052">
        <f>INDEX(NoSettings!$D:$D,MATCH(EPS!$A2052,NoSettings!$A:$A,0))</f>
        <v>0</v>
      </c>
      <c r="K2052">
        <f>INDEX(GWP!$C$2:$C$13,MATCH(EPS!I2052,GWP!$B$2:$B$13,0))</f>
        <v>265</v>
      </c>
      <c r="L2052" s="4">
        <f t="shared" si="65"/>
        <v>0</v>
      </c>
    </row>
    <row r="2053" spans="1:12">
      <c r="A2053" t="s">
        <v>7657</v>
      </c>
      <c r="B2053" t="s">
        <v>10682</v>
      </c>
      <c r="C2053" t="s">
        <v>6896</v>
      </c>
      <c r="D2053" t="s">
        <v>1715</v>
      </c>
      <c r="H2053" t="str">
        <f>INDEX('Vensim Variables'!$B:$B,MATCH(EPS!$B2053,'Vensim Variables'!$A:$A,0))</f>
        <v>g pollutant</v>
      </c>
      <c r="I2053" t="str">
        <f t="shared" si="64"/>
        <v>F gases</v>
      </c>
      <c r="J2053">
        <f>INDEX(NoSettings!$D:$D,MATCH(EPS!$A2053,NoSettings!$A:$A,0))</f>
        <v>0</v>
      </c>
      <c r="K2053">
        <f>INDEX(GWP!$C$2:$C$13,MATCH(EPS!I2053,GWP!$B$2:$B$13,0))</f>
        <v>1</v>
      </c>
      <c r="L2053" s="4">
        <f t="shared" si="65"/>
        <v>0</v>
      </c>
    </row>
    <row r="2054" spans="1:12">
      <c r="A2054" t="s">
        <v>7658</v>
      </c>
      <c r="B2054" t="s">
        <v>10682</v>
      </c>
      <c r="C2054" t="s">
        <v>6897</v>
      </c>
      <c r="D2054" t="s">
        <v>1702</v>
      </c>
      <c r="H2054" t="str">
        <f>INDEX('Vensim Variables'!$B:$B,MATCH(EPS!$B2054,'Vensim Variables'!$A:$A,0))</f>
        <v>g pollutant</v>
      </c>
      <c r="I2054" t="str">
        <f t="shared" si="64"/>
        <v>CO2</v>
      </c>
      <c r="J2054">
        <f>INDEX(NoSettings!$D:$D,MATCH(EPS!$A2054,NoSettings!$A:$A,0))</f>
        <v>0</v>
      </c>
      <c r="K2054">
        <f>INDEX(GWP!$C$2:$C$13,MATCH(EPS!I2054,GWP!$B$2:$B$13,0))</f>
        <v>1</v>
      </c>
      <c r="L2054" s="4">
        <f t="shared" si="65"/>
        <v>0</v>
      </c>
    </row>
    <row r="2055" spans="1:12">
      <c r="A2055" t="s">
        <v>7659</v>
      </c>
      <c r="B2055" t="s">
        <v>10682</v>
      </c>
      <c r="C2055" t="s">
        <v>6897</v>
      </c>
      <c r="D2055" t="s">
        <v>1705</v>
      </c>
      <c r="H2055" t="str">
        <f>INDEX('Vensim Variables'!$B:$B,MATCH(EPS!$B2055,'Vensim Variables'!$A:$A,0))</f>
        <v>g pollutant</v>
      </c>
      <c r="I2055" t="str">
        <f t="shared" si="64"/>
        <v>VOC</v>
      </c>
      <c r="J2055">
        <f>INDEX(NoSettings!$D:$D,MATCH(EPS!$A2055,NoSettings!$A:$A,0))</f>
        <v>190700000000</v>
      </c>
      <c r="K2055">
        <f>INDEX(GWP!$C$2:$C$13,MATCH(EPS!I2055,GWP!$B$2:$B$13,0))</f>
        <v>0</v>
      </c>
      <c r="L2055" s="4">
        <f t="shared" si="65"/>
        <v>0</v>
      </c>
    </row>
    <row r="2056" spans="1:12">
      <c r="A2056" t="s">
        <v>7660</v>
      </c>
      <c r="B2056" t="s">
        <v>10682</v>
      </c>
      <c r="C2056" t="s">
        <v>6897</v>
      </c>
      <c r="D2056" t="s">
        <v>1706</v>
      </c>
      <c r="H2056" t="str">
        <f>INDEX('Vensim Variables'!$B:$B,MATCH(EPS!$B2056,'Vensim Variables'!$A:$A,0))</f>
        <v>g pollutant</v>
      </c>
      <c r="I2056" t="str">
        <f t="shared" si="64"/>
        <v>CO</v>
      </c>
      <c r="J2056">
        <f>INDEX(NoSettings!$D:$D,MATCH(EPS!$A2056,NoSettings!$A:$A,0))</f>
        <v>1479000000000</v>
      </c>
      <c r="K2056">
        <f>INDEX(GWP!$C$2:$C$13,MATCH(EPS!I2056,GWP!$B$2:$B$13,0))</f>
        <v>0</v>
      </c>
      <c r="L2056" s="4">
        <f t="shared" si="65"/>
        <v>0</v>
      </c>
    </row>
    <row r="2057" spans="1:12">
      <c r="A2057" t="s">
        <v>7661</v>
      </c>
      <c r="B2057" t="s">
        <v>10682</v>
      </c>
      <c r="C2057" t="s">
        <v>6897</v>
      </c>
      <c r="D2057" t="s">
        <v>1707</v>
      </c>
      <c r="H2057" t="str">
        <f>INDEX('Vensim Variables'!$B:$B,MATCH(EPS!$B2057,'Vensim Variables'!$A:$A,0))</f>
        <v>g pollutant</v>
      </c>
      <c r="I2057" t="str">
        <f t="shared" si="64"/>
        <v>NOx</v>
      </c>
      <c r="J2057">
        <f>INDEX(NoSettings!$D:$D,MATCH(EPS!$A2057,NoSettings!$A:$A,0))</f>
        <v>83640000000</v>
      </c>
      <c r="K2057">
        <f>INDEX(GWP!$C$2:$C$13,MATCH(EPS!I2057,GWP!$B$2:$B$13,0))</f>
        <v>0</v>
      </c>
      <c r="L2057" s="4">
        <f t="shared" si="65"/>
        <v>0</v>
      </c>
    </row>
    <row r="2058" spans="1:12">
      <c r="A2058" t="s">
        <v>7662</v>
      </c>
      <c r="B2058" t="s">
        <v>10682</v>
      </c>
      <c r="C2058" t="s">
        <v>6897</v>
      </c>
      <c r="D2058" t="s">
        <v>1708</v>
      </c>
      <c r="H2058" t="str">
        <f>INDEX('Vensim Variables'!$B:$B,MATCH(EPS!$B2058,'Vensim Variables'!$A:$A,0))</f>
        <v>g pollutant</v>
      </c>
      <c r="I2058" t="str">
        <f t="shared" si="64"/>
        <v>PM10</v>
      </c>
      <c r="J2058">
        <f>INDEX(NoSettings!$D:$D,MATCH(EPS!$A2058,NoSettings!$A:$A,0))</f>
        <v>253000000000</v>
      </c>
      <c r="K2058">
        <f>INDEX(GWP!$C$2:$C$13,MATCH(EPS!I2058,GWP!$B$2:$B$13,0))</f>
        <v>0</v>
      </c>
      <c r="L2058" s="4">
        <f t="shared" si="65"/>
        <v>0</v>
      </c>
    </row>
    <row r="2059" spans="1:12">
      <c r="A2059" t="s">
        <v>7663</v>
      </c>
      <c r="B2059" t="s">
        <v>10682</v>
      </c>
      <c r="C2059" t="s">
        <v>6897</v>
      </c>
      <c r="D2059" t="s">
        <v>1709</v>
      </c>
      <c r="H2059" t="str">
        <f>INDEX('Vensim Variables'!$B:$B,MATCH(EPS!$B2059,'Vensim Variables'!$A:$A,0))</f>
        <v>g pollutant</v>
      </c>
      <c r="I2059" t="str">
        <f t="shared" si="64"/>
        <v>PM25</v>
      </c>
      <c r="J2059">
        <f>INDEX(NoSettings!$D:$D,MATCH(EPS!$A2059,NoSettings!$A:$A,0))</f>
        <v>227400000000</v>
      </c>
      <c r="K2059">
        <f>INDEX(GWP!$C$2:$C$13,MATCH(EPS!I2059,GWP!$B$2:$B$13,0))</f>
        <v>0</v>
      </c>
      <c r="L2059" s="4">
        <f t="shared" si="65"/>
        <v>0</v>
      </c>
    </row>
    <row r="2060" spans="1:12">
      <c r="A2060" t="s">
        <v>7664</v>
      </c>
      <c r="B2060" t="s">
        <v>10682</v>
      </c>
      <c r="C2060" t="s">
        <v>6897</v>
      </c>
      <c r="D2060" t="s">
        <v>1710</v>
      </c>
      <c r="H2060" t="str">
        <f>INDEX('Vensim Variables'!$B:$B,MATCH(EPS!$B2060,'Vensim Variables'!$A:$A,0))</f>
        <v>g pollutant</v>
      </c>
      <c r="I2060" t="str">
        <f t="shared" si="64"/>
        <v>SOx</v>
      </c>
      <c r="J2060">
        <f>INDEX(NoSettings!$D:$D,MATCH(EPS!$A2060,NoSettings!$A:$A,0))</f>
        <v>35930000000</v>
      </c>
      <c r="K2060">
        <f>INDEX(GWP!$C$2:$C$13,MATCH(EPS!I2060,GWP!$B$2:$B$13,0))</f>
        <v>0</v>
      </c>
      <c r="L2060" s="4">
        <f t="shared" si="65"/>
        <v>0</v>
      </c>
    </row>
    <row r="2061" spans="1:12">
      <c r="A2061" t="s">
        <v>7665</v>
      </c>
      <c r="B2061" t="s">
        <v>10682</v>
      </c>
      <c r="C2061" t="s">
        <v>6897</v>
      </c>
      <c r="D2061" t="s">
        <v>1711</v>
      </c>
      <c r="H2061" t="str">
        <f>INDEX('Vensim Variables'!$B:$B,MATCH(EPS!$B2061,'Vensim Variables'!$A:$A,0))</f>
        <v>g pollutant</v>
      </c>
      <c r="I2061" t="str">
        <f t="shared" si="64"/>
        <v>BC</v>
      </c>
      <c r="J2061">
        <f>INDEX(NoSettings!$D:$D,MATCH(EPS!$A2061,NoSettings!$A:$A,0))</f>
        <v>23700000000</v>
      </c>
      <c r="K2061">
        <f>INDEX(GWP!$C$2:$C$13,MATCH(EPS!I2061,GWP!$B$2:$B$13,0))</f>
        <v>0</v>
      </c>
      <c r="L2061" s="4">
        <f t="shared" si="65"/>
        <v>0</v>
      </c>
    </row>
    <row r="2062" spans="1:12">
      <c r="A2062" t="s">
        <v>7666</v>
      </c>
      <c r="B2062" t="s">
        <v>10682</v>
      </c>
      <c r="C2062" t="s">
        <v>6897</v>
      </c>
      <c r="D2062" t="s">
        <v>1712</v>
      </c>
      <c r="H2062" t="str">
        <f>INDEX('Vensim Variables'!$B:$B,MATCH(EPS!$B2062,'Vensim Variables'!$A:$A,0))</f>
        <v>g pollutant</v>
      </c>
      <c r="I2062" t="str">
        <f t="shared" si="64"/>
        <v>OC</v>
      </c>
      <c r="J2062">
        <f>INDEX(NoSettings!$D:$D,MATCH(EPS!$A2062,NoSettings!$A:$A,0))</f>
        <v>84690000000</v>
      </c>
      <c r="K2062">
        <f>INDEX(GWP!$C$2:$C$13,MATCH(EPS!I2062,GWP!$B$2:$B$13,0))</f>
        <v>0</v>
      </c>
      <c r="L2062" s="4">
        <f t="shared" si="65"/>
        <v>0</v>
      </c>
    </row>
    <row r="2063" spans="1:12">
      <c r="A2063" t="s">
        <v>7667</v>
      </c>
      <c r="B2063" t="s">
        <v>10682</v>
      </c>
      <c r="C2063" t="s">
        <v>6897</v>
      </c>
      <c r="D2063" t="s">
        <v>1713</v>
      </c>
      <c r="H2063" t="str">
        <f>INDEX('Vensim Variables'!$B:$B,MATCH(EPS!$B2063,'Vensim Variables'!$A:$A,0))</f>
        <v>g pollutant</v>
      </c>
      <c r="I2063" t="str">
        <f t="shared" si="64"/>
        <v>CH4</v>
      </c>
      <c r="J2063">
        <f>INDEX(NoSettings!$D:$D,MATCH(EPS!$A2063,NoSettings!$A:$A,0))</f>
        <v>5189000000000</v>
      </c>
      <c r="K2063">
        <f>INDEX(GWP!$C$2:$C$13,MATCH(EPS!I2063,GWP!$B$2:$B$13,0))</f>
        <v>28</v>
      </c>
      <c r="L2063" s="4">
        <f t="shared" si="65"/>
        <v>145.292</v>
      </c>
    </row>
    <row r="2064" spans="1:12">
      <c r="A2064" t="s">
        <v>7668</v>
      </c>
      <c r="B2064" t="s">
        <v>10682</v>
      </c>
      <c r="C2064" t="s">
        <v>6897</v>
      </c>
      <c r="D2064" t="s">
        <v>1714</v>
      </c>
      <c r="H2064" t="str">
        <f>INDEX('Vensim Variables'!$B:$B,MATCH(EPS!$B2064,'Vensim Variables'!$A:$A,0))</f>
        <v>g pollutant</v>
      </c>
      <c r="I2064" t="str">
        <f t="shared" si="64"/>
        <v>N2O</v>
      </c>
      <c r="J2064">
        <f>INDEX(NoSettings!$D:$D,MATCH(EPS!$A2064,NoSettings!$A:$A,0))</f>
        <v>90190000000</v>
      </c>
      <c r="K2064">
        <f>INDEX(GWP!$C$2:$C$13,MATCH(EPS!I2064,GWP!$B$2:$B$13,0))</f>
        <v>265</v>
      </c>
      <c r="L2064" s="4">
        <f t="shared" si="65"/>
        <v>23.90035</v>
      </c>
    </row>
    <row r="2065" spans="1:12">
      <c r="A2065" t="s">
        <v>7669</v>
      </c>
      <c r="B2065" t="s">
        <v>10682</v>
      </c>
      <c r="C2065" t="s">
        <v>6897</v>
      </c>
      <c r="D2065" t="s">
        <v>1715</v>
      </c>
      <c r="H2065" t="str">
        <f>INDEX('Vensim Variables'!$B:$B,MATCH(EPS!$B2065,'Vensim Variables'!$A:$A,0))</f>
        <v>g pollutant</v>
      </c>
      <c r="I2065" t="str">
        <f t="shared" si="64"/>
        <v>F gases</v>
      </c>
      <c r="J2065">
        <f>INDEX(NoSettings!$D:$D,MATCH(EPS!$A2065,NoSettings!$A:$A,0))</f>
        <v>0</v>
      </c>
      <c r="K2065">
        <f>INDEX(GWP!$C$2:$C$13,MATCH(EPS!I2065,GWP!$B$2:$B$13,0))</f>
        <v>1</v>
      </c>
      <c r="L2065" s="4">
        <f t="shared" si="65"/>
        <v>0</v>
      </c>
    </row>
    <row r="2066" spans="1:12">
      <c r="A2066" t="s">
        <v>7670</v>
      </c>
      <c r="B2066" t="s">
        <v>10682</v>
      </c>
      <c r="C2066" t="s">
        <v>6898</v>
      </c>
      <c r="D2066" t="s">
        <v>1702</v>
      </c>
      <c r="H2066" t="str">
        <f>INDEX('Vensim Variables'!$B:$B,MATCH(EPS!$B2066,'Vensim Variables'!$A:$A,0))</f>
        <v>g pollutant</v>
      </c>
      <c r="I2066" t="str">
        <f t="shared" si="64"/>
        <v>CO2</v>
      </c>
      <c r="J2066">
        <f>INDEX(NoSettings!$D:$D,MATCH(EPS!$A2066,NoSettings!$A:$A,0))</f>
        <v>0</v>
      </c>
      <c r="K2066">
        <f>INDEX(GWP!$C$2:$C$13,MATCH(EPS!I2066,GWP!$B$2:$B$13,0))</f>
        <v>1</v>
      </c>
      <c r="L2066" s="4">
        <f t="shared" si="65"/>
        <v>0</v>
      </c>
    </row>
    <row r="2067" spans="1:12">
      <c r="A2067" t="s">
        <v>7671</v>
      </c>
      <c r="B2067" t="s">
        <v>10682</v>
      </c>
      <c r="C2067" t="s">
        <v>6898</v>
      </c>
      <c r="D2067" t="s">
        <v>1705</v>
      </c>
      <c r="H2067" t="str">
        <f>INDEX('Vensim Variables'!$B:$B,MATCH(EPS!$B2067,'Vensim Variables'!$A:$A,0))</f>
        <v>g pollutant</v>
      </c>
      <c r="I2067" t="str">
        <f t="shared" si="64"/>
        <v>VOC</v>
      </c>
      <c r="J2067">
        <f>INDEX(NoSettings!$D:$D,MATCH(EPS!$A2067,NoSettings!$A:$A,0))</f>
        <v>0</v>
      </c>
      <c r="K2067">
        <f>INDEX(GWP!$C$2:$C$13,MATCH(EPS!I2067,GWP!$B$2:$B$13,0))</f>
        <v>0</v>
      </c>
      <c r="L2067" s="4">
        <f t="shared" si="65"/>
        <v>0</v>
      </c>
    </row>
    <row r="2068" spans="1:12">
      <c r="A2068" t="s">
        <v>7672</v>
      </c>
      <c r="B2068" t="s">
        <v>10682</v>
      </c>
      <c r="C2068" t="s">
        <v>6898</v>
      </c>
      <c r="D2068" t="s">
        <v>1706</v>
      </c>
      <c r="H2068" t="str">
        <f>INDEX('Vensim Variables'!$B:$B,MATCH(EPS!$B2068,'Vensim Variables'!$A:$A,0))</f>
        <v>g pollutant</v>
      </c>
      <c r="I2068" t="str">
        <f t="shared" si="64"/>
        <v>CO</v>
      </c>
      <c r="J2068">
        <f>INDEX(NoSettings!$D:$D,MATCH(EPS!$A2068,NoSettings!$A:$A,0))</f>
        <v>0</v>
      </c>
      <c r="K2068">
        <f>INDEX(GWP!$C$2:$C$13,MATCH(EPS!I2068,GWP!$B$2:$B$13,0))</f>
        <v>0</v>
      </c>
      <c r="L2068" s="4">
        <f t="shared" si="65"/>
        <v>0</v>
      </c>
    </row>
    <row r="2069" spans="1:12">
      <c r="A2069" t="s">
        <v>7673</v>
      </c>
      <c r="B2069" t="s">
        <v>10682</v>
      </c>
      <c r="C2069" t="s">
        <v>6898</v>
      </c>
      <c r="D2069" t="s">
        <v>1707</v>
      </c>
      <c r="H2069" t="str">
        <f>INDEX('Vensim Variables'!$B:$B,MATCH(EPS!$B2069,'Vensim Variables'!$A:$A,0))</f>
        <v>g pollutant</v>
      </c>
      <c r="I2069" t="str">
        <f t="shared" si="64"/>
        <v>NOx</v>
      </c>
      <c r="J2069">
        <f>INDEX(NoSettings!$D:$D,MATCH(EPS!$A2069,NoSettings!$A:$A,0))</f>
        <v>0</v>
      </c>
      <c r="K2069">
        <f>INDEX(GWP!$C$2:$C$13,MATCH(EPS!I2069,GWP!$B$2:$B$13,0))</f>
        <v>0</v>
      </c>
      <c r="L2069" s="4">
        <f t="shared" si="65"/>
        <v>0</v>
      </c>
    </row>
    <row r="2070" spans="1:12">
      <c r="A2070" t="s">
        <v>7674</v>
      </c>
      <c r="B2070" t="s">
        <v>10682</v>
      </c>
      <c r="C2070" t="s">
        <v>6898</v>
      </c>
      <c r="D2070" t="s">
        <v>1708</v>
      </c>
      <c r="H2070" t="str">
        <f>INDEX('Vensim Variables'!$B:$B,MATCH(EPS!$B2070,'Vensim Variables'!$A:$A,0))</f>
        <v>g pollutant</v>
      </c>
      <c r="I2070" t="str">
        <f t="shared" si="64"/>
        <v>PM10</v>
      </c>
      <c r="J2070">
        <f>INDEX(NoSettings!$D:$D,MATCH(EPS!$A2070,NoSettings!$A:$A,0))</f>
        <v>0</v>
      </c>
      <c r="K2070">
        <f>INDEX(GWP!$C$2:$C$13,MATCH(EPS!I2070,GWP!$B$2:$B$13,0))</f>
        <v>0</v>
      </c>
      <c r="L2070" s="4">
        <f t="shared" si="65"/>
        <v>0</v>
      </c>
    </row>
    <row r="2071" spans="1:12">
      <c r="A2071" t="s">
        <v>7675</v>
      </c>
      <c r="B2071" t="s">
        <v>10682</v>
      </c>
      <c r="C2071" t="s">
        <v>6898</v>
      </c>
      <c r="D2071" t="s">
        <v>1709</v>
      </c>
      <c r="H2071" t="str">
        <f>INDEX('Vensim Variables'!$B:$B,MATCH(EPS!$B2071,'Vensim Variables'!$A:$A,0))</f>
        <v>g pollutant</v>
      </c>
      <c r="I2071" t="str">
        <f t="shared" si="64"/>
        <v>PM25</v>
      </c>
      <c r="J2071">
        <f>INDEX(NoSettings!$D:$D,MATCH(EPS!$A2071,NoSettings!$A:$A,0))</f>
        <v>0</v>
      </c>
      <c r="K2071">
        <f>INDEX(GWP!$C$2:$C$13,MATCH(EPS!I2071,GWP!$B$2:$B$13,0))</f>
        <v>0</v>
      </c>
      <c r="L2071" s="4">
        <f t="shared" si="65"/>
        <v>0</v>
      </c>
    </row>
    <row r="2072" spans="1:12">
      <c r="A2072" t="s">
        <v>7676</v>
      </c>
      <c r="B2072" t="s">
        <v>10682</v>
      </c>
      <c r="C2072" t="s">
        <v>6898</v>
      </c>
      <c r="D2072" t="s">
        <v>1710</v>
      </c>
      <c r="H2072" t="str">
        <f>INDEX('Vensim Variables'!$B:$B,MATCH(EPS!$B2072,'Vensim Variables'!$A:$A,0))</f>
        <v>g pollutant</v>
      </c>
      <c r="I2072" t="str">
        <f t="shared" si="64"/>
        <v>SOx</v>
      </c>
      <c r="J2072">
        <f>INDEX(NoSettings!$D:$D,MATCH(EPS!$A2072,NoSettings!$A:$A,0))</f>
        <v>0</v>
      </c>
      <c r="K2072">
        <f>INDEX(GWP!$C$2:$C$13,MATCH(EPS!I2072,GWP!$B$2:$B$13,0))</f>
        <v>0</v>
      </c>
      <c r="L2072" s="4">
        <f t="shared" si="65"/>
        <v>0</v>
      </c>
    </row>
    <row r="2073" spans="1:12">
      <c r="A2073" t="s">
        <v>7677</v>
      </c>
      <c r="B2073" t="s">
        <v>10682</v>
      </c>
      <c r="C2073" t="s">
        <v>6898</v>
      </c>
      <c r="D2073" t="s">
        <v>1711</v>
      </c>
      <c r="H2073" t="str">
        <f>INDEX('Vensim Variables'!$B:$B,MATCH(EPS!$B2073,'Vensim Variables'!$A:$A,0))</f>
        <v>g pollutant</v>
      </c>
      <c r="I2073" t="str">
        <f t="shared" si="64"/>
        <v>BC</v>
      </c>
      <c r="J2073">
        <f>INDEX(NoSettings!$D:$D,MATCH(EPS!$A2073,NoSettings!$A:$A,0))</f>
        <v>0</v>
      </c>
      <c r="K2073">
        <f>INDEX(GWP!$C$2:$C$13,MATCH(EPS!I2073,GWP!$B$2:$B$13,0))</f>
        <v>0</v>
      </c>
      <c r="L2073" s="4">
        <f t="shared" si="65"/>
        <v>0</v>
      </c>
    </row>
    <row r="2074" spans="1:12">
      <c r="A2074" t="s">
        <v>7678</v>
      </c>
      <c r="B2074" t="s">
        <v>10682</v>
      </c>
      <c r="C2074" t="s">
        <v>6898</v>
      </c>
      <c r="D2074" t="s">
        <v>1712</v>
      </c>
      <c r="H2074" t="str">
        <f>INDEX('Vensim Variables'!$B:$B,MATCH(EPS!$B2074,'Vensim Variables'!$A:$A,0))</f>
        <v>g pollutant</v>
      </c>
      <c r="I2074" t="str">
        <f t="shared" si="64"/>
        <v>OC</v>
      </c>
      <c r="J2074">
        <f>INDEX(NoSettings!$D:$D,MATCH(EPS!$A2074,NoSettings!$A:$A,0))</f>
        <v>0</v>
      </c>
      <c r="K2074">
        <f>INDEX(GWP!$C$2:$C$13,MATCH(EPS!I2074,GWP!$B$2:$B$13,0))</f>
        <v>0</v>
      </c>
      <c r="L2074" s="4">
        <f t="shared" si="65"/>
        <v>0</v>
      </c>
    </row>
    <row r="2075" spans="1:12">
      <c r="A2075" t="s">
        <v>7679</v>
      </c>
      <c r="B2075" t="s">
        <v>10682</v>
      </c>
      <c r="C2075" t="s">
        <v>6898</v>
      </c>
      <c r="D2075" t="s">
        <v>1713</v>
      </c>
      <c r="H2075" t="str">
        <f>INDEX('Vensim Variables'!$B:$B,MATCH(EPS!$B2075,'Vensim Variables'!$A:$A,0))</f>
        <v>g pollutant</v>
      </c>
      <c r="I2075" t="str">
        <f t="shared" si="64"/>
        <v>CH4</v>
      </c>
      <c r="J2075">
        <f>INDEX(NoSettings!$D:$D,MATCH(EPS!$A2075,NoSettings!$A:$A,0))</f>
        <v>0</v>
      </c>
      <c r="K2075">
        <f>INDEX(GWP!$C$2:$C$13,MATCH(EPS!I2075,GWP!$B$2:$B$13,0))</f>
        <v>28</v>
      </c>
      <c r="L2075" s="4">
        <f t="shared" si="65"/>
        <v>0</v>
      </c>
    </row>
    <row r="2076" spans="1:12">
      <c r="A2076" t="s">
        <v>7680</v>
      </c>
      <c r="B2076" t="s">
        <v>10682</v>
      </c>
      <c r="C2076" t="s">
        <v>6898</v>
      </c>
      <c r="D2076" t="s">
        <v>1714</v>
      </c>
      <c r="H2076" t="str">
        <f>INDEX('Vensim Variables'!$B:$B,MATCH(EPS!$B2076,'Vensim Variables'!$A:$A,0))</f>
        <v>g pollutant</v>
      </c>
      <c r="I2076" t="str">
        <f t="shared" si="64"/>
        <v>N2O</v>
      </c>
      <c r="J2076">
        <f>INDEX(NoSettings!$D:$D,MATCH(EPS!$A2076,NoSettings!$A:$A,0))</f>
        <v>0</v>
      </c>
      <c r="K2076">
        <f>INDEX(GWP!$C$2:$C$13,MATCH(EPS!I2076,GWP!$B$2:$B$13,0))</f>
        <v>265</v>
      </c>
      <c r="L2076" s="4">
        <f t="shared" si="65"/>
        <v>0</v>
      </c>
    </row>
    <row r="2077" spans="1:12">
      <c r="A2077" t="s">
        <v>7681</v>
      </c>
      <c r="B2077" t="s">
        <v>10682</v>
      </c>
      <c r="C2077" t="s">
        <v>6898</v>
      </c>
      <c r="D2077" t="s">
        <v>1715</v>
      </c>
      <c r="H2077" t="str">
        <f>INDEX('Vensim Variables'!$B:$B,MATCH(EPS!$B2077,'Vensim Variables'!$A:$A,0))</f>
        <v>g pollutant</v>
      </c>
      <c r="I2077" t="str">
        <f t="shared" si="64"/>
        <v>F gases</v>
      </c>
      <c r="J2077">
        <f>INDEX(NoSettings!$D:$D,MATCH(EPS!$A2077,NoSettings!$A:$A,0))</f>
        <v>0</v>
      </c>
      <c r="K2077">
        <f>INDEX(GWP!$C$2:$C$13,MATCH(EPS!I2077,GWP!$B$2:$B$13,0))</f>
        <v>1</v>
      </c>
      <c r="L2077" s="4">
        <f t="shared" si="65"/>
        <v>0</v>
      </c>
    </row>
    <row r="2078" spans="1:12">
      <c r="A2078" t="s">
        <v>7682</v>
      </c>
      <c r="B2078" t="s">
        <v>7381</v>
      </c>
      <c r="C2078" t="s">
        <v>1732</v>
      </c>
      <c r="D2078" t="s">
        <v>6874</v>
      </c>
      <c r="E2078" t="s">
        <v>1702</v>
      </c>
      <c r="H2078" t="str">
        <f>INDEX('Vensim Variables'!$B:$B,MATCH(EPS!$B2078,'Vensim Variables'!$A:$A,0))</f>
        <v>g pollutant</v>
      </c>
      <c r="I2078" t="str">
        <f t="shared" si="64"/>
        <v>CO2</v>
      </c>
      <c r="J2078">
        <f>INDEX(NoSettings!$D:$D,MATCH(EPS!$A2078,NoSettings!$A:$A,0))</f>
        <v>0</v>
      </c>
      <c r="K2078">
        <f>INDEX(GWP!$C$2:$C$13,MATCH(EPS!I2078,GWP!$B$2:$B$13,0))</f>
        <v>1</v>
      </c>
      <c r="L2078" s="4">
        <f t="shared" si="65"/>
        <v>0</v>
      </c>
    </row>
    <row r="2079" spans="1:12">
      <c r="A2079" t="s">
        <v>7683</v>
      </c>
      <c r="B2079" t="s">
        <v>7381</v>
      </c>
      <c r="C2079" t="s">
        <v>1732</v>
      </c>
      <c r="D2079" t="s">
        <v>6874</v>
      </c>
      <c r="E2079" t="s">
        <v>1705</v>
      </c>
      <c r="H2079" t="str">
        <f>INDEX('Vensim Variables'!$B:$B,MATCH(EPS!$B2079,'Vensim Variables'!$A:$A,0))</f>
        <v>g pollutant</v>
      </c>
      <c r="I2079" t="str">
        <f t="shared" si="64"/>
        <v>VOC</v>
      </c>
      <c r="J2079">
        <f>INDEX(NoSettings!$D:$D,MATCH(EPS!$A2079,NoSettings!$A:$A,0))</f>
        <v>0</v>
      </c>
      <c r="K2079">
        <f>INDEX(GWP!$C$2:$C$13,MATCH(EPS!I2079,GWP!$B$2:$B$13,0))</f>
        <v>0</v>
      </c>
      <c r="L2079" s="4">
        <f t="shared" si="65"/>
        <v>0</v>
      </c>
    </row>
    <row r="2080" spans="1:12">
      <c r="A2080" t="s">
        <v>7684</v>
      </c>
      <c r="B2080" t="s">
        <v>7381</v>
      </c>
      <c r="C2080" t="s">
        <v>1732</v>
      </c>
      <c r="D2080" t="s">
        <v>6874</v>
      </c>
      <c r="E2080" t="s">
        <v>1706</v>
      </c>
      <c r="H2080" t="str">
        <f>INDEX('Vensim Variables'!$B:$B,MATCH(EPS!$B2080,'Vensim Variables'!$A:$A,0))</f>
        <v>g pollutant</v>
      </c>
      <c r="I2080" t="str">
        <f t="shared" si="64"/>
        <v>CO</v>
      </c>
      <c r="J2080">
        <f>INDEX(NoSettings!$D:$D,MATCH(EPS!$A2080,NoSettings!$A:$A,0))</f>
        <v>0</v>
      </c>
      <c r="K2080">
        <f>INDEX(GWP!$C$2:$C$13,MATCH(EPS!I2080,GWP!$B$2:$B$13,0))</f>
        <v>0</v>
      </c>
      <c r="L2080" s="4">
        <f t="shared" si="65"/>
        <v>0</v>
      </c>
    </row>
    <row r="2081" spans="1:12">
      <c r="A2081" t="s">
        <v>7685</v>
      </c>
      <c r="B2081" t="s">
        <v>7381</v>
      </c>
      <c r="C2081" t="s">
        <v>1732</v>
      </c>
      <c r="D2081" t="s">
        <v>6874</v>
      </c>
      <c r="E2081" t="s">
        <v>1707</v>
      </c>
      <c r="H2081" t="str">
        <f>INDEX('Vensim Variables'!$B:$B,MATCH(EPS!$B2081,'Vensim Variables'!$A:$A,0))</f>
        <v>g pollutant</v>
      </c>
      <c r="I2081" t="str">
        <f t="shared" si="64"/>
        <v>NOx</v>
      </c>
      <c r="J2081">
        <f>INDEX(NoSettings!$D:$D,MATCH(EPS!$A2081,NoSettings!$A:$A,0))</f>
        <v>0</v>
      </c>
      <c r="K2081">
        <f>INDEX(GWP!$C$2:$C$13,MATCH(EPS!I2081,GWP!$B$2:$B$13,0))</f>
        <v>0</v>
      </c>
      <c r="L2081" s="4">
        <f t="shared" si="65"/>
        <v>0</v>
      </c>
    </row>
    <row r="2082" spans="1:12">
      <c r="A2082" t="s">
        <v>7686</v>
      </c>
      <c r="B2082" t="s">
        <v>7381</v>
      </c>
      <c r="C2082" t="s">
        <v>1732</v>
      </c>
      <c r="D2082" t="s">
        <v>6874</v>
      </c>
      <c r="E2082" t="s">
        <v>1708</v>
      </c>
      <c r="H2082" t="str">
        <f>INDEX('Vensim Variables'!$B:$B,MATCH(EPS!$B2082,'Vensim Variables'!$A:$A,0))</f>
        <v>g pollutant</v>
      </c>
      <c r="I2082" t="str">
        <f t="shared" si="64"/>
        <v>PM10</v>
      </c>
      <c r="J2082">
        <f>INDEX(NoSettings!$D:$D,MATCH(EPS!$A2082,NoSettings!$A:$A,0))</f>
        <v>0</v>
      </c>
      <c r="K2082">
        <f>INDEX(GWP!$C$2:$C$13,MATCH(EPS!I2082,GWP!$B$2:$B$13,0))</f>
        <v>0</v>
      </c>
      <c r="L2082" s="4">
        <f t="shared" si="65"/>
        <v>0</v>
      </c>
    </row>
    <row r="2083" spans="1:12">
      <c r="A2083" t="s">
        <v>7687</v>
      </c>
      <c r="B2083" t="s">
        <v>7381</v>
      </c>
      <c r="C2083" t="s">
        <v>1732</v>
      </c>
      <c r="D2083" t="s">
        <v>6874</v>
      </c>
      <c r="E2083" t="s">
        <v>1709</v>
      </c>
      <c r="H2083" t="str">
        <f>INDEX('Vensim Variables'!$B:$B,MATCH(EPS!$B2083,'Vensim Variables'!$A:$A,0))</f>
        <v>g pollutant</v>
      </c>
      <c r="I2083" t="str">
        <f t="shared" si="64"/>
        <v>PM25</v>
      </c>
      <c r="J2083">
        <f>INDEX(NoSettings!$D:$D,MATCH(EPS!$A2083,NoSettings!$A:$A,0))</f>
        <v>0</v>
      </c>
      <c r="K2083">
        <f>INDEX(GWP!$C$2:$C$13,MATCH(EPS!I2083,GWP!$B$2:$B$13,0))</f>
        <v>0</v>
      </c>
      <c r="L2083" s="4">
        <f t="shared" si="65"/>
        <v>0</v>
      </c>
    </row>
    <row r="2084" spans="1:12">
      <c r="A2084" t="s">
        <v>7688</v>
      </c>
      <c r="B2084" t="s">
        <v>7381</v>
      </c>
      <c r="C2084" t="s">
        <v>1732</v>
      </c>
      <c r="D2084" t="s">
        <v>6874</v>
      </c>
      <c r="E2084" t="s">
        <v>1710</v>
      </c>
      <c r="H2084" t="str">
        <f>INDEX('Vensim Variables'!$B:$B,MATCH(EPS!$B2084,'Vensim Variables'!$A:$A,0))</f>
        <v>g pollutant</v>
      </c>
      <c r="I2084" t="str">
        <f t="shared" si="64"/>
        <v>SOx</v>
      </c>
      <c r="J2084">
        <f>INDEX(NoSettings!$D:$D,MATCH(EPS!$A2084,NoSettings!$A:$A,0))</f>
        <v>0</v>
      </c>
      <c r="K2084">
        <f>INDEX(GWP!$C$2:$C$13,MATCH(EPS!I2084,GWP!$B$2:$B$13,0))</f>
        <v>0</v>
      </c>
      <c r="L2084" s="4">
        <f t="shared" si="65"/>
        <v>0</v>
      </c>
    </row>
    <row r="2085" spans="1:12">
      <c r="A2085" t="s">
        <v>7689</v>
      </c>
      <c r="B2085" t="s">
        <v>7381</v>
      </c>
      <c r="C2085" t="s">
        <v>1732</v>
      </c>
      <c r="D2085" t="s">
        <v>6874</v>
      </c>
      <c r="E2085" t="s">
        <v>1711</v>
      </c>
      <c r="H2085" t="str">
        <f>INDEX('Vensim Variables'!$B:$B,MATCH(EPS!$B2085,'Vensim Variables'!$A:$A,0))</f>
        <v>g pollutant</v>
      </c>
      <c r="I2085" t="str">
        <f t="shared" si="64"/>
        <v>BC</v>
      </c>
      <c r="J2085">
        <f>INDEX(NoSettings!$D:$D,MATCH(EPS!$A2085,NoSettings!$A:$A,0))</f>
        <v>0</v>
      </c>
      <c r="K2085">
        <f>INDEX(GWP!$C$2:$C$13,MATCH(EPS!I2085,GWP!$B$2:$B$13,0))</f>
        <v>0</v>
      </c>
      <c r="L2085" s="4">
        <f t="shared" si="65"/>
        <v>0</v>
      </c>
    </row>
    <row r="2086" spans="1:12">
      <c r="A2086" t="s">
        <v>7690</v>
      </c>
      <c r="B2086" t="s">
        <v>7381</v>
      </c>
      <c r="C2086" t="s">
        <v>1732</v>
      </c>
      <c r="D2086" t="s">
        <v>6874</v>
      </c>
      <c r="E2086" t="s">
        <v>1712</v>
      </c>
      <c r="H2086" t="str">
        <f>INDEX('Vensim Variables'!$B:$B,MATCH(EPS!$B2086,'Vensim Variables'!$A:$A,0))</f>
        <v>g pollutant</v>
      </c>
      <c r="I2086" t="str">
        <f t="shared" si="64"/>
        <v>OC</v>
      </c>
      <c r="J2086">
        <f>INDEX(NoSettings!$D:$D,MATCH(EPS!$A2086,NoSettings!$A:$A,0))</f>
        <v>0</v>
      </c>
      <c r="K2086">
        <f>INDEX(GWP!$C$2:$C$13,MATCH(EPS!I2086,GWP!$B$2:$B$13,0))</f>
        <v>0</v>
      </c>
      <c r="L2086" s="4">
        <f t="shared" si="65"/>
        <v>0</v>
      </c>
    </row>
    <row r="2087" spans="1:12">
      <c r="A2087" t="s">
        <v>7691</v>
      </c>
      <c r="B2087" t="s">
        <v>7381</v>
      </c>
      <c r="C2087" t="s">
        <v>1732</v>
      </c>
      <c r="D2087" t="s">
        <v>6874</v>
      </c>
      <c r="E2087" t="s">
        <v>1713</v>
      </c>
      <c r="H2087" t="str">
        <f>INDEX('Vensim Variables'!$B:$B,MATCH(EPS!$B2087,'Vensim Variables'!$A:$A,0))</f>
        <v>g pollutant</v>
      </c>
      <c r="I2087" t="str">
        <f t="shared" si="64"/>
        <v>CH4</v>
      </c>
      <c r="J2087">
        <f>INDEX(NoSettings!$D:$D,MATCH(EPS!$A2087,NoSettings!$A:$A,0))</f>
        <v>0</v>
      </c>
      <c r="K2087">
        <f>INDEX(GWP!$C$2:$C$13,MATCH(EPS!I2087,GWP!$B$2:$B$13,0))</f>
        <v>28</v>
      </c>
      <c r="L2087" s="4">
        <f t="shared" si="65"/>
        <v>0</v>
      </c>
    </row>
    <row r="2088" spans="1:12">
      <c r="A2088" t="s">
        <v>7692</v>
      </c>
      <c r="B2088" t="s">
        <v>7381</v>
      </c>
      <c r="C2088" t="s">
        <v>1732</v>
      </c>
      <c r="D2088" t="s">
        <v>6874</v>
      </c>
      <c r="E2088" t="s">
        <v>1714</v>
      </c>
      <c r="H2088" t="str">
        <f>INDEX('Vensim Variables'!$B:$B,MATCH(EPS!$B2088,'Vensim Variables'!$A:$A,0))</f>
        <v>g pollutant</v>
      </c>
      <c r="I2088" t="str">
        <f t="shared" si="64"/>
        <v>N2O</v>
      </c>
      <c r="J2088">
        <f>INDEX(NoSettings!$D:$D,MATCH(EPS!$A2088,NoSettings!$A:$A,0))</f>
        <v>0</v>
      </c>
      <c r="K2088">
        <f>INDEX(GWP!$C$2:$C$13,MATCH(EPS!I2088,GWP!$B$2:$B$13,0))</f>
        <v>265</v>
      </c>
      <c r="L2088" s="4">
        <f t="shared" si="65"/>
        <v>0</v>
      </c>
    </row>
    <row r="2089" spans="1:12">
      <c r="A2089" t="s">
        <v>7693</v>
      </c>
      <c r="B2089" t="s">
        <v>7381</v>
      </c>
      <c r="C2089" t="s">
        <v>1732</v>
      </c>
      <c r="D2089" t="s">
        <v>6874</v>
      </c>
      <c r="E2089" t="s">
        <v>1715</v>
      </c>
      <c r="H2089" t="str">
        <f>INDEX('Vensim Variables'!$B:$B,MATCH(EPS!$B2089,'Vensim Variables'!$A:$A,0))</f>
        <v>g pollutant</v>
      </c>
      <c r="I2089" t="str">
        <f t="shared" si="64"/>
        <v>F gases</v>
      </c>
      <c r="J2089">
        <f>INDEX(NoSettings!$D:$D,MATCH(EPS!$A2089,NoSettings!$A:$A,0))</f>
        <v>0</v>
      </c>
      <c r="K2089">
        <f>INDEX(GWP!$C$2:$C$13,MATCH(EPS!I2089,GWP!$B$2:$B$13,0))</f>
        <v>1</v>
      </c>
      <c r="L2089" s="4">
        <f t="shared" si="65"/>
        <v>0</v>
      </c>
    </row>
    <row r="2090" spans="1:12">
      <c r="A2090" t="s">
        <v>7694</v>
      </c>
      <c r="B2090" t="s">
        <v>7381</v>
      </c>
      <c r="C2090" t="s">
        <v>1732</v>
      </c>
      <c r="D2090" t="s">
        <v>6875</v>
      </c>
      <c r="E2090" t="s">
        <v>1702</v>
      </c>
      <c r="H2090" t="str">
        <f>INDEX('Vensim Variables'!$B:$B,MATCH(EPS!$B2090,'Vensim Variables'!$A:$A,0))</f>
        <v>g pollutant</v>
      </c>
      <c r="I2090" t="str">
        <f t="shared" si="64"/>
        <v>CO2</v>
      </c>
      <c r="J2090">
        <f>INDEX(NoSettings!$D:$D,MATCH(EPS!$A2090,NoSettings!$A:$A,0))</f>
        <v>0</v>
      </c>
      <c r="K2090">
        <f>INDEX(GWP!$C$2:$C$13,MATCH(EPS!I2090,GWP!$B$2:$B$13,0))</f>
        <v>1</v>
      </c>
      <c r="L2090" s="4">
        <f t="shared" si="65"/>
        <v>0</v>
      </c>
    </row>
    <row r="2091" spans="1:12">
      <c r="A2091" t="s">
        <v>7695</v>
      </c>
      <c r="B2091" t="s">
        <v>7381</v>
      </c>
      <c r="C2091" t="s">
        <v>1732</v>
      </c>
      <c r="D2091" t="s">
        <v>6875</v>
      </c>
      <c r="E2091" t="s">
        <v>1705</v>
      </c>
      <c r="H2091" t="str">
        <f>INDEX('Vensim Variables'!$B:$B,MATCH(EPS!$B2091,'Vensim Variables'!$A:$A,0))</f>
        <v>g pollutant</v>
      </c>
      <c r="I2091" t="str">
        <f t="shared" si="64"/>
        <v>VOC</v>
      </c>
      <c r="J2091">
        <f>INDEX(NoSettings!$D:$D,MATCH(EPS!$A2091,NoSettings!$A:$A,0))</f>
        <v>0</v>
      </c>
      <c r="K2091">
        <f>INDEX(GWP!$C$2:$C$13,MATCH(EPS!I2091,GWP!$B$2:$B$13,0))</f>
        <v>0</v>
      </c>
      <c r="L2091" s="4">
        <f t="shared" si="65"/>
        <v>0</v>
      </c>
    </row>
    <row r="2092" spans="1:12">
      <c r="A2092" t="s">
        <v>7696</v>
      </c>
      <c r="B2092" t="s">
        <v>7381</v>
      </c>
      <c r="C2092" t="s">
        <v>1732</v>
      </c>
      <c r="D2092" t="s">
        <v>6875</v>
      </c>
      <c r="E2092" t="s">
        <v>1706</v>
      </c>
      <c r="H2092" t="str">
        <f>INDEX('Vensim Variables'!$B:$B,MATCH(EPS!$B2092,'Vensim Variables'!$A:$A,0))</f>
        <v>g pollutant</v>
      </c>
      <c r="I2092" t="str">
        <f t="shared" si="64"/>
        <v>CO</v>
      </c>
      <c r="J2092">
        <f>INDEX(NoSettings!$D:$D,MATCH(EPS!$A2092,NoSettings!$A:$A,0))</f>
        <v>0</v>
      </c>
      <c r="K2092">
        <f>INDEX(GWP!$C$2:$C$13,MATCH(EPS!I2092,GWP!$B$2:$B$13,0))</f>
        <v>0</v>
      </c>
      <c r="L2092" s="4">
        <f t="shared" si="65"/>
        <v>0</v>
      </c>
    </row>
    <row r="2093" spans="1:12">
      <c r="A2093" t="s">
        <v>7697</v>
      </c>
      <c r="B2093" t="s">
        <v>7381</v>
      </c>
      <c r="C2093" t="s">
        <v>1732</v>
      </c>
      <c r="D2093" t="s">
        <v>6875</v>
      </c>
      <c r="E2093" t="s">
        <v>1707</v>
      </c>
      <c r="H2093" t="str">
        <f>INDEX('Vensim Variables'!$B:$B,MATCH(EPS!$B2093,'Vensim Variables'!$A:$A,0))</f>
        <v>g pollutant</v>
      </c>
      <c r="I2093" t="str">
        <f t="shared" si="64"/>
        <v>NOx</v>
      </c>
      <c r="J2093">
        <f>INDEX(NoSettings!$D:$D,MATCH(EPS!$A2093,NoSettings!$A:$A,0))</f>
        <v>0</v>
      </c>
      <c r="K2093">
        <f>INDEX(GWP!$C$2:$C$13,MATCH(EPS!I2093,GWP!$B$2:$B$13,0))</f>
        <v>0</v>
      </c>
      <c r="L2093" s="4">
        <f t="shared" si="65"/>
        <v>0</v>
      </c>
    </row>
    <row r="2094" spans="1:12">
      <c r="A2094" t="s">
        <v>7698</v>
      </c>
      <c r="B2094" t="s">
        <v>7381</v>
      </c>
      <c r="C2094" t="s">
        <v>1732</v>
      </c>
      <c r="D2094" t="s">
        <v>6875</v>
      </c>
      <c r="E2094" t="s">
        <v>1708</v>
      </c>
      <c r="H2094" t="str">
        <f>INDEX('Vensim Variables'!$B:$B,MATCH(EPS!$B2094,'Vensim Variables'!$A:$A,0))</f>
        <v>g pollutant</v>
      </c>
      <c r="I2094" t="str">
        <f t="shared" si="64"/>
        <v>PM10</v>
      </c>
      <c r="J2094">
        <f>INDEX(NoSettings!$D:$D,MATCH(EPS!$A2094,NoSettings!$A:$A,0))</f>
        <v>0</v>
      </c>
      <c r="K2094">
        <f>INDEX(GWP!$C$2:$C$13,MATCH(EPS!I2094,GWP!$B$2:$B$13,0))</f>
        <v>0</v>
      </c>
      <c r="L2094" s="4">
        <f t="shared" si="65"/>
        <v>0</v>
      </c>
    </row>
    <row r="2095" spans="1:12">
      <c r="A2095" t="s">
        <v>7699</v>
      </c>
      <c r="B2095" t="s">
        <v>7381</v>
      </c>
      <c r="C2095" t="s">
        <v>1732</v>
      </c>
      <c r="D2095" t="s">
        <v>6875</v>
      </c>
      <c r="E2095" t="s">
        <v>1709</v>
      </c>
      <c r="H2095" t="str">
        <f>INDEX('Vensim Variables'!$B:$B,MATCH(EPS!$B2095,'Vensim Variables'!$A:$A,0))</f>
        <v>g pollutant</v>
      </c>
      <c r="I2095" t="str">
        <f t="shared" si="64"/>
        <v>PM25</v>
      </c>
      <c r="J2095">
        <f>INDEX(NoSettings!$D:$D,MATCH(EPS!$A2095,NoSettings!$A:$A,0))</f>
        <v>0</v>
      </c>
      <c r="K2095">
        <f>INDEX(GWP!$C$2:$C$13,MATCH(EPS!I2095,GWP!$B$2:$B$13,0))</f>
        <v>0</v>
      </c>
      <c r="L2095" s="4">
        <f t="shared" si="65"/>
        <v>0</v>
      </c>
    </row>
    <row r="2096" spans="1:12">
      <c r="A2096" t="s">
        <v>7700</v>
      </c>
      <c r="B2096" t="s">
        <v>7381</v>
      </c>
      <c r="C2096" t="s">
        <v>1732</v>
      </c>
      <c r="D2096" t="s">
        <v>6875</v>
      </c>
      <c r="E2096" t="s">
        <v>1710</v>
      </c>
      <c r="H2096" t="str">
        <f>INDEX('Vensim Variables'!$B:$B,MATCH(EPS!$B2096,'Vensim Variables'!$A:$A,0))</f>
        <v>g pollutant</v>
      </c>
      <c r="I2096" t="str">
        <f t="shared" si="64"/>
        <v>SOx</v>
      </c>
      <c r="J2096">
        <f>INDEX(NoSettings!$D:$D,MATCH(EPS!$A2096,NoSettings!$A:$A,0))</f>
        <v>0</v>
      </c>
      <c r="K2096">
        <f>INDEX(GWP!$C$2:$C$13,MATCH(EPS!I2096,GWP!$B$2:$B$13,0))</f>
        <v>0</v>
      </c>
      <c r="L2096" s="4">
        <f t="shared" si="65"/>
        <v>0</v>
      </c>
    </row>
    <row r="2097" spans="1:12">
      <c r="A2097" t="s">
        <v>7701</v>
      </c>
      <c r="B2097" t="s">
        <v>7381</v>
      </c>
      <c r="C2097" t="s">
        <v>1732</v>
      </c>
      <c r="D2097" t="s">
        <v>6875</v>
      </c>
      <c r="E2097" t="s">
        <v>1711</v>
      </c>
      <c r="H2097" t="str">
        <f>INDEX('Vensim Variables'!$B:$B,MATCH(EPS!$B2097,'Vensim Variables'!$A:$A,0))</f>
        <v>g pollutant</v>
      </c>
      <c r="I2097" t="str">
        <f t="shared" si="64"/>
        <v>BC</v>
      </c>
      <c r="J2097">
        <f>INDEX(NoSettings!$D:$D,MATCH(EPS!$A2097,NoSettings!$A:$A,0))</f>
        <v>0</v>
      </c>
      <c r="K2097">
        <f>INDEX(GWP!$C$2:$C$13,MATCH(EPS!I2097,GWP!$B$2:$B$13,0))</f>
        <v>0</v>
      </c>
      <c r="L2097" s="4">
        <f t="shared" si="65"/>
        <v>0</v>
      </c>
    </row>
    <row r="2098" spans="1:12">
      <c r="A2098" t="s">
        <v>7702</v>
      </c>
      <c r="B2098" t="s">
        <v>7381</v>
      </c>
      <c r="C2098" t="s">
        <v>1732</v>
      </c>
      <c r="D2098" t="s">
        <v>6875</v>
      </c>
      <c r="E2098" t="s">
        <v>1712</v>
      </c>
      <c r="H2098" t="str">
        <f>INDEX('Vensim Variables'!$B:$B,MATCH(EPS!$B2098,'Vensim Variables'!$A:$A,0))</f>
        <v>g pollutant</v>
      </c>
      <c r="I2098" t="str">
        <f t="shared" si="64"/>
        <v>OC</v>
      </c>
      <c r="J2098">
        <f>INDEX(NoSettings!$D:$D,MATCH(EPS!$A2098,NoSettings!$A:$A,0))</f>
        <v>0</v>
      </c>
      <c r="K2098">
        <f>INDEX(GWP!$C$2:$C$13,MATCH(EPS!I2098,GWP!$B$2:$B$13,0))</f>
        <v>0</v>
      </c>
      <c r="L2098" s="4">
        <f t="shared" si="65"/>
        <v>0</v>
      </c>
    </row>
    <row r="2099" spans="1:12">
      <c r="A2099" t="s">
        <v>7703</v>
      </c>
      <c r="B2099" t="s">
        <v>7381</v>
      </c>
      <c r="C2099" t="s">
        <v>1732</v>
      </c>
      <c r="D2099" t="s">
        <v>6875</v>
      </c>
      <c r="E2099" t="s">
        <v>1713</v>
      </c>
      <c r="H2099" t="str">
        <f>INDEX('Vensim Variables'!$B:$B,MATCH(EPS!$B2099,'Vensim Variables'!$A:$A,0))</f>
        <v>g pollutant</v>
      </c>
      <c r="I2099" t="str">
        <f t="shared" si="64"/>
        <v>CH4</v>
      </c>
      <c r="J2099">
        <f>INDEX(NoSettings!$D:$D,MATCH(EPS!$A2099,NoSettings!$A:$A,0))</f>
        <v>0</v>
      </c>
      <c r="K2099">
        <f>INDEX(GWP!$C$2:$C$13,MATCH(EPS!I2099,GWP!$B$2:$B$13,0))</f>
        <v>28</v>
      </c>
      <c r="L2099" s="4">
        <f t="shared" si="65"/>
        <v>0</v>
      </c>
    </row>
    <row r="2100" spans="1:12">
      <c r="A2100" t="s">
        <v>7704</v>
      </c>
      <c r="B2100" t="s">
        <v>7381</v>
      </c>
      <c r="C2100" t="s">
        <v>1732</v>
      </c>
      <c r="D2100" t="s">
        <v>6875</v>
      </c>
      <c r="E2100" t="s">
        <v>1714</v>
      </c>
      <c r="H2100" t="str">
        <f>INDEX('Vensim Variables'!$B:$B,MATCH(EPS!$B2100,'Vensim Variables'!$A:$A,0))</f>
        <v>g pollutant</v>
      </c>
      <c r="I2100" t="str">
        <f t="shared" si="64"/>
        <v>N2O</v>
      </c>
      <c r="J2100">
        <f>INDEX(NoSettings!$D:$D,MATCH(EPS!$A2100,NoSettings!$A:$A,0))</f>
        <v>0</v>
      </c>
      <c r="K2100">
        <f>INDEX(GWP!$C$2:$C$13,MATCH(EPS!I2100,GWP!$B$2:$B$13,0))</f>
        <v>265</v>
      </c>
      <c r="L2100" s="4">
        <f t="shared" si="65"/>
        <v>0</v>
      </c>
    </row>
    <row r="2101" spans="1:12">
      <c r="A2101" t="s">
        <v>7705</v>
      </c>
      <c r="B2101" t="s">
        <v>7381</v>
      </c>
      <c r="C2101" t="s">
        <v>1732</v>
      </c>
      <c r="D2101" t="s">
        <v>6875</v>
      </c>
      <c r="E2101" t="s">
        <v>1715</v>
      </c>
      <c r="H2101" t="str">
        <f>INDEX('Vensim Variables'!$B:$B,MATCH(EPS!$B2101,'Vensim Variables'!$A:$A,0))</f>
        <v>g pollutant</v>
      </c>
      <c r="I2101" t="str">
        <f t="shared" si="64"/>
        <v>F gases</v>
      </c>
      <c r="J2101">
        <f>INDEX(NoSettings!$D:$D,MATCH(EPS!$A2101,NoSettings!$A:$A,0))</f>
        <v>0</v>
      </c>
      <c r="K2101">
        <f>INDEX(GWP!$C$2:$C$13,MATCH(EPS!I2101,GWP!$B$2:$B$13,0))</f>
        <v>1</v>
      </c>
      <c r="L2101" s="4">
        <f t="shared" si="65"/>
        <v>0</v>
      </c>
    </row>
    <row r="2102" spans="1:12">
      <c r="A2102" t="s">
        <v>7706</v>
      </c>
      <c r="B2102" t="s">
        <v>7381</v>
      </c>
      <c r="C2102" t="s">
        <v>1732</v>
      </c>
      <c r="D2102" t="s">
        <v>6876</v>
      </c>
      <c r="E2102" t="s">
        <v>1702</v>
      </c>
      <c r="H2102" t="str">
        <f>INDEX('Vensim Variables'!$B:$B,MATCH(EPS!$B2102,'Vensim Variables'!$A:$A,0))</f>
        <v>g pollutant</v>
      </c>
      <c r="I2102" t="str">
        <f t="shared" si="64"/>
        <v>CO2</v>
      </c>
      <c r="J2102">
        <f>INDEX(NoSettings!$D:$D,MATCH(EPS!$A2102,NoSettings!$A:$A,0))</f>
        <v>0</v>
      </c>
      <c r="K2102">
        <f>INDEX(GWP!$C$2:$C$13,MATCH(EPS!I2102,GWP!$B$2:$B$13,0))</f>
        <v>1</v>
      </c>
      <c r="L2102" s="4">
        <f t="shared" si="65"/>
        <v>0</v>
      </c>
    </row>
    <row r="2103" spans="1:12">
      <c r="A2103" t="s">
        <v>7707</v>
      </c>
      <c r="B2103" t="s">
        <v>7381</v>
      </c>
      <c r="C2103" t="s">
        <v>1732</v>
      </c>
      <c r="D2103" t="s">
        <v>6876</v>
      </c>
      <c r="E2103" t="s">
        <v>1705</v>
      </c>
      <c r="H2103" t="str">
        <f>INDEX('Vensim Variables'!$B:$B,MATCH(EPS!$B2103,'Vensim Variables'!$A:$A,0))</f>
        <v>g pollutant</v>
      </c>
      <c r="I2103" t="str">
        <f t="shared" si="64"/>
        <v>VOC</v>
      </c>
      <c r="J2103">
        <f>INDEX(NoSettings!$D:$D,MATCH(EPS!$A2103,NoSettings!$A:$A,0))</f>
        <v>0</v>
      </c>
      <c r="K2103">
        <f>INDEX(GWP!$C$2:$C$13,MATCH(EPS!I2103,GWP!$B$2:$B$13,0))</f>
        <v>0</v>
      </c>
      <c r="L2103" s="4">
        <f t="shared" si="65"/>
        <v>0</v>
      </c>
    </row>
    <row r="2104" spans="1:12">
      <c r="A2104" t="s">
        <v>7708</v>
      </c>
      <c r="B2104" t="s">
        <v>7381</v>
      </c>
      <c r="C2104" t="s">
        <v>1732</v>
      </c>
      <c r="D2104" t="s">
        <v>6876</v>
      </c>
      <c r="E2104" t="s">
        <v>1706</v>
      </c>
      <c r="H2104" t="str">
        <f>INDEX('Vensim Variables'!$B:$B,MATCH(EPS!$B2104,'Vensim Variables'!$A:$A,0))</f>
        <v>g pollutant</v>
      </c>
      <c r="I2104" t="str">
        <f t="shared" si="64"/>
        <v>CO</v>
      </c>
      <c r="J2104">
        <f>INDEX(NoSettings!$D:$D,MATCH(EPS!$A2104,NoSettings!$A:$A,0))</f>
        <v>0</v>
      </c>
      <c r="K2104">
        <f>INDEX(GWP!$C$2:$C$13,MATCH(EPS!I2104,GWP!$B$2:$B$13,0))</f>
        <v>0</v>
      </c>
      <c r="L2104" s="4">
        <f t="shared" si="65"/>
        <v>0</v>
      </c>
    </row>
    <row r="2105" spans="1:12">
      <c r="A2105" t="s">
        <v>7709</v>
      </c>
      <c r="B2105" t="s">
        <v>7381</v>
      </c>
      <c r="C2105" t="s">
        <v>1732</v>
      </c>
      <c r="D2105" t="s">
        <v>6876</v>
      </c>
      <c r="E2105" t="s">
        <v>1707</v>
      </c>
      <c r="H2105" t="str">
        <f>INDEX('Vensim Variables'!$B:$B,MATCH(EPS!$B2105,'Vensim Variables'!$A:$A,0))</f>
        <v>g pollutant</v>
      </c>
      <c r="I2105" t="str">
        <f t="shared" si="64"/>
        <v>NOx</v>
      </c>
      <c r="J2105">
        <f>INDEX(NoSettings!$D:$D,MATCH(EPS!$A2105,NoSettings!$A:$A,0))</f>
        <v>0</v>
      </c>
      <c r="K2105">
        <f>INDEX(GWP!$C$2:$C$13,MATCH(EPS!I2105,GWP!$B$2:$B$13,0))</f>
        <v>0</v>
      </c>
      <c r="L2105" s="4">
        <f t="shared" si="65"/>
        <v>0</v>
      </c>
    </row>
    <row r="2106" spans="1:12">
      <c r="A2106" t="s">
        <v>7710</v>
      </c>
      <c r="B2106" t="s">
        <v>7381</v>
      </c>
      <c r="C2106" t="s">
        <v>1732</v>
      </c>
      <c r="D2106" t="s">
        <v>6876</v>
      </c>
      <c r="E2106" t="s">
        <v>1708</v>
      </c>
      <c r="H2106" t="str">
        <f>INDEX('Vensim Variables'!$B:$B,MATCH(EPS!$B2106,'Vensim Variables'!$A:$A,0))</f>
        <v>g pollutant</v>
      </c>
      <c r="I2106" t="str">
        <f t="shared" si="64"/>
        <v>PM10</v>
      </c>
      <c r="J2106">
        <f>INDEX(NoSettings!$D:$D,MATCH(EPS!$A2106,NoSettings!$A:$A,0))</f>
        <v>0</v>
      </c>
      <c r="K2106">
        <f>INDEX(GWP!$C$2:$C$13,MATCH(EPS!I2106,GWP!$B$2:$B$13,0))</f>
        <v>0</v>
      </c>
      <c r="L2106" s="4">
        <f t="shared" si="65"/>
        <v>0</v>
      </c>
    </row>
    <row r="2107" spans="1:12">
      <c r="A2107" t="s">
        <v>7711</v>
      </c>
      <c r="B2107" t="s">
        <v>7381</v>
      </c>
      <c r="C2107" t="s">
        <v>1732</v>
      </c>
      <c r="D2107" t="s">
        <v>6876</v>
      </c>
      <c r="E2107" t="s">
        <v>1709</v>
      </c>
      <c r="H2107" t="str">
        <f>INDEX('Vensim Variables'!$B:$B,MATCH(EPS!$B2107,'Vensim Variables'!$A:$A,0))</f>
        <v>g pollutant</v>
      </c>
      <c r="I2107" t="str">
        <f t="shared" si="64"/>
        <v>PM25</v>
      </c>
      <c r="J2107">
        <f>INDEX(NoSettings!$D:$D,MATCH(EPS!$A2107,NoSettings!$A:$A,0))</f>
        <v>0</v>
      </c>
      <c r="K2107">
        <f>INDEX(GWP!$C$2:$C$13,MATCH(EPS!I2107,GWP!$B$2:$B$13,0))</f>
        <v>0</v>
      </c>
      <c r="L2107" s="4">
        <f t="shared" si="65"/>
        <v>0</v>
      </c>
    </row>
    <row r="2108" spans="1:12">
      <c r="A2108" t="s">
        <v>7712</v>
      </c>
      <c r="B2108" t="s">
        <v>7381</v>
      </c>
      <c r="C2108" t="s">
        <v>1732</v>
      </c>
      <c r="D2108" t="s">
        <v>6876</v>
      </c>
      <c r="E2108" t="s">
        <v>1710</v>
      </c>
      <c r="H2108" t="str">
        <f>INDEX('Vensim Variables'!$B:$B,MATCH(EPS!$B2108,'Vensim Variables'!$A:$A,0))</f>
        <v>g pollutant</v>
      </c>
      <c r="I2108" t="str">
        <f t="shared" si="64"/>
        <v>SOx</v>
      </c>
      <c r="J2108">
        <f>INDEX(NoSettings!$D:$D,MATCH(EPS!$A2108,NoSettings!$A:$A,0))</f>
        <v>0</v>
      </c>
      <c r="K2108">
        <f>INDEX(GWP!$C$2:$C$13,MATCH(EPS!I2108,GWP!$B$2:$B$13,0))</f>
        <v>0</v>
      </c>
      <c r="L2108" s="4">
        <f t="shared" si="65"/>
        <v>0</v>
      </c>
    </row>
    <row r="2109" spans="1:12">
      <c r="A2109" t="s">
        <v>7713</v>
      </c>
      <c r="B2109" t="s">
        <v>7381</v>
      </c>
      <c r="C2109" t="s">
        <v>1732</v>
      </c>
      <c r="D2109" t="s">
        <v>6876</v>
      </c>
      <c r="E2109" t="s">
        <v>1711</v>
      </c>
      <c r="H2109" t="str">
        <f>INDEX('Vensim Variables'!$B:$B,MATCH(EPS!$B2109,'Vensim Variables'!$A:$A,0))</f>
        <v>g pollutant</v>
      </c>
      <c r="I2109" t="str">
        <f t="shared" si="64"/>
        <v>BC</v>
      </c>
      <c r="J2109">
        <f>INDEX(NoSettings!$D:$D,MATCH(EPS!$A2109,NoSettings!$A:$A,0))</f>
        <v>0</v>
      </c>
      <c r="K2109">
        <f>INDEX(GWP!$C$2:$C$13,MATCH(EPS!I2109,GWP!$B$2:$B$13,0))</f>
        <v>0</v>
      </c>
      <c r="L2109" s="4">
        <f t="shared" si="65"/>
        <v>0</v>
      </c>
    </row>
    <row r="2110" spans="1:12">
      <c r="A2110" t="s">
        <v>7714</v>
      </c>
      <c r="B2110" t="s">
        <v>7381</v>
      </c>
      <c r="C2110" t="s">
        <v>1732</v>
      </c>
      <c r="D2110" t="s">
        <v>6876</v>
      </c>
      <c r="E2110" t="s">
        <v>1712</v>
      </c>
      <c r="H2110" t="str">
        <f>INDEX('Vensim Variables'!$B:$B,MATCH(EPS!$B2110,'Vensim Variables'!$A:$A,0))</f>
        <v>g pollutant</v>
      </c>
      <c r="I2110" t="str">
        <f t="shared" si="64"/>
        <v>OC</v>
      </c>
      <c r="J2110">
        <f>INDEX(NoSettings!$D:$D,MATCH(EPS!$A2110,NoSettings!$A:$A,0))</f>
        <v>0</v>
      </c>
      <c r="K2110">
        <f>INDEX(GWP!$C$2:$C$13,MATCH(EPS!I2110,GWP!$B$2:$B$13,0))</f>
        <v>0</v>
      </c>
      <c r="L2110" s="4">
        <f t="shared" si="65"/>
        <v>0</v>
      </c>
    </row>
    <row r="2111" spans="1:12">
      <c r="A2111" t="s">
        <v>7715</v>
      </c>
      <c r="B2111" t="s">
        <v>7381</v>
      </c>
      <c r="C2111" t="s">
        <v>1732</v>
      </c>
      <c r="D2111" t="s">
        <v>6876</v>
      </c>
      <c r="E2111" t="s">
        <v>1713</v>
      </c>
      <c r="H2111" t="str">
        <f>INDEX('Vensim Variables'!$B:$B,MATCH(EPS!$B2111,'Vensim Variables'!$A:$A,0))</f>
        <v>g pollutant</v>
      </c>
      <c r="I2111" t="str">
        <f t="shared" si="64"/>
        <v>CH4</v>
      </c>
      <c r="J2111">
        <f>INDEX(NoSettings!$D:$D,MATCH(EPS!$A2111,NoSettings!$A:$A,0))</f>
        <v>0</v>
      </c>
      <c r="K2111">
        <f>INDEX(GWP!$C$2:$C$13,MATCH(EPS!I2111,GWP!$B$2:$B$13,0))</f>
        <v>28</v>
      </c>
      <c r="L2111" s="4">
        <f t="shared" si="65"/>
        <v>0</v>
      </c>
    </row>
    <row r="2112" spans="1:12">
      <c r="A2112" t="s">
        <v>7716</v>
      </c>
      <c r="B2112" t="s">
        <v>7381</v>
      </c>
      <c r="C2112" t="s">
        <v>1732</v>
      </c>
      <c r="D2112" t="s">
        <v>6876</v>
      </c>
      <c r="E2112" t="s">
        <v>1714</v>
      </c>
      <c r="H2112" t="str">
        <f>INDEX('Vensim Variables'!$B:$B,MATCH(EPS!$B2112,'Vensim Variables'!$A:$A,0))</f>
        <v>g pollutant</v>
      </c>
      <c r="I2112" t="str">
        <f t="shared" si="64"/>
        <v>N2O</v>
      </c>
      <c r="J2112">
        <f>INDEX(NoSettings!$D:$D,MATCH(EPS!$A2112,NoSettings!$A:$A,0))</f>
        <v>0</v>
      </c>
      <c r="K2112">
        <f>INDEX(GWP!$C$2:$C$13,MATCH(EPS!I2112,GWP!$B$2:$B$13,0))</f>
        <v>265</v>
      </c>
      <c r="L2112" s="4">
        <f t="shared" si="65"/>
        <v>0</v>
      </c>
    </row>
    <row r="2113" spans="1:12">
      <c r="A2113" t="s">
        <v>7717</v>
      </c>
      <c r="B2113" t="s">
        <v>7381</v>
      </c>
      <c r="C2113" t="s">
        <v>1732</v>
      </c>
      <c r="D2113" t="s">
        <v>6876</v>
      </c>
      <c r="E2113" t="s">
        <v>1715</v>
      </c>
      <c r="H2113" t="str">
        <f>INDEX('Vensim Variables'!$B:$B,MATCH(EPS!$B2113,'Vensim Variables'!$A:$A,0))</f>
        <v>g pollutant</v>
      </c>
      <c r="I2113" t="str">
        <f t="shared" si="64"/>
        <v>F gases</v>
      </c>
      <c r="J2113">
        <f>INDEX(NoSettings!$D:$D,MATCH(EPS!$A2113,NoSettings!$A:$A,0))</f>
        <v>0</v>
      </c>
      <c r="K2113">
        <f>INDEX(GWP!$C$2:$C$13,MATCH(EPS!I2113,GWP!$B$2:$B$13,0))</f>
        <v>1</v>
      </c>
      <c r="L2113" s="4">
        <f t="shared" si="65"/>
        <v>0</v>
      </c>
    </row>
    <row r="2114" spans="1:12">
      <c r="A2114" t="s">
        <v>7718</v>
      </c>
      <c r="B2114" t="s">
        <v>7381</v>
      </c>
      <c r="C2114" t="s">
        <v>1732</v>
      </c>
      <c r="D2114" t="s">
        <v>6877</v>
      </c>
      <c r="E2114" t="s">
        <v>1702</v>
      </c>
      <c r="H2114" t="str">
        <f>INDEX('Vensim Variables'!$B:$B,MATCH(EPS!$B2114,'Vensim Variables'!$A:$A,0))</f>
        <v>g pollutant</v>
      </c>
      <c r="I2114" t="str">
        <f t="shared" si="64"/>
        <v>CO2</v>
      </c>
      <c r="J2114">
        <f>INDEX(NoSettings!$D:$D,MATCH(EPS!$A2114,NoSettings!$A:$A,0))</f>
        <v>0</v>
      </c>
      <c r="K2114">
        <f>INDEX(GWP!$C$2:$C$13,MATCH(EPS!I2114,GWP!$B$2:$B$13,0))</f>
        <v>1</v>
      </c>
      <c r="L2114" s="4">
        <f t="shared" si="65"/>
        <v>0</v>
      </c>
    </row>
    <row r="2115" spans="1:12">
      <c r="A2115" t="s">
        <v>7719</v>
      </c>
      <c r="B2115" t="s">
        <v>7381</v>
      </c>
      <c r="C2115" t="s">
        <v>1732</v>
      </c>
      <c r="D2115" t="s">
        <v>6877</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INDEX(NoSettings!$D:$D,MATCH(EPS!$A2115,NoSettings!$A:$A,0))</f>
        <v>0</v>
      </c>
      <c r="K2115">
        <f>INDEX(GWP!$C$2:$C$13,MATCH(EPS!I2115,GWP!$B$2:$B$13,0))</f>
        <v>0</v>
      </c>
      <c r="L2115" s="4">
        <f t="shared" ref="L2115:L2178" si="67">IF(H2115="g pollutant",K2115*J2115/10^12,IF(H2115="MMTCO2e",J2115,IF(H2115="MWh",J2115,0)))</f>
        <v>0</v>
      </c>
    </row>
    <row r="2116" spans="1:12">
      <c r="A2116" t="s">
        <v>7720</v>
      </c>
      <c r="B2116" t="s">
        <v>7381</v>
      </c>
      <c r="C2116" t="s">
        <v>1732</v>
      </c>
      <c r="D2116" t="s">
        <v>6877</v>
      </c>
      <c r="E2116" t="s">
        <v>1706</v>
      </c>
      <c r="H2116" t="str">
        <f>INDEX('Vensim Variables'!$B:$B,MATCH(EPS!$B2116,'Vensim Variables'!$A:$A,0))</f>
        <v>g pollutant</v>
      </c>
      <c r="I2116" t="str">
        <f t="shared" si="66"/>
        <v>CO</v>
      </c>
      <c r="J2116">
        <f>INDEX(NoSettings!$D:$D,MATCH(EPS!$A2116,NoSettings!$A:$A,0))</f>
        <v>0</v>
      </c>
      <c r="K2116">
        <f>INDEX(GWP!$C$2:$C$13,MATCH(EPS!I2116,GWP!$B$2:$B$13,0))</f>
        <v>0</v>
      </c>
      <c r="L2116" s="4">
        <f t="shared" si="67"/>
        <v>0</v>
      </c>
    </row>
    <row r="2117" spans="1:12">
      <c r="A2117" t="s">
        <v>7721</v>
      </c>
      <c r="B2117" t="s">
        <v>7381</v>
      </c>
      <c r="C2117" t="s">
        <v>1732</v>
      </c>
      <c r="D2117" t="s">
        <v>6877</v>
      </c>
      <c r="E2117" t="s">
        <v>1707</v>
      </c>
      <c r="H2117" t="str">
        <f>INDEX('Vensim Variables'!$B:$B,MATCH(EPS!$B2117,'Vensim Variables'!$A:$A,0))</f>
        <v>g pollutant</v>
      </c>
      <c r="I2117" t="str">
        <f t="shared" si="66"/>
        <v>NOx</v>
      </c>
      <c r="J2117">
        <f>INDEX(NoSettings!$D:$D,MATCH(EPS!$A2117,NoSettings!$A:$A,0))</f>
        <v>0</v>
      </c>
      <c r="K2117">
        <f>INDEX(GWP!$C$2:$C$13,MATCH(EPS!I2117,GWP!$B$2:$B$13,0))</f>
        <v>0</v>
      </c>
      <c r="L2117" s="4">
        <f t="shared" si="67"/>
        <v>0</v>
      </c>
    </row>
    <row r="2118" spans="1:12">
      <c r="A2118" t="s">
        <v>7722</v>
      </c>
      <c r="B2118" t="s">
        <v>7381</v>
      </c>
      <c r="C2118" t="s">
        <v>1732</v>
      </c>
      <c r="D2118" t="s">
        <v>6877</v>
      </c>
      <c r="E2118" t="s">
        <v>1708</v>
      </c>
      <c r="H2118" t="str">
        <f>INDEX('Vensim Variables'!$B:$B,MATCH(EPS!$B2118,'Vensim Variables'!$A:$A,0))</f>
        <v>g pollutant</v>
      </c>
      <c r="I2118" t="str">
        <f t="shared" si="66"/>
        <v>PM10</v>
      </c>
      <c r="J2118">
        <f>INDEX(NoSettings!$D:$D,MATCH(EPS!$A2118,NoSettings!$A:$A,0))</f>
        <v>0</v>
      </c>
      <c r="K2118">
        <f>INDEX(GWP!$C$2:$C$13,MATCH(EPS!I2118,GWP!$B$2:$B$13,0))</f>
        <v>0</v>
      </c>
      <c r="L2118" s="4">
        <f t="shared" si="67"/>
        <v>0</v>
      </c>
    </row>
    <row r="2119" spans="1:12">
      <c r="A2119" t="s">
        <v>7723</v>
      </c>
      <c r="B2119" t="s">
        <v>7381</v>
      </c>
      <c r="C2119" t="s">
        <v>1732</v>
      </c>
      <c r="D2119" t="s">
        <v>6877</v>
      </c>
      <c r="E2119" t="s">
        <v>1709</v>
      </c>
      <c r="H2119" t="str">
        <f>INDEX('Vensim Variables'!$B:$B,MATCH(EPS!$B2119,'Vensim Variables'!$A:$A,0))</f>
        <v>g pollutant</v>
      </c>
      <c r="I2119" t="str">
        <f t="shared" si="66"/>
        <v>PM25</v>
      </c>
      <c r="J2119">
        <f>INDEX(NoSettings!$D:$D,MATCH(EPS!$A2119,NoSettings!$A:$A,0))</f>
        <v>0</v>
      </c>
      <c r="K2119">
        <f>INDEX(GWP!$C$2:$C$13,MATCH(EPS!I2119,GWP!$B$2:$B$13,0))</f>
        <v>0</v>
      </c>
      <c r="L2119" s="4">
        <f t="shared" si="67"/>
        <v>0</v>
      </c>
    </row>
    <row r="2120" spans="1:12">
      <c r="A2120" t="s">
        <v>7724</v>
      </c>
      <c r="B2120" t="s">
        <v>7381</v>
      </c>
      <c r="C2120" t="s">
        <v>1732</v>
      </c>
      <c r="D2120" t="s">
        <v>6877</v>
      </c>
      <c r="E2120" t="s">
        <v>1710</v>
      </c>
      <c r="H2120" t="str">
        <f>INDEX('Vensim Variables'!$B:$B,MATCH(EPS!$B2120,'Vensim Variables'!$A:$A,0))</f>
        <v>g pollutant</v>
      </c>
      <c r="I2120" t="str">
        <f t="shared" si="66"/>
        <v>SOx</v>
      </c>
      <c r="J2120">
        <f>INDEX(NoSettings!$D:$D,MATCH(EPS!$A2120,NoSettings!$A:$A,0))</f>
        <v>0</v>
      </c>
      <c r="K2120">
        <f>INDEX(GWP!$C$2:$C$13,MATCH(EPS!I2120,GWP!$B$2:$B$13,0))</f>
        <v>0</v>
      </c>
      <c r="L2120" s="4">
        <f t="shared" si="67"/>
        <v>0</v>
      </c>
    </row>
    <row r="2121" spans="1:12">
      <c r="A2121" t="s">
        <v>7725</v>
      </c>
      <c r="B2121" t="s">
        <v>7381</v>
      </c>
      <c r="C2121" t="s">
        <v>1732</v>
      </c>
      <c r="D2121" t="s">
        <v>6877</v>
      </c>
      <c r="E2121" t="s">
        <v>1711</v>
      </c>
      <c r="H2121" t="str">
        <f>INDEX('Vensim Variables'!$B:$B,MATCH(EPS!$B2121,'Vensim Variables'!$A:$A,0))</f>
        <v>g pollutant</v>
      </c>
      <c r="I2121" t="str">
        <f t="shared" si="66"/>
        <v>BC</v>
      </c>
      <c r="J2121">
        <f>INDEX(NoSettings!$D:$D,MATCH(EPS!$A2121,NoSettings!$A:$A,0))</f>
        <v>0</v>
      </c>
      <c r="K2121">
        <f>INDEX(GWP!$C$2:$C$13,MATCH(EPS!I2121,GWP!$B$2:$B$13,0))</f>
        <v>0</v>
      </c>
      <c r="L2121" s="4">
        <f t="shared" si="67"/>
        <v>0</v>
      </c>
    </row>
    <row r="2122" spans="1:12">
      <c r="A2122" t="s">
        <v>7726</v>
      </c>
      <c r="B2122" t="s">
        <v>7381</v>
      </c>
      <c r="C2122" t="s">
        <v>1732</v>
      </c>
      <c r="D2122" t="s">
        <v>6877</v>
      </c>
      <c r="E2122" t="s">
        <v>1712</v>
      </c>
      <c r="H2122" t="str">
        <f>INDEX('Vensim Variables'!$B:$B,MATCH(EPS!$B2122,'Vensim Variables'!$A:$A,0))</f>
        <v>g pollutant</v>
      </c>
      <c r="I2122" t="str">
        <f t="shared" si="66"/>
        <v>OC</v>
      </c>
      <c r="J2122">
        <f>INDEX(NoSettings!$D:$D,MATCH(EPS!$A2122,NoSettings!$A:$A,0))</f>
        <v>0</v>
      </c>
      <c r="K2122">
        <f>INDEX(GWP!$C$2:$C$13,MATCH(EPS!I2122,GWP!$B$2:$B$13,0))</f>
        <v>0</v>
      </c>
      <c r="L2122" s="4">
        <f t="shared" si="67"/>
        <v>0</v>
      </c>
    </row>
    <row r="2123" spans="1:12">
      <c r="A2123" t="s">
        <v>7727</v>
      </c>
      <c r="B2123" t="s">
        <v>7381</v>
      </c>
      <c r="C2123" t="s">
        <v>1732</v>
      </c>
      <c r="D2123" t="s">
        <v>6877</v>
      </c>
      <c r="E2123" t="s">
        <v>1713</v>
      </c>
      <c r="H2123" t="str">
        <f>INDEX('Vensim Variables'!$B:$B,MATCH(EPS!$B2123,'Vensim Variables'!$A:$A,0))</f>
        <v>g pollutant</v>
      </c>
      <c r="I2123" t="str">
        <f t="shared" si="66"/>
        <v>CH4</v>
      </c>
      <c r="J2123">
        <f>INDEX(NoSettings!$D:$D,MATCH(EPS!$A2123,NoSettings!$A:$A,0))</f>
        <v>0</v>
      </c>
      <c r="K2123">
        <f>INDEX(GWP!$C$2:$C$13,MATCH(EPS!I2123,GWP!$B$2:$B$13,0))</f>
        <v>28</v>
      </c>
      <c r="L2123" s="4">
        <f t="shared" si="67"/>
        <v>0</v>
      </c>
    </row>
    <row r="2124" spans="1:12">
      <c r="A2124" t="s">
        <v>7728</v>
      </c>
      <c r="B2124" t="s">
        <v>7381</v>
      </c>
      <c r="C2124" t="s">
        <v>1732</v>
      </c>
      <c r="D2124" t="s">
        <v>6877</v>
      </c>
      <c r="E2124" t="s">
        <v>1714</v>
      </c>
      <c r="H2124" t="str">
        <f>INDEX('Vensim Variables'!$B:$B,MATCH(EPS!$B2124,'Vensim Variables'!$A:$A,0))</f>
        <v>g pollutant</v>
      </c>
      <c r="I2124" t="str">
        <f t="shared" si="66"/>
        <v>N2O</v>
      </c>
      <c r="J2124">
        <f>INDEX(NoSettings!$D:$D,MATCH(EPS!$A2124,NoSettings!$A:$A,0))</f>
        <v>0</v>
      </c>
      <c r="K2124">
        <f>INDEX(GWP!$C$2:$C$13,MATCH(EPS!I2124,GWP!$B$2:$B$13,0))</f>
        <v>265</v>
      </c>
      <c r="L2124" s="4">
        <f t="shared" si="67"/>
        <v>0</v>
      </c>
    </row>
    <row r="2125" spans="1:12">
      <c r="A2125" t="s">
        <v>7729</v>
      </c>
      <c r="B2125" t="s">
        <v>7381</v>
      </c>
      <c r="C2125" t="s">
        <v>1732</v>
      </c>
      <c r="D2125" t="s">
        <v>6877</v>
      </c>
      <c r="E2125" t="s">
        <v>1715</v>
      </c>
      <c r="H2125" t="str">
        <f>INDEX('Vensim Variables'!$B:$B,MATCH(EPS!$B2125,'Vensim Variables'!$A:$A,0))</f>
        <v>g pollutant</v>
      </c>
      <c r="I2125" t="str">
        <f t="shared" si="66"/>
        <v>F gases</v>
      </c>
      <c r="J2125">
        <f>INDEX(NoSettings!$D:$D,MATCH(EPS!$A2125,NoSettings!$A:$A,0))</f>
        <v>0</v>
      </c>
      <c r="K2125">
        <f>INDEX(GWP!$C$2:$C$13,MATCH(EPS!I2125,GWP!$B$2:$B$13,0))</f>
        <v>1</v>
      </c>
      <c r="L2125" s="4">
        <f t="shared" si="67"/>
        <v>0</v>
      </c>
    </row>
    <row r="2126" spans="1:12">
      <c r="A2126" t="s">
        <v>7730</v>
      </c>
      <c r="B2126" t="s">
        <v>7381</v>
      </c>
      <c r="C2126" t="s">
        <v>1732</v>
      </c>
      <c r="D2126" t="s">
        <v>6878</v>
      </c>
      <c r="E2126" t="s">
        <v>1702</v>
      </c>
      <c r="H2126" t="str">
        <f>INDEX('Vensim Variables'!$B:$B,MATCH(EPS!$B2126,'Vensim Variables'!$A:$A,0))</f>
        <v>g pollutant</v>
      </c>
      <c r="I2126" t="str">
        <f t="shared" si="66"/>
        <v>CO2</v>
      </c>
      <c r="J2126">
        <f>INDEX(NoSettings!$D:$D,MATCH(EPS!$A2126,NoSettings!$A:$A,0))</f>
        <v>0</v>
      </c>
      <c r="K2126">
        <f>INDEX(GWP!$C$2:$C$13,MATCH(EPS!I2126,GWP!$B$2:$B$13,0))</f>
        <v>1</v>
      </c>
      <c r="L2126" s="4">
        <f t="shared" si="67"/>
        <v>0</v>
      </c>
    </row>
    <row r="2127" spans="1:12">
      <c r="A2127" t="s">
        <v>7731</v>
      </c>
      <c r="B2127" t="s">
        <v>7381</v>
      </c>
      <c r="C2127" t="s">
        <v>1732</v>
      </c>
      <c r="D2127" t="s">
        <v>6878</v>
      </c>
      <c r="E2127" t="s">
        <v>1705</v>
      </c>
      <c r="H2127" t="str">
        <f>INDEX('Vensim Variables'!$B:$B,MATCH(EPS!$B2127,'Vensim Variables'!$A:$A,0))</f>
        <v>g pollutant</v>
      </c>
      <c r="I2127" t="str">
        <f t="shared" si="66"/>
        <v>VOC</v>
      </c>
      <c r="J2127">
        <f>INDEX(NoSettings!$D:$D,MATCH(EPS!$A2127,NoSettings!$A:$A,0))</f>
        <v>0</v>
      </c>
      <c r="K2127">
        <f>INDEX(GWP!$C$2:$C$13,MATCH(EPS!I2127,GWP!$B$2:$B$13,0))</f>
        <v>0</v>
      </c>
      <c r="L2127" s="4">
        <f t="shared" si="67"/>
        <v>0</v>
      </c>
    </row>
    <row r="2128" spans="1:12">
      <c r="A2128" t="s">
        <v>7732</v>
      </c>
      <c r="B2128" t="s">
        <v>7381</v>
      </c>
      <c r="C2128" t="s">
        <v>1732</v>
      </c>
      <c r="D2128" t="s">
        <v>6878</v>
      </c>
      <c r="E2128" t="s">
        <v>1706</v>
      </c>
      <c r="H2128" t="str">
        <f>INDEX('Vensim Variables'!$B:$B,MATCH(EPS!$B2128,'Vensim Variables'!$A:$A,0))</f>
        <v>g pollutant</v>
      </c>
      <c r="I2128" t="str">
        <f t="shared" si="66"/>
        <v>CO</v>
      </c>
      <c r="J2128">
        <f>INDEX(NoSettings!$D:$D,MATCH(EPS!$A2128,NoSettings!$A:$A,0))</f>
        <v>0</v>
      </c>
      <c r="K2128">
        <f>INDEX(GWP!$C$2:$C$13,MATCH(EPS!I2128,GWP!$B$2:$B$13,0))</f>
        <v>0</v>
      </c>
      <c r="L2128" s="4">
        <f t="shared" si="67"/>
        <v>0</v>
      </c>
    </row>
    <row r="2129" spans="1:12">
      <c r="A2129" t="s">
        <v>7733</v>
      </c>
      <c r="B2129" t="s">
        <v>7381</v>
      </c>
      <c r="C2129" t="s">
        <v>1732</v>
      </c>
      <c r="D2129" t="s">
        <v>6878</v>
      </c>
      <c r="E2129" t="s">
        <v>1707</v>
      </c>
      <c r="H2129" t="str">
        <f>INDEX('Vensim Variables'!$B:$B,MATCH(EPS!$B2129,'Vensim Variables'!$A:$A,0))</f>
        <v>g pollutant</v>
      </c>
      <c r="I2129" t="str">
        <f t="shared" si="66"/>
        <v>NOx</v>
      </c>
      <c r="J2129">
        <f>INDEX(NoSettings!$D:$D,MATCH(EPS!$A2129,NoSettings!$A:$A,0))</f>
        <v>0</v>
      </c>
      <c r="K2129">
        <f>INDEX(GWP!$C$2:$C$13,MATCH(EPS!I2129,GWP!$B$2:$B$13,0))</f>
        <v>0</v>
      </c>
      <c r="L2129" s="4">
        <f t="shared" si="67"/>
        <v>0</v>
      </c>
    </row>
    <row r="2130" spans="1:12">
      <c r="A2130" t="s">
        <v>7734</v>
      </c>
      <c r="B2130" t="s">
        <v>7381</v>
      </c>
      <c r="C2130" t="s">
        <v>1732</v>
      </c>
      <c r="D2130" t="s">
        <v>6878</v>
      </c>
      <c r="E2130" t="s">
        <v>1708</v>
      </c>
      <c r="H2130" t="str">
        <f>INDEX('Vensim Variables'!$B:$B,MATCH(EPS!$B2130,'Vensim Variables'!$A:$A,0))</f>
        <v>g pollutant</v>
      </c>
      <c r="I2130" t="str">
        <f t="shared" si="66"/>
        <v>PM10</v>
      </c>
      <c r="J2130">
        <f>INDEX(NoSettings!$D:$D,MATCH(EPS!$A2130,NoSettings!$A:$A,0))</f>
        <v>0</v>
      </c>
      <c r="K2130">
        <f>INDEX(GWP!$C$2:$C$13,MATCH(EPS!I2130,GWP!$B$2:$B$13,0))</f>
        <v>0</v>
      </c>
      <c r="L2130" s="4">
        <f t="shared" si="67"/>
        <v>0</v>
      </c>
    </row>
    <row r="2131" spans="1:12">
      <c r="A2131" t="s">
        <v>7735</v>
      </c>
      <c r="B2131" t="s">
        <v>7381</v>
      </c>
      <c r="C2131" t="s">
        <v>1732</v>
      </c>
      <c r="D2131" t="s">
        <v>6878</v>
      </c>
      <c r="E2131" t="s">
        <v>1709</v>
      </c>
      <c r="H2131" t="str">
        <f>INDEX('Vensim Variables'!$B:$B,MATCH(EPS!$B2131,'Vensim Variables'!$A:$A,0))</f>
        <v>g pollutant</v>
      </c>
      <c r="I2131" t="str">
        <f t="shared" si="66"/>
        <v>PM25</v>
      </c>
      <c r="J2131">
        <f>INDEX(NoSettings!$D:$D,MATCH(EPS!$A2131,NoSettings!$A:$A,0))</f>
        <v>0</v>
      </c>
      <c r="K2131">
        <f>INDEX(GWP!$C$2:$C$13,MATCH(EPS!I2131,GWP!$B$2:$B$13,0))</f>
        <v>0</v>
      </c>
      <c r="L2131" s="4">
        <f t="shared" si="67"/>
        <v>0</v>
      </c>
    </row>
    <row r="2132" spans="1:12">
      <c r="A2132" t="s">
        <v>7736</v>
      </c>
      <c r="B2132" t="s">
        <v>7381</v>
      </c>
      <c r="C2132" t="s">
        <v>1732</v>
      </c>
      <c r="D2132" t="s">
        <v>6878</v>
      </c>
      <c r="E2132" t="s">
        <v>1710</v>
      </c>
      <c r="H2132" t="str">
        <f>INDEX('Vensim Variables'!$B:$B,MATCH(EPS!$B2132,'Vensim Variables'!$A:$A,0))</f>
        <v>g pollutant</v>
      </c>
      <c r="I2132" t="str">
        <f t="shared" si="66"/>
        <v>SOx</v>
      </c>
      <c r="J2132">
        <f>INDEX(NoSettings!$D:$D,MATCH(EPS!$A2132,NoSettings!$A:$A,0))</f>
        <v>0</v>
      </c>
      <c r="K2132">
        <f>INDEX(GWP!$C$2:$C$13,MATCH(EPS!I2132,GWP!$B$2:$B$13,0))</f>
        <v>0</v>
      </c>
      <c r="L2132" s="4">
        <f t="shared" si="67"/>
        <v>0</v>
      </c>
    </row>
    <row r="2133" spans="1:12">
      <c r="A2133" t="s">
        <v>7737</v>
      </c>
      <c r="B2133" t="s">
        <v>7381</v>
      </c>
      <c r="C2133" t="s">
        <v>1732</v>
      </c>
      <c r="D2133" t="s">
        <v>6878</v>
      </c>
      <c r="E2133" t="s">
        <v>1711</v>
      </c>
      <c r="H2133" t="str">
        <f>INDEX('Vensim Variables'!$B:$B,MATCH(EPS!$B2133,'Vensim Variables'!$A:$A,0))</f>
        <v>g pollutant</v>
      </c>
      <c r="I2133" t="str">
        <f t="shared" si="66"/>
        <v>BC</v>
      </c>
      <c r="J2133">
        <f>INDEX(NoSettings!$D:$D,MATCH(EPS!$A2133,NoSettings!$A:$A,0))</f>
        <v>0</v>
      </c>
      <c r="K2133">
        <f>INDEX(GWP!$C$2:$C$13,MATCH(EPS!I2133,GWP!$B$2:$B$13,0))</f>
        <v>0</v>
      </c>
      <c r="L2133" s="4">
        <f t="shared" si="67"/>
        <v>0</v>
      </c>
    </row>
    <row r="2134" spans="1:12">
      <c r="A2134" t="s">
        <v>7738</v>
      </c>
      <c r="B2134" t="s">
        <v>7381</v>
      </c>
      <c r="C2134" t="s">
        <v>1732</v>
      </c>
      <c r="D2134" t="s">
        <v>6878</v>
      </c>
      <c r="E2134" t="s">
        <v>1712</v>
      </c>
      <c r="H2134" t="str">
        <f>INDEX('Vensim Variables'!$B:$B,MATCH(EPS!$B2134,'Vensim Variables'!$A:$A,0))</f>
        <v>g pollutant</v>
      </c>
      <c r="I2134" t="str">
        <f t="shared" si="66"/>
        <v>OC</v>
      </c>
      <c r="J2134">
        <f>INDEX(NoSettings!$D:$D,MATCH(EPS!$A2134,NoSettings!$A:$A,0))</f>
        <v>0</v>
      </c>
      <c r="K2134">
        <f>INDEX(GWP!$C$2:$C$13,MATCH(EPS!I2134,GWP!$B$2:$B$13,0))</f>
        <v>0</v>
      </c>
      <c r="L2134" s="4">
        <f t="shared" si="67"/>
        <v>0</v>
      </c>
    </row>
    <row r="2135" spans="1:12">
      <c r="A2135" t="s">
        <v>7739</v>
      </c>
      <c r="B2135" t="s">
        <v>7381</v>
      </c>
      <c r="C2135" t="s">
        <v>1732</v>
      </c>
      <c r="D2135" t="s">
        <v>6878</v>
      </c>
      <c r="E2135" t="s">
        <v>1713</v>
      </c>
      <c r="H2135" t="str">
        <f>INDEX('Vensim Variables'!$B:$B,MATCH(EPS!$B2135,'Vensim Variables'!$A:$A,0))</f>
        <v>g pollutant</v>
      </c>
      <c r="I2135" t="str">
        <f t="shared" si="66"/>
        <v>CH4</v>
      </c>
      <c r="J2135">
        <f>INDEX(NoSettings!$D:$D,MATCH(EPS!$A2135,NoSettings!$A:$A,0))</f>
        <v>0</v>
      </c>
      <c r="K2135">
        <f>INDEX(GWP!$C$2:$C$13,MATCH(EPS!I2135,GWP!$B$2:$B$13,0))</f>
        <v>28</v>
      </c>
      <c r="L2135" s="4">
        <f t="shared" si="67"/>
        <v>0</v>
      </c>
    </row>
    <row r="2136" spans="1:12">
      <c r="A2136" t="s">
        <v>7740</v>
      </c>
      <c r="B2136" t="s">
        <v>7381</v>
      </c>
      <c r="C2136" t="s">
        <v>1732</v>
      </c>
      <c r="D2136" t="s">
        <v>6878</v>
      </c>
      <c r="E2136" t="s">
        <v>1714</v>
      </c>
      <c r="H2136" t="str">
        <f>INDEX('Vensim Variables'!$B:$B,MATCH(EPS!$B2136,'Vensim Variables'!$A:$A,0))</f>
        <v>g pollutant</v>
      </c>
      <c r="I2136" t="str">
        <f t="shared" si="66"/>
        <v>N2O</v>
      </c>
      <c r="J2136">
        <f>INDEX(NoSettings!$D:$D,MATCH(EPS!$A2136,NoSettings!$A:$A,0))</f>
        <v>0</v>
      </c>
      <c r="K2136">
        <f>INDEX(GWP!$C$2:$C$13,MATCH(EPS!I2136,GWP!$B$2:$B$13,0))</f>
        <v>265</v>
      </c>
      <c r="L2136" s="4">
        <f t="shared" si="67"/>
        <v>0</v>
      </c>
    </row>
    <row r="2137" spans="1:12">
      <c r="A2137" t="s">
        <v>7741</v>
      </c>
      <c r="B2137" t="s">
        <v>7381</v>
      </c>
      <c r="C2137" t="s">
        <v>1732</v>
      </c>
      <c r="D2137" t="s">
        <v>6878</v>
      </c>
      <c r="E2137" t="s">
        <v>1715</v>
      </c>
      <c r="H2137" t="str">
        <f>INDEX('Vensim Variables'!$B:$B,MATCH(EPS!$B2137,'Vensim Variables'!$A:$A,0))</f>
        <v>g pollutant</v>
      </c>
      <c r="I2137" t="str">
        <f t="shared" si="66"/>
        <v>F gases</v>
      </c>
      <c r="J2137">
        <f>INDEX(NoSettings!$D:$D,MATCH(EPS!$A2137,NoSettings!$A:$A,0))</f>
        <v>0</v>
      </c>
      <c r="K2137">
        <f>INDEX(GWP!$C$2:$C$13,MATCH(EPS!I2137,GWP!$B$2:$B$13,0))</f>
        <v>1</v>
      </c>
      <c r="L2137" s="4">
        <f t="shared" si="67"/>
        <v>0</v>
      </c>
    </row>
    <row r="2138" spans="1:12">
      <c r="A2138" t="s">
        <v>7742</v>
      </c>
      <c r="B2138" t="s">
        <v>7381</v>
      </c>
      <c r="C2138" t="s">
        <v>1732</v>
      </c>
      <c r="D2138" t="s">
        <v>6879</v>
      </c>
      <c r="E2138" t="s">
        <v>1702</v>
      </c>
      <c r="H2138" t="str">
        <f>INDEX('Vensim Variables'!$B:$B,MATCH(EPS!$B2138,'Vensim Variables'!$A:$A,0))</f>
        <v>g pollutant</v>
      </c>
      <c r="I2138" t="str">
        <f t="shared" si="66"/>
        <v>CO2</v>
      </c>
      <c r="J2138">
        <f>INDEX(NoSettings!$D:$D,MATCH(EPS!$A2138,NoSettings!$A:$A,0))</f>
        <v>0</v>
      </c>
      <c r="K2138">
        <f>INDEX(GWP!$C$2:$C$13,MATCH(EPS!I2138,GWP!$B$2:$B$13,0))</f>
        <v>1</v>
      </c>
      <c r="L2138" s="4">
        <f t="shared" si="67"/>
        <v>0</v>
      </c>
    </row>
    <row r="2139" spans="1:12">
      <c r="A2139" t="s">
        <v>7743</v>
      </c>
      <c r="B2139" t="s">
        <v>7381</v>
      </c>
      <c r="C2139" t="s">
        <v>1732</v>
      </c>
      <c r="D2139" t="s">
        <v>6879</v>
      </c>
      <c r="E2139" t="s">
        <v>1705</v>
      </c>
      <c r="H2139" t="str">
        <f>INDEX('Vensim Variables'!$B:$B,MATCH(EPS!$B2139,'Vensim Variables'!$A:$A,0))</f>
        <v>g pollutant</v>
      </c>
      <c r="I2139" t="str">
        <f t="shared" si="66"/>
        <v>VOC</v>
      </c>
      <c r="J2139">
        <f>INDEX(NoSettings!$D:$D,MATCH(EPS!$A2139,NoSettings!$A:$A,0))</f>
        <v>0</v>
      </c>
      <c r="K2139">
        <f>INDEX(GWP!$C$2:$C$13,MATCH(EPS!I2139,GWP!$B$2:$B$13,0))</f>
        <v>0</v>
      </c>
      <c r="L2139" s="4">
        <f t="shared" si="67"/>
        <v>0</v>
      </c>
    </row>
    <row r="2140" spans="1:12">
      <c r="A2140" t="s">
        <v>7744</v>
      </c>
      <c r="B2140" t="s">
        <v>7381</v>
      </c>
      <c r="C2140" t="s">
        <v>1732</v>
      </c>
      <c r="D2140" t="s">
        <v>6879</v>
      </c>
      <c r="E2140" t="s">
        <v>1706</v>
      </c>
      <c r="H2140" t="str">
        <f>INDEX('Vensim Variables'!$B:$B,MATCH(EPS!$B2140,'Vensim Variables'!$A:$A,0))</f>
        <v>g pollutant</v>
      </c>
      <c r="I2140" t="str">
        <f t="shared" si="66"/>
        <v>CO</v>
      </c>
      <c r="J2140">
        <f>INDEX(NoSettings!$D:$D,MATCH(EPS!$A2140,NoSettings!$A:$A,0))</f>
        <v>0</v>
      </c>
      <c r="K2140">
        <f>INDEX(GWP!$C$2:$C$13,MATCH(EPS!I2140,GWP!$B$2:$B$13,0))</f>
        <v>0</v>
      </c>
      <c r="L2140" s="4">
        <f t="shared" si="67"/>
        <v>0</v>
      </c>
    </row>
    <row r="2141" spans="1:12">
      <c r="A2141" t="s">
        <v>7745</v>
      </c>
      <c r="B2141" t="s">
        <v>7381</v>
      </c>
      <c r="C2141" t="s">
        <v>1732</v>
      </c>
      <c r="D2141" t="s">
        <v>6879</v>
      </c>
      <c r="E2141" t="s">
        <v>1707</v>
      </c>
      <c r="H2141" t="str">
        <f>INDEX('Vensim Variables'!$B:$B,MATCH(EPS!$B2141,'Vensim Variables'!$A:$A,0))</f>
        <v>g pollutant</v>
      </c>
      <c r="I2141" t="str">
        <f t="shared" si="66"/>
        <v>NOx</v>
      </c>
      <c r="J2141">
        <f>INDEX(NoSettings!$D:$D,MATCH(EPS!$A2141,NoSettings!$A:$A,0))</f>
        <v>0</v>
      </c>
      <c r="K2141">
        <f>INDEX(GWP!$C$2:$C$13,MATCH(EPS!I2141,GWP!$B$2:$B$13,0))</f>
        <v>0</v>
      </c>
      <c r="L2141" s="4">
        <f t="shared" si="67"/>
        <v>0</v>
      </c>
    </row>
    <row r="2142" spans="1:12">
      <c r="A2142" t="s">
        <v>7746</v>
      </c>
      <c r="B2142" t="s">
        <v>7381</v>
      </c>
      <c r="C2142" t="s">
        <v>1732</v>
      </c>
      <c r="D2142" t="s">
        <v>6879</v>
      </c>
      <c r="E2142" t="s">
        <v>1708</v>
      </c>
      <c r="H2142" t="str">
        <f>INDEX('Vensim Variables'!$B:$B,MATCH(EPS!$B2142,'Vensim Variables'!$A:$A,0))</f>
        <v>g pollutant</v>
      </c>
      <c r="I2142" t="str">
        <f t="shared" si="66"/>
        <v>PM10</v>
      </c>
      <c r="J2142">
        <f>INDEX(NoSettings!$D:$D,MATCH(EPS!$A2142,NoSettings!$A:$A,0))</f>
        <v>0</v>
      </c>
      <c r="K2142">
        <f>INDEX(GWP!$C$2:$C$13,MATCH(EPS!I2142,GWP!$B$2:$B$13,0))</f>
        <v>0</v>
      </c>
      <c r="L2142" s="4">
        <f t="shared" si="67"/>
        <v>0</v>
      </c>
    </row>
    <row r="2143" spans="1:12">
      <c r="A2143" t="s">
        <v>7747</v>
      </c>
      <c r="B2143" t="s">
        <v>7381</v>
      </c>
      <c r="C2143" t="s">
        <v>1732</v>
      </c>
      <c r="D2143" t="s">
        <v>6879</v>
      </c>
      <c r="E2143" t="s">
        <v>1709</v>
      </c>
      <c r="H2143" t="str">
        <f>INDEX('Vensim Variables'!$B:$B,MATCH(EPS!$B2143,'Vensim Variables'!$A:$A,0))</f>
        <v>g pollutant</v>
      </c>
      <c r="I2143" t="str">
        <f t="shared" si="66"/>
        <v>PM25</v>
      </c>
      <c r="J2143">
        <f>INDEX(NoSettings!$D:$D,MATCH(EPS!$A2143,NoSettings!$A:$A,0))</f>
        <v>0</v>
      </c>
      <c r="K2143">
        <f>INDEX(GWP!$C$2:$C$13,MATCH(EPS!I2143,GWP!$B$2:$B$13,0))</f>
        <v>0</v>
      </c>
      <c r="L2143" s="4">
        <f t="shared" si="67"/>
        <v>0</v>
      </c>
    </row>
    <row r="2144" spans="1:12">
      <c r="A2144" t="s">
        <v>7748</v>
      </c>
      <c r="B2144" t="s">
        <v>7381</v>
      </c>
      <c r="C2144" t="s">
        <v>1732</v>
      </c>
      <c r="D2144" t="s">
        <v>6879</v>
      </c>
      <c r="E2144" t="s">
        <v>1710</v>
      </c>
      <c r="H2144" t="str">
        <f>INDEX('Vensim Variables'!$B:$B,MATCH(EPS!$B2144,'Vensim Variables'!$A:$A,0))</f>
        <v>g pollutant</v>
      </c>
      <c r="I2144" t="str">
        <f t="shared" si="66"/>
        <v>SOx</v>
      </c>
      <c r="J2144">
        <f>INDEX(NoSettings!$D:$D,MATCH(EPS!$A2144,NoSettings!$A:$A,0))</f>
        <v>0</v>
      </c>
      <c r="K2144">
        <f>INDEX(GWP!$C$2:$C$13,MATCH(EPS!I2144,GWP!$B$2:$B$13,0))</f>
        <v>0</v>
      </c>
      <c r="L2144" s="4">
        <f t="shared" si="67"/>
        <v>0</v>
      </c>
    </row>
    <row r="2145" spans="1:12">
      <c r="A2145" t="s">
        <v>7749</v>
      </c>
      <c r="B2145" t="s">
        <v>7381</v>
      </c>
      <c r="C2145" t="s">
        <v>1732</v>
      </c>
      <c r="D2145" t="s">
        <v>6879</v>
      </c>
      <c r="E2145" t="s">
        <v>1711</v>
      </c>
      <c r="H2145" t="str">
        <f>INDEX('Vensim Variables'!$B:$B,MATCH(EPS!$B2145,'Vensim Variables'!$A:$A,0))</f>
        <v>g pollutant</v>
      </c>
      <c r="I2145" t="str">
        <f t="shared" si="66"/>
        <v>BC</v>
      </c>
      <c r="J2145">
        <f>INDEX(NoSettings!$D:$D,MATCH(EPS!$A2145,NoSettings!$A:$A,0))</f>
        <v>0</v>
      </c>
      <c r="K2145">
        <f>INDEX(GWP!$C$2:$C$13,MATCH(EPS!I2145,GWP!$B$2:$B$13,0))</f>
        <v>0</v>
      </c>
      <c r="L2145" s="4">
        <f t="shared" si="67"/>
        <v>0</v>
      </c>
    </row>
    <row r="2146" spans="1:12">
      <c r="A2146" t="s">
        <v>7750</v>
      </c>
      <c r="B2146" t="s">
        <v>7381</v>
      </c>
      <c r="C2146" t="s">
        <v>1732</v>
      </c>
      <c r="D2146" t="s">
        <v>6879</v>
      </c>
      <c r="E2146" t="s">
        <v>1712</v>
      </c>
      <c r="H2146" t="str">
        <f>INDEX('Vensim Variables'!$B:$B,MATCH(EPS!$B2146,'Vensim Variables'!$A:$A,0))</f>
        <v>g pollutant</v>
      </c>
      <c r="I2146" t="str">
        <f t="shared" si="66"/>
        <v>OC</v>
      </c>
      <c r="J2146">
        <f>INDEX(NoSettings!$D:$D,MATCH(EPS!$A2146,NoSettings!$A:$A,0))</f>
        <v>0</v>
      </c>
      <c r="K2146">
        <f>INDEX(GWP!$C$2:$C$13,MATCH(EPS!I2146,GWP!$B$2:$B$13,0))</f>
        <v>0</v>
      </c>
      <c r="L2146" s="4">
        <f t="shared" si="67"/>
        <v>0</v>
      </c>
    </row>
    <row r="2147" spans="1:12">
      <c r="A2147" t="s">
        <v>7751</v>
      </c>
      <c r="B2147" t="s">
        <v>7381</v>
      </c>
      <c r="C2147" t="s">
        <v>1732</v>
      </c>
      <c r="D2147" t="s">
        <v>6879</v>
      </c>
      <c r="E2147" t="s">
        <v>1713</v>
      </c>
      <c r="H2147" t="str">
        <f>INDEX('Vensim Variables'!$B:$B,MATCH(EPS!$B2147,'Vensim Variables'!$A:$A,0))</f>
        <v>g pollutant</v>
      </c>
      <c r="I2147" t="str">
        <f t="shared" si="66"/>
        <v>CH4</v>
      </c>
      <c r="J2147">
        <f>INDEX(NoSettings!$D:$D,MATCH(EPS!$A2147,NoSettings!$A:$A,0))</f>
        <v>0</v>
      </c>
      <c r="K2147">
        <f>INDEX(GWP!$C$2:$C$13,MATCH(EPS!I2147,GWP!$B$2:$B$13,0))</f>
        <v>28</v>
      </c>
      <c r="L2147" s="4">
        <f t="shared" si="67"/>
        <v>0</v>
      </c>
    </row>
    <row r="2148" spans="1:12">
      <c r="A2148" t="s">
        <v>7752</v>
      </c>
      <c r="B2148" t="s">
        <v>7381</v>
      </c>
      <c r="C2148" t="s">
        <v>1732</v>
      </c>
      <c r="D2148" t="s">
        <v>6879</v>
      </c>
      <c r="E2148" t="s">
        <v>1714</v>
      </c>
      <c r="H2148" t="str">
        <f>INDEX('Vensim Variables'!$B:$B,MATCH(EPS!$B2148,'Vensim Variables'!$A:$A,0))</f>
        <v>g pollutant</v>
      </c>
      <c r="I2148" t="str">
        <f t="shared" si="66"/>
        <v>N2O</v>
      </c>
      <c r="J2148">
        <f>INDEX(NoSettings!$D:$D,MATCH(EPS!$A2148,NoSettings!$A:$A,0))</f>
        <v>0</v>
      </c>
      <c r="K2148">
        <f>INDEX(GWP!$C$2:$C$13,MATCH(EPS!I2148,GWP!$B$2:$B$13,0))</f>
        <v>265</v>
      </c>
      <c r="L2148" s="4">
        <f t="shared" si="67"/>
        <v>0</v>
      </c>
    </row>
    <row r="2149" spans="1:12">
      <c r="A2149" t="s">
        <v>7753</v>
      </c>
      <c r="B2149" t="s">
        <v>7381</v>
      </c>
      <c r="C2149" t="s">
        <v>1732</v>
      </c>
      <c r="D2149" t="s">
        <v>6879</v>
      </c>
      <c r="E2149" t="s">
        <v>1715</v>
      </c>
      <c r="H2149" t="str">
        <f>INDEX('Vensim Variables'!$B:$B,MATCH(EPS!$B2149,'Vensim Variables'!$A:$A,0))</f>
        <v>g pollutant</v>
      </c>
      <c r="I2149" t="str">
        <f t="shared" si="66"/>
        <v>F gases</v>
      </c>
      <c r="J2149">
        <f>INDEX(NoSettings!$D:$D,MATCH(EPS!$A2149,NoSettings!$A:$A,0))</f>
        <v>0</v>
      </c>
      <c r="K2149">
        <f>INDEX(GWP!$C$2:$C$13,MATCH(EPS!I2149,GWP!$B$2:$B$13,0))</f>
        <v>1</v>
      </c>
      <c r="L2149" s="4">
        <f t="shared" si="67"/>
        <v>0</v>
      </c>
    </row>
    <row r="2150" spans="1:12">
      <c r="A2150" t="s">
        <v>7754</v>
      </c>
      <c r="B2150" t="s">
        <v>7381</v>
      </c>
      <c r="C2150" t="s">
        <v>1732</v>
      </c>
      <c r="D2150" t="s">
        <v>6880</v>
      </c>
      <c r="E2150" t="s">
        <v>1702</v>
      </c>
      <c r="H2150" t="str">
        <f>INDEX('Vensim Variables'!$B:$B,MATCH(EPS!$B2150,'Vensim Variables'!$A:$A,0))</f>
        <v>g pollutant</v>
      </c>
      <c r="I2150" t="str">
        <f t="shared" si="66"/>
        <v>CO2</v>
      </c>
      <c r="J2150">
        <f>INDEX(NoSettings!$D:$D,MATCH(EPS!$A2150,NoSettings!$A:$A,0))</f>
        <v>0</v>
      </c>
      <c r="K2150">
        <f>INDEX(GWP!$C$2:$C$13,MATCH(EPS!I2150,GWP!$B$2:$B$13,0))</f>
        <v>1</v>
      </c>
      <c r="L2150" s="4">
        <f t="shared" si="67"/>
        <v>0</v>
      </c>
    </row>
    <row r="2151" spans="1:12">
      <c r="A2151" t="s">
        <v>7755</v>
      </c>
      <c r="B2151" t="s">
        <v>7381</v>
      </c>
      <c r="C2151" t="s">
        <v>1732</v>
      </c>
      <c r="D2151" t="s">
        <v>6880</v>
      </c>
      <c r="E2151" t="s">
        <v>1705</v>
      </c>
      <c r="H2151" t="str">
        <f>INDEX('Vensim Variables'!$B:$B,MATCH(EPS!$B2151,'Vensim Variables'!$A:$A,0))</f>
        <v>g pollutant</v>
      </c>
      <c r="I2151" t="str">
        <f t="shared" si="66"/>
        <v>VOC</v>
      </c>
      <c r="J2151">
        <f>INDEX(NoSettings!$D:$D,MATCH(EPS!$A2151,NoSettings!$A:$A,0))</f>
        <v>0</v>
      </c>
      <c r="K2151">
        <f>INDEX(GWP!$C$2:$C$13,MATCH(EPS!I2151,GWP!$B$2:$B$13,0))</f>
        <v>0</v>
      </c>
      <c r="L2151" s="4">
        <f t="shared" si="67"/>
        <v>0</v>
      </c>
    </row>
    <row r="2152" spans="1:12">
      <c r="A2152" t="s">
        <v>7756</v>
      </c>
      <c r="B2152" t="s">
        <v>7381</v>
      </c>
      <c r="C2152" t="s">
        <v>1732</v>
      </c>
      <c r="D2152" t="s">
        <v>6880</v>
      </c>
      <c r="E2152" t="s">
        <v>1706</v>
      </c>
      <c r="H2152" t="str">
        <f>INDEX('Vensim Variables'!$B:$B,MATCH(EPS!$B2152,'Vensim Variables'!$A:$A,0))</f>
        <v>g pollutant</v>
      </c>
      <c r="I2152" t="str">
        <f t="shared" si="66"/>
        <v>CO</v>
      </c>
      <c r="J2152">
        <f>INDEX(NoSettings!$D:$D,MATCH(EPS!$A2152,NoSettings!$A:$A,0))</f>
        <v>0</v>
      </c>
      <c r="K2152">
        <f>INDEX(GWP!$C$2:$C$13,MATCH(EPS!I2152,GWP!$B$2:$B$13,0))</f>
        <v>0</v>
      </c>
      <c r="L2152" s="4">
        <f t="shared" si="67"/>
        <v>0</v>
      </c>
    </row>
    <row r="2153" spans="1:12">
      <c r="A2153" t="s">
        <v>7757</v>
      </c>
      <c r="B2153" t="s">
        <v>7381</v>
      </c>
      <c r="C2153" t="s">
        <v>1732</v>
      </c>
      <c r="D2153" t="s">
        <v>6880</v>
      </c>
      <c r="E2153" t="s">
        <v>1707</v>
      </c>
      <c r="H2153" t="str">
        <f>INDEX('Vensim Variables'!$B:$B,MATCH(EPS!$B2153,'Vensim Variables'!$A:$A,0))</f>
        <v>g pollutant</v>
      </c>
      <c r="I2153" t="str">
        <f t="shared" si="66"/>
        <v>NOx</v>
      </c>
      <c r="J2153">
        <f>INDEX(NoSettings!$D:$D,MATCH(EPS!$A2153,NoSettings!$A:$A,0))</f>
        <v>0</v>
      </c>
      <c r="K2153">
        <f>INDEX(GWP!$C$2:$C$13,MATCH(EPS!I2153,GWP!$B$2:$B$13,0))</f>
        <v>0</v>
      </c>
      <c r="L2153" s="4">
        <f t="shared" si="67"/>
        <v>0</v>
      </c>
    </row>
    <row r="2154" spans="1:12">
      <c r="A2154" t="s">
        <v>7758</v>
      </c>
      <c r="B2154" t="s">
        <v>7381</v>
      </c>
      <c r="C2154" t="s">
        <v>1732</v>
      </c>
      <c r="D2154" t="s">
        <v>6880</v>
      </c>
      <c r="E2154" t="s">
        <v>1708</v>
      </c>
      <c r="H2154" t="str">
        <f>INDEX('Vensim Variables'!$B:$B,MATCH(EPS!$B2154,'Vensim Variables'!$A:$A,0))</f>
        <v>g pollutant</v>
      </c>
      <c r="I2154" t="str">
        <f t="shared" si="66"/>
        <v>PM10</v>
      </c>
      <c r="J2154">
        <f>INDEX(NoSettings!$D:$D,MATCH(EPS!$A2154,NoSettings!$A:$A,0))</f>
        <v>0</v>
      </c>
      <c r="K2154">
        <f>INDEX(GWP!$C$2:$C$13,MATCH(EPS!I2154,GWP!$B$2:$B$13,0))</f>
        <v>0</v>
      </c>
      <c r="L2154" s="4">
        <f t="shared" si="67"/>
        <v>0</v>
      </c>
    </row>
    <row r="2155" spans="1:12">
      <c r="A2155" t="s">
        <v>7759</v>
      </c>
      <c r="B2155" t="s">
        <v>7381</v>
      </c>
      <c r="C2155" t="s">
        <v>1732</v>
      </c>
      <c r="D2155" t="s">
        <v>6880</v>
      </c>
      <c r="E2155" t="s">
        <v>1709</v>
      </c>
      <c r="H2155" t="str">
        <f>INDEX('Vensim Variables'!$B:$B,MATCH(EPS!$B2155,'Vensim Variables'!$A:$A,0))</f>
        <v>g pollutant</v>
      </c>
      <c r="I2155" t="str">
        <f t="shared" si="66"/>
        <v>PM25</v>
      </c>
      <c r="J2155">
        <f>INDEX(NoSettings!$D:$D,MATCH(EPS!$A2155,NoSettings!$A:$A,0))</f>
        <v>0</v>
      </c>
      <c r="K2155">
        <f>INDEX(GWP!$C$2:$C$13,MATCH(EPS!I2155,GWP!$B$2:$B$13,0))</f>
        <v>0</v>
      </c>
      <c r="L2155" s="4">
        <f t="shared" si="67"/>
        <v>0</v>
      </c>
    </row>
    <row r="2156" spans="1:12">
      <c r="A2156" t="s">
        <v>7760</v>
      </c>
      <c r="B2156" t="s">
        <v>7381</v>
      </c>
      <c r="C2156" t="s">
        <v>1732</v>
      </c>
      <c r="D2156" t="s">
        <v>6880</v>
      </c>
      <c r="E2156" t="s">
        <v>1710</v>
      </c>
      <c r="H2156" t="str">
        <f>INDEX('Vensim Variables'!$B:$B,MATCH(EPS!$B2156,'Vensim Variables'!$A:$A,0))</f>
        <v>g pollutant</v>
      </c>
      <c r="I2156" t="str">
        <f t="shared" si="66"/>
        <v>SOx</v>
      </c>
      <c r="J2156">
        <f>INDEX(NoSettings!$D:$D,MATCH(EPS!$A2156,NoSettings!$A:$A,0))</f>
        <v>0</v>
      </c>
      <c r="K2156">
        <f>INDEX(GWP!$C$2:$C$13,MATCH(EPS!I2156,GWP!$B$2:$B$13,0))</f>
        <v>0</v>
      </c>
      <c r="L2156" s="4">
        <f t="shared" si="67"/>
        <v>0</v>
      </c>
    </row>
    <row r="2157" spans="1:12">
      <c r="A2157" t="s">
        <v>7761</v>
      </c>
      <c r="B2157" t="s">
        <v>7381</v>
      </c>
      <c r="C2157" t="s">
        <v>1732</v>
      </c>
      <c r="D2157" t="s">
        <v>6880</v>
      </c>
      <c r="E2157" t="s">
        <v>1711</v>
      </c>
      <c r="H2157" t="str">
        <f>INDEX('Vensim Variables'!$B:$B,MATCH(EPS!$B2157,'Vensim Variables'!$A:$A,0))</f>
        <v>g pollutant</v>
      </c>
      <c r="I2157" t="str">
        <f t="shared" si="66"/>
        <v>BC</v>
      </c>
      <c r="J2157">
        <f>INDEX(NoSettings!$D:$D,MATCH(EPS!$A2157,NoSettings!$A:$A,0))</f>
        <v>0</v>
      </c>
      <c r="K2157">
        <f>INDEX(GWP!$C$2:$C$13,MATCH(EPS!I2157,GWP!$B$2:$B$13,0))</f>
        <v>0</v>
      </c>
      <c r="L2157" s="4">
        <f t="shared" si="67"/>
        <v>0</v>
      </c>
    </row>
    <row r="2158" spans="1:12">
      <c r="A2158" t="s">
        <v>7762</v>
      </c>
      <c r="B2158" t="s">
        <v>7381</v>
      </c>
      <c r="C2158" t="s">
        <v>1732</v>
      </c>
      <c r="D2158" t="s">
        <v>6880</v>
      </c>
      <c r="E2158" t="s">
        <v>1712</v>
      </c>
      <c r="H2158" t="str">
        <f>INDEX('Vensim Variables'!$B:$B,MATCH(EPS!$B2158,'Vensim Variables'!$A:$A,0))</f>
        <v>g pollutant</v>
      </c>
      <c r="I2158" t="str">
        <f t="shared" si="66"/>
        <v>OC</v>
      </c>
      <c r="J2158">
        <f>INDEX(NoSettings!$D:$D,MATCH(EPS!$A2158,NoSettings!$A:$A,0))</f>
        <v>0</v>
      </c>
      <c r="K2158">
        <f>INDEX(GWP!$C$2:$C$13,MATCH(EPS!I2158,GWP!$B$2:$B$13,0))</f>
        <v>0</v>
      </c>
      <c r="L2158" s="4">
        <f t="shared" si="67"/>
        <v>0</v>
      </c>
    </row>
    <row r="2159" spans="1:12">
      <c r="A2159" t="s">
        <v>7763</v>
      </c>
      <c r="B2159" t="s">
        <v>7381</v>
      </c>
      <c r="C2159" t="s">
        <v>1732</v>
      </c>
      <c r="D2159" t="s">
        <v>6880</v>
      </c>
      <c r="E2159" t="s">
        <v>1713</v>
      </c>
      <c r="H2159" t="str">
        <f>INDEX('Vensim Variables'!$B:$B,MATCH(EPS!$B2159,'Vensim Variables'!$A:$A,0))</f>
        <v>g pollutant</v>
      </c>
      <c r="I2159" t="str">
        <f t="shared" si="66"/>
        <v>CH4</v>
      </c>
      <c r="J2159">
        <f>INDEX(NoSettings!$D:$D,MATCH(EPS!$A2159,NoSettings!$A:$A,0))</f>
        <v>0</v>
      </c>
      <c r="K2159">
        <f>INDEX(GWP!$C$2:$C$13,MATCH(EPS!I2159,GWP!$B$2:$B$13,0))</f>
        <v>28</v>
      </c>
      <c r="L2159" s="4">
        <f t="shared" si="67"/>
        <v>0</v>
      </c>
    </row>
    <row r="2160" spans="1:12">
      <c r="A2160" t="s">
        <v>7764</v>
      </c>
      <c r="B2160" t="s">
        <v>7381</v>
      </c>
      <c r="C2160" t="s">
        <v>1732</v>
      </c>
      <c r="D2160" t="s">
        <v>6880</v>
      </c>
      <c r="E2160" t="s">
        <v>1714</v>
      </c>
      <c r="H2160" t="str">
        <f>INDEX('Vensim Variables'!$B:$B,MATCH(EPS!$B2160,'Vensim Variables'!$A:$A,0))</f>
        <v>g pollutant</v>
      </c>
      <c r="I2160" t="str">
        <f t="shared" si="66"/>
        <v>N2O</v>
      </c>
      <c r="J2160">
        <f>INDEX(NoSettings!$D:$D,MATCH(EPS!$A2160,NoSettings!$A:$A,0))</f>
        <v>0</v>
      </c>
      <c r="K2160">
        <f>INDEX(GWP!$C$2:$C$13,MATCH(EPS!I2160,GWP!$B$2:$B$13,0))</f>
        <v>265</v>
      </c>
      <c r="L2160" s="4">
        <f t="shared" si="67"/>
        <v>0</v>
      </c>
    </row>
    <row r="2161" spans="1:12">
      <c r="A2161" t="s">
        <v>7765</v>
      </c>
      <c r="B2161" t="s">
        <v>7381</v>
      </c>
      <c r="C2161" t="s">
        <v>1732</v>
      </c>
      <c r="D2161" t="s">
        <v>6880</v>
      </c>
      <c r="E2161" t="s">
        <v>1715</v>
      </c>
      <c r="H2161" t="str">
        <f>INDEX('Vensim Variables'!$B:$B,MATCH(EPS!$B2161,'Vensim Variables'!$A:$A,0))</f>
        <v>g pollutant</v>
      </c>
      <c r="I2161" t="str">
        <f t="shared" si="66"/>
        <v>F gases</v>
      </c>
      <c r="J2161">
        <f>INDEX(NoSettings!$D:$D,MATCH(EPS!$A2161,NoSettings!$A:$A,0))</f>
        <v>0</v>
      </c>
      <c r="K2161">
        <f>INDEX(GWP!$C$2:$C$13,MATCH(EPS!I2161,GWP!$B$2:$B$13,0))</f>
        <v>1</v>
      </c>
      <c r="L2161" s="4">
        <f t="shared" si="67"/>
        <v>0</v>
      </c>
    </row>
    <row r="2162" spans="1:12">
      <c r="A2162" t="s">
        <v>7766</v>
      </c>
      <c r="B2162" t="s">
        <v>7381</v>
      </c>
      <c r="C2162" t="s">
        <v>1732</v>
      </c>
      <c r="D2162" t="s">
        <v>6881</v>
      </c>
      <c r="E2162" t="s">
        <v>1702</v>
      </c>
      <c r="H2162" t="str">
        <f>INDEX('Vensim Variables'!$B:$B,MATCH(EPS!$B2162,'Vensim Variables'!$A:$A,0))</f>
        <v>g pollutant</v>
      </c>
      <c r="I2162" t="str">
        <f t="shared" si="66"/>
        <v>CO2</v>
      </c>
      <c r="J2162">
        <f>INDEX(NoSettings!$D:$D,MATCH(EPS!$A2162,NoSettings!$A:$A,0))</f>
        <v>0</v>
      </c>
      <c r="K2162">
        <f>INDEX(GWP!$C$2:$C$13,MATCH(EPS!I2162,GWP!$B$2:$B$13,0))</f>
        <v>1</v>
      </c>
      <c r="L2162" s="4">
        <f t="shared" si="67"/>
        <v>0</v>
      </c>
    </row>
    <row r="2163" spans="1:12">
      <c r="A2163" t="s">
        <v>7767</v>
      </c>
      <c r="B2163" t="s">
        <v>7381</v>
      </c>
      <c r="C2163" t="s">
        <v>1732</v>
      </c>
      <c r="D2163" t="s">
        <v>6881</v>
      </c>
      <c r="E2163" t="s">
        <v>1705</v>
      </c>
      <c r="H2163" t="str">
        <f>INDEX('Vensim Variables'!$B:$B,MATCH(EPS!$B2163,'Vensim Variables'!$A:$A,0))</f>
        <v>g pollutant</v>
      </c>
      <c r="I2163" t="str">
        <f t="shared" si="66"/>
        <v>VOC</v>
      </c>
      <c r="J2163">
        <f>INDEX(NoSettings!$D:$D,MATCH(EPS!$A2163,NoSettings!$A:$A,0))</f>
        <v>0</v>
      </c>
      <c r="K2163">
        <f>INDEX(GWP!$C$2:$C$13,MATCH(EPS!I2163,GWP!$B$2:$B$13,0))</f>
        <v>0</v>
      </c>
      <c r="L2163" s="4">
        <f t="shared" si="67"/>
        <v>0</v>
      </c>
    </row>
    <row r="2164" spans="1:12">
      <c r="A2164" t="s">
        <v>7768</v>
      </c>
      <c r="B2164" t="s">
        <v>7381</v>
      </c>
      <c r="C2164" t="s">
        <v>1732</v>
      </c>
      <c r="D2164" t="s">
        <v>6881</v>
      </c>
      <c r="E2164" t="s">
        <v>1706</v>
      </c>
      <c r="H2164" t="str">
        <f>INDEX('Vensim Variables'!$B:$B,MATCH(EPS!$B2164,'Vensim Variables'!$A:$A,0))</f>
        <v>g pollutant</v>
      </c>
      <c r="I2164" t="str">
        <f t="shared" si="66"/>
        <v>CO</v>
      </c>
      <c r="J2164">
        <f>INDEX(NoSettings!$D:$D,MATCH(EPS!$A2164,NoSettings!$A:$A,0))</f>
        <v>0</v>
      </c>
      <c r="K2164">
        <f>INDEX(GWP!$C$2:$C$13,MATCH(EPS!I2164,GWP!$B$2:$B$13,0))</f>
        <v>0</v>
      </c>
      <c r="L2164" s="4">
        <f t="shared" si="67"/>
        <v>0</v>
      </c>
    </row>
    <row r="2165" spans="1:12">
      <c r="A2165" t="s">
        <v>7769</v>
      </c>
      <c r="B2165" t="s">
        <v>7381</v>
      </c>
      <c r="C2165" t="s">
        <v>1732</v>
      </c>
      <c r="D2165" t="s">
        <v>6881</v>
      </c>
      <c r="E2165" t="s">
        <v>1707</v>
      </c>
      <c r="H2165" t="str">
        <f>INDEX('Vensim Variables'!$B:$B,MATCH(EPS!$B2165,'Vensim Variables'!$A:$A,0))</f>
        <v>g pollutant</v>
      </c>
      <c r="I2165" t="str">
        <f t="shared" si="66"/>
        <v>NOx</v>
      </c>
      <c r="J2165">
        <f>INDEX(NoSettings!$D:$D,MATCH(EPS!$A2165,NoSettings!$A:$A,0))</f>
        <v>0</v>
      </c>
      <c r="K2165">
        <f>INDEX(GWP!$C$2:$C$13,MATCH(EPS!I2165,GWP!$B$2:$B$13,0))</f>
        <v>0</v>
      </c>
      <c r="L2165" s="4">
        <f t="shared" si="67"/>
        <v>0</v>
      </c>
    </row>
    <row r="2166" spans="1:12">
      <c r="A2166" t="s">
        <v>7770</v>
      </c>
      <c r="B2166" t="s">
        <v>7381</v>
      </c>
      <c r="C2166" t="s">
        <v>1732</v>
      </c>
      <c r="D2166" t="s">
        <v>6881</v>
      </c>
      <c r="E2166" t="s">
        <v>1708</v>
      </c>
      <c r="H2166" t="str">
        <f>INDEX('Vensim Variables'!$B:$B,MATCH(EPS!$B2166,'Vensim Variables'!$A:$A,0))</f>
        <v>g pollutant</v>
      </c>
      <c r="I2166" t="str">
        <f t="shared" si="66"/>
        <v>PM10</v>
      </c>
      <c r="J2166">
        <f>INDEX(NoSettings!$D:$D,MATCH(EPS!$A2166,NoSettings!$A:$A,0))</f>
        <v>0</v>
      </c>
      <c r="K2166">
        <f>INDEX(GWP!$C$2:$C$13,MATCH(EPS!I2166,GWP!$B$2:$B$13,0))</f>
        <v>0</v>
      </c>
      <c r="L2166" s="4">
        <f t="shared" si="67"/>
        <v>0</v>
      </c>
    </row>
    <row r="2167" spans="1:12">
      <c r="A2167" t="s">
        <v>7771</v>
      </c>
      <c r="B2167" t="s">
        <v>7381</v>
      </c>
      <c r="C2167" t="s">
        <v>1732</v>
      </c>
      <c r="D2167" t="s">
        <v>6881</v>
      </c>
      <c r="E2167" t="s">
        <v>1709</v>
      </c>
      <c r="H2167" t="str">
        <f>INDEX('Vensim Variables'!$B:$B,MATCH(EPS!$B2167,'Vensim Variables'!$A:$A,0))</f>
        <v>g pollutant</v>
      </c>
      <c r="I2167" t="str">
        <f t="shared" si="66"/>
        <v>PM25</v>
      </c>
      <c r="J2167">
        <f>INDEX(NoSettings!$D:$D,MATCH(EPS!$A2167,NoSettings!$A:$A,0))</f>
        <v>0</v>
      </c>
      <c r="K2167">
        <f>INDEX(GWP!$C$2:$C$13,MATCH(EPS!I2167,GWP!$B$2:$B$13,0))</f>
        <v>0</v>
      </c>
      <c r="L2167" s="4">
        <f t="shared" si="67"/>
        <v>0</v>
      </c>
    </row>
    <row r="2168" spans="1:12">
      <c r="A2168" t="s">
        <v>7772</v>
      </c>
      <c r="B2168" t="s">
        <v>7381</v>
      </c>
      <c r="C2168" t="s">
        <v>1732</v>
      </c>
      <c r="D2168" t="s">
        <v>6881</v>
      </c>
      <c r="E2168" t="s">
        <v>1710</v>
      </c>
      <c r="H2168" t="str">
        <f>INDEX('Vensim Variables'!$B:$B,MATCH(EPS!$B2168,'Vensim Variables'!$A:$A,0))</f>
        <v>g pollutant</v>
      </c>
      <c r="I2168" t="str">
        <f t="shared" si="66"/>
        <v>SOx</v>
      </c>
      <c r="J2168">
        <f>INDEX(NoSettings!$D:$D,MATCH(EPS!$A2168,NoSettings!$A:$A,0))</f>
        <v>0</v>
      </c>
      <c r="K2168">
        <f>INDEX(GWP!$C$2:$C$13,MATCH(EPS!I2168,GWP!$B$2:$B$13,0))</f>
        <v>0</v>
      </c>
      <c r="L2168" s="4">
        <f t="shared" si="67"/>
        <v>0</v>
      </c>
    </row>
    <row r="2169" spans="1:12">
      <c r="A2169" t="s">
        <v>7773</v>
      </c>
      <c r="B2169" t="s">
        <v>7381</v>
      </c>
      <c r="C2169" t="s">
        <v>1732</v>
      </c>
      <c r="D2169" t="s">
        <v>6881</v>
      </c>
      <c r="E2169" t="s">
        <v>1711</v>
      </c>
      <c r="H2169" t="str">
        <f>INDEX('Vensim Variables'!$B:$B,MATCH(EPS!$B2169,'Vensim Variables'!$A:$A,0))</f>
        <v>g pollutant</v>
      </c>
      <c r="I2169" t="str">
        <f t="shared" si="66"/>
        <v>BC</v>
      </c>
      <c r="J2169">
        <f>INDEX(NoSettings!$D:$D,MATCH(EPS!$A2169,NoSettings!$A:$A,0))</f>
        <v>0</v>
      </c>
      <c r="K2169">
        <f>INDEX(GWP!$C$2:$C$13,MATCH(EPS!I2169,GWP!$B$2:$B$13,0))</f>
        <v>0</v>
      </c>
      <c r="L2169" s="4">
        <f t="shared" si="67"/>
        <v>0</v>
      </c>
    </row>
    <row r="2170" spans="1:12">
      <c r="A2170" t="s">
        <v>7774</v>
      </c>
      <c r="B2170" t="s">
        <v>7381</v>
      </c>
      <c r="C2170" t="s">
        <v>1732</v>
      </c>
      <c r="D2170" t="s">
        <v>6881</v>
      </c>
      <c r="E2170" t="s">
        <v>1712</v>
      </c>
      <c r="H2170" t="str">
        <f>INDEX('Vensim Variables'!$B:$B,MATCH(EPS!$B2170,'Vensim Variables'!$A:$A,0))</f>
        <v>g pollutant</v>
      </c>
      <c r="I2170" t="str">
        <f t="shared" si="66"/>
        <v>OC</v>
      </c>
      <c r="J2170">
        <f>INDEX(NoSettings!$D:$D,MATCH(EPS!$A2170,NoSettings!$A:$A,0))</f>
        <v>0</v>
      </c>
      <c r="K2170">
        <f>INDEX(GWP!$C$2:$C$13,MATCH(EPS!I2170,GWP!$B$2:$B$13,0))</f>
        <v>0</v>
      </c>
      <c r="L2170" s="4">
        <f t="shared" si="67"/>
        <v>0</v>
      </c>
    </row>
    <row r="2171" spans="1:12">
      <c r="A2171" t="s">
        <v>7775</v>
      </c>
      <c r="B2171" t="s">
        <v>7381</v>
      </c>
      <c r="C2171" t="s">
        <v>1732</v>
      </c>
      <c r="D2171" t="s">
        <v>6881</v>
      </c>
      <c r="E2171" t="s">
        <v>1713</v>
      </c>
      <c r="H2171" t="str">
        <f>INDEX('Vensim Variables'!$B:$B,MATCH(EPS!$B2171,'Vensim Variables'!$A:$A,0))</f>
        <v>g pollutant</v>
      </c>
      <c r="I2171" t="str">
        <f t="shared" si="66"/>
        <v>CH4</v>
      </c>
      <c r="J2171">
        <f>INDEX(NoSettings!$D:$D,MATCH(EPS!$A2171,NoSettings!$A:$A,0))</f>
        <v>0</v>
      </c>
      <c r="K2171">
        <f>INDEX(GWP!$C$2:$C$13,MATCH(EPS!I2171,GWP!$B$2:$B$13,0))</f>
        <v>28</v>
      </c>
      <c r="L2171" s="4">
        <f t="shared" si="67"/>
        <v>0</v>
      </c>
    </row>
    <row r="2172" spans="1:12">
      <c r="A2172" t="s">
        <v>7776</v>
      </c>
      <c r="B2172" t="s">
        <v>7381</v>
      </c>
      <c r="C2172" t="s">
        <v>1732</v>
      </c>
      <c r="D2172" t="s">
        <v>6881</v>
      </c>
      <c r="E2172" t="s">
        <v>1714</v>
      </c>
      <c r="H2172" t="str">
        <f>INDEX('Vensim Variables'!$B:$B,MATCH(EPS!$B2172,'Vensim Variables'!$A:$A,0))</f>
        <v>g pollutant</v>
      </c>
      <c r="I2172" t="str">
        <f t="shared" si="66"/>
        <v>N2O</v>
      </c>
      <c r="J2172">
        <f>INDEX(NoSettings!$D:$D,MATCH(EPS!$A2172,NoSettings!$A:$A,0))</f>
        <v>0</v>
      </c>
      <c r="K2172">
        <f>INDEX(GWP!$C$2:$C$13,MATCH(EPS!I2172,GWP!$B$2:$B$13,0))</f>
        <v>265</v>
      </c>
      <c r="L2172" s="4">
        <f t="shared" si="67"/>
        <v>0</v>
      </c>
    </row>
    <row r="2173" spans="1:12">
      <c r="A2173" t="s">
        <v>7777</v>
      </c>
      <c r="B2173" t="s">
        <v>7381</v>
      </c>
      <c r="C2173" t="s">
        <v>1732</v>
      </c>
      <c r="D2173" t="s">
        <v>6881</v>
      </c>
      <c r="E2173" t="s">
        <v>1715</v>
      </c>
      <c r="H2173" t="str">
        <f>INDEX('Vensim Variables'!$B:$B,MATCH(EPS!$B2173,'Vensim Variables'!$A:$A,0))</f>
        <v>g pollutant</v>
      </c>
      <c r="I2173" t="str">
        <f t="shared" si="66"/>
        <v>F gases</v>
      </c>
      <c r="J2173">
        <f>INDEX(NoSettings!$D:$D,MATCH(EPS!$A2173,NoSettings!$A:$A,0))</f>
        <v>0</v>
      </c>
      <c r="K2173">
        <f>INDEX(GWP!$C$2:$C$13,MATCH(EPS!I2173,GWP!$B$2:$B$13,0))</f>
        <v>1</v>
      </c>
      <c r="L2173" s="4">
        <f t="shared" si="67"/>
        <v>0</v>
      </c>
    </row>
    <row r="2174" spans="1:12">
      <c r="A2174" t="s">
        <v>7778</v>
      </c>
      <c r="B2174" t="s">
        <v>7381</v>
      </c>
      <c r="C2174" t="s">
        <v>1732</v>
      </c>
      <c r="D2174" t="s">
        <v>6882</v>
      </c>
      <c r="E2174" t="s">
        <v>1702</v>
      </c>
      <c r="H2174" t="str">
        <f>INDEX('Vensim Variables'!$B:$B,MATCH(EPS!$B2174,'Vensim Variables'!$A:$A,0))</f>
        <v>g pollutant</v>
      </c>
      <c r="I2174" t="str">
        <f t="shared" si="66"/>
        <v>CO2</v>
      </c>
      <c r="J2174">
        <f>INDEX(NoSettings!$D:$D,MATCH(EPS!$A2174,NoSettings!$A:$A,0))</f>
        <v>0</v>
      </c>
      <c r="K2174">
        <f>INDEX(GWP!$C$2:$C$13,MATCH(EPS!I2174,GWP!$B$2:$B$13,0))</f>
        <v>1</v>
      </c>
      <c r="L2174" s="4">
        <f t="shared" si="67"/>
        <v>0</v>
      </c>
    </row>
    <row r="2175" spans="1:12">
      <c r="A2175" t="s">
        <v>7779</v>
      </c>
      <c r="B2175" t="s">
        <v>7381</v>
      </c>
      <c r="C2175" t="s">
        <v>1732</v>
      </c>
      <c r="D2175" t="s">
        <v>6882</v>
      </c>
      <c r="E2175" t="s">
        <v>1705</v>
      </c>
      <c r="H2175" t="str">
        <f>INDEX('Vensim Variables'!$B:$B,MATCH(EPS!$B2175,'Vensim Variables'!$A:$A,0))</f>
        <v>g pollutant</v>
      </c>
      <c r="I2175" t="str">
        <f t="shared" si="66"/>
        <v>VOC</v>
      </c>
      <c r="J2175">
        <f>INDEX(NoSettings!$D:$D,MATCH(EPS!$A2175,NoSettings!$A:$A,0))</f>
        <v>0</v>
      </c>
      <c r="K2175">
        <f>INDEX(GWP!$C$2:$C$13,MATCH(EPS!I2175,GWP!$B$2:$B$13,0))</f>
        <v>0</v>
      </c>
      <c r="L2175" s="4">
        <f t="shared" si="67"/>
        <v>0</v>
      </c>
    </row>
    <row r="2176" spans="1:12">
      <c r="A2176" t="s">
        <v>7780</v>
      </c>
      <c r="B2176" t="s">
        <v>7381</v>
      </c>
      <c r="C2176" t="s">
        <v>1732</v>
      </c>
      <c r="D2176" t="s">
        <v>6882</v>
      </c>
      <c r="E2176" t="s">
        <v>1706</v>
      </c>
      <c r="H2176" t="str">
        <f>INDEX('Vensim Variables'!$B:$B,MATCH(EPS!$B2176,'Vensim Variables'!$A:$A,0))</f>
        <v>g pollutant</v>
      </c>
      <c r="I2176" t="str">
        <f t="shared" si="66"/>
        <v>CO</v>
      </c>
      <c r="J2176">
        <f>INDEX(NoSettings!$D:$D,MATCH(EPS!$A2176,NoSettings!$A:$A,0))</f>
        <v>0</v>
      </c>
      <c r="K2176">
        <f>INDEX(GWP!$C$2:$C$13,MATCH(EPS!I2176,GWP!$B$2:$B$13,0))</f>
        <v>0</v>
      </c>
      <c r="L2176" s="4">
        <f t="shared" si="67"/>
        <v>0</v>
      </c>
    </row>
    <row r="2177" spans="1:12">
      <c r="A2177" t="s">
        <v>7781</v>
      </c>
      <c r="B2177" t="s">
        <v>7381</v>
      </c>
      <c r="C2177" t="s">
        <v>1732</v>
      </c>
      <c r="D2177" t="s">
        <v>6882</v>
      </c>
      <c r="E2177" t="s">
        <v>1707</v>
      </c>
      <c r="H2177" t="str">
        <f>INDEX('Vensim Variables'!$B:$B,MATCH(EPS!$B2177,'Vensim Variables'!$A:$A,0))</f>
        <v>g pollutant</v>
      </c>
      <c r="I2177" t="str">
        <f t="shared" si="66"/>
        <v>NOx</v>
      </c>
      <c r="J2177">
        <f>INDEX(NoSettings!$D:$D,MATCH(EPS!$A2177,NoSettings!$A:$A,0))</f>
        <v>0</v>
      </c>
      <c r="K2177">
        <f>INDEX(GWP!$C$2:$C$13,MATCH(EPS!I2177,GWP!$B$2:$B$13,0))</f>
        <v>0</v>
      </c>
      <c r="L2177" s="4">
        <f t="shared" si="67"/>
        <v>0</v>
      </c>
    </row>
    <row r="2178" spans="1:12">
      <c r="A2178" t="s">
        <v>7782</v>
      </c>
      <c r="B2178" t="s">
        <v>7381</v>
      </c>
      <c r="C2178" t="s">
        <v>1732</v>
      </c>
      <c r="D2178" t="s">
        <v>6882</v>
      </c>
      <c r="E2178" t="s">
        <v>1708</v>
      </c>
      <c r="H2178" t="str">
        <f>INDEX('Vensim Variables'!$B:$B,MATCH(EPS!$B2178,'Vensim Variables'!$A:$A,0))</f>
        <v>g pollutant</v>
      </c>
      <c r="I2178" t="str">
        <f t="shared" si="66"/>
        <v>PM10</v>
      </c>
      <c r="J2178">
        <f>INDEX(NoSettings!$D:$D,MATCH(EPS!$A2178,NoSettings!$A:$A,0))</f>
        <v>0</v>
      </c>
      <c r="K2178">
        <f>INDEX(GWP!$C$2:$C$13,MATCH(EPS!I2178,GWP!$B$2:$B$13,0))</f>
        <v>0</v>
      </c>
      <c r="L2178" s="4">
        <f t="shared" si="67"/>
        <v>0</v>
      </c>
    </row>
    <row r="2179" spans="1:12">
      <c r="A2179" t="s">
        <v>7783</v>
      </c>
      <c r="B2179" t="s">
        <v>7381</v>
      </c>
      <c r="C2179" t="s">
        <v>1732</v>
      </c>
      <c r="D2179" t="s">
        <v>6882</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INDEX(NoSettings!$D:$D,MATCH(EPS!$A2179,NoSettings!$A:$A,0))</f>
        <v>0</v>
      </c>
      <c r="K2179">
        <f>INDEX(GWP!$C$2:$C$13,MATCH(EPS!I2179,GWP!$B$2:$B$13,0))</f>
        <v>0</v>
      </c>
      <c r="L2179" s="4">
        <f t="shared" ref="L2179:L2242" si="69">IF(H2179="g pollutant",K2179*J2179/10^12,IF(H2179="MMTCO2e",J2179,IF(H2179="MWh",J2179,0)))</f>
        <v>0</v>
      </c>
    </row>
    <row r="2180" spans="1:12">
      <c r="A2180" t="s">
        <v>7784</v>
      </c>
      <c r="B2180" t="s">
        <v>7381</v>
      </c>
      <c r="C2180" t="s">
        <v>1732</v>
      </c>
      <c r="D2180" t="s">
        <v>6882</v>
      </c>
      <c r="E2180" t="s">
        <v>1710</v>
      </c>
      <c r="H2180" t="str">
        <f>INDEX('Vensim Variables'!$B:$B,MATCH(EPS!$B2180,'Vensim Variables'!$A:$A,0))</f>
        <v>g pollutant</v>
      </c>
      <c r="I2180" t="str">
        <f t="shared" si="68"/>
        <v>SOx</v>
      </c>
      <c r="J2180">
        <f>INDEX(NoSettings!$D:$D,MATCH(EPS!$A2180,NoSettings!$A:$A,0))</f>
        <v>0</v>
      </c>
      <c r="K2180">
        <f>INDEX(GWP!$C$2:$C$13,MATCH(EPS!I2180,GWP!$B$2:$B$13,0))</f>
        <v>0</v>
      </c>
      <c r="L2180" s="4">
        <f t="shared" si="69"/>
        <v>0</v>
      </c>
    </row>
    <row r="2181" spans="1:12">
      <c r="A2181" t="s">
        <v>7785</v>
      </c>
      <c r="B2181" t="s">
        <v>7381</v>
      </c>
      <c r="C2181" t="s">
        <v>1732</v>
      </c>
      <c r="D2181" t="s">
        <v>6882</v>
      </c>
      <c r="E2181" t="s">
        <v>1711</v>
      </c>
      <c r="H2181" t="str">
        <f>INDEX('Vensim Variables'!$B:$B,MATCH(EPS!$B2181,'Vensim Variables'!$A:$A,0))</f>
        <v>g pollutant</v>
      </c>
      <c r="I2181" t="str">
        <f t="shared" si="68"/>
        <v>BC</v>
      </c>
      <c r="J2181">
        <f>INDEX(NoSettings!$D:$D,MATCH(EPS!$A2181,NoSettings!$A:$A,0))</f>
        <v>0</v>
      </c>
      <c r="K2181">
        <f>INDEX(GWP!$C$2:$C$13,MATCH(EPS!I2181,GWP!$B$2:$B$13,0))</f>
        <v>0</v>
      </c>
      <c r="L2181" s="4">
        <f t="shared" si="69"/>
        <v>0</v>
      </c>
    </row>
    <row r="2182" spans="1:12">
      <c r="A2182" t="s">
        <v>7786</v>
      </c>
      <c r="B2182" t="s">
        <v>7381</v>
      </c>
      <c r="C2182" t="s">
        <v>1732</v>
      </c>
      <c r="D2182" t="s">
        <v>6882</v>
      </c>
      <c r="E2182" t="s">
        <v>1712</v>
      </c>
      <c r="H2182" t="str">
        <f>INDEX('Vensim Variables'!$B:$B,MATCH(EPS!$B2182,'Vensim Variables'!$A:$A,0))</f>
        <v>g pollutant</v>
      </c>
      <c r="I2182" t="str">
        <f t="shared" si="68"/>
        <v>OC</v>
      </c>
      <c r="J2182">
        <f>INDEX(NoSettings!$D:$D,MATCH(EPS!$A2182,NoSettings!$A:$A,0))</f>
        <v>0</v>
      </c>
      <c r="K2182">
        <f>INDEX(GWP!$C$2:$C$13,MATCH(EPS!I2182,GWP!$B$2:$B$13,0))</f>
        <v>0</v>
      </c>
      <c r="L2182" s="4">
        <f t="shared" si="69"/>
        <v>0</v>
      </c>
    </row>
    <row r="2183" spans="1:12">
      <c r="A2183" t="s">
        <v>7787</v>
      </c>
      <c r="B2183" t="s">
        <v>7381</v>
      </c>
      <c r="C2183" t="s">
        <v>1732</v>
      </c>
      <c r="D2183" t="s">
        <v>6882</v>
      </c>
      <c r="E2183" t="s">
        <v>1713</v>
      </c>
      <c r="H2183" t="str">
        <f>INDEX('Vensim Variables'!$B:$B,MATCH(EPS!$B2183,'Vensim Variables'!$A:$A,0))</f>
        <v>g pollutant</v>
      </c>
      <c r="I2183" t="str">
        <f t="shared" si="68"/>
        <v>CH4</v>
      </c>
      <c r="J2183">
        <f>INDEX(NoSettings!$D:$D,MATCH(EPS!$A2183,NoSettings!$A:$A,0))</f>
        <v>0</v>
      </c>
      <c r="K2183">
        <f>INDEX(GWP!$C$2:$C$13,MATCH(EPS!I2183,GWP!$B$2:$B$13,0))</f>
        <v>28</v>
      </c>
      <c r="L2183" s="4">
        <f t="shared" si="69"/>
        <v>0</v>
      </c>
    </row>
    <row r="2184" spans="1:12">
      <c r="A2184" t="s">
        <v>7788</v>
      </c>
      <c r="B2184" t="s">
        <v>7381</v>
      </c>
      <c r="C2184" t="s">
        <v>1732</v>
      </c>
      <c r="D2184" t="s">
        <v>6882</v>
      </c>
      <c r="E2184" t="s">
        <v>1714</v>
      </c>
      <c r="H2184" t="str">
        <f>INDEX('Vensim Variables'!$B:$B,MATCH(EPS!$B2184,'Vensim Variables'!$A:$A,0))</f>
        <v>g pollutant</v>
      </c>
      <c r="I2184" t="str">
        <f t="shared" si="68"/>
        <v>N2O</v>
      </c>
      <c r="J2184">
        <f>INDEX(NoSettings!$D:$D,MATCH(EPS!$A2184,NoSettings!$A:$A,0))</f>
        <v>0</v>
      </c>
      <c r="K2184">
        <f>INDEX(GWP!$C$2:$C$13,MATCH(EPS!I2184,GWP!$B$2:$B$13,0))</f>
        <v>265</v>
      </c>
      <c r="L2184" s="4">
        <f t="shared" si="69"/>
        <v>0</v>
      </c>
    </row>
    <row r="2185" spans="1:12">
      <c r="A2185" t="s">
        <v>7789</v>
      </c>
      <c r="B2185" t="s">
        <v>7381</v>
      </c>
      <c r="C2185" t="s">
        <v>1732</v>
      </c>
      <c r="D2185" t="s">
        <v>6882</v>
      </c>
      <c r="E2185" t="s">
        <v>1715</v>
      </c>
      <c r="H2185" t="str">
        <f>INDEX('Vensim Variables'!$B:$B,MATCH(EPS!$B2185,'Vensim Variables'!$A:$A,0))</f>
        <v>g pollutant</v>
      </c>
      <c r="I2185" t="str">
        <f t="shared" si="68"/>
        <v>F gases</v>
      </c>
      <c r="J2185">
        <f>INDEX(NoSettings!$D:$D,MATCH(EPS!$A2185,NoSettings!$A:$A,0))</f>
        <v>0</v>
      </c>
      <c r="K2185">
        <f>INDEX(GWP!$C$2:$C$13,MATCH(EPS!I2185,GWP!$B$2:$B$13,0))</f>
        <v>1</v>
      </c>
      <c r="L2185" s="4">
        <f t="shared" si="69"/>
        <v>0</v>
      </c>
    </row>
    <row r="2186" spans="1:12">
      <c r="A2186" t="s">
        <v>7790</v>
      </c>
      <c r="B2186" t="s">
        <v>7381</v>
      </c>
      <c r="C2186" t="s">
        <v>1732</v>
      </c>
      <c r="D2186" t="s">
        <v>6883</v>
      </c>
      <c r="E2186" t="s">
        <v>1702</v>
      </c>
      <c r="H2186" t="str">
        <f>INDEX('Vensim Variables'!$B:$B,MATCH(EPS!$B2186,'Vensim Variables'!$A:$A,0))</f>
        <v>g pollutant</v>
      </c>
      <c r="I2186" t="str">
        <f t="shared" si="68"/>
        <v>CO2</v>
      </c>
      <c r="J2186">
        <f>INDEX(NoSettings!$D:$D,MATCH(EPS!$A2186,NoSettings!$A:$A,0))</f>
        <v>0</v>
      </c>
      <c r="K2186">
        <f>INDEX(GWP!$C$2:$C$13,MATCH(EPS!I2186,GWP!$B$2:$B$13,0))</f>
        <v>1</v>
      </c>
      <c r="L2186" s="4">
        <f t="shared" si="69"/>
        <v>0</v>
      </c>
    </row>
    <row r="2187" spans="1:12">
      <c r="A2187" t="s">
        <v>7791</v>
      </c>
      <c r="B2187" t="s">
        <v>7381</v>
      </c>
      <c r="C2187" t="s">
        <v>1732</v>
      </c>
      <c r="D2187" t="s">
        <v>6883</v>
      </c>
      <c r="E2187" t="s">
        <v>1705</v>
      </c>
      <c r="H2187" t="str">
        <f>INDEX('Vensim Variables'!$B:$B,MATCH(EPS!$B2187,'Vensim Variables'!$A:$A,0))</f>
        <v>g pollutant</v>
      </c>
      <c r="I2187" t="str">
        <f t="shared" si="68"/>
        <v>VOC</v>
      </c>
      <c r="J2187">
        <f>INDEX(NoSettings!$D:$D,MATCH(EPS!$A2187,NoSettings!$A:$A,0))</f>
        <v>0</v>
      </c>
      <c r="K2187">
        <f>INDEX(GWP!$C$2:$C$13,MATCH(EPS!I2187,GWP!$B$2:$B$13,0))</f>
        <v>0</v>
      </c>
      <c r="L2187" s="4">
        <f t="shared" si="69"/>
        <v>0</v>
      </c>
    </row>
    <row r="2188" spans="1:12">
      <c r="A2188" t="s">
        <v>7792</v>
      </c>
      <c r="B2188" t="s">
        <v>7381</v>
      </c>
      <c r="C2188" t="s">
        <v>1732</v>
      </c>
      <c r="D2188" t="s">
        <v>6883</v>
      </c>
      <c r="E2188" t="s">
        <v>1706</v>
      </c>
      <c r="H2188" t="str">
        <f>INDEX('Vensim Variables'!$B:$B,MATCH(EPS!$B2188,'Vensim Variables'!$A:$A,0))</f>
        <v>g pollutant</v>
      </c>
      <c r="I2188" t="str">
        <f t="shared" si="68"/>
        <v>CO</v>
      </c>
      <c r="J2188">
        <f>INDEX(NoSettings!$D:$D,MATCH(EPS!$A2188,NoSettings!$A:$A,0))</f>
        <v>0</v>
      </c>
      <c r="K2188">
        <f>INDEX(GWP!$C$2:$C$13,MATCH(EPS!I2188,GWP!$B$2:$B$13,0))</f>
        <v>0</v>
      </c>
      <c r="L2188" s="4">
        <f t="shared" si="69"/>
        <v>0</v>
      </c>
    </row>
    <row r="2189" spans="1:12">
      <c r="A2189" t="s">
        <v>7793</v>
      </c>
      <c r="B2189" t="s">
        <v>7381</v>
      </c>
      <c r="C2189" t="s">
        <v>1732</v>
      </c>
      <c r="D2189" t="s">
        <v>6883</v>
      </c>
      <c r="E2189" t="s">
        <v>1707</v>
      </c>
      <c r="H2189" t="str">
        <f>INDEX('Vensim Variables'!$B:$B,MATCH(EPS!$B2189,'Vensim Variables'!$A:$A,0))</f>
        <v>g pollutant</v>
      </c>
      <c r="I2189" t="str">
        <f t="shared" si="68"/>
        <v>NOx</v>
      </c>
      <c r="J2189">
        <f>INDEX(NoSettings!$D:$D,MATCH(EPS!$A2189,NoSettings!$A:$A,0))</f>
        <v>0</v>
      </c>
      <c r="K2189">
        <f>INDEX(GWP!$C$2:$C$13,MATCH(EPS!I2189,GWP!$B$2:$B$13,0))</f>
        <v>0</v>
      </c>
      <c r="L2189" s="4">
        <f t="shared" si="69"/>
        <v>0</v>
      </c>
    </row>
    <row r="2190" spans="1:12">
      <c r="A2190" t="s">
        <v>7794</v>
      </c>
      <c r="B2190" t="s">
        <v>7381</v>
      </c>
      <c r="C2190" t="s">
        <v>1732</v>
      </c>
      <c r="D2190" t="s">
        <v>6883</v>
      </c>
      <c r="E2190" t="s">
        <v>1708</v>
      </c>
      <c r="H2190" t="str">
        <f>INDEX('Vensim Variables'!$B:$B,MATCH(EPS!$B2190,'Vensim Variables'!$A:$A,0))</f>
        <v>g pollutant</v>
      </c>
      <c r="I2190" t="str">
        <f t="shared" si="68"/>
        <v>PM10</v>
      </c>
      <c r="J2190">
        <f>INDEX(NoSettings!$D:$D,MATCH(EPS!$A2190,NoSettings!$A:$A,0))</f>
        <v>0</v>
      </c>
      <c r="K2190">
        <f>INDEX(GWP!$C$2:$C$13,MATCH(EPS!I2190,GWP!$B$2:$B$13,0))</f>
        <v>0</v>
      </c>
      <c r="L2190" s="4">
        <f t="shared" si="69"/>
        <v>0</v>
      </c>
    </row>
    <row r="2191" spans="1:12">
      <c r="A2191" t="s">
        <v>7795</v>
      </c>
      <c r="B2191" t="s">
        <v>7381</v>
      </c>
      <c r="C2191" t="s">
        <v>1732</v>
      </c>
      <c r="D2191" t="s">
        <v>6883</v>
      </c>
      <c r="E2191" t="s">
        <v>1709</v>
      </c>
      <c r="H2191" t="str">
        <f>INDEX('Vensim Variables'!$B:$B,MATCH(EPS!$B2191,'Vensim Variables'!$A:$A,0))</f>
        <v>g pollutant</v>
      </c>
      <c r="I2191" t="str">
        <f t="shared" si="68"/>
        <v>PM25</v>
      </c>
      <c r="J2191">
        <f>INDEX(NoSettings!$D:$D,MATCH(EPS!$A2191,NoSettings!$A:$A,0))</f>
        <v>0</v>
      </c>
      <c r="K2191">
        <f>INDEX(GWP!$C$2:$C$13,MATCH(EPS!I2191,GWP!$B$2:$B$13,0))</f>
        <v>0</v>
      </c>
      <c r="L2191" s="4">
        <f t="shared" si="69"/>
        <v>0</v>
      </c>
    </row>
    <row r="2192" spans="1:12">
      <c r="A2192" t="s">
        <v>7796</v>
      </c>
      <c r="B2192" t="s">
        <v>7381</v>
      </c>
      <c r="C2192" t="s">
        <v>1732</v>
      </c>
      <c r="D2192" t="s">
        <v>6883</v>
      </c>
      <c r="E2192" t="s">
        <v>1710</v>
      </c>
      <c r="H2192" t="str">
        <f>INDEX('Vensim Variables'!$B:$B,MATCH(EPS!$B2192,'Vensim Variables'!$A:$A,0))</f>
        <v>g pollutant</v>
      </c>
      <c r="I2192" t="str">
        <f t="shared" si="68"/>
        <v>SOx</v>
      </c>
      <c r="J2192">
        <f>INDEX(NoSettings!$D:$D,MATCH(EPS!$A2192,NoSettings!$A:$A,0))</f>
        <v>0</v>
      </c>
      <c r="K2192">
        <f>INDEX(GWP!$C$2:$C$13,MATCH(EPS!I2192,GWP!$B$2:$B$13,0))</f>
        <v>0</v>
      </c>
      <c r="L2192" s="4">
        <f t="shared" si="69"/>
        <v>0</v>
      </c>
    </row>
    <row r="2193" spans="1:12">
      <c r="A2193" t="s">
        <v>7797</v>
      </c>
      <c r="B2193" t="s">
        <v>7381</v>
      </c>
      <c r="C2193" t="s">
        <v>1732</v>
      </c>
      <c r="D2193" t="s">
        <v>6883</v>
      </c>
      <c r="E2193" t="s">
        <v>1711</v>
      </c>
      <c r="H2193" t="str">
        <f>INDEX('Vensim Variables'!$B:$B,MATCH(EPS!$B2193,'Vensim Variables'!$A:$A,0))</f>
        <v>g pollutant</v>
      </c>
      <c r="I2193" t="str">
        <f t="shared" si="68"/>
        <v>BC</v>
      </c>
      <c r="J2193">
        <f>INDEX(NoSettings!$D:$D,MATCH(EPS!$A2193,NoSettings!$A:$A,0))</f>
        <v>0</v>
      </c>
      <c r="K2193">
        <f>INDEX(GWP!$C$2:$C$13,MATCH(EPS!I2193,GWP!$B$2:$B$13,0))</f>
        <v>0</v>
      </c>
      <c r="L2193" s="4">
        <f t="shared" si="69"/>
        <v>0</v>
      </c>
    </row>
    <row r="2194" spans="1:12">
      <c r="A2194" t="s">
        <v>7798</v>
      </c>
      <c r="B2194" t="s">
        <v>7381</v>
      </c>
      <c r="C2194" t="s">
        <v>1732</v>
      </c>
      <c r="D2194" t="s">
        <v>6883</v>
      </c>
      <c r="E2194" t="s">
        <v>1712</v>
      </c>
      <c r="H2194" t="str">
        <f>INDEX('Vensim Variables'!$B:$B,MATCH(EPS!$B2194,'Vensim Variables'!$A:$A,0))</f>
        <v>g pollutant</v>
      </c>
      <c r="I2194" t="str">
        <f t="shared" si="68"/>
        <v>OC</v>
      </c>
      <c r="J2194">
        <f>INDEX(NoSettings!$D:$D,MATCH(EPS!$A2194,NoSettings!$A:$A,0))</f>
        <v>0</v>
      </c>
      <c r="K2194">
        <f>INDEX(GWP!$C$2:$C$13,MATCH(EPS!I2194,GWP!$B$2:$B$13,0))</f>
        <v>0</v>
      </c>
      <c r="L2194" s="4">
        <f t="shared" si="69"/>
        <v>0</v>
      </c>
    </row>
    <row r="2195" spans="1:12">
      <c r="A2195" t="s">
        <v>7799</v>
      </c>
      <c r="B2195" t="s">
        <v>7381</v>
      </c>
      <c r="C2195" t="s">
        <v>1732</v>
      </c>
      <c r="D2195" t="s">
        <v>6883</v>
      </c>
      <c r="E2195" t="s">
        <v>1713</v>
      </c>
      <c r="H2195" t="str">
        <f>INDEX('Vensim Variables'!$B:$B,MATCH(EPS!$B2195,'Vensim Variables'!$A:$A,0))</f>
        <v>g pollutant</v>
      </c>
      <c r="I2195" t="str">
        <f t="shared" si="68"/>
        <v>CH4</v>
      </c>
      <c r="J2195">
        <f>INDEX(NoSettings!$D:$D,MATCH(EPS!$A2195,NoSettings!$A:$A,0))</f>
        <v>0</v>
      </c>
      <c r="K2195">
        <f>INDEX(GWP!$C$2:$C$13,MATCH(EPS!I2195,GWP!$B$2:$B$13,0))</f>
        <v>28</v>
      </c>
      <c r="L2195" s="4">
        <f t="shared" si="69"/>
        <v>0</v>
      </c>
    </row>
    <row r="2196" spans="1:12">
      <c r="A2196" t="s">
        <v>7800</v>
      </c>
      <c r="B2196" t="s">
        <v>7381</v>
      </c>
      <c r="C2196" t="s">
        <v>1732</v>
      </c>
      <c r="D2196" t="s">
        <v>6883</v>
      </c>
      <c r="E2196" t="s">
        <v>1714</v>
      </c>
      <c r="H2196" t="str">
        <f>INDEX('Vensim Variables'!$B:$B,MATCH(EPS!$B2196,'Vensim Variables'!$A:$A,0))</f>
        <v>g pollutant</v>
      </c>
      <c r="I2196" t="str">
        <f t="shared" si="68"/>
        <v>N2O</v>
      </c>
      <c r="J2196">
        <f>INDEX(NoSettings!$D:$D,MATCH(EPS!$A2196,NoSettings!$A:$A,0))</f>
        <v>0</v>
      </c>
      <c r="K2196">
        <f>INDEX(GWP!$C$2:$C$13,MATCH(EPS!I2196,GWP!$B$2:$B$13,0))</f>
        <v>265</v>
      </c>
      <c r="L2196" s="4">
        <f t="shared" si="69"/>
        <v>0</v>
      </c>
    </row>
    <row r="2197" spans="1:12">
      <c r="A2197" t="s">
        <v>7801</v>
      </c>
      <c r="B2197" t="s">
        <v>7381</v>
      </c>
      <c r="C2197" t="s">
        <v>1732</v>
      </c>
      <c r="D2197" t="s">
        <v>6883</v>
      </c>
      <c r="E2197" t="s">
        <v>1715</v>
      </c>
      <c r="H2197" t="str">
        <f>INDEX('Vensim Variables'!$B:$B,MATCH(EPS!$B2197,'Vensim Variables'!$A:$A,0))</f>
        <v>g pollutant</v>
      </c>
      <c r="I2197" t="str">
        <f t="shared" si="68"/>
        <v>F gases</v>
      </c>
      <c r="J2197">
        <f>INDEX(NoSettings!$D:$D,MATCH(EPS!$A2197,NoSettings!$A:$A,0))</f>
        <v>0</v>
      </c>
      <c r="K2197">
        <f>INDEX(GWP!$C$2:$C$13,MATCH(EPS!I2197,GWP!$B$2:$B$13,0))</f>
        <v>1</v>
      </c>
      <c r="L2197" s="4">
        <f t="shared" si="69"/>
        <v>0</v>
      </c>
    </row>
    <row r="2198" spans="1:12">
      <c r="A2198" t="s">
        <v>7802</v>
      </c>
      <c r="B2198" t="s">
        <v>7381</v>
      </c>
      <c r="C2198" t="s">
        <v>1732</v>
      </c>
      <c r="D2198" t="s">
        <v>6884</v>
      </c>
      <c r="E2198" t="s">
        <v>1702</v>
      </c>
      <c r="H2198" t="str">
        <f>INDEX('Vensim Variables'!$B:$B,MATCH(EPS!$B2198,'Vensim Variables'!$A:$A,0))</f>
        <v>g pollutant</v>
      </c>
      <c r="I2198" t="str">
        <f t="shared" si="68"/>
        <v>CO2</v>
      </c>
      <c r="J2198">
        <f>INDEX(NoSettings!$D:$D,MATCH(EPS!$A2198,NoSettings!$A:$A,0))</f>
        <v>0</v>
      </c>
      <c r="K2198">
        <f>INDEX(GWP!$C$2:$C$13,MATCH(EPS!I2198,GWP!$B$2:$B$13,0))</f>
        <v>1</v>
      </c>
      <c r="L2198" s="4">
        <f t="shared" si="69"/>
        <v>0</v>
      </c>
    </row>
    <row r="2199" spans="1:12">
      <c r="A2199" t="s">
        <v>7803</v>
      </c>
      <c r="B2199" t="s">
        <v>7381</v>
      </c>
      <c r="C2199" t="s">
        <v>1732</v>
      </c>
      <c r="D2199" t="s">
        <v>6884</v>
      </c>
      <c r="E2199" t="s">
        <v>1705</v>
      </c>
      <c r="H2199" t="str">
        <f>INDEX('Vensim Variables'!$B:$B,MATCH(EPS!$B2199,'Vensim Variables'!$A:$A,0))</f>
        <v>g pollutant</v>
      </c>
      <c r="I2199" t="str">
        <f t="shared" si="68"/>
        <v>VOC</v>
      </c>
      <c r="J2199">
        <f>INDEX(NoSettings!$D:$D,MATCH(EPS!$A2199,NoSettings!$A:$A,0))</f>
        <v>0</v>
      </c>
      <c r="K2199">
        <f>INDEX(GWP!$C$2:$C$13,MATCH(EPS!I2199,GWP!$B$2:$B$13,0))</f>
        <v>0</v>
      </c>
      <c r="L2199" s="4">
        <f t="shared" si="69"/>
        <v>0</v>
      </c>
    </row>
    <row r="2200" spans="1:12">
      <c r="A2200" t="s">
        <v>7804</v>
      </c>
      <c r="B2200" t="s">
        <v>7381</v>
      </c>
      <c r="C2200" t="s">
        <v>1732</v>
      </c>
      <c r="D2200" t="s">
        <v>6884</v>
      </c>
      <c r="E2200" t="s">
        <v>1706</v>
      </c>
      <c r="H2200" t="str">
        <f>INDEX('Vensim Variables'!$B:$B,MATCH(EPS!$B2200,'Vensim Variables'!$A:$A,0))</f>
        <v>g pollutant</v>
      </c>
      <c r="I2200" t="str">
        <f t="shared" si="68"/>
        <v>CO</v>
      </c>
      <c r="J2200">
        <f>INDEX(NoSettings!$D:$D,MATCH(EPS!$A2200,NoSettings!$A:$A,0))</f>
        <v>0</v>
      </c>
      <c r="K2200">
        <f>INDEX(GWP!$C$2:$C$13,MATCH(EPS!I2200,GWP!$B$2:$B$13,0))</f>
        <v>0</v>
      </c>
      <c r="L2200" s="4">
        <f t="shared" si="69"/>
        <v>0</v>
      </c>
    </row>
    <row r="2201" spans="1:12">
      <c r="A2201" t="s">
        <v>7805</v>
      </c>
      <c r="B2201" t="s">
        <v>7381</v>
      </c>
      <c r="C2201" t="s">
        <v>1732</v>
      </c>
      <c r="D2201" t="s">
        <v>6884</v>
      </c>
      <c r="E2201" t="s">
        <v>1707</v>
      </c>
      <c r="H2201" t="str">
        <f>INDEX('Vensim Variables'!$B:$B,MATCH(EPS!$B2201,'Vensim Variables'!$A:$A,0))</f>
        <v>g pollutant</v>
      </c>
      <c r="I2201" t="str">
        <f t="shared" si="68"/>
        <v>NOx</v>
      </c>
      <c r="J2201">
        <f>INDEX(NoSettings!$D:$D,MATCH(EPS!$A2201,NoSettings!$A:$A,0))</f>
        <v>0</v>
      </c>
      <c r="K2201">
        <f>INDEX(GWP!$C$2:$C$13,MATCH(EPS!I2201,GWP!$B$2:$B$13,0))</f>
        <v>0</v>
      </c>
      <c r="L2201" s="4">
        <f t="shared" si="69"/>
        <v>0</v>
      </c>
    </row>
    <row r="2202" spans="1:12">
      <c r="A2202" t="s">
        <v>7806</v>
      </c>
      <c r="B2202" t="s">
        <v>7381</v>
      </c>
      <c r="C2202" t="s">
        <v>1732</v>
      </c>
      <c r="D2202" t="s">
        <v>6884</v>
      </c>
      <c r="E2202" t="s">
        <v>1708</v>
      </c>
      <c r="H2202" t="str">
        <f>INDEX('Vensim Variables'!$B:$B,MATCH(EPS!$B2202,'Vensim Variables'!$A:$A,0))</f>
        <v>g pollutant</v>
      </c>
      <c r="I2202" t="str">
        <f t="shared" si="68"/>
        <v>PM10</v>
      </c>
      <c r="J2202">
        <f>INDEX(NoSettings!$D:$D,MATCH(EPS!$A2202,NoSettings!$A:$A,0))</f>
        <v>0</v>
      </c>
      <c r="K2202">
        <f>INDEX(GWP!$C$2:$C$13,MATCH(EPS!I2202,GWP!$B$2:$B$13,0))</f>
        <v>0</v>
      </c>
      <c r="L2202" s="4">
        <f t="shared" si="69"/>
        <v>0</v>
      </c>
    </row>
    <row r="2203" spans="1:12">
      <c r="A2203" t="s">
        <v>7807</v>
      </c>
      <c r="B2203" t="s">
        <v>7381</v>
      </c>
      <c r="C2203" t="s">
        <v>1732</v>
      </c>
      <c r="D2203" t="s">
        <v>6884</v>
      </c>
      <c r="E2203" t="s">
        <v>1709</v>
      </c>
      <c r="H2203" t="str">
        <f>INDEX('Vensim Variables'!$B:$B,MATCH(EPS!$B2203,'Vensim Variables'!$A:$A,0))</f>
        <v>g pollutant</v>
      </c>
      <c r="I2203" t="str">
        <f t="shared" si="68"/>
        <v>PM25</v>
      </c>
      <c r="J2203">
        <f>INDEX(NoSettings!$D:$D,MATCH(EPS!$A2203,NoSettings!$A:$A,0))</f>
        <v>0</v>
      </c>
      <c r="K2203">
        <f>INDEX(GWP!$C$2:$C$13,MATCH(EPS!I2203,GWP!$B$2:$B$13,0))</f>
        <v>0</v>
      </c>
      <c r="L2203" s="4">
        <f t="shared" si="69"/>
        <v>0</v>
      </c>
    </row>
    <row r="2204" spans="1:12">
      <c r="A2204" t="s">
        <v>7808</v>
      </c>
      <c r="B2204" t="s">
        <v>7381</v>
      </c>
      <c r="C2204" t="s">
        <v>1732</v>
      </c>
      <c r="D2204" t="s">
        <v>6884</v>
      </c>
      <c r="E2204" t="s">
        <v>1710</v>
      </c>
      <c r="H2204" t="str">
        <f>INDEX('Vensim Variables'!$B:$B,MATCH(EPS!$B2204,'Vensim Variables'!$A:$A,0))</f>
        <v>g pollutant</v>
      </c>
      <c r="I2204" t="str">
        <f t="shared" si="68"/>
        <v>SOx</v>
      </c>
      <c r="J2204">
        <f>INDEX(NoSettings!$D:$D,MATCH(EPS!$A2204,NoSettings!$A:$A,0))</f>
        <v>0</v>
      </c>
      <c r="K2204">
        <f>INDEX(GWP!$C$2:$C$13,MATCH(EPS!I2204,GWP!$B$2:$B$13,0))</f>
        <v>0</v>
      </c>
      <c r="L2204" s="4">
        <f t="shared" si="69"/>
        <v>0</v>
      </c>
    </row>
    <row r="2205" spans="1:12">
      <c r="A2205" t="s">
        <v>7809</v>
      </c>
      <c r="B2205" t="s">
        <v>7381</v>
      </c>
      <c r="C2205" t="s">
        <v>1732</v>
      </c>
      <c r="D2205" t="s">
        <v>6884</v>
      </c>
      <c r="E2205" t="s">
        <v>1711</v>
      </c>
      <c r="H2205" t="str">
        <f>INDEX('Vensim Variables'!$B:$B,MATCH(EPS!$B2205,'Vensim Variables'!$A:$A,0))</f>
        <v>g pollutant</v>
      </c>
      <c r="I2205" t="str">
        <f t="shared" si="68"/>
        <v>BC</v>
      </c>
      <c r="J2205">
        <f>INDEX(NoSettings!$D:$D,MATCH(EPS!$A2205,NoSettings!$A:$A,0))</f>
        <v>0</v>
      </c>
      <c r="K2205">
        <f>INDEX(GWP!$C$2:$C$13,MATCH(EPS!I2205,GWP!$B$2:$B$13,0))</f>
        <v>0</v>
      </c>
      <c r="L2205" s="4">
        <f t="shared" si="69"/>
        <v>0</v>
      </c>
    </row>
    <row r="2206" spans="1:12">
      <c r="A2206" t="s">
        <v>7810</v>
      </c>
      <c r="B2206" t="s">
        <v>7381</v>
      </c>
      <c r="C2206" t="s">
        <v>1732</v>
      </c>
      <c r="D2206" t="s">
        <v>6884</v>
      </c>
      <c r="E2206" t="s">
        <v>1712</v>
      </c>
      <c r="H2206" t="str">
        <f>INDEX('Vensim Variables'!$B:$B,MATCH(EPS!$B2206,'Vensim Variables'!$A:$A,0))</f>
        <v>g pollutant</v>
      </c>
      <c r="I2206" t="str">
        <f t="shared" si="68"/>
        <v>OC</v>
      </c>
      <c r="J2206">
        <f>INDEX(NoSettings!$D:$D,MATCH(EPS!$A2206,NoSettings!$A:$A,0))</f>
        <v>0</v>
      </c>
      <c r="K2206">
        <f>INDEX(GWP!$C$2:$C$13,MATCH(EPS!I2206,GWP!$B$2:$B$13,0))</f>
        <v>0</v>
      </c>
      <c r="L2206" s="4">
        <f t="shared" si="69"/>
        <v>0</v>
      </c>
    </row>
    <row r="2207" spans="1:12">
      <c r="A2207" t="s">
        <v>7811</v>
      </c>
      <c r="B2207" t="s">
        <v>7381</v>
      </c>
      <c r="C2207" t="s">
        <v>1732</v>
      </c>
      <c r="D2207" t="s">
        <v>6884</v>
      </c>
      <c r="E2207" t="s">
        <v>1713</v>
      </c>
      <c r="H2207" t="str">
        <f>INDEX('Vensim Variables'!$B:$B,MATCH(EPS!$B2207,'Vensim Variables'!$A:$A,0))</f>
        <v>g pollutant</v>
      </c>
      <c r="I2207" t="str">
        <f t="shared" si="68"/>
        <v>CH4</v>
      </c>
      <c r="J2207">
        <f>INDEX(NoSettings!$D:$D,MATCH(EPS!$A2207,NoSettings!$A:$A,0))</f>
        <v>0</v>
      </c>
      <c r="K2207">
        <f>INDEX(GWP!$C$2:$C$13,MATCH(EPS!I2207,GWP!$B$2:$B$13,0))</f>
        <v>28</v>
      </c>
      <c r="L2207" s="4">
        <f t="shared" si="69"/>
        <v>0</v>
      </c>
    </row>
    <row r="2208" spans="1:12">
      <c r="A2208" t="s">
        <v>7812</v>
      </c>
      <c r="B2208" t="s">
        <v>7381</v>
      </c>
      <c r="C2208" t="s">
        <v>1732</v>
      </c>
      <c r="D2208" t="s">
        <v>6884</v>
      </c>
      <c r="E2208" t="s">
        <v>1714</v>
      </c>
      <c r="H2208" t="str">
        <f>INDEX('Vensim Variables'!$B:$B,MATCH(EPS!$B2208,'Vensim Variables'!$A:$A,0))</f>
        <v>g pollutant</v>
      </c>
      <c r="I2208" t="str">
        <f t="shared" si="68"/>
        <v>N2O</v>
      </c>
      <c r="J2208">
        <f>INDEX(NoSettings!$D:$D,MATCH(EPS!$A2208,NoSettings!$A:$A,0))</f>
        <v>0</v>
      </c>
      <c r="K2208">
        <f>INDEX(GWP!$C$2:$C$13,MATCH(EPS!I2208,GWP!$B$2:$B$13,0))</f>
        <v>265</v>
      </c>
      <c r="L2208" s="4">
        <f t="shared" si="69"/>
        <v>0</v>
      </c>
    </row>
    <row r="2209" spans="1:12">
      <c r="A2209" t="s">
        <v>7813</v>
      </c>
      <c r="B2209" t="s">
        <v>7381</v>
      </c>
      <c r="C2209" t="s">
        <v>1732</v>
      </c>
      <c r="D2209" t="s">
        <v>6884</v>
      </c>
      <c r="E2209" t="s">
        <v>1715</v>
      </c>
      <c r="H2209" t="str">
        <f>INDEX('Vensim Variables'!$B:$B,MATCH(EPS!$B2209,'Vensim Variables'!$A:$A,0))</f>
        <v>g pollutant</v>
      </c>
      <c r="I2209" t="str">
        <f t="shared" si="68"/>
        <v>F gases</v>
      </c>
      <c r="J2209">
        <f>INDEX(NoSettings!$D:$D,MATCH(EPS!$A2209,NoSettings!$A:$A,0))</f>
        <v>0</v>
      </c>
      <c r="K2209">
        <f>INDEX(GWP!$C$2:$C$13,MATCH(EPS!I2209,GWP!$B$2:$B$13,0))</f>
        <v>1</v>
      </c>
      <c r="L2209" s="4">
        <f t="shared" si="69"/>
        <v>0</v>
      </c>
    </row>
    <row r="2210" spans="1:12">
      <c r="A2210" t="s">
        <v>7814</v>
      </c>
      <c r="B2210" t="s">
        <v>7381</v>
      </c>
      <c r="C2210" t="s">
        <v>1732</v>
      </c>
      <c r="D2210" t="s">
        <v>6885</v>
      </c>
      <c r="E2210" t="s">
        <v>1702</v>
      </c>
      <c r="H2210" t="str">
        <f>INDEX('Vensim Variables'!$B:$B,MATCH(EPS!$B2210,'Vensim Variables'!$A:$A,0))</f>
        <v>g pollutant</v>
      </c>
      <c r="I2210" t="str">
        <f t="shared" si="68"/>
        <v>CO2</v>
      </c>
      <c r="J2210">
        <f>INDEX(NoSettings!$D:$D,MATCH(EPS!$A2210,NoSettings!$A:$A,0))</f>
        <v>0</v>
      </c>
      <c r="K2210">
        <f>INDEX(GWP!$C$2:$C$13,MATCH(EPS!I2210,GWP!$B$2:$B$13,0))</f>
        <v>1</v>
      </c>
      <c r="L2210" s="4">
        <f t="shared" si="69"/>
        <v>0</v>
      </c>
    </row>
    <row r="2211" spans="1:12">
      <c r="A2211" t="s">
        <v>7815</v>
      </c>
      <c r="B2211" t="s">
        <v>7381</v>
      </c>
      <c r="C2211" t="s">
        <v>1732</v>
      </c>
      <c r="D2211" t="s">
        <v>6885</v>
      </c>
      <c r="E2211" t="s">
        <v>1705</v>
      </c>
      <c r="H2211" t="str">
        <f>INDEX('Vensim Variables'!$B:$B,MATCH(EPS!$B2211,'Vensim Variables'!$A:$A,0))</f>
        <v>g pollutant</v>
      </c>
      <c r="I2211" t="str">
        <f t="shared" si="68"/>
        <v>VOC</v>
      </c>
      <c r="J2211">
        <f>INDEX(NoSettings!$D:$D,MATCH(EPS!$A2211,NoSettings!$A:$A,0))</f>
        <v>0</v>
      </c>
      <c r="K2211">
        <f>INDEX(GWP!$C$2:$C$13,MATCH(EPS!I2211,GWP!$B$2:$B$13,0))</f>
        <v>0</v>
      </c>
      <c r="L2211" s="4">
        <f t="shared" si="69"/>
        <v>0</v>
      </c>
    </row>
    <row r="2212" spans="1:12">
      <c r="A2212" t="s">
        <v>7816</v>
      </c>
      <c r="B2212" t="s">
        <v>7381</v>
      </c>
      <c r="C2212" t="s">
        <v>1732</v>
      </c>
      <c r="D2212" t="s">
        <v>6885</v>
      </c>
      <c r="E2212" t="s">
        <v>1706</v>
      </c>
      <c r="H2212" t="str">
        <f>INDEX('Vensim Variables'!$B:$B,MATCH(EPS!$B2212,'Vensim Variables'!$A:$A,0))</f>
        <v>g pollutant</v>
      </c>
      <c r="I2212" t="str">
        <f t="shared" si="68"/>
        <v>CO</v>
      </c>
      <c r="J2212">
        <f>INDEX(NoSettings!$D:$D,MATCH(EPS!$A2212,NoSettings!$A:$A,0))</f>
        <v>0</v>
      </c>
      <c r="K2212">
        <f>INDEX(GWP!$C$2:$C$13,MATCH(EPS!I2212,GWP!$B$2:$B$13,0))</f>
        <v>0</v>
      </c>
      <c r="L2212" s="4">
        <f t="shared" si="69"/>
        <v>0</v>
      </c>
    </row>
    <row r="2213" spans="1:12">
      <c r="A2213" t="s">
        <v>7817</v>
      </c>
      <c r="B2213" t="s">
        <v>7381</v>
      </c>
      <c r="C2213" t="s">
        <v>1732</v>
      </c>
      <c r="D2213" t="s">
        <v>6885</v>
      </c>
      <c r="E2213" t="s">
        <v>1707</v>
      </c>
      <c r="H2213" t="str">
        <f>INDEX('Vensim Variables'!$B:$B,MATCH(EPS!$B2213,'Vensim Variables'!$A:$A,0))</f>
        <v>g pollutant</v>
      </c>
      <c r="I2213" t="str">
        <f t="shared" si="68"/>
        <v>NOx</v>
      </c>
      <c r="J2213">
        <f>INDEX(NoSettings!$D:$D,MATCH(EPS!$A2213,NoSettings!$A:$A,0))</f>
        <v>0</v>
      </c>
      <c r="K2213">
        <f>INDEX(GWP!$C$2:$C$13,MATCH(EPS!I2213,GWP!$B$2:$B$13,0))</f>
        <v>0</v>
      </c>
      <c r="L2213" s="4">
        <f t="shared" si="69"/>
        <v>0</v>
      </c>
    </row>
    <row r="2214" spans="1:12">
      <c r="A2214" t="s">
        <v>7818</v>
      </c>
      <c r="B2214" t="s">
        <v>7381</v>
      </c>
      <c r="C2214" t="s">
        <v>1732</v>
      </c>
      <c r="D2214" t="s">
        <v>6885</v>
      </c>
      <c r="E2214" t="s">
        <v>1708</v>
      </c>
      <c r="H2214" t="str">
        <f>INDEX('Vensim Variables'!$B:$B,MATCH(EPS!$B2214,'Vensim Variables'!$A:$A,0))</f>
        <v>g pollutant</v>
      </c>
      <c r="I2214" t="str">
        <f t="shared" si="68"/>
        <v>PM10</v>
      </c>
      <c r="J2214">
        <f>INDEX(NoSettings!$D:$D,MATCH(EPS!$A2214,NoSettings!$A:$A,0))</f>
        <v>0</v>
      </c>
      <c r="K2214">
        <f>INDEX(GWP!$C$2:$C$13,MATCH(EPS!I2214,GWP!$B$2:$B$13,0))</f>
        <v>0</v>
      </c>
      <c r="L2214" s="4">
        <f t="shared" si="69"/>
        <v>0</v>
      </c>
    </row>
    <row r="2215" spans="1:12">
      <c r="A2215" t="s">
        <v>7819</v>
      </c>
      <c r="B2215" t="s">
        <v>7381</v>
      </c>
      <c r="C2215" t="s">
        <v>1732</v>
      </c>
      <c r="D2215" t="s">
        <v>6885</v>
      </c>
      <c r="E2215" t="s">
        <v>1709</v>
      </c>
      <c r="H2215" t="str">
        <f>INDEX('Vensim Variables'!$B:$B,MATCH(EPS!$B2215,'Vensim Variables'!$A:$A,0))</f>
        <v>g pollutant</v>
      </c>
      <c r="I2215" t="str">
        <f t="shared" si="68"/>
        <v>PM25</v>
      </c>
      <c r="J2215">
        <f>INDEX(NoSettings!$D:$D,MATCH(EPS!$A2215,NoSettings!$A:$A,0))</f>
        <v>0</v>
      </c>
      <c r="K2215">
        <f>INDEX(GWP!$C$2:$C$13,MATCH(EPS!I2215,GWP!$B$2:$B$13,0))</f>
        <v>0</v>
      </c>
      <c r="L2215" s="4">
        <f t="shared" si="69"/>
        <v>0</v>
      </c>
    </row>
    <row r="2216" spans="1:12">
      <c r="A2216" t="s">
        <v>7820</v>
      </c>
      <c r="B2216" t="s">
        <v>7381</v>
      </c>
      <c r="C2216" t="s">
        <v>1732</v>
      </c>
      <c r="D2216" t="s">
        <v>6885</v>
      </c>
      <c r="E2216" t="s">
        <v>1710</v>
      </c>
      <c r="H2216" t="str">
        <f>INDEX('Vensim Variables'!$B:$B,MATCH(EPS!$B2216,'Vensim Variables'!$A:$A,0))</f>
        <v>g pollutant</v>
      </c>
      <c r="I2216" t="str">
        <f t="shared" si="68"/>
        <v>SOx</v>
      </c>
      <c r="J2216">
        <f>INDEX(NoSettings!$D:$D,MATCH(EPS!$A2216,NoSettings!$A:$A,0))</f>
        <v>0</v>
      </c>
      <c r="K2216">
        <f>INDEX(GWP!$C$2:$C$13,MATCH(EPS!I2216,GWP!$B$2:$B$13,0))</f>
        <v>0</v>
      </c>
      <c r="L2216" s="4">
        <f t="shared" si="69"/>
        <v>0</v>
      </c>
    </row>
    <row r="2217" spans="1:12">
      <c r="A2217" t="s">
        <v>7821</v>
      </c>
      <c r="B2217" t="s">
        <v>7381</v>
      </c>
      <c r="C2217" t="s">
        <v>1732</v>
      </c>
      <c r="D2217" t="s">
        <v>6885</v>
      </c>
      <c r="E2217" t="s">
        <v>1711</v>
      </c>
      <c r="H2217" t="str">
        <f>INDEX('Vensim Variables'!$B:$B,MATCH(EPS!$B2217,'Vensim Variables'!$A:$A,0))</f>
        <v>g pollutant</v>
      </c>
      <c r="I2217" t="str">
        <f t="shared" si="68"/>
        <v>BC</v>
      </c>
      <c r="J2217">
        <f>INDEX(NoSettings!$D:$D,MATCH(EPS!$A2217,NoSettings!$A:$A,0))</f>
        <v>0</v>
      </c>
      <c r="K2217">
        <f>INDEX(GWP!$C$2:$C$13,MATCH(EPS!I2217,GWP!$B$2:$B$13,0))</f>
        <v>0</v>
      </c>
      <c r="L2217" s="4">
        <f t="shared" si="69"/>
        <v>0</v>
      </c>
    </row>
    <row r="2218" spans="1:12">
      <c r="A2218" t="s">
        <v>7822</v>
      </c>
      <c r="B2218" t="s">
        <v>7381</v>
      </c>
      <c r="C2218" t="s">
        <v>1732</v>
      </c>
      <c r="D2218" t="s">
        <v>6885</v>
      </c>
      <c r="E2218" t="s">
        <v>1712</v>
      </c>
      <c r="H2218" t="str">
        <f>INDEX('Vensim Variables'!$B:$B,MATCH(EPS!$B2218,'Vensim Variables'!$A:$A,0))</f>
        <v>g pollutant</v>
      </c>
      <c r="I2218" t="str">
        <f t="shared" si="68"/>
        <v>OC</v>
      </c>
      <c r="J2218">
        <f>INDEX(NoSettings!$D:$D,MATCH(EPS!$A2218,NoSettings!$A:$A,0))</f>
        <v>0</v>
      </c>
      <c r="K2218">
        <f>INDEX(GWP!$C$2:$C$13,MATCH(EPS!I2218,GWP!$B$2:$B$13,0))</f>
        <v>0</v>
      </c>
      <c r="L2218" s="4">
        <f t="shared" si="69"/>
        <v>0</v>
      </c>
    </row>
    <row r="2219" spans="1:12">
      <c r="A2219" t="s">
        <v>7823</v>
      </c>
      <c r="B2219" t="s">
        <v>7381</v>
      </c>
      <c r="C2219" t="s">
        <v>1732</v>
      </c>
      <c r="D2219" t="s">
        <v>6885</v>
      </c>
      <c r="E2219" t="s">
        <v>1713</v>
      </c>
      <c r="H2219" t="str">
        <f>INDEX('Vensim Variables'!$B:$B,MATCH(EPS!$B2219,'Vensim Variables'!$A:$A,0))</f>
        <v>g pollutant</v>
      </c>
      <c r="I2219" t="str">
        <f t="shared" si="68"/>
        <v>CH4</v>
      </c>
      <c r="J2219">
        <f>INDEX(NoSettings!$D:$D,MATCH(EPS!$A2219,NoSettings!$A:$A,0))</f>
        <v>0</v>
      </c>
      <c r="K2219">
        <f>INDEX(GWP!$C$2:$C$13,MATCH(EPS!I2219,GWP!$B$2:$B$13,0))</f>
        <v>28</v>
      </c>
      <c r="L2219" s="4">
        <f t="shared" si="69"/>
        <v>0</v>
      </c>
    </row>
    <row r="2220" spans="1:12">
      <c r="A2220" t="s">
        <v>7824</v>
      </c>
      <c r="B2220" t="s">
        <v>7381</v>
      </c>
      <c r="C2220" t="s">
        <v>1732</v>
      </c>
      <c r="D2220" t="s">
        <v>6885</v>
      </c>
      <c r="E2220" t="s">
        <v>1714</v>
      </c>
      <c r="H2220" t="str">
        <f>INDEX('Vensim Variables'!$B:$B,MATCH(EPS!$B2220,'Vensim Variables'!$A:$A,0))</f>
        <v>g pollutant</v>
      </c>
      <c r="I2220" t="str">
        <f t="shared" si="68"/>
        <v>N2O</v>
      </c>
      <c r="J2220">
        <f>INDEX(NoSettings!$D:$D,MATCH(EPS!$A2220,NoSettings!$A:$A,0))</f>
        <v>0</v>
      </c>
      <c r="K2220">
        <f>INDEX(GWP!$C$2:$C$13,MATCH(EPS!I2220,GWP!$B$2:$B$13,0))</f>
        <v>265</v>
      </c>
      <c r="L2220" s="4">
        <f t="shared" si="69"/>
        <v>0</v>
      </c>
    </row>
    <row r="2221" spans="1:12">
      <c r="A2221" t="s">
        <v>7825</v>
      </c>
      <c r="B2221" t="s">
        <v>7381</v>
      </c>
      <c r="C2221" t="s">
        <v>1732</v>
      </c>
      <c r="D2221" t="s">
        <v>6885</v>
      </c>
      <c r="E2221" t="s">
        <v>1715</v>
      </c>
      <c r="H2221" t="str">
        <f>INDEX('Vensim Variables'!$B:$B,MATCH(EPS!$B2221,'Vensim Variables'!$A:$A,0))</f>
        <v>g pollutant</v>
      </c>
      <c r="I2221" t="str">
        <f t="shared" si="68"/>
        <v>F gases</v>
      </c>
      <c r="J2221">
        <f>INDEX(NoSettings!$D:$D,MATCH(EPS!$A2221,NoSettings!$A:$A,0))</f>
        <v>0</v>
      </c>
      <c r="K2221">
        <f>INDEX(GWP!$C$2:$C$13,MATCH(EPS!I2221,GWP!$B$2:$B$13,0))</f>
        <v>1</v>
      </c>
      <c r="L2221" s="4">
        <f t="shared" si="69"/>
        <v>0</v>
      </c>
    </row>
    <row r="2222" spans="1:12">
      <c r="A2222" t="s">
        <v>7826</v>
      </c>
      <c r="B2222" t="s">
        <v>7381</v>
      </c>
      <c r="C2222" t="s">
        <v>1732</v>
      </c>
      <c r="D2222" t="s">
        <v>6886</v>
      </c>
      <c r="E2222" t="s">
        <v>1702</v>
      </c>
      <c r="H2222" t="str">
        <f>INDEX('Vensim Variables'!$B:$B,MATCH(EPS!$B2222,'Vensim Variables'!$A:$A,0))</f>
        <v>g pollutant</v>
      </c>
      <c r="I2222" t="str">
        <f t="shared" si="68"/>
        <v>CO2</v>
      </c>
      <c r="J2222">
        <f>INDEX(NoSettings!$D:$D,MATCH(EPS!$A2222,NoSettings!$A:$A,0))</f>
        <v>0</v>
      </c>
      <c r="K2222">
        <f>INDEX(GWP!$C$2:$C$13,MATCH(EPS!I2222,GWP!$B$2:$B$13,0))</f>
        <v>1</v>
      </c>
      <c r="L2222" s="4">
        <f t="shared" si="69"/>
        <v>0</v>
      </c>
    </row>
    <row r="2223" spans="1:12">
      <c r="A2223" t="s">
        <v>7827</v>
      </c>
      <c r="B2223" t="s">
        <v>7381</v>
      </c>
      <c r="C2223" t="s">
        <v>1732</v>
      </c>
      <c r="D2223" t="s">
        <v>6886</v>
      </c>
      <c r="E2223" t="s">
        <v>1705</v>
      </c>
      <c r="H2223" t="str">
        <f>INDEX('Vensim Variables'!$B:$B,MATCH(EPS!$B2223,'Vensim Variables'!$A:$A,0))</f>
        <v>g pollutant</v>
      </c>
      <c r="I2223" t="str">
        <f t="shared" si="68"/>
        <v>VOC</v>
      </c>
      <c r="J2223">
        <f>INDEX(NoSettings!$D:$D,MATCH(EPS!$A2223,NoSettings!$A:$A,0))</f>
        <v>0</v>
      </c>
      <c r="K2223">
        <f>INDEX(GWP!$C$2:$C$13,MATCH(EPS!I2223,GWP!$B$2:$B$13,0))</f>
        <v>0</v>
      </c>
      <c r="L2223" s="4">
        <f t="shared" si="69"/>
        <v>0</v>
      </c>
    </row>
    <row r="2224" spans="1:12">
      <c r="A2224" t="s">
        <v>7828</v>
      </c>
      <c r="B2224" t="s">
        <v>7381</v>
      </c>
      <c r="C2224" t="s">
        <v>1732</v>
      </c>
      <c r="D2224" t="s">
        <v>6886</v>
      </c>
      <c r="E2224" t="s">
        <v>1706</v>
      </c>
      <c r="H2224" t="str">
        <f>INDEX('Vensim Variables'!$B:$B,MATCH(EPS!$B2224,'Vensim Variables'!$A:$A,0))</f>
        <v>g pollutant</v>
      </c>
      <c r="I2224" t="str">
        <f t="shared" si="68"/>
        <v>CO</v>
      </c>
      <c r="J2224">
        <f>INDEX(NoSettings!$D:$D,MATCH(EPS!$A2224,NoSettings!$A:$A,0))</f>
        <v>0</v>
      </c>
      <c r="K2224">
        <f>INDEX(GWP!$C$2:$C$13,MATCH(EPS!I2224,GWP!$B$2:$B$13,0))</f>
        <v>0</v>
      </c>
      <c r="L2224" s="4">
        <f t="shared" si="69"/>
        <v>0</v>
      </c>
    </row>
    <row r="2225" spans="1:12">
      <c r="A2225" t="s">
        <v>7829</v>
      </c>
      <c r="B2225" t="s">
        <v>7381</v>
      </c>
      <c r="C2225" t="s">
        <v>1732</v>
      </c>
      <c r="D2225" t="s">
        <v>6886</v>
      </c>
      <c r="E2225" t="s">
        <v>1707</v>
      </c>
      <c r="H2225" t="str">
        <f>INDEX('Vensim Variables'!$B:$B,MATCH(EPS!$B2225,'Vensim Variables'!$A:$A,0))</f>
        <v>g pollutant</v>
      </c>
      <c r="I2225" t="str">
        <f t="shared" si="68"/>
        <v>NOx</v>
      </c>
      <c r="J2225">
        <f>INDEX(NoSettings!$D:$D,MATCH(EPS!$A2225,NoSettings!$A:$A,0))</f>
        <v>0</v>
      </c>
      <c r="K2225">
        <f>INDEX(GWP!$C$2:$C$13,MATCH(EPS!I2225,GWP!$B$2:$B$13,0))</f>
        <v>0</v>
      </c>
      <c r="L2225" s="4">
        <f t="shared" si="69"/>
        <v>0</v>
      </c>
    </row>
    <row r="2226" spans="1:12">
      <c r="A2226" t="s">
        <v>7830</v>
      </c>
      <c r="B2226" t="s">
        <v>7381</v>
      </c>
      <c r="C2226" t="s">
        <v>1732</v>
      </c>
      <c r="D2226" t="s">
        <v>6886</v>
      </c>
      <c r="E2226" t="s">
        <v>1708</v>
      </c>
      <c r="H2226" t="str">
        <f>INDEX('Vensim Variables'!$B:$B,MATCH(EPS!$B2226,'Vensim Variables'!$A:$A,0))</f>
        <v>g pollutant</v>
      </c>
      <c r="I2226" t="str">
        <f t="shared" si="68"/>
        <v>PM10</v>
      </c>
      <c r="J2226">
        <f>INDEX(NoSettings!$D:$D,MATCH(EPS!$A2226,NoSettings!$A:$A,0))</f>
        <v>0</v>
      </c>
      <c r="K2226">
        <f>INDEX(GWP!$C$2:$C$13,MATCH(EPS!I2226,GWP!$B$2:$B$13,0))</f>
        <v>0</v>
      </c>
      <c r="L2226" s="4">
        <f t="shared" si="69"/>
        <v>0</v>
      </c>
    </row>
    <row r="2227" spans="1:12">
      <c r="A2227" t="s">
        <v>7831</v>
      </c>
      <c r="B2227" t="s">
        <v>7381</v>
      </c>
      <c r="C2227" t="s">
        <v>1732</v>
      </c>
      <c r="D2227" t="s">
        <v>6886</v>
      </c>
      <c r="E2227" t="s">
        <v>1709</v>
      </c>
      <c r="H2227" t="str">
        <f>INDEX('Vensim Variables'!$B:$B,MATCH(EPS!$B2227,'Vensim Variables'!$A:$A,0))</f>
        <v>g pollutant</v>
      </c>
      <c r="I2227" t="str">
        <f t="shared" si="68"/>
        <v>PM25</v>
      </c>
      <c r="J2227">
        <f>INDEX(NoSettings!$D:$D,MATCH(EPS!$A2227,NoSettings!$A:$A,0))</f>
        <v>0</v>
      </c>
      <c r="K2227">
        <f>INDEX(GWP!$C$2:$C$13,MATCH(EPS!I2227,GWP!$B$2:$B$13,0))</f>
        <v>0</v>
      </c>
      <c r="L2227" s="4">
        <f t="shared" si="69"/>
        <v>0</v>
      </c>
    </row>
    <row r="2228" spans="1:12">
      <c r="A2228" t="s">
        <v>7832</v>
      </c>
      <c r="B2228" t="s">
        <v>7381</v>
      </c>
      <c r="C2228" t="s">
        <v>1732</v>
      </c>
      <c r="D2228" t="s">
        <v>6886</v>
      </c>
      <c r="E2228" t="s">
        <v>1710</v>
      </c>
      <c r="H2228" t="str">
        <f>INDEX('Vensim Variables'!$B:$B,MATCH(EPS!$B2228,'Vensim Variables'!$A:$A,0))</f>
        <v>g pollutant</v>
      </c>
      <c r="I2228" t="str">
        <f t="shared" si="68"/>
        <v>SOx</v>
      </c>
      <c r="J2228">
        <f>INDEX(NoSettings!$D:$D,MATCH(EPS!$A2228,NoSettings!$A:$A,0))</f>
        <v>0</v>
      </c>
      <c r="K2228">
        <f>INDEX(GWP!$C$2:$C$13,MATCH(EPS!I2228,GWP!$B$2:$B$13,0))</f>
        <v>0</v>
      </c>
      <c r="L2228" s="4">
        <f t="shared" si="69"/>
        <v>0</v>
      </c>
    </row>
    <row r="2229" spans="1:12">
      <c r="A2229" t="s">
        <v>7833</v>
      </c>
      <c r="B2229" t="s">
        <v>7381</v>
      </c>
      <c r="C2229" t="s">
        <v>1732</v>
      </c>
      <c r="D2229" t="s">
        <v>6886</v>
      </c>
      <c r="E2229" t="s">
        <v>1711</v>
      </c>
      <c r="H2229" t="str">
        <f>INDEX('Vensim Variables'!$B:$B,MATCH(EPS!$B2229,'Vensim Variables'!$A:$A,0))</f>
        <v>g pollutant</v>
      </c>
      <c r="I2229" t="str">
        <f t="shared" si="68"/>
        <v>BC</v>
      </c>
      <c r="J2229">
        <f>INDEX(NoSettings!$D:$D,MATCH(EPS!$A2229,NoSettings!$A:$A,0))</f>
        <v>0</v>
      </c>
      <c r="K2229">
        <f>INDEX(GWP!$C$2:$C$13,MATCH(EPS!I2229,GWP!$B$2:$B$13,0))</f>
        <v>0</v>
      </c>
      <c r="L2229" s="4">
        <f t="shared" si="69"/>
        <v>0</v>
      </c>
    </row>
    <row r="2230" spans="1:12">
      <c r="A2230" t="s">
        <v>7834</v>
      </c>
      <c r="B2230" t="s">
        <v>7381</v>
      </c>
      <c r="C2230" t="s">
        <v>1732</v>
      </c>
      <c r="D2230" t="s">
        <v>6886</v>
      </c>
      <c r="E2230" t="s">
        <v>1712</v>
      </c>
      <c r="H2230" t="str">
        <f>INDEX('Vensim Variables'!$B:$B,MATCH(EPS!$B2230,'Vensim Variables'!$A:$A,0))</f>
        <v>g pollutant</v>
      </c>
      <c r="I2230" t="str">
        <f t="shared" si="68"/>
        <v>OC</v>
      </c>
      <c r="J2230">
        <f>INDEX(NoSettings!$D:$D,MATCH(EPS!$A2230,NoSettings!$A:$A,0))</f>
        <v>0</v>
      </c>
      <c r="K2230">
        <f>INDEX(GWP!$C$2:$C$13,MATCH(EPS!I2230,GWP!$B$2:$B$13,0))</f>
        <v>0</v>
      </c>
      <c r="L2230" s="4">
        <f t="shared" si="69"/>
        <v>0</v>
      </c>
    </row>
    <row r="2231" spans="1:12">
      <c r="A2231" t="s">
        <v>7835</v>
      </c>
      <c r="B2231" t="s">
        <v>7381</v>
      </c>
      <c r="C2231" t="s">
        <v>1732</v>
      </c>
      <c r="D2231" t="s">
        <v>6886</v>
      </c>
      <c r="E2231" t="s">
        <v>1713</v>
      </c>
      <c r="H2231" t="str">
        <f>INDEX('Vensim Variables'!$B:$B,MATCH(EPS!$B2231,'Vensim Variables'!$A:$A,0))</f>
        <v>g pollutant</v>
      </c>
      <c r="I2231" t="str">
        <f t="shared" si="68"/>
        <v>CH4</v>
      </c>
      <c r="J2231">
        <f>INDEX(NoSettings!$D:$D,MATCH(EPS!$A2231,NoSettings!$A:$A,0))</f>
        <v>0</v>
      </c>
      <c r="K2231">
        <f>INDEX(GWP!$C$2:$C$13,MATCH(EPS!I2231,GWP!$B$2:$B$13,0))</f>
        <v>28</v>
      </c>
      <c r="L2231" s="4">
        <f t="shared" si="69"/>
        <v>0</v>
      </c>
    </row>
    <row r="2232" spans="1:12">
      <c r="A2232" t="s">
        <v>7836</v>
      </c>
      <c r="B2232" t="s">
        <v>7381</v>
      </c>
      <c r="C2232" t="s">
        <v>1732</v>
      </c>
      <c r="D2232" t="s">
        <v>6886</v>
      </c>
      <c r="E2232" t="s">
        <v>1714</v>
      </c>
      <c r="H2232" t="str">
        <f>INDEX('Vensim Variables'!$B:$B,MATCH(EPS!$B2232,'Vensim Variables'!$A:$A,0))</f>
        <v>g pollutant</v>
      </c>
      <c r="I2232" t="str">
        <f t="shared" si="68"/>
        <v>N2O</v>
      </c>
      <c r="J2232">
        <f>INDEX(NoSettings!$D:$D,MATCH(EPS!$A2232,NoSettings!$A:$A,0))</f>
        <v>0</v>
      </c>
      <c r="K2232">
        <f>INDEX(GWP!$C$2:$C$13,MATCH(EPS!I2232,GWP!$B$2:$B$13,0))</f>
        <v>265</v>
      </c>
      <c r="L2232" s="4">
        <f t="shared" si="69"/>
        <v>0</v>
      </c>
    </row>
    <row r="2233" spans="1:12">
      <c r="A2233" t="s">
        <v>7837</v>
      </c>
      <c r="B2233" t="s">
        <v>7381</v>
      </c>
      <c r="C2233" t="s">
        <v>1732</v>
      </c>
      <c r="D2233" t="s">
        <v>6886</v>
      </c>
      <c r="E2233" t="s">
        <v>1715</v>
      </c>
      <c r="H2233" t="str">
        <f>INDEX('Vensim Variables'!$B:$B,MATCH(EPS!$B2233,'Vensim Variables'!$A:$A,0))</f>
        <v>g pollutant</v>
      </c>
      <c r="I2233" t="str">
        <f t="shared" si="68"/>
        <v>F gases</v>
      </c>
      <c r="J2233">
        <f>INDEX(NoSettings!$D:$D,MATCH(EPS!$A2233,NoSettings!$A:$A,0))</f>
        <v>0</v>
      </c>
      <c r="K2233">
        <f>INDEX(GWP!$C$2:$C$13,MATCH(EPS!I2233,GWP!$B$2:$B$13,0))</f>
        <v>1</v>
      </c>
      <c r="L2233" s="4">
        <f t="shared" si="69"/>
        <v>0</v>
      </c>
    </row>
    <row r="2234" spans="1:12">
      <c r="A2234" t="s">
        <v>7838</v>
      </c>
      <c r="B2234" t="s">
        <v>7381</v>
      </c>
      <c r="C2234" t="s">
        <v>1732</v>
      </c>
      <c r="D2234" t="s">
        <v>6887</v>
      </c>
      <c r="E2234" t="s">
        <v>1702</v>
      </c>
      <c r="H2234" t="str">
        <f>INDEX('Vensim Variables'!$B:$B,MATCH(EPS!$B2234,'Vensim Variables'!$A:$A,0))</f>
        <v>g pollutant</v>
      </c>
      <c r="I2234" t="str">
        <f t="shared" si="68"/>
        <v>CO2</v>
      </c>
      <c r="J2234">
        <f>INDEX(NoSettings!$D:$D,MATCH(EPS!$A2234,NoSettings!$A:$A,0))</f>
        <v>0</v>
      </c>
      <c r="K2234">
        <f>INDEX(GWP!$C$2:$C$13,MATCH(EPS!I2234,GWP!$B$2:$B$13,0))</f>
        <v>1</v>
      </c>
      <c r="L2234" s="4">
        <f t="shared" si="69"/>
        <v>0</v>
      </c>
    </row>
    <row r="2235" spans="1:12">
      <c r="A2235" t="s">
        <v>7839</v>
      </c>
      <c r="B2235" t="s">
        <v>7381</v>
      </c>
      <c r="C2235" t="s">
        <v>1732</v>
      </c>
      <c r="D2235" t="s">
        <v>6887</v>
      </c>
      <c r="E2235" t="s">
        <v>1705</v>
      </c>
      <c r="H2235" t="str">
        <f>INDEX('Vensim Variables'!$B:$B,MATCH(EPS!$B2235,'Vensim Variables'!$A:$A,0))</f>
        <v>g pollutant</v>
      </c>
      <c r="I2235" t="str">
        <f t="shared" si="68"/>
        <v>VOC</v>
      </c>
      <c r="J2235">
        <f>INDEX(NoSettings!$D:$D,MATCH(EPS!$A2235,NoSettings!$A:$A,0))</f>
        <v>0</v>
      </c>
      <c r="K2235">
        <f>INDEX(GWP!$C$2:$C$13,MATCH(EPS!I2235,GWP!$B$2:$B$13,0))</f>
        <v>0</v>
      </c>
      <c r="L2235" s="4">
        <f t="shared" si="69"/>
        <v>0</v>
      </c>
    </row>
    <row r="2236" spans="1:12">
      <c r="A2236" t="s">
        <v>7840</v>
      </c>
      <c r="B2236" t="s">
        <v>7381</v>
      </c>
      <c r="C2236" t="s">
        <v>1732</v>
      </c>
      <c r="D2236" t="s">
        <v>6887</v>
      </c>
      <c r="E2236" t="s">
        <v>1706</v>
      </c>
      <c r="H2236" t="str">
        <f>INDEX('Vensim Variables'!$B:$B,MATCH(EPS!$B2236,'Vensim Variables'!$A:$A,0))</f>
        <v>g pollutant</v>
      </c>
      <c r="I2236" t="str">
        <f t="shared" si="68"/>
        <v>CO</v>
      </c>
      <c r="J2236">
        <f>INDEX(NoSettings!$D:$D,MATCH(EPS!$A2236,NoSettings!$A:$A,0))</f>
        <v>0</v>
      </c>
      <c r="K2236">
        <f>INDEX(GWP!$C$2:$C$13,MATCH(EPS!I2236,GWP!$B$2:$B$13,0))</f>
        <v>0</v>
      </c>
      <c r="L2236" s="4">
        <f t="shared" si="69"/>
        <v>0</v>
      </c>
    </row>
    <row r="2237" spans="1:12">
      <c r="A2237" t="s">
        <v>7841</v>
      </c>
      <c r="B2237" t="s">
        <v>7381</v>
      </c>
      <c r="C2237" t="s">
        <v>1732</v>
      </c>
      <c r="D2237" t="s">
        <v>6887</v>
      </c>
      <c r="E2237" t="s">
        <v>1707</v>
      </c>
      <c r="H2237" t="str">
        <f>INDEX('Vensim Variables'!$B:$B,MATCH(EPS!$B2237,'Vensim Variables'!$A:$A,0))</f>
        <v>g pollutant</v>
      </c>
      <c r="I2237" t="str">
        <f t="shared" si="68"/>
        <v>NOx</v>
      </c>
      <c r="J2237">
        <f>INDEX(NoSettings!$D:$D,MATCH(EPS!$A2237,NoSettings!$A:$A,0))</f>
        <v>0</v>
      </c>
      <c r="K2237">
        <f>INDEX(GWP!$C$2:$C$13,MATCH(EPS!I2237,GWP!$B$2:$B$13,0))</f>
        <v>0</v>
      </c>
      <c r="L2237" s="4">
        <f t="shared" si="69"/>
        <v>0</v>
      </c>
    </row>
    <row r="2238" spans="1:12">
      <c r="A2238" t="s">
        <v>7842</v>
      </c>
      <c r="B2238" t="s">
        <v>7381</v>
      </c>
      <c r="C2238" t="s">
        <v>1732</v>
      </c>
      <c r="D2238" t="s">
        <v>6887</v>
      </c>
      <c r="E2238" t="s">
        <v>1708</v>
      </c>
      <c r="H2238" t="str">
        <f>INDEX('Vensim Variables'!$B:$B,MATCH(EPS!$B2238,'Vensim Variables'!$A:$A,0))</f>
        <v>g pollutant</v>
      </c>
      <c r="I2238" t="str">
        <f t="shared" si="68"/>
        <v>PM10</v>
      </c>
      <c r="J2238">
        <f>INDEX(NoSettings!$D:$D,MATCH(EPS!$A2238,NoSettings!$A:$A,0))</f>
        <v>0</v>
      </c>
      <c r="K2238">
        <f>INDEX(GWP!$C$2:$C$13,MATCH(EPS!I2238,GWP!$B$2:$B$13,0))</f>
        <v>0</v>
      </c>
      <c r="L2238" s="4">
        <f t="shared" si="69"/>
        <v>0</v>
      </c>
    </row>
    <row r="2239" spans="1:12">
      <c r="A2239" t="s">
        <v>7843</v>
      </c>
      <c r="B2239" t="s">
        <v>7381</v>
      </c>
      <c r="C2239" t="s">
        <v>1732</v>
      </c>
      <c r="D2239" t="s">
        <v>6887</v>
      </c>
      <c r="E2239" t="s">
        <v>1709</v>
      </c>
      <c r="H2239" t="str">
        <f>INDEX('Vensim Variables'!$B:$B,MATCH(EPS!$B2239,'Vensim Variables'!$A:$A,0))</f>
        <v>g pollutant</v>
      </c>
      <c r="I2239" t="str">
        <f t="shared" si="68"/>
        <v>PM25</v>
      </c>
      <c r="J2239">
        <f>INDEX(NoSettings!$D:$D,MATCH(EPS!$A2239,NoSettings!$A:$A,0))</f>
        <v>0</v>
      </c>
      <c r="K2239">
        <f>INDEX(GWP!$C$2:$C$13,MATCH(EPS!I2239,GWP!$B$2:$B$13,0))</f>
        <v>0</v>
      </c>
      <c r="L2239" s="4">
        <f t="shared" si="69"/>
        <v>0</v>
      </c>
    </row>
    <row r="2240" spans="1:12">
      <c r="A2240" t="s">
        <v>7844</v>
      </c>
      <c r="B2240" t="s">
        <v>7381</v>
      </c>
      <c r="C2240" t="s">
        <v>1732</v>
      </c>
      <c r="D2240" t="s">
        <v>6887</v>
      </c>
      <c r="E2240" t="s">
        <v>1710</v>
      </c>
      <c r="H2240" t="str">
        <f>INDEX('Vensim Variables'!$B:$B,MATCH(EPS!$B2240,'Vensim Variables'!$A:$A,0))</f>
        <v>g pollutant</v>
      </c>
      <c r="I2240" t="str">
        <f t="shared" si="68"/>
        <v>SOx</v>
      </c>
      <c r="J2240">
        <f>INDEX(NoSettings!$D:$D,MATCH(EPS!$A2240,NoSettings!$A:$A,0))</f>
        <v>0</v>
      </c>
      <c r="K2240">
        <f>INDEX(GWP!$C$2:$C$13,MATCH(EPS!I2240,GWP!$B$2:$B$13,0))</f>
        <v>0</v>
      </c>
      <c r="L2240" s="4">
        <f t="shared" si="69"/>
        <v>0</v>
      </c>
    </row>
    <row r="2241" spans="1:12">
      <c r="A2241" t="s">
        <v>7845</v>
      </c>
      <c r="B2241" t="s">
        <v>7381</v>
      </c>
      <c r="C2241" t="s">
        <v>1732</v>
      </c>
      <c r="D2241" t="s">
        <v>6887</v>
      </c>
      <c r="E2241" t="s">
        <v>1711</v>
      </c>
      <c r="H2241" t="str">
        <f>INDEX('Vensim Variables'!$B:$B,MATCH(EPS!$B2241,'Vensim Variables'!$A:$A,0))</f>
        <v>g pollutant</v>
      </c>
      <c r="I2241" t="str">
        <f t="shared" si="68"/>
        <v>BC</v>
      </c>
      <c r="J2241">
        <f>INDEX(NoSettings!$D:$D,MATCH(EPS!$A2241,NoSettings!$A:$A,0))</f>
        <v>0</v>
      </c>
      <c r="K2241">
        <f>INDEX(GWP!$C$2:$C$13,MATCH(EPS!I2241,GWP!$B$2:$B$13,0))</f>
        <v>0</v>
      </c>
      <c r="L2241" s="4">
        <f t="shared" si="69"/>
        <v>0</v>
      </c>
    </row>
    <row r="2242" spans="1:12">
      <c r="A2242" t="s">
        <v>7846</v>
      </c>
      <c r="B2242" t="s">
        <v>7381</v>
      </c>
      <c r="C2242" t="s">
        <v>1732</v>
      </c>
      <c r="D2242" t="s">
        <v>6887</v>
      </c>
      <c r="E2242" t="s">
        <v>1712</v>
      </c>
      <c r="H2242" t="str">
        <f>INDEX('Vensim Variables'!$B:$B,MATCH(EPS!$B2242,'Vensim Variables'!$A:$A,0))</f>
        <v>g pollutant</v>
      </c>
      <c r="I2242" t="str">
        <f t="shared" si="68"/>
        <v>OC</v>
      </c>
      <c r="J2242">
        <f>INDEX(NoSettings!$D:$D,MATCH(EPS!$A2242,NoSettings!$A:$A,0))</f>
        <v>0</v>
      </c>
      <c r="K2242">
        <f>INDEX(GWP!$C$2:$C$13,MATCH(EPS!I2242,GWP!$B$2:$B$13,0))</f>
        <v>0</v>
      </c>
      <c r="L2242" s="4">
        <f t="shared" si="69"/>
        <v>0</v>
      </c>
    </row>
    <row r="2243" spans="1:12">
      <c r="A2243" t="s">
        <v>7847</v>
      </c>
      <c r="B2243" t="s">
        <v>7381</v>
      </c>
      <c r="C2243" t="s">
        <v>1732</v>
      </c>
      <c r="D2243" t="s">
        <v>6887</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INDEX(NoSettings!$D:$D,MATCH(EPS!$A2243,NoSettings!$A:$A,0))</f>
        <v>0</v>
      </c>
      <c r="K2243">
        <f>INDEX(GWP!$C$2:$C$13,MATCH(EPS!I2243,GWP!$B$2:$B$13,0))</f>
        <v>28</v>
      </c>
      <c r="L2243" s="4">
        <f t="shared" ref="L2243:L2306" si="71">IF(H2243="g pollutant",K2243*J2243/10^12,IF(H2243="MMTCO2e",J2243,IF(H2243="MWh",J2243,0)))</f>
        <v>0</v>
      </c>
    </row>
    <row r="2244" spans="1:12">
      <c r="A2244" t="s">
        <v>7848</v>
      </c>
      <c r="B2244" t="s">
        <v>7381</v>
      </c>
      <c r="C2244" t="s">
        <v>1732</v>
      </c>
      <c r="D2244" t="s">
        <v>6887</v>
      </c>
      <c r="E2244" t="s">
        <v>1714</v>
      </c>
      <c r="H2244" t="str">
        <f>INDEX('Vensim Variables'!$B:$B,MATCH(EPS!$B2244,'Vensim Variables'!$A:$A,0))</f>
        <v>g pollutant</v>
      </c>
      <c r="I2244" t="str">
        <f t="shared" si="70"/>
        <v>N2O</v>
      </c>
      <c r="J2244">
        <f>INDEX(NoSettings!$D:$D,MATCH(EPS!$A2244,NoSettings!$A:$A,0))</f>
        <v>0</v>
      </c>
      <c r="K2244">
        <f>INDEX(GWP!$C$2:$C$13,MATCH(EPS!I2244,GWP!$B$2:$B$13,0))</f>
        <v>265</v>
      </c>
      <c r="L2244" s="4">
        <f t="shared" si="71"/>
        <v>0</v>
      </c>
    </row>
    <row r="2245" spans="1:12">
      <c r="A2245" t="s">
        <v>7849</v>
      </c>
      <c r="B2245" t="s">
        <v>7381</v>
      </c>
      <c r="C2245" t="s">
        <v>1732</v>
      </c>
      <c r="D2245" t="s">
        <v>6887</v>
      </c>
      <c r="E2245" t="s">
        <v>1715</v>
      </c>
      <c r="H2245" t="str">
        <f>INDEX('Vensim Variables'!$B:$B,MATCH(EPS!$B2245,'Vensim Variables'!$A:$A,0))</f>
        <v>g pollutant</v>
      </c>
      <c r="I2245" t="str">
        <f t="shared" si="70"/>
        <v>F gases</v>
      </c>
      <c r="J2245">
        <f>INDEX(NoSettings!$D:$D,MATCH(EPS!$A2245,NoSettings!$A:$A,0))</f>
        <v>0</v>
      </c>
      <c r="K2245">
        <f>INDEX(GWP!$C$2:$C$13,MATCH(EPS!I2245,GWP!$B$2:$B$13,0))</f>
        <v>1</v>
      </c>
      <c r="L2245" s="4">
        <f t="shared" si="71"/>
        <v>0</v>
      </c>
    </row>
    <row r="2246" spans="1:12">
      <c r="A2246" t="s">
        <v>7850</v>
      </c>
      <c r="B2246" t="s">
        <v>7381</v>
      </c>
      <c r="C2246" t="s">
        <v>1732</v>
      </c>
      <c r="D2246" t="s">
        <v>6888</v>
      </c>
      <c r="E2246" t="s">
        <v>1702</v>
      </c>
      <c r="H2246" t="str">
        <f>INDEX('Vensim Variables'!$B:$B,MATCH(EPS!$B2246,'Vensim Variables'!$A:$A,0))</f>
        <v>g pollutant</v>
      </c>
      <c r="I2246" t="str">
        <f t="shared" si="70"/>
        <v>CO2</v>
      </c>
      <c r="J2246">
        <f>INDEX(NoSettings!$D:$D,MATCH(EPS!$A2246,NoSettings!$A:$A,0))</f>
        <v>0</v>
      </c>
      <c r="K2246">
        <f>INDEX(GWP!$C$2:$C$13,MATCH(EPS!I2246,GWP!$B$2:$B$13,0))</f>
        <v>1</v>
      </c>
      <c r="L2246" s="4">
        <f t="shared" si="71"/>
        <v>0</v>
      </c>
    </row>
    <row r="2247" spans="1:12">
      <c r="A2247" t="s">
        <v>7851</v>
      </c>
      <c r="B2247" t="s">
        <v>7381</v>
      </c>
      <c r="C2247" t="s">
        <v>1732</v>
      </c>
      <c r="D2247" t="s">
        <v>6888</v>
      </c>
      <c r="E2247" t="s">
        <v>1705</v>
      </c>
      <c r="H2247" t="str">
        <f>INDEX('Vensim Variables'!$B:$B,MATCH(EPS!$B2247,'Vensim Variables'!$A:$A,0))</f>
        <v>g pollutant</v>
      </c>
      <c r="I2247" t="str">
        <f t="shared" si="70"/>
        <v>VOC</v>
      </c>
      <c r="J2247">
        <f>INDEX(NoSettings!$D:$D,MATCH(EPS!$A2247,NoSettings!$A:$A,0))</f>
        <v>0</v>
      </c>
      <c r="K2247">
        <f>INDEX(GWP!$C$2:$C$13,MATCH(EPS!I2247,GWP!$B$2:$B$13,0))</f>
        <v>0</v>
      </c>
      <c r="L2247" s="4">
        <f t="shared" si="71"/>
        <v>0</v>
      </c>
    </row>
    <row r="2248" spans="1:12">
      <c r="A2248" t="s">
        <v>7852</v>
      </c>
      <c r="B2248" t="s">
        <v>7381</v>
      </c>
      <c r="C2248" t="s">
        <v>1732</v>
      </c>
      <c r="D2248" t="s">
        <v>6888</v>
      </c>
      <c r="E2248" t="s">
        <v>1706</v>
      </c>
      <c r="H2248" t="str">
        <f>INDEX('Vensim Variables'!$B:$B,MATCH(EPS!$B2248,'Vensim Variables'!$A:$A,0))</f>
        <v>g pollutant</v>
      </c>
      <c r="I2248" t="str">
        <f t="shared" si="70"/>
        <v>CO</v>
      </c>
      <c r="J2248">
        <f>INDEX(NoSettings!$D:$D,MATCH(EPS!$A2248,NoSettings!$A:$A,0))</f>
        <v>0</v>
      </c>
      <c r="K2248">
        <f>INDEX(GWP!$C$2:$C$13,MATCH(EPS!I2248,GWP!$B$2:$B$13,0))</f>
        <v>0</v>
      </c>
      <c r="L2248" s="4">
        <f t="shared" si="71"/>
        <v>0</v>
      </c>
    </row>
    <row r="2249" spans="1:12">
      <c r="A2249" t="s">
        <v>7853</v>
      </c>
      <c r="B2249" t="s">
        <v>7381</v>
      </c>
      <c r="C2249" t="s">
        <v>1732</v>
      </c>
      <c r="D2249" t="s">
        <v>6888</v>
      </c>
      <c r="E2249" t="s">
        <v>1707</v>
      </c>
      <c r="H2249" t="str">
        <f>INDEX('Vensim Variables'!$B:$B,MATCH(EPS!$B2249,'Vensim Variables'!$A:$A,0))</f>
        <v>g pollutant</v>
      </c>
      <c r="I2249" t="str">
        <f t="shared" si="70"/>
        <v>NOx</v>
      </c>
      <c r="J2249">
        <f>INDEX(NoSettings!$D:$D,MATCH(EPS!$A2249,NoSettings!$A:$A,0))</f>
        <v>0</v>
      </c>
      <c r="K2249">
        <f>INDEX(GWP!$C$2:$C$13,MATCH(EPS!I2249,GWP!$B$2:$B$13,0))</f>
        <v>0</v>
      </c>
      <c r="L2249" s="4">
        <f t="shared" si="71"/>
        <v>0</v>
      </c>
    </row>
    <row r="2250" spans="1:12">
      <c r="A2250" t="s">
        <v>7854</v>
      </c>
      <c r="B2250" t="s">
        <v>7381</v>
      </c>
      <c r="C2250" t="s">
        <v>1732</v>
      </c>
      <c r="D2250" t="s">
        <v>6888</v>
      </c>
      <c r="E2250" t="s">
        <v>1708</v>
      </c>
      <c r="H2250" t="str">
        <f>INDEX('Vensim Variables'!$B:$B,MATCH(EPS!$B2250,'Vensim Variables'!$A:$A,0))</f>
        <v>g pollutant</v>
      </c>
      <c r="I2250" t="str">
        <f t="shared" si="70"/>
        <v>PM10</v>
      </c>
      <c r="J2250">
        <f>INDEX(NoSettings!$D:$D,MATCH(EPS!$A2250,NoSettings!$A:$A,0))</f>
        <v>0</v>
      </c>
      <c r="K2250">
        <f>INDEX(GWP!$C$2:$C$13,MATCH(EPS!I2250,GWP!$B$2:$B$13,0))</f>
        <v>0</v>
      </c>
      <c r="L2250" s="4">
        <f t="shared" si="71"/>
        <v>0</v>
      </c>
    </row>
    <row r="2251" spans="1:12">
      <c r="A2251" t="s">
        <v>7855</v>
      </c>
      <c r="B2251" t="s">
        <v>7381</v>
      </c>
      <c r="C2251" t="s">
        <v>1732</v>
      </c>
      <c r="D2251" t="s">
        <v>6888</v>
      </c>
      <c r="E2251" t="s">
        <v>1709</v>
      </c>
      <c r="H2251" t="str">
        <f>INDEX('Vensim Variables'!$B:$B,MATCH(EPS!$B2251,'Vensim Variables'!$A:$A,0))</f>
        <v>g pollutant</v>
      </c>
      <c r="I2251" t="str">
        <f t="shared" si="70"/>
        <v>PM25</v>
      </c>
      <c r="J2251">
        <f>INDEX(NoSettings!$D:$D,MATCH(EPS!$A2251,NoSettings!$A:$A,0))</f>
        <v>0</v>
      </c>
      <c r="K2251">
        <f>INDEX(GWP!$C$2:$C$13,MATCH(EPS!I2251,GWP!$B$2:$B$13,0))</f>
        <v>0</v>
      </c>
      <c r="L2251" s="4">
        <f t="shared" si="71"/>
        <v>0</v>
      </c>
    </row>
    <row r="2252" spans="1:12">
      <c r="A2252" t="s">
        <v>7856</v>
      </c>
      <c r="B2252" t="s">
        <v>7381</v>
      </c>
      <c r="C2252" t="s">
        <v>1732</v>
      </c>
      <c r="D2252" t="s">
        <v>6888</v>
      </c>
      <c r="E2252" t="s">
        <v>1710</v>
      </c>
      <c r="H2252" t="str">
        <f>INDEX('Vensim Variables'!$B:$B,MATCH(EPS!$B2252,'Vensim Variables'!$A:$A,0))</f>
        <v>g pollutant</v>
      </c>
      <c r="I2252" t="str">
        <f t="shared" si="70"/>
        <v>SOx</v>
      </c>
      <c r="J2252">
        <f>INDEX(NoSettings!$D:$D,MATCH(EPS!$A2252,NoSettings!$A:$A,0))</f>
        <v>0</v>
      </c>
      <c r="K2252">
        <f>INDEX(GWP!$C$2:$C$13,MATCH(EPS!I2252,GWP!$B$2:$B$13,0))</f>
        <v>0</v>
      </c>
      <c r="L2252" s="4">
        <f t="shared" si="71"/>
        <v>0</v>
      </c>
    </row>
    <row r="2253" spans="1:12">
      <c r="A2253" t="s">
        <v>7857</v>
      </c>
      <c r="B2253" t="s">
        <v>7381</v>
      </c>
      <c r="C2253" t="s">
        <v>1732</v>
      </c>
      <c r="D2253" t="s">
        <v>6888</v>
      </c>
      <c r="E2253" t="s">
        <v>1711</v>
      </c>
      <c r="H2253" t="str">
        <f>INDEX('Vensim Variables'!$B:$B,MATCH(EPS!$B2253,'Vensim Variables'!$A:$A,0))</f>
        <v>g pollutant</v>
      </c>
      <c r="I2253" t="str">
        <f t="shared" si="70"/>
        <v>BC</v>
      </c>
      <c r="J2253">
        <f>INDEX(NoSettings!$D:$D,MATCH(EPS!$A2253,NoSettings!$A:$A,0))</f>
        <v>0</v>
      </c>
      <c r="K2253">
        <f>INDEX(GWP!$C$2:$C$13,MATCH(EPS!I2253,GWP!$B$2:$B$13,0))</f>
        <v>0</v>
      </c>
      <c r="L2253" s="4">
        <f t="shared" si="71"/>
        <v>0</v>
      </c>
    </row>
    <row r="2254" spans="1:12">
      <c r="A2254" t="s">
        <v>7858</v>
      </c>
      <c r="B2254" t="s">
        <v>7381</v>
      </c>
      <c r="C2254" t="s">
        <v>1732</v>
      </c>
      <c r="D2254" t="s">
        <v>6888</v>
      </c>
      <c r="E2254" t="s">
        <v>1712</v>
      </c>
      <c r="H2254" t="str">
        <f>INDEX('Vensim Variables'!$B:$B,MATCH(EPS!$B2254,'Vensim Variables'!$A:$A,0))</f>
        <v>g pollutant</v>
      </c>
      <c r="I2254" t="str">
        <f t="shared" si="70"/>
        <v>OC</v>
      </c>
      <c r="J2254">
        <f>INDEX(NoSettings!$D:$D,MATCH(EPS!$A2254,NoSettings!$A:$A,0))</f>
        <v>0</v>
      </c>
      <c r="K2254">
        <f>INDEX(GWP!$C$2:$C$13,MATCH(EPS!I2254,GWP!$B$2:$B$13,0))</f>
        <v>0</v>
      </c>
      <c r="L2254" s="4">
        <f t="shared" si="71"/>
        <v>0</v>
      </c>
    </row>
    <row r="2255" spans="1:12">
      <c r="A2255" t="s">
        <v>7859</v>
      </c>
      <c r="B2255" t="s">
        <v>7381</v>
      </c>
      <c r="C2255" t="s">
        <v>1732</v>
      </c>
      <c r="D2255" t="s">
        <v>6888</v>
      </c>
      <c r="E2255" t="s">
        <v>1713</v>
      </c>
      <c r="H2255" t="str">
        <f>INDEX('Vensim Variables'!$B:$B,MATCH(EPS!$B2255,'Vensim Variables'!$A:$A,0))</f>
        <v>g pollutant</v>
      </c>
      <c r="I2255" t="str">
        <f t="shared" si="70"/>
        <v>CH4</v>
      </c>
      <c r="J2255">
        <f>INDEX(NoSettings!$D:$D,MATCH(EPS!$A2255,NoSettings!$A:$A,0))</f>
        <v>0</v>
      </c>
      <c r="K2255">
        <f>INDEX(GWP!$C$2:$C$13,MATCH(EPS!I2255,GWP!$B$2:$B$13,0))</f>
        <v>28</v>
      </c>
      <c r="L2255" s="4">
        <f t="shared" si="71"/>
        <v>0</v>
      </c>
    </row>
    <row r="2256" spans="1:12">
      <c r="A2256" t="s">
        <v>7860</v>
      </c>
      <c r="B2256" t="s">
        <v>7381</v>
      </c>
      <c r="C2256" t="s">
        <v>1732</v>
      </c>
      <c r="D2256" t="s">
        <v>6888</v>
      </c>
      <c r="E2256" t="s">
        <v>1714</v>
      </c>
      <c r="H2256" t="str">
        <f>INDEX('Vensim Variables'!$B:$B,MATCH(EPS!$B2256,'Vensim Variables'!$A:$A,0))</f>
        <v>g pollutant</v>
      </c>
      <c r="I2256" t="str">
        <f t="shared" si="70"/>
        <v>N2O</v>
      </c>
      <c r="J2256">
        <f>INDEX(NoSettings!$D:$D,MATCH(EPS!$A2256,NoSettings!$A:$A,0))</f>
        <v>0</v>
      </c>
      <c r="K2256">
        <f>INDEX(GWP!$C$2:$C$13,MATCH(EPS!I2256,GWP!$B$2:$B$13,0))</f>
        <v>265</v>
      </c>
      <c r="L2256" s="4">
        <f t="shared" si="71"/>
        <v>0</v>
      </c>
    </row>
    <row r="2257" spans="1:12">
      <c r="A2257" t="s">
        <v>7861</v>
      </c>
      <c r="B2257" t="s">
        <v>7381</v>
      </c>
      <c r="C2257" t="s">
        <v>1732</v>
      </c>
      <c r="D2257" t="s">
        <v>6888</v>
      </c>
      <c r="E2257" t="s">
        <v>1715</v>
      </c>
      <c r="H2257" t="str">
        <f>INDEX('Vensim Variables'!$B:$B,MATCH(EPS!$B2257,'Vensim Variables'!$A:$A,0))</f>
        <v>g pollutant</v>
      </c>
      <c r="I2257" t="str">
        <f t="shared" si="70"/>
        <v>F gases</v>
      </c>
      <c r="J2257">
        <f>INDEX(NoSettings!$D:$D,MATCH(EPS!$A2257,NoSettings!$A:$A,0))</f>
        <v>0</v>
      </c>
      <c r="K2257">
        <f>INDEX(GWP!$C$2:$C$13,MATCH(EPS!I2257,GWP!$B$2:$B$13,0))</f>
        <v>1</v>
      </c>
      <c r="L2257" s="4">
        <f t="shared" si="71"/>
        <v>0</v>
      </c>
    </row>
    <row r="2258" spans="1:12">
      <c r="A2258" t="s">
        <v>7862</v>
      </c>
      <c r="B2258" t="s">
        <v>7381</v>
      </c>
      <c r="C2258" t="s">
        <v>1732</v>
      </c>
      <c r="D2258" t="s">
        <v>6889</v>
      </c>
      <c r="E2258" t="s">
        <v>1702</v>
      </c>
      <c r="H2258" t="str">
        <f>INDEX('Vensim Variables'!$B:$B,MATCH(EPS!$B2258,'Vensim Variables'!$A:$A,0))</f>
        <v>g pollutant</v>
      </c>
      <c r="I2258" t="str">
        <f t="shared" si="70"/>
        <v>CO2</v>
      </c>
      <c r="J2258">
        <f>INDEX(NoSettings!$D:$D,MATCH(EPS!$A2258,NoSettings!$A:$A,0))</f>
        <v>0</v>
      </c>
      <c r="K2258">
        <f>INDEX(GWP!$C$2:$C$13,MATCH(EPS!I2258,GWP!$B$2:$B$13,0))</f>
        <v>1</v>
      </c>
      <c r="L2258" s="4">
        <f t="shared" si="71"/>
        <v>0</v>
      </c>
    </row>
    <row r="2259" spans="1:12">
      <c r="A2259" t="s">
        <v>7863</v>
      </c>
      <c r="B2259" t="s">
        <v>7381</v>
      </c>
      <c r="C2259" t="s">
        <v>1732</v>
      </c>
      <c r="D2259" t="s">
        <v>6889</v>
      </c>
      <c r="E2259" t="s">
        <v>1705</v>
      </c>
      <c r="H2259" t="str">
        <f>INDEX('Vensim Variables'!$B:$B,MATCH(EPS!$B2259,'Vensim Variables'!$A:$A,0))</f>
        <v>g pollutant</v>
      </c>
      <c r="I2259" t="str">
        <f t="shared" si="70"/>
        <v>VOC</v>
      </c>
      <c r="J2259">
        <f>INDEX(NoSettings!$D:$D,MATCH(EPS!$A2259,NoSettings!$A:$A,0))</f>
        <v>0</v>
      </c>
      <c r="K2259">
        <f>INDEX(GWP!$C$2:$C$13,MATCH(EPS!I2259,GWP!$B$2:$B$13,0))</f>
        <v>0</v>
      </c>
      <c r="L2259" s="4">
        <f t="shared" si="71"/>
        <v>0</v>
      </c>
    </row>
    <row r="2260" spans="1:12">
      <c r="A2260" t="s">
        <v>7864</v>
      </c>
      <c r="B2260" t="s">
        <v>7381</v>
      </c>
      <c r="C2260" t="s">
        <v>1732</v>
      </c>
      <c r="D2260" t="s">
        <v>6889</v>
      </c>
      <c r="E2260" t="s">
        <v>1706</v>
      </c>
      <c r="H2260" t="str">
        <f>INDEX('Vensim Variables'!$B:$B,MATCH(EPS!$B2260,'Vensim Variables'!$A:$A,0))</f>
        <v>g pollutant</v>
      </c>
      <c r="I2260" t="str">
        <f t="shared" si="70"/>
        <v>CO</v>
      </c>
      <c r="J2260">
        <f>INDEX(NoSettings!$D:$D,MATCH(EPS!$A2260,NoSettings!$A:$A,0))</f>
        <v>0</v>
      </c>
      <c r="K2260">
        <f>INDEX(GWP!$C$2:$C$13,MATCH(EPS!I2260,GWP!$B$2:$B$13,0))</f>
        <v>0</v>
      </c>
      <c r="L2260" s="4">
        <f t="shared" si="71"/>
        <v>0</v>
      </c>
    </row>
    <row r="2261" spans="1:12">
      <c r="A2261" t="s">
        <v>7865</v>
      </c>
      <c r="B2261" t="s">
        <v>7381</v>
      </c>
      <c r="C2261" t="s">
        <v>1732</v>
      </c>
      <c r="D2261" t="s">
        <v>6889</v>
      </c>
      <c r="E2261" t="s">
        <v>1707</v>
      </c>
      <c r="H2261" t="str">
        <f>INDEX('Vensim Variables'!$B:$B,MATCH(EPS!$B2261,'Vensim Variables'!$A:$A,0))</f>
        <v>g pollutant</v>
      </c>
      <c r="I2261" t="str">
        <f t="shared" si="70"/>
        <v>NOx</v>
      </c>
      <c r="J2261">
        <f>INDEX(NoSettings!$D:$D,MATCH(EPS!$A2261,NoSettings!$A:$A,0))</f>
        <v>0</v>
      </c>
      <c r="K2261">
        <f>INDEX(GWP!$C$2:$C$13,MATCH(EPS!I2261,GWP!$B$2:$B$13,0))</f>
        <v>0</v>
      </c>
      <c r="L2261" s="4">
        <f t="shared" si="71"/>
        <v>0</v>
      </c>
    </row>
    <row r="2262" spans="1:12">
      <c r="A2262" t="s">
        <v>7866</v>
      </c>
      <c r="B2262" t="s">
        <v>7381</v>
      </c>
      <c r="C2262" t="s">
        <v>1732</v>
      </c>
      <c r="D2262" t="s">
        <v>6889</v>
      </c>
      <c r="E2262" t="s">
        <v>1708</v>
      </c>
      <c r="H2262" t="str">
        <f>INDEX('Vensim Variables'!$B:$B,MATCH(EPS!$B2262,'Vensim Variables'!$A:$A,0))</f>
        <v>g pollutant</v>
      </c>
      <c r="I2262" t="str">
        <f t="shared" si="70"/>
        <v>PM10</v>
      </c>
      <c r="J2262">
        <f>INDEX(NoSettings!$D:$D,MATCH(EPS!$A2262,NoSettings!$A:$A,0))</f>
        <v>0</v>
      </c>
      <c r="K2262">
        <f>INDEX(GWP!$C$2:$C$13,MATCH(EPS!I2262,GWP!$B$2:$B$13,0))</f>
        <v>0</v>
      </c>
      <c r="L2262" s="4">
        <f t="shared" si="71"/>
        <v>0</v>
      </c>
    </row>
    <row r="2263" spans="1:12">
      <c r="A2263" t="s">
        <v>7867</v>
      </c>
      <c r="B2263" t="s">
        <v>7381</v>
      </c>
      <c r="C2263" t="s">
        <v>1732</v>
      </c>
      <c r="D2263" t="s">
        <v>6889</v>
      </c>
      <c r="E2263" t="s">
        <v>1709</v>
      </c>
      <c r="H2263" t="str">
        <f>INDEX('Vensim Variables'!$B:$B,MATCH(EPS!$B2263,'Vensim Variables'!$A:$A,0))</f>
        <v>g pollutant</v>
      </c>
      <c r="I2263" t="str">
        <f t="shared" si="70"/>
        <v>PM25</v>
      </c>
      <c r="J2263">
        <f>INDEX(NoSettings!$D:$D,MATCH(EPS!$A2263,NoSettings!$A:$A,0))</f>
        <v>0</v>
      </c>
      <c r="K2263">
        <f>INDEX(GWP!$C$2:$C$13,MATCH(EPS!I2263,GWP!$B$2:$B$13,0))</f>
        <v>0</v>
      </c>
      <c r="L2263" s="4">
        <f t="shared" si="71"/>
        <v>0</v>
      </c>
    </row>
    <row r="2264" spans="1:12">
      <c r="A2264" t="s">
        <v>7868</v>
      </c>
      <c r="B2264" t="s">
        <v>7381</v>
      </c>
      <c r="C2264" t="s">
        <v>1732</v>
      </c>
      <c r="D2264" t="s">
        <v>6889</v>
      </c>
      <c r="E2264" t="s">
        <v>1710</v>
      </c>
      <c r="H2264" t="str">
        <f>INDEX('Vensim Variables'!$B:$B,MATCH(EPS!$B2264,'Vensim Variables'!$A:$A,0))</f>
        <v>g pollutant</v>
      </c>
      <c r="I2264" t="str">
        <f t="shared" si="70"/>
        <v>SOx</v>
      </c>
      <c r="J2264">
        <f>INDEX(NoSettings!$D:$D,MATCH(EPS!$A2264,NoSettings!$A:$A,0))</f>
        <v>0</v>
      </c>
      <c r="K2264">
        <f>INDEX(GWP!$C$2:$C$13,MATCH(EPS!I2264,GWP!$B$2:$B$13,0))</f>
        <v>0</v>
      </c>
      <c r="L2264" s="4">
        <f t="shared" si="71"/>
        <v>0</v>
      </c>
    </row>
    <row r="2265" spans="1:12">
      <c r="A2265" t="s">
        <v>7869</v>
      </c>
      <c r="B2265" t="s">
        <v>7381</v>
      </c>
      <c r="C2265" t="s">
        <v>1732</v>
      </c>
      <c r="D2265" t="s">
        <v>6889</v>
      </c>
      <c r="E2265" t="s">
        <v>1711</v>
      </c>
      <c r="H2265" t="str">
        <f>INDEX('Vensim Variables'!$B:$B,MATCH(EPS!$B2265,'Vensim Variables'!$A:$A,0))</f>
        <v>g pollutant</v>
      </c>
      <c r="I2265" t="str">
        <f t="shared" si="70"/>
        <v>BC</v>
      </c>
      <c r="J2265">
        <f>INDEX(NoSettings!$D:$D,MATCH(EPS!$A2265,NoSettings!$A:$A,0))</f>
        <v>0</v>
      </c>
      <c r="K2265">
        <f>INDEX(GWP!$C$2:$C$13,MATCH(EPS!I2265,GWP!$B$2:$B$13,0))</f>
        <v>0</v>
      </c>
      <c r="L2265" s="4">
        <f t="shared" si="71"/>
        <v>0</v>
      </c>
    </row>
    <row r="2266" spans="1:12">
      <c r="A2266" t="s">
        <v>7870</v>
      </c>
      <c r="B2266" t="s">
        <v>7381</v>
      </c>
      <c r="C2266" t="s">
        <v>1732</v>
      </c>
      <c r="D2266" t="s">
        <v>6889</v>
      </c>
      <c r="E2266" t="s">
        <v>1712</v>
      </c>
      <c r="H2266" t="str">
        <f>INDEX('Vensim Variables'!$B:$B,MATCH(EPS!$B2266,'Vensim Variables'!$A:$A,0))</f>
        <v>g pollutant</v>
      </c>
      <c r="I2266" t="str">
        <f t="shared" si="70"/>
        <v>OC</v>
      </c>
      <c r="J2266">
        <f>INDEX(NoSettings!$D:$D,MATCH(EPS!$A2266,NoSettings!$A:$A,0))</f>
        <v>0</v>
      </c>
      <c r="K2266">
        <f>INDEX(GWP!$C$2:$C$13,MATCH(EPS!I2266,GWP!$B$2:$B$13,0))</f>
        <v>0</v>
      </c>
      <c r="L2266" s="4">
        <f t="shared" si="71"/>
        <v>0</v>
      </c>
    </row>
    <row r="2267" spans="1:12">
      <c r="A2267" t="s">
        <v>7871</v>
      </c>
      <c r="B2267" t="s">
        <v>7381</v>
      </c>
      <c r="C2267" t="s">
        <v>1732</v>
      </c>
      <c r="D2267" t="s">
        <v>6889</v>
      </c>
      <c r="E2267" t="s">
        <v>1713</v>
      </c>
      <c r="H2267" t="str">
        <f>INDEX('Vensim Variables'!$B:$B,MATCH(EPS!$B2267,'Vensim Variables'!$A:$A,0))</f>
        <v>g pollutant</v>
      </c>
      <c r="I2267" t="str">
        <f t="shared" si="70"/>
        <v>CH4</v>
      </c>
      <c r="J2267">
        <f>INDEX(NoSettings!$D:$D,MATCH(EPS!$A2267,NoSettings!$A:$A,0))</f>
        <v>0</v>
      </c>
      <c r="K2267">
        <f>INDEX(GWP!$C$2:$C$13,MATCH(EPS!I2267,GWP!$B$2:$B$13,0))</f>
        <v>28</v>
      </c>
      <c r="L2267" s="4">
        <f t="shared" si="71"/>
        <v>0</v>
      </c>
    </row>
    <row r="2268" spans="1:12">
      <c r="A2268" t="s">
        <v>7872</v>
      </c>
      <c r="B2268" t="s">
        <v>7381</v>
      </c>
      <c r="C2268" t="s">
        <v>1732</v>
      </c>
      <c r="D2268" t="s">
        <v>6889</v>
      </c>
      <c r="E2268" t="s">
        <v>1714</v>
      </c>
      <c r="H2268" t="str">
        <f>INDEX('Vensim Variables'!$B:$B,MATCH(EPS!$B2268,'Vensim Variables'!$A:$A,0))</f>
        <v>g pollutant</v>
      </c>
      <c r="I2268" t="str">
        <f t="shared" si="70"/>
        <v>N2O</v>
      </c>
      <c r="J2268">
        <f>INDEX(NoSettings!$D:$D,MATCH(EPS!$A2268,NoSettings!$A:$A,0))</f>
        <v>0</v>
      </c>
      <c r="K2268">
        <f>INDEX(GWP!$C$2:$C$13,MATCH(EPS!I2268,GWP!$B$2:$B$13,0))</f>
        <v>265</v>
      </c>
      <c r="L2268" s="4">
        <f t="shared" si="71"/>
        <v>0</v>
      </c>
    </row>
    <row r="2269" spans="1:12">
      <c r="A2269" t="s">
        <v>7873</v>
      </c>
      <c r="B2269" t="s">
        <v>7381</v>
      </c>
      <c r="C2269" t="s">
        <v>1732</v>
      </c>
      <c r="D2269" t="s">
        <v>6889</v>
      </c>
      <c r="E2269" t="s">
        <v>1715</v>
      </c>
      <c r="H2269" t="str">
        <f>INDEX('Vensim Variables'!$B:$B,MATCH(EPS!$B2269,'Vensim Variables'!$A:$A,0))</f>
        <v>g pollutant</v>
      </c>
      <c r="I2269" t="str">
        <f t="shared" si="70"/>
        <v>F gases</v>
      </c>
      <c r="J2269">
        <f>INDEX(NoSettings!$D:$D,MATCH(EPS!$A2269,NoSettings!$A:$A,0))</f>
        <v>0</v>
      </c>
      <c r="K2269">
        <f>INDEX(GWP!$C$2:$C$13,MATCH(EPS!I2269,GWP!$B$2:$B$13,0))</f>
        <v>1</v>
      </c>
      <c r="L2269" s="4">
        <f t="shared" si="71"/>
        <v>0</v>
      </c>
    </row>
    <row r="2270" spans="1:12">
      <c r="A2270" t="s">
        <v>7874</v>
      </c>
      <c r="B2270" t="s">
        <v>7381</v>
      </c>
      <c r="C2270" t="s">
        <v>1732</v>
      </c>
      <c r="D2270" t="s">
        <v>6890</v>
      </c>
      <c r="E2270" t="s">
        <v>1702</v>
      </c>
      <c r="H2270" t="str">
        <f>INDEX('Vensim Variables'!$B:$B,MATCH(EPS!$B2270,'Vensim Variables'!$A:$A,0))</f>
        <v>g pollutant</v>
      </c>
      <c r="I2270" t="str">
        <f t="shared" si="70"/>
        <v>CO2</v>
      </c>
      <c r="J2270">
        <f>INDEX(NoSettings!$D:$D,MATCH(EPS!$A2270,NoSettings!$A:$A,0))</f>
        <v>0</v>
      </c>
      <c r="K2270">
        <f>INDEX(GWP!$C$2:$C$13,MATCH(EPS!I2270,GWP!$B$2:$B$13,0))</f>
        <v>1</v>
      </c>
      <c r="L2270" s="4">
        <f t="shared" si="71"/>
        <v>0</v>
      </c>
    </row>
    <row r="2271" spans="1:12">
      <c r="A2271" t="s">
        <v>7875</v>
      </c>
      <c r="B2271" t="s">
        <v>7381</v>
      </c>
      <c r="C2271" t="s">
        <v>1732</v>
      </c>
      <c r="D2271" t="s">
        <v>6890</v>
      </c>
      <c r="E2271" t="s">
        <v>1705</v>
      </c>
      <c r="H2271" t="str">
        <f>INDEX('Vensim Variables'!$B:$B,MATCH(EPS!$B2271,'Vensim Variables'!$A:$A,0))</f>
        <v>g pollutant</v>
      </c>
      <c r="I2271" t="str">
        <f t="shared" si="70"/>
        <v>VOC</v>
      </c>
      <c r="J2271">
        <f>INDEX(NoSettings!$D:$D,MATCH(EPS!$A2271,NoSettings!$A:$A,0))</f>
        <v>0</v>
      </c>
      <c r="K2271">
        <f>INDEX(GWP!$C$2:$C$13,MATCH(EPS!I2271,GWP!$B$2:$B$13,0))</f>
        <v>0</v>
      </c>
      <c r="L2271" s="4">
        <f t="shared" si="71"/>
        <v>0</v>
      </c>
    </row>
    <row r="2272" spans="1:12">
      <c r="A2272" t="s">
        <v>7876</v>
      </c>
      <c r="B2272" t="s">
        <v>7381</v>
      </c>
      <c r="C2272" t="s">
        <v>1732</v>
      </c>
      <c r="D2272" t="s">
        <v>6890</v>
      </c>
      <c r="E2272" t="s">
        <v>1706</v>
      </c>
      <c r="H2272" t="str">
        <f>INDEX('Vensim Variables'!$B:$B,MATCH(EPS!$B2272,'Vensim Variables'!$A:$A,0))</f>
        <v>g pollutant</v>
      </c>
      <c r="I2272" t="str">
        <f t="shared" si="70"/>
        <v>CO</v>
      </c>
      <c r="J2272">
        <f>INDEX(NoSettings!$D:$D,MATCH(EPS!$A2272,NoSettings!$A:$A,0))</f>
        <v>0</v>
      </c>
      <c r="K2272">
        <f>INDEX(GWP!$C$2:$C$13,MATCH(EPS!I2272,GWP!$B$2:$B$13,0))</f>
        <v>0</v>
      </c>
      <c r="L2272" s="4">
        <f t="shared" si="71"/>
        <v>0</v>
      </c>
    </row>
    <row r="2273" spans="1:12">
      <c r="A2273" t="s">
        <v>7877</v>
      </c>
      <c r="B2273" t="s">
        <v>7381</v>
      </c>
      <c r="C2273" t="s">
        <v>1732</v>
      </c>
      <c r="D2273" t="s">
        <v>6890</v>
      </c>
      <c r="E2273" t="s">
        <v>1707</v>
      </c>
      <c r="H2273" t="str">
        <f>INDEX('Vensim Variables'!$B:$B,MATCH(EPS!$B2273,'Vensim Variables'!$A:$A,0))</f>
        <v>g pollutant</v>
      </c>
      <c r="I2273" t="str">
        <f t="shared" si="70"/>
        <v>NOx</v>
      </c>
      <c r="J2273">
        <f>INDEX(NoSettings!$D:$D,MATCH(EPS!$A2273,NoSettings!$A:$A,0))</f>
        <v>0</v>
      </c>
      <c r="K2273">
        <f>INDEX(GWP!$C$2:$C$13,MATCH(EPS!I2273,GWP!$B$2:$B$13,0))</f>
        <v>0</v>
      </c>
      <c r="L2273" s="4">
        <f t="shared" si="71"/>
        <v>0</v>
      </c>
    </row>
    <row r="2274" spans="1:12">
      <c r="A2274" t="s">
        <v>7878</v>
      </c>
      <c r="B2274" t="s">
        <v>7381</v>
      </c>
      <c r="C2274" t="s">
        <v>1732</v>
      </c>
      <c r="D2274" t="s">
        <v>6890</v>
      </c>
      <c r="E2274" t="s">
        <v>1708</v>
      </c>
      <c r="H2274" t="str">
        <f>INDEX('Vensim Variables'!$B:$B,MATCH(EPS!$B2274,'Vensim Variables'!$A:$A,0))</f>
        <v>g pollutant</v>
      </c>
      <c r="I2274" t="str">
        <f t="shared" si="70"/>
        <v>PM10</v>
      </c>
      <c r="J2274">
        <f>INDEX(NoSettings!$D:$D,MATCH(EPS!$A2274,NoSettings!$A:$A,0))</f>
        <v>0</v>
      </c>
      <c r="K2274">
        <f>INDEX(GWP!$C$2:$C$13,MATCH(EPS!I2274,GWP!$B$2:$B$13,0))</f>
        <v>0</v>
      </c>
      <c r="L2274" s="4">
        <f t="shared" si="71"/>
        <v>0</v>
      </c>
    </row>
    <row r="2275" spans="1:12">
      <c r="A2275" t="s">
        <v>7879</v>
      </c>
      <c r="B2275" t="s">
        <v>7381</v>
      </c>
      <c r="C2275" t="s">
        <v>1732</v>
      </c>
      <c r="D2275" t="s">
        <v>6890</v>
      </c>
      <c r="E2275" t="s">
        <v>1709</v>
      </c>
      <c r="H2275" t="str">
        <f>INDEX('Vensim Variables'!$B:$B,MATCH(EPS!$B2275,'Vensim Variables'!$A:$A,0))</f>
        <v>g pollutant</v>
      </c>
      <c r="I2275" t="str">
        <f t="shared" si="70"/>
        <v>PM25</v>
      </c>
      <c r="J2275">
        <f>INDEX(NoSettings!$D:$D,MATCH(EPS!$A2275,NoSettings!$A:$A,0))</f>
        <v>0</v>
      </c>
      <c r="K2275">
        <f>INDEX(GWP!$C$2:$C$13,MATCH(EPS!I2275,GWP!$B$2:$B$13,0))</f>
        <v>0</v>
      </c>
      <c r="L2275" s="4">
        <f t="shared" si="71"/>
        <v>0</v>
      </c>
    </row>
    <row r="2276" spans="1:12">
      <c r="A2276" t="s">
        <v>7880</v>
      </c>
      <c r="B2276" t="s">
        <v>7381</v>
      </c>
      <c r="C2276" t="s">
        <v>1732</v>
      </c>
      <c r="D2276" t="s">
        <v>6890</v>
      </c>
      <c r="E2276" t="s">
        <v>1710</v>
      </c>
      <c r="H2276" t="str">
        <f>INDEX('Vensim Variables'!$B:$B,MATCH(EPS!$B2276,'Vensim Variables'!$A:$A,0))</f>
        <v>g pollutant</v>
      </c>
      <c r="I2276" t="str">
        <f t="shared" si="70"/>
        <v>SOx</v>
      </c>
      <c r="J2276">
        <f>INDEX(NoSettings!$D:$D,MATCH(EPS!$A2276,NoSettings!$A:$A,0))</f>
        <v>0</v>
      </c>
      <c r="K2276">
        <f>INDEX(GWP!$C$2:$C$13,MATCH(EPS!I2276,GWP!$B$2:$B$13,0))</f>
        <v>0</v>
      </c>
      <c r="L2276" s="4">
        <f t="shared" si="71"/>
        <v>0</v>
      </c>
    </row>
    <row r="2277" spans="1:12">
      <c r="A2277" t="s">
        <v>7881</v>
      </c>
      <c r="B2277" t="s">
        <v>7381</v>
      </c>
      <c r="C2277" t="s">
        <v>1732</v>
      </c>
      <c r="D2277" t="s">
        <v>6890</v>
      </c>
      <c r="E2277" t="s">
        <v>1711</v>
      </c>
      <c r="H2277" t="str">
        <f>INDEX('Vensim Variables'!$B:$B,MATCH(EPS!$B2277,'Vensim Variables'!$A:$A,0))</f>
        <v>g pollutant</v>
      </c>
      <c r="I2277" t="str">
        <f t="shared" si="70"/>
        <v>BC</v>
      </c>
      <c r="J2277">
        <f>INDEX(NoSettings!$D:$D,MATCH(EPS!$A2277,NoSettings!$A:$A,0))</f>
        <v>0</v>
      </c>
      <c r="K2277">
        <f>INDEX(GWP!$C$2:$C$13,MATCH(EPS!I2277,GWP!$B$2:$B$13,0))</f>
        <v>0</v>
      </c>
      <c r="L2277" s="4">
        <f t="shared" si="71"/>
        <v>0</v>
      </c>
    </row>
    <row r="2278" spans="1:12">
      <c r="A2278" t="s">
        <v>7882</v>
      </c>
      <c r="B2278" t="s">
        <v>7381</v>
      </c>
      <c r="C2278" t="s">
        <v>1732</v>
      </c>
      <c r="D2278" t="s">
        <v>6890</v>
      </c>
      <c r="E2278" t="s">
        <v>1712</v>
      </c>
      <c r="H2278" t="str">
        <f>INDEX('Vensim Variables'!$B:$B,MATCH(EPS!$B2278,'Vensim Variables'!$A:$A,0))</f>
        <v>g pollutant</v>
      </c>
      <c r="I2278" t="str">
        <f t="shared" si="70"/>
        <v>OC</v>
      </c>
      <c r="J2278">
        <f>INDEX(NoSettings!$D:$D,MATCH(EPS!$A2278,NoSettings!$A:$A,0))</f>
        <v>0</v>
      </c>
      <c r="K2278">
        <f>INDEX(GWP!$C$2:$C$13,MATCH(EPS!I2278,GWP!$B$2:$B$13,0))</f>
        <v>0</v>
      </c>
      <c r="L2278" s="4">
        <f t="shared" si="71"/>
        <v>0</v>
      </c>
    </row>
    <row r="2279" spans="1:12">
      <c r="A2279" t="s">
        <v>7883</v>
      </c>
      <c r="B2279" t="s">
        <v>7381</v>
      </c>
      <c r="C2279" t="s">
        <v>1732</v>
      </c>
      <c r="D2279" t="s">
        <v>6890</v>
      </c>
      <c r="E2279" t="s">
        <v>1713</v>
      </c>
      <c r="H2279" t="str">
        <f>INDEX('Vensim Variables'!$B:$B,MATCH(EPS!$B2279,'Vensim Variables'!$A:$A,0))</f>
        <v>g pollutant</v>
      </c>
      <c r="I2279" t="str">
        <f t="shared" si="70"/>
        <v>CH4</v>
      </c>
      <c r="J2279">
        <f>INDEX(NoSettings!$D:$D,MATCH(EPS!$A2279,NoSettings!$A:$A,0))</f>
        <v>0</v>
      </c>
      <c r="K2279">
        <f>INDEX(GWP!$C$2:$C$13,MATCH(EPS!I2279,GWP!$B$2:$B$13,0))</f>
        <v>28</v>
      </c>
      <c r="L2279" s="4">
        <f t="shared" si="71"/>
        <v>0</v>
      </c>
    </row>
    <row r="2280" spans="1:12">
      <c r="A2280" t="s">
        <v>7884</v>
      </c>
      <c r="B2280" t="s">
        <v>7381</v>
      </c>
      <c r="C2280" t="s">
        <v>1732</v>
      </c>
      <c r="D2280" t="s">
        <v>6890</v>
      </c>
      <c r="E2280" t="s">
        <v>1714</v>
      </c>
      <c r="H2280" t="str">
        <f>INDEX('Vensim Variables'!$B:$B,MATCH(EPS!$B2280,'Vensim Variables'!$A:$A,0))</f>
        <v>g pollutant</v>
      </c>
      <c r="I2280" t="str">
        <f t="shared" si="70"/>
        <v>N2O</v>
      </c>
      <c r="J2280">
        <f>INDEX(NoSettings!$D:$D,MATCH(EPS!$A2280,NoSettings!$A:$A,0))</f>
        <v>0</v>
      </c>
      <c r="K2280">
        <f>INDEX(GWP!$C$2:$C$13,MATCH(EPS!I2280,GWP!$B$2:$B$13,0))</f>
        <v>265</v>
      </c>
      <c r="L2280" s="4">
        <f t="shared" si="71"/>
        <v>0</v>
      </c>
    </row>
    <row r="2281" spans="1:12">
      <c r="A2281" t="s">
        <v>7885</v>
      </c>
      <c r="B2281" t="s">
        <v>7381</v>
      </c>
      <c r="C2281" t="s">
        <v>1732</v>
      </c>
      <c r="D2281" t="s">
        <v>6890</v>
      </c>
      <c r="E2281" t="s">
        <v>1715</v>
      </c>
      <c r="H2281" t="str">
        <f>INDEX('Vensim Variables'!$B:$B,MATCH(EPS!$B2281,'Vensim Variables'!$A:$A,0))</f>
        <v>g pollutant</v>
      </c>
      <c r="I2281" t="str">
        <f t="shared" si="70"/>
        <v>F gases</v>
      </c>
      <c r="J2281">
        <f>INDEX(NoSettings!$D:$D,MATCH(EPS!$A2281,NoSettings!$A:$A,0))</f>
        <v>0</v>
      </c>
      <c r="K2281">
        <f>INDEX(GWP!$C$2:$C$13,MATCH(EPS!I2281,GWP!$B$2:$B$13,0))</f>
        <v>1</v>
      </c>
      <c r="L2281" s="4">
        <f t="shared" si="71"/>
        <v>0</v>
      </c>
    </row>
    <row r="2282" spans="1:12">
      <c r="A2282" t="s">
        <v>7886</v>
      </c>
      <c r="B2282" t="s">
        <v>7381</v>
      </c>
      <c r="C2282" t="s">
        <v>1732</v>
      </c>
      <c r="D2282" t="s">
        <v>6891</v>
      </c>
      <c r="E2282" t="s">
        <v>1702</v>
      </c>
      <c r="H2282" t="str">
        <f>INDEX('Vensim Variables'!$B:$B,MATCH(EPS!$B2282,'Vensim Variables'!$A:$A,0))</f>
        <v>g pollutant</v>
      </c>
      <c r="I2282" t="str">
        <f t="shared" si="70"/>
        <v>CO2</v>
      </c>
      <c r="J2282">
        <f>INDEX(NoSettings!$D:$D,MATCH(EPS!$A2282,NoSettings!$A:$A,0))</f>
        <v>0</v>
      </c>
      <c r="K2282">
        <f>INDEX(GWP!$C$2:$C$13,MATCH(EPS!I2282,GWP!$B$2:$B$13,0))</f>
        <v>1</v>
      </c>
      <c r="L2282" s="4">
        <f t="shared" si="71"/>
        <v>0</v>
      </c>
    </row>
    <row r="2283" spans="1:12">
      <c r="A2283" t="s">
        <v>7887</v>
      </c>
      <c r="B2283" t="s">
        <v>7381</v>
      </c>
      <c r="C2283" t="s">
        <v>1732</v>
      </c>
      <c r="D2283" t="s">
        <v>6891</v>
      </c>
      <c r="E2283" t="s">
        <v>1705</v>
      </c>
      <c r="H2283" t="str">
        <f>INDEX('Vensim Variables'!$B:$B,MATCH(EPS!$B2283,'Vensim Variables'!$A:$A,0))</f>
        <v>g pollutant</v>
      </c>
      <c r="I2283" t="str">
        <f t="shared" si="70"/>
        <v>VOC</v>
      </c>
      <c r="J2283">
        <f>INDEX(NoSettings!$D:$D,MATCH(EPS!$A2283,NoSettings!$A:$A,0))</f>
        <v>0</v>
      </c>
      <c r="K2283">
        <f>INDEX(GWP!$C$2:$C$13,MATCH(EPS!I2283,GWP!$B$2:$B$13,0))</f>
        <v>0</v>
      </c>
      <c r="L2283" s="4">
        <f t="shared" si="71"/>
        <v>0</v>
      </c>
    </row>
    <row r="2284" spans="1:12">
      <c r="A2284" t="s">
        <v>7888</v>
      </c>
      <c r="B2284" t="s">
        <v>7381</v>
      </c>
      <c r="C2284" t="s">
        <v>1732</v>
      </c>
      <c r="D2284" t="s">
        <v>6891</v>
      </c>
      <c r="E2284" t="s">
        <v>1706</v>
      </c>
      <c r="H2284" t="str">
        <f>INDEX('Vensim Variables'!$B:$B,MATCH(EPS!$B2284,'Vensim Variables'!$A:$A,0))</f>
        <v>g pollutant</v>
      </c>
      <c r="I2284" t="str">
        <f t="shared" si="70"/>
        <v>CO</v>
      </c>
      <c r="J2284">
        <f>INDEX(NoSettings!$D:$D,MATCH(EPS!$A2284,NoSettings!$A:$A,0))</f>
        <v>0</v>
      </c>
      <c r="K2284">
        <f>INDEX(GWP!$C$2:$C$13,MATCH(EPS!I2284,GWP!$B$2:$B$13,0))</f>
        <v>0</v>
      </c>
      <c r="L2284" s="4">
        <f t="shared" si="71"/>
        <v>0</v>
      </c>
    </row>
    <row r="2285" spans="1:12">
      <c r="A2285" t="s">
        <v>7889</v>
      </c>
      <c r="B2285" t="s">
        <v>7381</v>
      </c>
      <c r="C2285" t="s">
        <v>1732</v>
      </c>
      <c r="D2285" t="s">
        <v>6891</v>
      </c>
      <c r="E2285" t="s">
        <v>1707</v>
      </c>
      <c r="H2285" t="str">
        <f>INDEX('Vensim Variables'!$B:$B,MATCH(EPS!$B2285,'Vensim Variables'!$A:$A,0))</f>
        <v>g pollutant</v>
      </c>
      <c r="I2285" t="str">
        <f t="shared" si="70"/>
        <v>NOx</v>
      </c>
      <c r="J2285">
        <f>INDEX(NoSettings!$D:$D,MATCH(EPS!$A2285,NoSettings!$A:$A,0))</f>
        <v>0</v>
      </c>
      <c r="K2285">
        <f>INDEX(GWP!$C$2:$C$13,MATCH(EPS!I2285,GWP!$B$2:$B$13,0))</f>
        <v>0</v>
      </c>
      <c r="L2285" s="4">
        <f t="shared" si="71"/>
        <v>0</v>
      </c>
    </row>
    <row r="2286" spans="1:12">
      <c r="A2286" t="s">
        <v>7890</v>
      </c>
      <c r="B2286" t="s">
        <v>7381</v>
      </c>
      <c r="C2286" t="s">
        <v>1732</v>
      </c>
      <c r="D2286" t="s">
        <v>6891</v>
      </c>
      <c r="E2286" t="s">
        <v>1708</v>
      </c>
      <c r="H2286" t="str">
        <f>INDEX('Vensim Variables'!$B:$B,MATCH(EPS!$B2286,'Vensim Variables'!$A:$A,0))</f>
        <v>g pollutant</v>
      </c>
      <c r="I2286" t="str">
        <f t="shared" si="70"/>
        <v>PM10</v>
      </c>
      <c r="J2286">
        <f>INDEX(NoSettings!$D:$D,MATCH(EPS!$A2286,NoSettings!$A:$A,0))</f>
        <v>0</v>
      </c>
      <c r="K2286">
        <f>INDEX(GWP!$C$2:$C$13,MATCH(EPS!I2286,GWP!$B$2:$B$13,0))</f>
        <v>0</v>
      </c>
      <c r="L2286" s="4">
        <f t="shared" si="71"/>
        <v>0</v>
      </c>
    </row>
    <row r="2287" spans="1:12">
      <c r="A2287" t="s">
        <v>7891</v>
      </c>
      <c r="B2287" t="s">
        <v>7381</v>
      </c>
      <c r="C2287" t="s">
        <v>1732</v>
      </c>
      <c r="D2287" t="s">
        <v>6891</v>
      </c>
      <c r="E2287" t="s">
        <v>1709</v>
      </c>
      <c r="H2287" t="str">
        <f>INDEX('Vensim Variables'!$B:$B,MATCH(EPS!$B2287,'Vensim Variables'!$A:$A,0))</f>
        <v>g pollutant</v>
      </c>
      <c r="I2287" t="str">
        <f t="shared" si="70"/>
        <v>PM25</v>
      </c>
      <c r="J2287">
        <f>INDEX(NoSettings!$D:$D,MATCH(EPS!$A2287,NoSettings!$A:$A,0))</f>
        <v>0</v>
      </c>
      <c r="K2287">
        <f>INDEX(GWP!$C$2:$C$13,MATCH(EPS!I2287,GWP!$B$2:$B$13,0))</f>
        <v>0</v>
      </c>
      <c r="L2287" s="4">
        <f t="shared" si="71"/>
        <v>0</v>
      </c>
    </row>
    <row r="2288" spans="1:12">
      <c r="A2288" t="s">
        <v>7892</v>
      </c>
      <c r="B2288" t="s">
        <v>7381</v>
      </c>
      <c r="C2288" t="s">
        <v>1732</v>
      </c>
      <c r="D2288" t="s">
        <v>6891</v>
      </c>
      <c r="E2288" t="s">
        <v>1710</v>
      </c>
      <c r="H2288" t="str">
        <f>INDEX('Vensim Variables'!$B:$B,MATCH(EPS!$B2288,'Vensim Variables'!$A:$A,0))</f>
        <v>g pollutant</v>
      </c>
      <c r="I2288" t="str">
        <f t="shared" si="70"/>
        <v>SOx</v>
      </c>
      <c r="J2288">
        <f>INDEX(NoSettings!$D:$D,MATCH(EPS!$A2288,NoSettings!$A:$A,0))</f>
        <v>0</v>
      </c>
      <c r="K2288">
        <f>INDEX(GWP!$C$2:$C$13,MATCH(EPS!I2288,GWP!$B$2:$B$13,0))</f>
        <v>0</v>
      </c>
      <c r="L2288" s="4">
        <f t="shared" si="71"/>
        <v>0</v>
      </c>
    </row>
    <row r="2289" spans="1:12">
      <c r="A2289" t="s">
        <v>7893</v>
      </c>
      <c r="B2289" t="s">
        <v>7381</v>
      </c>
      <c r="C2289" t="s">
        <v>1732</v>
      </c>
      <c r="D2289" t="s">
        <v>6891</v>
      </c>
      <c r="E2289" t="s">
        <v>1711</v>
      </c>
      <c r="H2289" t="str">
        <f>INDEX('Vensim Variables'!$B:$B,MATCH(EPS!$B2289,'Vensim Variables'!$A:$A,0))</f>
        <v>g pollutant</v>
      </c>
      <c r="I2289" t="str">
        <f t="shared" si="70"/>
        <v>BC</v>
      </c>
      <c r="J2289">
        <f>INDEX(NoSettings!$D:$D,MATCH(EPS!$A2289,NoSettings!$A:$A,0))</f>
        <v>0</v>
      </c>
      <c r="K2289">
        <f>INDEX(GWP!$C$2:$C$13,MATCH(EPS!I2289,GWP!$B$2:$B$13,0))</f>
        <v>0</v>
      </c>
      <c r="L2289" s="4">
        <f t="shared" si="71"/>
        <v>0</v>
      </c>
    </row>
    <row r="2290" spans="1:12">
      <c r="A2290" t="s">
        <v>7894</v>
      </c>
      <c r="B2290" t="s">
        <v>7381</v>
      </c>
      <c r="C2290" t="s">
        <v>1732</v>
      </c>
      <c r="D2290" t="s">
        <v>6891</v>
      </c>
      <c r="E2290" t="s">
        <v>1712</v>
      </c>
      <c r="H2290" t="str">
        <f>INDEX('Vensim Variables'!$B:$B,MATCH(EPS!$B2290,'Vensim Variables'!$A:$A,0))</f>
        <v>g pollutant</v>
      </c>
      <c r="I2290" t="str">
        <f t="shared" si="70"/>
        <v>OC</v>
      </c>
      <c r="J2290">
        <f>INDEX(NoSettings!$D:$D,MATCH(EPS!$A2290,NoSettings!$A:$A,0))</f>
        <v>0</v>
      </c>
      <c r="K2290">
        <f>INDEX(GWP!$C$2:$C$13,MATCH(EPS!I2290,GWP!$B$2:$B$13,0))</f>
        <v>0</v>
      </c>
      <c r="L2290" s="4">
        <f t="shared" si="71"/>
        <v>0</v>
      </c>
    </row>
    <row r="2291" spans="1:12">
      <c r="A2291" t="s">
        <v>7895</v>
      </c>
      <c r="B2291" t="s">
        <v>7381</v>
      </c>
      <c r="C2291" t="s">
        <v>1732</v>
      </c>
      <c r="D2291" t="s">
        <v>6891</v>
      </c>
      <c r="E2291" t="s">
        <v>1713</v>
      </c>
      <c r="H2291" t="str">
        <f>INDEX('Vensim Variables'!$B:$B,MATCH(EPS!$B2291,'Vensim Variables'!$A:$A,0))</f>
        <v>g pollutant</v>
      </c>
      <c r="I2291" t="str">
        <f t="shared" si="70"/>
        <v>CH4</v>
      </c>
      <c r="J2291">
        <f>INDEX(NoSettings!$D:$D,MATCH(EPS!$A2291,NoSettings!$A:$A,0))</f>
        <v>0</v>
      </c>
      <c r="K2291">
        <f>INDEX(GWP!$C$2:$C$13,MATCH(EPS!I2291,GWP!$B$2:$B$13,0))</f>
        <v>28</v>
      </c>
      <c r="L2291" s="4">
        <f t="shared" si="71"/>
        <v>0</v>
      </c>
    </row>
    <row r="2292" spans="1:12">
      <c r="A2292" t="s">
        <v>7896</v>
      </c>
      <c r="B2292" t="s">
        <v>7381</v>
      </c>
      <c r="C2292" t="s">
        <v>1732</v>
      </c>
      <c r="D2292" t="s">
        <v>6891</v>
      </c>
      <c r="E2292" t="s">
        <v>1714</v>
      </c>
      <c r="H2292" t="str">
        <f>INDEX('Vensim Variables'!$B:$B,MATCH(EPS!$B2292,'Vensim Variables'!$A:$A,0))</f>
        <v>g pollutant</v>
      </c>
      <c r="I2292" t="str">
        <f t="shared" si="70"/>
        <v>N2O</v>
      </c>
      <c r="J2292">
        <f>INDEX(NoSettings!$D:$D,MATCH(EPS!$A2292,NoSettings!$A:$A,0))</f>
        <v>0</v>
      </c>
      <c r="K2292">
        <f>INDEX(GWP!$C$2:$C$13,MATCH(EPS!I2292,GWP!$B$2:$B$13,0))</f>
        <v>265</v>
      </c>
      <c r="L2292" s="4">
        <f t="shared" si="71"/>
        <v>0</v>
      </c>
    </row>
    <row r="2293" spans="1:12">
      <c r="A2293" t="s">
        <v>7897</v>
      </c>
      <c r="B2293" t="s">
        <v>7381</v>
      </c>
      <c r="C2293" t="s">
        <v>1732</v>
      </c>
      <c r="D2293" t="s">
        <v>6891</v>
      </c>
      <c r="E2293" t="s">
        <v>1715</v>
      </c>
      <c r="H2293" t="str">
        <f>INDEX('Vensim Variables'!$B:$B,MATCH(EPS!$B2293,'Vensim Variables'!$A:$A,0))</f>
        <v>g pollutant</v>
      </c>
      <c r="I2293" t="str">
        <f t="shared" si="70"/>
        <v>F gases</v>
      </c>
      <c r="J2293">
        <f>INDEX(NoSettings!$D:$D,MATCH(EPS!$A2293,NoSettings!$A:$A,0))</f>
        <v>0</v>
      </c>
      <c r="K2293">
        <f>INDEX(GWP!$C$2:$C$13,MATCH(EPS!I2293,GWP!$B$2:$B$13,0))</f>
        <v>1</v>
      </c>
      <c r="L2293" s="4">
        <f t="shared" si="71"/>
        <v>0</v>
      </c>
    </row>
    <row r="2294" spans="1:12">
      <c r="A2294" t="s">
        <v>7898</v>
      </c>
      <c r="B2294" t="s">
        <v>7381</v>
      </c>
      <c r="C2294" t="s">
        <v>1732</v>
      </c>
      <c r="D2294" t="s">
        <v>6892</v>
      </c>
      <c r="E2294" t="s">
        <v>1702</v>
      </c>
      <c r="H2294" t="str">
        <f>INDEX('Vensim Variables'!$B:$B,MATCH(EPS!$B2294,'Vensim Variables'!$A:$A,0))</f>
        <v>g pollutant</v>
      </c>
      <c r="I2294" t="str">
        <f t="shared" si="70"/>
        <v>CO2</v>
      </c>
      <c r="J2294">
        <f>INDEX(NoSettings!$D:$D,MATCH(EPS!$A2294,NoSettings!$A:$A,0))</f>
        <v>0</v>
      </c>
      <c r="K2294">
        <f>INDEX(GWP!$C$2:$C$13,MATCH(EPS!I2294,GWP!$B$2:$B$13,0))</f>
        <v>1</v>
      </c>
      <c r="L2294" s="4">
        <f t="shared" si="71"/>
        <v>0</v>
      </c>
    </row>
    <row r="2295" spans="1:12">
      <c r="A2295" t="s">
        <v>7899</v>
      </c>
      <c r="B2295" t="s">
        <v>7381</v>
      </c>
      <c r="C2295" t="s">
        <v>1732</v>
      </c>
      <c r="D2295" t="s">
        <v>6892</v>
      </c>
      <c r="E2295" t="s">
        <v>1705</v>
      </c>
      <c r="H2295" t="str">
        <f>INDEX('Vensim Variables'!$B:$B,MATCH(EPS!$B2295,'Vensim Variables'!$A:$A,0))</f>
        <v>g pollutant</v>
      </c>
      <c r="I2295" t="str">
        <f t="shared" si="70"/>
        <v>VOC</v>
      </c>
      <c r="J2295">
        <f>INDEX(NoSettings!$D:$D,MATCH(EPS!$A2295,NoSettings!$A:$A,0))</f>
        <v>0</v>
      </c>
      <c r="K2295">
        <f>INDEX(GWP!$C$2:$C$13,MATCH(EPS!I2295,GWP!$B$2:$B$13,0))</f>
        <v>0</v>
      </c>
      <c r="L2295" s="4">
        <f t="shared" si="71"/>
        <v>0</v>
      </c>
    </row>
    <row r="2296" spans="1:12">
      <c r="A2296" t="s">
        <v>7900</v>
      </c>
      <c r="B2296" t="s">
        <v>7381</v>
      </c>
      <c r="C2296" t="s">
        <v>1732</v>
      </c>
      <c r="D2296" t="s">
        <v>6892</v>
      </c>
      <c r="E2296" t="s">
        <v>1706</v>
      </c>
      <c r="H2296" t="str">
        <f>INDEX('Vensim Variables'!$B:$B,MATCH(EPS!$B2296,'Vensim Variables'!$A:$A,0))</f>
        <v>g pollutant</v>
      </c>
      <c r="I2296" t="str">
        <f t="shared" si="70"/>
        <v>CO</v>
      </c>
      <c r="J2296">
        <f>INDEX(NoSettings!$D:$D,MATCH(EPS!$A2296,NoSettings!$A:$A,0))</f>
        <v>0</v>
      </c>
      <c r="K2296">
        <f>INDEX(GWP!$C$2:$C$13,MATCH(EPS!I2296,GWP!$B$2:$B$13,0))</f>
        <v>0</v>
      </c>
      <c r="L2296" s="4">
        <f t="shared" si="71"/>
        <v>0</v>
      </c>
    </row>
    <row r="2297" spans="1:12">
      <c r="A2297" t="s">
        <v>7901</v>
      </c>
      <c r="B2297" t="s">
        <v>7381</v>
      </c>
      <c r="C2297" t="s">
        <v>1732</v>
      </c>
      <c r="D2297" t="s">
        <v>6892</v>
      </c>
      <c r="E2297" t="s">
        <v>1707</v>
      </c>
      <c r="H2297" t="str">
        <f>INDEX('Vensim Variables'!$B:$B,MATCH(EPS!$B2297,'Vensim Variables'!$A:$A,0))</f>
        <v>g pollutant</v>
      </c>
      <c r="I2297" t="str">
        <f t="shared" si="70"/>
        <v>NOx</v>
      </c>
      <c r="J2297">
        <f>INDEX(NoSettings!$D:$D,MATCH(EPS!$A2297,NoSettings!$A:$A,0))</f>
        <v>0</v>
      </c>
      <c r="K2297">
        <f>INDEX(GWP!$C$2:$C$13,MATCH(EPS!I2297,GWP!$B$2:$B$13,0))</f>
        <v>0</v>
      </c>
      <c r="L2297" s="4">
        <f t="shared" si="71"/>
        <v>0</v>
      </c>
    </row>
    <row r="2298" spans="1:12">
      <c r="A2298" t="s">
        <v>7902</v>
      </c>
      <c r="B2298" t="s">
        <v>7381</v>
      </c>
      <c r="C2298" t="s">
        <v>1732</v>
      </c>
      <c r="D2298" t="s">
        <v>6892</v>
      </c>
      <c r="E2298" t="s">
        <v>1708</v>
      </c>
      <c r="H2298" t="str">
        <f>INDEX('Vensim Variables'!$B:$B,MATCH(EPS!$B2298,'Vensim Variables'!$A:$A,0))</f>
        <v>g pollutant</v>
      </c>
      <c r="I2298" t="str">
        <f t="shared" si="70"/>
        <v>PM10</v>
      </c>
      <c r="J2298">
        <f>INDEX(NoSettings!$D:$D,MATCH(EPS!$A2298,NoSettings!$A:$A,0))</f>
        <v>0</v>
      </c>
      <c r="K2298">
        <f>INDEX(GWP!$C$2:$C$13,MATCH(EPS!I2298,GWP!$B$2:$B$13,0))</f>
        <v>0</v>
      </c>
      <c r="L2298" s="4">
        <f t="shared" si="71"/>
        <v>0</v>
      </c>
    </row>
    <row r="2299" spans="1:12">
      <c r="A2299" t="s">
        <v>7903</v>
      </c>
      <c r="B2299" t="s">
        <v>7381</v>
      </c>
      <c r="C2299" t="s">
        <v>1732</v>
      </c>
      <c r="D2299" t="s">
        <v>6892</v>
      </c>
      <c r="E2299" t="s">
        <v>1709</v>
      </c>
      <c r="H2299" t="str">
        <f>INDEX('Vensim Variables'!$B:$B,MATCH(EPS!$B2299,'Vensim Variables'!$A:$A,0))</f>
        <v>g pollutant</v>
      </c>
      <c r="I2299" t="str">
        <f t="shared" si="70"/>
        <v>PM25</v>
      </c>
      <c r="J2299">
        <f>INDEX(NoSettings!$D:$D,MATCH(EPS!$A2299,NoSettings!$A:$A,0))</f>
        <v>0</v>
      </c>
      <c r="K2299">
        <f>INDEX(GWP!$C$2:$C$13,MATCH(EPS!I2299,GWP!$B$2:$B$13,0))</f>
        <v>0</v>
      </c>
      <c r="L2299" s="4">
        <f t="shared" si="71"/>
        <v>0</v>
      </c>
    </row>
    <row r="2300" spans="1:12">
      <c r="A2300" t="s">
        <v>7904</v>
      </c>
      <c r="B2300" t="s">
        <v>7381</v>
      </c>
      <c r="C2300" t="s">
        <v>1732</v>
      </c>
      <c r="D2300" t="s">
        <v>6892</v>
      </c>
      <c r="E2300" t="s">
        <v>1710</v>
      </c>
      <c r="H2300" t="str">
        <f>INDEX('Vensim Variables'!$B:$B,MATCH(EPS!$B2300,'Vensim Variables'!$A:$A,0))</f>
        <v>g pollutant</v>
      </c>
      <c r="I2300" t="str">
        <f t="shared" si="70"/>
        <v>SOx</v>
      </c>
      <c r="J2300">
        <f>INDEX(NoSettings!$D:$D,MATCH(EPS!$A2300,NoSettings!$A:$A,0))</f>
        <v>0</v>
      </c>
      <c r="K2300">
        <f>INDEX(GWP!$C$2:$C$13,MATCH(EPS!I2300,GWP!$B$2:$B$13,0))</f>
        <v>0</v>
      </c>
      <c r="L2300" s="4">
        <f t="shared" si="71"/>
        <v>0</v>
      </c>
    </row>
    <row r="2301" spans="1:12">
      <c r="A2301" t="s">
        <v>7905</v>
      </c>
      <c r="B2301" t="s">
        <v>7381</v>
      </c>
      <c r="C2301" t="s">
        <v>1732</v>
      </c>
      <c r="D2301" t="s">
        <v>6892</v>
      </c>
      <c r="E2301" t="s">
        <v>1711</v>
      </c>
      <c r="H2301" t="str">
        <f>INDEX('Vensim Variables'!$B:$B,MATCH(EPS!$B2301,'Vensim Variables'!$A:$A,0))</f>
        <v>g pollutant</v>
      </c>
      <c r="I2301" t="str">
        <f t="shared" si="70"/>
        <v>BC</v>
      </c>
      <c r="J2301">
        <f>INDEX(NoSettings!$D:$D,MATCH(EPS!$A2301,NoSettings!$A:$A,0))</f>
        <v>0</v>
      </c>
      <c r="K2301">
        <f>INDEX(GWP!$C$2:$C$13,MATCH(EPS!I2301,GWP!$B$2:$B$13,0))</f>
        <v>0</v>
      </c>
      <c r="L2301" s="4">
        <f t="shared" si="71"/>
        <v>0</v>
      </c>
    </row>
    <row r="2302" spans="1:12">
      <c r="A2302" t="s">
        <v>7906</v>
      </c>
      <c r="B2302" t="s">
        <v>7381</v>
      </c>
      <c r="C2302" t="s">
        <v>1732</v>
      </c>
      <c r="D2302" t="s">
        <v>6892</v>
      </c>
      <c r="E2302" t="s">
        <v>1712</v>
      </c>
      <c r="H2302" t="str">
        <f>INDEX('Vensim Variables'!$B:$B,MATCH(EPS!$B2302,'Vensim Variables'!$A:$A,0))</f>
        <v>g pollutant</v>
      </c>
      <c r="I2302" t="str">
        <f t="shared" si="70"/>
        <v>OC</v>
      </c>
      <c r="J2302">
        <f>INDEX(NoSettings!$D:$D,MATCH(EPS!$A2302,NoSettings!$A:$A,0))</f>
        <v>0</v>
      </c>
      <c r="K2302">
        <f>INDEX(GWP!$C$2:$C$13,MATCH(EPS!I2302,GWP!$B$2:$B$13,0))</f>
        <v>0</v>
      </c>
      <c r="L2302" s="4">
        <f t="shared" si="71"/>
        <v>0</v>
      </c>
    </row>
    <row r="2303" spans="1:12">
      <c r="A2303" t="s">
        <v>7907</v>
      </c>
      <c r="B2303" t="s">
        <v>7381</v>
      </c>
      <c r="C2303" t="s">
        <v>1732</v>
      </c>
      <c r="D2303" t="s">
        <v>6892</v>
      </c>
      <c r="E2303" t="s">
        <v>1713</v>
      </c>
      <c r="H2303" t="str">
        <f>INDEX('Vensim Variables'!$B:$B,MATCH(EPS!$B2303,'Vensim Variables'!$A:$A,0))</f>
        <v>g pollutant</v>
      </c>
      <c r="I2303" t="str">
        <f t="shared" si="70"/>
        <v>CH4</v>
      </c>
      <c r="J2303">
        <f>INDEX(NoSettings!$D:$D,MATCH(EPS!$A2303,NoSettings!$A:$A,0))</f>
        <v>0</v>
      </c>
      <c r="K2303">
        <f>INDEX(GWP!$C$2:$C$13,MATCH(EPS!I2303,GWP!$B$2:$B$13,0))</f>
        <v>28</v>
      </c>
      <c r="L2303" s="4">
        <f t="shared" si="71"/>
        <v>0</v>
      </c>
    </row>
    <row r="2304" spans="1:12">
      <c r="A2304" t="s">
        <v>7908</v>
      </c>
      <c r="B2304" t="s">
        <v>7381</v>
      </c>
      <c r="C2304" t="s">
        <v>1732</v>
      </c>
      <c r="D2304" t="s">
        <v>6892</v>
      </c>
      <c r="E2304" t="s">
        <v>1714</v>
      </c>
      <c r="H2304" t="str">
        <f>INDEX('Vensim Variables'!$B:$B,MATCH(EPS!$B2304,'Vensim Variables'!$A:$A,0))</f>
        <v>g pollutant</v>
      </c>
      <c r="I2304" t="str">
        <f t="shared" si="70"/>
        <v>N2O</v>
      </c>
      <c r="J2304">
        <f>INDEX(NoSettings!$D:$D,MATCH(EPS!$A2304,NoSettings!$A:$A,0))</f>
        <v>0</v>
      </c>
      <c r="K2304">
        <f>INDEX(GWP!$C$2:$C$13,MATCH(EPS!I2304,GWP!$B$2:$B$13,0))</f>
        <v>265</v>
      </c>
      <c r="L2304" s="4">
        <f t="shared" si="71"/>
        <v>0</v>
      </c>
    </row>
    <row r="2305" spans="1:12">
      <c r="A2305" t="s">
        <v>7909</v>
      </c>
      <c r="B2305" t="s">
        <v>7381</v>
      </c>
      <c r="C2305" t="s">
        <v>1732</v>
      </c>
      <c r="D2305" t="s">
        <v>6892</v>
      </c>
      <c r="E2305" t="s">
        <v>1715</v>
      </c>
      <c r="H2305" t="str">
        <f>INDEX('Vensim Variables'!$B:$B,MATCH(EPS!$B2305,'Vensim Variables'!$A:$A,0))</f>
        <v>g pollutant</v>
      </c>
      <c r="I2305" t="str">
        <f t="shared" si="70"/>
        <v>F gases</v>
      </c>
      <c r="J2305">
        <f>INDEX(NoSettings!$D:$D,MATCH(EPS!$A2305,NoSettings!$A:$A,0))</f>
        <v>0</v>
      </c>
      <c r="K2305">
        <f>INDEX(GWP!$C$2:$C$13,MATCH(EPS!I2305,GWP!$B$2:$B$13,0))</f>
        <v>1</v>
      </c>
      <c r="L2305" s="4">
        <f t="shared" si="71"/>
        <v>0</v>
      </c>
    </row>
    <row r="2306" spans="1:12">
      <c r="A2306" t="s">
        <v>7910</v>
      </c>
      <c r="B2306" t="s">
        <v>7381</v>
      </c>
      <c r="C2306" t="s">
        <v>1732</v>
      </c>
      <c r="D2306" t="s">
        <v>6893</v>
      </c>
      <c r="E2306" t="s">
        <v>1702</v>
      </c>
      <c r="H2306" t="str">
        <f>INDEX('Vensim Variables'!$B:$B,MATCH(EPS!$B2306,'Vensim Variables'!$A:$A,0))</f>
        <v>g pollutant</v>
      </c>
      <c r="I2306" t="str">
        <f t="shared" si="70"/>
        <v>CO2</v>
      </c>
      <c r="J2306">
        <f>INDEX(NoSettings!$D:$D,MATCH(EPS!$A2306,NoSettings!$A:$A,0))</f>
        <v>0</v>
      </c>
      <c r="K2306">
        <f>INDEX(GWP!$C$2:$C$13,MATCH(EPS!I2306,GWP!$B$2:$B$13,0))</f>
        <v>1</v>
      </c>
      <c r="L2306" s="4">
        <f t="shared" si="71"/>
        <v>0</v>
      </c>
    </row>
    <row r="2307" spans="1:12">
      <c r="A2307" t="s">
        <v>7911</v>
      </c>
      <c r="B2307" t="s">
        <v>7381</v>
      </c>
      <c r="C2307" t="s">
        <v>1732</v>
      </c>
      <c r="D2307" t="s">
        <v>6893</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INDEX(NoSettings!$D:$D,MATCH(EPS!$A2307,NoSettings!$A:$A,0))</f>
        <v>0</v>
      </c>
      <c r="K2307">
        <f>INDEX(GWP!$C$2:$C$13,MATCH(EPS!I2307,GWP!$B$2:$B$13,0))</f>
        <v>0</v>
      </c>
      <c r="L2307" s="4">
        <f t="shared" ref="L2307:L2370" si="73">IF(H2307="g pollutant",K2307*J2307/10^12,IF(H2307="MMTCO2e",J2307,IF(H2307="MWh",J2307,0)))</f>
        <v>0</v>
      </c>
    </row>
    <row r="2308" spans="1:12">
      <c r="A2308" t="s">
        <v>7912</v>
      </c>
      <c r="B2308" t="s">
        <v>7381</v>
      </c>
      <c r="C2308" t="s">
        <v>1732</v>
      </c>
      <c r="D2308" t="s">
        <v>6893</v>
      </c>
      <c r="E2308" t="s">
        <v>1706</v>
      </c>
      <c r="H2308" t="str">
        <f>INDEX('Vensim Variables'!$B:$B,MATCH(EPS!$B2308,'Vensim Variables'!$A:$A,0))</f>
        <v>g pollutant</v>
      </c>
      <c r="I2308" t="str">
        <f t="shared" si="72"/>
        <v>CO</v>
      </c>
      <c r="J2308">
        <f>INDEX(NoSettings!$D:$D,MATCH(EPS!$A2308,NoSettings!$A:$A,0))</f>
        <v>0</v>
      </c>
      <c r="K2308">
        <f>INDEX(GWP!$C$2:$C$13,MATCH(EPS!I2308,GWP!$B$2:$B$13,0))</f>
        <v>0</v>
      </c>
      <c r="L2308" s="4">
        <f t="shared" si="73"/>
        <v>0</v>
      </c>
    </row>
    <row r="2309" spans="1:12">
      <c r="A2309" t="s">
        <v>7913</v>
      </c>
      <c r="B2309" t="s">
        <v>7381</v>
      </c>
      <c r="C2309" t="s">
        <v>1732</v>
      </c>
      <c r="D2309" t="s">
        <v>6893</v>
      </c>
      <c r="E2309" t="s">
        <v>1707</v>
      </c>
      <c r="H2309" t="str">
        <f>INDEX('Vensim Variables'!$B:$B,MATCH(EPS!$B2309,'Vensim Variables'!$A:$A,0))</f>
        <v>g pollutant</v>
      </c>
      <c r="I2309" t="str">
        <f t="shared" si="72"/>
        <v>NOx</v>
      </c>
      <c r="J2309">
        <f>INDEX(NoSettings!$D:$D,MATCH(EPS!$A2309,NoSettings!$A:$A,0))</f>
        <v>0</v>
      </c>
      <c r="K2309">
        <f>INDEX(GWP!$C$2:$C$13,MATCH(EPS!I2309,GWP!$B$2:$B$13,0))</f>
        <v>0</v>
      </c>
      <c r="L2309" s="4">
        <f t="shared" si="73"/>
        <v>0</v>
      </c>
    </row>
    <row r="2310" spans="1:12">
      <c r="A2310" t="s">
        <v>7914</v>
      </c>
      <c r="B2310" t="s">
        <v>7381</v>
      </c>
      <c r="C2310" t="s">
        <v>1732</v>
      </c>
      <c r="D2310" t="s">
        <v>6893</v>
      </c>
      <c r="E2310" t="s">
        <v>1708</v>
      </c>
      <c r="H2310" t="str">
        <f>INDEX('Vensim Variables'!$B:$B,MATCH(EPS!$B2310,'Vensim Variables'!$A:$A,0))</f>
        <v>g pollutant</v>
      </c>
      <c r="I2310" t="str">
        <f t="shared" si="72"/>
        <v>PM10</v>
      </c>
      <c r="J2310">
        <f>INDEX(NoSettings!$D:$D,MATCH(EPS!$A2310,NoSettings!$A:$A,0))</f>
        <v>0</v>
      </c>
      <c r="K2310">
        <f>INDEX(GWP!$C$2:$C$13,MATCH(EPS!I2310,GWP!$B$2:$B$13,0))</f>
        <v>0</v>
      </c>
      <c r="L2310" s="4">
        <f t="shared" si="73"/>
        <v>0</v>
      </c>
    </row>
    <row r="2311" spans="1:12">
      <c r="A2311" t="s">
        <v>7915</v>
      </c>
      <c r="B2311" t="s">
        <v>7381</v>
      </c>
      <c r="C2311" t="s">
        <v>1732</v>
      </c>
      <c r="D2311" t="s">
        <v>6893</v>
      </c>
      <c r="E2311" t="s">
        <v>1709</v>
      </c>
      <c r="H2311" t="str">
        <f>INDEX('Vensim Variables'!$B:$B,MATCH(EPS!$B2311,'Vensim Variables'!$A:$A,0))</f>
        <v>g pollutant</v>
      </c>
      <c r="I2311" t="str">
        <f t="shared" si="72"/>
        <v>PM25</v>
      </c>
      <c r="J2311">
        <f>INDEX(NoSettings!$D:$D,MATCH(EPS!$A2311,NoSettings!$A:$A,0))</f>
        <v>0</v>
      </c>
      <c r="K2311">
        <f>INDEX(GWP!$C$2:$C$13,MATCH(EPS!I2311,GWP!$B$2:$B$13,0))</f>
        <v>0</v>
      </c>
      <c r="L2311" s="4">
        <f t="shared" si="73"/>
        <v>0</v>
      </c>
    </row>
    <row r="2312" spans="1:12">
      <c r="A2312" t="s">
        <v>7916</v>
      </c>
      <c r="B2312" t="s">
        <v>7381</v>
      </c>
      <c r="C2312" t="s">
        <v>1732</v>
      </c>
      <c r="D2312" t="s">
        <v>6893</v>
      </c>
      <c r="E2312" t="s">
        <v>1710</v>
      </c>
      <c r="H2312" t="str">
        <f>INDEX('Vensim Variables'!$B:$B,MATCH(EPS!$B2312,'Vensim Variables'!$A:$A,0))</f>
        <v>g pollutant</v>
      </c>
      <c r="I2312" t="str">
        <f t="shared" si="72"/>
        <v>SOx</v>
      </c>
      <c r="J2312">
        <f>INDEX(NoSettings!$D:$D,MATCH(EPS!$A2312,NoSettings!$A:$A,0))</f>
        <v>0</v>
      </c>
      <c r="K2312">
        <f>INDEX(GWP!$C$2:$C$13,MATCH(EPS!I2312,GWP!$B$2:$B$13,0))</f>
        <v>0</v>
      </c>
      <c r="L2312" s="4">
        <f t="shared" si="73"/>
        <v>0</v>
      </c>
    </row>
    <row r="2313" spans="1:12">
      <c r="A2313" t="s">
        <v>7917</v>
      </c>
      <c r="B2313" t="s">
        <v>7381</v>
      </c>
      <c r="C2313" t="s">
        <v>1732</v>
      </c>
      <c r="D2313" t="s">
        <v>6893</v>
      </c>
      <c r="E2313" t="s">
        <v>1711</v>
      </c>
      <c r="H2313" t="str">
        <f>INDEX('Vensim Variables'!$B:$B,MATCH(EPS!$B2313,'Vensim Variables'!$A:$A,0))</f>
        <v>g pollutant</v>
      </c>
      <c r="I2313" t="str">
        <f t="shared" si="72"/>
        <v>BC</v>
      </c>
      <c r="J2313">
        <f>INDEX(NoSettings!$D:$D,MATCH(EPS!$A2313,NoSettings!$A:$A,0))</f>
        <v>0</v>
      </c>
      <c r="K2313">
        <f>INDEX(GWP!$C$2:$C$13,MATCH(EPS!I2313,GWP!$B$2:$B$13,0))</f>
        <v>0</v>
      </c>
      <c r="L2313" s="4">
        <f t="shared" si="73"/>
        <v>0</v>
      </c>
    </row>
    <row r="2314" spans="1:12">
      <c r="A2314" t="s">
        <v>7918</v>
      </c>
      <c r="B2314" t="s">
        <v>7381</v>
      </c>
      <c r="C2314" t="s">
        <v>1732</v>
      </c>
      <c r="D2314" t="s">
        <v>6893</v>
      </c>
      <c r="E2314" t="s">
        <v>1712</v>
      </c>
      <c r="H2314" t="str">
        <f>INDEX('Vensim Variables'!$B:$B,MATCH(EPS!$B2314,'Vensim Variables'!$A:$A,0))</f>
        <v>g pollutant</v>
      </c>
      <c r="I2314" t="str">
        <f t="shared" si="72"/>
        <v>OC</v>
      </c>
      <c r="J2314">
        <f>INDEX(NoSettings!$D:$D,MATCH(EPS!$A2314,NoSettings!$A:$A,0))</f>
        <v>0</v>
      </c>
      <c r="K2314">
        <f>INDEX(GWP!$C$2:$C$13,MATCH(EPS!I2314,GWP!$B$2:$B$13,0))</f>
        <v>0</v>
      </c>
      <c r="L2314" s="4">
        <f t="shared" si="73"/>
        <v>0</v>
      </c>
    </row>
    <row r="2315" spans="1:12">
      <c r="A2315" t="s">
        <v>7919</v>
      </c>
      <c r="B2315" t="s">
        <v>7381</v>
      </c>
      <c r="C2315" t="s">
        <v>1732</v>
      </c>
      <c r="D2315" t="s">
        <v>6893</v>
      </c>
      <c r="E2315" t="s">
        <v>1713</v>
      </c>
      <c r="H2315" t="str">
        <f>INDEX('Vensim Variables'!$B:$B,MATCH(EPS!$B2315,'Vensim Variables'!$A:$A,0))</f>
        <v>g pollutant</v>
      </c>
      <c r="I2315" t="str">
        <f t="shared" si="72"/>
        <v>CH4</v>
      </c>
      <c r="J2315">
        <f>INDEX(NoSettings!$D:$D,MATCH(EPS!$A2315,NoSettings!$A:$A,0))</f>
        <v>0</v>
      </c>
      <c r="K2315">
        <f>INDEX(GWP!$C$2:$C$13,MATCH(EPS!I2315,GWP!$B$2:$B$13,0))</f>
        <v>28</v>
      </c>
      <c r="L2315" s="4">
        <f t="shared" si="73"/>
        <v>0</v>
      </c>
    </row>
    <row r="2316" spans="1:12">
      <c r="A2316" t="s">
        <v>7920</v>
      </c>
      <c r="B2316" t="s">
        <v>7381</v>
      </c>
      <c r="C2316" t="s">
        <v>1732</v>
      </c>
      <c r="D2316" t="s">
        <v>6893</v>
      </c>
      <c r="E2316" t="s">
        <v>1714</v>
      </c>
      <c r="H2316" t="str">
        <f>INDEX('Vensim Variables'!$B:$B,MATCH(EPS!$B2316,'Vensim Variables'!$A:$A,0))</f>
        <v>g pollutant</v>
      </c>
      <c r="I2316" t="str">
        <f t="shared" si="72"/>
        <v>N2O</v>
      </c>
      <c r="J2316">
        <f>INDEX(NoSettings!$D:$D,MATCH(EPS!$A2316,NoSettings!$A:$A,0))</f>
        <v>0</v>
      </c>
      <c r="K2316">
        <f>INDEX(GWP!$C$2:$C$13,MATCH(EPS!I2316,GWP!$B$2:$B$13,0))</f>
        <v>265</v>
      </c>
      <c r="L2316" s="4">
        <f t="shared" si="73"/>
        <v>0</v>
      </c>
    </row>
    <row r="2317" spans="1:12">
      <c r="A2317" t="s">
        <v>7921</v>
      </c>
      <c r="B2317" t="s">
        <v>7381</v>
      </c>
      <c r="C2317" t="s">
        <v>1732</v>
      </c>
      <c r="D2317" t="s">
        <v>6893</v>
      </c>
      <c r="E2317" t="s">
        <v>1715</v>
      </c>
      <c r="H2317" t="str">
        <f>INDEX('Vensim Variables'!$B:$B,MATCH(EPS!$B2317,'Vensim Variables'!$A:$A,0))</f>
        <v>g pollutant</v>
      </c>
      <c r="I2317" t="str">
        <f t="shared" si="72"/>
        <v>F gases</v>
      </c>
      <c r="J2317">
        <f>INDEX(NoSettings!$D:$D,MATCH(EPS!$A2317,NoSettings!$A:$A,0))</f>
        <v>0</v>
      </c>
      <c r="K2317">
        <f>INDEX(GWP!$C$2:$C$13,MATCH(EPS!I2317,GWP!$B$2:$B$13,0))</f>
        <v>1</v>
      </c>
      <c r="L2317" s="4">
        <f t="shared" si="73"/>
        <v>0</v>
      </c>
    </row>
    <row r="2318" spans="1:12">
      <c r="A2318" t="s">
        <v>7922</v>
      </c>
      <c r="B2318" t="s">
        <v>7381</v>
      </c>
      <c r="C2318" t="s">
        <v>1732</v>
      </c>
      <c r="D2318" t="s">
        <v>6894</v>
      </c>
      <c r="E2318" t="s">
        <v>1702</v>
      </c>
      <c r="H2318" t="str">
        <f>INDEX('Vensim Variables'!$B:$B,MATCH(EPS!$B2318,'Vensim Variables'!$A:$A,0))</f>
        <v>g pollutant</v>
      </c>
      <c r="I2318" t="str">
        <f t="shared" si="72"/>
        <v>CO2</v>
      </c>
      <c r="J2318">
        <f>INDEX(NoSettings!$D:$D,MATCH(EPS!$A2318,NoSettings!$A:$A,0))</f>
        <v>0</v>
      </c>
      <c r="K2318">
        <f>INDEX(GWP!$C$2:$C$13,MATCH(EPS!I2318,GWP!$B$2:$B$13,0))</f>
        <v>1</v>
      </c>
      <c r="L2318" s="4">
        <f t="shared" si="73"/>
        <v>0</v>
      </c>
    </row>
    <row r="2319" spans="1:12">
      <c r="A2319" t="s">
        <v>7923</v>
      </c>
      <c r="B2319" t="s">
        <v>7381</v>
      </c>
      <c r="C2319" t="s">
        <v>1732</v>
      </c>
      <c r="D2319" t="s">
        <v>6894</v>
      </c>
      <c r="E2319" t="s">
        <v>1705</v>
      </c>
      <c r="H2319" t="str">
        <f>INDEX('Vensim Variables'!$B:$B,MATCH(EPS!$B2319,'Vensim Variables'!$A:$A,0))</f>
        <v>g pollutant</v>
      </c>
      <c r="I2319" t="str">
        <f t="shared" si="72"/>
        <v>VOC</v>
      </c>
      <c r="J2319">
        <f>INDEX(NoSettings!$D:$D,MATCH(EPS!$A2319,NoSettings!$A:$A,0))</f>
        <v>0</v>
      </c>
      <c r="K2319">
        <f>INDEX(GWP!$C$2:$C$13,MATCH(EPS!I2319,GWP!$B$2:$B$13,0))</f>
        <v>0</v>
      </c>
      <c r="L2319" s="4">
        <f t="shared" si="73"/>
        <v>0</v>
      </c>
    </row>
    <row r="2320" spans="1:12">
      <c r="A2320" t="s">
        <v>7924</v>
      </c>
      <c r="B2320" t="s">
        <v>7381</v>
      </c>
      <c r="C2320" t="s">
        <v>1732</v>
      </c>
      <c r="D2320" t="s">
        <v>6894</v>
      </c>
      <c r="E2320" t="s">
        <v>1706</v>
      </c>
      <c r="H2320" t="str">
        <f>INDEX('Vensim Variables'!$B:$B,MATCH(EPS!$B2320,'Vensim Variables'!$A:$A,0))</f>
        <v>g pollutant</v>
      </c>
      <c r="I2320" t="str">
        <f t="shared" si="72"/>
        <v>CO</v>
      </c>
      <c r="J2320">
        <f>INDEX(NoSettings!$D:$D,MATCH(EPS!$A2320,NoSettings!$A:$A,0))</f>
        <v>0</v>
      </c>
      <c r="K2320">
        <f>INDEX(GWP!$C$2:$C$13,MATCH(EPS!I2320,GWP!$B$2:$B$13,0))</f>
        <v>0</v>
      </c>
      <c r="L2320" s="4">
        <f t="shared" si="73"/>
        <v>0</v>
      </c>
    </row>
    <row r="2321" spans="1:12">
      <c r="A2321" t="s">
        <v>7925</v>
      </c>
      <c r="B2321" t="s">
        <v>7381</v>
      </c>
      <c r="C2321" t="s">
        <v>1732</v>
      </c>
      <c r="D2321" t="s">
        <v>6894</v>
      </c>
      <c r="E2321" t="s">
        <v>1707</v>
      </c>
      <c r="H2321" t="str">
        <f>INDEX('Vensim Variables'!$B:$B,MATCH(EPS!$B2321,'Vensim Variables'!$A:$A,0))</f>
        <v>g pollutant</v>
      </c>
      <c r="I2321" t="str">
        <f t="shared" si="72"/>
        <v>NOx</v>
      </c>
      <c r="J2321">
        <f>INDEX(NoSettings!$D:$D,MATCH(EPS!$A2321,NoSettings!$A:$A,0))</f>
        <v>0</v>
      </c>
      <c r="K2321">
        <f>INDEX(GWP!$C$2:$C$13,MATCH(EPS!I2321,GWP!$B$2:$B$13,0))</f>
        <v>0</v>
      </c>
      <c r="L2321" s="4">
        <f t="shared" si="73"/>
        <v>0</v>
      </c>
    </row>
    <row r="2322" spans="1:12">
      <c r="A2322" t="s">
        <v>7926</v>
      </c>
      <c r="B2322" t="s">
        <v>7381</v>
      </c>
      <c r="C2322" t="s">
        <v>1732</v>
      </c>
      <c r="D2322" t="s">
        <v>6894</v>
      </c>
      <c r="E2322" t="s">
        <v>1708</v>
      </c>
      <c r="H2322" t="str">
        <f>INDEX('Vensim Variables'!$B:$B,MATCH(EPS!$B2322,'Vensim Variables'!$A:$A,0))</f>
        <v>g pollutant</v>
      </c>
      <c r="I2322" t="str">
        <f t="shared" si="72"/>
        <v>PM10</v>
      </c>
      <c r="J2322">
        <f>INDEX(NoSettings!$D:$D,MATCH(EPS!$A2322,NoSettings!$A:$A,0))</f>
        <v>0</v>
      </c>
      <c r="K2322">
        <f>INDEX(GWP!$C$2:$C$13,MATCH(EPS!I2322,GWP!$B$2:$B$13,0))</f>
        <v>0</v>
      </c>
      <c r="L2322" s="4">
        <f t="shared" si="73"/>
        <v>0</v>
      </c>
    </row>
    <row r="2323" spans="1:12">
      <c r="A2323" t="s">
        <v>7927</v>
      </c>
      <c r="B2323" t="s">
        <v>7381</v>
      </c>
      <c r="C2323" t="s">
        <v>1732</v>
      </c>
      <c r="D2323" t="s">
        <v>6894</v>
      </c>
      <c r="E2323" t="s">
        <v>1709</v>
      </c>
      <c r="H2323" t="str">
        <f>INDEX('Vensim Variables'!$B:$B,MATCH(EPS!$B2323,'Vensim Variables'!$A:$A,0))</f>
        <v>g pollutant</v>
      </c>
      <c r="I2323" t="str">
        <f t="shared" si="72"/>
        <v>PM25</v>
      </c>
      <c r="J2323">
        <f>INDEX(NoSettings!$D:$D,MATCH(EPS!$A2323,NoSettings!$A:$A,0))</f>
        <v>0</v>
      </c>
      <c r="K2323">
        <f>INDEX(GWP!$C$2:$C$13,MATCH(EPS!I2323,GWP!$B$2:$B$13,0))</f>
        <v>0</v>
      </c>
      <c r="L2323" s="4">
        <f t="shared" si="73"/>
        <v>0</v>
      </c>
    </row>
    <row r="2324" spans="1:12">
      <c r="A2324" t="s">
        <v>7928</v>
      </c>
      <c r="B2324" t="s">
        <v>7381</v>
      </c>
      <c r="C2324" t="s">
        <v>1732</v>
      </c>
      <c r="D2324" t="s">
        <v>6894</v>
      </c>
      <c r="E2324" t="s">
        <v>1710</v>
      </c>
      <c r="H2324" t="str">
        <f>INDEX('Vensim Variables'!$B:$B,MATCH(EPS!$B2324,'Vensim Variables'!$A:$A,0))</f>
        <v>g pollutant</v>
      </c>
      <c r="I2324" t="str">
        <f t="shared" si="72"/>
        <v>SOx</v>
      </c>
      <c r="J2324">
        <f>INDEX(NoSettings!$D:$D,MATCH(EPS!$A2324,NoSettings!$A:$A,0))</f>
        <v>0</v>
      </c>
      <c r="K2324">
        <f>INDEX(GWP!$C$2:$C$13,MATCH(EPS!I2324,GWP!$B$2:$B$13,0))</f>
        <v>0</v>
      </c>
      <c r="L2324" s="4">
        <f t="shared" si="73"/>
        <v>0</v>
      </c>
    </row>
    <row r="2325" spans="1:12">
      <c r="A2325" t="s">
        <v>7929</v>
      </c>
      <c r="B2325" t="s">
        <v>7381</v>
      </c>
      <c r="C2325" t="s">
        <v>1732</v>
      </c>
      <c r="D2325" t="s">
        <v>6894</v>
      </c>
      <c r="E2325" t="s">
        <v>1711</v>
      </c>
      <c r="H2325" t="str">
        <f>INDEX('Vensim Variables'!$B:$B,MATCH(EPS!$B2325,'Vensim Variables'!$A:$A,0))</f>
        <v>g pollutant</v>
      </c>
      <c r="I2325" t="str">
        <f t="shared" si="72"/>
        <v>BC</v>
      </c>
      <c r="J2325">
        <f>INDEX(NoSettings!$D:$D,MATCH(EPS!$A2325,NoSettings!$A:$A,0))</f>
        <v>0</v>
      </c>
      <c r="K2325">
        <f>INDEX(GWP!$C$2:$C$13,MATCH(EPS!I2325,GWP!$B$2:$B$13,0))</f>
        <v>0</v>
      </c>
      <c r="L2325" s="4">
        <f t="shared" si="73"/>
        <v>0</v>
      </c>
    </row>
    <row r="2326" spans="1:12">
      <c r="A2326" t="s">
        <v>7930</v>
      </c>
      <c r="B2326" t="s">
        <v>7381</v>
      </c>
      <c r="C2326" t="s">
        <v>1732</v>
      </c>
      <c r="D2326" t="s">
        <v>6894</v>
      </c>
      <c r="E2326" t="s">
        <v>1712</v>
      </c>
      <c r="H2326" t="str">
        <f>INDEX('Vensim Variables'!$B:$B,MATCH(EPS!$B2326,'Vensim Variables'!$A:$A,0))</f>
        <v>g pollutant</v>
      </c>
      <c r="I2326" t="str">
        <f t="shared" si="72"/>
        <v>OC</v>
      </c>
      <c r="J2326">
        <f>INDEX(NoSettings!$D:$D,MATCH(EPS!$A2326,NoSettings!$A:$A,0))</f>
        <v>0</v>
      </c>
      <c r="K2326">
        <f>INDEX(GWP!$C$2:$C$13,MATCH(EPS!I2326,GWP!$B$2:$B$13,0))</f>
        <v>0</v>
      </c>
      <c r="L2326" s="4">
        <f t="shared" si="73"/>
        <v>0</v>
      </c>
    </row>
    <row r="2327" spans="1:12">
      <c r="A2327" t="s">
        <v>7931</v>
      </c>
      <c r="B2327" t="s">
        <v>7381</v>
      </c>
      <c r="C2327" t="s">
        <v>1732</v>
      </c>
      <c r="D2327" t="s">
        <v>6894</v>
      </c>
      <c r="E2327" t="s">
        <v>1713</v>
      </c>
      <c r="H2327" t="str">
        <f>INDEX('Vensim Variables'!$B:$B,MATCH(EPS!$B2327,'Vensim Variables'!$A:$A,0))</f>
        <v>g pollutant</v>
      </c>
      <c r="I2327" t="str">
        <f t="shared" si="72"/>
        <v>CH4</v>
      </c>
      <c r="J2327">
        <f>INDEX(NoSettings!$D:$D,MATCH(EPS!$A2327,NoSettings!$A:$A,0))</f>
        <v>0</v>
      </c>
      <c r="K2327">
        <f>INDEX(GWP!$C$2:$C$13,MATCH(EPS!I2327,GWP!$B$2:$B$13,0))</f>
        <v>28</v>
      </c>
      <c r="L2327" s="4">
        <f t="shared" si="73"/>
        <v>0</v>
      </c>
    </row>
    <row r="2328" spans="1:12">
      <c r="A2328" t="s">
        <v>7932</v>
      </c>
      <c r="B2328" t="s">
        <v>7381</v>
      </c>
      <c r="C2328" t="s">
        <v>1732</v>
      </c>
      <c r="D2328" t="s">
        <v>6894</v>
      </c>
      <c r="E2328" t="s">
        <v>1714</v>
      </c>
      <c r="H2328" t="str">
        <f>INDEX('Vensim Variables'!$B:$B,MATCH(EPS!$B2328,'Vensim Variables'!$A:$A,0))</f>
        <v>g pollutant</v>
      </c>
      <c r="I2328" t="str">
        <f t="shared" si="72"/>
        <v>N2O</v>
      </c>
      <c r="J2328">
        <f>INDEX(NoSettings!$D:$D,MATCH(EPS!$A2328,NoSettings!$A:$A,0))</f>
        <v>0</v>
      </c>
      <c r="K2328">
        <f>INDEX(GWP!$C$2:$C$13,MATCH(EPS!I2328,GWP!$B$2:$B$13,0))</f>
        <v>265</v>
      </c>
      <c r="L2328" s="4">
        <f t="shared" si="73"/>
        <v>0</v>
      </c>
    </row>
    <row r="2329" spans="1:12">
      <c r="A2329" t="s">
        <v>7933</v>
      </c>
      <c r="B2329" t="s">
        <v>7381</v>
      </c>
      <c r="C2329" t="s">
        <v>1732</v>
      </c>
      <c r="D2329" t="s">
        <v>6894</v>
      </c>
      <c r="E2329" t="s">
        <v>1715</v>
      </c>
      <c r="H2329" t="str">
        <f>INDEX('Vensim Variables'!$B:$B,MATCH(EPS!$B2329,'Vensim Variables'!$A:$A,0))</f>
        <v>g pollutant</v>
      </c>
      <c r="I2329" t="str">
        <f t="shared" si="72"/>
        <v>F gases</v>
      </c>
      <c r="J2329">
        <f>INDEX(NoSettings!$D:$D,MATCH(EPS!$A2329,NoSettings!$A:$A,0))</f>
        <v>0</v>
      </c>
      <c r="K2329">
        <f>INDEX(GWP!$C$2:$C$13,MATCH(EPS!I2329,GWP!$B$2:$B$13,0))</f>
        <v>1</v>
      </c>
      <c r="L2329" s="4">
        <f t="shared" si="73"/>
        <v>0</v>
      </c>
    </row>
    <row r="2330" spans="1:12">
      <c r="A2330" t="s">
        <v>7934</v>
      </c>
      <c r="B2330" t="s">
        <v>7381</v>
      </c>
      <c r="C2330" t="s">
        <v>1732</v>
      </c>
      <c r="D2330" t="s">
        <v>6895</v>
      </c>
      <c r="E2330" t="s">
        <v>1702</v>
      </c>
      <c r="H2330" t="str">
        <f>INDEX('Vensim Variables'!$B:$B,MATCH(EPS!$B2330,'Vensim Variables'!$A:$A,0))</f>
        <v>g pollutant</v>
      </c>
      <c r="I2330" t="str">
        <f t="shared" si="72"/>
        <v>CO2</v>
      </c>
      <c r="J2330">
        <f>INDEX(NoSettings!$D:$D,MATCH(EPS!$A2330,NoSettings!$A:$A,0))</f>
        <v>0</v>
      </c>
      <c r="K2330">
        <f>INDEX(GWP!$C$2:$C$13,MATCH(EPS!I2330,GWP!$B$2:$B$13,0))</f>
        <v>1</v>
      </c>
      <c r="L2330" s="4">
        <f t="shared" si="73"/>
        <v>0</v>
      </c>
    </row>
    <row r="2331" spans="1:12">
      <c r="A2331" t="s">
        <v>7935</v>
      </c>
      <c r="B2331" t="s">
        <v>7381</v>
      </c>
      <c r="C2331" t="s">
        <v>1732</v>
      </c>
      <c r="D2331" t="s">
        <v>6895</v>
      </c>
      <c r="E2331" t="s">
        <v>1705</v>
      </c>
      <c r="H2331" t="str">
        <f>INDEX('Vensim Variables'!$B:$B,MATCH(EPS!$B2331,'Vensim Variables'!$A:$A,0))</f>
        <v>g pollutant</v>
      </c>
      <c r="I2331" t="str">
        <f t="shared" si="72"/>
        <v>VOC</v>
      </c>
      <c r="J2331">
        <f>INDEX(NoSettings!$D:$D,MATCH(EPS!$A2331,NoSettings!$A:$A,0))</f>
        <v>0</v>
      </c>
      <c r="K2331">
        <f>INDEX(GWP!$C$2:$C$13,MATCH(EPS!I2331,GWP!$B$2:$B$13,0))</f>
        <v>0</v>
      </c>
      <c r="L2331" s="4">
        <f t="shared" si="73"/>
        <v>0</v>
      </c>
    </row>
    <row r="2332" spans="1:12">
      <c r="A2332" t="s">
        <v>7936</v>
      </c>
      <c r="B2332" t="s">
        <v>7381</v>
      </c>
      <c r="C2332" t="s">
        <v>1732</v>
      </c>
      <c r="D2332" t="s">
        <v>6895</v>
      </c>
      <c r="E2332" t="s">
        <v>1706</v>
      </c>
      <c r="H2332" t="str">
        <f>INDEX('Vensim Variables'!$B:$B,MATCH(EPS!$B2332,'Vensim Variables'!$A:$A,0))</f>
        <v>g pollutant</v>
      </c>
      <c r="I2332" t="str">
        <f t="shared" si="72"/>
        <v>CO</v>
      </c>
      <c r="J2332">
        <f>INDEX(NoSettings!$D:$D,MATCH(EPS!$A2332,NoSettings!$A:$A,0))</f>
        <v>0</v>
      </c>
      <c r="K2332">
        <f>INDEX(GWP!$C$2:$C$13,MATCH(EPS!I2332,GWP!$B$2:$B$13,0))</f>
        <v>0</v>
      </c>
      <c r="L2332" s="4">
        <f t="shared" si="73"/>
        <v>0</v>
      </c>
    </row>
    <row r="2333" spans="1:12">
      <c r="A2333" t="s">
        <v>7937</v>
      </c>
      <c r="B2333" t="s">
        <v>7381</v>
      </c>
      <c r="C2333" t="s">
        <v>1732</v>
      </c>
      <c r="D2333" t="s">
        <v>6895</v>
      </c>
      <c r="E2333" t="s">
        <v>1707</v>
      </c>
      <c r="H2333" t="str">
        <f>INDEX('Vensim Variables'!$B:$B,MATCH(EPS!$B2333,'Vensim Variables'!$A:$A,0))</f>
        <v>g pollutant</v>
      </c>
      <c r="I2333" t="str">
        <f t="shared" si="72"/>
        <v>NOx</v>
      </c>
      <c r="J2333">
        <f>INDEX(NoSettings!$D:$D,MATCH(EPS!$A2333,NoSettings!$A:$A,0))</f>
        <v>0</v>
      </c>
      <c r="K2333">
        <f>INDEX(GWP!$C$2:$C$13,MATCH(EPS!I2333,GWP!$B$2:$B$13,0))</f>
        <v>0</v>
      </c>
      <c r="L2333" s="4">
        <f t="shared" si="73"/>
        <v>0</v>
      </c>
    </row>
    <row r="2334" spans="1:12">
      <c r="A2334" t="s">
        <v>7938</v>
      </c>
      <c r="B2334" t="s">
        <v>7381</v>
      </c>
      <c r="C2334" t="s">
        <v>1732</v>
      </c>
      <c r="D2334" t="s">
        <v>6895</v>
      </c>
      <c r="E2334" t="s">
        <v>1708</v>
      </c>
      <c r="H2334" t="str">
        <f>INDEX('Vensim Variables'!$B:$B,MATCH(EPS!$B2334,'Vensim Variables'!$A:$A,0))</f>
        <v>g pollutant</v>
      </c>
      <c r="I2334" t="str">
        <f t="shared" si="72"/>
        <v>PM10</v>
      </c>
      <c r="J2334">
        <f>INDEX(NoSettings!$D:$D,MATCH(EPS!$A2334,NoSettings!$A:$A,0))</f>
        <v>0</v>
      </c>
      <c r="K2334">
        <f>INDEX(GWP!$C$2:$C$13,MATCH(EPS!I2334,GWP!$B$2:$B$13,0))</f>
        <v>0</v>
      </c>
      <c r="L2334" s="4">
        <f t="shared" si="73"/>
        <v>0</v>
      </c>
    </row>
    <row r="2335" spans="1:12">
      <c r="A2335" t="s">
        <v>7939</v>
      </c>
      <c r="B2335" t="s">
        <v>7381</v>
      </c>
      <c r="C2335" t="s">
        <v>1732</v>
      </c>
      <c r="D2335" t="s">
        <v>6895</v>
      </c>
      <c r="E2335" t="s">
        <v>1709</v>
      </c>
      <c r="H2335" t="str">
        <f>INDEX('Vensim Variables'!$B:$B,MATCH(EPS!$B2335,'Vensim Variables'!$A:$A,0))</f>
        <v>g pollutant</v>
      </c>
      <c r="I2335" t="str">
        <f t="shared" si="72"/>
        <v>PM25</v>
      </c>
      <c r="J2335">
        <f>INDEX(NoSettings!$D:$D,MATCH(EPS!$A2335,NoSettings!$A:$A,0))</f>
        <v>0</v>
      </c>
      <c r="K2335">
        <f>INDEX(GWP!$C$2:$C$13,MATCH(EPS!I2335,GWP!$B$2:$B$13,0))</f>
        <v>0</v>
      </c>
      <c r="L2335" s="4">
        <f t="shared" si="73"/>
        <v>0</v>
      </c>
    </row>
    <row r="2336" spans="1:12">
      <c r="A2336" t="s">
        <v>7940</v>
      </c>
      <c r="B2336" t="s">
        <v>7381</v>
      </c>
      <c r="C2336" t="s">
        <v>1732</v>
      </c>
      <c r="D2336" t="s">
        <v>6895</v>
      </c>
      <c r="E2336" t="s">
        <v>1710</v>
      </c>
      <c r="H2336" t="str">
        <f>INDEX('Vensim Variables'!$B:$B,MATCH(EPS!$B2336,'Vensim Variables'!$A:$A,0))</f>
        <v>g pollutant</v>
      </c>
      <c r="I2336" t="str">
        <f t="shared" si="72"/>
        <v>SOx</v>
      </c>
      <c r="J2336">
        <f>INDEX(NoSettings!$D:$D,MATCH(EPS!$A2336,NoSettings!$A:$A,0))</f>
        <v>0</v>
      </c>
      <c r="K2336">
        <f>INDEX(GWP!$C$2:$C$13,MATCH(EPS!I2336,GWP!$B$2:$B$13,0))</f>
        <v>0</v>
      </c>
      <c r="L2336" s="4">
        <f t="shared" si="73"/>
        <v>0</v>
      </c>
    </row>
    <row r="2337" spans="1:12">
      <c r="A2337" t="s">
        <v>7941</v>
      </c>
      <c r="B2337" t="s">
        <v>7381</v>
      </c>
      <c r="C2337" t="s">
        <v>1732</v>
      </c>
      <c r="D2337" t="s">
        <v>6895</v>
      </c>
      <c r="E2337" t="s">
        <v>1711</v>
      </c>
      <c r="H2337" t="str">
        <f>INDEX('Vensim Variables'!$B:$B,MATCH(EPS!$B2337,'Vensim Variables'!$A:$A,0))</f>
        <v>g pollutant</v>
      </c>
      <c r="I2337" t="str">
        <f t="shared" si="72"/>
        <v>BC</v>
      </c>
      <c r="J2337">
        <f>INDEX(NoSettings!$D:$D,MATCH(EPS!$A2337,NoSettings!$A:$A,0))</f>
        <v>0</v>
      </c>
      <c r="K2337">
        <f>INDEX(GWP!$C$2:$C$13,MATCH(EPS!I2337,GWP!$B$2:$B$13,0))</f>
        <v>0</v>
      </c>
      <c r="L2337" s="4">
        <f t="shared" si="73"/>
        <v>0</v>
      </c>
    </row>
    <row r="2338" spans="1:12">
      <c r="A2338" t="s">
        <v>7942</v>
      </c>
      <c r="B2338" t="s">
        <v>7381</v>
      </c>
      <c r="C2338" t="s">
        <v>1732</v>
      </c>
      <c r="D2338" t="s">
        <v>6895</v>
      </c>
      <c r="E2338" t="s">
        <v>1712</v>
      </c>
      <c r="H2338" t="str">
        <f>INDEX('Vensim Variables'!$B:$B,MATCH(EPS!$B2338,'Vensim Variables'!$A:$A,0))</f>
        <v>g pollutant</v>
      </c>
      <c r="I2338" t="str">
        <f t="shared" si="72"/>
        <v>OC</v>
      </c>
      <c r="J2338">
        <f>INDEX(NoSettings!$D:$D,MATCH(EPS!$A2338,NoSettings!$A:$A,0))</f>
        <v>0</v>
      </c>
      <c r="K2338">
        <f>INDEX(GWP!$C$2:$C$13,MATCH(EPS!I2338,GWP!$B$2:$B$13,0))</f>
        <v>0</v>
      </c>
      <c r="L2338" s="4">
        <f t="shared" si="73"/>
        <v>0</v>
      </c>
    </row>
    <row r="2339" spans="1:12">
      <c r="A2339" t="s">
        <v>7943</v>
      </c>
      <c r="B2339" t="s">
        <v>7381</v>
      </c>
      <c r="C2339" t="s">
        <v>1732</v>
      </c>
      <c r="D2339" t="s">
        <v>6895</v>
      </c>
      <c r="E2339" t="s">
        <v>1713</v>
      </c>
      <c r="H2339" t="str">
        <f>INDEX('Vensim Variables'!$B:$B,MATCH(EPS!$B2339,'Vensim Variables'!$A:$A,0))</f>
        <v>g pollutant</v>
      </c>
      <c r="I2339" t="str">
        <f t="shared" si="72"/>
        <v>CH4</v>
      </c>
      <c r="J2339">
        <f>INDEX(NoSettings!$D:$D,MATCH(EPS!$A2339,NoSettings!$A:$A,0))</f>
        <v>0</v>
      </c>
      <c r="K2339">
        <f>INDEX(GWP!$C$2:$C$13,MATCH(EPS!I2339,GWP!$B$2:$B$13,0))</f>
        <v>28</v>
      </c>
      <c r="L2339" s="4">
        <f t="shared" si="73"/>
        <v>0</v>
      </c>
    </row>
    <row r="2340" spans="1:12">
      <c r="A2340" t="s">
        <v>7944</v>
      </c>
      <c r="B2340" t="s">
        <v>7381</v>
      </c>
      <c r="C2340" t="s">
        <v>1732</v>
      </c>
      <c r="D2340" t="s">
        <v>6895</v>
      </c>
      <c r="E2340" t="s">
        <v>1714</v>
      </c>
      <c r="H2340" t="str">
        <f>INDEX('Vensim Variables'!$B:$B,MATCH(EPS!$B2340,'Vensim Variables'!$A:$A,0))</f>
        <v>g pollutant</v>
      </c>
      <c r="I2340" t="str">
        <f t="shared" si="72"/>
        <v>N2O</v>
      </c>
      <c r="J2340">
        <f>INDEX(NoSettings!$D:$D,MATCH(EPS!$A2340,NoSettings!$A:$A,0))</f>
        <v>0</v>
      </c>
      <c r="K2340">
        <f>INDEX(GWP!$C$2:$C$13,MATCH(EPS!I2340,GWP!$B$2:$B$13,0))</f>
        <v>265</v>
      </c>
      <c r="L2340" s="4">
        <f t="shared" si="73"/>
        <v>0</v>
      </c>
    </row>
    <row r="2341" spans="1:12">
      <c r="A2341" t="s">
        <v>7945</v>
      </c>
      <c r="B2341" t="s">
        <v>7381</v>
      </c>
      <c r="C2341" t="s">
        <v>1732</v>
      </c>
      <c r="D2341" t="s">
        <v>6895</v>
      </c>
      <c r="E2341" t="s">
        <v>1715</v>
      </c>
      <c r="H2341" t="str">
        <f>INDEX('Vensim Variables'!$B:$B,MATCH(EPS!$B2341,'Vensim Variables'!$A:$A,0))</f>
        <v>g pollutant</v>
      </c>
      <c r="I2341" t="str">
        <f t="shared" si="72"/>
        <v>F gases</v>
      </c>
      <c r="J2341">
        <f>INDEX(NoSettings!$D:$D,MATCH(EPS!$A2341,NoSettings!$A:$A,0))</f>
        <v>0</v>
      </c>
      <c r="K2341">
        <f>INDEX(GWP!$C$2:$C$13,MATCH(EPS!I2341,GWP!$B$2:$B$13,0))</f>
        <v>1</v>
      </c>
      <c r="L2341" s="4">
        <f t="shared" si="73"/>
        <v>0</v>
      </c>
    </row>
    <row r="2342" spans="1:12">
      <c r="A2342" t="s">
        <v>7946</v>
      </c>
      <c r="B2342" t="s">
        <v>7381</v>
      </c>
      <c r="C2342" t="s">
        <v>1732</v>
      </c>
      <c r="D2342" t="s">
        <v>6896</v>
      </c>
      <c r="E2342" t="s">
        <v>1702</v>
      </c>
      <c r="H2342" t="str">
        <f>INDEX('Vensim Variables'!$B:$B,MATCH(EPS!$B2342,'Vensim Variables'!$A:$A,0))</f>
        <v>g pollutant</v>
      </c>
      <c r="I2342" t="str">
        <f t="shared" si="72"/>
        <v>CO2</v>
      </c>
      <c r="J2342">
        <f>INDEX(NoSettings!$D:$D,MATCH(EPS!$A2342,NoSettings!$A:$A,0))</f>
        <v>0</v>
      </c>
      <c r="K2342">
        <f>INDEX(GWP!$C$2:$C$13,MATCH(EPS!I2342,GWP!$B$2:$B$13,0))</f>
        <v>1</v>
      </c>
      <c r="L2342" s="4">
        <f t="shared" si="73"/>
        <v>0</v>
      </c>
    </row>
    <row r="2343" spans="1:12">
      <c r="A2343" t="s">
        <v>7947</v>
      </c>
      <c r="B2343" t="s">
        <v>7381</v>
      </c>
      <c r="C2343" t="s">
        <v>1732</v>
      </c>
      <c r="D2343" t="s">
        <v>6896</v>
      </c>
      <c r="E2343" t="s">
        <v>1705</v>
      </c>
      <c r="H2343" t="str">
        <f>INDEX('Vensim Variables'!$B:$B,MATCH(EPS!$B2343,'Vensim Variables'!$A:$A,0))</f>
        <v>g pollutant</v>
      </c>
      <c r="I2343" t="str">
        <f t="shared" si="72"/>
        <v>VOC</v>
      </c>
      <c r="J2343">
        <f>INDEX(NoSettings!$D:$D,MATCH(EPS!$A2343,NoSettings!$A:$A,0))</f>
        <v>0</v>
      </c>
      <c r="K2343">
        <f>INDEX(GWP!$C$2:$C$13,MATCH(EPS!I2343,GWP!$B$2:$B$13,0))</f>
        <v>0</v>
      </c>
      <c r="L2343" s="4">
        <f t="shared" si="73"/>
        <v>0</v>
      </c>
    </row>
    <row r="2344" spans="1:12">
      <c r="A2344" t="s">
        <v>7948</v>
      </c>
      <c r="B2344" t="s">
        <v>7381</v>
      </c>
      <c r="C2344" t="s">
        <v>1732</v>
      </c>
      <c r="D2344" t="s">
        <v>6896</v>
      </c>
      <c r="E2344" t="s">
        <v>1706</v>
      </c>
      <c r="H2344" t="str">
        <f>INDEX('Vensim Variables'!$B:$B,MATCH(EPS!$B2344,'Vensim Variables'!$A:$A,0))</f>
        <v>g pollutant</v>
      </c>
      <c r="I2344" t="str">
        <f t="shared" si="72"/>
        <v>CO</v>
      </c>
      <c r="J2344">
        <f>INDEX(NoSettings!$D:$D,MATCH(EPS!$A2344,NoSettings!$A:$A,0))</f>
        <v>0</v>
      </c>
      <c r="K2344">
        <f>INDEX(GWP!$C$2:$C$13,MATCH(EPS!I2344,GWP!$B$2:$B$13,0))</f>
        <v>0</v>
      </c>
      <c r="L2344" s="4">
        <f t="shared" si="73"/>
        <v>0</v>
      </c>
    </row>
    <row r="2345" spans="1:12">
      <c r="A2345" t="s">
        <v>7949</v>
      </c>
      <c r="B2345" t="s">
        <v>7381</v>
      </c>
      <c r="C2345" t="s">
        <v>1732</v>
      </c>
      <c r="D2345" t="s">
        <v>6896</v>
      </c>
      <c r="E2345" t="s">
        <v>1707</v>
      </c>
      <c r="H2345" t="str">
        <f>INDEX('Vensim Variables'!$B:$B,MATCH(EPS!$B2345,'Vensim Variables'!$A:$A,0))</f>
        <v>g pollutant</v>
      </c>
      <c r="I2345" t="str">
        <f t="shared" si="72"/>
        <v>NOx</v>
      </c>
      <c r="J2345">
        <f>INDEX(NoSettings!$D:$D,MATCH(EPS!$A2345,NoSettings!$A:$A,0))</f>
        <v>0</v>
      </c>
      <c r="K2345">
        <f>INDEX(GWP!$C$2:$C$13,MATCH(EPS!I2345,GWP!$B$2:$B$13,0))</f>
        <v>0</v>
      </c>
      <c r="L2345" s="4">
        <f t="shared" si="73"/>
        <v>0</v>
      </c>
    </row>
    <row r="2346" spans="1:12">
      <c r="A2346" t="s">
        <v>7950</v>
      </c>
      <c r="B2346" t="s">
        <v>7381</v>
      </c>
      <c r="C2346" t="s">
        <v>1732</v>
      </c>
      <c r="D2346" t="s">
        <v>6896</v>
      </c>
      <c r="E2346" t="s">
        <v>1708</v>
      </c>
      <c r="H2346" t="str">
        <f>INDEX('Vensim Variables'!$B:$B,MATCH(EPS!$B2346,'Vensim Variables'!$A:$A,0))</f>
        <v>g pollutant</v>
      </c>
      <c r="I2346" t="str">
        <f t="shared" si="72"/>
        <v>PM10</v>
      </c>
      <c r="J2346">
        <f>INDEX(NoSettings!$D:$D,MATCH(EPS!$A2346,NoSettings!$A:$A,0))</f>
        <v>0</v>
      </c>
      <c r="K2346">
        <f>INDEX(GWP!$C$2:$C$13,MATCH(EPS!I2346,GWP!$B$2:$B$13,0))</f>
        <v>0</v>
      </c>
      <c r="L2346" s="4">
        <f t="shared" si="73"/>
        <v>0</v>
      </c>
    </row>
    <row r="2347" spans="1:12">
      <c r="A2347" t="s">
        <v>7951</v>
      </c>
      <c r="B2347" t="s">
        <v>7381</v>
      </c>
      <c r="C2347" t="s">
        <v>1732</v>
      </c>
      <c r="D2347" t="s">
        <v>6896</v>
      </c>
      <c r="E2347" t="s">
        <v>1709</v>
      </c>
      <c r="H2347" t="str">
        <f>INDEX('Vensim Variables'!$B:$B,MATCH(EPS!$B2347,'Vensim Variables'!$A:$A,0))</f>
        <v>g pollutant</v>
      </c>
      <c r="I2347" t="str">
        <f t="shared" si="72"/>
        <v>PM25</v>
      </c>
      <c r="J2347">
        <f>INDEX(NoSettings!$D:$D,MATCH(EPS!$A2347,NoSettings!$A:$A,0))</f>
        <v>0</v>
      </c>
      <c r="K2347">
        <f>INDEX(GWP!$C$2:$C$13,MATCH(EPS!I2347,GWP!$B$2:$B$13,0))</f>
        <v>0</v>
      </c>
      <c r="L2347" s="4">
        <f t="shared" si="73"/>
        <v>0</v>
      </c>
    </row>
    <row r="2348" spans="1:12">
      <c r="A2348" t="s">
        <v>7952</v>
      </c>
      <c r="B2348" t="s">
        <v>7381</v>
      </c>
      <c r="C2348" t="s">
        <v>1732</v>
      </c>
      <c r="D2348" t="s">
        <v>6896</v>
      </c>
      <c r="E2348" t="s">
        <v>1710</v>
      </c>
      <c r="H2348" t="str">
        <f>INDEX('Vensim Variables'!$B:$B,MATCH(EPS!$B2348,'Vensim Variables'!$A:$A,0))</f>
        <v>g pollutant</v>
      </c>
      <c r="I2348" t="str">
        <f t="shared" si="72"/>
        <v>SOx</v>
      </c>
      <c r="J2348">
        <f>INDEX(NoSettings!$D:$D,MATCH(EPS!$A2348,NoSettings!$A:$A,0))</f>
        <v>0</v>
      </c>
      <c r="K2348">
        <f>INDEX(GWP!$C$2:$C$13,MATCH(EPS!I2348,GWP!$B$2:$B$13,0))</f>
        <v>0</v>
      </c>
      <c r="L2348" s="4">
        <f t="shared" si="73"/>
        <v>0</v>
      </c>
    </row>
    <row r="2349" spans="1:12">
      <c r="A2349" t="s">
        <v>7953</v>
      </c>
      <c r="B2349" t="s">
        <v>7381</v>
      </c>
      <c r="C2349" t="s">
        <v>1732</v>
      </c>
      <c r="D2349" t="s">
        <v>6896</v>
      </c>
      <c r="E2349" t="s">
        <v>1711</v>
      </c>
      <c r="H2349" t="str">
        <f>INDEX('Vensim Variables'!$B:$B,MATCH(EPS!$B2349,'Vensim Variables'!$A:$A,0))</f>
        <v>g pollutant</v>
      </c>
      <c r="I2349" t="str">
        <f t="shared" si="72"/>
        <v>BC</v>
      </c>
      <c r="J2349">
        <f>INDEX(NoSettings!$D:$D,MATCH(EPS!$A2349,NoSettings!$A:$A,0))</f>
        <v>0</v>
      </c>
      <c r="K2349">
        <f>INDEX(GWP!$C$2:$C$13,MATCH(EPS!I2349,GWP!$B$2:$B$13,0))</f>
        <v>0</v>
      </c>
      <c r="L2349" s="4">
        <f t="shared" si="73"/>
        <v>0</v>
      </c>
    </row>
    <row r="2350" spans="1:12">
      <c r="A2350" t="s">
        <v>7954</v>
      </c>
      <c r="B2350" t="s">
        <v>7381</v>
      </c>
      <c r="C2350" t="s">
        <v>1732</v>
      </c>
      <c r="D2350" t="s">
        <v>6896</v>
      </c>
      <c r="E2350" t="s">
        <v>1712</v>
      </c>
      <c r="H2350" t="str">
        <f>INDEX('Vensim Variables'!$B:$B,MATCH(EPS!$B2350,'Vensim Variables'!$A:$A,0))</f>
        <v>g pollutant</v>
      </c>
      <c r="I2350" t="str">
        <f t="shared" si="72"/>
        <v>OC</v>
      </c>
      <c r="J2350">
        <f>INDEX(NoSettings!$D:$D,MATCH(EPS!$A2350,NoSettings!$A:$A,0))</f>
        <v>0</v>
      </c>
      <c r="K2350">
        <f>INDEX(GWP!$C$2:$C$13,MATCH(EPS!I2350,GWP!$B$2:$B$13,0))</f>
        <v>0</v>
      </c>
      <c r="L2350" s="4">
        <f t="shared" si="73"/>
        <v>0</v>
      </c>
    </row>
    <row r="2351" spans="1:12">
      <c r="A2351" t="s">
        <v>7955</v>
      </c>
      <c r="B2351" t="s">
        <v>7381</v>
      </c>
      <c r="C2351" t="s">
        <v>1732</v>
      </c>
      <c r="D2351" t="s">
        <v>6896</v>
      </c>
      <c r="E2351" t="s">
        <v>1713</v>
      </c>
      <c r="H2351" t="str">
        <f>INDEX('Vensim Variables'!$B:$B,MATCH(EPS!$B2351,'Vensim Variables'!$A:$A,0))</f>
        <v>g pollutant</v>
      </c>
      <c r="I2351" t="str">
        <f t="shared" si="72"/>
        <v>CH4</v>
      </c>
      <c r="J2351">
        <f>INDEX(NoSettings!$D:$D,MATCH(EPS!$A2351,NoSettings!$A:$A,0))</f>
        <v>0</v>
      </c>
      <c r="K2351">
        <f>INDEX(GWP!$C$2:$C$13,MATCH(EPS!I2351,GWP!$B$2:$B$13,0))</f>
        <v>28</v>
      </c>
      <c r="L2351" s="4">
        <f t="shared" si="73"/>
        <v>0</v>
      </c>
    </row>
    <row r="2352" spans="1:12">
      <c r="A2352" t="s">
        <v>7956</v>
      </c>
      <c r="B2352" t="s">
        <v>7381</v>
      </c>
      <c r="C2352" t="s">
        <v>1732</v>
      </c>
      <c r="D2352" t="s">
        <v>6896</v>
      </c>
      <c r="E2352" t="s">
        <v>1714</v>
      </c>
      <c r="H2352" t="str">
        <f>INDEX('Vensim Variables'!$B:$B,MATCH(EPS!$B2352,'Vensim Variables'!$A:$A,0))</f>
        <v>g pollutant</v>
      </c>
      <c r="I2352" t="str">
        <f t="shared" si="72"/>
        <v>N2O</v>
      </c>
      <c r="J2352">
        <f>INDEX(NoSettings!$D:$D,MATCH(EPS!$A2352,NoSettings!$A:$A,0))</f>
        <v>0</v>
      </c>
      <c r="K2352">
        <f>INDEX(GWP!$C$2:$C$13,MATCH(EPS!I2352,GWP!$B$2:$B$13,0))</f>
        <v>265</v>
      </c>
      <c r="L2352" s="4">
        <f t="shared" si="73"/>
        <v>0</v>
      </c>
    </row>
    <row r="2353" spans="1:12">
      <c r="A2353" t="s">
        <v>7957</v>
      </c>
      <c r="B2353" t="s">
        <v>7381</v>
      </c>
      <c r="C2353" t="s">
        <v>1732</v>
      </c>
      <c r="D2353" t="s">
        <v>6896</v>
      </c>
      <c r="E2353" t="s">
        <v>1715</v>
      </c>
      <c r="H2353" t="str">
        <f>INDEX('Vensim Variables'!$B:$B,MATCH(EPS!$B2353,'Vensim Variables'!$A:$A,0))</f>
        <v>g pollutant</v>
      </c>
      <c r="I2353" t="str">
        <f t="shared" si="72"/>
        <v>F gases</v>
      </c>
      <c r="J2353">
        <f>INDEX(NoSettings!$D:$D,MATCH(EPS!$A2353,NoSettings!$A:$A,0))</f>
        <v>0</v>
      </c>
      <c r="K2353">
        <f>INDEX(GWP!$C$2:$C$13,MATCH(EPS!I2353,GWP!$B$2:$B$13,0))</f>
        <v>1</v>
      </c>
      <c r="L2353" s="4">
        <f t="shared" si="73"/>
        <v>0</v>
      </c>
    </row>
    <row r="2354" spans="1:12">
      <c r="A2354" t="s">
        <v>7958</v>
      </c>
      <c r="B2354" t="s">
        <v>7381</v>
      </c>
      <c r="C2354" t="s">
        <v>1732</v>
      </c>
      <c r="D2354" t="s">
        <v>6897</v>
      </c>
      <c r="E2354" t="s">
        <v>1702</v>
      </c>
      <c r="H2354" t="str">
        <f>INDEX('Vensim Variables'!$B:$B,MATCH(EPS!$B2354,'Vensim Variables'!$A:$A,0))</f>
        <v>g pollutant</v>
      </c>
      <c r="I2354" t="str">
        <f t="shared" si="72"/>
        <v>CO2</v>
      </c>
      <c r="J2354">
        <f>INDEX(NoSettings!$D:$D,MATCH(EPS!$A2354,NoSettings!$A:$A,0))</f>
        <v>0</v>
      </c>
      <c r="K2354">
        <f>INDEX(GWP!$C$2:$C$13,MATCH(EPS!I2354,GWP!$B$2:$B$13,0))</f>
        <v>1</v>
      </c>
      <c r="L2354" s="4">
        <f t="shared" si="73"/>
        <v>0</v>
      </c>
    </row>
    <row r="2355" spans="1:12">
      <c r="A2355" t="s">
        <v>7959</v>
      </c>
      <c r="B2355" t="s">
        <v>7381</v>
      </c>
      <c r="C2355" t="s">
        <v>1732</v>
      </c>
      <c r="D2355" t="s">
        <v>6897</v>
      </c>
      <c r="E2355" t="s">
        <v>1705</v>
      </c>
      <c r="H2355" t="str">
        <f>INDEX('Vensim Variables'!$B:$B,MATCH(EPS!$B2355,'Vensim Variables'!$A:$A,0))</f>
        <v>g pollutant</v>
      </c>
      <c r="I2355" t="str">
        <f t="shared" si="72"/>
        <v>VOC</v>
      </c>
      <c r="J2355">
        <f>INDEX(NoSettings!$D:$D,MATCH(EPS!$A2355,NoSettings!$A:$A,0))</f>
        <v>0</v>
      </c>
      <c r="K2355">
        <f>INDEX(GWP!$C$2:$C$13,MATCH(EPS!I2355,GWP!$B$2:$B$13,0))</f>
        <v>0</v>
      </c>
      <c r="L2355" s="4">
        <f t="shared" si="73"/>
        <v>0</v>
      </c>
    </row>
    <row r="2356" spans="1:12">
      <c r="A2356" t="s">
        <v>7960</v>
      </c>
      <c r="B2356" t="s">
        <v>7381</v>
      </c>
      <c r="C2356" t="s">
        <v>1732</v>
      </c>
      <c r="D2356" t="s">
        <v>6897</v>
      </c>
      <c r="E2356" t="s">
        <v>1706</v>
      </c>
      <c r="H2356" t="str">
        <f>INDEX('Vensim Variables'!$B:$B,MATCH(EPS!$B2356,'Vensim Variables'!$A:$A,0))</f>
        <v>g pollutant</v>
      </c>
      <c r="I2356" t="str">
        <f t="shared" si="72"/>
        <v>CO</v>
      </c>
      <c r="J2356">
        <f>INDEX(NoSettings!$D:$D,MATCH(EPS!$A2356,NoSettings!$A:$A,0))</f>
        <v>0</v>
      </c>
      <c r="K2356">
        <f>INDEX(GWP!$C$2:$C$13,MATCH(EPS!I2356,GWP!$B$2:$B$13,0))</f>
        <v>0</v>
      </c>
      <c r="L2356" s="4">
        <f t="shared" si="73"/>
        <v>0</v>
      </c>
    </row>
    <row r="2357" spans="1:12">
      <c r="A2357" t="s">
        <v>7961</v>
      </c>
      <c r="B2357" t="s">
        <v>7381</v>
      </c>
      <c r="C2357" t="s">
        <v>1732</v>
      </c>
      <c r="D2357" t="s">
        <v>6897</v>
      </c>
      <c r="E2357" t="s">
        <v>1707</v>
      </c>
      <c r="H2357" t="str">
        <f>INDEX('Vensim Variables'!$B:$B,MATCH(EPS!$B2357,'Vensim Variables'!$A:$A,0))</f>
        <v>g pollutant</v>
      </c>
      <c r="I2357" t="str">
        <f t="shared" si="72"/>
        <v>NOx</v>
      </c>
      <c r="J2357">
        <f>INDEX(NoSettings!$D:$D,MATCH(EPS!$A2357,NoSettings!$A:$A,0))</f>
        <v>0</v>
      </c>
      <c r="K2357">
        <f>INDEX(GWP!$C$2:$C$13,MATCH(EPS!I2357,GWP!$B$2:$B$13,0))</f>
        <v>0</v>
      </c>
      <c r="L2357" s="4">
        <f t="shared" si="73"/>
        <v>0</v>
      </c>
    </row>
    <row r="2358" spans="1:12">
      <c r="A2358" t="s">
        <v>7962</v>
      </c>
      <c r="B2358" t="s">
        <v>7381</v>
      </c>
      <c r="C2358" t="s">
        <v>1732</v>
      </c>
      <c r="D2358" t="s">
        <v>6897</v>
      </c>
      <c r="E2358" t="s">
        <v>1708</v>
      </c>
      <c r="H2358" t="str">
        <f>INDEX('Vensim Variables'!$B:$B,MATCH(EPS!$B2358,'Vensim Variables'!$A:$A,0))</f>
        <v>g pollutant</v>
      </c>
      <c r="I2358" t="str">
        <f t="shared" si="72"/>
        <v>PM10</v>
      </c>
      <c r="J2358">
        <f>INDEX(NoSettings!$D:$D,MATCH(EPS!$A2358,NoSettings!$A:$A,0))</f>
        <v>0</v>
      </c>
      <c r="K2358">
        <f>INDEX(GWP!$C$2:$C$13,MATCH(EPS!I2358,GWP!$B$2:$B$13,0))</f>
        <v>0</v>
      </c>
      <c r="L2358" s="4">
        <f t="shared" si="73"/>
        <v>0</v>
      </c>
    </row>
    <row r="2359" spans="1:12">
      <c r="A2359" t="s">
        <v>7963</v>
      </c>
      <c r="B2359" t="s">
        <v>7381</v>
      </c>
      <c r="C2359" t="s">
        <v>1732</v>
      </c>
      <c r="D2359" t="s">
        <v>6897</v>
      </c>
      <c r="E2359" t="s">
        <v>1709</v>
      </c>
      <c r="H2359" t="str">
        <f>INDEX('Vensim Variables'!$B:$B,MATCH(EPS!$B2359,'Vensim Variables'!$A:$A,0))</f>
        <v>g pollutant</v>
      </c>
      <c r="I2359" t="str">
        <f t="shared" si="72"/>
        <v>PM25</v>
      </c>
      <c r="J2359">
        <f>INDEX(NoSettings!$D:$D,MATCH(EPS!$A2359,NoSettings!$A:$A,0))</f>
        <v>0</v>
      </c>
      <c r="K2359">
        <f>INDEX(GWP!$C$2:$C$13,MATCH(EPS!I2359,GWP!$B$2:$B$13,0))</f>
        <v>0</v>
      </c>
      <c r="L2359" s="4">
        <f t="shared" si="73"/>
        <v>0</v>
      </c>
    </row>
    <row r="2360" spans="1:12">
      <c r="A2360" t="s">
        <v>7964</v>
      </c>
      <c r="B2360" t="s">
        <v>7381</v>
      </c>
      <c r="C2360" t="s">
        <v>1732</v>
      </c>
      <c r="D2360" t="s">
        <v>6897</v>
      </c>
      <c r="E2360" t="s">
        <v>1710</v>
      </c>
      <c r="H2360" t="str">
        <f>INDEX('Vensim Variables'!$B:$B,MATCH(EPS!$B2360,'Vensim Variables'!$A:$A,0))</f>
        <v>g pollutant</v>
      </c>
      <c r="I2360" t="str">
        <f t="shared" si="72"/>
        <v>SOx</v>
      </c>
      <c r="J2360">
        <f>INDEX(NoSettings!$D:$D,MATCH(EPS!$A2360,NoSettings!$A:$A,0))</f>
        <v>0</v>
      </c>
      <c r="K2360">
        <f>INDEX(GWP!$C$2:$C$13,MATCH(EPS!I2360,GWP!$B$2:$B$13,0))</f>
        <v>0</v>
      </c>
      <c r="L2360" s="4">
        <f t="shared" si="73"/>
        <v>0</v>
      </c>
    </row>
    <row r="2361" spans="1:12">
      <c r="A2361" t="s">
        <v>7965</v>
      </c>
      <c r="B2361" t="s">
        <v>7381</v>
      </c>
      <c r="C2361" t="s">
        <v>1732</v>
      </c>
      <c r="D2361" t="s">
        <v>6897</v>
      </c>
      <c r="E2361" t="s">
        <v>1711</v>
      </c>
      <c r="H2361" t="str">
        <f>INDEX('Vensim Variables'!$B:$B,MATCH(EPS!$B2361,'Vensim Variables'!$A:$A,0))</f>
        <v>g pollutant</v>
      </c>
      <c r="I2361" t="str">
        <f t="shared" si="72"/>
        <v>BC</v>
      </c>
      <c r="J2361">
        <f>INDEX(NoSettings!$D:$D,MATCH(EPS!$A2361,NoSettings!$A:$A,0))</f>
        <v>0</v>
      </c>
      <c r="K2361">
        <f>INDEX(GWP!$C$2:$C$13,MATCH(EPS!I2361,GWP!$B$2:$B$13,0))</f>
        <v>0</v>
      </c>
      <c r="L2361" s="4">
        <f t="shared" si="73"/>
        <v>0</v>
      </c>
    </row>
    <row r="2362" spans="1:12">
      <c r="A2362" t="s">
        <v>7966</v>
      </c>
      <c r="B2362" t="s">
        <v>7381</v>
      </c>
      <c r="C2362" t="s">
        <v>1732</v>
      </c>
      <c r="D2362" t="s">
        <v>6897</v>
      </c>
      <c r="E2362" t="s">
        <v>1712</v>
      </c>
      <c r="H2362" t="str">
        <f>INDEX('Vensim Variables'!$B:$B,MATCH(EPS!$B2362,'Vensim Variables'!$A:$A,0))</f>
        <v>g pollutant</v>
      </c>
      <c r="I2362" t="str">
        <f t="shared" si="72"/>
        <v>OC</v>
      </c>
      <c r="J2362">
        <f>INDEX(NoSettings!$D:$D,MATCH(EPS!$A2362,NoSettings!$A:$A,0))</f>
        <v>0</v>
      </c>
      <c r="K2362">
        <f>INDEX(GWP!$C$2:$C$13,MATCH(EPS!I2362,GWP!$B$2:$B$13,0))</f>
        <v>0</v>
      </c>
      <c r="L2362" s="4">
        <f t="shared" si="73"/>
        <v>0</v>
      </c>
    </row>
    <row r="2363" spans="1:12">
      <c r="A2363" t="s">
        <v>7967</v>
      </c>
      <c r="B2363" t="s">
        <v>7381</v>
      </c>
      <c r="C2363" t="s">
        <v>1732</v>
      </c>
      <c r="D2363" t="s">
        <v>6897</v>
      </c>
      <c r="E2363" t="s">
        <v>1713</v>
      </c>
      <c r="H2363" t="str">
        <f>INDEX('Vensim Variables'!$B:$B,MATCH(EPS!$B2363,'Vensim Variables'!$A:$A,0))</f>
        <v>g pollutant</v>
      </c>
      <c r="I2363" t="str">
        <f t="shared" si="72"/>
        <v>CH4</v>
      </c>
      <c r="J2363">
        <f>INDEX(NoSettings!$D:$D,MATCH(EPS!$A2363,NoSettings!$A:$A,0))</f>
        <v>0</v>
      </c>
      <c r="K2363">
        <f>INDEX(GWP!$C$2:$C$13,MATCH(EPS!I2363,GWP!$B$2:$B$13,0))</f>
        <v>28</v>
      </c>
      <c r="L2363" s="4">
        <f t="shared" si="73"/>
        <v>0</v>
      </c>
    </row>
    <row r="2364" spans="1:12">
      <c r="A2364" t="s">
        <v>7968</v>
      </c>
      <c r="B2364" t="s">
        <v>7381</v>
      </c>
      <c r="C2364" t="s">
        <v>1732</v>
      </c>
      <c r="D2364" t="s">
        <v>6897</v>
      </c>
      <c r="E2364" t="s">
        <v>1714</v>
      </c>
      <c r="H2364" t="str">
        <f>INDEX('Vensim Variables'!$B:$B,MATCH(EPS!$B2364,'Vensim Variables'!$A:$A,0))</f>
        <v>g pollutant</v>
      </c>
      <c r="I2364" t="str">
        <f t="shared" si="72"/>
        <v>N2O</v>
      </c>
      <c r="J2364">
        <f>INDEX(NoSettings!$D:$D,MATCH(EPS!$A2364,NoSettings!$A:$A,0))</f>
        <v>0</v>
      </c>
      <c r="K2364">
        <f>INDEX(GWP!$C$2:$C$13,MATCH(EPS!I2364,GWP!$B$2:$B$13,0))</f>
        <v>265</v>
      </c>
      <c r="L2364" s="4">
        <f t="shared" si="73"/>
        <v>0</v>
      </c>
    </row>
    <row r="2365" spans="1:12">
      <c r="A2365" t="s">
        <v>7969</v>
      </c>
      <c r="B2365" t="s">
        <v>7381</v>
      </c>
      <c r="C2365" t="s">
        <v>1732</v>
      </c>
      <c r="D2365" t="s">
        <v>6897</v>
      </c>
      <c r="E2365" t="s">
        <v>1715</v>
      </c>
      <c r="H2365" t="str">
        <f>INDEX('Vensim Variables'!$B:$B,MATCH(EPS!$B2365,'Vensim Variables'!$A:$A,0))</f>
        <v>g pollutant</v>
      </c>
      <c r="I2365" t="str">
        <f t="shared" si="72"/>
        <v>F gases</v>
      </c>
      <c r="J2365">
        <f>INDEX(NoSettings!$D:$D,MATCH(EPS!$A2365,NoSettings!$A:$A,0))</f>
        <v>0</v>
      </c>
      <c r="K2365">
        <f>INDEX(GWP!$C$2:$C$13,MATCH(EPS!I2365,GWP!$B$2:$B$13,0))</f>
        <v>1</v>
      </c>
      <c r="L2365" s="4">
        <f t="shared" si="73"/>
        <v>0</v>
      </c>
    </row>
    <row r="2366" spans="1:12">
      <c r="A2366" t="s">
        <v>7970</v>
      </c>
      <c r="B2366" t="s">
        <v>7381</v>
      </c>
      <c r="C2366" t="s">
        <v>1732</v>
      </c>
      <c r="D2366" t="s">
        <v>6898</v>
      </c>
      <c r="E2366" t="s">
        <v>1702</v>
      </c>
      <c r="H2366" t="str">
        <f>INDEX('Vensim Variables'!$B:$B,MATCH(EPS!$B2366,'Vensim Variables'!$A:$A,0))</f>
        <v>g pollutant</v>
      </c>
      <c r="I2366" t="str">
        <f t="shared" si="72"/>
        <v>CO2</v>
      </c>
      <c r="J2366">
        <f>INDEX(NoSettings!$D:$D,MATCH(EPS!$A2366,NoSettings!$A:$A,0))</f>
        <v>0</v>
      </c>
      <c r="K2366">
        <f>INDEX(GWP!$C$2:$C$13,MATCH(EPS!I2366,GWP!$B$2:$B$13,0))</f>
        <v>1</v>
      </c>
      <c r="L2366" s="4">
        <f t="shared" si="73"/>
        <v>0</v>
      </c>
    </row>
    <row r="2367" spans="1:12">
      <c r="A2367" t="s">
        <v>7971</v>
      </c>
      <c r="B2367" t="s">
        <v>7381</v>
      </c>
      <c r="C2367" t="s">
        <v>1732</v>
      </c>
      <c r="D2367" t="s">
        <v>6898</v>
      </c>
      <c r="E2367" t="s">
        <v>1705</v>
      </c>
      <c r="H2367" t="str">
        <f>INDEX('Vensim Variables'!$B:$B,MATCH(EPS!$B2367,'Vensim Variables'!$A:$A,0))</f>
        <v>g pollutant</v>
      </c>
      <c r="I2367" t="str">
        <f t="shared" si="72"/>
        <v>VOC</v>
      </c>
      <c r="J2367">
        <f>INDEX(NoSettings!$D:$D,MATCH(EPS!$A2367,NoSettings!$A:$A,0))</f>
        <v>0</v>
      </c>
      <c r="K2367">
        <f>INDEX(GWP!$C$2:$C$13,MATCH(EPS!I2367,GWP!$B$2:$B$13,0))</f>
        <v>0</v>
      </c>
      <c r="L2367" s="4">
        <f t="shared" si="73"/>
        <v>0</v>
      </c>
    </row>
    <row r="2368" spans="1:12">
      <c r="A2368" t="s">
        <v>7972</v>
      </c>
      <c r="B2368" t="s">
        <v>7381</v>
      </c>
      <c r="C2368" t="s">
        <v>1732</v>
      </c>
      <c r="D2368" t="s">
        <v>6898</v>
      </c>
      <c r="E2368" t="s">
        <v>1706</v>
      </c>
      <c r="H2368" t="str">
        <f>INDEX('Vensim Variables'!$B:$B,MATCH(EPS!$B2368,'Vensim Variables'!$A:$A,0))</f>
        <v>g pollutant</v>
      </c>
      <c r="I2368" t="str">
        <f t="shared" si="72"/>
        <v>CO</v>
      </c>
      <c r="J2368">
        <f>INDEX(NoSettings!$D:$D,MATCH(EPS!$A2368,NoSettings!$A:$A,0))</f>
        <v>0</v>
      </c>
      <c r="K2368">
        <f>INDEX(GWP!$C$2:$C$13,MATCH(EPS!I2368,GWP!$B$2:$B$13,0))</f>
        <v>0</v>
      </c>
      <c r="L2368" s="4">
        <f t="shared" si="73"/>
        <v>0</v>
      </c>
    </row>
    <row r="2369" spans="1:12">
      <c r="A2369" t="s">
        <v>7973</v>
      </c>
      <c r="B2369" t="s">
        <v>7381</v>
      </c>
      <c r="C2369" t="s">
        <v>1732</v>
      </c>
      <c r="D2369" t="s">
        <v>6898</v>
      </c>
      <c r="E2369" t="s">
        <v>1707</v>
      </c>
      <c r="H2369" t="str">
        <f>INDEX('Vensim Variables'!$B:$B,MATCH(EPS!$B2369,'Vensim Variables'!$A:$A,0))</f>
        <v>g pollutant</v>
      </c>
      <c r="I2369" t="str">
        <f t="shared" si="72"/>
        <v>NOx</v>
      </c>
      <c r="J2369">
        <f>INDEX(NoSettings!$D:$D,MATCH(EPS!$A2369,NoSettings!$A:$A,0))</f>
        <v>0</v>
      </c>
      <c r="K2369">
        <f>INDEX(GWP!$C$2:$C$13,MATCH(EPS!I2369,GWP!$B$2:$B$13,0))</f>
        <v>0</v>
      </c>
      <c r="L2369" s="4">
        <f t="shared" si="73"/>
        <v>0</v>
      </c>
    </row>
    <row r="2370" spans="1:12">
      <c r="A2370" t="s">
        <v>7974</v>
      </c>
      <c r="B2370" t="s">
        <v>7381</v>
      </c>
      <c r="C2370" t="s">
        <v>1732</v>
      </c>
      <c r="D2370" t="s">
        <v>6898</v>
      </c>
      <c r="E2370" t="s">
        <v>1708</v>
      </c>
      <c r="H2370" t="str">
        <f>INDEX('Vensim Variables'!$B:$B,MATCH(EPS!$B2370,'Vensim Variables'!$A:$A,0))</f>
        <v>g pollutant</v>
      </c>
      <c r="I2370" t="str">
        <f t="shared" si="72"/>
        <v>PM10</v>
      </c>
      <c r="J2370">
        <f>INDEX(NoSettings!$D:$D,MATCH(EPS!$A2370,NoSettings!$A:$A,0))</f>
        <v>0</v>
      </c>
      <c r="K2370">
        <f>INDEX(GWP!$C$2:$C$13,MATCH(EPS!I2370,GWP!$B$2:$B$13,0))</f>
        <v>0</v>
      </c>
      <c r="L2370" s="4">
        <f t="shared" si="73"/>
        <v>0</v>
      </c>
    </row>
    <row r="2371" spans="1:12">
      <c r="A2371" t="s">
        <v>7975</v>
      </c>
      <c r="B2371" t="s">
        <v>7381</v>
      </c>
      <c r="C2371" t="s">
        <v>1732</v>
      </c>
      <c r="D2371" t="s">
        <v>6898</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INDEX(NoSettings!$D:$D,MATCH(EPS!$A2371,NoSettings!$A:$A,0))</f>
        <v>0</v>
      </c>
      <c r="K2371">
        <f>INDEX(GWP!$C$2:$C$13,MATCH(EPS!I2371,GWP!$B$2:$B$13,0))</f>
        <v>0</v>
      </c>
      <c r="L2371" s="4">
        <f t="shared" ref="L2371:L2434" si="75">IF(H2371="g pollutant",K2371*J2371/10^12,IF(H2371="MMTCO2e",J2371,IF(H2371="MWh",J2371,0)))</f>
        <v>0</v>
      </c>
    </row>
    <row r="2372" spans="1:12">
      <c r="A2372" t="s">
        <v>7976</v>
      </c>
      <c r="B2372" t="s">
        <v>7381</v>
      </c>
      <c r="C2372" t="s">
        <v>1732</v>
      </c>
      <c r="D2372" t="s">
        <v>6898</v>
      </c>
      <c r="E2372" t="s">
        <v>1710</v>
      </c>
      <c r="H2372" t="str">
        <f>INDEX('Vensim Variables'!$B:$B,MATCH(EPS!$B2372,'Vensim Variables'!$A:$A,0))</f>
        <v>g pollutant</v>
      </c>
      <c r="I2372" t="str">
        <f t="shared" si="74"/>
        <v>SOx</v>
      </c>
      <c r="J2372">
        <f>INDEX(NoSettings!$D:$D,MATCH(EPS!$A2372,NoSettings!$A:$A,0))</f>
        <v>0</v>
      </c>
      <c r="K2372">
        <f>INDEX(GWP!$C$2:$C$13,MATCH(EPS!I2372,GWP!$B$2:$B$13,0))</f>
        <v>0</v>
      </c>
      <c r="L2372" s="4">
        <f t="shared" si="75"/>
        <v>0</v>
      </c>
    </row>
    <row r="2373" spans="1:12">
      <c r="A2373" t="s">
        <v>7977</v>
      </c>
      <c r="B2373" t="s">
        <v>7381</v>
      </c>
      <c r="C2373" t="s">
        <v>1732</v>
      </c>
      <c r="D2373" t="s">
        <v>6898</v>
      </c>
      <c r="E2373" t="s">
        <v>1711</v>
      </c>
      <c r="H2373" t="str">
        <f>INDEX('Vensim Variables'!$B:$B,MATCH(EPS!$B2373,'Vensim Variables'!$A:$A,0))</f>
        <v>g pollutant</v>
      </c>
      <c r="I2373" t="str">
        <f t="shared" si="74"/>
        <v>BC</v>
      </c>
      <c r="J2373">
        <f>INDEX(NoSettings!$D:$D,MATCH(EPS!$A2373,NoSettings!$A:$A,0))</f>
        <v>0</v>
      </c>
      <c r="K2373">
        <f>INDEX(GWP!$C$2:$C$13,MATCH(EPS!I2373,GWP!$B$2:$B$13,0))</f>
        <v>0</v>
      </c>
      <c r="L2373" s="4">
        <f t="shared" si="75"/>
        <v>0</v>
      </c>
    </row>
    <row r="2374" spans="1:12">
      <c r="A2374" t="s">
        <v>7978</v>
      </c>
      <c r="B2374" t="s">
        <v>7381</v>
      </c>
      <c r="C2374" t="s">
        <v>1732</v>
      </c>
      <c r="D2374" t="s">
        <v>6898</v>
      </c>
      <c r="E2374" t="s">
        <v>1712</v>
      </c>
      <c r="H2374" t="str">
        <f>INDEX('Vensim Variables'!$B:$B,MATCH(EPS!$B2374,'Vensim Variables'!$A:$A,0))</f>
        <v>g pollutant</v>
      </c>
      <c r="I2374" t="str">
        <f t="shared" si="74"/>
        <v>OC</v>
      </c>
      <c r="J2374">
        <f>INDEX(NoSettings!$D:$D,MATCH(EPS!$A2374,NoSettings!$A:$A,0))</f>
        <v>0</v>
      </c>
      <c r="K2374">
        <f>INDEX(GWP!$C$2:$C$13,MATCH(EPS!I2374,GWP!$B$2:$B$13,0))</f>
        <v>0</v>
      </c>
      <c r="L2374" s="4">
        <f t="shared" si="75"/>
        <v>0</v>
      </c>
    </row>
    <row r="2375" spans="1:12">
      <c r="A2375" t="s">
        <v>7979</v>
      </c>
      <c r="B2375" t="s">
        <v>7381</v>
      </c>
      <c r="C2375" t="s">
        <v>1732</v>
      </c>
      <c r="D2375" t="s">
        <v>6898</v>
      </c>
      <c r="E2375" t="s">
        <v>1713</v>
      </c>
      <c r="H2375" t="str">
        <f>INDEX('Vensim Variables'!$B:$B,MATCH(EPS!$B2375,'Vensim Variables'!$A:$A,0))</f>
        <v>g pollutant</v>
      </c>
      <c r="I2375" t="str">
        <f t="shared" si="74"/>
        <v>CH4</v>
      </c>
      <c r="J2375">
        <f>INDEX(NoSettings!$D:$D,MATCH(EPS!$A2375,NoSettings!$A:$A,0))</f>
        <v>0</v>
      </c>
      <c r="K2375">
        <f>INDEX(GWP!$C$2:$C$13,MATCH(EPS!I2375,GWP!$B$2:$B$13,0))</f>
        <v>28</v>
      </c>
      <c r="L2375" s="4">
        <f t="shared" si="75"/>
        <v>0</v>
      </c>
    </row>
    <row r="2376" spans="1:12">
      <c r="A2376" t="s">
        <v>7980</v>
      </c>
      <c r="B2376" t="s">
        <v>7381</v>
      </c>
      <c r="C2376" t="s">
        <v>1732</v>
      </c>
      <c r="D2376" t="s">
        <v>6898</v>
      </c>
      <c r="E2376" t="s">
        <v>1714</v>
      </c>
      <c r="H2376" t="str">
        <f>INDEX('Vensim Variables'!$B:$B,MATCH(EPS!$B2376,'Vensim Variables'!$A:$A,0))</f>
        <v>g pollutant</v>
      </c>
      <c r="I2376" t="str">
        <f t="shared" si="74"/>
        <v>N2O</v>
      </c>
      <c r="J2376">
        <f>INDEX(NoSettings!$D:$D,MATCH(EPS!$A2376,NoSettings!$A:$A,0))</f>
        <v>0</v>
      </c>
      <c r="K2376">
        <f>INDEX(GWP!$C$2:$C$13,MATCH(EPS!I2376,GWP!$B$2:$B$13,0))</f>
        <v>265</v>
      </c>
      <c r="L2376" s="4">
        <f t="shared" si="75"/>
        <v>0</v>
      </c>
    </row>
    <row r="2377" spans="1:12">
      <c r="A2377" t="s">
        <v>7981</v>
      </c>
      <c r="B2377" t="s">
        <v>7381</v>
      </c>
      <c r="C2377" t="s">
        <v>1732</v>
      </c>
      <c r="D2377" t="s">
        <v>6898</v>
      </c>
      <c r="E2377" t="s">
        <v>1715</v>
      </c>
      <c r="H2377" t="str">
        <f>INDEX('Vensim Variables'!$B:$B,MATCH(EPS!$B2377,'Vensim Variables'!$A:$A,0))</f>
        <v>g pollutant</v>
      </c>
      <c r="I2377" t="str">
        <f t="shared" si="74"/>
        <v>F gases</v>
      </c>
      <c r="J2377">
        <f>INDEX(NoSettings!$D:$D,MATCH(EPS!$A2377,NoSettings!$A:$A,0))</f>
        <v>0</v>
      </c>
      <c r="K2377">
        <f>INDEX(GWP!$C$2:$C$13,MATCH(EPS!I2377,GWP!$B$2:$B$13,0))</f>
        <v>1</v>
      </c>
      <c r="L2377" s="4">
        <f t="shared" si="75"/>
        <v>0</v>
      </c>
    </row>
    <row r="2378" spans="1:12">
      <c r="A2378" t="s">
        <v>7982</v>
      </c>
      <c r="B2378" t="s">
        <v>7381</v>
      </c>
      <c r="C2378" t="s">
        <v>1733</v>
      </c>
      <c r="D2378" t="s">
        <v>6874</v>
      </c>
      <c r="E2378" t="s">
        <v>1702</v>
      </c>
      <c r="H2378" t="str">
        <f>INDEX('Vensim Variables'!$B:$B,MATCH(EPS!$B2378,'Vensim Variables'!$A:$A,0))</f>
        <v>g pollutant</v>
      </c>
      <c r="I2378" t="str">
        <f t="shared" si="74"/>
        <v>CO2</v>
      </c>
      <c r="J2378">
        <f>INDEX(NoSettings!$D:$D,MATCH(EPS!$A2378,NoSettings!$A:$A,0))</f>
        <v>0</v>
      </c>
      <c r="K2378">
        <f>INDEX(GWP!$C$2:$C$13,MATCH(EPS!I2378,GWP!$B$2:$B$13,0))</f>
        <v>1</v>
      </c>
      <c r="L2378" s="4">
        <f t="shared" si="75"/>
        <v>0</v>
      </c>
    </row>
    <row r="2379" spans="1:12">
      <c r="A2379" t="s">
        <v>7983</v>
      </c>
      <c r="B2379" t="s">
        <v>7381</v>
      </c>
      <c r="C2379" t="s">
        <v>1733</v>
      </c>
      <c r="D2379" t="s">
        <v>6874</v>
      </c>
      <c r="E2379" t="s">
        <v>1705</v>
      </c>
      <c r="H2379" t="str">
        <f>INDEX('Vensim Variables'!$B:$B,MATCH(EPS!$B2379,'Vensim Variables'!$A:$A,0))</f>
        <v>g pollutant</v>
      </c>
      <c r="I2379" t="str">
        <f t="shared" si="74"/>
        <v>VOC</v>
      </c>
      <c r="J2379">
        <f>INDEX(NoSettings!$D:$D,MATCH(EPS!$A2379,NoSettings!$A:$A,0))</f>
        <v>0</v>
      </c>
      <c r="K2379">
        <f>INDEX(GWP!$C$2:$C$13,MATCH(EPS!I2379,GWP!$B$2:$B$13,0))</f>
        <v>0</v>
      </c>
      <c r="L2379" s="4">
        <f t="shared" si="75"/>
        <v>0</v>
      </c>
    </row>
    <row r="2380" spans="1:12">
      <c r="A2380" t="s">
        <v>7984</v>
      </c>
      <c r="B2380" t="s">
        <v>7381</v>
      </c>
      <c r="C2380" t="s">
        <v>1733</v>
      </c>
      <c r="D2380" t="s">
        <v>6874</v>
      </c>
      <c r="E2380" t="s">
        <v>1706</v>
      </c>
      <c r="H2380" t="str">
        <f>INDEX('Vensim Variables'!$B:$B,MATCH(EPS!$B2380,'Vensim Variables'!$A:$A,0))</f>
        <v>g pollutant</v>
      </c>
      <c r="I2380" t="str">
        <f t="shared" si="74"/>
        <v>CO</v>
      </c>
      <c r="J2380">
        <f>INDEX(NoSettings!$D:$D,MATCH(EPS!$A2380,NoSettings!$A:$A,0))</f>
        <v>0</v>
      </c>
      <c r="K2380">
        <f>INDEX(GWP!$C$2:$C$13,MATCH(EPS!I2380,GWP!$B$2:$B$13,0))</f>
        <v>0</v>
      </c>
      <c r="L2380" s="4">
        <f t="shared" si="75"/>
        <v>0</v>
      </c>
    </row>
    <row r="2381" spans="1:12">
      <c r="A2381" t="s">
        <v>7985</v>
      </c>
      <c r="B2381" t="s">
        <v>7381</v>
      </c>
      <c r="C2381" t="s">
        <v>1733</v>
      </c>
      <c r="D2381" t="s">
        <v>6874</v>
      </c>
      <c r="E2381" t="s">
        <v>1707</v>
      </c>
      <c r="H2381" t="str">
        <f>INDEX('Vensim Variables'!$B:$B,MATCH(EPS!$B2381,'Vensim Variables'!$A:$A,0))</f>
        <v>g pollutant</v>
      </c>
      <c r="I2381" t="str">
        <f t="shared" si="74"/>
        <v>NOx</v>
      </c>
      <c r="J2381">
        <f>INDEX(NoSettings!$D:$D,MATCH(EPS!$A2381,NoSettings!$A:$A,0))</f>
        <v>0</v>
      </c>
      <c r="K2381">
        <f>INDEX(GWP!$C$2:$C$13,MATCH(EPS!I2381,GWP!$B$2:$B$13,0))</f>
        <v>0</v>
      </c>
      <c r="L2381" s="4">
        <f t="shared" si="75"/>
        <v>0</v>
      </c>
    </row>
    <row r="2382" spans="1:12">
      <c r="A2382" t="s">
        <v>7986</v>
      </c>
      <c r="B2382" t="s">
        <v>7381</v>
      </c>
      <c r="C2382" t="s">
        <v>1733</v>
      </c>
      <c r="D2382" t="s">
        <v>6874</v>
      </c>
      <c r="E2382" t="s">
        <v>1708</v>
      </c>
      <c r="H2382" t="str">
        <f>INDEX('Vensim Variables'!$B:$B,MATCH(EPS!$B2382,'Vensim Variables'!$A:$A,0))</f>
        <v>g pollutant</v>
      </c>
      <c r="I2382" t="str">
        <f t="shared" si="74"/>
        <v>PM10</v>
      </c>
      <c r="J2382">
        <f>INDEX(NoSettings!$D:$D,MATCH(EPS!$A2382,NoSettings!$A:$A,0))</f>
        <v>0</v>
      </c>
      <c r="K2382">
        <f>INDEX(GWP!$C$2:$C$13,MATCH(EPS!I2382,GWP!$B$2:$B$13,0))</f>
        <v>0</v>
      </c>
      <c r="L2382" s="4">
        <f t="shared" si="75"/>
        <v>0</v>
      </c>
    </row>
    <row r="2383" spans="1:12">
      <c r="A2383" t="s">
        <v>7987</v>
      </c>
      <c r="B2383" t="s">
        <v>7381</v>
      </c>
      <c r="C2383" t="s">
        <v>1733</v>
      </c>
      <c r="D2383" t="s">
        <v>6874</v>
      </c>
      <c r="E2383" t="s">
        <v>1709</v>
      </c>
      <c r="H2383" t="str">
        <f>INDEX('Vensim Variables'!$B:$B,MATCH(EPS!$B2383,'Vensim Variables'!$A:$A,0))</f>
        <v>g pollutant</v>
      </c>
      <c r="I2383" t="str">
        <f t="shared" si="74"/>
        <v>PM25</v>
      </c>
      <c r="J2383">
        <f>INDEX(NoSettings!$D:$D,MATCH(EPS!$A2383,NoSettings!$A:$A,0))</f>
        <v>0</v>
      </c>
      <c r="K2383">
        <f>INDEX(GWP!$C$2:$C$13,MATCH(EPS!I2383,GWP!$B$2:$B$13,0))</f>
        <v>0</v>
      </c>
      <c r="L2383" s="4">
        <f t="shared" si="75"/>
        <v>0</v>
      </c>
    </row>
    <row r="2384" spans="1:12">
      <c r="A2384" t="s">
        <v>7988</v>
      </c>
      <c r="B2384" t="s">
        <v>7381</v>
      </c>
      <c r="C2384" t="s">
        <v>1733</v>
      </c>
      <c r="D2384" t="s">
        <v>6874</v>
      </c>
      <c r="E2384" t="s">
        <v>1710</v>
      </c>
      <c r="H2384" t="str">
        <f>INDEX('Vensim Variables'!$B:$B,MATCH(EPS!$B2384,'Vensim Variables'!$A:$A,0))</f>
        <v>g pollutant</v>
      </c>
      <c r="I2384" t="str">
        <f t="shared" si="74"/>
        <v>SOx</v>
      </c>
      <c r="J2384">
        <f>INDEX(NoSettings!$D:$D,MATCH(EPS!$A2384,NoSettings!$A:$A,0))</f>
        <v>0</v>
      </c>
      <c r="K2384">
        <f>INDEX(GWP!$C$2:$C$13,MATCH(EPS!I2384,GWP!$B$2:$B$13,0))</f>
        <v>0</v>
      </c>
      <c r="L2384" s="4">
        <f t="shared" si="75"/>
        <v>0</v>
      </c>
    </row>
    <row r="2385" spans="1:12">
      <c r="A2385" t="s">
        <v>7989</v>
      </c>
      <c r="B2385" t="s">
        <v>7381</v>
      </c>
      <c r="C2385" t="s">
        <v>1733</v>
      </c>
      <c r="D2385" t="s">
        <v>6874</v>
      </c>
      <c r="E2385" t="s">
        <v>1711</v>
      </c>
      <c r="H2385" t="str">
        <f>INDEX('Vensim Variables'!$B:$B,MATCH(EPS!$B2385,'Vensim Variables'!$A:$A,0))</f>
        <v>g pollutant</v>
      </c>
      <c r="I2385" t="str">
        <f t="shared" si="74"/>
        <v>BC</v>
      </c>
      <c r="J2385">
        <f>INDEX(NoSettings!$D:$D,MATCH(EPS!$A2385,NoSettings!$A:$A,0))</f>
        <v>0</v>
      </c>
      <c r="K2385">
        <f>INDEX(GWP!$C$2:$C$13,MATCH(EPS!I2385,GWP!$B$2:$B$13,0))</f>
        <v>0</v>
      </c>
      <c r="L2385" s="4">
        <f t="shared" si="75"/>
        <v>0</v>
      </c>
    </row>
    <row r="2386" spans="1:12">
      <c r="A2386" t="s">
        <v>7990</v>
      </c>
      <c r="B2386" t="s">
        <v>7381</v>
      </c>
      <c r="C2386" t="s">
        <v>1733</v>
      </c>
      <c r="D2386" t="s">
        <v>6874</v>
      </c>
      <c r="E2386" t="s">
        <v>1712</v>
      </c>
      <c r="H2386" t="str">
        <f>INDEX('Vensim Variables'!$B:$B,MATCH(EPS!$B2386,'Vensim Variables'!$A:$A,0))</f>
        <v>g pollutant</v>
      </c>
      <c r="I2386" t="str">
        <f t="shared" si="74"/>
        <v>OC</v>
      </c>
      <c r="J2386">
        <f>INDEX(NoSettings!$D:$D,MATCH(EPS!$A2386,NoSettings!$A:$A,0))</f>
        <v>0</v>
      </c>
      <c r="K2386">
        <f>INDEX(GWP!$C$2:$C$13,MATCH(EPS!I2386,GWP!$B$2:$B$13,0))</f>
        <v>0</v>
      </c>
      <c r="L2386" s="4">
        <f t="shared" si="75"/>
        <v>0</v>
      </c>
    </row>
    <row r="2387" spans="1:12">
      <c r="A2387" t="s">
        <v>7991</v>
      </c>
      <c r="B2387" t="s">
        <v>7381</v>
      </c>
      <c r="C2387" t="s">
        <v>1733</v>
      </c>
      <c r="D2387" t="s">
        <v>6874</v>
      </c>
      <c r="E2387" t="s">
        <v>1713</v>
      </c>
      <c r="H2387" t="str">
        <f>INDEX('Vensim Variables'!$B:$B,MATCH(EPS!$B2387,'Vensim Variables'!$A:$A,0))</f>
        <v>g pollutant</v>
      </c>
      <c r="I2387" t="str">
        <f t="shared" si="74"/>
        <v>CH4</v>
      </c>
      <c r="J2387">
        <f>INDEX(NoSettings!$D:$D,MATCH(EPS!$A2387,NoSettings!$A:$A,0))</f>
        <v>0</v>
      </c>
      <c r="K2387">
        <f>INDEX(GWP!$C$2:$C$13,MATCH(EPS!I2387,GWP!$B$2:$B$13,0))</f>
        <v>28</v>
      </c>
      <c r="L2387" s="4">
        <f t="shared" si="75"/>
        <v>0</v>
      </c>
    </row>
    <row r="2388" spans="1:12">
      <c r="A2388" t="s">
        <v>7992</v>
      </c>
      <c r="B2388" t="s">
        <v>7381</v>
      </c>
      <c r="C2388" t="s">
        <v>1733</v>
      </c>
      <c r="D2388" t="s">
        <v>6874</v>
      </c>
      <c r="E2388" t="s">
        <v>1714</v>
      </c>
      <c r="H2388" t="str">
        <f>INDEX('Vensim Variables'!$B:$B,MATCH(EPS!$B2388,'Vensim Variables'!$A:$A,0))</f>
        <v>g pollutant</v>
      </c>
      <c r="I2388" t="str">
        <f t="shared" si="74"/>
        <v>N2O</v>
      </c>
      <c r="J2388">
        <f>INDEX(NoSettings!$D:$D,MATCH(EPS!$A2388,NoSettings!$A:$A,0))</f>
        <v>0</v>
      </c>
      <c r="K2388">
        <f>INDEX(GWP!$C$2:$C$13,MATCH(EPS!I2388,GWP!$B$2:$B$13,0))</f>
        <v>265</v>
      </c>
      <c r="L2388" s="4">
        <f t="shared" si="75"/>
        <v>0</v>
      </c>
    </row>
    <row r="2389" spans="1:12">
      <c r="A2389" t="s">
        <v>7993</v>
      </c>
      <c r="B2389" t="s">
        <v>7381</v>
      </c>
      <c r="C2389" t="s">
        <v>1733</v>
      </c>
      <c r="D2389" t="s">
        <v>6874</v>
      </c>
      <c r="E2389" t="s">
        <v>1715</v>
      </c>
      <c r="H2389" t="str">
        <f>INDEX('Vensim Variables'!$B:$B,MATCH(EPS!$B2389,'Vensim Variables'!$A:$A,0))</f>
        <v>g pollutant</v>
      </c>
      <c r="I2389" t="str">
        <f t="shared" si="74"/>
        <v>F gases</v>
      </c>
      <c r="J2389">
        <f>INDEX(NoSettings!$D:$D,MATCH(EPS!$A2389,NoSettings!$A:$A,0))</f>
        <v>0</v>
      </c>
      <c r="K2389">
        <f>INDEX(GWP!$C$2:$C$13,MATCH(EPS!I2389,GWP!$B$2:$B$13,0))</f>
        <v>1</v>
      </c>
      <c r="L2389" s="4">
        <f t="shared" si="75"/>
        <v>0</v>
      </c>
    </row>
    <row r="2390" spans="1:12">
      <c r="A2390" t="s">
        <v>7994</v>
      </c>
      <c r="B2390" t="s">
        <v>7381</v>
      </c>
      <c r="C2390" t="s">
        <v>1733</v>
      </c>
      <c r="D2390" t="s">
        <v>6875</v>
      </c>
      <c r="E2390" t="s">
        <v>1702</v>
      </c>
      <c r="H2390" t="str">
        <f>INDEX('Vensim Variables'!$B:$B,MATCH(EPS!$B2390,'Vensim Variables'!$A:$A,0))</f>
        <v>g pollutant</v>
      </c>
      <c r="I2390" t="str">
        <f t="shared" si="74"/>
        <v>CO2</v>
      </c>
      <c r="J2390">
        <f>INDEX(NoSettings!$D:$D,MATCH(EPS!$A2390,NoSettings!$A:$A,0))</f>
        <v>0</v>
      </c>
      <c r="K2390">
        <f>INDEX(GWP!$C$2:$C$13,MATCH(EPS!I2390,GWP!$B$2:$B$13,0))</f>
        <v>1</v>
      </c>
      <c r="L2390" s="4">
        <f t="shared" si="75"/>
        <v>0</v>
      </c>
    </row>
    <row r="2391" spans="1:12">
      <c r="A2391" t="s">
        <v>7995</v>
      </c>
      <c r="B2391" t="s">
        <v>7381</v>
      </c>
      <c r="C2391" t="s">
        <v>1733</v>
      </c>
      <c r="D2391" t="s">
        <v>6875</v>
      </c>
      <c r="E2391" t="s">
        <v>1705</v>
      </c>
      <c r="H2391" t="str">
        <f>INDEX('Vensim Variables'!$B:$B,MATCH(EPS!$B2391,'Vensim Variables'!$A:$A,0))</f>
        <v>g pollutant</v>
      </c>
      <c r="I2391" t="str">
        <f t="shared" si="74"/>
        <v>VOC</v>
      </c>
      <c r="J2391">
        <f>INDEX(NoSettings!$D:$D,MATCH(EPS!$A2391,NoSettings!$A:$A,0))</f>
        <v>0</v>
      </c>
      <c r="K2391">
        <f>INDEX(GWP!$C$2:$C$13,MATCH(EPS!I2391,GWP!$B$2:$B$13,0))</f>
        <v>0</v>
      </c>
      <c r="L2391" s="4">
        <f t="shared" si="75"/>
        <v>0</v>
      </c>
    </row>
    <row r="2392" spans="1:12">
      <c r="A2392" t="s">
        <v>7996</v>
      </c>
      <c r="B2392" t="s">
        <v>7381</v>
      </c>
      <c r="C2392" t="s">
        <v>1733</v>
      </c>
      <c r="D2392" t="s">
        <v>6875</v>
      </c>
      <c r="E2392" t="s">
        <v>1706</v>
      </c>
      <c r="H2392" t="str">
        <f>INDEX('Vensim Variables'!$B:$B,MATCH(EPS!$B2392,'Vensim Variables'!$A:$A,0))</f>
        <v>g pollutant</v>
      </c>
      <c r="I2392" t="str">
        <f t="shared" si="74"/>
        <v>CO</v>
      </c>
      <c r="J2392">
        <f>INDEX(NoSettings!$D:$D,MATCH(EPS!$A2392,NoSettings!$A:$A,0))</f>
        <v>0</v>
      </c>
      <c r="K2392">
        <f>INDEX(GWP!$C$2:$C$13,MATCH(EPS!I2392,GWP!$B$2:$B$13,0))</f>
        <v>0</v>
      </c>
      <c r="L2392" s="4">
        <f t="shared" si="75"/>
        <v>0</v>
      </c>
    </row>
    <row r="2393" spans="1:12">
      <c r="A2393" t="s">
        <v>7997</v>
      </c>
      <c r="B2393" t="s">
        <v>7381</v>
      </c>
      <c r="C2393" t="s">
        <v>1733</v>
      </c>
      <c r="D2393" t="s">
        <v>6875</v>
      </c>
      <c r="E2393" t="s">
        <v>1707</v>
      </c>
      <c r="H2393" t="str">
        <f>INDEX('Vensim Variables'!$B:$B,MATCH(EPS!$B2393,'Vensim Variables'!$A:$A,0))</f>
        <v>g pollutant</v>
      </c>
      <c r="I2393" t="str">
        <f t="shared" si="74"/>
        <v>NOx</v>
      </c>
      <c r="J2393">
        <f>INDEX(NoSettings!$D:$D,MATCH(EPS!$A2393,NoSettings!$A:$A,0))</f>
        <v>0</v>
      </c>
      <c r="K2393">
        <f>INDEX(GWP!$C$2:$C$13,MATCH(EPS!I2393,GWP!$B$2:$B$13,0))</f>
        <v>0</v>
      </c>
      <c r="L2393" s="4">
        <f t="shared" si="75"/>
        <v>0</v>
      </c>
    </row>
    <row r="2394" spans="1:12">
      <c r="A2394" t="s">
        <v>7998</v>
      </c>
      <c r="B2394" t="s">
        <v>7381</v>
      </c>
      <c r="C2394" t="s">
        <v>1733</v>
      </c>
      <c r="D2394" t="s">
        <v>6875</v>
      </c>
      <c r="E2394" t="s">
        <v>1708</v>
      </c>
      <c r="H2394" t="str">
        <f>INDEX('Vensim Variables'!$B:$B,MATCH(EPS!$B2394,'Vensim Variables'!$A:$A,0))</f>
        <v>g pollutant</v>
      </c>
      <c r="I2394" t="str">
        <f t="shared" si="74"/>
        <v>PM10</v>
      </c>
      <c r="J2394">
        <f>INDEX(NoSettings!$D:$D,MATCH(EPS!$A2394,NoSettings!$A:$A,0))</f>
        <v>0</v>
      </c>
      <c r="K2394">
        <f>INDEX(GWP!$C$2:$C$13,MATCH(EPS!I2394,GWP!$B$2:$B$13,0))</f>
        <v>0</v>
      </c>
      <c r="L2394" s="4">
        <f t="shared" si="75"/>
        <v>0</v>
      </c>
    </row>
    <row r="2395" spans="1:12">
      <c r="A2395" t="s">
        <v>7999</v>
      </c>
      <c r="B2395" t="s">
        <v>7381</v>
      </c>
      <c r="C2395" t="s">
        <v>1733</v>
      </c>
      <c r="D2395" t="s">
        <v>6875</v>
      </c>
      <c r="E2395" t="s">
        <v>1709</v>
      </c>
      <c r="H2395" t="str">
        <f>INDEX('Vensim Variables'!$B:$B,MATCH(EPS!$B2395,'Vensim Variables'!$A:$A,0))</f>
        <v>g pollutant</v>
      </c>
      <c r="I2395" t="str">
        <f t="shared" si="74"/>
        <v>PM25</v>
      </c>
      <c r="J2395">
        <f>INDEX(NoSettings!$D:$D,MATCH(EPS!$A2395,NoSettings!$A:$A,0))</f>
        <v>0</v>
      </c>
      <c r="K2395">
        <f>INDEX(GWP!$C$2:$C$13,MATCH(EPS!I2395,GWP!$B$2:$B$13,0))</f>
        <v>0</v>
      </c>
      <c r="L2395" s="4">
        <f t="shared" si="75"/>
        <v>0</v>
      </c>
    </row>
    <row r="2396" spans="1:12">
      <c r="A2396" t="s">
        <v>8000</v>
      </c>
      <c r="B2396" t="s">
        <v>7381</v>
      </c>
      <c r="C2396" t="s">
        <v>1733</v>
      </c>
      <c r="D2396" t="s">
        <v>6875</v>
      </c>
      <c r="E2396" t="s">
        <v>1710</v>
      </c>
      <c r="H2396" t="str">
        <f>INDEX('Vensim Variables'!$B:$B,MATCH(EPS!$B2396,'Vensim Variables'!$A:$A,0))</f>
        <v>g pollutant</v>
      </c>
      <c r="I2396" t="str">
        <f t="shared" si="74"/>
        <v>SOx</v>
      </c>
      <c r="J2396">
        <f>INDEX(NoSettings!$D:$D,MATCH(EPS!$A2396,NoSettings!$A:$A,0))</f>
        <v>0</v>
      </c>
      <c r="K2396">
        <f>INDEX(GWP!$C$2:$C$13,MATCH(EPS!I2396,GWP!$B$2:$B$13,0))</f>
        <v>0</v>
      </c>
      <c r="L2396" s="4">
        <f t="shared" si="75"/>
        <v>0</v>
      </c>
    </row>
    <row r="2397" spans="1:12">
      <c r="A2397" t="s">
        <v>8001</v>
      </c>
      <c r="B2397" t="s">
        <v>7381</v>
      </c>
      <c r="C2397" t="s">
        <v>1733</v>
      </c>
      <c r="D2397" t="s">
        <v>6875</v>
      </c>
      <c r="E2397" t="s">
        <v>1711</v>
      </c>
      <c r="H2397" t="str">
        <f>INDEX('Vensim Variables'!$B:$B,MATCH(EPS!$B2397,'Vensim Variables'!$A:$A,0))</f>
        <v>g pollutant</v>
      </c>
      <c r="I2397" t="str">
        <f t="shared" si="74"/>
        <v>BC</v>
      </c>
      <c r="J2397">
        <f>INDEX(NoSettings!$D:$D,MATCH(EPS!$A2397,NoSettings!$A:$A,0))</f>
        <v>0</v>
      </c>
      <c r="K2397">
        <f>INDEX(GWP!$C$2:$C$13,MATCH(EPS!I2397,GWP!$B$2:$B$13,0))</f>
        <v>0</v>
      </c>
      <c r="L2397" s="4">
        <f t="shared" si="75"/>
        <v>0</v>
      </c>
    </row>
    <row r="2398" spans="1:12">
      <c r="A2398" t="s">
        <v>8002</v>
      </c>
      <c r="B2398" t="s">
        <v>7381</v>
      </c>
      <c r="C2398" t="s">
        <v>1733</v>
      </c>
      <c r="D2398" t="s">
        <v>6875</v>
      </c>
      <c r="E2398" t="s">
        <v>1712</v>
      </c>
      <c r="H2398" t="str">
        <f>INDEX('Vensim Variables'!$B:$B,MATCH(EPS!$B2398,'Vensim Variables'!$A:$A,0))</f>
        <v>g pollutant</v>
      </c>
      <c r="I2398" t="str">
        <f t="shared" si="74"/>
        <v>OC</v>
      </c>
      <c r="J2398">
        <f>INDEX(NoSettings!$D:$D,MATCH(EPS!$A2398,NoSettings!$A:$A,0))</f>
        <v>0</v>
      </c>
      <c r="K2398">
        <f>INDEX(GWP!$C$2:$C$13,MATCH(EPS!I2398,GWP!$B$2:$B$13,0))</f>
        <v>0</v>
      </c>
      <c r="L2398" s="4">
        <f t="shared" si="75"/>
        <v>0</v>
      </c>
    </row>
    <row r="2399" spans="1:12">
      <c r="A2399" t="s">
        <v>8003</v>
      </c>
      <c r="B2399" t="s">
        <v>7381</v>
      </c>
      <c r="C2399" t="s">
        <v>1733</v>
      </c>
      <c r="D2399" t="s">
        <v>6875</v>
      </c>
      <c r="E2399" t="s">
        <v>1713</v>
      </c>
      <c r="H2399" t="str">
        <f>INDEX('Vensim Variables'!$B:$B,MATCH(EPS!$B2399,'Vensim Variables'!$A:$A,0))</f>
        <v>g pollutant</v>
      </c>
      <c r="I2399" t="str">
        <f t="shared" si="74"/>
        <v>CH4</v>
      </c>
      <c r="J2399">
        <f>INDEX(NoSettings!$D:$D,MATCH(EPS!$A2399,NoSettings!$A:$A,0))</f>
        <v>0</v>
      </c>
      <c r="K2399">
        <f>INDEX(GWP!$C$2:$C$13,MATCH(EPS!I2399,GWP!$B$2:$B$13,0))</f>
        <v>28</v>
      </c>
      <c r="L2399" s="4">
        <f t="shared" si="75"/>
        <v>0</v>
      </c>
    </row>
    <row r="2400" spans="1:12">
      <c r="A2400" t="s">
        <v>8004</v>
      </c>
      <c r="B2400" t="s">
        <v>7381</v>
      </c>
      <c r="C2400" t="s">
        <v>1733</v>
      </c>
      <c r="D2400" t="s">
        <v>6875</v>
      </c>
      <c r="E2400" t="s">
        <v>1714</v>
      </c>
      <c r="H2400" t="str">
        <f>INDEX('Vensim Variables'!$B:$B,MATCH(EPS!$B2400,'Vensim Variables'!$A:$A,0))</f>
        <v>g pollutant</v>
      </c>
      <c r="I2400" t="str">
        <f t="shared" si="74"/>
        <v>N2O</v>
      </c>
      <c r="J2400">
        <f>INDEX(NoSettings!$D:$D,MATCH(EPS!$A2400,NoSettings!$A:$A,0))</f>
        <v>0</v>
      </c>
      <c r="K2400">
        <f>INDEX(GWP!$C$2:$C$13,MATCH(EPS!I2400,GWP!$B$2:$B$13,0))</f>
        <v>265</v>
      </c>
      <c r="L2400" s="4">
        <f t="shared" si="75"/>
        <v>0</v>
      </c>
    </row>
    <row r="2401" spans="1:12">
      <c r="A2401" t="s">
        <v>8005</v>
      </c>
      <c r="B2401" t="s">
        <v>7381</v>
      </c>
      <c r="C2401" t="s">
        <v>1733</v>
      </c>
      <c r="D2401" t="s">
        <v>6875</v>
      </c>
      <c r="E2401" t="s">
        <v>1715</v>
      </c>
      <c r="H2401" t="str">
        <f>INDEX('Vensim Variables'!$B:$B,MATCH(EPS!$B2401,'Vensim Variables'!$A:$A,0))</f>
        <v>g pollutant</v>
      </c>
      <c r="I2401" t="str">
        <f t="shared" si="74"/>
        <v>F gases</v>
      </c>
      <c r="J2401">
        <f>INDEX(NoSettings!$D:$D,MATCH(EPS!$A2401,NoSettings!$A:$A,0))</f>
        <v>0</v>
      </c>
      <c r="K2401">
        <f>INDEX(GWP!$C$2:$C$13,MATCH(EPS!I2401,GWP!$B$2:$B$13,0))</f>
        <v>1</v>
      </c>
      <c r="L2401" s="4">
        <f t="shared" si="75"/>
        <v>0</v>
      </c>
    </row>
    <row r="2402" spans="1:12">
      <c r="A2402" t="s">
        <v>8006</v>
      </c>
      <c r="B2402" t="s">
        <v>7381</v>
      </c>
      <c r="C2402" t="s">
        <v>1733</v>
      </c>
      <c r="D2402" t="s">
        <v>6876</v>
      </c>
      <c r="E2402" t="s">
        <v>1702</v>
      </c>
      <c r="H2402" t="str">
        <f>INDEX('Vensim Variables'!$B:$B,MATCH(EPS!$B2402,'Vensim Variables'!$A:$A,0))</f>
        <v>g pollutant</v>
      </c>
      <c r="I2402" t="str">
        <f t="shared" si="74"/>
        <v>CO2</v>
      </c>
      <c r="J2402">
        <f>INDEX(NoSettings!$D:$D,MATCH(EPS!$A2402,NoSettings!$A:$A,0))</f>
        <v>12307100000</v>
      </c>
      <c r="K2402">
        <f>INDEX(GWP!$C$2:$C$13,MATCH(EPS!I2402,GWP!$B$2:$B$13,0))</f>
        <v>1</v>
      </c>
      <c r="L2402" s="4">
        <f t="shared" si="75"/>
        <v>1.23071E-2</v>
      </c>
    </row>
    <row r="2403" spans="1:12">
      <c r="A2403" t="s">
        <v>8007</v>
      </c>
      <c r="B2403" t="s">
        <v>7381</v>
      </c>
      <c r="C2403" t="s">
        <v>1733</v>
      </c>
      <c r="D2403" t="s">
        <v>6876</v>
      </c>
      <c r="E2403" t="s">
        <v>1705</v>
      </c>
      <c r="H2403" t="str">
        <f>INDEX('Vensim Variables'!$B:$B,MATCH(EPS!$B2403,'Vensim Variables'!$A:$A,0))</f>
        <v>g pollutant</v>
      </c>
      <c r="I2403" t="str">
        <f t="shared" si="74"/>
        <v>VOC</v>
      </c>
      <c r="J2403">
        <f>INDEX(NoSettings!$D:$D,MATCH(EPS!$A2403,NoSettings!$A:$A,0))</f>
        <v>114270</v>
      </c>
      <c r="K2403">
        <f>INDEX(GWP!$C$2:$C$13,MATCH(EPS!I2403,GWP!$B$2:$B$13,0))</f>
        <v>0</v>
      </c>
      <c r="L2403" s="4">
        <f t="shared" si="75"/>
        <v>0</v>
      </c>
    </row>
    <row r="2404" spans="1:12">
      <c r="A2404" t="s">
        <v>8008</v>
      </c>
      <c r="B2404" t="s">
        <v>7381</v>
      </c>
      <c r="C2404" t="s">
        <v>1733</v>
      </c>
      <c r="D2404" t="s">
        <v>6876</v>
      </c>
      <c r="E2404" t="s">
        <v>1706</v>
      </c>
      <c r="H2404" t="str">
        <f>INDEX('Vensim Variables'!$B:$B,MATCH(EPS!$B2404,'Vensim Variables'!$A:$A,0))</f>
        <v>g pollutant</v>
      </c>
      <c r="I2404" t="str">
        <f t="shared" si="74"/>
        <v>CO</v>
      </c>
      <c r="J2404">
        <f>INDEX(NoSettings!$D:$D,MATCH(EPS!$A2404,NoSettings!$A:$A,0))</f>
        <v>3873610</v>
      </c>
      <c r="K2404">
        <f>INDEX(GWP!$C$2:$C$13,MATCH(EPS!I2404,GWP!$B$2:$B$13,0))</f>
        <v>0</v>
      </c>
      <c r="L2404" s="4">
        <f t="shared" si="75"/>
        <v>0</v>
      </c>
    </row>
    <row r="2405" spans="1:12">
      <c r="A2405" t="s">
        <v>8009</v>
      </c>
      <c r="B2405" t="s">
        <v>7381</v>
      </c>
      <c r="C2405" t="s">
        <v>1733</v>
      </c>
      <c r="D2405" t="s">
        <v>6876</v>
      </c>
      <c r="E2405" t="s">
        <v>1707</v>
      </c>
      <c r="H2405" t="str">
        <f>INDEX('Vensim Variables'!$B:$B,MATCH(EPS!$B2405,'Vensim Variables'!$A:$A,0))</f>
        <v>g pollutant</v>
      </c>
      <c r="I2405" t="str">
        <f t="shared" si="74"/>
        <v>NOx</v>
      </c>
      <c r="J2405">
        <f>INDEX(NoSettings!$D:$D,MATCH(EPS!$A2405,NoSettings!$A:$A,0))</f>
        <v>11200700</v>
      </c>
      <c r="K2405">
        <f>INDEX(GWP!$C$2:$C$13,MATCH(EPS!I2405,GWP!$B$2:$B$13,0))</f>
        <v>0</v>
      </c>
      <c r="L2405" s="4">
        <f t="shared" si="75"/>
        <v>0</v>
      </c>
    </row>
    <row r="2406" spans="1:12">
      <c r="A2406" t="s">
        <v>8010</v>
      </c>
      <c r="B2406" t="s">
        <v>7381</v>
      </c>
      <c r="C2406" t="s">
        <v>1733</v>
      </c>
      <c r="D2406" t="s">
        <v>6876</v>
      </c>
      <c r="E2406" t="s">
        <v>1708</v>
      </c>
      <c r="H2406" t="str">
        <f>INDEX('Vensim Variables'!$B:$B,MATCH(EPS!$B2406,'Vensim Variables'!$A:$A,0))</f>
        <v>g pollutant</v>
      </c>
      <c r="I2406" t="str">
        <f t="shared" si="74"/>
        <v>PM10</v>
      </c>
      <c r="J2406">
        <f>INDEX(NoSettings!$D:$D,MATCH(EPS!$A2406,NoSettings!$A:$A,0))</f>
        <v>3996460</v>
      </c>
      <c r="K2406">
        <f>INDEX(GWP!$C$2:$C$13,MATCH(EPS!I2406,GWP!$B$2:$B$13,0))</f>
        <v>0</v>
      </c>
      <c r="L2406" s="4">
        <f t="shared" si="75"/>
        <v>0</v>
      </c>
    </row>
    <row r="2407" spans="1:12">
      <c r="A2407" t="s">
        <v>8011</v>
      </c>
      <c r="B2407" t="s">
        <v>7381</v>
      </c>
      <c r="C2407" t="s">
        <v>1733</v>
      </c>
      <c r="D2407" t="s">
        <v>6876</v>
      </c>
      <c r="E2407" t="s">
        <v>1709</v>
      </c>
      <c r="H2407" t="str">
        <f>INDEX('Vensim Variables'!$B:$B,MATCH(EPS!$B2407,'Vensim Variables'!$A:$A,0))</f>
        <v>g pollutant</v>
      </c>
      <c r="I2407" t="str">
        <f t="shared" si="74"/>
        <v>PM25</v>
      </c>
      <c r="J2407">
        <f>INDEX(NoSettings!$D:$D,MATCH(EPS!$A2407,NoSettings!$A:$A,0))</f>
        <v>1201980</v>
      </c>
      <c r="K2407">
        <f>INDEX(GWP!$C$2:$C$13,MATCH(EPS!I2407,GWP!$B$2:$B$13,0))</f>
        <v>0</v>
      </c>
      <c r="L2407" s="4">
        <f t="shared" si="75"/>
        <v>0</v>
      </c>
    </row>
    <row r="2408" spans="1:12">
      <c r="A2408" t="s">
        <v>8012</v>
      </c>
      <c r="B2408" t="s">
        <v>7381</v>
      </c>
      <c r="C2408" t="s">
        <v>1733</v>
      </c>
      <c r="D2408" t="s">
        <v>6876</v>
      </c>
      <c r="E2408" t="s">
        <v>1710</v>
      </c>
      <c r="H2408" t="str">
        <f>INDEX('Vensim Variables'!$B:$B,MATCH(EPS!$B2408,'Vensim Variables'!$A:$A,0))</f>
        <v>g pollutant</v>
      </c>
      <c r="I2408" t="str">
        <f t="shared" si="74"/>
        <v>SOx</v>
      </c>
      <c r="J2408">
        <f>INDEX(NoSettings!$D:$D,MATCH(EPS!$A2408,NoSettings!$A:$A,0))</f>
        <v>29983700</v>
      </c>
      <c r="K2408">
        <f>INDEX(GWP!$C$2:$C$13,MATCH(EPS!I2408,GWP!$B$2:$B$13,0))</f>
        <v>0</v>
      </c>
      <c r="L2408" s="4">
        <f t="shared" si="75"/>
        <v>0</v>
      </c>
    </row>
    <row r="2409" spans="1:12">
      <c r="A2409" t="s">
        <v>8013</v>
      </c>
      <c r="B2409" t="s">
        <v>7381</v>
      </c>
      <c r="C2409" t="s">
        <v>1733</v>
      </c>
      <c r="D2409" t="s">
        <v>6876</v>
      </c>
      <c r="E2409" t="s">
        <v>1711</v>
      </c>
      <c r="H2409" t="str">
        <f>INDEX('Vensim Variables'!$B:$B,MATCH(EPS!$B2409,'Vensim Variables'!$A:$A,0))</f>
        <v>g pollutant</v>
      </c>
      <c r="I2409" t="str">
        <f t="shared" si="74"/>
        <v>BC</v>
      </c>
      <c r="J2409">
        <f>INDEX(NoSettings!$D:$D,MATCH(EPS!$A2409,NoSettings!$A:$A,0))</f>
        <v>41990</v>
      </c>
      <c r="K2409">
        <f>INDEX(GWP!$C$2:$C$13,MATCH(EPS!I2409,GWP!$B$2:$B$13,0))</f>
        <v>0</v>
      </c>
      <c r="L2409" s="4">
        <f t="shared" si="75"/>
        <v>0</v>
      </c>
    </row>
    <row r="2410" spans="1:12">
      <c r="A2410" t="s">
        <v>8014</v>
      </c>
      <c r="B2410" t="s">
        <v>7381</v>
      </c>
      <c r="C2410" t="s">
        <v>1733</v>
      </c>
      <c r="D2410" t="s">
        <v>6876</v>
      </c>
      <c r="E2410" t="s">
        <v>1712</v>
      </c>
      <c r="H2410" t="str">
        <f>INDEX('Vensim Variables'!$B:$B,MATCH(EPS!$B2410,'Vensim Variables'!$A:$A,0))</f>
        <v>g pollutant</v>
      </c>
      <c r="I2410" t="str">
        <f t="shared" si="74"/>
        <v>OC</v>
      </c>
      <c r="J2410">
        <f>INDEX(NoSettings!$D:$D,MATCH(EPS!$A2410,NoSettings!$A:$A,0))</f>
        <v>28600</v>
      </c>
      <c r="K2410">
        <f>INDEX(GWP!$C$2:$C$13,MATCH(EPS!I2410,GWP!$B$2:$B$13,0))</f>
        <v>0</v>
      </c>
      <c r="L2410" s="4">
        <f t="shared" si="75"/>
        <v>0</v>
      </c>
    </row>
    <row r="2411" spans="1:12">
      <c r="A2411" t="s">
        <v>8015</v>
      </c>
      <c r="B2411" t="s">
        <v>7381</v>
      </c>
      <c r="C2411" t="s">
        <v>1733</v>
      </c>
      <c r="D2411" t="s">
        <v>6876</v>
      </c>
      <c r="E2411" t="s">
        <v>1713</v>
      </c>
      <c r="H2411" t="str">
        <f>INDEX('Vensim Variables'!$B:$B,MATCH(EPS!$B2411,'Vensim Variables'!$A:$A,0))</f>
        <v>g pollutant</v>
      </c>
      <c r="I2411" t="str">
        <f t="shared" si="74"/>
        <v>CH4</v>
      </c>
      <c r="J2411">
        <f>INDEX(NoSettings!$D:$D,MATCH(EPS!$A2411,NoSettings!$A:$A,0))</f>
        <v>1031810</v>
      </c>
      <c r="K2411">
        <f>INDEX(GWP!$C$2:$C$13,MATCH(EPS!I2411,GWP!$B$2:$B$13,0))</f>
        <v>28</v>
      </c>
      <c r="L2411" s="4">
        <f t="shared" si="75"/>
        <v>2.889068E-5</v>
      </c>
    </row>
    <row r="2412" spans="1:12">
      <c r="A2412" t="s">
        <v>8016</v>
      </c>
      <c r="B2412" t="s">
        <v>7381</v>
      </c>
      <c r="C2412" t="s">
        <v>1733</v>
      </c>
      <c r="D2412" t="s">
        <v>6876</v>
      </c>
      <c r="E2412" t="s">
        <v>1714</v>
      </c>
      <c r="H2412" t="str">
        <f>INDEX('Vensim Variables'!$B:$B,MATCH(EPS!$B2412,'Vensim Variables'!$A:$A,0))</f>
        <v>g pollutant</v>
      </c>
      <c r="I2412" t="str">
        <f t="shared" si="74"/>
        <v>N2O</v>
      </c>
      <c r="J2412">
        <f>INDEX(NoSettings!$D:$D,MATCH(EPS!$A2412,NoSettings!$A:$A,0))</f>
        <v>218010</v>
      </c>
      <c r="K2412">
        <f>INDEX(GWP!$C$2:$C$13,MATCH(EPS!I2412,GWP!$B$2:$B$13,0))</f>
        <v>265</v>
      </c>
      <c r="L2412" s="4">
        <f t="shared" si="75"/>
        <v>5.777265E-5</v>
      </c>
    </row>
    <row r="2413" spans="1:12">
      <c r="A2413" t="s">
        <v>8017</v>
      </c>
      <c r="B2413" t="s">
        <v>7381</v>
      </c>
      <c r="C2413" t="s">
        <v>1733</v>
      </c>
      <c r="D2413" t="s">
        <v>6876</v>
      </c>
      <c r="E2413" t="s">
        <v>1715</v>
      </c>
      <c r="H2413" t="str">
        <f>INDEX('Vensim Variables'!$B:$B,MATCH(EPS!$B2413,'Vensim Variables'!$A:$A,0))</f>
        <v>g pollutant</v>
      </c>
      <c r="I2413" t="str">
        <f t="shared" si="74"/>
        <v>F gases</v>
      </c>
      <c r="J2413">
        <f>INDEX(NoSettings!$D:$D,MATCH(EPS!$A2413,NoSettings!$A:$A,0))</f>
        <v>0</v>
      </c>
      <c r="K2413">
        <f>INDEX(GWP!$C$2:$C$13,MATCH(EPS!I2413,GWP!$B$2:$B$13,0))</f>
        <v>1</v>
      </c>
      <c r="L2413" s="4">
        <f t="shared" si="75"/>
        <v>0</v>
      </c>
    </row>
    <row r="2414" spans="1:12">
      <c r="A2414" t="s">
        <v>8018</v>
      </c>
      <c r="B2414" t="s">
        <v>7381</v>
      </c>
      <c r="C2414" t="s">
        <v>1733</v>
      </c>
      <c r="D2414" t="s">
        <v>6877</v>
      </c>
      <c r="E2414" t="s">
        <v>1702</v>
      </c>
      <c r="H2414" t="str">
        <f>INDEX('Vensim Variables'!$B:$B,MATCH(EPS!$B2414,'Vensim Variables'!$A:$A,0))</f>
        <v>g pollutant</v>
      </c>
      <c r="I2414" t="str">
        <f t="shared" si="74"/>
        <v>CO2</v>
      </c>
      <c r="J2414">
        <f>INDEX(NoSettings!$D:$D,MATCH(EPS!$A2414,NoSettings!$A:$A,0))</f>
        <v>870396000000</v>
      </c>
      <c r="K2414">
        <f>INDEX(GWP!$C$2:$C$13,MATCH(EPS!I2414,GWP!$B$2:$B$13,0))</f>
        <v>1</v>
      </c>
      <c r="L2414" s="4">
        <f t="shared" si="75"/>
        <v>0.87039599999999995</v>
      </c>
    </row>
    <row r="2415" spans="1:12">
      <c r="A2415" t="s">
        <v>8019</v>
      </c>
      <c r="B2415" t="s">
        <v>7381</v>
      </c>
      <c r="C2415" t="s">
        <v>1733</v>
      </c>
      <c r="D2415" t="s">
        <v>6877</v>
      </c>
      <c r="E2415" t="s">
        <v>1705</v>
      </c>
      <c r="H2415" t="str">
        <f>INDEX('Vensim Variables'!$B:$B,MATCH(EPS!$B2415,'Vensim Variables'!$A:$A,0))</f>
        <v>g pollutant</v>
      </c>
      <c r="I2415" t="str">
        <f t="shared" si="74"/>
        <v>VOC</v>
      </c>
      <c r="J2415">
        <f>INDEX(NoSettings!$D:$D,MATCH(EPS!$A2415,NoSettings!$A:$A,0))</f>
        <v>8081530</v>
      </c>
      <c r="K2415">
        <f>INDEX(GWP!$C$2:$C$13,MATCH(EPS!I2415,GWP!$B$2:$B$13,0))</f>
        <v>0</v>
      </c>
      <c r="L2415" s="4">
        <f t="shared" si="75"/>
        <v>0</v>
      </c>
    </row>
    <row r="2416" spans="1:12">
      <c r="A2416" t="s">
        <v>8020</v>
      </c>
      <c r="B2416" t="s">
        <v>7381</v>
      </c>
      <c r="C2416" t="s">
        <v>1733</v>
      </c>
      <c r="D2416" t="s">
        <v>6877</v>
      </c>
      <c r="E2416" t="s">
        <v>1706</v>
      </c>
      <c r="H2416" t="str">
        <f>INDEX('Vensim Variables'!$B:$B,MATCH(EPS!$B2416,'Vensim Variables'!$A:$A,0))</f>
        <v>g pollutant</v>
      </c>
      <c r="I2416" t="str">
        <f t="shared" si="74"/>
        <v>CO</v>
      </c>
      <c r="J2416">
        <f>INDEX(NoSettings!$D:$D,MATCH(EPS!$A2416,NoSettings!$A:$A,0))</f>
        <v>273954000</v>
      </c>
      <c r="K2416">
        <f>INDEX(GWP!$C$2:$C$13,MATCH(EPS!I2416,GWP!$B$2:$B$13,0))</f>
        <v>0</v>
      </c>
      <c r="L2416" s="4">
        <f t="shared" si="75"/>
        <v>0</v>
      </c>
    </row>
    <row r="2417" spans="1:12">
      <c r="A2417" t="s">
        <v>8021</v>
      </c>
      <c r="B2417" t="s">
        <v>7381</v>
      </c>
      <c r="C2417" t="s">
        <v>1733</v>
      </c>
      <c r="D2417" t="s">
        <v>6877</v>
      </c>
      <c r="E2417" t="s">
        <v>1707</v>
      </c>
      <c r="H2417" t="str">
        <f>INDEX('Vensim Variables'!$B:$B,MATCH(EPS!$B2417,'Vensim Variables'!$A:$A,0))</f>
        <v>g pollutant</v>
      </c>
      <c r="I2417" t="str">
        <f t="shared" si="74"/>
        <v>NOx</v>
      </c>
      <c r="J2417">
        <f>INDEX(NoSettings!$D:$D,MATCH(EPS!$A2417,NoSettings!$A:$A,0))</f>
        <v>792146000</v>
      </c>
      <c r="K2417">
        <f>INDEX(GWP!$C$2:$C$13,MATCH(EPS!I2417,GWP!$B$2:$B$13,0))</f>
        <v>0</v>
      </c>
      <c r="L2417" s="4">
        <f t="shared" si="75"/>
        <v>0</v>
      </c>
    </row>
    <row r="2418" spans="1:12">
      <c r="A2418" t="s">
        <v>8022</v>
      </c>
      <c r="B2418" t="s">
        <v>7381</v>
      </c>
      <c r="C2418" t="s">
        <v>1733</v>
      </c>
      <c r="D2418" t="s">
        <v>6877</v>
      </c>
      <c r="E2418" t="s">
        <v>1708</v>
      </c>
      <c r="H2418" t="str">
        <f>INDEX('Vensim Variables'!$B:$B,MATCH(EPS!$B2418,'Vensim Variables'!$A:$A,0))</f>
        <v>g pollutant</v>
      </c>
      <c r="I2418" t="str">
        <f t="shared" si="74"/>
        <v>PM10</v>
      </c>
      <c r="J2418">
        <f>INDEX(NoSettings!$D:$D,MATCH(EPS!$A2418,NoSettings!$A:$A,0))</f>
        <v>282642000</v>
      </c>
      <c r="K2418">
        <f>INDEX(GWP!$C$2:$C$13,MATCH(EPS!I2418,GWP!$B$2:$B$13,0))</f>
        <v>0</v>
      </c>
      <c r="L2418" s="4">
        <f t="shared" si="75"/>
        <v>0</v>
      </c>
    </row>
    <row r="2419" spans="1:12">
      <c r="A2419" t="s">
        <v>8023</v>
      </c>
      <c r="B2419" t="s">
        <v>7381</v>
      </c>
      <c r="C2419" t="s">
        <v>1733</v>
      </c>
      <c r="D2419" t="s">
        <v>6877</v>
      </c>
      <c r="E2419" t="s">
        <v>1709</v>
      </c>
      <c r="H2419" t="str">
        <f>INDEX('Vensim Variables'!$B:$B,MATCH(EPS!$B2419,'Vensim Variables'!$A:$A,0))</f>
        <v>g pollutant</v>
      </c>
      <c r="I2419" t="str">
        <f t="shared" si="74"/>
        <v>PM25</v>
      </c>
      <c r="J2419">
        <f>INDEX(NoSettings!$D:$D,MATCH(EPS!$A2419,NoSettings!$A:$A,0))</f>
        <v>85007700</v>
      </c>
      <c r="K2419">
        <f>INDEX(GWP!$C$2:$C$13,MATCH(EPS!I2419,GWP!$B$2:$B$13,0))</f>
        <v>0</v>
      </c>
      <c r="L2419" s="4">
        <f t="shared" si="75"/>
        <v>0</v>
      </c>
    </row>
    <row r="2420" spans="1:12">
      <c r="A2420" t="s">
        <v>8024</v>
      </c>
      <c r="B2420" t="s">
        <v>7381</v>
      </c>
      <c r="C2420" t="s">
        <v>1733</v>
      </c>
      <c r="D2420" t="s">
        <v>6877</v>
      </c>
      <c r="E2420" t="s">
        <v>1710</v>
      </c>
      <c r="H2420" t="str">
        <f>INDEX('Vensim Variables'!$B:$B,MATCH(EPS!$B2420,'Vensim Variables'!$A:$A,0))</f>
        <v>g pollutant</v>
      </c>
      <c r="I2420" t="str">
        <f t="shared" si="74"/>
        <v>SOx</v>
      </c>
      <c r="J2420">
        <f>INDEX(NoSettings!$D:$D,MATCH(EPS!$A2420,NoSettings!$A:$A,0))</f>
        <v>2120540000</v>
      </c>
      <c r="K2420">
        <f>INDEX(GWP!$C$2:$C$13,MATCH(EPS!I2420,GWP!$B$2:$B$13,0))</f>
        <v>0</v>
      </c>
      <c r="L2420" s="4">
        <f t="shared" si="75"/>
        <v>0</v>
      </c>
    </row>
    <row r="2421" spans="1:12">
      <c r="A2421" t="s">
        <v>8025</v>
      </c>
      <c r="B2421" t="s">
        <v>7381</v>
      </c>
      <c r="C2421" t="s">
        <v>1733</v>
      </c>
      <c r="D2421" t="s">
        <v>6877</v>
      </c>
      <c r="E2421" t="s">
        <v>1711</v>
      </c>
      <c r="H2421" t="str">
        <f>INDEX('Vensim Variables'!$B:$B,MATCH(EPS!$B2421,'Vensim Variables'!$A:$A,0))</f>
        <v>g pollutant</v>
      </c>
      <c r="I2421" t="str">
        <f t="shared" si="74"/>
        <v>BC</v>
      </c>
      <c r="J2421">
        <f>INDEX(NoSettings!$D:$D,MATCH(EPS!$A2421,NoSettings!$A:$A,0))</f>
        <v>2969660</v>
      </c>
      <c r="K2421">
        <f>INDEX(GWP!$C$2:$C$13,MATCH(EPS!I2421,GWP!$B$2:$B$13,0))</f>
        <v>0</v>
      </c>
      <c r="L2421" s="4">
        <f t="shared" si="75"/>
        <v>0</v>
      </c>
    </row>
    <row r="2422" spans="1:12">
      <c r="A2422" t="s">
        <v>8026</v>
      </c>
      <c r="B2422" t="s">
        <v>7381</v>
      </c>
      <c r="C2422" t="s">
        <v>1733</v>
      </c>
      <c r="D2422" t="s">
        <v>6877</v>
      </c>
      <c r="E2422" t="s">
        <v>1712</v>
      </c>
      <c r="H2422" t="str">
        <f>INDEX('Vensim Variables'!$B:$B,MATCH(EPS!$B2422,'Vensim Variables'!$A:$A,0))</f>
        <v>g pollutant</v>
      </c>
      <c r="I2422" t="str">
        <f t="shared" si="74"/>
        <v>OC</v>
      </c>
      <c r="J2422">
        <f>INDEX(NoSettings!$D:$D,MATCH(EPS!$A2422,NoSettings!$A:$A,0))</f>
        <v>2022680</v>
      </c>
      <c r="K2422">
        <f>INDEX(GWP!$C$2:$C$13,MATCH(EPS!I2422,GWP!$B$2:$B$13,0))</f>
        <v>0</v>
      </c>
      <c r="L2422" s="4">
        <f t="shared" si="75"/>
        <v>0</v>
      </c>
    </row>
    <row r="2423" spans="1:12">
      <c r="A2423" t="s">
        <v>8027</v>
      </c>
      <c r="B2423" t="s">
        <v>7381</v>
      </c>
      <c r="C2423" t="s">
        <v>1733</v>
      </c>
      <c r="D2423" t="s">
        <v>6877</v>
      </c>
      <c r="E2423" t="s">
        <v>1713</v>
      </c>
      <c r="H2423" t="str">
        <f>INDEX('Vensim Variables'!$B:$B,MATCH(EPS!$B2423,'Vensim Variables'!$A:$A,0))</f>
        <v>g pollutant</v>
      </c>
      <c r="I2423" t="str">
        <f t="shared" si="74"/>
        <v>CH4</v>
      </c>
      <c r="J2423">
        <f>INDEX(NoSettings!$D:$D,MATCH(EPS!$A2423,NoSettings!$A:$A,0))</f>
        <v>72972800</v>
      </c>
      <c r="K2423">
        <f>INDEX(GWP!$C$2:$C$13,MATCH(EPS!I2423,GWP!$B$2:$B$13,0))</f>
        <v>28</v>
      </c>
      <c r="L2423" s="4">
        <f t="shared" si="75"/>
        <v>2.0432383999999999E-3</v>
      </c>
    </row>
    <row r="2424" spans="1:12">
      <c r="A2424" t="s">
        <v>8028</v>
      </c>
      <c r="B2424" t="s">
        <v>7381</v>
      </c>
      <c r="C2424" t="s">
        <v>1733</v>
      </c>
      <c r="D2424" t="s">
        <v>6877</v>
      </c>
      <c r="E2424" t="s">
        <v>1714</v>
      </c>
      <c r="H2424" t="str">
        <f>INDEX('Vensim Variables'!$B:$B,MATCH(EPS!$B2424,'Vensim Variables'!$A:$A,0))</f>
        <v>g pollutant</v>
      </c>
      <c r="I2424" t="str">
        <f t="shared" si="74"/>
        <v>N2O</v>
      </c>
      <c r="J2424">
        <f>INDEX(NoSettings!$D:$D,MATCH(EPS!$A2424,NoSettings!$A:$A,0))</f>
        <v>15418300</v>
      </c>
      <c r="K2424">
        <f>INDEX(GWP!$C$2:$C$13,MATCH(EPS!I2424,GWP!$B$2:$B$13,0))</f>
        <v>265</v>
      </c>
      <c r="L2424" s="4">
        <f t="shared" si="75"/>
        <v>4.0858494999999996E-3</v>
      </c>
    </row>
    <row r="2425" spans="1:12">
      <c r="A2425" t="s">
        <v>8029</v>
      </c>
      <c r="B2425" t="s">
        <v>7381</v>
      </c>
      <c r="C2425" t="s">
        <v>1733</v>
      </c>
      <c r="D2425" t="s">
        <v>6877</v>
      </c>
      <c r="E2425" t="s">
        <v>1715</v>
      </c>
      <c r="H2425" t="str">
        <f>INDEX('Vensim Variables'!$B:$B,MATCH(EPS!$B2425,'Vensim Variables'!$A:$A,0))</f>
        <v>g pollutant</v>
      </c>
      <c r="I2425" t="str">
        <f t="shared" si="74"/>
        <v>F gases</v>
      </c>
      <c r="J2425">
        <f>INDEX(NoSettings!$D:$D,MATCH(EPS!$A2425,NoSettings!$A:$A,0))</f>
        <v>0</v>
      </c>
      <c r="K2425">
        <f>INDEX(GWP!$C$2:$C$13,MATCH(EPS!I2425,GWP!$B$2:$B$13,0))</f>
        <v>1</v>
      </c>
      <c r="L2425" s="4">
        <f t="shared" si="75"/>
        <v>0</v>
      </c>
    </row>
    <row r="2426" spans="1:12">
      <c r="A2426" t="s">
        <v>8030</v>
      </c>
      <c r="B2426" t="s">
        <v>7381</v>
      </c>
      <c r="C2426" t="s">
        <v>1733</v>
      </c>
      <c r="D2426" t="s">
        <v>6878</v>
      </c>
      <c r="E2426" t="s">
        <v>1702</v>
      </c>
      <c r="H2426" t="str">
        <f>INDEX('Vensim Variables'!$B:$B,MATCH(EPS!$B2426,'Vensim Variables'!$A:$A,0))</f>
        <v>g pollutant</v>
      </c>
      <c r="I2426" t="str">
        <f t="shared" si="74"/>
        <v>CO2</v>
      </c>
      <c r="J2426">
        <f>INDEX(NoSettings!$D:$D,MATCH(EPS!$A2426,NoSettings!$A:$A,0))</f>
        <v>12913000000000</v>
      </c>
      <c r="K2426">
        <f>INDEX(GWP!$C$2:$C$13,MATCH(EPS!I2426,GWP!$B$2:$B$13,0))</f>
        <v>1</v>
      </c>
      <c r="L2426" s="4">
        <f t="shared" si="75"/>
        <v>12.913</v>
      </c>
    </row>
    <row r="2427" spans="1:12">
      <c r="A2427" t="s">
        <v>8031</v>
      </c>
      <c r="B2427" t="s">
        <v>7381</v>
      </c>
      <c r="C2427" t="s">
        <v>1733</v>
      </c>
      <c r="D2427" t="s">
        <v>6878</v>
      </c>
      <c r="E2427" t="s">
        <v>1705</v>
      </c>
      <c r="H2427" t="str">
        <f>INDEX('Vensim Variables'!$B:$B,MATCH(EPS!$B2427,'Vensim Variables'!$A:$A,0))</f>
        <v>g pollutant</v>
      </c>
      <c r="I2427" t="str">
        <f t="shared" si="74"/>
        <v>VOC</v>
      </c>
      <c r="J2427">
        <f>INDEX(NoSettings!$D:$D,MATCH(EPS!$A2427,NoSettings!$A:$A,0))</f>
        <v>119896000</v>
      </c>
      <c r="K2427">
        <f>INDEX(GWP!$C$2:$C$13,MATCH(EPS!I2427,GWP!$B$2:$B$13,0))</f>
        <v>0</v>
      </c>
      <c r="L2427" s="4">
        <f t="shared" si="75"/>
        <v>0</v>
      </c>
    </row>
    <row r="2428" spans="1:12">
      <c r="A2428" t="s">
        <v>8032</v>
      </c>
      <c r="B2428" t="s">
        <v>7381</v>
      </c>
      <c r="C2428" t="s">
        <v>1733</v>
      </c>
      <c r="D2428" t="s">
        <v>6878</v>
      </c>
      <c r="E2428" t="s">
        <v>1706</v>
      </c>
      <c r="H2428" t="str">
        <f>INDEX('Vensim Variables'!$B:$B,MATCH(EPS!$B2428,'Vensim Variables'!$A:$A,0))</f>
        <v>g pollutant</v>
      </c>
      <c r="I2428" t="str">
        <f t="shared" si="74"/>
        <v>CO</v>
      </c>
      <c r="J2428">
        <f>INDEX(NoSettings!$D:$D,MATCH(EPS!$A2428,NoSettings!$A:$A,0))</f>
        <v>4064310000</v>
      </c>
      <c r="K2428">
        <f>INDEX(GWP!$C$2:$C$13,MATCH(EPS!I2428,GWP!$B$2:$B$13,0))</f>
        <v>0</v>
      </c>
      <c r="L2428" s="4">
        <f t="shared" si="75"/>
        <v>0</v>
      </c>
    </row>
    <row r="2429" spans="1:12">
      <c r="A2429" t="s">
        <v>8033</v>
      </c>
      <c r="B2429" t="s">
        <v>7381</v>
      </c>
      <c r="C2429" t="s">
        <v>1733</v>
      </c>
      <c r="D2429" t="s">
        <v>6878</v>
      </c>
      <c r="E2429" t="s">
        <v>1707</v>
      </c>
      <c r="H2429" t="str">
        <f>INDEX('Vensim Variables'!$B:$B,MATCH(EPS!$B2429,'Vensim Variables'!$A:$A,0))</f>
        <v>g pollutant</v>
      </c>
      <c r="I2429" t="str">
        <f t="shared" si="74"/>
        <v>NOx</v>
      </c>
      <c r="J2429">
        <f>INDEX(NoSettings!$D:$D,MATCH(EPS!$A2429,NoSettings!$A:$A,0))</f>
        <v>11752100000</v>
      </c>
      <c r="K2429">
        <f>INDEX(GWP!$C$2:$C$13,MATCH(EPS!I2429,GWP!$B$2:$B$13,0))</f>
        <v>0</v>
      </c>
      <c r="L2429" s="4">
        <f t="shared" si="75"/>
        <v>0</v>
      </c>
    </row>
    <row r="2430" spans="1:12">
      <c r="A2430" t="s">
        <v>8034</v>
      </c>
      <c r="B2430" t="s">
        <v>7381</v>
      </c>
      <c r="C2430" t="s">
        <v>1733</v>
      </c>
      <c r="D2430" t="s">
        <v>6878</v>
      </c>
      <c r="E2430" t="s">
        <v>1708</v>
      </c>
      <c r="H2430" t="str">
        <f>INDEX('Vensim Variables'!$B:$B,MATCH(EPS!$B2430,'Vensim Variables'!$A:$A,0))</f>
        <v>g pollutant</v>
      </c>
      <c r="I2430" t="str">
        <f t="shared" si="74"/>
        <v>PM10</v>
      </c>
      <c r="J2430">
        <f>INDEX(NoSettings!$D:$D,MATCH(EPS!$A2430,NoSettings!$A:$A,0))</f>
        <v>4193210000</v>
      </c>
      <c r="K2430">
        <f>INDEX(GWP!$C$2:$C$13,MATCH(EPS!I2430,GWP!$B$2:$B$13,0))</f>
        <v>0</v>
      </c>
      <c r="L2430" s="4">
        <f t="shared" si="75"/>
        <v>0</v>
      </c>
    </row>
    <row r="2431" spans="1:12">
      <c r="A2431" t="s">
        <v>8035</v>
      </c>
      <c r="B2431" t="s">
        <v>7381</v>
      </c>
      <c r="C2431" t="s">
        <v>1733</v>
      </c>
      <c r="D2431" t="s">
        <v>6878</v>
      </c>
      <c r="E2431" t="s">
        <v>1709</v>
      </c>
      <c r="H2431" t="str">
        <f>INDEX('Vensim Variables'!$B:$B,MATCH(EPS!$B2431,'Vensim Variables'!$A:$A,0))</f>
        <v>g pollutant</v>
      </c>
      <c r="I2431" t="str">
        <f t="shared" si="74"/>
        <v>PM25</v>
      </c>
      <c r="J2431">
        <f>INDEX(NoSettings!$D:$D,MATCH(EPS!$A2431,NoSettings!$A:$A,0))</f>
        <v>1261150000</v>
      </c>
      <c r="K2431">
        <f>INDEX(GWP!$C$2:$C$13,MATCH(EPS!I2431,GWP!$B$2:$B$13,0))</f>
        <v>0</v>
      </c>
      <c r="L2431" s="4">
        <f t="shared" si="75"/>
        <v>0</v>
      </c>
    </row>
    <row r="2432" spans="1:12">
      <c r="A2432" t="s">
        <v>8036</v>
      </c>
      <c r="B2432" t="s">
        <v>7381</v>
      </c>
      <c r="C2432" t="s">
        <v>1733</v>
      </c>
      <c r="D2432" t="s">
        <v>6878</v>
      </c>
      <c r="E2432" t="s">
        <v>1710</v>
      </c>
      <c r="H2432" t="str">
        <f>INDEX('Vensim Variables'!$B:$B,MATCH(EPS!$B2432,'Vensim Variables'!$A:$A,0))</f>
        <v>g pollutant</v>
      </c>
      <c r="I2432" t="str">
        <f t="shared" si="74"/>
        <v>SOx</v>
      </c>
      <c r="J2432">
        <f>INDEX(NoSettings!$D:$D,MATCH(EPS!$A2432,NoSettings!$A:$A,0))</f>
        <v>31459800000</v>
      </c>
      <c r="K2432">
        <f>INDEX(GWP!$C$2:$C$13,MATCH(EPS!I2432,GWP!$B$2:$B$13,0))</f>
        <v>0</v>
      </c>
      <c r="L2432" s="4">
        <f t="shared" si="75"/>
        <v>0</v>
      </c>
    </row>
    <row r="2433" spans="1:12">
      <c r="A2433" t="s">
        <v>8037</v>
      </c>
      <c r="B2433" t="s">
        <v>7381</v>
      </c>
      <c r="C2433" t="s">
        <v>1733</v>
      </c>
      <c r="D2433" t="s">
        <v>6878</v>
      </c>
      <c r="E2433" t="s">
        <v>1711</v>
      </c>
      <c r="H2433" t="str">
        <f>INDEX('Vensim Variables'!$B:$B,MATCH(EPS!$B2433,'Vensim Variables'!$A:$A,0))</f>
        <v>g pollutant</v>
      </c>
      <c r="I2433" t="str">
        <f t="shared" si="74"/>
        <v>BC</v>
      </c>
      <c r="J2433">
        <f>INDEX(NoSettings!$D:$D,MATCH(EPS!$A2433,NoSettings!$A:$A,0))</f>
        <v>44057200</v>
      </c>
      <c r="K2433">
        <f>INDEX(GWP!$C$2:$C$13,MATCH(EPS!I2433,GWP!$B$2:$B$13,0))</f>
        <v>0</v>
      </c>
      <c r="L2433" s="4">
        <f t="shared" si="75"/>
        <v>0</v>
      </c>
    </row>
    <row r="2434" spans="1:12">
      <c r="A2434" t="s">
        <v>8038</v>
      </c>
      <c r="B2434" t="s">
        <v>7381</v>
      </c>
      <c r="C2434" t="s">
        <v>1733</v>
      </c>
      <c r="D2434" t="s">
        <v>6878</v>
      </c>
      <c r="E2434" t="s">
        <v>1712</v>
      </c>
      <c r="H2434" t="str">
        <f>INDEX('Vensim Variables'!$B:$B,MATCH(EPS!$B2434,'Vensim Variables'!$A:$A,0))</f>
        <v>g pollutant</v>
      </c>
      <c r="I2434" t="str">
        <f t="shared" si="74"/>
        <v>OC</v>
      </c>
      <c r="J2434">
        <f>INDEX(NoSettings!$D:$D,MATCH(EPS!$A2434,NoSettings!$A:$A,0))</f>
        <v>30008000</v>
      </c>
      <c r="K2434">
        <f>INDEX(GWP!$C$2:$C$13,MATCH(EPS!I2434,GWP!$B$2:$B$13,0))</f>
        <v>0</v>
      </c>
      <c r="L2434" s="4">
        <f t="shared" si="75"/>
        <v>0</v>
      </c>
    </row>
    <row r="2435" spans="1:12">
      <c r="A2435" t="s">
        <v>8039</v>
      </c>
      <c r="B2435" t="s">
        <v>7381</v>
      </c>
      <c r="C2435" t="s">
        <v>1733</v>
      </c>
      <c r="D2435" t="s">
        <v>6878</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INDEX(NoSettings!$D:$D,MATCH(EPS!$A2435,NoSettings!$A:$A,0))</f>
        <v>1082610000</v>
      </c>
      <c r="K2435">
        <f>INDEX(GWP!$C$2:$C$13,MATCH(EPS!I2435,GWP!$B$2:$B$13,0))</f>
        <v>28</v>
      </c>
      <c r="L2435" s="4">
        <f t="shared" ref="L2435:L2498" si="77">IF(H2435="g pollutant",K2435*J2435/10^12,IF(H2435="MMTCO2e",J2435,IF(H2435="MWh",J2435,0)))</f>
        <v>3.0313079999999999E-2</v>
      </c>
    </row>
    <row r="2436" spans="1:12">
      <c r="A2436" t="s">
        <v>8040</v>
      </c>
      <c r="B2436" t="s">
        <v>7381</v>
      </c>
      <c r="C2436" t="s">
        <v>1733</v>
      </c>
      <c r="D2436" t="s">
        <v>6878</v>
      </c>
      <c r="E2436" t="s">
        <v>1714</v>
      </c>
      <c r="H2436" t="str">
        <f>INDEX('Vensim Variables'!$B:$B,MATCH(EPS!$B2436,'Vensim Variables'!$A:$A,0))</f>
        <v>g pollutant</v>
      </c>
      <c r="I2436" t="str">
        <f t="shared" si="76"/>
        <v>N2O</v>
      </c>
      <c r="J2436">
        <f>INDEX(NoSettings!$D:$D,MATCH(EPS!$A2436,NoSettings!$A:$A,0))</f>
        <v>228743000</v>
      </c>
      <c r="K2436">
        <f>INDEX(GWP!$C$2:$C$13,MATCH(EPS!I2436,GWP!$B$2:$B$13,0))</f>
        <v>265</v>
      </c>
      <c r="L2436" s="4">
        <f t="shared" si="77"/>
        <v>6.0616894999999997E-2</v>
      </c>
    </row>
    <row r="2437" spans="1:12">
      <c r="A2437" t="s">
        <v>8041</v>
      </c>
      <c r="B2437" t="s">
        <v>7381</v>
      </c>
      <c r="C2437" t="s">
        <v>1733</v>
      </c>
      <c r="D2437" t="s">
        <v>6878</v>
      </c>
      <c r="E2437" t="s">
        <v>1715</v>
      </c>
      <c r="H2437" t="str">
        <f>INDEX('Vensim Variables'!$B:$B,MATCH(EPS!$B2437,'Vensim Variables'!$A:$A,0))</f>
        <v>g pollutant</v>
      </c>
      <c r="I2437" t="str">
        <f t="shared" si="76"/>
        <v>F gases</v>
      </c>
      <c r="J2437">
        <f>INDEX(NoSettings!$D:$D,MATCH(EPS!$A2437,NoSettings!$A:$A,0))</f>
        <v>0</v>
      </c>
      <c r="K2437">
        <f>INDEX(GWP!$C$2:$C$13,MATCH(EPS!I2437,GWP!$B$2:$B$13,0))</f>
        <v>1</v>
      </c>
      <c r="L2437" s="4">
        <f t="shared" si="77"/>
        <v>0</v>
      </c>
    </row>
    <row r="2438" spans="1:12">
      <c r="A2438" t="s">
        <v>8042</v>
      </c>
      <c r="B2438" t="s">
        <v>7381</v>
      </c>
      <c r="C2438" t="s">
        <v>1733</v>
      </c>
      <c r="D2438" t="s">
        <v>6879</v>
      </c>
      <c r="E2438" t="s">
        <v>1702</v>
      </c>
      <c r="H2438" t="str">
        <f>INDEX('Vensim Variables'!$B:$B,MATCH(EPS!$B2438,'Vensim Variables'!$A:$A,0))</f>
        <v>g pollutant</v>
      </c>
      <c r="I2438" t="str">
        <f t="shared" si="76"/>
        <v>CO2</v>
      </c>
      <c r="J2438">
        <f>INDEX(NoSettings!$D:$D,MATCH(EPS!$A2438,NoSettings!$A:$A,0))</f>
        <v>366846000000</v>
      </c>
      <c r="K2438">
        <f>INDEX(GWP!$C$2:$C$13,MATCH(EPS!I2438,GWP!$B$2:$B$13,0))</f>
        <v>1</v>
      </c>
      <c r="L2438" s="4">
        <f t="shared" si="77"/>
        <v>0.36684600000000001</v>
      </c>
    </row>
    <row r="2439" spans="1:12">
      <c r="A2439" t="s">
        <v>8043</v>
      </c>
      <c r="B2439" t="s">
        <v>7381</v>
      </c>
      <c r="C2439" t="s">
        <v>1733</v>
      </c>
      <c r="D2439" t="s">
        <v>6879</v>
      </c>
      <c r="E2439" t="s">
        <v>1705</v>
      </c>
      <c r="H2439" t="str">
        <f>INDEX('Vensim Variables'!$B:$B,MATCH(EPS!$B2439,'Vensim Variables'!$A:$A,0))</f>
        <v>g pollutant</v>
      </c>
      <c r="I2439" t="str">
        <f t="shared" si="76"/>
        <v>VOC</v>
      </c>
      <c r="J2439">
        <f>INDEX(NoSettings!$D:$D,MATCH(EPS!$A2439,NoSettings!$A:$A,0))</f>
        <v>3406120</v>
      </c>
      <c r="K2439">
        <f>INDEX(GWP!$C$2:$C$13,MATCH(EPS!I2439,GWP!$B$2:$B$13,0))</f>
        <v>0</v>
      </c>
      <c r="L2439" s="4">
        <f t="shared" si="77"/>
        <v>0</v>
      </c>
    </row>
    <row r="2440" spans="1:12">
      <c r="A2440" t="s">
        <v>8044</v>
      </c>
      <c r="B2440" t="s">
        <v>7381</v>
      </c>
      <c r="C2440" t="s">
        <v>1733</v>
      </c>
      <c r="D2440" t="s">
        <v>6879</v>
      </c>
      <c r="E2440" t="s">
        <v>1706</v>
      </c>
      <c r="H2440" t="str">
        <f>INDEX('Vensim Variables'!$B:$B,MATCH(EPS!$B2440,'Vensim Variables'!$A:$A,0))</f>
        <v>g pollutant</v>
      </c>
      <c r="I2440" t="str">
        <f t="shared" si="76"/>
        <v>CO</v>
      </c>
      <c r="J2440">
        <f>INDEX(NoSettings!$D:$D,MATCH(EPS!$A2440,NoSettings!$A:$A,0))</f>
        <v>115463000</v>
      </c>
      <c r="K2440">
        <f>INDEX(GWP!$C$2:$C$13,MATCH(EPS!I2440,GWP!$B$2:$B$13,0))</f>
        <v>0</v>
      </c>
      <c r="L2440" s="4">
        <f t="shared" si="77"/>
        <v>0</v>
      </c>
    </row>
    <row r="2441" spans="1:12">
      <c r="A2441" t="s">
        <v>8045</v>
      </c>
      <c r="B2441" t="s">
        <v>7381</v>
      </c>
      <c r="C2441" t="s">
        <v>1733</v>
      </c>
      <c r="D2441" t="s">
        <v>6879</v>
      </c>
      <c r="E2441" t="s">
        <v>1707</v>
      </c>
      <c r="H2441" t="str">
        <f>INDEX('Vensim Variables'!$B:$B,MATCH(EPS!$B2441,'Vensim Variables'!$A:$A,0))</f>
        <v>g pollutant</v>
      </c>
      <c r="I2441" t="str">
        <f t="shared" si="76"/>
        <v>NOx</v>
      </c>
      <c r="J2441">
        <f>INDEX(NoSettings!$D:$D,MATCH(EPS!$A2441,NoSettings!$A:$A,0))</f>
        <v>333866000</v>
      </c>
      <c r="K2441">
        <f>INDEX(GWP!$C$2:$C$13,MATCH(EPS!I2441,GWP!$B$2:$B$13,0))</f>
        <v>0</v>
      </c>
      <c r="L2441" s="4">
        <f t="shared" si="77"/>
        <v>0</v>
      </c>
    </row>
    <row r="2442" spans="1:12">
      <c r="A2442" t="s">
        <v>8046</v>
      </c>
      <c r="B2442" t="s">
        <v>7381</v>
      </c>
      <c r="C2442" t="s">
        <v>1733</v>
      </c>
      <c r="D2442" t="s">
        <v>6879</v>
      </c>
      <c r="E2442" t="s">
        <v>1708</v>
      </c>
      <c r="H2442" t="str">
        <f>INDEX('Vensim Variables'!$B:$B,MATCH(EPS!$B2442,'Vensim Variables'!$A:$A,0))</f>
        <v>g pollutant</v>
      </c>
      <c r="I2442" t="str">
        <f t="shared" si="76"/>
        <v>PM10</v>
      </c>
      <c r="J2442">
        <f>INDEX(NoSettings!$D:$D,MATCH(EPS!$A2442,NoSettings!$A:$A,0))</f>
        <v>119125000</v>
      </c>
      <c r="K2442">
        <f>INDEX(GWP!$C$2:$C$13,MATCH(EPS!I2442,GWP!$B$2:$B$13,0))</f>
        <v>0</v>
      </c>
      <c r="L2442" s="4">
        <f t="shared" si="77"/>
        <v>0</v>
      </c>
    </row>
    <row r="2443" spans="1:12">
      <c r="A2443" t="s">
        <v>8047</v>
      </c>
      <c r="B2443" t="s">
        <v>7381</v>
      </c>
      <c r="C2443" t="s">
        <v>1733</v>
      </c>
      <c r="D2443" t="s">
        <v>6879</v>
      </c>
      <c r="E2443" t="s">
        <v>1709</v>
      </c>
      <c r="H2443" t="str">
        <f>INDEX('Vensim Variables'!$B:$B,MATCH(EPS!$B2443,'Vensim Variables'!$A:$A,0))</f>
        <v>g pollutant</v>
      </c>
      <c r="I2443" t="str">
        <f t="shared" si="76"/>
        <v>PM25</v>
      </c>
      <c r="J2443">
        <f>INDEX(NoSettings!$D:$D,MATCH(EPS!$A2443,NoSettings!$A:$A,0))</f>
        <v>35828200</v>
      </c>
      <c r="K2443">
        <f>INDEX(GWP!$C$2:$C$13,MATCH(EPS!I2443,GWP!$B$2:$B$13,0))</f>
        <v>0</v>
      </c>
      <c r="L2443" s="4">
        <f t="shared" si="77"/>
        <v>0</v>
      </c>
    </row>
    <row r="2444" spans="1:12">
      <c r="A2444" t="s">
        <v>8048</v>
      </c>
      <c r="B2444" t="s">
        <v>7381</v>
      </c>
      <c r="C2444" t="s">
        <v>1733</v>
      </c>
      <c r="D2444" t="s">
        <v>6879</v>
      </c>
      <c r="E2444" t="s">
        <v>1710</v>
      </c>
      <c r="H2444" t="str">
        <f>INDEX('Vensim Variables'!$B:$B,MATCH(EPS!$B2444,'Vensim Variables'!$A:$A,0))</f>
        <v>g pollutant</v>
      </c>
      <c r="I2444" t="str">
        <f t="shared" si="76"/>
        <v>SOx</v>
      </c>
      <c r="J2444">
        <f>INDEX(NoSettings!$D:$D,MATCH(EPS!$A2444,NoSettings!$A:$A,0))</f>
        <v>893745000</v>
      </c>
      <c r="K2444">
        <f>INDEX(GWP!$C$2:$C$13,MATCH(EPS!I2444,GWP!$B$2:$B$13,0))</f>
        <v>0</v>
      </c>
      <c r="L2444" s="4">
        <f t="shared" si="77"/>
        <v>0</v>
      </c>
    </row>
    <row r="2445" spans="1:12">
      <c r="A2445" t="s">
        <v>8049</v>
      </c>
      <c r="B2445" t="s">
        <v>7381</v>
      </c>
      <c r="C2445" t="s">
        <v>1733</v>
      </c>
      <c r="D2445" t="s">
        <v>6879</v>
      </c>
      <c r="E2445" t="s">
        <v>1711</v>
      </c>
      <c r="H2445" t="str">
        <f>INDEX('Vensim Variables'!$B:$B,MATCH(EPS!$B2445,'Vensim Variables'!$A:$A,0))</f>
        <v>g pollutant</v>
      </c>
      <c r="I2445" t="str">
        <f t="shared" si="76"/>
        <v>BC</v>
      </c>
      <c r="J2445">
        <f>INDEX(NoSettings!$D:$D,MATCH(EPS!$A2445,NoSettings!$A:$A,0))</f>
        <v>1251620</v>
      </c>
      <c r="K2445">
        <f>INDEX(GWP!$C$2:$C$13,MATCH(EPS!I2445,GWP!$B$2:$B$13,0))</f>
        <v>0</v>
      </c>
      <c r="L2445" s="4">
        <f t="shared" si="77"/>
        <v>0</v>
      </c>
    </row>
    <row r="2446" spans="1:12">
      <c r="A2446" t="s">
        <v>8050</v>
      </c>
      <c r="B2446" t="s">
        <v>7381</v>
      </c>
      <c r="C2446" t="s">
        <v>1733</v>
      </c>
      <c r="D2446" t="s">
        <v>6879</v>
      </c>
      <c r="E2446" t="s">
        <v>1712</v>
      </c>
      <c r="H2446" t="str">
        <f>INDEX('Vensim Variables'!$B:$B,MATCH(EPS!$B2446,'Vensim Variables'!$A:$A,0))</f>
        <v>g pollutant</v>
      </c>
      <c r="I2446" t="str">
        <f t="shared" si="76"/>
        <v>OC</v>
      </c>
      <c r="J2446">
        <f>INDEX(NoSettings!$D:$D,MATCH(EPS!$A2446,NoSettings!$A:$A,0))</f>
        <v>852500</v>
      </c>
      <c r="K2446">
        <f>INDEX(GWP!$C$2:$C$13,MATCH(EPS!I2446,GWP!$B$2:$B$13,0))</f>
        <v>0</v>
      </c>
      <c r="L2446" s="4">
        <f t="shared" si="77"/>
        <v>0</v>
      </c>
    </row>
    <row r="2447" spans="1:12">
      <c r="A2447" t="s">
        <v>8051</v>
      </c>
      <c r="B2447" t="s">
        <v>7381</v>
      </c>
      <c r="C2447" t="s">
        <v>1733</v>
      </c>
      <c r="D2447" t="s">
        <v>6879</v>
      </c>
      <c r="E2447" t="s">
        <v>1713</v>
      </c>
      <c r="H2447" t="str">
        <f>INDEX('Vensim Variables'!$B:$B,MATCH(EPS!$B2447,'Vensim Variables'!$A:$A,0))</f>
        <v>g pollutant</v>
      </c>
      <c r="I2447" t="str">
        <f t="shared" si="76"/>
        <v>CH4</v>
      </c>
      <c r="J2447">
        <f>INDEX(NoSettings!$D:$D,MATCH(EPS!$A2447,NoSettings!$A:$A,0))</f>
        <v>30755900</v>
      </c>
      <c r="K2447">
        <f>INDEX(GWP!$C$2:$C$13,MATCH(EPS!I2447,GWP!$B$2:$B$13,0))</f>
        <v>28</v>
      </c>
      <c r="L2447" s="4">
        <f t="shared" si="77"/>
        <v>8.6116519999999996E-4</v>
      </c>
    </row>
    <row r="2448" spans="1:12">
      <c r="A2448" t="s">
        <v>8052</v>
      </c>
      <c r="B2448" t="s">
        <v>7381</v>
      </c>
      <c r="C2448" t="s">
        <v>1733</v>
      </c>
      <c r="D2448" t="s">
        <v>6879</v>
      </c>
      <c r="E2448" t="s">
        <v>1714</v>
      </c>
      <c r="H2448" t="str">
        <f>INDEX('Vensim Variables'!$B:$B,MATCH(EPS!$B2448,'Vensim Variables'!$A:$A,0))</f>
        <v>g pollutant</v>
      </c>
      <c r="I2448" t="str">
        <f t="shared" si="76"/>
        <v>N2O</v>
      </c>
      <c r="J2448">
        <f>INDEX(NoSettings!$D:$D,MATCH(EPS!$A2448,NoSettings!$A:$A,0))</f>
        <v>6498370</v>
      </c>
      <c r="K2448">
        <f>INDEX(GWP!$C$2:$C$13,MATCH(EPS!I2448,GWP!$B$2:$B$13,0))</f>
        <v>265</v>
      </c>
      <c r="L2448" s="4">
        <f t="shared" si="77"/>
        <v>1.72206805E-3</v>
      </c>
    </row>
    <row r="2449" spans="1:12">
      <c r="A2449" t="s">
        <v>8053</v>
      </c>
      <c r="B2449" t="s">
        <v>7381</v>
      </c>
      <c r="C2449" t="s">
        <v>1733</v>
      </c>
      <c r="D2449" t="s">
        <v>6879</v>
      </c>
      <c r="E2449" t="s">
        <v>1715</v>
      </c>
      <c r="H2449" t="str">
        <f>INDEX('Vensim Variables'!$B:$B,MATCH(EPS!$B2449,'Vensim Variables'!$A:$A,0))</f>
        <v>g pollutant</v>
      </c>
      <c r="I2449" t="str">
        <f t="shared" si="76"/>
        <v>F gases</v>
      </c>
      <c r="J2449">
        <f>INDEX(NoSettings!$D:$D,MATCH(EPS!$A2449,NoSettings!$A:$A,0))</f>
        <v>0</v>
      </c>
      <c r="K2449">
        <f>INDEX(GWP!$C$2:$C$13,MATCH(EPS!I2449,GWP!$B$2:$B$13,0))</f>
        <v>1</v>
      </c>
      <c r="L2449" s="4">
        <f t="shared" si="77"/>
        <v>0</v>
      </c>
    </row>
    <row r="2450" spans="1:12">
      <c r="A2450" t="s">
        <v>8054</v>
      </c>
      <c r="B2450" t="s">
        <v>7381</v>
      </c>
      <c r="C2450" t="s">
        <v>1733</v>
      </c>
      <c r="D2450" t="s">
        <v>6880</v>
      </c>
      <c r="E2450" t="s">
        <v>1702</v>
      </c>
      <c r="H2450" t="str">
        <f>INDEX('Vensim Variables'!$B:$B,MATCH(EPS!$B2450,'Vensim Variables'!$A:$A,0))</f>
        <v>g pollutant</v>
      </c>
      <c r="I2450" t="str">
        <f t="shared" si="76"/>
        <v>CO2</v>
      </c>
      <c r="J2450">
        <f>INDEX(NoSettings!$D:$D,MATCH(EPS!$A2450,NoSettings!$A:$A,0))</f>
        <v>0</v>
      </c>
      <c r="K2450">
        <f>INDEX(GWP!$C$2:$C$13,MATCH(EPS!I2450,GWP!$B$2:$B$13,0))</f>
        <v>1</v>
      </c>
      <c r="L2450" s="4">
        <f t="shared" si="77"/>
        <v>0</v>
      </c>
    </row>
    <row r="2451" spans="1:12">
      <c r="A2451" t="s">
        <v>8055</v>
      </c>
      <c r="B2451" t="s">
        <v>7381</v>
      </c>
      <c r="C2451" t="s">
        <v>1733</v>
      </c>
      <c r="D2451" t="s">
        <v>6880</v>
      </c>
      <c r="E2451" t="s">
        <v>1705</v>
      </c>
      <c r="H2451" t="str">
        <f>INDEX('Vensim Variables'!$B:$B,MATCH(EPS!$B2451,'Vensim Variables'!$A:$A,0))</f>
        <v>g pollutant</v>
      </c>
      <c r="I2451" t="str">
        <f t="shared" si="76"/>
        <v>VOC</v>
      </c>
      <c r="J2451">
        <f>INDEX(NoSettings!$D:$D,MATCH(EPS!$A2451,NoSettings!$A:$A,0))</f>
        <v>0</v>
      </c>
      <c r="K2451">
        <f>INDEX(GWP!$C$2:$C$13,MATCH(EPS!I2451,GWP!$B$2:$B$13,0))</f>
        <v>0</v>
      </c>
      <c r="L2451" s="4">
        <f t="shared" si="77"/>
        <v>0</v>
      </c>
    </row>
    <row r="2452" spans="1:12">
      <c r="A2452" t="s">
        <v>8056</v>
      </c>
      <c r="B2452" t="s">
        <v>7381</v>
      </c>
      <c r="C2452" t="s">
        <v>1733</v>
      </c>
      <c r="D2452" t="s">
        <v>6880</v>
      </c>
      <c r="E2452" t="s">
        <v>1706</v>
      </c>
      <c r="H2452" t="str">
        <f>INDEX('Vensim Variables'!$B:$B,MATCH(EPS!$B2452,'Vensim Variables'!$A:$A,0))</f>
        <v>g pollutant</v>
      </c>
      <c r="I2452" t="str">
        <f t="shared" si="76"/>
        <v>CO</v>
      </c>
      <c r="J2452">
        <f>INDEX(NoSettings!$D:$D,MATCH(EPS!$A2452,NoSettings!$A:$A,0))</f>
        <v>0</v>
      </c>
      <c r="K2452">
        <f>INDEX(GWP!$C$2:$C$13,MATCH(EPS!I2452,GWP!$B$2:$B$13,0))</f>
        <v>0</v>
      </c>
      <c r="L2452" s="4">
        <f t="shared" si="77"/>
        <v>0</v>
      </c>
    </row>
    <row r="2453" spans="1:12">
      <c r="A2453" t="s">
        <v>8057</v>
      </c>
      <c r="B2453" t="s">
        <v>7381</v>
      </c>
      <c r="C2453" t="s">
        <v>1733</v>
      </c>
      <c r="D2453" t="s">
        <v>6880</v>
      </c>
      <c r="E2453" t="s">
        <v>1707</v>
      </c>
      <c r="H2453" t="str">
        <f>INDEX('Vensim Variables'!$B:$B,MATCH(EPS!$B2453,'Vensim Variables'!$A:$A,0))</f>
        <v>g pollutant</v>
      </c>
      <c r="I2453" t="str">
        <f t="shared" si="76"/>
        <v>NOx</v>
      </c>
      <c r="J2453">
        <f>INDEX(NoSettings!$D:$D,MATCH(EPS!$A2453,NoSettings!$A:$A,0))</f>
        <v>0</v>
      </c>
      <c r="K2453">
        <f>INDEX(GWP!$C$2:$C$13,MATCH(EPS!I2453,GWP!$B$2:$B$13,0))</f>
        <v>0</v>
      </c>
      <c r="L2453" s="4">
        <f t="shared" si="77"/>
        <v>0</v>
      </c>
    </row>
    <row r="2454" spans="1:12">
      <c r="A2454" t="s">
        <v>8058</v>
      </c>
      <c r="B2454" t="s">
        <v>7381</v>
      </c>
      <c r="C2454" t="s">
        <v>1733</v>
      </c>
      <c r="D2454" t="s">
        <v>6880</v>
      </c>
      <c r="E2454" t="s">
        <v>1708</v>
      </c>
      <c r="H2454" t="str">
        <f>INDEX('Vensim Variables'!$B:$B,MATCH(EPS!$B2454,'Vensim Variables'!$A:$A,0))</f>
        <v>g pollutant</v>
      </c>
      <c r="I2454" t="str">
        <f t="shared" si="76"/>
        <v>PM10</v>
      </c>
      <c r="J2454">
        <f>INDEX(NoSettings!$D:$D,MATCH(EPS!$A2454,NoSettings!$A:$A,0))</f>
        <v>0</v>
      </c>
      <c r="K2454">
        <f>INDEX(GWP!$C$2:$C$13,MATCH(EPS!I2454,GWP!$B$2:$B$13,0))</f>
        <v>0</v>
      </c>
      <c r="L2454" s="4">
        <f t="shared" si="77"/>
        <v>0</v>
      </c>
    </row>
    <row r="2455" spans="1:12">
      <c r="A2455" t="s">
        <v>8059</v>
      </c>
      <c r="B2455" t="s">
        <v>7381</v>
      </c>
      <c r="C2455" t="s">
        <v>1733</v>
      </c>
      <c r="D2455" t="s">
        <v>6880</v>
      </c>
      <c r="E2455" t="s">
        <v>1709</v>
      </c>
      <c r="H2455" t="str">
        <f>INDEX('Vensim Variables'!$B:$B,MATCH(EPS!$B2455,'Vensim Variables'!$A:$A,0))</f>
        <v>g pollutant</v>
      </c>
      <c r="I2455" t="str">
        <f t="shared" si="76"/>
        <v>PM25</v>
      </c>
      <c r="J2455">
        <f>INDEX(NoSettings!$D:$D,MATCH(EPS!$A2455,NoSettings!$A:$A,0))</f>
        <v>0</v>
      </c>
      <c r="K2455">
        <f>INDEX(GWP!$C$2:$C$13,MATCH(EPS!I2455,GWP!$B$2:$B$13,0))</f>
        <v>0</v>
      </c>
      <c r="L2455" s="4">
        <f t="shared" si="77"/>
        <v>0</v>
      </c>
    </row>
    <row r="2456" spans="1:12">
      <c r="A2456" t="s">
        <v>8060</v>
      </c>
      <c r="B2456" t="s">
        <v>7381</v>
      </c>
      <c r="C2456" t="s">
        <v>1733</v>
      </c>
      <c r="D2456" t="s">
        <v>6880</v>
      </c>
      <c r="E2456" t="s">
        <v>1710</v>
      </c>
      <c r="H2456" t="str">
        <f>INDEX('Vensim Variables'!$B:$B,MATCH(EPS!$B2456,'Vensim Variables'!$A:$A,0))</f>
        <v>g pollutant</v>
      </c>
      <c r="I2456" t="str">
        <f t="shared" si="76"/>
        <v>SOx</v>
      </c>
      <c r="J2456">
        <f>INDEX(NoSettings!$D:$D,MATCH(EPS!$A2456,NoSettings!$A:$A,0))</f>
        <v>0</v>
      </c>
      <c r="K2456">
        <f>INDEX(GWP!$C$2:$C$13,MATCH(EPS!I2456,GWP!$B$2:$B$13,0))</f>
        <v>0</v>
      </c>
      <c r="L2456" s="4">
        <f t="shared" si="77"/>
        <v>0</v>
      </c>
    </row>
    <row r="2457" spans="1:12">
      <c r="A2457" t="s">
        <v>8061</v>
      </c>
      <c r="B2457" t="s">
        <v>7381</v>
      </c>
      <c r="C2457" t="s">
        <v>1733</v>
      </c>
      <c r="D2457" t="s">
        <v>6880</v>
      </c>
      <c r="E2457" t="s">
        <v>1711</v>
      </c>
      <c r="H2457" t="str">
        <f>INDEX('Vensim Variables'!$B:$B,MATCH(EPS!$B2457,'Vensim Variables'!$A:$A,0))</f>
        <v>g pollutant</v>
      </c>
      <c r="I2457" t="str">
        <f t="shared" si="76"/>
        <v>BC</v>
      </c>
      <c r="J2457">
        <f>INDEX(NoSettings!$D:$D,MATCH(EPS!$A2457,NoSettings!$A:$A,0))</f>
        <v>0</v>
      </c>
      <c r="K2457">
        <f>INDEX(GWP!$C$2:$C$13,MATCH(EPS!I2457,GWP!$B$2:$B$13,0))</f>
        <v>0</v>
      </c>
      <c r="L2457" s="4">
        <f t="shared" si="77"/>
        <v>0</v>
      </c>
    </row>
    <row r="2458" spans="1:12">
      <c r="A2458" t="s">
        <v>8062</v>
      </c>
      <c r="B2458" t="s">
        <v>7381</v>
      </c>
      <c r="C2458" t="s">
        <v>1733</v>
      </c>
      <c r="D2458" t="s">
        <v>6880</v>
      </c>
      <c r="E2458" t="s">
        <v>1712</v>
      </c>
      <c r="H2458" t="str">
        <f>INDEX('Vensim Variables'!$B:$B,MATCH(EPS!$B2458,'Vensim Variables'!$A:$A,0))</f>
        <v>g pollutant</v>
      </c>
      <c r="I2458" t="str">
        <f t="shared" si="76"/>
        <v>OC</v>
      </c>
      <c r="J2458">
        <f>INDEX(NoSettings!$D:$D,MATCH(EPS!$A2458,NoSettings!$A:$A,0))</f>
        <v>0</v>
      </c>
      <c r="K2458">
        <f>INDEX(GWP!$C$2:$C$13,MATCH(EPS!I2458,GWP!$B$2:$B$13,0))</f>
        <v>0</v>
      </c>
      <c r="L2458" s="4">
        <f t="shared" si="77"/>
        <v>0</v>
      </c>
    </row>
    <row r="2459" spans="1:12">
      <c r="A2459" t="s">
        <v>8063</v>
      </c>
      <c r="B2459" t="s">
        <v>7381</v>
      </c>
      <c r="C2459" t="s">
        <v>1733</v>
      </c>
      <c r="D2459" t="s">
        <v>6880</v>
      </c>
      <c r="E2459" t="s">
        <v>1713</v>
      </c>
      <c r="H2459" t="str">
        <f>INDEX('Vensim Variables'!$B:$B,MATCH(EPS!$B2459,'Vensim Variables'!$A:$A,0))</f>
        <v>g pollutant</v>
      </c>
      <c r="I2459" t="str">
        <f t="shared" si="76"/>
        <v>CH4</v>
      </c>
      <c r="J2459">
        <f>INDEX(NoSettings!$D:$D,MATCH(EPS!$A2459,NoSettings!$A:$A,0))</f>
        <v>0</v>
      </c>
      <c r="K2459">
        <f>INDEX(GWP!$C$2:$C$13,MATCH(EPS!I2459,GWP!$B$2:$B$13,0))</f>
        <v>28</v>
      </c>
      <c r="L2459" s="4">
        <f t="shared" si="77"/>
        <v>0</v>
      </c>
    </row>
    <row r="2460" spans="1:12">
      <c r="A2460" t="s">
        <v>8064</v>
      </c>
      <c r="B2460" t="s">
        <v>7381</v>
      </c>
      <c r="C2460" t="s">
        <v>1733</v>
      </c>
      <c r="D2460" t="s">
        <v>6880</v>
      </c>
      <c r="E2460" t="s">
        <v>1714</v>
      </c>
      <c r="H2460" t="str">
        <f>INDEX('Vensim Variables'!$B:$B,MATCH(EPS!$B2460,'Vensim Variables'!$A:$A,0))</f>
        <v>g pollutant</v>
      </c>
      <c r="I2460" t="str">
        <f t="shared" si="76"/>
        <v>N2O</v>
      </c>
      <c r="J2460">
        <f>INDEX(NoSettings!$D:$D,MATCH(EPS!$A2460,NoSettings!$A:$A,0))</f>
        <v>0</v>
      </c>
      <c r="K2460">
        <f>INDEX(GWP!$C$2:$C$13,MATCH(EPS!I2460,GWP!$B$2:$B$13,0))</f>
        <v>265</v>
      </c>
      <c r="L2460" s="4">
        <f t="shared" si="77"/>
        <v>0</v>
      </c>
    </row>
    <row r="2461" spans="1:12">
      <c r="A2461" t="s">
        <v>8065</v>
      </c>
      <c r="B2461" t="s">
        <v>7381</v>
      </c>
      <c r="C2461" t="s">
        <v>1733</v>
      </c>
      <c r="D2461" t="s">
        <v>6880</v>
      </c>
      <c r="E2461" t="s">
        <v>1715</v>
      </c>
      <c r="H2461" t="str">
        <f>INDEX('Vensim Variables'!$B:$B,MATCH(EPS!$B2461,'Vensim Variables'!$A:$A,0))</f>
        <v>g pollutant</v>
      </c>
      <c r="I2461" t="str">
        <f t="shared" si="76"/>
        <v>F gases</v>
      </c>
      <c r="J2461">
        <f>INDEX(NoSettings!$D:$D,MATCH(EPS!$A2461,NoSettings!$A:$A,0))</f>
        <v>0</v>
      </c>
      <c r="K2461">
        <f>INDEX(GWP!$C$2:$C$13,MATCH(EPS!I2461,GWP!$B$2:$B$13,0))</f>
        <v>1</v>
      </c>
      <c r="L2461" s="4">
        <f t="shared" si="77"/>
        <v>0</v>
      </c>
    </row>
    <row r="2462" spans="1:12">
      <c r="A2462" t="s">
        <v>8066</v>
      </c>
      <c r="B2462" t="s">
        <v>7381</v>
      </c>
      <c r="C2462" t="s">
        <v>1733</v>
      </c>
      <c r="D2462" t="s">
        <v>6881</v>
      </c>
      <c r="E2462" t="s">
        <v>1702</v>
      </c>
      <c r="H2462" t="str">
        <f>INDEX('Vensim Variables'!$B:$B,MATCH(EPS!$B2462,'Vensim Variables'!$A:$A,0))</f>
        <v>g pollutant</v>
      </c>
      <c r="I2462" t="str">
        <f t="shared" si="76"/>
        <v>CO2</v>
      </c>
      <c r="J2462">
        <f>INDEX(NoSettings!$D:$D,MATCH(EPS!$A2462,NoSettings!$A:$A,0))</f>
        <v>3112750000000</v>
      </c>
      <c r="K2462">
        <f>INDEX(GWP!$C$2:$C$13,MATCH(EPS!I2462,GWP!$B$2:$B$13,0))</f>
        <v>1</v>
      </c>
      <c r="L2462" s="4">
        <f t="shared" si="77"/>
        <v>3.1127500000000001</v>
      </c>
    </row>
    <row r="2463" spans="1:12">
      <c r="A2463" t="s">
        <v>8067</v>
      </c>
      <c r="B2463" t="s">
        <v>7381</v>
      </c>
      <c r="C2463" t="s">
        <v>1733</v>
      </c>
      <c r="D2463" t="s">
        <v>6881</v>
      </c>
      <c r="E2463" t="s">
        <v>1705</v>
      </c>
      <c r="H2463" t="str">
        <f>INDEX('Vensim Variables'!$B:$B,MATCH(EPS!$B2463,'Vensim Variables'!$A:$A,0))</f>
        <v>g pollutant</v>
      </c>
      <c r="I2463" t="str">
        <f t="shared" si="76"/>
        <v>VOC</v>
      </c>
      <c r="J2463">
        <f>INDEX(NoSettings!$D:$D,MATCH(EPS!$A2463,NoSettings!$A:$A,0))</f>
        <v>28901500</v>
      </c>
      <c r="K2463">
        <f>INDEX(GWP!$C$2:$C$13,MATCH(EPS!I2463,GWP!$B$2:$B$13,0))</f>
        <v>0</v>
      </c>
      <c r="L2463" s="4">
        <f t="shared" si="77"/>
        <v>0</v>
      </c>
    </row>
    <row r="2464" spans="1:12">
      <c r="A2464" t="s">
        <v>8068</v>
      </c>
      <c r="B2464" t="s">
        <v>7381</v>
      </c>
      <c r="C2464" t="s">
        <v>1733</v>
      </c>
      <c r="D2464" t="s">
        <v>6881</v>
      </c>
      <c r="E2464" t="s">
        <v>1706</v>
      </c>
      <c r="H2464" t="str">
        <f>INDEX('Vensim Variables'!$B:$B,MATCH(EPS!$B2464,'Vensim Variables'!$A:$A,0))</f>
        <v>g pollutant</v>
      </c>
      <c r="I2464" t="str">
        <f t="shared" si="76"/>
        <v>CO</v>
      </c>
      <c r="J2464">
        <f>INDEX(NoSettings!$D:$D,MATCH(EPS!$A2464,NoSettings!$A:$A,0))</f>
        <v>979725000</v>
      </c>
      <c r="K2464">
        <f>INDEX(GWP!$C$2:$C$13,MATCH(EPS!I2464,GWP!$B$2:$B$13,0))</f>
        <v>0</v>
      </c>
      <c r="L2464" s="4">
        <f t="shared" si="77"/>
        <v>0</v>
      </c>
    </row>
    <row r="2465" spans="1:12">
      <c r="A2465" t="s">
        <v>8069</v>
      </c>
      <c r="B2465" t="s">
        <v>7381</v>
      </c>
      <c r="C2465" t="s">
        <v>1733</v>
      </c>
      <c r="D2465" t="s">
        <v>6881</v>
      </c>
      <c r="E2465" t="s">
        <v>1707</v>
      </c>
      <c r="H2465" t="str">
        <f>INDEX('Vensim Variables'!$B:$B,MATCH(EPS!$B2465,'Vensim Variables'!$A:$A,0))</f>
        <v>g pollutant</v>
      </c>
      <c r="I2465" t="str">
        <f t="shared" si="76"/>
        <v>NOx</v>
      </c>
      <c r="J2465">
        <f>INDEX(NoSettings!$D:$D,MATCH(EPS!$A2465,NoSettings!$A:$A,0))</f>
        <v>2832910000</v>
      </c>
      <c r="K2465">
        <f>INDEX(GWP!$C$2:$C$13,MATCH(EPS!I2465,GWP!$B$2:$B$13,0))</f>
        <v>0</v>
      </c>
      <c r="L2465" s="4">
        <f t="shared" si="77"/>
        <v>0</v>
      </c>
    </row>
    <row r="2466" spans="1:12">
      <c r="A2466" t="s">
        <v>8070</v>
      </c>
      <c r="B2466" t="s">
        <v>7381</v>
      </c>
      <c r="C2466" t="s">
        <v>1733</v>
      </c>
      <c r="D2466" t="s">
        <v>6881</v>
      </c>
      <c r="E2466" t="s">
        <v>1708</v>
      </c>
      <c r="H2466" t="str">
        <f>INDEX('Vensim Variables'!$B:$B,MATCH(EPS!$B2466,'Vensim Variables'!$A:$A,0))</f>
        <v>g pollutant</v>
      </c>
      <c r="I2466" t="str">
        <f t="shared" si="76"/>
        <v>PM10</v>
      </c>
      <c r="J2466">
        <f>INDEX(NoSettings!$D:$D,MATCH(EPS!$A2466,NoSettings!$A:$A,0))</f>
        <v>1010800000</v>
      </c>
      <c r="K2466">
        <f>INDEX(GWP!$C$2:$C$13,MATCH(EPS!I2466,GWP!$B$2:$B$13,0))</f>
        <v>0</v>
      </c>
      <c r="L2466" s="4">
        <f t="shared" si="77"/>
        <v>0</v>
      </c>
    </row>
    <row r="2467" spans="1:12">
      <c r="A2467" t="s">
        <v>8071</v>
      </c>
      <c r="B2467" t="s">
        <v>7381</v>
      </c>
      <c r="C2467" t="s">
        <v>1733</v>
      </c>
      <c r="D2467" t="s">
        <v>6881</v>
      </c>
      <c r="E2467" t="s">
        <v>1709</v>
      </c>
      <c r="H2467" t="str">
        <f>INDEX('Vensim Variables'!$B:$B,MATCH(EPS!$B2467,'Vensim Variables'!$A:$A,0))</f>
        <v>g pollutant</v>
      </c>
      <c r="I2467" t="str">
        <f t="shared" si="76"/>
        <v>PM25</v>
      </c>
      <c r="J2467">
        <f>INDEX(NoSettings!$D:$D,MATCH(EPS!$A2467,NoSettings!$A:$A,0))</f>
        <v>304008000</v>
      </c>
      <c r="K2467">
        <f>INDEX(GWP!$C$2:$C$13,MATCH(EPS!I2467,GWP!$B$2:$B$13,0))</f>
        <v>0</v>
      </c>
      <c r="L2467" s="4">
        <f t="shared" si="77"/>
        <v>0</v>
      </c>
    </row>
    <row r="2468" spans="1:12">
      <c r="A2468" t="s">
        <v>8072</v>
      </c>
      <c r="B2468" t="s">
        <v>7381</v>
      </c>
      <c r="C2468" t="s">
        <v>1733</v>
      </c>
      <c r="D2468" t="s">
        <v>6881</v>
      </c>
      <c r="E2468" t="s">
        <v>1710</v>
      </c>
      <c r="H2468" t="str">
        <f>INDEX('Vensim Variables'!$B:$B,MATCH(EPS!$B2468,'Vensim Variables'!$A:$A,0))</f>
        <v>g pollutant</v>
      </c>
      <c r="I2468" t="str">
        <f t="shared" si="76"/>
        <v>SOx</v>
      </c>
      <c r="J2468">
        <f>INDEX(NoSettings!$D:$D,MATCH(EPS!$A2468,NoSettings!$A:$A,0))</f>
        <v>7583570000</v>
      </c>
      <c r="K2468">
        <f>INDEX(GWP!$C$2:$C$13,MATCH(EPS!I2468,GWP!$B$2:$B$13,0))</f>
        <v>0</v>
      </c>
      <c r="L2468" s="4">
        <f t="shared" si="77"/>
        <v>0</v>
      </c>
    </row>
    <row r="2469" spans="1:12">
      <c r="A2469" t="s">
        <v>8073</v>
      </c>
      <c r="B2469" t="s">
        <v>7381</v>
      </c>
      <c r="C2469" t="s">
        <v>1733</v>
      </c>
      <c r="D2469" t="s">
        <v>6881</v>
      </c>
      <c r="E2469" t="s">
        <v>1711</v>
      </c>
      <c r="H2469" t="str">
        <f>INDEX('Vensim Variables'!$B:$B,MATCH(EPS!$B2469,'Vensim Variables'!$A:$A,0))</f>
        <v>g pollutant</v>
      </c>
      <c r="I2469" t="str">
        <f t="shared" si="76"/>
        <v>BC</v>
      </c>
      <c r="J2469">
        <f>INDEX(NoSettings!$D:$D,MATCH(EPS!$A2469,NoSettings!$A:$A,0))</f>
        <v>10620200</v>
      </c>
      <c r="K2469">
        <f>INDEX(GWP!$C$2:$C$13,MATCH(EPS!I2469,GWP!$B$2:$B$13,0))</f>
        <v>0</v>
      </c>
      <c r="L2469" s="4">
        <f t="shared" si="77"/>
        <v>0</v>
      </c>
    </row>
    <row r="2470" spans="1:12">
      <c r="A2470" t="s">
        <v>8074</v>
      </c>
      <c r="B2470" t="s">
        <v>7381</v>
      </c>
      <c r="C2470" t="s">
        <v>1733</v>
      </c>
      <c r="D2470" t="s">
        <v>6881</v>
      </c>
      <c r="E2470" t="s">
        <v>1712</v>
      </c>
      <c r="H2470" t="str">
        <f>INDEX('Vensim Variables'!$B:$B,MATCH(EPS!$B2470,'Vensim Variables'!$A:$A,0))</f>
        <v>g pollutant</v>
      </c>
      <c r="I2470" t="str">
        <f t="shared" si="76"/>
        <v>OC</v>
      </c>
      <c r="J2470">
        <f>INDEX(NoSettings!$D:$D,MATCH(EPS!$A2470,NoSettings!$A:$A,0))</f>
        <v>7233600</v>
      </c>
      <c r="K2470">
        <f>INDEX(GWP!$C$2:$C$13,MATCH(EPS!I2470,GWP!$B$2:$B$13,0))</f>
        <v>0</v>
      </c>
      <c r="L2470" s="4">
        <f t="shared" si="77"/>
        <v>0</v>
      </c>
    </row>
    <row r="2471" spans="1:12">
      <c r="A2471" t="s">
        <v>8075</v>
      </c>
      <c r="B2471" t="s">
        <v>7381</v>
      </c>
      <c r="C2471" t="s">
        <v>1733</v>
      </c>
      <c r="D2471" t="s">
        <v>6881</v>
      </c>
      <c r="E2471" t="s">
        <v>1713</v>
      </c>
      <c r="H2471" t="str">
        <f>INDEX('Vensim Variables'!$B:$B,MATCH(EPS!$B2471,'Vensim Variables'!$A:$A,0))</f>
        <v>g pollutant</v>
      </c>
      <c r="I2471" t="str">
        <f t="shared" si="76"/>
        <v>CH4</v>
      </c>
      <c r="J2471">
        <f>INDEX(NoSettings!$D:$D,MATCH(EPS!$A2471,NoSettings!$A:$A,0))</f>
        <v>260969000</v>
      </c>
      <c r="K2471">
        <f>INDEX(GWP!$C$2:$C$13,MATCH(EPS!I2471,GWP!$B$2:$B$13,0))</f>
        <v>28</v>
      </c>
      <c r="L2471" s="4">
        <f t="shared" si="77"/>
        <v>7.307132E-3</v>
      </c>
    </row>
    <row r="2472" spans="1:12">
      <c r="A2472" t="s">
        <v>8076</v>
      </c>
      <c r="B2472" t="s">
        <v>7381</v>
      </c>
      <c r="C2472" t="s">
        <v>1733</v>
      </c>
      <c r="D2472" t="s">
        <v>6881</v>
      </c>
      <c r="E2472" t="s">
        <v>1714</v>
      </c>
      <c r="H2472" t="str">
        <f>INDEX('Vensim Variables'!$B:$B,MATCH(EPS!$B2472,'Vensim Variables'!$A:$A,0))</f>
        <v>g pollutant</v>
      </c>
      <c r="I2472" t="str">
        <f t="shared" si="76"/>
        <v>N2O</v>
      </c>
      <c r="J2472">
        <f>INDEX(NoSettings!$D:$D,MATCH(EPS!$A2472,NoSettings!$A:$A,0))</f>
        <v>55139800</v>
      </c>
      <c r="K2472">
        <f>INDEX(GWP!$C$2:$C$13,MATCH(EPS!I2472,GWP!$B$2:$B$13,0))</f>
        <v>265</v>
      </c>
      <c r="L2472" s="4">
        <f t="shared" si="77"/>
        <v>1.4612047E-2</v>
      </c>
    </row>
    <row r="2473" spans="1:12">
      <c r="A2473" t="s">
        <v>8077</v>
      </c>
      <c r="B2473" t="s">
        <v>7381</v>
      </c>
      <c r="C2473" t="s">
        <v>1733</v>
      </c>
      <c r="D2473" t="s">
        <v>6881</v>
      </c>
      <c r="E2473" t="s">
        <v>1715</v>
      </c>
      <c r="H2473" t="str">
        <f>INDEX('Vensim Variables'!$B:$B,MATCH(EPS!$B2473,'Vensim Variables'!$A:$A,0))</f>
        <v>g pollutant</v>
      </c>
      <c r="I2473" t="str">
        <f t="shared" si="76"/>
        <v>F gases</v>
      </c>
      <c r="J2473">
        <f>INDEX(NoSettings!$D:$D,MATCH(EPS!$A2473,NoSettings!$A:$A,0))</f>
        <v>0</v>
      </c>
      <c r="K2473">
        <f>INDEX(GWP!$C$2:$C$13,MATCH(EPS!I2473,GWP!$B$2:$B$13,0))</f>
        <v>1</v>
      </c>
      <c r="L2473" s="4">
        <f t="shared" si="77"/>
        <v>0</v>
      </c>
    </row>
    <row r="2474" spans="1:12">
      <c r="A2474" t="s">
        <v>8078</v>
      </c>
      <c r="B2474" t="s">
        <v>7381</v>
      </c>
      <c r="C2474" t="s">
        <v>1733</v>
      </c>
      <c r="D2474" t="s">
        <v>6882</v>
      </c>
      <c r="E2474" t="s">
        <v>1702</v>
      </c>
      <c r="H2474" t="str">
        <f>INDEX('Vensim Variables'!$B:$B,MATCH(EPS!$B2474,'Vensim Variables'!$A:$A,0))</f>
        <v>g pollutant</v>
      </c>
      <c r="I2474" t="str">
        <f t="shared" si="76"/>
        <v>CO2</v>
      </c>
      <c r="J2474">
        <f>INDEX(NoSettings!$D:$D,MATCH(EPS!$A2474,NoSettings!$A:$A,0))</f>
        <v>2272080000000</v>
      </c>
      <c r="K2474">
        <f>INDEX(GWP!$C$2:$C$13,MATCH(EPS!I2474,GWP!$B$2:$B$13,0))</f>
        <v>1</v>
      </c>
      <c r="L2474" s="4">
        <f t="shared" si="77"/>
        <v>2.2720799999999999</v>
      </c>
    </row>
    <row r="2475" spans="1:12">
      <c r="A2475" t="s">
        <v>8079</v>
      </c>
      <c r="B2475" t="s">
        <v>7381</v>
      </c>
      <c r="C2475" t="s">
        <v>1733</v>
      </c>
      <c r="D2475" t="s">
        <v>6882</v>
      </c>
      <c r="E2475" t="s">
        <v>1705</v>
      </c>
      <c r="H2475" t="str">
        <f>INDEX('Vensim Variables'!$B:$B,MATCH(EPS!$B2475,'Vensim Variables'!$A:$A,0))</f>
        <v>g pollutant</v>
      </c>
      <c r="I2475" t="str">
        <f t="shared" si="76"/>
        <v>VOC</v>
      </c>
      <c r="J2475">
        <f>INDEX(NoSettings!$D:$D,MATCH(EPS!$A2475,NoSettings!$A:$A,0))</f>
        <v>21096000</v>
      </c>
      <c r="K2475">
        <f>INDEX(GWP!$C$2:$C$13,MATCH(EPS!I2475,GWP!$B$2:$B$13,0))</f>
        <v>0</v>
      </c>
      <c r="L2475" s="4">
        <f t="shared" si="77"/>
        <v>0</v>
      </c>
    </row>
    <row r="2476" spans="1:12">
      <c r="A2476" t="s">
        <v>8080</v>
      </c>
      <c r="B2476" t="s">
        <v>7381</v>
      </c>
      <c r="C2476" t="s">
        <v>1733</v>
      </c>
      <c r="D2476" t="s">
        <v>6882</v>
      </c>
      <c r="E2476" t="s">
        <v>1706</v>
      </c>
      <c r="H2476" t="str">
        <f>INDEX('Vensim Variables'!$B:$B,MATCH(EPS!$B2476,'Vensim Variables'!$A:$A,0))</f>
        <v>g pollutant</v>
      </c>
      <c r="I2476" t="str">
        <f t="shared" si="76"/>
        <v>CO</v>
      </c>
      <c r="J2476">
        <f>INDEX(NoSettings!$D:$D,MATCH(EPS!$A2476,NoSettings!$A:$A,0))</f>
        <v>715128000</v>
      </c>
      <c r="K2476">
        <f>INDEX(GWP!$C$2:$C$13,MATCH(EPS!I2476,GWP!$B$2:$B$13,0))</f>
        <v>0</v>
      </c>
      <c r="L2476" s="4">
        <f t="shared" si="77"/>
        <v>0</v>
      </c>
    </row>
    <row r="2477" spans="1:12">
      <c r="A2477" t="s">
        <v>8081</v>
      </c>
      <c r="B2477" t="s">
        <v>7381</v>
      </c>
      <c r="C2477" t="s">
        <v>1733</v>
      </c>
      <c r="D2477" t="s">
        <v>6882</v>
      </c>
      <c r="E2477" t="s">
        <v>1707</v>
      </c>
      <c r="H2477" t="str">
        <f>INDEX('Vensim Variables'!$B:$B,MATCH(EPS!$B2477,'Vensim Variables'!$A:$A,0))</f>
        <v>g pollutant</v>
      </c>
      <c r="I2477" t="str">
        <f t="shared" si="76"/>
        <v>NOx</v>
      </c>
      <c r="J2477">
        <f>INDEX(NoSettings!$D:$D,MATCH(EPS!$A2477,NoSettings!$A:$A,0))</f>
        <v>2067820000</v>
      </c>
      <c r="K2477">
        <f>INDEX(GWP!$C$2:$C$13,MATCH(EPS!I2477,GWP!$B$2:$B$13,0))</f>
        <v>0</v>
      </c>
      <c r="L2477" s="4">
        <f t="shared" si="77"/>
        <v>0</v>
      </c>
    </row>
    <row r="2478" spans="1:12">
      <c r="A2478" t="s">
        <v>8082</v>
      </c>
      <c r="B2478" t="s">
        <v>7381</v>
      </c>
      <c r="C2478" t="s">
        <v>1733</v>
      </c>
      <c r="D2478" t="s">
        <v>6882</v>
      </c>
      <c r="E2478" t="s">
        <v>1708</v>
      </c>
      <c r="H2478" t="str">
        <f>INDEX('Vensim Variables'!$B:$B,MATCH(EPS!$B2478,'Vensim Variables'!$A:$A,0))</f>
        <v>g pollutant</v>
      </c>
      <c r="I2478" t="str">
        <f t="shared" si="76"/>
        <v>PM10</v>
      </c>
      <c r="J2478">
        <f>INDEX(NoSettings!$D:$D,MATCH(EPS!$A2478,NoSettings!$A:$A,0))</f>
        <v>737808000</v>
      </c>
      <c r="K2478">
        <f>INDEX(GWP!$C$2:$C$13,MATCH(EPS!I2478,GWP!$B$2:$B$13,0))</f>
        <v>0</v>
      </c>
      <c r="L2478" s="4">
        <f t="shared" si="77"/>
        <v>0</v>
      </c>
    </row>
    <row r="2479" spans="1:12">
      <c r="A2479" t="s">
        <v>8083</v>
      </c>
      <c r="B2479" t="s">
        <v>7381</v>
      </c>
      <c r="C2479" t="s">
        <v>1733</v>
      </c>
      <c r="D2479" t="s">
        <v>6882</v>
      </c>
      <c r="E2479" t="s">
        <v>1709</v>
      </c>
      <c r="H2479" t="str">
        <f>INDEX('Vensim Variables'!$B:$B,MATCH(EPS!$B2479,'Vensim Variables'!$A:$A,0))</f>
        <v>g pollutant</v>
      </c>
      <c r="I2479" t="str">
        <f t="shared" si="76"/>
        <v>PM25</v>
      </c>
      <c r="J2479">
        <f>INDEX(NoSettings!$D:$D,MATCH(EPS!$A2479,NoSettings!$A:$A,0))</f>
        <v>221904000</v>
      </c>
      <c r="K2479">
        <f>INDEX(GWP!$C$2:$C$13,MATCH(EPS!I2479,GWP!$B$2:$B$13,0))</f>
        <v>0</v>
      </c>
      <c r="L2479" s="4">
        <f t="shared" si="77"/>
        <v>0</v>
      </c>
    </row>
    <row r="2480" spans="1:12">
      <c r="A2480" t="s">
        <v>8084</v>
      </c>
      <c r="B2480" t="s">
        <v>7381</v>
      </c>
      <c r="C2480" t="s">
        <v>1733</v>
      </c>
      <c r="D2480" t="s">
        <v>6882</v>
      </c>
      <c r="E2480" t="s">
        <v>1710</v>
      </c>
      <c r="H2480" t="str">
        <f>INDEX('Vensim Variables'!$B:$B,MATCH(EPS!$B2480,'Vensim Variables'!$A:$A,0))</f>
        <v>g pollutant</v>
      </c>
      <c r="I2480" t="str">
        <f t="shared" si="76"/>
        <v>SOx</v>
      </c>
      <c r="J2480">
        <f>INDEX(NoSettings!$D:$D,MATCH(EPS!$A2480,NoSettings!$A:$A,0))</f>
        <v>5535460000</v>
      </c>
      <c r="K2480">
        <f>INDEX(GWP!$C$2:$C$13,MATCH(EPS!I2480,GWP!$B$2:$B$13,0))</f>
        <v>0</v>
      </c>
      <c r="L2480" s="4">
        <f t="shared" si="77"/>
        <v>0</v>
      </c>
    </row>
    <row r="2481" spans="1:12">
      <c r="A2481" t="s">
        <v>8085</v>
      </c>
      <c r="B2481" t="s">
        <v>7381</v>
      </c>
      <c r="C2481" t="s">
        <v>1733</v>
      </c>
      <c r="D2481" t="s">
        <v>6882</v>
      </c>
      <c r="E2481" t="s">
        <v>1711</v>
      </c>
      <c r="H2481" t="str">
        <f>INDEX('Vensim Variables'!$B:$B,MATCH(EPS!$B2481,'Vensim Variables'!$A:$A,0))</f>
        <v>g pollutant</v>
      </c>
      <c r="I2481" t="str">
        <f t="shared" si="76"/>
        <v>BC</v>
      </c>
      <c r="J2481">
        <f>INDEX(NoSettings!$D:$D,MATCH(EPS!$A2481,NoSettings!$A:$A,0))</f>
        <v>7752000</v>
      </c>
      <c r="K2481">
        <f>INDEX(GWP!$C$2:$C$13,MATCH(EPS!I2481,GWP!$B$2:$B$13,0))</f>
        <v>0</v>
      </c>
      <c r="L2481" s="4">
        <f t="shared" si="77"/>
        <v>0</v>
      </c>
    </row>
    <row r="2482" spans="1:12">
      <c r="A2482" t="s">
        <v>8086</v>
      </c>
      <c r="B2482" t="s">
        <v>7381</v>
      </c>
      <c r="C2482" t="s">
        <v>1733</v>
      </c>
      <c r="D2482" t="s">
        <v>6882</v>
      </c>
      <c r="E2482" t="s">
        <v>1712</v>
      </c>
      <c r="H2482" t="str">
        <f>INDEX('Vensim Variables'!$B:$B,MATCH(EPS!$B2482,'Vensim Variables'!$A:$A,0))</f>
        <v>g pollutant</v>
      </c>
      <c r="I2482" t="str">
        <f t="shared" si="76"/>
        <v>OC</v>
      </c>
      <c r="J2482">
        <f>INDEX(NoSettings!$D:$D,MATCH(EPS!$A2482,NoSettings!$A:$A,0))</f>
        <v>5280000</v>
      </c>
      <c r="K2482">
        <f>INDEX(GWP!$C$2:$C$13,MATCH(EPS!I2482,GWP!$B$2:$B$13,0))</f>
        <v>0</v>
      </c>
      <c r="L2482" s="4">
        <f t="shared" si="77"/>
        <v>0</v>
      </c>
    </row>
    <row r="2483" spans="1:12">
      <c r="A2483" t="s">
        <v>8087</v>
      </c>
      <c r="B2483" t="s">
        <v>7381</v>
      </c>
      <c r="C2483" t="s">
        <v>1733</v>
      </c>
      <c r="D2483" t="s">
        <v>6882</v>
      </c>
      <c r="E2483" t="s">
        <v>1713</v>
      </c>
      <c r="H2483" t="str">
        <f>INDEX('Vensim Variables'!$B:$B,MATCH(EPS!$B2483,'Vensim Variables'!$A:$A,0))</f>
        <v>g pollutant</v>
      </c>
      <c r="I2483" t="str">
        <f t="shared" si="76"/>
        <v>CH4</v>
      </c>
      <c r="J2483">
        <f>INDEX(NoSettings!$D:$D,MATCH(EPS!$A2483,NoSettings!$A:$A,0))</f>
        <v>190488000</v>
      </c>
      <c r="K2483">
        <f>INDEX(GWP!$C$2:$C$13,MATCH(EPS!I2483,GWP!$B$2:$B$13,0))</f>
        <v>28</v>
      </c>
      <c r="L2483" s="4">
        <f t="shared" si="77"/>
        <v>5.3336640000000001E-3</v>
      </c>
    </row>
    <row r="2484" spans="1:12">
      <c r="A2484" t="s">
        <v>8088</v>
      </c>
      <c r="B2484" t="s">
        <v>7381</v>
      </c>
      <c r="C2484" t="s">
        <v>1733</v>
      </c>
      <c r="D2484" t="s">
        <v>6882</v>
      </c>
      <c r="E2484" t="s">
        <v>1714</v>
      </c>
      <c r="H2484" t="str">
        <f>INDEX('Vensim Variables'!$B:$B,MATCH(EPS!$B2484,'Vensim Variables'!$A:$A,0))</f>
        <v>g pollutant</v>
      </c>
      <c r="I2484" t="str">
        <f t="shared" si="76"/>
        <v>N2O</v>
      </c>
      <c r="J2484">
        <f>INDEX(NoSettings!$D:$D,MATCH(EPS!$A2484,NoSettings!$A:$A,0))</f>
        <v>40248000</v>
      </c>
      <c r="K2484">
        <f>INDEX(GWP!$C$2:$C$13,MATCH(EPS!I2484,GWP!$B$2:$B$13,0))</f>
        <v>265</v>
      </c>
      <c r="L2484" s="4">
        <f t="shared" si="77"/>
        <v>1.066572E-2</v>
      </c>
    </row>
    <row r="2485" spans="1:12">
      <c r="A2485" t="s">
        <v>8089</v>
      </c>
      <c r="B2485" t="s">
        <v>7381</v>
      </c>
      <c r="C2485" t="s">
        <v>1733</v>
      </c>
      <c r="D2485" t="s">
        <v>6882</v>
      </c>
      <c r="E2485" t="s">
        <v>1715</v>
      </c>
      <c r="H2485" t="str">
        <f>INDEX('Vensim Variables'!$B:$B,MATCH(EPS!$B2485,'Vensim Variables'!$A:$A,0))</f>
        <v>g pollutant</v>
      </c>
      <c r="I2485" t="str">
        <f t="shared" si="76"/>
        <v>F gases</v>
      </c>
      <c r="J2485">
        <f>INDEX(NoSettings!$D:$D,MATCH(EPS!$A2485,NoSettings!$A:$A,0))</f>
        <v>0</v>
      </c>
      <c r="K2485">
        <f>INDEX(GWP!$C$2:$C$13,MATCH(EPS!I2485,GWP!$B$2:$B$13,0))</f>
        <v>1</v>
      </c>
      <c r="L2485" s="4">
        <f t="shared" si="77"/>
        <v>0</v>
      </c>
    </row>
    <row r="2486" spans="1:12">
      <c r="A2486" t="s">
        <v>8090</v>
      </c>
      <c r="B2486" t="s">
        <v>7381</v>
      </c>
      <c r="C2486" t="s">
        <v>1733</v>
      </c>
      <c r="D2486" t="s">
        <v>6883</v>
      </c>
      <c r="E2486" t="s">
        <v>1702</v>
      </c>
      <c r="H2486" t="str">
        <f>INDEX('Vensim Variables'!$B:$B,MATCH(EPS!$B2486,'Vensim Variables'!$A:$A,0))</f>
        <v>g pollutant</v>
      </c>
      <c r="I2486" t="str">
        <f t="shared" si="76"/>
        <v>CO2</v>
      </c>
      <c r="J2486">
        <f>INDEX(NoSettings!$D:$D,MATCH(EPS!$A2486,NoSettings!$A:$A,0))</f>
        <v>5774870000000</v>
      </c>
      <c r="K2486">
        <f>INDEX(GWP!$C$2:$C$13,MATCH(EPS!I2486,GWP!$B$2:$B$13,0))</f>
        <v>1</v>
      </c>
      <c r="L2486" s="4">
        <f t="shared" si="77"/>
        <v>5.7748699999999999</v>
      </c>
    </row>
    <row r="2487" spans="1:12">
      <c r="A2487" t="s">
        <v>8091</v>
      </c>
      <c r="B2487" t="s">
        <v>7381</v>
      </c>
      <c r="C2487" t="s">
        <v>1733</v>
      </c>
      <c r="D2487" t="s">
        <v>6883</v>
      </c>
      <c r="E2487" t="s">
        <v>1705</v>
      </c>
      <c r="H2487" t="str">
        <f>INDEX('Vensim Variables'!$B:$B,MATCH(EPS!$B2487,'Vensim Variables'!$A:$A,0))</f>
        <v>g pollutant</v>
      </c>
      <c r="I2487" t="str">
        <f t="shared" si="76"/>
        <v>VOC</v>
      </c>
      <c r="J2487">
        <f>INDEX(NoSettings!$D:$D,MATCH(EPS!$A2487,NoSettings!$A:$A,0))</f>
        <v>53619000</v>
      </c>
      <c r="K2487">
        <f>INDEX(GWP!$C$2:$C$13,MATCH(EPS!I2487,GWP!$B$2:$B$13,0))</f>
        <v>0</v>
      </c>
      <c r="L2487" s="4">
        <f t="shared" si="77"/>
        <v>0</v>
      </c>
    </row>
    <row r="2488" spans="1:12">
      <c r="A2488" t="s">
        <v>8092</v>
      </c>
      <c r="B2488" t="s">
        <v>7381</v>
      </c>
      <c r="C2488" t="s">
        <v>1733</v>
      </c>
      <c r="D2488" t="s">
        <v>6883</v>
      </c>
      <c r="E2488" t="s">
        <v>1706</v>
      </c>
      <c r="H2488" t="str">
        <f>INDEX('Vensim Variables'!$B:$B,MATCH(EPS!$B2488,'Vensim Variables'!$A:$A,0))</f>
        <v>g pollutant</v>
      </c>
      <c r="I2488" t="str">
        <f t="shared" si="76"/>
        <v>CO</v>
      </c>
      <c r="J2488">
        <f>INDEX(NoSettings!$D:$D,MATCH(EPS!$A2488,NoSettings!$A:$A,0))</f>
        <v>1817620000</v>
      </c>
      <c r="K2488">
        <f>INDEX(GWP!$C$2:$C$13,MATCH(EPS!I2488,GWP!$B$2:$B$13,0))</f>
        <v>0</v>
      </c>
      <c r="L2488" s="4">
        <f t="shared" si="77"/>
        <v>0</v>
      </c>
    </row>
    <row r="2489" spans="1:12">
      <c r="A2489" t="s">
        <v>8093</v>
      </c>
      <c r="B2489" t="s">
        <v>7381</v>
      </c>
      <c r="C2489" t="s">
        <v>1733</v>
      </c>
      <c r="D2489" t="s">
        <v>6883</v>
      </c>
      <c r="E2489" t="s">
        <v>1707</v>
      </c>
      <c r="H2489" t="str">
        <f>INDEX('Vensim Variables'!$B:$B,MATCH(EPS!$B2489,'Vensim Variables'!$A:$A,0))</f>
        <v>g pollutant</v>
      </c>
      <c r="I2489" t="str">
        <f t="shared" si="76"/>
        <v>NOx</v>
      </c>
      <c r="J2489">
        <f>INDEX(NoSettings!$D:$D,MATCH(EPS!$A2489,NoSettings!$A:$A,0))</f>
        <v>5255700000</v>
      </c>
      <c r="K2489">
        <f>INDEX(GWP!$C$2:$C$13,MATCH(EPS!I2489,GWP!$B$2:$B$13,0))</f>
        <v>0</v>
      </c>
      <c r="L2489" s="4">
        <f t="shared" si="77"/>
        <v>0</v>
      </c>
    </row>
    <row r="2490" spans="1:12">
      <c r="A2490" t="s">
        <v>8094</v>
      </c>
      <c r="B2490" t="s">
        <v>7381</v>
      </c>
      <c r="C2490" t="s">
        <v>1733</v>
      </c>
      <c r="D2490" t="s">
        <v>6883</v>
      </c>
      <c r="E2490" t="s">
        <v>1708</v>
      </c>
      <c r="H2490" t="str">
        <f>INDEX('Vensim Variables'!$B:$B,MATCH(EPS!$B2490,'Vensim Variables'!$A:$A,0))</f>
        <v>g pollutant</v>
      </c>
      <c r="I2490" t="str">
        <f t="shared" si="76"/>
        <v>PM10</v>
      </c>
      <c r="J2490">
        <f>INDEX(NoSettings!$D:$D,MATCH(EPS!$A2490,NoSettings!$A:$A,0))</f>
        <v>1875260000</v>
      </c>
      <c r="K2490">
        <f>INDEX(GWP!$C$2:$C$13,MATCH(EPS!I2490,GWP!$B$2:$B$13,0))</f>
        <v>0</v>
      </c>
      <c r="L2490" s="4">
        <f t="shared" si="77"/>
        <v>0</v>
      </c>
    </row>
    <row r="2491" spans="1:12">
      <c r="A2491" t="s">
        <v>8095</v>
      </c>
      <c r="B2491" t="s">
        <v>7381</v>
      </c>
      <c r="C2491" t="s">
        <v>1733</v>
      </c>
      <c r="D2491" t="s">
        <v>6883</v>
      </c>
      <c r="E2491" t="s">
        <v>1709</v>
      </c>
      <c r="H2491" t="str">
        <f>INDEX('Vensim Variables'!$B:$B,MATCH(EPS!$B2491,'Vensim Variables'!$A:$A,0))</f>
        <v>g pollutant</v>
      </c>
      <c r="I2491" t="str">
        <f t="shared" si="76"/>
        <v>PM25</v>
      </c>
      <c r="J2491">
        <f>INDEX(NoSettings!$D:$D,MATCH(EPS!$A2491,NoSettings!$A:$A,0))</f>
        <v>564006000</v>
      </c>
      <c r="K2491">
        <f>INDEX(GWP!$C$2:$C$13,MATCH(EPS!I2491,GWP!$B$2:$B$13,0))</f>
        <v>0</v>
      </c>
      <c r="L2491" s="4">
        <f t="shared" si="77"/>
        <v>0</v>
      </c>
    </row>
    <row r="2492" spans="1:12">
      <c r="A2492" t="s">
        <v>8096</v>
      </c>
      <c r="B2492" t="s">
        <v>7381</v>
      </c>
      <c r="C2492" t="s">
        <v>1733</v>
      </c>
      <c r="D2492" t="s">
        <v>6883</v>
      </c>
      <c r="E2492" t="s">
        <v>1710</v>
      </c>
      <c r="H2492" t="str">
        <f>INDEX('Vensim Variables'!$B:$B,MATCH(EPS!$B2492,'Vensim Variables'!$A:$A,0))</f>
        <v>g pollutant</v>
      </c>
      <c r="I2492" t="str">
        <f t="shared" si="76"/>
        <v>SOx</v>
      </c>
      <c r="J2492">
        <f>INDEX(NoSettings!$D:$D,MATCH(EPS!$A2492,NoSettings!$A:$A,0))</f>
        <v>14069300000</v>
      </c>
      <c r="K2492">
        <f>INDEX(GWP!$C$2:$C$13,MATCH(EPS!I2492,GWP!$B$2:$B$13,0))</f>
        <v>0</v>
      </c>
      <c r="L2492" s="4">
        <f t="shared" si="77"/>
        <v>0</v>
      </c>
    </row>
    <row r="2493" spans="1:12">
      <c r="A2493" t="s">
        <v>8097</v>
      </c>
      <c r="B2493" t="s">
        <v>7381</v>
      </c>
      <c r="C2493" t="s">
        <v>1733</v>
      </c>
      <c r="D2493" t="s">
        <v>6883</v>
      </c>
      <c r="E2493" t="s">
        <v>1711</v>
      </c>
      <c r="H2493" t="str">
        <f>INDEX('Vensim Variables'!$B:$B,MATCH(EPS!$B2493,'Vensim Variables'!$A:$A,0))</f>
        <v>g pollutant</v>
      </c>
      <c r="I2493" t="str">
        <f t="shared" si="76"/>
        <v>BC</v>
      </c>
      <c r="J2493">
        <f>INDEX(NoSettings!$D:$D,MATCH(EPS!$A2493,NoSettings!$A:$A,0))</f>
        <v>19703000</v>
      </c>
      <c r="K2493">
        <f>INDEX(GWP!$C$2:$C$13,MATCH(EPS!I2493,GWP!$B$2:$B$13,0))</f>
        <v>0</v>
      </c>
      <c r="L2493" s="4">
        <f t="shared" si="77"/>
        <v>0</v>
      </c>
    </row>
    <row r="2494" spans="1:12">
      <c r="A2494" t="s">
        <v>8098</v>
      </c>
      <c r="B2494" t="s">
        <v>7381</v>
      </c>
      <c r="C2494" t="s">
        <v>1733</v>
      </c>
      <c r="D2494" t="s">
        <v>6883</v>
      </c>
      <c r="E2494" t="s">
        <v>1712</v>
      </c>
      <c r="H2494" t="str">
        <f>INDEX('Vensim Variables'!$B:$B,MATCH(EPS!$B2494,'Vensim Variables'!$A:$A,0))</f>
        <v>g pollutant</v>
      </c>
      <c r="I2494" t="str">
        <f t="shared" si="76"/>
        <v>OC</v>
      </c>
      <c r="J2494">
        <f>INDEX(NoSettings!$D:$D,MATCH(EPS!$A2494,NoSettings!$A:$A,0))</f>
        <v>13420000</v>
      </c>
      <c r="K2494">
        <f>INDEX(GWP!$C$2:$C$13,MATCH(EPS!I2494,GWP!$B$2:$B$13,0))</f>
        <v>0</v>
      </c>
      <c r="L2494" s="4">
        <f t="shared" si="77"/>
        <v>0</v>
      </c>
    </row>
    <row r="2495" spans="1:12">
      <c r="A2495" t="s">
        <v>8099</v>
      </c>
      <c r="B2495" t="s">
        <v>7381</v>
      </c>
      <c r="C2495" t="s">
        <v>1733</v>
      </c>
      <c r="D2495" t="s">
        <v>6883</v>
      </c>
      <c r="E2495" t="s">
        <v>1713</v>
      </c>
      <c r="H2495" t="str">
        <f>INDEX('Vensim Variables'!$B:$B,MATCH(EPS!$B2495,'Vensim Variables'!$A:$A,0))</f>
        <v>g pollutant</v>
      </c>
      <c r="I2495" t="str">
        <f t="shared" si="76"/>
        <v>CH4</v>
      </c>
      <c r="J2495">
        <f>INDEX(NoSettings!$D:$D,MATCH(EPS!$A2495,NoSettings!$A:$A,0))</f>
        <v>484157000</v>
      </c>
      <c r="K2495">
        <f>INDEX(GWP!$C$2:$C$13,MATCH(EPS!I2495,GWP!$B$2:$B$13,0))</f>
        <v>28</v>
      </c>
      <c r="L2495" s="4">
        <f t="shared" si="77"/>
        <v>1.3556396E-2</v>
      </c>
    </row>
    <row r="2496" spans="1:12">
      <c r="A2496" t="s">
        <v>8100</v>
      </c>
      <c r="B2496" t="s">
        <v>7381</v>
      </c>
      <c r="C2496" t="s">
        <v>1733</v>
      </c>
      <c r="D2496" t="s">
        <v>6883</v>
      </c>
      <c r="E2496" t="s">
        <v>1714</v>
      </c>
      <c r="H2496" t="str">
        <f>INDEX('Vensim Variables'!$B:$B,MATCH(EPS!$B2496,'Vensim Variables'!$A:$A,0))</f>
        <v>g pollutant</v>
      </c>
      <c r="I2496" t="str">
        <f t="shared" si="76"/>
        <v>N2O</v>
      </c>
      <c r="J2496">
        <f>INDEX(NoSettings!$D:$D,MATCH(EPS!$A2496,NoSettings!$A:$A,0))</f>
        <v>102297000</v>
      </c>
      <c r="K2496">
        <f>INDEX(GWP!$C$2:$C$13,MATCH(EPS!I2496,GWP!$B$2:$B$13,0))</f>
        <v>265</v>
      </c>
      <c r="L2496" s="4">
        <f t="shared" si="77"/>
        <v>2.7108705E-2</v>
      </c>
    </row>
    <row r="2497" spans="1:12">
      <c r="A2497" t="s">
        <v>8101</v>
      </c>
      <c r="B2497" t="s">
        <v>7381</v>
      </c>
      <c r="C2497" t="s">
        <v>1733</v>
      </c>
      <c r="D2497" t="s">
        <v>6883</v>
      </c>
      <c r="E2497" t="s">
        <v>1715</v>
      </c>
      <c r="H2497" t="str">
        <f>INDEX('Vensim Variables'!$B:$B,MATCH(EPS!$B2497,'Vensim Variables'!$A:$A,0))</f>
        <v>g pollutant</v>
      </c>
      <c r="I2497" t="str">
        <f t="shared" si="76"/>
        <v>F gases</v>
      </c>
      <c r="J2497">
        <f>INDEX(NoSettings!$D:$D,MATCH(EPS!$A2497,NoSettings!$A:$A,0))</f>
        <v>0</v>
      </c>
      <c r="K2497">
        <f>INDEX(GWP!$C$2:$C$13,MATCH(EPS!I2497,GWP!$B$2:$B$13,0))</f>
        <v>1</v>
      </c>
      <c r="L2497" s="4">
        <f t="shared" si="77"/>
        <v>0</v>
      </c>
    </row>
    <row r="2498" spans="1:12">
      <c r="A2498" t="s">
        <v>8102</v>
      </c>
      <c r="B2498" t="s">
        <v>7381</v>
      </c>
      <c r="C2498" t="s">
        <v>1733</v>
      </c>
      <c r="D2498" t="s">
        <v>6884</v>
      </c>
      <c r="E2498" t="s">
        <v>1702</v>
      </c>
      <c r="H2498" t="str">
        <f>INDEX('Vensim Variables'!$B:$B,MATCH(EPS!$B2498,'Vensim Variables'!$A:$A,0))</f>
        <v>g pollutant</v>
      </c>
      <c r="I2498" t="str">
        <f t="shared" si="76"/>
        <v>CO2</v>
      </c>
      <c r="J2498">
        <f>INDEX(NoSettings!$D:$D,MATCH(EPS!$A2498,NoSettings!$A:$A,0))</f>
        <v>0</v>
      </c>
      <c r="K2498">
        <f>INDEX(GWP!$C$2:$C$13,MATCH(EPS!I2498,GWP!$B$2:$B$13,0))</f>
        <v>1</v>
      </c>
      <c r="L2498" s="4">
        <f t="shared" si="77"/>
        <v>0</v>
      </c>
    </row>
    <row r="2499" spans="1:12">
      <c r="A2499" t="s">
        <v>8103</v>
      </c>
      <c r="B2499" t="s">
        <v>7381</v>
      </c>
      <c r="C2499" t="s">
        <v>1733</v>
      </c>
      <c r="D2499" t="s">
        <v>6884</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INDEX(NoSettings!$D:$D,MATCH(EPS!$A2499,NoSettings!$A:$A,0))</f>
        <v>0</v>
      </c>
      <c r="K2499">
        <f>INDEX(GWP!$C$2:$C$13,MATCH(EPS!I2499,GWP!$B$2:$B$13,0))</f>
        <v>0</v>
      </c>
      <c r="L2499" s="4">
        <f t="shared" ref="L2499:L2562" si="79">IF(H2499="g pollutant",K2499*J2499/10^12,IF(H2499="MMTCO2e",J2499,IF(H2499="MWh",J2499,0)))</f>
        <v>0</v>
      </c>
    </row>
    <row r="2500" spans="1:12">
      <c r="A2500" t="s">
        <v>8104</v>
      </c>
      <c r="B2500" t="s">
        <v>7381</v>
      </c>
      <c r="C2500" t="s">
        <v>1733</v>
      </c>
      <c r="D2500" t="s">
        <v>6884</v>
      </c>
      <c r="E2500" t="s">
        <v>1706</v>
      </c>
      <c r="H2500" t="str">
        <f>INDEX('Vensim Variables'!$B:$B,MATCH(EPS!$B2500,'Vensim Variables'!$A:$A,0))</f>
        <v>g pollutant</v>
      </c>
      <c r="I2500" t="str">
        <f t="shared" si="78"/>
        <v>CO</v>
      </c>
      <c r="J2500">
        <f>INDEX(NoSettings!$D:$D,MATCH(EPS!$A2500,NoSettings!$A:$A,0))</f>
        <v>0</v>
      </c>
      <c r="K2500">
        <f>INDEX(GWP!$C$2:$C$13,MATCH(EPS!I2500,GWP!$B$2:$B$13,0))</f>
        <v>0</v>
      </c>
      <c r="L2500" s="4">
        <f t="shared" si="79"/>
        <v>0</v>
      </c>
    </row>
    <row r="2501" spans="1:12">
      <c r="A2501" t="s">
        <v>8105</v>
      </c>
      <c r="B2501" t="s">
        <v>7381</v>
      </c>
      <c r="C2501" t="s">
        <v>1733</v>
      </c>
      <c r="D2501" t="s">
        <v>6884</v>
      </c>
      <c r="E2501" t="s">
        <v>1707</v>
      </c>
      <c r="H2501" t="str">
        <f>INDEX('Vensim Variables'!$B:$B,MATCH(EPS!$B2501,'Vensim Variables'!$A:$A,0))</f>
        <v>g pollutant</v>
      </c>
      <c r="I2501" t="str">
        <f t="shared" si="78"/>
        <v>NOx</v>
      </c>
      <c r="J2501">
        <f>INDEX(NoSettings!$D:$D,MATCH(EPS!$A2501,NoSettings!$A:$A,0))</f>
        <v>0</v>
      </c>
      <c r="K2501">
        <f>INDEX(GWP!$C$2:$C$13,MATCH(EPS!I2501,GWP!$B$2:$B$13,0))</f>
        <v>0</v>
      </c>
      <c r="L2501" s="4">
        <f t="shared" si="79"/>
        <v>0</v>
      </c>
    </row>
    <row r="2502" spans="1:12">
      <c r="A2502" t="s">
        <v>8106</v>
      </c>
      <c r="B2502" t="s">
        <v>7381</v>
      </c>
      <c r="C2502" t="s">
        <v>1733</v>
      </c>
      <c r="D2502" t="s">
        <v>6884</v>
      </c>
      <c r="E2502" t="s">
        <v>1708</v>
      </c>
      <c r="H2502" t="str">
        <f>INDEX('Vensim Variables'!$B:$B,MATCH(EPS!$B2502,'Vensim Variables'!$A:$A,0))</f>
        <v>g pollutant</v>
      </c>
      <c r="I2502" t="str">
        <f t="shared" si="78"/>
        <v>PM10</v>
      </c>
      <c r="J2502">
        <f>INDEX(NoSettings!$D:$D,MATCH(EPS!$A2502,NoSettings!$A:$A,0))</f>
        <v>0</v>
      </c>
      <c r="K2502">
        <f>INDEX(GWP!$C$2:$C$13,MATCH(EPS!I2502,GWP!$B$2:$B$13,0))</f>
        <v>0</v>
      </c>
      <c r="L2502" s="4">
        <f t="shared" si="79"/>
        <v>0</v>
      </c>
    </row>
    <row r="2503" spans="1:12">
      <c r="A2503" t="s">
        <v>8107</v>
      </c>
      <c r="B2503" t="s">
        <v>7381</v>
      </c>
      <c r="C2503" t="s">
        <v>1733</v>
      </c>
      <c r="D2503" t="s">
        <v>6884</v>
      </c>
      <c r="E2503" t="s">
        <v>1709</v>
      </c>
      <c r="H2503" t="str">
        <f>INDEX('Vensim Variables'!$B:$B,MATCH(EPS!$B2503,'Vensim Variables'!$A:$A,0))</f>
        <v>g pollutant</v>
      </c>
      <c r="I2503" t="str">
        <f t="shared" si="78"/>
        <v>PM25</v>
      </c>
      <c r="J2503">
        <f>INDEX(NoSettings!$D:$D,MATCH(EPS!$A2503,NoSettings!$A:$A,0))</f>
        <v>0</v>
      </c>
      <c r="K2503">
        <f>INDEX(GWP!$C$2:$C$13,MATCH(EPS!I2503,GWP!$B$2:$B$13,0))</f>
        <v>0</v>
      </c>
      <c r="L2503" s="4">
        <f t="shared" si="79"/>
        <v>0</v>
      </c>
    </row>
    <row r="2504" spans="1:12">
      <c r="A2504" t="s">
        <v>8108</v>
      </c>
      <c r="B2504" t="s">
        <v>7381</v>
      </c>
      <c r="C2504" t="s">
        <v>1733</v>
      </c>
      <c r="D2504" t="s">
        <v>6884</v>
      </c>
      <c r="E2504" t="s">
        <v>1710</v>
      </c>
      <c r="H2504" t="str">
        <f>INDEX('Vensim Variables'!$B:$B,MATCH(EPS!$B2504,'Vensim Variables'!$A:$A,0))</f>
        <v>g pollutant</v>
      </c>
      <c r="I2504" t="str">
        <f t="shared" si="78"/>
        <v>SOx</v>
      </c>
      <c r="J2504">
        <f>INDEX(NoSettings!$D:$D,MATCH(EPS!$A2504,NoSettings!$A:$A,0))</f>
        <v>0</v>
      </c>
      <c r="K2504">
        <f>INDEX(GWP!$C$2:$C$13,MATCH(EPS!I2504,GWP!$B$2:$B$13,0))</f>
        <v>0</v>
      </c>
      <c r="L2504" s="4">
        <f t="shared" si="79"/>
        <v>0</v>
      </c>
    </row>
    <row r="2505" spans="1:12">
      <c r="A2505" t="s">
        <v>8109</v>
      </c>
      <c r="B2505" t="s">
        <v>7381</v>
      </c>
      <c r="C2505" t="s">
        <v>1733</v>
      </c>
      <c r="D2505" t="s">
        <v>6884</v>
      </c>
      <c r="E2505" t="s">
        <v>1711</v>
      </c>
      <c r="H2505" t="str">
        <f>INDEX('Vensim Variables'!$B:$B,MATCH(EPS!$B2505,'Vensim Variables'!$A:$A,0))</f>
        <v>g pollutant</v>
      </c>
      <c r="I2505" t="str">
        <f t="shared" si="78"/>
        <v>BC</v>
      </c>
      <c r="J2505">
        <f>INDEX(NoSettings!$D:$D,MATCH(EPS!$A2505,NoSettings!$A:$A,0))</f>
        <v>0</v>
      </c>
      <c r="K2505">
        <f>INDEX(GWP!$C$2:$C$13,MATCH(EPS!I2505,GWP!$B$2:$B$13,0))</f>
        <v>0</v>
      </c>
      <c r="L2505" s="4">
        <f t="shared" si="79"/>
        <v>0</v>
      </c>
    </row>
    <row r="2506" spans="1:12">
      <c r="A2506" t="s">
        <v>8110</v>
      </c>
      <c r="B2506" t="s">
        <v>7381</v>
      </c>
      <c r="C2506" t="s">
        <v>1733</v>
      </c>
      <c r="D2506" t="s">
        <v>6884</v>
      </c>
      <c r="E2506" t="s">
        <v>1712</v>
      </c>
      <c r="H2506" t="str">
        <f>INDEX('Vensim Variables'!$B:$B,MATCH(EPS!$B2506,'Vensim Variables'!$A:$A,0))</f>
        <v>g pollutant</v>
      </c>
      <c r="I2506" t="str">
        <f t="shared" si="78"/>
        <v>OC</v>
      </c>
      <c r="J2506">
        <f>INDEX(NoSettings!$D:$D,MATCH(EPS!$A2506,NoSettings!$A:$A,0))</f>
        <v>0</v>
      </c>
      <c r="K2506">
        <f>INDEX(GWP!$C$2:$C$13,MATCH(EPS!I2506,GWP!$B$2:$B$13,0))</f>
        <v>0</v>
      </c>
      <c r="L2506" s="4">
        <f t="shared" si="79"/>
        <v>0</v>
      </c>
    </row>
    <row r="2507" spans="1:12">
      <c r="A2507" t="s">
        <v>8111</v>
      </c>
      <c r="B2507" t="s">
        <v>7381</v>
      </c>
      <c r="C2507" t="s">
        <v>1733</v>
      </c>
      <c r="D2507" t="s">
        <v>6884</v>
      </c>
      <c r="E2507" t="s">
        <v>1713</v>
      </c>
      <c r="H2507" t="str">
        <f>INDEX('Vensim Variables'!$B:$B,MATCH(EPS!$B2507,'Vensim Variables'!$A:$A,0))</f>
        <v>g pollutant</v>
      </c>
      <c r="I2507" t="str">
        <f t="shared" si="78"/>
        <v>CH4</v>
      </c>
      <c r="J2507">
        <f>INDEX(NoSettings!$D:$D,MATCH(EPS!$A2507,NoSettings!$A:$A,0))</f>
        <v>0</v>
      </c>
      <c r="K2507">
        <f>INDEX(GWP!$C$2:$C$13,MATCH(EPS!I2507,GWP!$B$2:$B$13,0))</f>
        <v>28</v>
      </c>
      <c r="L2507" s="4">
        <f t="shared" si="79"/>
        <v>0</v>
      </c>
    </row>
    <row r="2508" spans="1:12">
      <c r="A2508" t="s">
        <v>8112</v>
      </c>
      <c r="B2508" t="s">
        <v>7381</v>
      </c>
      <c r="C2508" t="s">
        <v>1733</v>
      </c>
      <c r="D2508" t="s">
        <v>6884</v>
      </c>
      <c r="E2508" t="s">
        <v>1714</v>
      </c>
      <c r="H2508" t="str">
        <f>INDEX('Vensim Variables'!$B:$B,MATCH(EPS!$B2508,'Vensim Variables'!$A:$A,0))</f>
        <v>g pollutant</v>
      </c>
      <c r="I2508" t="str">
        <f t="shared" si="78"/>
        <v>N2O</v>
      </c>
      <c r="J2508">
        <f>INDEX(NoSettings!$D:$D,MATCH(EPS!$A2508,NoSettings!$A:$A,0))</f>
        <v>0</v>
      </c>
      <c r="K2508">
        <f>INDEX(GWP!$C$2:$C$13,MATCH(EPS!I2508,GWP!$B$2:$B$13,0))</f>
        <v>265</v>
      </c>
      <c r="L2508" s="4">
        <f t="shared" si="79"/>
        <v>0</v>
      </c>
    </row>
    <row r="2509" spans="1:12">
      <c r="A2509" t="s">
        <v>8113</v>
      </c>
      <c r="B2509" t="s">
        <v>7381</v>
      </c>
      <c r="C2509" t="s">
        <v>1733</v>
      </c>
      <c r="D2509" t="s">
        <v>6884</v>
      </c>
      <c r="E2509" t="s">
        <v>1715</v>
      </c>
      <c r="H2509" t="str">
        <f>INDEX('Vensim Variables'!$B:$B,MATCH(EPS!$B2509,'Vensim Variables'!$A:$A,0))</f>
        <v>g pollutant</v>
      </c>
      <c r="I2509" t="str">
        <f t="shared" si="78"/>
        <v>F gases</v>
      </c>
      <c r="J2509">
        <f>INDEX(NoSettings!$D:$D,MATCH(EPS!$A2509,NoSettings!$A:$A,0))</f>
        <v>0</v>
      </c>
      <c r="K2509">
        <f>INDEX(GWP!$C$2:$C$13,MATCH(EPS!I2509,GWP!$B$2:$B$13,0))</f>
        <v>1</v>
      </c>
      <c r="L2509" s="4">
        <f t="shared" si="79"/>
        <v>0</v>
      </c>
    </row>
    <row r="2510" spans="1:12">
      <c r="A2510" t="s">
        <v>8114</v>
      </c>
      <c r="B2510" t="s">
        <v>7381</v>
      </c>
      <c r="C2510" t="s">
        <v>1733</v>
      </c>
      <c r="D2510" t="s">
        <v>6885</v>
      </c>
      <c r="E2510" t="s">
        <v>1702</v>
      </c>
      <c r="H2510" t="str">
        <f>INDEX('Vensim Variables'!$B:$B,MATCH(EPS!$B2510,'Vensim Variables'!$A:$A,0))</f>
        <v>g pollutant</v>
      </c>
      <c r="I2510" t="str">
        <f t="shared" si="78"/>
        <v>CO2</v>
      </c>
      <c r="J2510">
        <f>INDEX(NoSettings!$D:$D,MATCH(EPS!$A2510,NoSettings!$A:$A,0))</f>
        <v>0</v>
      </c>
      <c r="K2510">
        <f>INDEX(GWP!$C$2:$C$13,MATCH(EPS!I2510,GWP!$B$2:$B$13,0))</f>
        <v>1</v>
      </c>
      <c r="L2510" s="4">
        <f t="shared" si="79"/>
        <v>0</v>
      </c>
    </row>
    <row r="2511" spans="1:12">
      <c r="A2511" t="s">
        <v>8115</v>
      </c>
      <c r="B2511" t="s">
        <v>7381</v>
      </c>
      <c r="C2511" t="s">
        <v>1733</v>
      </c>
      <c r="D2511" t="s">
        <v>6885</v>
      </c>
      <c r="E2511" t="s">
        <v>1705</v>
      </c>
      <c r="H2511" t="str">
        <f>INDEX('Vensim Variables'!$B:$B,MATCH(EPS!$B2511,'Vensim Variables'!$A:$A,0))</f>
        <v>g pollutant</v>
      </c>
      <c r="I2511" t="str">
        <f t="shared" si="78"/>
        <v>VOC</v>
      </c>
      <c r="J2511">
        <f>INDEX(NoSettings!$D:$D,MATCH(EPS!$A2511,NoSettings!$A:$A,0))</f>
        <v>0</v>
      </c>
      <c r="K2511">
        <f>INDEX(GWP!$C$2:$C$13,MATCH(EPS!I2511,GWP!$B$2:$B$13,0))</f>
        <v>0</v>
      </c>
      <c r="L2511" s="4">
        <f t="shared" si="79"/>
        <v>0</v>
      </c>
    </row>
    <row r="2512" spans="1:12">
      <c r="A2512" t="s">
        <v>8116</v>
      </c>
      <c r="B2512" t="s">
        <v>7381</v>
      </c>
      <c r="C2512" t="s">
        <v>1733</v>
      </c>
      <c r="D2512" t="s">
        <v>6885</v>
      </c>
      <c r="E2512" t="s">
        <v>1706</v>
      </c>
      <c r="H2512" t="str">
        <f>INDEX('Vensim Variables'!$B:$B,MATCH(EPS!$B2512,'Vensim Variables'!$A:$A,0))</f>
        <v>g pollutant</v>
      </c>
      <c r="I2512" t="str">
        <f t="shared" si="78"/>
        <v>CO</v>
      </c>
      <c r="J2512">
        <f>INDEX(NoSettings!$D:$D,MATCH(EPS!$A2512,NoSettings!$A:$A,0))</f>
        <v>0</v>
      </c>
      <c r="K2512">
        <f>INDEX(GWP!$C$2:$C$13,MATCH(EPS!I2512,GWP!$B$2:$B$13,0))</f>
        <v>0</v>
      </c>
      <c r="L2512" s="4">
        <f t="shared" si="79"/>
        <v>0</v>
      </c>
    </row>
    <row r="2513" spans="1:12">
      <c r="A2513" t="s">
        <v>8117</v>
      </c>
      <c r="B2513" t="s">
        <v>7381</v>
      </c>
      <c r="C2513" t="s">
        <v>1733</v>
      </c>
      <c r="D2513" t="s">
        <v>6885</v>
      </c>
      <c r="E2513" t="s">
        <v>1707</v>
      </c>
      <c r="H2513" t="str">
        <f>INDEX('Vensim Variables'!$B:$B,MATCH(EPS!$B2513,'Vensim Variables'!$A:$A,0))</f>
        <v>g pollutant</v>
      </c>
      <c r="I2513" t="str">
        <f t="shared" si="78"/>
        <v>NOx</v>
      </c>
      <c r="J2513">
        <f>INDEX(NoSettings!$D:$D,MATCH(EPS!$A2513,NoSettings!$A:$A,0))</f>
        <v>0</v>
      </c>
      <c r="K2513">
        <f>INDEX(GWP!$C$2:$C$13,MATCH(EPS!I2513,GWP!$B$2:$B$13,0))</f>
        <v>0</v>
      </c>
      <c r="L2513" s="4">
        <f t="shared" si="79"/>
        <v>0</v>
      </c>
    </row>
    <row r="2514" spans="1:12">
      <c r="A2514" t="s">
        <v>8118</v>
      </c>
      <c r="B2514" t="s">
        <v>7381</v>
      </c>
      <c r="C2514" t="s">
        <v>1733</v>
      </c>
      <c r="D2514" t="s">
        <v>6885</v>
      </c>
      <c r="E2514" t="s">
        <v>1708</v>
      </c>
      <c r="H2514" t="str">
        <f>INDEX('Vensim Variables'!$B:$B,MATCH(EPS!$B2514,'Vensim Variables'!$A:$A,0))</f>
        <v>g pollutant</v>
      </c>
      <c r="I2514" t="str">
        <f t="shared" si="78"/>
        <v>PM10</v>
      </c>
      <c r="J2514">
        <f>INDEX(NoSettings!$D:$D,MATCH(EPS!$A2514,NoSettings!$A:$A,0))</f>
        <v>0</v>
      </c>
      <c r="K2514">
        <f>INDEX(GWP!$C$2:$C$13,MATCH(EPS!I2514,GWP!$B$2:$B$13,0))</f>
        <v>0</v>
      </c>
      <c r="L2514" s="4">
        <f t="shared" si="79"/>
        <v>0</v>
      </c>
    </row>
    <row r="2515" spans="1:12">
      <c r="A2515" t="s">
        <v>8119</v>
      </c>
      <c r="B2515" t="s">
        <v>7381</v>
      </c>
      <c r="C2515" t="s">
        <v>1733</v>
      </c>
      <c r="D2515" t="s">
        <v>6885</v>
      </c>
      <c r="E2515" t="s">
        <v>1709</v>
      </c>
      <c r="H2515" t="str">
        <f>INDEX('Vensim Variables'!$B:$B,MATCH(EPS!$B2515,'Vensim Variables'!$A:$A,0))</f>
        <v>g pollutant</v>
      </c>
      <c r="I2515" t="str">
        <f t="shared" si="78"/>
        <v>PM25</v>
      </c>
      <c r="J2515">
        <f>INDEX(NoSettings!$D:$D,MATCH(EPS!$A2515,NoSettings!$A:$A,0))</f>
        <v>0</v>
      </c>
      <c r="K2515">
        <f>INDEX(GWP!$C$2:$C$13,MATCH(EPS!I2515,GWP!$B$2:$B$13,0))</f>
        <v>0</v>
      </c>
      <c r="L2515" s="4">
        <f t="shared" si="79"/>
        <v>0</v>
      </c>
    </row>
    <row r="2516" spans="1:12">
      <c r="A2516" t="s">
        <v>8120</v>
      </c>
      <c r="B2516" t="s">
        <v>7381</v>
      </c>
      <c r="C2516" t="s">
        <v>1733</v>
      </c>
      <c r="D2516" t="s">
        <v>6885</v>
      </c>
      <c r="E2516" t="s">
        <v>1710</v>
      </c>
      <c r="H2516" t="str">
        <f>INDEX('Vensim Variables'!$B:$B,MATCH(EPS!$B2516,'Vensim Variables'!$A:$A,0))</f>
        <v>g pollutant</v>
      </c>
      <c r="I2516" t="str">
        <f t="shared" si="78"/>
        <v>SOx</v>
      </c>
      <c r="J2516">
        <f>INDEX(NoSettings!$D:$D,MATCH(EPS!$A2516,NoSettings!$A:$A,0))</f>
        <v>0</v>
      </c>
      <c r="K2516">
        <f>INDEX(GWP!$C$2:$C$13,MATCH(EPS!I2516,GWP!$B$2:$B$13,0))</f>
        <v>0</v>
      </c>
      <c r="L2516" s="4">
        <f t="shared" si="79"/>
        <v>0</v>
      </c>
    </row>
    <row r="2517" spans="1:12">
      <c r="A2517" t="s">
        <v>8121</v>
      </c>
      <c r="B2517" t="s">
        <v>7381</v>
      </c>
      <c r="C2517" t="s">
        <v>1733</v>
      </c>
      <c r="D2517" t="s">
        <v>6885</v>
      </c>
      <c r="E2517" t="s">
        <v>1711</v>
      </c>
      <c r="H2517" t="str">
        <f>INDEX('Vensim Variables'!$B:$B,MATCH(EPS!$B2517,'Vensim Variables'!$A:$A,0))</f>
        <v>g pollutant</v>
      </c>
      <c r="I2517" t="str">
        <f t="shared" si="78"/>
        <v>BC</v>
      </c>
      <c r="J2517">
        <f>INDEX(NoSettings!$D:$D,MATCH(EPS!$A2517,NoSettings!$A:$A,0))</f>
        <v>0</v>
      </c>
      <c r="K2517">
        <f>INDEX(GWP!$C$2:$C$13,MATCH(EPS!I2517,GWP!$B$2:$B$13,0))</f>
        <v>0</v>
      </c>
      <c r="L2517" s="4">
        <f t="shared" si="79"/>
        <v>0</v>
      </c>
    </row>
    <row r="2518" spans="1:12">
      <c r="A2518" t="s">
        <v>8122</v>
      </c>
      <c r="B2518" t="s">
        <v>7381</v>
      </c>
      <c r="C2518" t="s">
        <v>1733</v>
      </c>
      <c r="D2518" t="s">
        <v>6885</v>
      </c>
      <c r="E2518" t="s">
        <v>1712</v>
      </c>
      <c r="H2518" t="str">
        <f>INDEX('Vensim Variables'!$B:$B,MATCH(EPS!$B2518,'Vensim Variables'!$A:$A,0))</f>
        <v>g pollutant</v>
      </c>
      <c r="I2518" t="str">
        <f t="shared" si="78"/>
        <v>OC</v>
      </c>
      <c r="J2518">
        <f>INDEX(NoSettings!$D:$D,MATCH(EPS!$A2518,NoSettings!$A:$A,0))</f>
        <v>0</v>
      </c>
      <c r="K2518">
        <f>INDEX(GWP!$C$2:$C$13,MATCH(EPS!I2518,GWP!$B$2:$B$13,0))</f>
        <v>0</v>
      </c>
      <c r="L2518" s="4">
        <f t="shared" si="79"/>
        <v>0</v>
      </c>
    </row>
    <row r="2519" spans="1:12">
      <c r="A2519" t="s">
        <v>8123</v>
      </c>
      <c r="B2519" t="s">
        <v>7381</v>
      </c>
      <c r="C2519" t="s">
        <v>1733</v>
      </c>
      <c r="D2519" t="s">
        <v>6885</v>
      </c>
      <c r="E2519" t="s">
        <v>1713</v>
      </c>
      <c r="H2519" t="str">
        <f>INDEX('Vensim Variables'!$B:$B,MATCH(EPS!$B2519,'Vensim Variables'!$A:$A,0))</f>
        <v>g pollutant</v>
      </c>
      <c r="I2519" t="str">
        <f t="shared" si="78"/>
        <v>CH4</v>
      </c>
      <c r="J2519">
        <f>INDEX(NoSettings!$D:$D,MATCH(EPS!$A2519,NoSettings!$A:$A,0))</f>
        <v>0</v>
      </c>
      <c r="K2519">
        <f>INDEX(GWP!$C$2:$C$13,MATCH(EPS!I2519,GWP!$B$2:$B$13,0))</f>
        <v>28</v>
      </c>
      <c r="L2519" s="4">
        <f t="shared" si="79"/>
        <v>0</v>
      </c>
    </row>
    <row r="2520" spans="1:12">
      <c r="A2520" t="s">
        <v>8124</v>
      </c>
      <c r="B2520" t="s">
        <v>7381</v>
      </c>
      <c r="C2520" t="s">
        <v>1733</v>
      </c>
      <c r="D2520" t="s">
        <v>6885</v>
      </c>
      <c r="E2520" t="s">
        <v>1714</v>
      </c>
      <c r="H2520" t="str">
        <f>INDEX('Vensim Variables'!$B:$B,MATCH(EPS!$B2520,'Vensim Variables'!$A:$A,0))</f>
        <v>g pollutant</v>
      </c>
      <c r="I2520" t="str">
        <f t="shared" si="78"/>
        <v>N2O</v>
      </c>
      <c r="J2520">
        <f>INDEX(NoSettings!$D:$D,MATCH(EPS!$A2520,NoSettings!$A:$A,0))</f>
        <v>0</v>
      </c>
      <c r="K2520">
        <f>INDEX(GWP!$C$2:$C$13,MATCH(EPS!I2520,GWP!$B$2:$B$13,0))</f>
        <v>265</v>
      </c>
      <c r="L2520" s="4">
        <f t="shared" si="79"/>
        <v>0</v>
      </c>
    </row>
    <row r="2521" spans="1:12">
      <c r="A2521" t="s">
        <v>8125</v>
      </c>
      <c r="B2521" t="s">
        <v>7381</v>
      </c>
      <c r="C2521" t="s">
        <v>1733</v>
      </c>
      <c r="D2521" t="s">
        <v>6885</v>
      </c>
      <c r="E2521" t="s">
        <v>1715</v>
      </c>
      <c r="H2521" t="str">
        <f>INDEX('Vensim Variables'!$B:$B,MATCH(EPS!$B2521,'Vensim Variables'!$A:$A,0))</f>
        <v>g pollutant</v>
      </c>
      <c r="I2521" t="str">
        <f t="shared" si="78"/>
        <v>F gases</v>
      </c>
      <c r="J2521">
        <f>INDEX(NoSettings!$D:$D,MATCH(EPS!$A2521,NoSettings!$A:$A,0))</f>
        <v>0</v>
      </c>
      <c r="K2521">
        <f>INDEX(GWP!$C$2:$C$13,MATCH(EPS!I2521,GWP!$B$2:$B$13,0))</f>
        <v>1</v>
      </c>
      <c r="L2521" s="4">
        <f t="shared" si="79"/>
        <v>0</v>
      </c>
    </row>
    <row r="2522" spans="1:12">
      <c r="A2522" t="s">
        <v>8126</v>
      </c>
      <c r="B2522" t="s">
        <v>7381</v>
      </c>
      <c r="C2522" t="s">
        <v>1733</v>
      </c>
      <c r="D2522" t="s">
        <v>6886</v>
      </c>
      <c r="E2522" t="s">
        <v>1702</v>
      </c>
      <c r="H2522" t="str">
        <f>INDEX('Vensim Variables'!$B:$B,MATCH(EPS!$B2522,'Vensim Variables'!$A:$A,0))</f>
        <v>g pollutant</v>
      </c>
      <c r="I2522" t="str">
        <f t="shared" si="78"/>
        <v>CO2</v>
      </c>
      <c r="J2522">
        <f>INDEX(NoSettings!$D:$D,MATCH(EPS!$A2522,NoSettings!$A:$A,0))</f>
        <v>12259800000000</v>
      </c>
      <c r="K2522">
        <f>INDEX(GWP!$C$2:$C$13,MATCH(EPS!I2522,GWP!$B$2:$B$13,0))</f>
        <v>1</v>
      </c>
      <c r="L2522" s="4">
        <f t="shared" si="79"/>
        <v>12.2598</v>
      </c>
    </row>
    <row r="2523" spans="1:12">
      <c r="A2523" t="s">
        <v>8127</v>
      </c>
      <c r="B2523" t="s">
        <v>7381</v>
      </c>
      <c r="C2523" t="s">
        <v>1733</v>
      </c>
      <c r="D2523" t="s">
        <v>6886</v>
      </c>
      <c r="E2523" t="s">
        <v>1705</v>
      </c>
      <c r="H2523" t="str">
        <f>INDEX('Vensim Variables'!$B:$B,MATCH(EPS!$B2523,'Vensim Variables'!$A:$A,0))</f>
        <v>g pollutant</v>
      </c>
      <c r="I2523" t="str">
        <f t="shared" si="78"/>
        <v>VOC</v>
      </c>
      <c r="J2523">
        <f>INDEX(NoSettings!$D:$D,MATCH(EPS!$A2523,NoSettings!$A:$A,0))</f>
        <v>113830000</v>
      </c>
      <c r="K2523">
        <f>INDEX(GWP!$C$2:$C$13,MATCH(EPS!I2523,GWP!$B$2:$B$13,0))</f>
        <v>0</v>
      </c>
      <c r="L2523" s="4">
        <f t="shared" si="79"/>
        <v>0</v>
      </c>
    </row>
    <row r="2524" spans="1:12">
      <c r="A2524" t="s">
        <v>8128</v>
      </c>
      <c r="B2524" t="s">
        <v>7381</v>
      </c>
      <c r="C2524" t="s">
        <v>1733</v>
      </c>
      <c r="D2524" t="s">
        <v>6886</v>
      </c>
      <c r="E2524" t="s">
        <v>1706</v>
      </c>
      <c r="H2524" t="str">
        <f>INDEX('Vensim Variables'!$B:$B,MATCH(EPS!$B2524,'Vensim Variables'!$A:$A,0))</f>
        <v>g pollutant</v>
      </c>
      <c r="I2524" t="str">
        <f t="shared" si="78"/>
        <v>CO</v>
      </c>
      <c r="J2524">
        <f>INDEX(NoSettings!$D:$D,MATCH(EPS!$A2524,NoSettings!$A:$A,0))</f>
        <v>3858710000</v>
      </c>
      <c r="K2524">
        <f>INDEX(GWP!$C$2:$C$13,MATCH(EPS!I2524,GWP!$B$2:$B$13,0))</f>
        <v>0</v>
      </c>
      <c r="L2524" s="4">
        <f t="shared" si="79"/>
        <v>0</v>
      </c>
    </row>
    <row r="2525" spans="1:12">
      <c r="A2525" t="s">
        <v>8129</v>
      </c>
      <c r="B2525" t="s">
        <v>7381</v>
      </c>
      <c r="C2525" t="s">
        <v>1733</v>
      </c>
      <c r="D2525" t="s">
        <v>6886</v>
      </c>
      <c r="E2525" t="s">
        <v>1707</v>
      </c>
      <c r="H2525" t="str">
        <f>INDEX('Vensim Variables'!$B:$B,MATCH(EPS!$B2525,'Vensim Variables'!$A:$A,0))</f>
        <v>g pollutant</v>
      </c>
      <c r="I2525" t="str">
        <f t="shared" si="78"/>
        <v>NOx</v>
      </c>
      <c r="J2525">
        <f>INDEX(NoSettings!$D:$D,MATCH(EPS!$A2525,NoSettings!$A:$A,0))</f>
        <v>11157600000</v>
      </c>
      <c r="K2525">
        <f>INDEX(GWP!$C$2:$C$13,MATCH(EPS!I2525,GWP!$B$2:$B$13,0))</f>
        <v>0</v>
      </c>
      <c r="L2525" s="4">
        <f t="shared" si="79"/>
        <v>0</v>
      </c>
    </row>
    <row r="2526" spans="1:12">
      <c r="A2526" t="s">
        <v>8130</v>
      </c>
      <c r="B2526" t="s">
        <v>7381</v>
      </c>
      <c r="C2526" t="s">
        <v>1733</v>
      </c>
      <c r="D2526" t="s">
        <v>6886</v>
      </c>
      <c r="E2526" t="s">
        <v>1708</v>
      </c>
      <c r="H2526" t="str">
        <f>INDEX('Vensim Variables'!$B:$B,MATCH(EPS!$B2526,'Vensim Variables'!$A:$A,0))</f>
        <v>g pollutant</v>
      </c>
      <c r="I2526" t="str">
        <f t="shared" si="78"/>
        <v>PM10</v>
      </c>
      <c r="J2526">
        <f>INDEX(NoSettings!$D:$D,MATCH(EPS!$A2526,NoSettings!$A:$A,0))</f>
        <v>3981090000</v>
      </c>
      <c r="K2526">
        <f>INDEX(GWP!$C$2:$C$13,MATCH(EPS!I2526,GWP!$B$2:$B$13,0))</f>
        <v>0</v>
      </c>
      <c r="L2526" s="4">
        <f t="shared" si="79"/>
        <v>0</v>
      </c>
    </row>
    <row r="2527" spans="1:12">
      <c r="A2527" t="s">
        <v>8131</v>
      </c>
      <c r="B2527" t="s">
        <v>7381</v>
      </c>
      <c r="C2527" t="s">
        <v>1733</v>
      </c>
      <c r="D2527" t="s">
        <v>6886</v>
      </c>
      <c r="E2527" t="s">
        <v>1709</v>
      </c>
      <c r="H2527" t="str">
        <f>INDEX('Vensim Variables'!$B:$B,MATCH(EPS!$B2527,'Vensim Variables'!$A:$A,0))</f>
        <v>g pollutant</v>
      </c>
      <c r="I2527" t="str">
        <f t="shared" si="78"/>
        <v>PM25</v>
      </c>
      <c r="J2527">
        <f>INDEX(NoSettings!$D:$D,MATCH(EPS!$A2527,NoSettings!$A:$A,0))</f>
        <v>1197360000</v>
      </c>
      <c r="K2527">
        <f>INDEX(GWP!$C$2:$C$13,MATCH(EPS!I2527,GWP!$B$2:$B$13,0))</f>
        <v>0</v>
      </c>
      <c r="L2527" s="4">
        <f t="shared" si="79"/>
        <v>0</v>
      </c>
    </row>
    <row r="2528" spans="1:12">
      <c r="A2528" t="s">
        <v>8132</v>
      </c>
      <c r="B2528" t="s">
        <v>7381</v>
      </c>
      <c r="C2528" t="s">
        <v>1733</v>
      </c>
      <c r="D2528" t="s">
        <v>6886</v>
      </c>
      <c r="E2528" t="s">
        <v>1710</v>
      </c>
      <c r="H2528" t="str">
        <f>INDEX('Vensim Variables'!$B:$B,MATCH(EPS!$B2528,'Vensim Variables'!$A:$A,0))</f>
        <v>g pollutant</v>
      </c>
      <c r="I2528" t="str">
        <f t="shared" si="78"/>
        <v>SOx</v>
      </c>
      <c r="J2528">
        <f>INDEX(NoSettings!$D:$D,MATCH(EPS!$A2528,NoSettings!$A:$A,0))</f>
        <v>29868400000</v>
      </c>
      <c r="K2528">
        <f>INDEX(GWP!$C$2:$C$13,MATCH(EPS!I2528,GWP!$B$2:$B$13,0))</f>
        <v>0</v>
      </c>
      <c r="L2528" s="4">
        <f t="shared" si="79"/>
        <v>0</v>
      </c>
    </row>
    <row r="2529" spans="1:12">
      <c r="A2529" t="s">
        <v>8133</v>
      </c>
      <c r="B2529" t="s">
        <v>7381</v>
      </c>
      <c r="C2529" t="s">
        <v>1733</v>
      </c>
      <c r="D2529" t="s">
        <v>6886</v>
      </c>
      <c r="E2529" t="s">
        <v>1711</v>
      </c>
      <c r="H2529" t="str">
        <f>INDEX('Vensim Variables'!$B:$B,MATCH(EPS!$B2529,'Vensim Variables'!$A:$A,0))</f>
        <v>g pollutant</v>
      </c>
      <c r="I2529" t="str">
        <f t="shared" si="78"/>
        <v>BC</v>
      </c>
      <c r="J2529">
        <f>INDEX(NoSettings!$D:$D,MATCH(EPS!$A2529,NoSettings!$A:$A,0))</f>
        <v>41828500</v>
      </c>
      <c r="K2529">
        <f>INDEX(GWP!$C$2:$C$13,MATCH(EPS!I2529,GWP!$B$2:$B$13,0))</f>
        <v>0</v>
      </c>
      <c r="L2529" s="4">
        <f t="shared" si="79"/>
        <v>0</v>
      </c>
    </row>
    <row r="2530" spans="1:12">
      <c r="A2530" t="s">
        <v>8134</v>
      </c>
      <c r="B2530" t="s">
        <v>7381</v>
      </c>
      <c r="C2530" t="s">
        <v>1733</v>
      </c>
      <c r="D2530" t="s">
        <v>6886</v>
      </c>
      <c r="E2530" t="s">
        <v>1712</v>
      </c>
      <c r="H2530" t="str">
        <f>INDEX('Vensim Variables'!$B:$B,MATCH(EPS!$B2530,'Vensim Variables'!$A:$A,0))</f>
        <v>g pollutant</v>
      </c>
      <c r="I2530" t="str">
        <f t="shared" si="78"/>
        <v>OC</v>
      </c>
      <c r="J2530">
        <f>INDEX(NoSettings!$D:$D,MATCH(EPS!$A2530,NoSettings!$A:$A,0))</f>
        <v>28490000</v>
      </c>
      <c r="K2530">
        <f>INDEX(GWP!$C$2:$C$13,MATCH(EPS!I2530,GWP!$B$2:$B$13,0))</f>
        <v>0</v>
      </c>
      <c r="L2530" s="4">
        <f t="shared" si="79"/>
        <v>0</v>
      </c>
    </row>
    <row r="2531" spans="1:12">
      <c r="A2531" t="s">
        <v>8135</v>
      </c>
      <c r="B2531" t="s">
        <v>7381</v>
      </c>
      <c r="C2531" t="s">
        <v>1733</v>
      </c>
      <c r="D2531" t="s">
        <v>6886</v>
      </c>
      <c r="E2531" t="s">
        <v>1713</v>
      </c>
      <c r="H2531" t="str">
        <f>INDEX('Vensim Variables'!$B:$B,MATCH(EPS!$B2531,'Vensim Variables'!$A:$A,0))</f>
        <v>g pollutant</v>
      </c>
      <c r="I2531" t="str">
        <f t="shared" si="78"/>
        <v>CH4</v>
      </c>
      <c r="J2531">
        <f>INDEX(NoSettings!$D:$D,MATCH(EPS!$A2531,NoSettings!$A:$A,0))</f>
        <v>1027840000</v>
      </c>
      <c r="K2531">
        <f>INDEX(GWP!$C$2:$C$13,MATCH(EPS!I2531,GWP!$B$2:$B$13,0))</f>
        <v>28</v>
      </c>
      <c r="L2531" s="4">
        <f t="shared" si="79"/>
        <v>2.8779519999999999E-2</v>
      </c>
    </row>
    <row r="2532" spans="1:12">
      <c r="A2532" t="s">
        <v>8136</v>
      </c>
      <c r="B2532" t="s">
        <v>7381</v>
      </c>
      <c r="C2532" t="s">
        <v>1733</v>
      </c>
      <c r="D2532" t="s">
        <v>6886</v>
      </c>
      <c r="E2532" t="s">
        <v>1714</v>
      </c>
      <c r="H2532" t="str">
        <f>INDEX('Vensim Variables'!$B:$B,MATCH(EPS!$B2532,'Vensim Variables'!$A:$A,0))</f>
        <v>g pollutant</v>
      </c>
      <c r="I2532" t="str">
        <f t="shared" si="78"/>
        <v>N2O</v>
      </c>
      <c r="J2532">
        <f>INDEX(NoSettings!$D:$D,MATCH(EPS!$A2532,NoSettings!$A:$A,0))</f>
        <v>217172000</v>
      </c>
      <c r="K2532">
        <f>INDEX(GWP!$C$2:$C$13,MATCH(EPS!I2532,GWP!$B$2:$B$13,0))</f>
        <v>265</v>
      </c>
      <c r="L2532" s="4">
        <f t="shared" si="79"/>
        <v>5.7550579999999997E-2</v>
      </c>
    </row>
    <row r="2533" spans="1:12">
      <c r="A2533" t="s">
        <v>8137</v>
      </c>
      <c r="B2533" t="s">
        <v>7381</v>
      </c>
      <c r="C2533" t="s">
        <v>1733</v>
      </c>
      <c r="D2533" t="s">
        <v>6886</v>
      </c>
      <c r="E2533" t="s">
        <v>1715</v>
      </c>
      <c r="H2533" t="str">
        <f>INDEX('Vensim Variables'!$B:$B,MATCH(EPS!$B2533,'Vensim Variables'!$A:$A,0))</f>
        <v>g pollutant</v>
      </c>
      <c r="I2533" t="str">
        <f t="shared" si="78"/>
        <v>F gases</v>
      </c>
      <c r="J2533">
        <f>INDEX(NoSettings!$D:$D,MATCH(EPS!$A2533,NoSettings!$A:$A,0))</f>
        <v>0</v>
      </c>
      <c r="K2533">
        <f>INDEX(GWP!$C$2:$C$13,MATCH(EPS!I2533,GWP!$B$2:$B$13,0))</f>
        <v>1</v>
      </c>
      <c r="L2533" s="4">
        <f t="shared" si="79"/>
        <v>0</v>
      </c>
    </row>
    <row r="2534" spans="1:12">
      <c r="A2534" t="s">
        <v>8138</v>
      </c>
      <c r="B2534" t="s">
        <v>7381</v>
      </c>
      <c r="C2534" t="s">
        <v>1733</v>
      </c>
      <c r="D2534" t="s">
        <v>6887</v>
      </c>
      <c r="E2534" t="s">
        <v>1702</v>
      </c>
      <c r="H2534" t="str">
        <f>INDEX('Vensim Variables'!$B:$B,MATCH(EPS!$B2534,'Vensim Variables'!$A:$A,0))</f>
        <v>g pollutant</v>
      </c>
      <c r="I2534" t="str">
        <f t="shared" si="78"/>
        <v>CO2</v>
      </c>
      <c r="J2534">
        <f>INDEX(NoSettings!$D:$D,MATCH(EPS!$A2534,NoSettings!$A:$A,0))</f>
        <v>11732300000000</v>
      </c>
      <c r="K2534">
        <f>INDEX(GWP!$C$2:$C$13,MATCH(EPS!I2534,GWP!$B$2:$B$13,0))</f>
        <v>1</v>
      </c>
      <c r="L2534" s="4">
        <f t="shared" si="79"/>
        <v>11.7323</v>
      </c>
    </row>
    <row r="2535" spans="1:12">
      <c r="A2535" t="s">
        <v>8139</v>
      </c>
      <c r="B2535" t="s">
        <v>7381</v>
      </c>
      <c r="C2535" t="s">
        <v>1733</v>
      </c>
      <c r="D2535" t="s">
        <v>6887</v>
      </c>
      <c r="E2535" t="s">
        <v>1705</v>
      </c>
      <c r="H2535" t="str">
        <f>INDEX('Vensim Variables'!$B:$B,MATCH(EPS!$B2535,'Vensim Variables'!$A:$A,0))</f>
        <v>g pollutant</v>
      </c>
      <c r="I2535" t="str">
        <f t="shared" si="78"/>
        <v>VOC</v>
      </c>
      <c r="J2535">
        <f>INDEX(NoSettings!$D:$D,MATCH(EPS!$A2535,NoSettings!$A:$A,0))</f>
        <v>108933000</v>
      </c>
      <c r="K2535">
        <f>INDEX(GWP!$C$2:$C$13,MATCH(EPS!I2535,GWP!$B$2:$B$13,0))</f>
        <v>0</v>
      </c>
      <c r="L2535" s="4">
        <f t="shared" si="79"/>
        <v>0</v>
      </c>
    </row>
    <row r="2536" spans="1:12">
      <c r="A2536" t="s">
        <v>8140</v>
      </c>
      <c r="B2536" t="s">
        <v>7381</v>
      </c>
      <c r="C2536" t="s">
        <v>1733</v>
      </c>
      <c r="D2536" t="s">
        <v>6887</v>
      </c>
      <c r="E2536" t="s">
        <v>1706</v>
      </c>
      <c r="H2536" t="str">
        <f>INDEX('Vensim Variables'!$B:$B,MATCH(EPS!$B2536,'Vensim Variables'!$A:$A,0))</f>
        <v>g pollutant</v>
      </c>
      <c r="I2536" t="str">
        <f t="shared" si="78"/>
        <v>CO</v>
      </c>
      <c r="J2536">
        <f>INDEX(NoSettings!$D:$D,MATCH(EPS!$A2536,NoSettings!$A:$A,0))</f>
        <v>3692700000</v>
      </c>
      <c r="K2536">
        <f>INDEX(GWP!$C$2:$C$13,MATCH(EPS!I2536,GWP!$B$2:$B$13,0))</f>
        <v>0</v>
      </c>
      <c r="L2536" s="4">
        <f t="shared" si="79"/>
        <v>0</v>
      </c>
    </row>
    <row r="2537" spans="1:12">
      <c r="A2537" t="s">
        <v>8141</v>
      </c>
      <c r="B2537" t="s">
        <v>7381</v>
      </c>
      <c r="C2537" t="s">
        <v>1733</v>
      </c>
      <c r="D2537" t="s">
        <v>6887</v>
      </c>
      <c r="E2537" t="s">
        <v>1707</v>
      </c>
      <c r="H2537" t="str">
        <f>INDEX('Vensim Variables'!$B:$B,MATCH(EPS!$B2537,'Vensim Variables'!$A:$A,0))</f>
        <v>g pollutant</v>
      </c>
      <c r="I2537" t="str">
        <f t="shared" si="78"/>
        <v>NOx</v>
      </c>
      <c r="J2537">
        <f>INDEX(NoSettings!$D:$D,MATCH(EPS!$A2537,NoSettings!$A:$A,0))</f>
        <v>10677600000</v>
      </c>
      <c r="K2537">
        <f>INDEX(GWP!$C$2:$C$13,MATCH(EPS!I2537,GWP!$B$2:$B$13,0))</f>
        <v>0</v>
      </c>
      <c r="L2537" s="4">
        <f t="shared" si="79"/>
        <v>0</v>
      </c>
    </row>
    <row r="2538" spans="1:12">
      <c r="A2538" t="s">
        <v>8142</v>
      </c>
      <c r="B2538" t="s">
        <v>7381</v>
      </c>
      <c r="C2538" t="s">
        <v>1733</v>
      </c>
      <c r="D2538" t="s">
        <v>6887</v>
      </c>
      <c r="E2538" t="s">
        <v>1708</v>
      </c>
      <c r="H2538" t="str">
        <f>INDEX('Vensim Variables'!$B:$B,MATCH(EPS!$B2538,'Vensim Variables'!$A:$A,0))</f>
        <v>g pollutant</v>
      </c>
      <c r="I2538" t="str">
        <f t="shared" si="78"/>
        <v>PM10</v>
      </c>
      <c r="J2538">
        <f>INDEX(NoSettings!$D:$D,MATCH(EPS!$A2538,NoSettings!$A:$A,0))</f>
        <v>3809810000</v>
      </c>
      <c r="K2538">
        <f>INDEX(GWP!$C$2:$C$13,MATCH(EPS!I2538,GWP!$B$2:$B$13,0))</f>
        <v>0</v>
      </c>
      <c r="L2538" s="4">
        <f t="shared" si="79"/>
        <v>0</v>
      </c>
    </row>
    <row r="2539" spans="1:12">
      <c r="A2539" t="s">
        <v>8143</v>
      </c>
      <c r="B2539" t="s">
        <v>7381</v>
      </c>
      <c r="C2539" t="s">
        <v>1733</v>
      </c>
      <c r="D2539" t="s">
        <v>6887</v>
      </c>
      <c r="E2539" t="s">
        <v>1709</v>
      </c>
      <c r="H2539" t="str">
        <f>INDEX('Vensim Variables'!$B:$B,MATCH(EPS!$B2539,'Vensim Variables'!$A:$A,0))</f>
        <v>g pollutant</v>
      </c>
      <c r="I2539" t="str">
        <f t="shared" si="78"/>
        <v>PM25</v>
      </c>
      <c r="J2539">
        <f>INDEX(NoSettings!$D:$D,MATCH(EPS!$A2539,NoSettings!$A:$A,0))</f>
        <v>1145840000</v>
      </c>
      <c r="K2539">
        <f>INDEX(GWP!$C$2:$C$13,MATCH(EPS!I2539,GWP!$B$2:$B$13,0))</f>
        <v>0</v>
      </c>
      <c r="L2539" s="4">
        <f t="shared" si="79"/>
        <v>0</v>
      </c>
    </row>
    <row r="2540" spans="1:12">
      <c r="A2540" t="s">
        <v>8144</v>
      </c>
      <c r="B2540" t="s">
        <v>7381</v>
      </c>
      <c r="C2540" t="s">
        <v>1733</v>
      </c>
      <c r="D2540" t="s">
        <v>6887</v>
      </c>
      <c r="E2540" t="s">
        <v>1710</v>
      </c>
      <c r="H2540" t="str">
        <f>INDEX('Vensim Variables'!$B:$B,MATCH(EPS!$B2540,'Vensim Variables'!$A:$A,0))</f>
        <v>g pollutant</v>
      </c>
      <c r="I2540" t="str">
        <f t="shared" si="78"/>
        <v>SOx</v>
      </c>
      <c r="J2540">
        <f>INDEX(NoSettings!$D:$D,MATCH(EPS!$A2540,NoSettings!$A:$A,0))</f>
        <v>28583400000</v>
      </c>
      <c r="K2540">
        <f>INDEX(GWP!$C$2:$C$13,MATCH(EPS!I2540,GWP!$B$2:$B$13,0))</f>
        <v>0</v>
      </c>
      <c r="L2540" s="4">
        <f t="shared" si="79"/>
        <v>0</v>
      </c>
    </row>
    <row r="2541" spans="1:12">
      <c r="A2541" t="s">
        <v>8145</v>
      </c>
      <c r="B2541" t="s">
        <v>7381</v>
      </c>
      <c r="C2541" t="s">
        <v>1733</v>
      </c>
      <c r="D2541" t="s">
        <v>6887</v>
      </c>
      <c r="E2541" t="s">
        <v>1711</v>
      </c>
      <c r="H2541" t="str">
        <f>INDEX('Vensim Variables'!$B:$B,MATCH(EPS!$B2541,'Vensim Variables'!$A:$A,0))</f>
        <v>g pollutant</v>
      </c>
      <c r="I2541" t="str">
        <f t="shared" si="78"/>
        <v>BC</v>
      </c>
      <c r="J2541">
        <f>INDEX(NoSettings!$D:$D,MATCH(EPS!$A2541,NoSettings!$A:$A,0))</f>
        <v>40029000</v>
      </c>
      <c r="K2541">
        <f>INDEX(GWP!$C$2:$C$13,MATCH(EPS!I2541,GWP!$B$2:$B$13,0))</f>
        <v>0</v>
      </c>
      <c r="L2541" s="4">
        <f t="shared" si="79"/>
        <v>0</v>
      </c>
    </row>
    <row r="2542" spans="1:12">
      <c r="A2542" t="s">
        <v>8146</v>
      </c>
      <c r="B2542" t="s">
        <v>7381</v>
      </c>
      <c r="C2542" t="s">
        <v>1733</v>
      </c>
      <c r="D2542" t="s">
        <v>6887</v>
      </c>
      <c r="E2542" t="s">
        <v>1712</v>
      </c>
      <c r="H2542" t="str">
        <f>INDEX('Vensim Variables'!$B:$B,MATCH(EPS!$B2542,'Vensim Variables'!$A:$A,0))</f>
        <v>g pollutant</v>
      </c>
      <c r="I2542" t="str">
        <f t="shared" si="78"/>
        <v>OC</v>
      </c>
      <c r="J2542">
        <f>INDEX(NoSettings!$D:$D,MATCH(EPS!$A2542,NoSettings!$A:$A,0))</f>
        <v>27264300</v>
      </c>
      <c r="K2542">
        <f>INDEX(GWP!$C$2:$C$13,MATCH(EPS!I2542,GWP!$B$2:$B$13,0))</f>
        <v>0</v>
      </c>
      <c r="L2542" s="4">
        <f t="shared" si="79"/>
        <v>0</v>
      </c>
    </row>
    <row r="2543" spans="1:12">
      <c r="A2543" t="s">
        <v>8147</v>
      </c>
      <c r="B2543" t="s">
        <v>7381</v>
      </c>
      <c r="C2543" t="s">
        <v>1733</v>
      </c>
      <c r="D2543" t="s">
        <v>6887</v>
      </c>
      <c r="E2543" t="s">
        <v>1713</v>
      </c>
      <c r="H2543" t="str">
        <f>INDEX('Vensim Variables'!$B:$B,MATCH(EPS!$B2543,'Vensim Variables'!$A:$A,0))</f>
        <v>g pollutant</v>
      </c>
      <c r="I2543" t="str">
        <f t="shared" si="78"/>
        <v>CH4</v>
      </c>
      <c r="J2543">
        <f>INDEX(NoSettings!$D:$D,MATCH(EPS!$A2543,NoSettings!$A:$A,0))</f>
        <v>983622000</v>
      </c>
      <c r="K2543">
        <f>INDEX(GWP!$C$2:$C$13,MATCH(EPS!I2543,GWP!$B$2:$B$13,0))</f>
        <v>28</v>
      </c>
      <c r="L2543" s="4">
        <f t="shared" si="79"/>
        <v>2.7541415999999999E-2</v>
      </c>
    </row>
    <row r="2544" spans="1:12">
      <c r="A2544" t="s">
        <v>8148</v>
      </c>
      <c r="B2544" t="s">
        <v>7381</v>
      </c>
      <c r="C2544" t="s">
        <v>1733</v>
      </c>
      <c r="D2544" t="s">
        <v>6887</v>
      </c>
      <c r="E2544" t="s">
        <v>1714</v>
      </c>
      <c r="H2544" t="str">
        <f>INDEX('Vensim Variables'!$B:$B,MATCH(EPS!$B2544,'Vensim Variables'!$A:$A,0))</f>
        <v>g pollutant</v>
      </c>
      <c r="I2544" t="str">
        <f t="shared" si="78"/>
        <v>N2O</v>
      </c>
      <c r="J2544">
        <f>INDEX(NoSettings!$D:$D,MATCH(EPS!$A2544,NoSettings!$A:$A,0))</f>
        <v>207828000</v>
      </c>
      <c r="K2544">
        <f>INDEX(GWP!$C$2:$C$13,MATCH(EPS!I2544,GWP!$B$2:$B$13,0))</f>
        <v>265</v>
      </c>
      <c r="L2544" s="4">
        <f t="shared" si="79"/>
        <v>5.5074419999999999E-2</v>
      </c>
    </row>
    <row r="2545" spans="1:12">
      <c r="A2545" t="s">
        <v>8149</v>
      </c>
      <c r="B2545" t="s">
        <v>7381</v>
      </c>
      <c r="C2545" t="s">
        <v>1733</v>
      </c>
      <c r="D2545" t="s">
        <v>6887</v>
      </c>
      <c r="E2545" t="s">
        <v>1715</v>
      </c>
      <c r="H2545" t="str">
        <f>INDEX('Vensim Variables'!$B:$B,MATCH(EPS!$B2545,'Vensim Variables'!$A:$A,0))</f>
        <v>g pollutant</v>
      </c>
      <c r="I2545" t="str">
        <f t="shared" si="78"/>
        <v>F gases</v>
      </c>
      <c r="J2545">
        <f>INDEX(NoSettings!$D:$D,MATCH(EPS!$A2545,NoSettings!$A:$A,0))</f>
        <v>0</v>
      </c>
      <c r="K2545">
        <f>INDEX(GWP!$C$2:$C$13,MATCH(EPS!I2545,GWP!$B$2:$B$13,0))</f>
        <v>1</v>
      </c>
      <c r="L2545" s="4">
        <f t="shared" si="79"/>
        <v>0</v>
      </c>
    </row>
    <row r="2546" spans="1:12">
      <c r="A2546" t="s">
        <v>8150</v>
      </c>
      <c r="B2546" t="s">
        <v>7381</v>
      </c>
      <c r="C2546" t="s">
        <v>1733</v>
      </c>
      <c r="D2546" t="s">
        <v>6888</v>
      </c>
      <c r="E2546" t="s">
        <v>1702</v>
      </c>
      <c r="H2546" t="str">
        <f>INDEX('Vensim Variables'!$B:$B,MATCH(EPS!$B2546,'Vensim Variables'!$A:$A,0))</f>
        <v>g pollutant</v>
      </c>
      <c r="I2546" t="str">
        <f t="shared" si="78"/>
        <v>CO2</v>
      </c>
      <c r="J2546">
        <f>INDEX(NoSettings!$D:$D,MATCH(EPS!$A2546,NoSettings!$A:$A,0))</f>
        <v>315630000000</v>
      </c>
      <c r="K2546">
        <f>INDEX(GWP!$C$2:$C$13,MATCH(EPS!I2546,GWP!$B$2:$B$13,0))</f>
        <v>1</v>
      </c>
      <c r="L2546" s="4">
        <f t="shared" si="79"/>
        <v>0.31563000000000002</v>
      </c>
    </row>
    <row r="2547" spans="1:12">
      <c r="A2547" t="s">
        <v>8151</v>
      </c>
      <c r="B2547" t="s">
        <v>7381</v>
      </c>
      <c r="C2547" t="s">
        <v>1733</v>
      </c>
      <c r="D2547" t="s">
        <v>6888</v>
      </c>
      <c r="E2547" t="s">
        <v>1705</v>
      </c>
      <c r="H2547" t="str">
        <f>INDEX('Vensim Variables'!$B:$B,MATCH(EPS!$B2547,'Vensim Variables'!$A:$A,0))</f>
        <v>g pollutant</v>
      </c>
      <c r="I2547" t="str">
        <f t="shared" si="78"/>
        <v>VOC</v>
      </c>
      <c r="J2547">
        <f>INDEX(NoSettings!$D:$D,MATCH(EPS!$A2547,NoSettings!$A:$A,0))</f>
        <v>2930590</v>
      </c>
      <c r="K2547">
        <f>INDEX(GWP!$C$2:$C$13,MATCH(EPS!I2547,GWP!$B$2:$B$13,0))</f>
        <v>0</v>
      </c>
      <c r="L2547" s="4">
        <f t="shared" si="79"/>
        <v>0</v>
      </c>
    </row>
    <row r="2548" spans="1:12">
      <c r="A2548" t="s">
        <v>8152</v>
      </c>
      <c r="B2548" t="s">
        <v>7381</v>
      </c>
      <c r="C2548" t="s">
        <v>1733</v>
      </c>
      <c r="D2548" t="s">
        <v>6888</v>
      </c>
      <c r="E2548" t="s">
        <v>1706</v>
      </c>
      <c r="H2548" t="str">
        <f>INDEX('Vensim Variables'!$B:$B,MATCH(EPS!$B2548,'Vensim Variables'!$A:$A,0))</f>
        <v>g pollutant</v>
      </c>
      <c r="I2548" t="str">
        <f t="shared" si="78"/>
        <v>CO</v>
      </c>
      <c r="J2548">
        <f>INDEX(NoSettings!$D:$D,MATCH(EPS!$A2548,NoSettings!$A:$A,0))</f>
        <v>99343200</v>
      </c>
      <c r="K2548">
        <f>INDEX(GWP!$C$2:$C$13,MATCH(EPS!I2548,GWP!$B$2:$B$13,0))</f>
        <v>0</v>
      </c>
      <c r="L2548" s="4">
        <f t="shared" si="79"/>
        <v>0</v>
      </c>
    </row>
    <row r="2549" spans="1:12">
      <c r="A2549" t="s">
        <v>8153</v>
      </c>
      <c r="B2549" t="s">
        <v>7381</v>
      </c>
      <c r="C2549" t="s">
        <v>1733</v>
      </c>
      <c r="D2549" t="s">
        <v>6888</v>
      </c>
      <c r="E2549" t="s">
        <v>1707</v>
      </c>
      <c r="H2549" t="str">
        <f>INDEX('Vensim Variables'!$B:$B,MATCH(EPS!$B2549,'Vensim Variables'!$A:$A,0))</f>
        <v>g pollutant</v>
      </c>
      <c r="I2549" t="str">
        <f t="shared" si="78"/>
        <v>NOx</v>
      </c>
      <c r="J2549">
        <f>INDEX(NoSettings!$D:$D,MATCH(EPS!$A2549,NoSettings!$A:$A,0))</f>
        <v>287254000</v>
      </c>
      <c r="K2549">
        <f>INDEX(GWP!$C$2:$C$13,MATCH(EPS!I2549,GWP!$B$2:$B$13,0))</f>
        <v>0</v>
      </c>
      <c r="L2549" s="4">
        <f t="shared" si="79"/>
        <v>0</v>
      </c>
    </row>
    <row r="2550" spans="1:12">
      <c r="A2550" t="s">
        <v>8154</v>
      </c>
      <c r="B2550" t="s">
        <v>7381</v>
      </c>
      <c r="C2550" t="s">
        <v>1733</v>
      </c>
      <c r="D2550" t="s">
        <v>6888</v>
      </c>
      <c r="E2550" t="s">
        <v>1708</v>
      </c>
      <c r="H2550" t="str">
        <f>INDEX('Vensim Variables'!$B:$B,MATCH(EPS!$B2550,'Vensim Variables'!$A:$A,0))</f>
        <v>g pollutant</v>
      </c>
      <c r="I2550" t="str">
        <f t="shared" si="78"/>
        <v>PM10</v>
      </c>
      <c r="J2550">
        <f>INDEX(NoSettings!$D:$D,MATCH(EPS!$A2550,NoSettings!$A:$A,0))</f>
        <v>102494000</v>
      </c>
      <c r="K2550">
        <f>INDEX(GWP!$C$2:$C$13,MATCH(EPS!I2550,GWP!$B$2:$B$13,0))</f>
        <v>0</v>
      </c>
      <c r="L2550" s="4">
        <f t="shared" si="79"/>
        <v>0</v>
      </c>
    </row>
    <row r="2551" spans="1:12">
      <c r="A2551" t="s">
        <v>8155</v>
      </c>
      <c r="B2551" t="s">
        <v>7381</v>
      </c>
      <c r="C2551" t="s">
        <v>1733</v>
      </c>
      <c r="D2551" t="s">
        <v>6888</v>
      </c>
      <c r="E2551" t="s">
        <v>1709</v>
      </c>
      <c r="H2551" t="str">
        <f>INDEX('Vensim Variables'!$B:$B,MATCH(EPS!$B2551,'Vensim Variables'!$A:$A,0))</f>
        <v>g pollutant</v>
      </c>
      <c r="I2551" t="str">
        <f t="shared" si="78"/>
        <v>PM25</v>
      </c>
      <c r="J2551">
        <f>INDEX(NoSettings!$D:$D,MATCH(EPS!$A2551,NoSettings!$A:$A,0))</f>
        <v>30826200</v>
      </c>
      <c r="K2551">
        <f>INDEX(GWP!$C$2:$C$13,MATCH(EPS!I2551,GWP!$B$2:$B$13,0))</f>
        <v>0</v>
      </c>
      <c r="L2551" s="4">
        <f t="shared" si="79"/>
        <v>0</v>
      </c>
    </row>
    <row r="2552" spans="1:12">
      <c r="A2552" t="s">
        <v>8156</v>
      </c>
      <c r="B2552" t="s">
        <v>7381</v>
      </c>
      <c r="C2552" t="s">
        <v>1733</v>
      </c>
      <c r="D2552" t="s">
        <v>6888</v>
      </c>
      <c r="E2552" t="s">
        <v>1710</v>
      </c>
      <c r="H2552" t="str">
        <f>INDEX('Vensim Variables'!$B:$B,MATCH(EPS!$B2552,'Vensim Variables'!$A:$A,0))</f>
        <v>g pollutant</v>
      </c>
      <c r="I2552" t="str">
        <f t="shared" si="78"/>
        <v>SOx</v>
      </c>
      <c r="J2552">
        <f>INDEX(NoSettings!$D:$D,MATCH(EPS!$A2552,NoSettings!$A:$A,0))</f>
        <v>768967000</v>
      </c>
      <c r="K2552">
        <f>INDEX(GWP!$C$2:$C$13,MATCH(EPS!I2552,GWP!$B$2:$B$13,0))</f>
        <v>0</v>
      </c>
      <c r="L2552" s="4">
        <f t="shared" si="79"/>
        <v>0</v>
      </c>
    </row>
    <row r="2553" spans="1:12">
      <c r="A2553" t="s">
        <v>8157</v>
      </c>
      <c r="B2553" t="s">
        <v>7381</v>
      </c>
      <c r="C2553" t="s">
        <v>1733</v>
      </c>
      <c r="D2553" t="s">
        <v>6888</v>
      </c>
      <c r="E2553" t="s">
        <v>1711</v>
      </c>
      <c r="H2553" t="str">
        <f>INDEX('Vensim Variables'!$B:$B,MATCH(EPS!$B2553,'Vensim Variables'!$A:$A,0))</f>
        <v>g pollutant</v>
      </c>
      <c r="I2553" t="str">
        <f t="shared" si="78"/>
        <v>BC</v>
      </c>
      <c r="J2553">
        <f>INDEX(NoSettings!$D:$D,MATCH(EPS!$A2553,NoSettings!$A:$A,0))</f>
        <v>1076880</v>
      </c>
      <c r="K2553">
        <f>INDEX(GWP!$C$2:$C$13,MATCH(EPS!I2553,GWP!$B$2:$B$13,0))</f>
        <v>0</v>
      </c>
      <c r="L2553" s="4">
        <f t="shared" si="79"/>
        <v>0</v>
      </c>
    </row>
    <row r="2554" spans="1:12">
      <c r="A2554" t="s">
        <v>8158</v>
      </c>
      <c r="B2554" t="s">
        <v>7381</v>
      </c>
      <c r="C2554" t="s">
        <v>1733</v>
      </c>
      <c r="D2554" t="s">
        <v>6888</v>
      </c>
      <c r="E2554" t="s">
        <v>1712</v>
      </c>
      <c r="H2554" t="str">
        <f>INDEX('Vensim Variables'!$B:$B,MATCH(EPS!$B2554,'Vensim Variables'!$A:$A,0))</f>
        <v>g pollutant</v>
      </c>
      <c r="I2554" t="str">
        <f t="shared" si="78"/>
        <v>OC</v>
      </c>
      <c r="J2554">
        <f>INDEX(NoSettings!$D:$D,MATCH(EPS!$A2554,NoSettings!$A:$A,0))</f>
        <v>733480</v>
      </c>
      <c r="K2554">
        <f>INDEX(GWP!$C$2:$C$13,MATCH(EPS!I2554,GWP!$B$2:$B$13,0))</f>
        <v>0</v>
      </c>
      <c r="L2554" s="4">
        <f t="shared" si="79"/>
        <v>0</v>
      </c>
    </row>
    <row r="2555" spans="1:12">
      <c r="A2555" t="s">
        <v>8159</v>
      </c>
      <c r="B2555" t="s">
        <v>7381</v>
      </c>
      <c r="C2555" t="s">
        <v>1733</v>
      </c>
      <c r="D2555" t="s">
        <v>6888</v>
      </c>
      <c r="E2555" t="s">
        <v>1713</v>
      </c>
      <c r="H2555" t="str">
        <f>INDEX('Vensim Variables'!$B:$B,MATCH(EPS!$B2555,'Vensim Variables'!$A:$A,0))</f>
        <v>g pollutant</v>
      </c>
      <c r="I2555" t="str">
        <f t="shared" si="78"/>
        <v>CH4</v>
      </c>
      <c r="J2555">
        <f>INDEX(NoSettings!$D:$D,MATCH(EPS!$A2555,NoSettings!$A:$A,0))</f>
        <v>26462000</v>
      </c>
      <c r="K2555">
        <f>INDEX(GWP!$C$2:$C$13,MATCH(EPS!I2555,GWP!$B$2:$B$13,0))</f>
        <v>28</v>
      </c>
      <c r="L2555" s="4">
        <f t="shared" si="79"/>
        <v>7.4093599999999998E-4</v>
      </c>
    </row>
    <row r="2556" spans="1:12">
      <c r="A2556" t="s">
        <v>8160</v>
      </c>
      <c r="B2556" t="s">
        <v>7381</v>
      </c>
      <c r="C2556" t="s">
        <v>1733</v>
      </c>
      <c r="D2556" t="s">
        <v>6888</v>
      </c>
      <c r="E2556" t="s">
        <v>1714</v>
      </c>
      <c r="H2556" t="str">
        <f>INDEX('Vensim Variables'!$B:$B,MATCH(EPS!$B2556,'Vensim Variables'!$A:$A,0))</f>
        <v>g pollutant</v>
      </c>
      <c r="I2556" t="str">
        <f t="shared" si="78"/>
        <v>N2O</v>
      </c>
      <c r="J2556">
        <f>INDEX(NoSettings!$D:$D,MATCH(EPS!$A2556,NoSettings!$A:$A,0))</f>
        <v>5591120</v>
      </c>
      <c r="K2556">
        <f>INDEX(GWP!$C$2:$C$13,MATCH(EPS!I2556,GWP!$B$2:$B$13,0))</f>
        <v>265</v>
      </c>
      <c r="L2556" s="4">
        <f t="shared" si="79"/>
        <v>1.4816467999999999E-3</v>
      </c>
    </row>
    <row r="2557" spans="1:12">
      <c r="A2557" t="s">
        <v>8161</v>
      </c>
      <c r="B2557" t="s">
        <v>7381</v>
      </c>
      <c r="C2557" t="s">
        <v>1733</v>
      </c>
      <c r="D2557" t="s">
        <v>6888</v>
      </c>
      <c r="E2557" t="s">
        <v>1715</v>
      </c>
      <c r="H2557" t="str">
        <f>INDEX('Vensim Variables'!$B:$B,MATCH(EPS!$B2557,'Vensim Variables'!$A:$A,0))</f>
        <v>g pollutant</v>
      </c>
      <c r="I2557" t="str">
        <f t="shared" si="78"/>
        <v>F gases</v>
      </c>
      <c r="J2557">
        <f>INDEX(NoSettings!$D:$D,MATCH(EPS!$A2557,NoSettings!$A:$A,0))</f>
        <v>0</v>
      </c>
      <c r="K2557">
        <f>INDEX(GWP!$C$2:$C$13,MATCH(EPS!I2557,GWP!$B$2:$B$13,0))</f>
        <v>1</v>
      </c>
      <c r="L2557" s="4">
        <f t="shared" si="79"/>
        <v>0</v>
      </c>
    </row>
    <row r="2558" spans="1:12">
      <c r="A2558" t="s">
        <v>8162</v>
      </c>
      <c r="B2558" t="s">
        <v>7381</v>
      </c>
      <c r="C2558" t="s">
        <v>1733</v>
      </c>
      <c r="D2558" t="s">
        <v>6889</v>
      </c>
      <c r="E2558" t="s">
        <v>1702</v>
      </c>
      <c r="H2558" t="str">
        <f>INDEX('Vensim Variables'!$B:$B,MATCH(EPS!$B2558,'Vensim Variables'!$A:$A,0))</f>
        <v>g pollutant</v>
      </c>
      <c r="I2558" t="str">
        <f t="shared" si="78"/>
        <v>CO2</v>
      </c>
      <c r="J2558">
        <f>INDEX(NoSettings!$D:$D,MATCH(EPS!$A2558,NoSettings!$A:$A,0))</f>
        <v>0</v>
      </c>
      <c r="K2558">
        <f>INDEX(GWP!$C$2:$C$13,MATCH(EPS!I2558,GWP!$B$2:$B$13,0))</f>
        <v>1</v>
      </c>
      <c r="L2558" s="4">
        <f t="shared" si="79"/>
        <v>0</v>
      </c>
    </row>
    <row r="2559" spans="1:12">
      <c r="A2559" t="s">
        <v>8163</v>
      </c>
      <c r="B2559" t="s">
        <v>7381</v>
      </c>
      <c r="C2559" t="s">
        <v>1733</v>
      </c>
      <c r="D2559" t="s">
        <v>6889</v>
      </c>
      <c r="E2559" t="s">
        <v>1705</v>
      </c>
      <c r="H2559" t="str">
        <f>INDEX('Vensim Variables'!$B:$B,MATCH(EPS!$B2559,'Vensim Variables'!$A:$A,0))</f>
        <v>g pollutant</v>
      </c>
      <c r="I2559" t="str">
        <f t="shared" si="78"/>
        <v>VOC</v>
      </c>
      <c r="J2559">
        <f>INDEX(NoSettings!$D:$D,MATCH(EPS!$A2559,NoSettings!$A:$A,0))</f>
        <v>0</v>
      </c>
      <c r="K2559">
        <f>INDEX(GWP!$C$2:$C$13,MATCH(EPS!I2559,GWP!$B$2:$B$13,0))</f>
        <v>0</v>
      </c>
      <c r="L2559" s="4">
        <f t="shared" si="79"/>
        <v>0</v>
      </c>
    </row>
    <row r="2560" spans="1:12">
      <c r="A2560" t="s">
        <v>8164</v>
      </c>
      <c r="B2560" t="s">
        <v>7381</v>
      </c>
      <c r="C2560" t="s">
        <v>1733</v>
      </c>
      <c r="D2560" t="s">
        <v>6889</v>
      </c>
      <c r="E2560" t="s">
        <v>1706</v>
      </c>
      <c r="H2560" t="str">
        <f>INDEX('Vensim Variables'!$B:$B,MATCH(EPS!$B2560,'Vensim Variables'!$A:$A,0))</f>
        <v>g pollutant</v>
      </c>
      <c r="I2560" t="str">
        <f t="shared" si="78"/>
        <v>CO</v>
      </c>
      <c r="J2560">
        <f>INDEX(NoSettings!$D:$D,MATCH(EPS!$A2560,NoSettings!$A:$A,0))</f>
        <v>0</v>
      </c>
      <c r="K2560">
        <f>INDEX(GWP!$C$2:$C$13,MATCH(EPS!I2560,GWP!$B$2:$B$13,0))</f>
        <v>0</v>
      </c>
      <c r="L2560" s="4">
        <f t="shared" si="79"/>
        <v>0</v>
      </c>
    </row>
    <row r="2561" spans="1:12">
      <c r="A2561" t="s">
        <v>8165</v>
      </c>
      <c r="B2561" t="s">
        <v>7381</v>
      </c>
      <c r="C2561" t="s">
        <v>1733</v>
      </c>
      <c r="D2561" t="s">
        <v>6889</v>
      </c>
      <c r="E2561" t="s">
        <v>1707</v>
      </c>
      <c r="H2561" t="str">
        <f>INDEX('Vensim Variables'!$B:$B,MATCH(EPS!$B2561,'Vensim Variables'!$A:$A,0))</f>
        <v>g pollutant</v>
      </c>
      <c r="I2561" t="str">
        <f t="shared" si="78"/>
        <v>NOx</v>
      </c>
      <c r="J2561">
        <f>INDEX(NoSettings!$D:$D,MATCH(EPS!$A2561,NoSettings!$A:$A,0))</f>
        <v>0</v>
      </c>
      <c r="K2561">
        <f>INDEX(GWP!$C$2:$C$13,MATCH(EPS!I2561,GWP!$B$2:$B$13,0))</f>
        <v>0</v>
      </c>
      <c r="L2561" s="4">
        <f t="shared" si="79"/>
        <v>0</v>
      </c>
    </row>
    <row r="2562" spans="1:12">
      <c r="A2562" t="s">
        <v>8166</v>
      </c>
      <c r="B2562" t="s">
        <v>7381</v>
      </c>
      <c r="C2562" t="s">
        <v>1733</v>
      </c>
      <c r="D2562" t="s">
        <v>6889</v>
      </c>
      <c r="E2562" t="s">
        <v>1708</v>
      </c>
      <c r="H2562" t="str">
        <f>INDEX('Vensim Variables'!$B:$B,MATCH(EPS!$B2562,'Vensim Variables'!$A:$A,0))</f>
        <v>g pollutant</v>
      </c>
      <c r="I2562" t="str">
        <f t="shared" si="78"/>
        <v>PM10</v>
      </c>
      <c r="J2562">
        <f>INDEX(NoSettings!$D:$D,MATCH(EPS!$A2562,NoSettings!$A:$A,0))</f>
        <v>0</v>
      </c>
      <c r="K2562">
        <f>INDEX(GWP!$C$2:$C$13,MATCH(EPS!I2562,GWP!$B$2:$B$13,0))</f>
        <v>0</v>
      </c>
      <c r="L2562" s="4">
        <f t="shared" si="79"/>
        <v>0</v>
      </c>
    </row>
    <row r="2563" spans="1:12">
      <c r="A2563" t="s">
        <v>8167</v>
      </c>
      <c r="B2563" t="s">
        <v>7381</v>
      </c>
      <c r="C2563" t="s">
        <v>1733</v>
      </c>
      <c r="D2563" t="s">
        <v>6889</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INDEX(NoSettings!$D:$D,MATCH(EPS!$A2563,NoSettings!$A:$A,0))</f>
        <v>0</v>
      </c>
      <c r="K2563">
        <f>INDEX(GWP!$C$2:$C$13,MATCH(EPS!I2563,GWP!$B$2:$B$13,0))</f>
        <v>0</v>
      </c>
      <c r="L2563" s="4">
        <f t="shared" ref="L2563:L2626" si="81">IF(H2563="g pollutant",K2563*J2563/10^12,IF(H2563="MMTCO2e",J2563,IF(H2563="MWh",J2563,0)))</f>
        <v>0</v>
      </c>
    </row>
    <row r="2564" spans="1:12">
      <c r="A2564" t="s">
        <v>8168</v>
      </c>
      <c r="B2564" t="s">
        <v>7381</v>
      </c>
      <c r="C2564" t="s">
        <v>1733</v>
      </c>
      <c r="D2564" t="s">
        <v>6889</v>
      </c>
      <c r="E2564" t="s">
        <v>1710</v>
      </c>
      <c r="H2564" t="str">
        <f>INDEX('Vensim Variables'!$B:$B,MATCH(EPS!$B2564,'Vensim Variables'!$A:$A,0))</f>
        <v>g pollutant</v>
      </c>
      <c r="I2564" t="str">
        <f t="shared" si="80"/>
        <v>SOx</v>
      </c>
      <c r="J2564">
        <f>INDEX(NoSettings!$D:$D,MATCH(EPS!$A2564,NoSettings!$A:$A,0))</f>
        <v>0</v>
      </c>
      <c r="K2564">
        <f>INDEX(GWP!$C$2:$C$13,MATCH(EPS!I2564,GWP!$B$2:$B$13,0))</f>
        <v>0</v>
      </c>
      <c r="L2564" s="4">
        <f t="shared" si="81"/>
        <v>0</v>
      </c>
    </row>
    <row r="2565" spans="1:12">
      <c r="A2565" t="s">
        <v>8169</v>
      </c>
      <c r="B2565" t="s">
        <v>7381</v>
      </c>
      <c r="C2565" t="s">
        <v>1733</v>
      </c>
      <c r="D2565" t="s">
        <v>6889</v>
      </c>
      <c r="E2565" t="s">
        <v>1711</v>
      </c>
      <c r="H2565" t="str">
        <f>INDEX('Vensim Variables'!$B:$B,MATCH(EPS!$B2565,'Vensim Variables'!$A:$A,0))</f>
        <v>g pollutant</v>
      </c>
      <c r="I2565" t="str">
        <f t="shared" si="80"/>
        <v>BC</v>
      </c>
      <c r="J2565">
        <f>INDEX(NoSettings!$D:$D,MATCH(EPS!$A2565,NoSettings!$A:$A,0))</f>
        <v>0</v>
      </c>
      <c r="K2565">
        <f>INDEX(GWP!$C$2:$C$13,MATCH(EPS!I2565,GWP!$B$2:$B$13,0))</f>
        <v>0</v>
      </c>
      <c r="L2565" s="4">
        <f t="shared" si="81"/>
        <v>0</v>
      </c>
    </row>
    <row r="2566" spans="1:12">
      <c r="A2566" t="s">
        <v>8170</v>
      </c>
      <c r="B2566" t="s">
        <v>7381</v>
      </c>
      <c r="C2566" t="s">
        <v>1733</v>
      </c>
      <c r="D2566" t="s">
        <v>6889</v>
      </c>
      <c r="E2566" t="s">
        <v>1712</v>
      </c>
      <c r="H2566" t="str">
        <f>INDEX('Vensim Variables'!$B:$B,MATCH(EPS!$B2566,'Vensim Variables'!$A:$A,0))</f>
        <v>g pollutant</v>
      </c>
      <c r="I2566" t="str">
        <f t="shared" si="80"/>
        <v>OC</v>
      </c>
      <c r="J2566">
        <f>INDEX(NoSettings!$D:$D,MATCH(EPS!$A2566,NoSettings!$A:$A,0))</f>
        <v>0</v>
      </c>
      <c r="K2566">
        <f>INDEX(GWP!$C$2:$C$13,MATCH(EPS!I2566,GWP!$B$2:$B$13,0))</f>
        <v>0</v>
      </c>
      <c r="L2566" s="4">
        <f t="shared" si="81"/>
        <v>0</v>
      </c>
    </row>
    <row r="2567" spans="1:12">
      <c r="A2567" t="s">
        <v>8171</v>
      </c>
      <c r="B2567" t="s">
        <v>7381</v>
      </c>
      <c r="C2567" t="s">
        <v>1733</v>
      </c>
      <c r="D2567" t="s">
        <v>6889</v>
      </c>
      <c r="E2567" t="s">
        <v>1713</v>
      </c>
      <c r="H2567" t="str">
        <f>INDEX('Vensim Variables'!$B:$B,MATCH(EPS!$B2567,'Vensim Variables'!$A:$A,0))</f>
        <v>g pollutant</v>
      </c>
      <c r="I2567" t="str">
        <f t="shared" si="80"/>
        <v>CH4</v>
      </c>
      <c r="J2567">
        <f>INDEX(NoSettings!$D:$D,MATCH(EPS!$A2567,NoSettings!$A:$A,0))</f>
        <v>0</v>
      </c>
      <c r="K2567">
        <f>INDEX(GWP!$C$2:$C$13,MATCH(EPS!I2567,GWP!$B$2:$B$13,0))</f>
        <v>28</v>
      </c>
      <c r="L2567" s="4">
        <f t="shared" si="81"/>
        <v>0</v>
      </c>
    </row>
    <row r="2568" spans="1:12">
      <c r="A2568" t="s">
        <v>8172</v>
      </c>
      <c r="B2568" t="s">
        <v>7381</v>
      </c>
      <c r="C2568" t="s">
        <v>1733</v>
      </c>
      <c r="D2568" t="s">
        <v>6889</v>
      </c>
      <c r="E2568" t="s">
        <v>1714</v>
      </c>
      <c r="H2568" t="str">
        <f>INDEX('Vensim Variables'!$B:$B,MATCH(EPS!$B2568,'Vensim Variables'!$A:$A,0))</f>
        <v>g pollutant</v>
      </c>
      <c r="I2568" t="str">
        <f t="shared" si="80"/>
        <v>N2O</v>
      </c>
      <c r="J2568">
        <f>INDEX(NoSettings!$D:$D,MATCH(EPS!$A2568,NoSettings!$A:$A,0))</f>
        <v>0</v>
      </c>
      <c r="K2568">
        <f>INDEX(GWP!$C$2:$C$13,MATCH(EPS!I2568,GWP!$B$2:$B$13,0))</f>
        <v>265</v>
      </c>
      <c r="L2568" s="4">
        <f t="shared" si="81"/>
        <v>0</v>
      </c>
    </row>
    <row r="2569" spans="1:12">
      <c r="A2569" t="s">
        <v>8173</v>
      </c>
      <c r="B2569" t="s">
        <v>7381</v>
      </c>
      <c r="C2569" t="s">
        <v>1733</v>
      </c>
      <c r="D2569" t="s">
        <v>6889</v>
      </c>
      <c r="E2569" t="s">
        <v>1715</v>
      </c>
      <c r="H2569" t="str">
        <f>INDEX('Vensim Variables'!$B:$B,MATCH(EPS!$B2569,'Vensim Variables'!$A:$A,0))</f>
        <v>g pollutant</v>
      </c>
      <c r="I2569" t="str">
        <f t="shared" si="80"/>
        <v>F gases</v>
      </c>
      <c r="J2569">
        <f>INDEX(NoSettings!$D:$D,MATCH(EPS!$A2569,NoSettings!$A:$A,0))</f>
        <v>0</v>
      </c>
      <c r="K2569">
        <f>INDEX(GWP!$C$2:$C$13,MATCH(EPS!I2569,GWP!$B$2:$B$13,0))</f>
        <v>1</v>
      </c>
      <c r="L2569" s="4">
        <f t="shared" si="81"/>
        <v>0</v>
      </c>
    </row>
    <row r="2570" spans="1:12">
      <c r="A2570" t="s">
        <v>8174</v>
      </c>
      <c r="B2570" t="s">
        <v>7381</v>
      </c>
      <c r="C2570" t="s">
        <v>1733</v>
      </c>
      <c r="D2570" t="s">
        <v>6890</v>
      </c>
      <c r="E2570" t="s">
        <v>1702</v>
      </c>
      <c r="H2570" t="str">
        <f>INDEX('Vensim Variables'!$B:$B,MATCH(EPS!$B2570,'Vensim Variables'!$A:$A,0))</f>
        <v>g pollutant</v>
      </c>
      <c r="I2570" t="str">
        <f t="shared" si="80"/>
        <v>CO2</v>
      </c>
      <c r="J2570">
        <f>INDEX(NoSettings!$D:$D,MATCH(EPS!$A2570,NoSettings!$A:$A,0))</f>
        <v>0</v>
      </c>
      <c r="K2570">
        <f>INDEX(GWP!$C$2:$C$13,MATCH(EPS!I2570,GWP!$B$2:$B$13,0))</f>
        <v>1</v>
      </c>
      <c r="L2570" s="4">
        <f t="shared" si="81"/>
        <v>0</v>
      </c>
    </row>
    <row r="2571" spans="1:12">
      <c r="A2571" t="s">
        <v>8175</v>
      </c>
      <c r="B2571" t="s">
        <v>7381</v>
      </c>
      <c r="C2571" t="s">
        <v>1733</v>
      </c>
      <c r="D2571" t="s">
        <v>6890</v>
      </c>
      <c r="E2571" t="s">
        <v>1705</v>
      </c>
      <c r="H2571" t="str">
        <f>INDEX('Vensim Variables'!$B:$B,MATCH(EPS!$B2571,'Vensim Variables'!$A:$A,0))</f>
        <v>g pollutant</v>
      </c>
      <c r="I2571" t="str">
        <f t="shared" si="80"/>
        <v>VOC</v>
      </c>
      <c r="J2571">
        <f>INDEX(NoSettings!$D:$D,MATCH(EPS!$A2571,NoSettings!$A:$A,0))</f>
        <v>0</v>
      </c>
      <c r="K2571">
        <f>INDEX(GWP!$C$2:$C$13,MATCH(EPS!I2571,GWP!$B$2:$B$13,0))</f>
        <v>0</v>
      </c>
      <c r="L2571" s="4">
        <f t="shared" si="81"/>
        <v>0</v>
      </c>
    </row>
    <row r="2572" spans="1:12">
      <c r="A2572" t="s">
        <v>8176</v>
      </c>
      <c r="B2572" t="s">
        <v>7381</v>
      </c>
      <c r="C2572" t="s">
        <v>1733</v>
      </c>
      <c r="D2572" t="s">
        <v>6890</v>
      </c>
      <c r="E2572" t="s">
        <v>1706</v>
      </c>
      <c r="H2572" t="str">
        <f>INDEX('Vensim Variables'!$B:$B,MATCH(EPS!$B2572,'Vensim Variables'!$A:$A,0))</f>
        <v>g pollutant</v>
      </c>
      <c r="I2572" t="str">
        <f t="shared" si="80"/>
        <v>CO</v>
      </c>
      <c r="J2572">
        <f>INDEX(NoSettings!$D:$D,MATCH(EPS!$A2572,NoSettings!$A:$A,0))</f>
        <v>0</v>
      </c>
      <c r="K2572">
        <f>INDEX(GWP!$C$2:$C$13,MATCH(EPS!I2572,GWP!$B$2:$B$13,0))</f>
        <v>0</v>
      </c>
      <c r="L2572" s="4">
        <f t="shared" si="81"/>
        <v>0</v>
      </c>
    </row>
    <row r="2573" spans="1:12">
      <c r="A2573" t="s">
        <v>8177</v>
      </c>
      <c r="B2573" t="s">
        <v>7381</v>
      </c>
      <c r="C2573" t="s">
        <v>1733</v>
      </c>
      <c r="D2573" t="s">
        <v>6890</v>
      </c>
      <c r="E2573" t="s">
        <v>1707</v>
      </c>
      <c r="H2573" t="str">
        <f>INDEX('Vensim Variables'!$B:$B,MATCH(EPS!$B2573,'Vensim Variables'!$A:$A,0))</f>
        <v>g pollutant</v>
      </c>
      <c r="I2573" t="str">
        <f t="shared" si="80"/>
        <v>NOx</v>
      </c>
      <c r="J2573">
        <f>INDEX(NoSettings!$D:$D,MATCH(EPS!$A2573,NoSettings!$A:$A,0))</f>
        <v>0</v>
      </c>
      <c r="K2573">
        <f>INDEX(GWP!$C$2:$C$13,MATCH(EPS!I2573,GWP!$B$2:$B$13,0))</f>
        <v>0</v>
      </c>
      <c r="L2573" s="4">
        <f t="shared" si="81"/>
        <v>0</v>
      </c>
    </row>
    <row r="2574" spans="1:12">
      <c r="A2574" t="s">
        <v>8178</v>
      </c>
      <c r="B2574" t="s">
        <v>7381</v>
      </c>
      <c r="C2574" t="s">
        <v>1733</v>
      </c>
      <c r="D2574" t="s">
        <v>6890</v>
      </c>
      <c r="E2574" t="s">
        <v>1708</v>
      </c>
      <c r="H2574" t="str">
        <f>INDEX('Vensim Variables'!$B:$B,MATCH(EPS!$B2574,'Vensim Variables'!$A:$A,0))</f>
        <v>g pollutant</v>
      </c>
      <c r="I2574" t="str">
        <f t="shared" si="80"/>
        <v>PM10</v>
      </c>
      <c r="J2574">
        <f>INDEX(NoSettings!$D:$D,MATCH(EPS!$A2574,NoSettings!$A:$A,0))</f>
        <v>0</v>
      </c>
      <c r="K2574">
        <f>INDEX(GWP!$C$2:$C$13,MATCH(EPS!I2574,GWP!$B$2:$B$13,0))</f>
        <v>0</v>
      </c>
      <c r="L2574" s="4">
        <f t="shared" si="81"/>
        <v>0</v>
      </c>
    </row>
    <row r="2575" spans="1:12">
      <c r="A2575" t="s">
        <v>8179</v>
      </c>
      <c r="B2575" t="s">
        <v>7381</v>
      </c>
      <c r="C2575" t="s">
        <v>1733</v>
      </c>
      <c r="D2575" t="s">
        <v>6890</v>
      </c>
      <c r="E2575" t="s">
        <v>1709</v>
      </c>
      <c r="H2575" t="str">
        <f>INDEX('Vensim Variables'!$B:$B,MATCH(EPS!$B2575,'Vensim Variables'!$A:$A,0))</f>
        <v>g pollutant</v>
      </c>
      <c r="I2575" t="str">
        <f t="shared" si="80"/>
        <v>PM25</v>
      </c>
      <c r="J2575">
        <f>INDEX(NoSettings!$D:$D,MATCH(EPS!$A2575,NoSettings!$A:$A,0))</f>
        <v>0</v>
      </c>
      <c r="K2575">
        <f>INDEX(GWP!$C$2:$C$13,MATCH(EPS!I2575,GWP!$B$2:$B$13,0))</f>
        <v>0</v>
      </c>
      <c r="L2575" s="4">
        <f t="shared" si="81"/>
        <v>0</v>
      </c>
    </row>
    <row r="2576" spans="1:12">
      <c r="A2576" t="s">
        <v>8180</v>
      </c>
      <c r="B2576" t="s">
        <v>7381</v>
      </c>
      <c r="C2576" t="s">
        <v>1733</v>
      </c>
      <c r="D2576" t="s">
        <v>6890</v>
      </c>
      <c r="E2576" t="s">
        <v>1710</v>
      </c>
      <c r="H2576" t="str">
        <f>INDEX('Vensim Variables'!$B:$B,MATCH(EPS!$B2576,'Vensim Variables'!$A:$A,0))</f>
        <v>g pollutant</v>
      </c>
      <c r="I2576" t="str">
        <f t="shared" si="80"/>
        <v>SOx</v>
      </c>
      <c r="J2576">
        <f>INDEX(NoSettings!$D:$D,MATCH(EPS!$A2576,NoSettings!$A:$A,0))</f>
        <v>0</v>
      </c>
      <c r="K2576">
        <f>INDEX(GWP!$C$2:$C$13,MATCH(EPS!I2576,GWP!$B$2:$B$13,0))</f>
        <v>0</v>
      </c>
      <c r="L2576" s="4">
        <f t="shared" si="81"/>
        <v>0</v>
      </c>
    </row>
    <row r="2577" spans="1:12">
      <c r="A2577" t="s">
        <v>8181</v>
      </c>
      <c r="B2577" t="s">
        <v>7381</v>
      </c>
      <c r="C2577" t="s">
        <v>1733</v>
      </c>
      <c r="D2577" t="s">
        <v>6890</v>
      </c>
      <c r="E2577" t="s">
        <v>1711</v>
      </c>
      <c r="H2577" t="str">
        <f>INDEX('Vensim Variables'!$B:$B,MATCH(EPS!$B2577,'Vensim Variables'!$A:$A,0))</f>
        <v>g pollutant</v>
      </c>
      <c r="I2577" t="str">
        <f t="shared" si="80"/>
        <v>BC</v>
      </c>
      <c r="J2577">
        <f>INDEX(NoSettings!$D:$D,MATCH(EPS!$A2577,NoSettings!$A:$A,0))</f>
        <v>0</v>
      </c>
      <c r="K2577">
        <f>INDEX(GWP!$C$2:$C$13,MATCH(EPS!I2577,GWP!$B$2:$B$13,0))</f>
        <v>0</v>
      </c>
      <c r="L2577" s="4">
        <f t="shared" si="81"/>
        <v>0</v>
      </c>
    </row>
    <row r="2578" spans="1:12">
      <c r="A2578" t="s">
        <v>8182</v>
      </c>
      <c r="B2578" t="s">
        <v>7381</v>
      </c>
      <c r="C2578" t="s">
        <v>1733</v>
      </c>
      <c r="D2578" t="s">
        <v>6890</v>
      </c>
      <c r="E2578" t="s">
        <v>1712</v>
      </c>
      <c r="H2578" t="str">
        <f>INDEX('Vensim Variables'!$B:$B,MATCH(EPS!$B2578,'Vensim Variables'!$A:$A,0))</f>
        <v>g pollutant</v>
      </c>
      <c r="I2578" t="str">
        <f t="shared" si="80"/>
        <v>OC</v>
      </c>
      <c r="J2578">
        <f>INDEX(NoSettings!$D:$D,MATCH(EPS!$A2578,NoSettings!$A:$A,0))</f>
        <v>0</v>
      </c>
      <c r="K2578">
        <f>INDEX(GWP!$C$2:$C$13,MATCH(EPS!I2578,GWP!$B$2:$B$13,0))</f>
        <v>0</v>
      </c>
      <c r="L2578" s="4">
        <f t="shared" si="81"/>
        <v>0</v>
      </c>
    </row>
    <row r="2579" spans="1:12">
      <c r="A2579" t="s">
        <v>8183</v>
      </c>
      <c r="B2579" t="s">
        <v>7381</v>
      </c>
      <c r="C2579" t="s">
        <v>1733</v>
      </c>
      <c r="D2579" t="s">
        <v>6890</v>
      </c>
      <c r="E2579" t="s">
        <v>1713</v>
      </c>
      <c r="H2579" t="str">
        <f>INDEX('Vensim Variables'!$B:$B,MATCH(EPS!$B2579,'Vensim Variables'!$A:$A,0))</f>
        <v>g pollutant</v>
      </c>
      <c r="I2579" t="str">
        <f t="shared" si="80"/>
        <v>CH4</v>
      </c>
      <c r="J2579">
        <f>INDEX(NoSettings!$D:$D,MATCH(EPS!$A2579,NoSettings!$A:$A,0))</f>
        <v>0</v>
      </c>
      <c r="K2579">
        <f>INDEX(GWP!$C$2:$C$13,MATCH(EPS!I2579,GWP!$B$2:$B$13,0))</f>
        <v>28</v>
      </c>
      <c r="L2579" s="4">
        <f t="shared" si="81"/>
        <v>0</v>
      </c>
    </row>
    <row r="2580" spans="1:12">
      <c r="A2580" t="s">
        <v>8184</v>
      </c>
      <c r="B2580" t="s">
        <v>7381</v>
      </c>
      <c r="C2580" t="s">
        <v>1733</v>
      </c>
      <c r="D2580" t="s">
        <v>6890</v>
      </c>
      <c r="E2580" t="s">
        <v>1714</v>
      </c>
      <c r="H2580" t="str">
        <f>INDEX('Vensim Variables'!$B:$B,MATCH(EPS!$B2580,'Vensim Variables'!$A:$A,0))</f>
        <v>g pollutant</v>
      </c>
      <c r="I2580" t="str">
        <f t="shared" si="80"/>
        <v>N2O</v>
      </c>
      <c r="J2580">
        <f>INDEX(NoSettings!$D:$D,MATCH(EPS!$A2580,NoSettings!$A:$A,0))</f>
        <v>0</v>
      </c>
      <c r="K2580">
        <f>INDEX(GWP!$C$2:$C$13,MATCH(EPS!I2580,GWP!$B$2:$B$13,0))</f>
        <v>265</v>
      </c>
      <c r="L2580" s="4">
        <f t="shared" si="81"/>
        <v>0</v>
      </c>
    </row>
    <row r="2581" spans="1:12">
      <c r="A2581" t="s">
        <v>8185</v>
      </c>
      <c r="B2581" t="s">
        <v>7381</v>
      </c>
      <c r="C2581" t="s">
        <v>1733</v>
      </c>
      <c r="D2581" t="s">
        <v>6890</v>
      </c>
      <c r="E2581" t="s">
        <v>1715</v>
      </c>
      <c r="H2581" t="str">
        <f>INDEX('Vensim Variables'!$B:$B,MATCH(EPS!$B2581,'Vensim Variables'!$A:$A,0))</f>
        <v>g pollutant</v>
      </c>
      <c r="I2581" t="str">
        <f t="shared" si="80"/>
        <v>F gases</v>
      </c>
      <c r="J2581">
        <f>INDEX(NoSettings!$D:$D,MATCH(EPS!$A2581,NoSettings!$A:$A,0))</f>
        <v>0</v>
      </c>
      <c r="K2581">
        <f>INDEX(GWP!$C$2:$C$13,MATCH(EPS!I2581,GWP!$B$2:$B$13,0))</f>
        <v>1</v>
      </c>
      <c r="L2581" s="4">
        <f t="shared" si="81"/>
        <v>0</v>
      </c>
    </row>
    <row r="2582" spans="1:12">
      <c r="A2582" t="s">
        <v>8186</v>
      </c>
      <c r="B2582" t="s">
        <v>7381</v>
      </c>
      <c r="C2582" t="s">
        <v>1733</v>
      </c>
      <c r="D2582" t="s">
        <v>6891</v>
      </c>
      <c r="E2582" t="s">
        <v>1702</v>
      </c>
      <c r="H2582" t="str">
        <f>INDEX('Vensim Variables'!$B:$B,MATCH(EPS!$B2582,'Vensim Variables'!$A:$A,0))</f>
        <v>g pollutant</v>
      </c>
      <c r="I2582" t="str">
        <f t="shared" si="80"/>
        <v>CO2</v>
      </c>
      <c r="J2582">
        <f>INDEX(NoSettings!$D:$D,MATCH(EPS!$A2582,NoSettings!$A:$A,0))</f>
        <v>0</v>
      </c>
      <c r="K2582">
        <f>INDEX(GWP!$C$2:$C$13,MATCH(EPS!I2582,GWP!$B$2:$B$13,0))</f>
        <v>1</v>
      </c>
      <c r="L2582" s="4">
        <f t="shared" si="81"/>
        <v>0</v>
      </c>
    </row>
    <row r="2583" spans="1:12">
      <c r="A2583" t="s">
        <v>8187</v>
      </c>
      <c r="B2583" t="s">
        <v>7381</v>
      </c>
      <c r="C2583" t="s">
        <v>1733</v>
      </c>
      <c r="D2583" t="s">
        <v>6891</v>
      </c>
      <c r="E2583" t="s">
        <v>1705</v>
      </c>
      <c r="H2583" t="str">
        <f>INDEX('Vensim Variables'!$B:$B,MATCH(EPS!$B2583,'Vensim Variables'!$A:$A,0))</f>
        <v>g pollutant</v>
      </c>
      <c r="I2583" t="str">
        <f t="shared" si="80"/>
        <v>VOC</v>
      </c>
      <c r="J2583">
        <f>INDEX(NoSettings!$D:$D,MATCH(EPS!$A2583,NoSettings!$A:$A,0))</f>
        <v>0</v>
      </c>
      <c r="K2583">
        <f>INDEX(GWP!$C$2:$C$13,MATCH(EPS!I2583,GWP!$B$2:$B$13,0))</f>
        <v>0</v>
      </c>
      <c r="L2583" s="4">
        <f t="shared" si="81"/>
        <v>0</v>
      </c>
    </row>
    <row r="2584" spans="1:12">
      <c r="A2584" t="s">
        <v>8188</v>
      </c>
      <c r="B2584" t="s">
        <v>7381</v>
      </c>
      <c r="C2584" t="s">
        <v>1733</v>
      </c>
      <c r="D2584" t="s">
        <v>6891</v>
      </c>
      <c r="E2584" t="s">
        <v>1706</v>
      </c>
      <c r="H2584" t="str">
        <f>INDEX('Vensim Variables'!$B:$B,MATCH(EPS!$B2584,'Vensim Variables'!$A:$A,0))</f>
        <v>g pollutant</v>
      </c>
      <c r="I2584" t="str">
        <f t="shared" si="80"/>
        <v>CO</v>
      </c>
      <c r="J2584">
        <f>INDEX(NoSettings!$D:$D,MATCH(EPS!$A2584,NoSettings!$A:$A,0))</f>
        <v>0</v>
      </c>
      <c r="K2584">
        <f>INDEX(GWP!$C$2:$C$13,MATCH(EPS!I2584,GWP!$B$2:$B$13,0))</f>
        <v>0</v>
      </c>
      <c r="L2584" s="4">
        <f t="shared" si="81"/>
        <v>0</v>
      </c>
    </row>
    <row r="2585" spans="1:12">
      <c r="A2585" t="s">
        <v>8189</v>
      </c>
      <c r="B2585" t="s">
        <v>7381</v>
      </c>
      <c r="C2585" t="s">
        <v>1733</v>
      </c>
      <c r="D2585" t="s">
        <v>6891</v>
      </c>
      <c r="E2585" t="s">
        <v>1707</v>
      </c>
      <c r="H2585" t="str">
        <f>INDEX('Vensim Variables'!$B:$B,MATCH(EPS!$B2585,'Vensim Variables'!$A:$A,0))</f>
        <v>g pollutant</v>
      </c>
      <c r="I2585" t="str">
        <f t="shared" si="80"/>
        <v>NOx</v>
      </c>
      <c r="J2585">
        <f>INDEX(NoSettings!$D:$D,MATCH(EPS!$A2585,NoSettings!$A:$A,0))</f>
        <v>0</v>
      </c>
      <c r="K2585">
        <f>INDEX(GWP!$C$2:$C$13,MATCH(EPS!I2585,GWP!$B$2:$B$13,0))</f>
        <v>0</v>
      </c>
      <c r="L2585" s="4">
        <f t="shared" si="81"/>
        <v>0</v>
      </c>
    </row>
    <row r="2586" spans="1:12">
      <c r="A2586" t="s">
        <v>8190</v>
      </c>
      <c r="B2586" t="s">
        <v>7381</v>
      </c>
      <c r="C2586" t="s">
        <v>1733</v>
      </c>
      <c r="D2586" t="s">
        <v>6891</v>
      </c>
      <c r="E2586" t="s">
        <v>1708</v>
      </c>
      <c r="H2586" t="str">
        <f>INDEX('Vensim Variables'!$B:$B,MATCH(EPS!$B2586,'Vensim Variables'!$A:$A,0))</f>
        <v>g pollutant</v>
      </c>
      <c r="I2586" t="str">
        <f t="shared" si="80"/>
        <v>PM10</v>
      </c>
      <c r="J2586">
        <f>INDEX(NoSettings!$D:$D,MATCH(EPS!$A2586,NoSettings!$A:$A,0))</f>
        <v>0</v>
      </c>
      <c r="K2586">
        <f>INDEX(GWP!$C$2:$C$13,MATCH(EPS!I2586,GWP!$B$2:$B$13,0))</f>
        <v>0</v>
      </c>
      <c r="L2586" s="4">
        <f t="shared" si="81"/>
        <v>0</v>
      </c>
    </row>
    <row r="2587" spans="1:12">
      <c r="A2587" t="s">
        <v>8191</v>
      </c>
      <c r="B2587" t="s">
        <v>7381</v>
      </c>
      <c r="C2587" t="s">
        <v>1733</v>
      </c>
      <c r="D2587" t="s">
        <v>6891</v>
      </c>
      <c r="E2587" t="s">
        <v>1709</v>
      </c>
      <c r="H2587" t="str">
        <f>INDEX('Vensim Variables'!$B:$B,MATCH(EPS!$B2587,'Vensim Variables'!$A:$A,0))</f>
        <v>g pollutant</v>
      </c>
      <c r="I2587" t="str">
        <f t="shared" si="80"/>
        <v>PM25</v>
      </c>
      <c r="J2587">
        <f>INDEX(NoSettings!$D:$D,MATCH(EPS!$A2587,NoSettings!$A:$A,0))</f>
        <v>0</v>
      </c>
      <c r="K2587">
        <f>INDEX(GWP!$C$2:$C$13,MATCH(EPS!I2587,GWP!$B$2:$B$13,0))</f>
        <v>0</v>
      </c>
      <c r="L2587" s="4">
        <f t="shared" si="81"/>
        <v>0</v>
      </c>
    </row>
    <row r="2588" spans="1:12">
      <c r="A2588" t="s">
        <v>8192</v>
      </c>
      <c r="B2588" t="s">
        <v>7381</v>
      </c>
      <c r="C2588" t="s">
        <v>1733</v>
      </c>
      <c r="D2588" t="s">
        <v>6891</v>
      </c>
      <c r="E2588" t="s">
        <v>1710</v>
      </c>
      <c r="H2588" t="str">
        <f>INDEX('Vensim Variables'!$B:$B,MATCH(EPS!$B2588,'Vensim Variables'!$A:$A,0))</f>
        <v>g pollutant</v>
      </c>
      <c r="I2588" t="str">
        <f t="shared" si="80"/>
        <v>SOx</v>
      </c>
      <c r="J2588">
        <f>INDEX(NoSettings!$D:$D,MATCH(EPS!$A2588,NoSettings!$A:$A,0))</f>
        <v>0</v>
      </c>
      <c r="K2588">
        <f>INDEX(GWP!$C$2:$C$13,MATCH(EPS!I2588,GWP!$B$2:$B$13,0))</f>
        <v>0</v>
      </c>
      <c r="L2588" s="4">
        <f t="shared" si="81"/>
        <v>0</v>
      </c>
    </row>
    <row r="2589" spans="1:12">
      <c r="A2589" t="s">
        <v>8193</v>
      </c>
      <c r="B2589" t="s">
        <v>7381</v>
      </c>
      <c r="C2589" t="s">
        <v>1733</v>
      </c>
      <c r="D2589" t="s">
        <v>6891</v>
      </c>
      <c r="E2589" t="s">
        <v>1711</v>
      </c>
      <c r="H2589" t="str">
        <f>INDEX('Vensim Variables'!$B:$B,MATCH(EPS!$B2589,'Vensim Variables'!$A:$A,0))</f>
        <v>g pollutant</v>
      </c>
      <c r="I2589" t="str">
        <f t="shared" si="80"/>
        <v>BC</v>
      </c>
      <c r="J2589">
        <f>INDEX(NoSettings!$D:$D,MATCH(EPS!$A2589,NoSettings!$A:$A,0))</f>
        <v>0</v>
      </c>
      <c r="K2589">
        <f>INDEX(GWP!$C$2:$C$13,MATCH(EPS!I2589,GWP!$B$2:$B$13,0))</f>
        <v>0</v>
      </c>
      <c r="L2589" s="4">
        <f t="shared" si="81"/>
        <v>0</v>
      </c>
    </row>
    <row r="2590" spans="1:12">
      <c r="A2590" t="s">
        <v>8194</v>
      </c>
      <c r="B2590" t="s">
        <v>7381</v>
      </c>
      <c r="C2590" t="s">
        <v>1733</v>
      </c>
      <c r="D2590" t="s">
        <v>6891</v>
      </c>
      <c r="E2590" t="s">
        <v>1712</v>
      </c>
      <c r="H2590" t="str">
        <f>INDEX('Vensim Variables'!$B:$B,MATCH(EPS!$B2590,'Vensim Variables'!$A:$A,0))</f>
        <v>g pollutant</v>
      </c>
      <c r="I2590" t="str">
        <f t="shared" si="80"/>
        <v>OC</v>
      </c>
      <c r="J2590">
        <f>INDEX(NoSettings!$D:$D,MATCH(EPS!$A2590,NoSettings!$A:$A,0))</f>
        <v>0</v>
      </c>
      <c r="K2590">
        <f>INDEX(GWP!$C$2:$C$13,MATCH(EPS!I2590,GWP!$B$2:$B$13,0))</f>
        <v>0</v>
      </c>
      <c r="L2590" s="4">
        <f t="shared" si="81"/>
        <v>0</v>
      </c>
    </row>
    <row r="2591" spans="1:12">
      <c r="A2591" t="s">
        <v>8195</v>
      </c>
      <c r="B2591" t="s">
        <v>7381</v>
      </c>
      <c r="C2591" t="s">
        <v>1733</v>
      </c>
      <c r="D2591" t="s">
        <v>6891</v>
      </c>
      <c r="E2591" t="s">
        <v>1713</v>
      </c>
      <c r="H2591" t="str">
        <f>INDEX('Vensim Variables'!$B:$B,MATCH(EPS!$B2591,'Vensim Variables'!$A:$A,0))</f>
        <v>g pollutant</v>
      </c>
      <c r="I2591" t="str">
        <f t="shared" si="80"/>
        <v>CH4</v>
      </c>
      <c r="J2591">
        <f>INDEX(NoSettings!$D:$D,MATCH(EPS!$A2591,NoSettings!$A:$A,0))</f>
        <v>0</v>
      </c>
      <c r="K2591">
        <f>INDEX(GWP!$C$2:$C$13,MATCH(EPS!I2591,GWP!$B$2:$B$13,0))</f>
        <v>28</v>
      </c>
      <c r="L2591" s="4">
        <f t="shared" si="81"/>
        <v>0</v>
      </c>
    </row>
    <row r="2592" spans="1:12">
      <c r="A2592" t="s">
        <v>8196</v>
      </c>
      <c r="B2592" t="s">
        <v>7381</v>
      </c>
      <c r="C2592" t="s">
        <v>1733</v>
      </c>
      <c r="D2592" t="s">
        <v>6891</v>
      </c>
      <c r="E2592" t="s">
        <v>1714</v>
      </c>
      <c r="H2592" t="str">
        <f>INDEX('Vensim Variables'!$B:$B,MATCH(EPS!$B2592,'Vensim Variables'!$A:$A,0))</f>
        <v>g pollutant</v>
      </c>
      <c r="I2592" t="str">
        <f t="shared" si="80"/>
        <v>N2O</v>
      </c>
      <c r="J2592">
        <f>INDEX(NoSettings!$D:$D,MATCH(EPS!$A2592,NoSettings!$A:$A,0))</f>
        <v>0</v>
      </c>
      <c r="K2592">
        <f>INDEX(GWP!$C$2:$C$13,MATCH(EPS!I2592,GWP!$B$2:$B$13,0))</f>
        <v>265</v>
      </c>
      <c r="L2592" s="4">
        <f t="shared" si="81"/>
        <v>0</v>
      </c>
    </row>
    <row r="2593" spans="1:12">
      <c r="A2593" t="s">
        <v>8197</v>
      </c>
      <c r="B2593" t="s">
        <v>7381</v>
      </c>
      <c r="C2593" t="s">
        <v>1733</v>
      </c>
      <c r="D2593" t="s">
        <v>6891</v>
      </c>
      <c r="E2593" t="s">
        <v>1715</v>
      </c>
      <c r="H2593" t="str">
        <f>INDEX('Vensim Variables'!$B:$B,MATCH(EPS!$B2593,'Vensim Variables'!$A:$A,0))</f>
        <v>g pollutant</v>
      </c>
      <c r="I2593" t="str">
        <f t="shared" si="80"/>
        <v>F gases</v>
      </c>
      <c r="J2593">
        <f>INDEX(NoSettings!$D:$D,MATCH(EPS!$A2593,NoSettings!$A:$A,0))</f>
        <v>0</v>
      </c>
      <c r="K2593">
        <f>INDEX(GWP!$C$2:$C$13,MATCH(EPS!I2593,GWP!$B$2:$B$13,0))</f>
        <v>1</v>
      </c>
      <c r="L2593" s="4">
        <f t="shared" si="81"/>
        <v>0</v>
      </c>
    </row>
    <row r="2594" spans="1:12">
      <c r="A2594" t="s">
        <v>8198</v>
      </c>
      <c r="B2594" t="s">
        <v>7381</v>
      </c>
      <c r="C2594" t="s">
        <v>1733</v>
      </c>
      <c r="D2594" t="s">
        <v>6892</v>
      </c>
      <c r="E2594" t="s">
        <v>1702</v>
      </c>
      <c r="H2594" t="str">
        <f>INDEX('Vensim Variables'!$B:$B,MATCH(EPS!$B2594,'Vensim Variables'!$A:$A,0))</f>
        <v>g pollutant</v>
      </c>
      <c r="I2594" t="str">
        <f t="shared" si="80"/>
        <v>CO2</v>
      </c>
      <c r="J2594">
        <f>INDEX(NoSettings!$D:$D,MATCH(EPS!$A2594,NoSettings!$A:$A,0))</f>
        <v>0</v>
      </c>
      <c r="K2594">
        <f>INDEX(GWP!$C$2:$C$13,MATCH(EPS!I2594,GWP!$B$2:$B$13,0))</f>
        <v>1</v>
      </c>
      <c r="L2594" s="4">
        <f t="shared" si="81"/>
        <v>0</v>
      </c>
    </row>
    <row r="2595" spans="1:12">
      <c r="A2595" t="s">
        <v>8199</v>
      </c>
      <c r="B2595" t="s">
        <v>7381</v>
      </c>
      <c r="C2595" t="s">
        <v>1733</v>
      </c>
      <c r="D2595" t="s">
        <v>6892</v>
      </c>
      <c r="E2595" t="s">
        <v>1705</v>
      </c>
      <c r="H2595" t="str">
        <f>INDEX('Vensim Variables'!$B:$B,MATCH(EPS!$B2595,'Vensim Variables'!$A:$A,0))</f>
        <v>g pollutant</v>
      </c>
      <c r="I2595" t="str">
        <f t="shared" si="80"/>
        <v>VOC</v>
      </c>
      <c r="J2595">
        <f>INDEX(NoSettings!$D:$D,MATCH(EPS!$A2595,NoSettings!$A:$A,0))</f>
        <v>0</v>
      </c>
      <c r="K2595">
        <f>INDEX(GWP!$C$2:$C$13,MATCH(EPS!I2595,GWP!$B$2:$B$13,0))</f>
        <v>0</v>
      </c>
      <c r="L2595" s="4">
        <f t="shared" si="81"/>
        <v>0</v>
      </c>
    </row>
    <row r="2596" spans="1:12">
      <c r="A2596" t="s">
        <v>8200</v>
      </c>
      <c r="B2596" t="s">
        <v>7381</v>
      </c>
      <c r="C2596" t="s">
        <v>1733</v>
      </c>
      <c r="D2596" t="s">
        <v>6892</v>
      </c>
      <c r="E2596" t="s">
        <v>1706</v>
      </c>
      <c r="H2596" t="str">
        <f>INDEX('Vensim Variables'!$B:$B,MATCH(EPS!$B2596,'Vensim Variables'!$A:$A,0))</f>
        <v>g pollutant</v>
      </c>
      <c r="I2596" t="str">
        <f t="shared" si="80"/>
        <v>CO</v>
      </c>
      <c r="J2596">
        <f>INDEX(NoSettings!$D:$D,MATCH(EPS!$A2596,NoSettings!$A:$A,0))</f>
        <v>0</v>
      </c>
      <c r="K2596">
        <f>INDEX(GWP!$C$2:$C$13,MATCH(EPS!I2596,GWP!$B$2:$B$13,0))</f>
        <v>0</v>
      </c>
      <c r="L2596" s="4">
        <f t="shared" si="81"/>
        <v>0</v>
      </c>
    </row>
    <row r="2597" spans="1:12">
      <c r="A2597" t="s">
        <v>8201</v>
      </c>
      <c r="B2597" t="s">
        <v>7381</v>
      </c>
      <c r="C2597" t="s">
        <v>1733</v>
      </c>
      <c r="D2597" t="s">
        <v>6892</v>
      </c>
      <c r="E2597" t="s">
        <v>1707</v>
      </c>
      <c r="H2597" t="str">
        <f>INDEX('Vensim Variables'!$B:$B,MATCH(EPS!$B2597,'Vensim Variables'!$A:$A,0))</f>
        <v>g pollutant</v>
      </c>
      <c r="I2597" t="str">
        <f t="shared" si="80"/>
        <v>NOx</v>
      </c>
      <c r="J2597">
        <f>INDEX(NoSettings!$D:$D,MATCH(EPS!$A2597,NoSettings!$A:$A,0))</f>
        <v>0</v>
      </c>
      <c r="K2597">
        <f>INDEX(GWP!$C$2:$C$13,MATCH(EPS!I2597,GWP!$B$2:$B$13,0))</f>
        <v>0</v>
      </c>
      <c r="L2597" s="4">
        <f t="shared" si="81"/>
        <v>0</v>
      </c>
    </row>
    <row r="2598" spans="1:12">
      <c r="A2598" t="s">
        <v>8202</v>
      </c>
      <c r="B2598" t="s">
        <v>7381</v>
      </c>
      <c r="C2598" t="s">
        <v>1733</v>
      </c>
      <c r="D2598" t="s">
        <v>6892</v>
      </c>
      <c r="E2598" t="s">
        <v>1708</v>
      </c>
      <c r="H2598" t="str">
        <f>INDEX('Vensim Variables'!$B:$B,MATCH(EPS!$B2598,'Vensim Variables'!$A:$A,0))</f>
        <v>g pollutant</v>
      </c>
      <c r="I2598" t="str">
        <f t="shared" si="80"/>
        <v>PM10</v>
      </c>
      <c r="J2598">
        <f>INDEX(NoSettings!$D:$D,MATCH(EPS!$A2598,NoSettings!$A:$A,0))</f>
        <v>0</v>
      </c>
      <c r="K2598">
        <f>INDEX(GWP!$C$2:$C$13,MATCH(EPS!I2598,GWP!$B$2:$B$13,0))</f>
        <v>0</v>
      </c>
      <c r="L2598" s="4">
        <f t="shared" si="81"/>
        <v>0</v>
      </c>
    </row>
    <row r="2599" spans="1:12">
      <c r="A2599" t="s">
        <v>8203</v>
      </c>
      <c r="B2599" t="s">
        <v>7381</v>
      </c>
      <c r="C2599" t="s">
        <v>1733</v>
      </c>
      <c r="D2599" t="s">
        <v>6892</v>
      </c>
      <c r="E2599" t="s">
        <v>1709</v>
      </c>
      <c r="H2599" t="str">
        <f>INDEX('Vensim Variables'!$B:$B,MATCH(EPS!$B2599,'Vensim Variables'!$A:$A,0))</f>
        <v>g pollutant</v>
      </c>
      <c r="I2599" t="str">
        <f t="shared" si="80"/>
        <v>PM25</v>
      </c>
      <c r="J2599">
        <f>INDEX(NoSettings!$D:$D,MATCH(EPS!$A2599,NoSettings!$A:$A,0))</f>
        <v>0</v>
      </c>
      <c r="K2599">
        <f>INDEX(GWP!$C$2:$C$13,MATCH(EPS!I2599,GWP!$B$2:$B$13,0))</f>
        <v>0</v>
      </c>
      <c r="L2599" s="4">
        <f t="shared" si="81"/>
        <v>0</v>
      </c>
    </row>
    <row r="2600" spans="1:12">
      <c r="A2600" t="s">
        <v>8204</v>
      </c>
      <c r="B2600" t="s">
        <v>7381</v>
      </c>
      <c r="C2600" t="s">
        <v>1733</v>
      </c>
      <c r="D2600" t="s">
        <v>6892</v>
      </c>
      <c r="E2600" t="s">
        <v>1710</v>
      </c>
      <c r="H2600" t="str">
        <f>INDEX('Vensim Variables'!$B:$B,MATCH(EPS!$B2600,'Vensim Variables'!$A:$A,0))</f>
        <v>g pollutant</v>
      </c>
      <c r="I2600" t="str">
        <f t="shared" si="80"/>
        <v>SOx</v>
      </c>
      <c r="J2600">
        <f>INDEX(NoSettings!$D:$D,MATCH(EPS!$A2600,NoSettings!$A:$A,0))</f>
        <v>0</v>
      </c>
      <c r="K2600">
        <f>INDEX(GWP!$C$2:$C$13,MATCH(EPS!I2600,GWP!$B$2:$B$13,0))</f>
        <v>0</v>
      </c>
      <c r="L2600" s="4">
        <f t="shared" si="81"/>
        <v>0</v>
      </c>
    </row>
    <row r="2601" spans="1:12">
      <c r="A2601" t="s">
        <v>8205</v>
      </c>
      <c r="B2601" t="s">
        <v>7381</v>
      </c>
      <c r="C2601" t="s">
        <v>1733</v>
      </c>
      <c r="D2601" t="s">
        <v>6892</v>
      </c>
      <c r="E2601" t="s">
        <v>1711</v>
      </c>
      <c r="H2601" t="str">
        <f>INDEX('Vensim Variables'!$B:$B,MATCH(EPS!$B2601,'Vensim Variables'!$A:$A,0))</f>
        <v>g pollutant</v>
      </c>
      <c r="I2601" t="str">
        <f t="shared" si="80"/>
        <v>BC</v>
      </c>
      <c r="J2601">
        <f>INDEX(NoSettings!$D:$D,MATCH(EPS!$A2601,NoSettings!$A:$A,0))</f>
        <v>0</v>
      </c>
      <c r="K2601">
        <f>INDEX(GWP!$C$2:$C$13,MATCH(EPS!I2601,GWP!$B$2:$B$13,0))</f>
        <v>0</v>
      </c>
      <c r="L2601" s="4">
        <f t="shared" si="81"/>
        <v>0</v>
      </c>
    </row>
    <row r="2602" spans="1:12">
      <c r="A2602" t="s">
        <v>8206</v>
      </c>
      <c r="B2602" t="s">
        <v>7381</v>
      </c>
      <c r="C2602" t="s">
        <v>1733</v>
      </c>
      <c r="D2602" t="s">
        <v>6892</v>
      </c>
      <c r="E2602" t="s">
        <v>1712</v>
      </c>
      <c r="H2602" t="str">
        <f>INDEX('Vensim Variables'!$B:$B,MATCH(EPS!$B2602,'Vensim Variables'!$A:$A,0))</f>
        <v>g pollutant</v>
      </c>
      <c r="I2602" t="str">
        <f t="shared" si="80"/>
        <v>OC</v>
      </c>
      <c r="J2602">
        <f>INDEX(NoSettings!$D:$D,MATCH(EPS!$A2602,NoSettings!$A:$A,0))</f>
        <v>0</v>
      </c>
      <c r="K2602">
        <f>INDEX(GWP!$C$2:$C$13,MATCH(EPS!I2602,GWP!$B$2:$B$13,0))</f>
        <v>0</v>
      </c>
      <c r="L2602" s="4">
        <f t="shared" si="81"/>
        <v>0</v>
      </c>
    </row>
    <row r="2603" spans="1:12">
      <c r="A2603" t="s">
        <v>8207</v>
      </c>
      <c r="B2603" t="s">
        <v>7381</v>
      </c>
      <c r="C2603" t="s">
        <v>1733</v>
      </c>
      <c r="D2603" t="s">
        <v>6892</v>
      </c>
      <c r="E2603" t="s">
        <v>1713</v>
      </c>
      <c r="H2603" t="str">
        <f>INDEX('Vensim Variables'!$B:$B,MATCH(EPS!$B2603,'Vensim Variables'!$A:$A,0))</f>
        <v>g pollutant</v>
      </c>
      <c r="I2603" t="str">
        <f t="shared" si="80"/>
        <v>CH4</v>
      </c>
      <c r="J2603">
        <f>INDEX(NoSettings!$D:$D,MATCH(EPS!$A2603,NoSettings!$A:$A,0))</f>
        <v>0</v>
      </c>
      <c r="K2603">
        <f>INDEX(GWP!$C$2:$C$13,MATCH(EPS!I2603,GWP!$B$2:$B$13,0))</f>
        <v>28</v>
      </c>
      <c r="L2603" s="4">
        <f t="shared" si="81"/>
        <v>0</v>
      </c>
    </row>
    <row r="2604" spans="1:12">
      <c r="A2604" t="s">
        <v>8208</v>
      </c>
      <c r="B2604" t="s">
        <v>7381</v>
      </c>
      <c r="C2604" t="s">
        <v>1733</v>
      </c>
      <c r="D2604" t="s">
        <v>6892</v>
      </c>
      <c r="E2604" t="s">
        <v>1714</v>
      </c>
      <c r="H2604" t="str">
        <f>INDEX('Vensim Variables'!$B:$B,MATCH(EPS!$B2604,'Vensim Variables'!$A:$A,0))</f>
        <v>g pollutant</v>
      </c>
      <c r="I2604" t="str">
        <f t="shared" si="80"/>
        <v>N2O</v>
      </c>
      <c r="J2604">
        <f>INDEX(NoSettings!$D:$D,MATCH(EPS!$A2604,NoSettings!$A:$A,0))</f>
        <v>0</v>
      </c>
      <c r="K2604">
        <f>INDEX(GWP!$C$2:$C$13,MATCH(EPS!I2604,GWP!$B$2:$B$13,0))</f>
        <v>265</v>
      </c>
      <c r="L2604" s="4">
        <f t="shared" si="81"/>
        <v>0</v>
      </c>
    </row>
    <row r="2605" spans="1:12">
      <c r="A2605" t="s">
        <v>8209</v>
      </c>
      <c r="B2605" t="s">
        <v>7381</v>
      </c>
      <c r="C2605" t="s">
        <v>1733</v>
      </c>
      <c r="D2605" t="s">
        <v>6892</v>
      </c>
      <c r="E2605" t="s">
        <v>1715</v>
      </c>
      <c r="H2605" t="str">
        <f>INDEX('Vensim Variables'!$B:$B,MATCH(EPS!$B2605,'Vensim Variables'!$A:$A,0))</f>
        <v>g pollutant</v>
      </c>
      <c r="I2605" t="str">
        <f t="shared" si="80"/>
        <v>F gases</v>
      </c>
      <c r="J2605">
        <f>INDEX(NoSettings!$D:$D,MATCH(EPS!$A2605,NoSettings!$A:$A,0))</f>
        <v>0</v>
      </c>
      <c r="K2605">
        <f>INDEX(GWP!$C$2:$C$13,MATCH(EPS!I2605,GWP!$B$2:$B$13,0))</f>
        <v>1</v>
      </c>
      <c r="L2605" s="4">
        <f t="shared" si="81"/>
        <v>0</v>
      </c>
    </row>
    <row r="2606" spans="1:12">
      <c r="A2606" t="s">
        <v>8210</v>
      </c>
      <c r="B2606" t="s">
        <v>7381</v>
      </c>
      <c r="C2606" t="s">
        <v>1733</v>
      </c>
      <c r="D2606" t="s">
        <v>6893</v>
      </c>
      <c r="E2606" t="s">
        <v>1702</v>
      </c>
      <c r="H2606" t="str">
        <f>INDEX('Vensim Variables'!$B:$B,MATCH(EPS!$B2606,'Vensim Variables'!$A:$A,0))</f>
        <v>g pollutant</v>
      </c>
      <c r="I2606" t="str">
        <f t="shared" si="80"/>
        <v>CO2</v>
      </c>
      <c r="J2606">
        <f>INDEX(NoSettings!$D:$D,MATCH(EPS!$A2606,NoSettings!$A:$A,0))</f>
        <v>0</v>
      </c>
      <c r="K2606">
        <f>INDEX(GWP!$C$2:$C$13,MATCH(EPS!I2606,GWP!$B$2:$B$13,0))</f>
        <v>1</v>
      </c>
      <c r="L2606" s="4">
        <f t="shared" si="81"/>
        <v>0</v>
      </c>
    </row>
    <row r="2607" spans="1:12">
      <c r="A2607" t="s">
        <v>8211</v>
      </c>
      <c r="B2607" t="s">
        <v>7381</v>
      </c>
      <c r="C2607" t="s">
        <v>1733</v>
      </c>
      <c r="D2607" t="s">
        <v>6893</v>
      </c>
      <c r="E2607" t="s">
        <v>1705</v>
      </c>
      <c r="H2607" t="str">
        <f>INDEX('Vensim Variables'!$B:$B,MATCH(EPS!$B2607,'Vensim Variables'!$A:$A,0))</f>
        <v>g pollutant</v>
      </c>
      <c r="I2607" t="str">
        <f t="shared" si="80"/>
        <v>VOC</v>
      </c>
      <c r="J2607">
        <f>INDEX(NoSettings!$D:$D,MATCH(EPS!$A2607,NoSettings!$A:$A,0))</f>
        <v>0</v>
      </c>
      <c r="K2607">
        <f>INDEX(GWP!$C$2:$C$13,MATCH(EPS!I2607,GWP!$B$2:$B$13,0))</f>
        <v>0</v>
      </c>
      <c r="L2607" s="4">
        <f t="shared" si="81"/>
        <v>0</v>
      </c>
    </row>
    <row r="2608" spans="1:12">
      <c r="A2608" t="s">
        <v>8212</v>
      </c>
      <c r="B2608" t="s">
        <v>7381</v>
      </c>
      <c r="C2608" t="s">
        <v>1733</v>
      </c>
      <c r="D2608" t="s">
        <v>6893</v>
      </c>
      <c r="E2608" t="s">
        <v>1706</v>
      </c>
      <c r="H2608" t="str">
        <f>INDEX('Vensim Variables'!$B:$B,MATCH(EPS!$B2608,'Vensim Variables'!$A:$A,0))</f>
        <v>g pollutant</v>
      </c>
      <c r="I2608" t="str">
        <f t="shared" si="80"/>
        <v>CO</v>
      </c>
      <c r="J2608">
        <f>INDEX(NoSettings!$D:$D,MATCH(EPS!$A2608,NoSettings!$A:$A,0))</f>
        <v>0</v>
      </c>
      <c r="K2608">
        <f>INDEX(GWP!$C$2:$C$13,MATCH(EPS!I2608,GWP!$B$2:$B$13,0))</f>
        <v>0</v>
      </c>
      <c r="L2608" s="4">
        <f t="shared" si="81"/>
        <v>0</v>
      </c>
    </row>
    <row r="2609" spans="1:12">
      <c r="A2609" t="s">
        <v>8213</v>
      </c>
      <c r="B2609" t="s">
        <v>7381</v>
      </c>
      <c r="C2609" t="s">
        <v>1733</v>
      </c>
      <c r="D2609" t="s">
        <v>6893</v>
      </c>
      <c r="E2609" t="s">
        <v>1707</v>
      </c>
      <c r="H2609" t="str">
        <f>INDEX('Vensim Variables'!$B:$B,MATCH(EPS!$B2609,'Vensim Variables'!$A:$A,0))</f>
        <v>g pollutant</v>
      </c>
      <c r="I2609" t="str">
        <f t="shared" si="80"/>
        <v>NOx</v>
      </c>
      <c r="J2609">
        <f>INDEX(NoSettings!$D:$D,MATCH(EPS!$A2609,NoSettings!$A:$A,0))</f>
        <v>0</v>
      </c>
      <c r="K2609">
        <f>INDEX(GWP!$C$2:$C$13,MATCH(EPS!I2609,GWP!$B$2:$B$13,0))</f>
        <v>0</v>
      </c>
      <c r="L2609" s="4">
        <f t="shared" si="81"/>
        <v>0</v>
      </c>
    </row>
    <row r="2610" spans="1:12">
      <c r="A2610" t="s">
        <v>8214</v>
      </c>
      <c r="B2610" t="s">
        <v>7381</v>
      </c>
      <c r="C2610" t="s">
        <v>1733</v>
      </c>
      <c r="D2610" t="s">
        <v>6893</v>
      </c>
      <c r="E2610" t="s">
        <v>1708</v>
      </c>
      <c r="H2610" t="str">
        <f>INDEX('Vensim Variables'!$B:$B,MATCH(EPS!$B2610,'Vensim Variables'!$A:$A,0))</f>
        <v>g pollutant</v>
      </c>
      <c r="I2610" t="str">
        <f t="shared" si="80"/>
        <v>PM10</v>
      </c>
      <c r="J2610">
        <f>INDEX(NoSettings!$D:$D,MATCH(EPS!$A2610,NoSettings!$A:$A,0))</f>
        <v>0</v>
      </c>
      <c r="K2610">
        <f>INDEX(GWP!$C$2:$C$13,MATCH(EPS!I2610,GWP!$B$2:$B$13,0))</f>
        <v>0</v>
      </c>
      <c r="L2610" s="4">
        <f t="shared" si="81"/>
        <v>0</v>
      </c>
    </row>
    <row r="2611" spans="1:12">
      <c r="A2611" t="s">
        <v>8215</v>
      </c>
      <c r="B2611" t="s">
        <v>7381</v>
      </c>
      <c r="C2611" t="s">
        <v>1733</v>
      </c>
      <c r="D2611" t="s">
        <v>6893</v>
      </c>
      <c r="E2611" t="s">
        <v>1709</v>
      </c>
      <c r="H2611" t="str">
        <f>INDEX('Vensim Variables'!$B:$B,MATCH(EPS!$B2611,'Vensim Variables'!$A:$A,0))</f>
        <v>g pollutant</v>
      </c>
      <c r="I2611" t="str">
        <f t="shared" si="80"/>
        <v>PM25</v>
      </c>
      <c r="J2611">
        <f>INDEX(NoSettings!$D:$D,MATCH(EPS!$A2611,NoSettings!$A:$A,0))</f>
        <v>0</v>
      </c>
      <c r="K2611">
        <f>INDEX(GWP!$C$2:$C$13,MATCH(EPS!I2611,GWP!$B$2:$B$13,0))</f>
        <v>0</v>
      </c>
      <c r="L2611" s="4">
        <f t="shared" si="81"/>
        <v>0</v>
      </c>
    </row>
    <row r="2612" spans="1:12">
      <c r="A2612" t="s">
        <v>8216</v>
      </c>
      <c r="B2612" t="s">
        <v>7381</v>
      </c>
      <c r="C2612" t="s">
        <v>1733</v>
      </c>
      <c r="D2612" t="s">
        <v>6893</v>
      </c>
      <c r="E2612" t="s">
        <v>1710</v>
      </c>
      <c r="H2612" t="str">
        <f>INDEX('Vensim Variables'!$B:$B,MATCH(EPS!$B2612,'Vensim Variables'!$A:$A,0))</f>
        <v>g pollutant</v>
      </c>
      <c r="I2612" t="str">
        <f t="shared" si="80"/>
        <v>SOx</v>
      </c>
      <c r="J2612">
        <f>INDEX(NoSettings!$D:$D,MATCH(EPS!$A2612,NoSettings!$A:$A,0))</f>
        <v>0</v>
      </c>
      <c r="K2612">
        <f>INDEX(GWP!$C$2:$C$13,MATCH(EPS!I2612,GWP!$B$2:$B$13,0))</f>
        <v>0</v>
      </c>
      <c r="L2612" s="4">
        <f t="shared" si="81"/>
        <v>0</v>
      </c>
    </row>
    <row r="2613" spans="1:12">
      <c r="A2613" t="s">
        <v>8217</v>
      </c>
      <c r="B2613" t="s">
        <v>7381</v>
      </c>
      <c r="C2613" t="s">
        <v>1733</v>
      </c>
      <c r="D2613" t="s">
        <v>6893</v>
      </c>
      <c r="E2613" t="s">
        <v>1711</v>
      </c>
      <c r="H2613" t="str">
        <f>INDEX('Vensim Variables'!$B:$B,MATCH(EPS!$B2613,'Vensim Variables'!$A:$A,0))</f>
        <v>g pollutant</v>
      </c>
      <c r="I2613" t="str">
        <f t="shared" si="80"/>
        <v>BC</v>
      </c>
      <c r="J2613">
        <f>INDEX(NoSettings!$D:$D,MATCH(EPS!$A2613,NoSettings!$A:$A,0))</f>
        <v>0</v>
      </c>
      <c r="K2613">
        <f>INDEX(GWP!$C$2:$C$13,MATCH(EPS!I2613,GWP!$B$2:$B$13,0))</f>
        <v>0</v>
      </c>
      <c r="L2613" s="4">
        <f t="shared" si="81"/>
        <v>0</v>
      </c>
    </row>
    <row r="2614" spans="1:12">
      <c r="A2614" t="s">
        <v>8218</v>
      </c>
      <c r="B2614" t="s">
        <v>7381</v>
      </c>
      <c r="C2614" t="s">
        <v>1733</v>
      </c>
      <c r="D2614" t="s">
        <v>6893</v>
      </c>
      <c r="E2614" t="s">
        <v>1712</v>
      </c>
      <c r="H2614" t="str">
        <f>INDEX('Vensim Variables'!$B:$B,MATCH(EPS!$B2614,'Vensim Variables'!$A:$A,0))</f>
        <v>g pollutant</v>
      </c>
      <c r="I2614" t="str">
        <f t="shared" si="80"/>
        <v>OC</v>
      </c>
      <c r="J2614">
        <f>INDEX(NoSettings!$D:$D,MATCH(EPS!$A2614,NoSettings!$A:$A,0))</f>
        <v>0</v>
      </c>
      <c r="K2614">
        <f>INDEX(GWP!$C$2:$C$13,MATCH(EPS!I2614,GWP!$B$2:$B$13,0))</f>
        <v>0</v>
      </c>
      <c r="L2614" s="4">
        <f t="shared" si="81"/>
        <v>0</v>
      </c>
    </row>
    <row r="2615" spans="1:12">
      <c r="A2615" t="s">
        <v>8219</v>
      </c>
      <c r="B2615" t="s">
        <v>7381</v>
      </c>
      <c r="C2615" t="s">
        <v>1733</v>
      </c>
      <c r="D2615" t="s">
        <v>6893</v>
      </c>
      <c r="E2615" t="s">
        <v>1713</v>
      </c>
      <c r="H2615" t="str">
        <f>INDEX('Vensim Variables'!$B:$B,MATCH(EPS!$B2615,'Vensim Variables'!$A:$A,0))</f>
        <v>g pollutant</v>
      </c>
      <c r="I2615" t="str">
        <f t="shared" si="80"/>
        <v>CH4</v>
      </c>
      <c r="J2615">
        <f>INDEX(NoSettings!$D:$D,MATCH(EPS!$A2615,NoSettings!$A:$A,0))</f>
        <v>0</v>
      </c>
      <c r="K2615">
        <f>INDEX(GWP!$C$2:$C$13,MATCH(EPS!I2615,GWP!$B$2:$B$13,0))</f>
        <v>28</v>
      </c>
      <c r="L2615" s="4">
        <f t="shared" si="81"/>
        <v>0</v>
      </c>
    </row>
    <row r="2616" spans="1:12">
      <c r="A2616" t="s">
        <v>8220</v>
      </c>
      <c r="B2616" t="s">
        <v>7381</v>
      </c>
      <c r="C2616" t="s">
        <v>1733</v>
      </c>
      <c r="D2616" t="s">
        <v>6893</v>
      </c>
      <c r="E2616" t="s">
        <v>1714</v>
      </c>
      <c r="H2616" t="str">
        <f>INDEX('Vensim Variables'!$B:$B,MATCH(EPS!$B2616,'Vensim Variables'!$A:$A,0))</f>
        <v>g pollutant</v>
      </c>
      <c r="I2616" t="str">
        <f t="shared" si="80"/>
        <v>N2O</v>
      </c>
      <c r="J2616">
        <f>INDEX(NoSettings!$D:$D,MATCH(EPS!$A2616,NoSettings!$A:$A,0))</f>
        <v>0</v>
      </c>
      <c r="K2616">
        <f>INDEX(GWP!$C$2:$C$13,MATCH(EPS!I2616,GWP!$B$2:$B$13,0))</f>
        <v>265</v>
      </c>
      <c r="L2616" s="4">
        <f t="shared" si="81"/>
        <v>0</v>
      </c>
    </row>
    <row r="2617" spans="1:12">
      <c r="A2617" t="s">
        <v>8221</v>
      </c>
      <c r="B2617" t="s">
        <v>7381</v>
      </c>
      <c r="C2617" t="s">
        <v>1733</v>
      </c>
      <c r="D2617" t="s">
        <v>6893</v>
      </c>
      <c r="E2617" t="s">
        <v>1715</v>
      </c>
      <c r="H2617" t="str">
        <f>INDEX('Vensim Variables'!$B:$B,MATCH(EPS!$B2617,'Vensim Variables'!$A:$A,0))</f>
        <v>g pollutant</v>
      </c>
      <c r="I2617" t="str">
        <f t="shared" si="80"/>
        <v>F gases</v>
      </c>
      <c r="J2617">
        <f>INDEX(NoSettings!$D:$D,MATCH(EPS!$A2617,NoSettings!$A:$A,0))</f>
        <v>0</v>
      </c>
      <c r="K2617">
        <f>INDEX(GWP!$C$2:$C$13,MATCH(EPS!I2617,GWP!$B$2:$B$13,0))</f>
        <v>1</v>
      </c>
      <c r="L2617" s="4">
        <f t="shared" si="81"/>
        <v>0</v>
      </c>
    </row>
    <row r="2618" spans="1:12">
      <c r="A2618" t="s">
        <v>8222</v>
      </c>
      <c r="B2618" t="s">
        <v>7381</v>
      </c>
      <c r="C2618" t="s">
        <v>1733</v>
      </c>
      <c r="D2618" t="s">
        <v>6894</v>
      </c>
      <c r="E2618" t="s">
        <v>1702</v>
      </c>
      <c r="H2618" t="str">
        <f>INDEX('Vensim Variables'!$B:$B,MATCH(EPS!$B2618,'Vensim Variables'!$A:$A,0))</f>
        <v>g pollutant</v>
      </c>
      <c r="I2618" t="str">
        <f t="shared" si="80"/>
        <v>CO2</v>
      </c>
      <c r="J2618">
        <f>INDEX(NoSettings!$D:$D,MATCH(EPS!$A2618,NoSettings!$A:$A,0))</f>
        <v>0</v>
      </c>
      <c r="K2618">
        <f>INDEX(GWP!$C$2:$C$13,MATCH(EPS!I2618,GWP!$B$2:$B$13,0))</f>
        <v>1</v>
      </c>
      <c r="L2618" s="4">
        <f t="shared" si="81"/>
        <v>0</v>
      </c>
    </row>
    <row r="2619" spans="1:12">
      <c r="A2619" t="s">
        <v>8223</v>
      </c>
      <c r="B2619" t="s">
        <v>7381</v>
      </c>
      <c r="C2619" t="s">
        <v>1733</v>
      </c>
      <c r="D2619" t="s">
        <v>6894</v>
      </c>
      <c r="E2619" t="s">
        <v>1705</v>
      </c>
      <c r="H2619" t="str">
        <f>INDEX('Vensim Variables'!$B:$B,MATCH(EPS!$B2619,'Vensim Variables'!$A:$A,0))</f>
        <v>g pollutant</v>
      </c>
      <c r="I2619" t="str">
        <f t="shared" si="80"/>
        <v>VOC</v>
      </c>
      <c r="J2619">
        <f>INDEX(NoSettings!$D:$D,MATCH(EPS!$A2619,NoSettings!$A:$A,0))</f>
        <v>0</v>
      </c>
      <c r="K2619">
        <f>INDEX(GWP!$C$2:$C$13,MATCH(EPS!I2619,GWP!$B$2:$B$13,0))</f>
        <v>0</v>
      </c>
      <c r="L2619" s="4">
        <f t="shared" si="81"/>
        <v>0</v>
      </c>
    </row>
    <row r="2620" spans="1:12">
      <c r="A2620" t="s">
        <v>8224</v>
      </c>
      <c r="B2620" t="s">
        <v>7381</v>
      </c>
      <c r="C2620" t="s">
        <v>1733</v>
      </c>
      <c r="D2620" t="s">
        <v>6894</v>
      </c>
      <c r="E2620" t="s">
        <v>1706</v>
      </c>
      <c r="H2620" t="str">
        <f>INDEX('Vensim Variables'!$B:$B,MATCH(EPS!$B2620,'Vensim Variables'!$A:$A,0))</f>
        <v>g pollutant</v>
      </c>
      <c r="I2620" t="str">
        <f t="shared" si="80"/>
        <v>CO</v>
      </c>
      <c r="J2620">
        <f>INDEX(NoSettings!$D:$D,MATCH(EPS!$A2620,NoSettings!$A:$A,0))</f>
        <v>0</v>
      </c>
      <c r="K2620">
        <f>INDEX(GWP!$C$2:$C$13,MATCH(EPS!I2620,GWP!$B$2:$B$13,0))</f>
        <v>0</v>
      </c>
      <c r="L2620" s="4">
        <f t="shared" si="81"/>
        <v>0</v>
      </c>
    </row>
    <row r="2621" spans="1:12">
      <c r="A2621" t="s">
        <v>8225</v>
      </c>
      <c r="B2621" t="s">
        <v>7381</v>
      </c>
      <c r="C2621" t="s">
        <v>1733</v>
      </c>
      <c r="D2621" t="s">
        <v>6894</v>
      </c>
      <c r="E2621" t="s">
        <v>1707</v>
      </c>
      <c r="H2621" t="str">
        <f>INDEX('Vensim Variables'!$B:$B,MATCH(EPS!$B2621,'Vensim Variables'!$A:$A,0))</f>
        <v>g pollutant</v>
      </c>
      <c r="I2621" t="str">
        <f t="shared" si="80"/>
        <v>NOx</v>
      </c>
      <c r="J2621">
        <f>INDEX(NoSettings!$D:$D,MATCH(EPS!$A2621,NoSettings!$A:$A,0))</f>
        <v>0</v>
      </c>
      <c r="K2621">
        <f>INDEX(GWP!$C$2:$C$13,MATCH(EPS!I2621,GWP!$B$2:$B$13,0))</f>
        <v>0</v>
      </c>
      <c r="L2621" s="4">
        <f t="shared" si="81"/>
        <v>0</v>
      </c>
    </row>
    <row r="2622" spans="1:12">
      <c r="A2622" t="s">
        <v>8226</v>
      </c>
      <c r="B2622" t="s">
        <v>7381</v>
      </c>
      <c r="C2622" t="s">
        <v>1733</v>
      </c>
      <c r="D2622" t="s">
        <v>6894</v>
      </c>
      <c r="E2622" t="s">
        <v>1708</v>
      </c>
      <c r="H2622" t="str">
        <f>INDEX('Vensim Variables'!$B:$B,MATCH(EPS!$B2622,'Vensim Variables'!$A:$A,0))</f>
        <v>g pollutant</v>
      </c>
      <c r="I2622" t="str">
        <f t="shared" si="80"/>
        <v>PM10</v>
      </c>
      <c r="J2622">
        <f>INDEX(NoSettings!$D:$D,MATCH(EPS!$A2622,NoSettings!$A:$A,0))</f>
        <v>0</v>
      </c>
      <c r="K2622">
        <f>INDEX(GWP!$C$2:$C$13,MATCH(EPS!I2622,GWP!$B$2:$B$13,0))</f>
        <v>0</v>
      </c>
      <c r="L2622" s="4">
        <f t="shared" si="81"/>
        <v>0</v>
      </c>
    </row>
    <row r="2623" spans="1:12">
      <c r="A2623" t="s">
        <v>8227</v>
      </c>
      <c r="B2623" t="s">
        <v>7381</v>
      </c>
      <c r="C2623" t="s">
        <v>1733</v>
      </c>
      <c r="D2623" t="s">
        <v>6894</v>
      </c>
      <c r="E2623" t="s">
        <v>1709</v>
      </c>
      <c r="H2623" t="str">
        <f>INDEX('Vensim Variables'!$B:$B,MATCH(EPS!$B2623,'Vensim Variables'!$A:$A,0))</f>
        <v>g pollutant</v>
      </c>
      <c r="I2623" t="str">
        <f t="shared" si="80"/>
        <v>PM25</v>
      </c>
      <c r="J2623">
        <f>INDEX(NoSettings!$D:$D,MATCH(EPS!$A2623,NoSettings!$A:$A,0))</f>
        <v>0</v>
      </c>
      <c r="K2623">
        <f>INDEX(GWP!$C$2:$C$13,MATCH(EPS!I2623,GWP!$B$2:$B$13,0))</f>
        <v>0</v>
      </c>
      <c r="L2623" s="4">
        <f t="shared" si="81"/>
        <v>0</v>
      </c>
    </row>
    <row r="2624" spans="1:12">
      <c r="A2624" t="s">
        <v>8228</v>
      </c>
      <c r="B2624" t="s">
        <v>7381</v>
      </c>
      <c r="C2624" t="s">
        <v>1733</v>
      </c>
      <c r="D2624" t="s">
        <v>6894</v>
      </c>
      <c r="E2624" t="s">
        <v>1710</v>
      </c>
      <c r="H2624" t="str">
        <f>INDEX('Vensim Variables'!$B:$B,MATCH(EPS!$B2624,'Vensim Variables'!$A:$A,0))</f>
        <v>g pollutant</v>
      </c>
      <c r="I2624" t="str">
        <f t="shared" si="80"/>
        <v>SOx</v>
      </c>
      <c r="J2624">
        <f>INDEX(NoSettings!$D:$D,MATCH(EPS!$A2624,NoSettings!$A:$A,0))</f>
        <v>0</v>
      </c>
      <c r="K2624">
        <f>INDEX(GWP!$C$2:$C$13,MATCH(EPS!I2624,GWP!$B$2:$B$13,0))</f>
        <v>0</v>
      </c>
      <c r="L2624" s="4">
        <f t="shared" si="81"/>
        <v>0</v>
      </c>
    </row>
    <row r="2625" spans="1:12">
      <c r="A2625" t="s">
        <v>8229</v>
      </c>
      <c r="B2625" t="s">
        <v>7381</v>
      </c>
      <c r="C2625" t="s">
        <v>1733</v>
      </c>
      <c r="D2625" t="s">
        <v>6894</v>
      </c>
      <c r="E2625" t="s">
        <v>1711</v>
      </c>
      <c r="H2625" t="str">
        <f>INDEX('Vensim Variables'!$B:$B,MATCH(EPS!$B2625,'Vensim Variables'!$A:$A,0))</f>
        <v>g pollutant</v>
      </c>
      <c r="I2625" t="str">
        <f t="shared" si="80"/>
        <v>BC</v>
      </c>
      <c r="J2625">
        <f>INDEX(NoSettings!$D:$D,MATCH(EPS!$A2625,NoSettings!$A:$A,0))</f>
        <v>0</v>
      </c>
      <c r="K2625">
        <f>INDEX(GWP!$C$2:$C$13,MATCH(EPS!I2625,GWP!$B$2:$B$13,0))</f>
        <v>0</v>
      </c>
      <c r="L2625" s="4">
        <f t="shared" si="81"/>
        <v>0</v>
      </c>
    </row>
    <row r="2626" spans="1:12">
      <c r="A2626" t="s">
        <v>8230</v>
      </c>
      <c r="B2626" t="s">
        <v>7381</v>
      </c>
      <c r="C2626" t="s">
        <v>1733</v>
      </c>
      <c r="D2626" t="s">
        <v>6894</v>
      </c>
      <c r="E2626" t="s">
        <v>1712</v>
      </c>
      <c r="H2626" t="str">
        <f>INDEX('Vensim Variables'!$B:$B,MATCH(EPS!$B2626,'Vensim Variables'!$A:$A,0))</f>
        <v>g pollutant</v>
      </c>
      <c r="I2626" t="str">
        <f t="shared" si="80"/>
        <v>OC</v>
      </c>
      <c r="J2626">
        <f>INDEX(NoSettings!$D:$D,MATCH(EPS!$A2626,NoSettings!$A:$A,0))</f>
        <v>0</v>
      </c>
      <c r="K2626">
        <f>INDEX(GWP!$C$2:$C$13,MATCH(EPS!I2626,GWP!$B$2:$B$13,0))</f>
        <v>0</v>
      </c>
      <c r="L2626" s="4">
        <f t="shared" si="81"/>
        <v>0</v>
      </c>
    </row>
    <row r="2627" spans="1:12">
      <c r="A2627" t="s">
        <v>8231</v>
      </c>
      <c r="B2627" t="s">
        <v>7381</v>
      </c>
      <c r="C2627" t="s">
        <v>1733</v>
      </c>
      <c r="D2627" t="s">
        <v>6894</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INDEX(NoSettings!$D:$D,MATCH(EPS!$A2627,NoSettings!$A:$A,0))</f>
        <v>0</v>
      </c>
      <c r="K2627">
        <f>INDEX(GWP!$C$2:$C$13,MATCH(EPS!I2627,GWP!$B$2:$B$13,0))</f>
        <v>28</v>
      </c>
      <c r="L2627" s="4">
        <f t="shared" ref="L2627:L2690" si="83">IF(H2627="g pollutant",K2627*J2627/10^12,IF(H2627="MMTCO2e",J2627,IF(H2627="MWh",J2627,0)))</f>
        <v>0</v>
      </c>
    </row>
    <row r="2628" spans="1:12">
      <c r="A2628" t="s">
        <v>8232</v>
      </c>
      <c r="B2628" t="s">
        <v>7381</v>
      </c>
      <c r="C2628" t="s">
        <v>1733</v>
      </c>
      <c r="D2628" t="s">
        <v>6894</v>
      </c>
      <c r="E2628" t="s">
        <v>1714</v>
      </c>
      <c r="H2628" t="str">
        <f>INDEX('Vensim Variables'!$B:$B,MATCH(EPS!$B2628,'Vensim Variables'!$A:$A,0))</f>
        <v>g pollutant</v>
      </c>
      <c r="I2628" t="str">
        <f t="shared" si="82"/>
        <v>N2O</v>
      </c>
      <c r="J2628">
        <f>INDEX(NoSettings!$D:$D,MATCH(EPS!$A2628,NoSettings!$A:$A,0))</f>
        <v>0</v>
      </c>
      <c r="K2628">
        <f>INDEX(GWP!$C$2:$C$13,MATCH(EPS!I2628,GWP!$B$2:$B$13,0))</f>
        <v>265</v>
      </c>
      <c r="L2628" s="4">
        <f t="shared" si="83"/>
        <v>0</v>
      </c>
    </row>
    <row r="2629" spans="1:12">
      <c r="A2629" t="s">
        <v>8233</v>
      </c>
      <c r="B2629" t="s">
        <v>7381</v>
      </c>
      <c r="C2629" t="s">
        <v>1733</v>
      </c>
      <c r="D2629" t="s">
        <v>6894</v>
      </c>
      <c r="E2629" t="s">
        <v>1715</v>
      </c>
      <c r="H2629" t="str">
        <f>INDEX('Vensim Variables'!$B:$B,MATCH(EPS!$B2629,'Vensim Variables'!$A:$A,0))</f>
        <v>g pollutant</v>
      </c>
      <c r="I2629" t="str">
        <f t="shared" si="82"/>
        <v>F gases</v>
      </c>
      <c r="J2629">
        <f>INDEX(NoSettings!$D:$D,MATCH(EPS!$A2629,NoSettings!$A:$A,0))</f>
        <v>0</v>
      </c>
      <c r="K2629">
        <f>INDEX(GWP!$C$2:$C$13,MATCH(EPS!I2629,GWP!$B$2:$B$13,0))</f>
        <v>1</v>
      </c>
      <c r="L2629" s="4">
        <f t="shared" si="83"/>
        <v>0</v>
      </c>
    </row>
    <row r="2630" spans="1:12">
      <c r="A2630" t="s">
        <v>8234</v>
      </c>
      <c r="B2630" t="s">
        <v>7381</v>
      </c>
      <c r="C2630" t="s">
        <v>1733</v>
      </c>
      <c r="D2630" t="s">
        <v>6895</v>
      </c>
      <c r="E2630" t="s">
        <v>1702</v>
      </c>
      <c r="H2630" t="str">
        <f>INDEX('Vensim Variables'!$B:$B,MATCH(EPS!$B2630,'Vensim Variables'!$A:$A,0))</f>
        <v>g pollutant</v>
      </c>
      <c r="I2630" t="str">
        <f t="shared" si="82"/>
        <v>CO2</v>
      </c>
      <c r="J2630">
        <f>INDEX(NoSettings!$D:$D,MATCH(EPS!$A2630,NoSettings!$A:$A,0))</f>
        <v>1145510000000</v>
      </c>
      <c r="K2630">
        <f>INDEX(GWP!$C$2:$C$13,MATCH(EPS!I2630,GWP!$B$2:$B$13,0))</f>
        <v>1</v>
      </c>
      <c r="L2630" s="4">
        <f t="shared" si="83"/>
        <v>1.14551</v>
      </c>
    </row>
    <row r="2631" spans="1:12">
      <c r="A2631" t="s">
        <v>8235</v>
      </c>
      <c r="B2631" t="s">
        <v>7381</v>
      </c>
      <c r="C2631" t="s">
        <v>1733</v>
      </c>
      <c r="D2631" t="s">
        <v>6895</v>
      </c>
      <c r="E2631" t="s">
        <v>1705</v>
      </c>
      <c r="H2631" t="str">
        <f>INDEX('Vensim Variables'!$B:$B,MATCH(EPS!$B2631,'Vensim Variables'!$A:$A,0))</f>
        <v>g pollutant</v>
      </c>
      <c r="I2631" t="str">
        <f t="shared" si="82"/>
        <v>VOC</v>
      </c>
      <c r="J2631">
        <f>INDEX(NoSettings!$D:$D,MATCH(EPS!$A2631,NoSettings!$A:$A,0))</f>
        <v>10635900</v>
      </c>
      <c r="K2631">
        <f>INDEX(GWP!$C$2:$C$13,MATCH(EPS!I2631,GWP!$B$2:$B$13,0))</f>
        <v>0</v>
      </c>
      <c r="L2631" s="4">
        <f t="shared" si="83"/>
        <v>0</v>
      </c>
    </row>
    <row r="2632" spans="1:12">
      <c r="A2632" t="s">
        <v>8236</v>
      </c>
      <c r="B2632" t="s">
        <v>7381</v>
      </c>
      <c r="C2632" t="s">
        <v>1733</v>
      </c>
      <c r="D2632" t="s">
        <v>6895</v>
      </c>
      <c r="E2632" t="s">
        <v>1706</v>
      </c>
      <c r="H2632" t="str">
        <f>INDEX('Vensim Variables'!$B:$B,MATCH(EPS!$B2632,'Vensim Variables'!$A:$A,0))</f>
        <v>g pollutant</v>
      </c>
      <c r="I2632" t="str">
        <f t="shared" si="82"/>
        <v>CO</v>
      </c>
      <c r="J2632">
        <f>INDEX(NoSettings!$D:$D,MATCH(EPS!$A2632,NoSettings!$A:$A,0))</f>
        <v>360544000</v>
      </c>
      <c r="K2632">
        <f>INDEX(GWP!$C$2:$C$13,MATCH(EPS!I2632,GWP!$B$2:$B$13,0))</f>
        <v>0</v>
      </c>
      <c r="L2632" s="4">
        <f t="shared" si="83"/>
        <v>0</v>
      </c>
    </row>
    <row r="2633" spans="1:12">
      <c r="A2633" t="s">
        <v>8237</v>
      </c>
      <c r="B2633" t="s">
        <v>7381</v>
      </c>
      <c r="C2633" t="s">
        <v>1733</v>
      </c>
      <c r="D2633" t="s">
        <v>6895</v>
      </c>
      <c r="E2633" t="s">
        <v>1707</v>
      </c>
      <c r="H2633" t="str">
        <f>INDEX('Vensim Variables'!$B:$B,MATCH(EPS!$B2633,'Vensim Variables'!$A:$A,0))</f>
        <v>g pollutant</v>
      </c>
      <c r="I2633" t="str">
        <f t="shared" si="82"/>
        <v>NOx</v>
      </c>
      <c r="J2633">
        <f>INDEX(NoSettings!$D:$D,MATCH(EPS!$A2633,NoSettings!$A:$A,0))</f>
        <v>1042520000</v>
      </c>
      <c r="K2633">
        <f>INDEX(GWP!$C$2:$C$13,MATCH(EPS!I2633,GWP!$B$2:$B$13,0))</f>
        <v>0</v>
      </c>
      <c r="L2633" s="4">
        <f t="shared" si="83"/>
        <v>0</v>
      </c>
    </row>
    <row r="2634" spans="1:12">
      <c r="A2634" t="s">
        <v>8238</v>
      </c>
      <c r="B2634" t="s">
        <v>7381</v>
      </c>
      <c r="C2634" t="s">
        <v>1733</v>
      </c>
      <c r="D2634" t="s">
        <v>6895</v>
      </c>
      <c r="E2634" t="s">
        <v>1708</v>
      </c>
      <c r="H2634" t="str">
        <f>INDEX('Vensim Variables'!$B:$B,MATCH(EPS!$B2634,'Vensim Variables'!$A:$A,0))</f>
        <v>g pollutant</v>
      </c>
      <c r="I2634" t="str">
        <f t="shared" si="82"/>
        <v>PM10</v>
      </c>
      <c r="J2634">
        <f>INDEX(NoSettings!$D:$D,MATCH(EPS!$A2634,NoSettings!$A:$A,0))</f>
        <v>371978000</v>
      </c>
      <c r="K2634">
        <f>INDEX(GWP!$C$2:$C$13,MATCH(EPS!I2634,GWP!$B$2:$B$13,0))</f>
        <v>0</v>
      </c>
      <c r="L2634" s="4">
        <f t="shared" si="83"/>
        <v>0</v>
      </c>
    </row>
    <row r="2635" spans="1:12">
      <c r="A2635" t="s">
        <v>8239</v>
      </c>
      <c r="B2635" t="s">
        <v>7381</v>
      </c>
      <c r="C2635" t="s">
        <v>1733</v>
      </c>
      <c r="D2635" t="s">
        <v>6895</v>
      </c>
      <c r="E2635" t="s">
        <v>1709</v>
      </c>
      <c r="H2635" t="str">
        <f>INDEX('Vensim Variables'!$B:$B,MATCH(EPS!$B2635,'Vensim Variables'!$A:$A,0))</f>
        <v>g pollutant</v>
      </c>
      <c r="I2635" t="str">
        <f t="shared" si="82"/>
        <v>PM25</v>
      </c>
      <c r="J2635">
        <f>INDEX(NoSettings!$D:$D,MATCH(EPS!$A2635,NoSettings!$A:$A,0))</f>
        <v>111877000</v>
      </c>
      <c r="K2635">
        <f>INDEX(GWP!$C$2:$C$13,MATCH(EPS!I2635,GWP!$B$2:$B$13,0))</f>
        <v>0</v>
      </c>
      <c r="L2635" s="4">
        <f t="shared" si="83"/>
        <v>0</v>
      </c>
    </row>
    <row r="2636" spans="1:12">
      <c r="A2636" t="s">
        <v>8240</v>
      </c>
      <c r="B2636" t="s">
        <v>7381</v>
      </c>
      <c r="C2636" t="s">
        <v>1733</v>
      </c>
      <c r="D2636" t="s">
        <v>6895</v>
      </c>
      <c r="E2636" t="s">
        <v>1710</v>
      </c>
      <c r="H2636" t="str">
        <f>INDEX('Vensim Variables'!$B:$B,MATCH(EPS!$B2636,'Vensim Variables'!$A:$A,0))</f>
        <v>g pollutant</v>
      </c>
      <c r="I2636" t="str">
        <f t="shared" si="82"/>
        <v>SOx</v>
      </c>
      <c r="J2636">
        <f>INDEX(NoSettings!$D:$D,MATCH(EPS!$A2636,NoSettings!$A:$A,0))</f>
        <v>2790790000</v>
      </c>
      <c r="K2636">
        <f>INDEX(GWP!$C$2:$C$13,MATCH(EPS!I2636,GWP!$B$2:$B$13,0))</f>
        <v>0</v>
      </c>
      <c r="L2636" s="4">
        <f t="shared" si="83"/>
        <v>0</v>
      </c>
    </row>
    <row r="2637" spans="1:12">
      <c r="A2637" t="s">
        <v>8241</v>
      </c>
      <c r="B2637" t="s">
        <v>7381</v>
      </c>
      <c r="C2637" t="s">
        <v>1733</v>
      </c>
      <c r="D2637" t="s">
        <v>6895</v>
      </c>
      <c r="E2637" t="s">
        <v>1711</v>
      </c>
      <c r="H2637" t="str">
        <f>INDEX('Vensim Variables'!$B:$B,MATCH(EPS!$B2637,'Vensim Variables'!$A:$A,0))</f>
        <v>g pollutant</v>
      </c>
      <c r="I2637" t="str">
        <f t="shared" si="82"/>
        <v>BC</v>
      </c>
      <c r="J2637">
        <f>INDEX(NoSettings!$D:$D,MATCH(EPS!$A2637,NoSettings!$A:$A,0))</f>
        <v>3908300</v>
      </c>
      <c r="K2637">
        <f>INDEX(GWP!$C$2:$C$13,MATCH(EPS!I2637,GWP!$B$2:$B$13,0))</f>
        <v>0</v>
      </c>
      <c r="L2637" s="4">
        <f t="shared" si="83"/>
        <v>0</v>
      </c>
    </row>
    <row r="2638" spans="1:12">
      <c r="A2638" t="s">
        <v>8242</v>
      </c>
      <c r="B2638" t="s">
        <v>7381</v>
      </c>
      <c r="C2638" t="s">
        <v>1733</v>
      </c>
      <c r="D2638" t="s">
        <v>6895</v>
      </c>
      <c r="E2638" t="s">
        <v>1712</v>
      </c>
      <c r="H2638" t="str">
        <f>INDEX('Vensim Variables'!$B:$B,MATCH(EPS!$B2638,'Vensim Variables'!$A:$A,0))</f>
        <v>g pollutant</v>
      </c>
      <c r="I2638" t="str">
        <f t="shared" si="82"/>
        <v>OC</v>
      </c>
      <c r="J2638">
        <f>INDEX(NoSettings!$D:$D,MATCH(EPS!$A2638,NoSettings!$A:$A,0))</f>
        <v>2662000</v>
      </c>
      <c r="K2638">
        <f>INDEX(GWP!$C$2:$C$13,MATCH(EPS!I2638,GWP!$B$2:$B$13,0))</f>
        <v>0</v>
      </c>
      <c r="L2638" s="4">
        <f t="shared" si="83"/>
        <v>0</v>
      </c>
    </row>
    <row r="2639" spans="1:12">
      <c r="A2639" t="s">
        <v>8243</v>
      </c>
      <c r="B2639" t="s">
        <v>7381</v>
      </c>
      <c r="C2639" t="s">
        <v>1733</v>
      </c>
      <c r="D2639" t="s">
        <v>6895</v>
      </c>
      <c r="E2639" t="s">
        <v>1713</v>
      </c>
      <c r="H2639" t="str">
        <f>INDEX('Vensim Variables'!$B:$B,MATCH(EPS!$B2639,'Vensim Variables'!$A:$A,0))</f>
        <v>g pollutant</v>
      </c>
      <c r="I2639" t="str">
        <f t="shared" si="82"/>
        <v>CH4</v>
      </c>
      <c r="J2639">
        <f>INDEX(NoSettings!$D:$D,MATCH(EPS!$A2639,NoSettings!$A:$A,0))</f>
        <v>96037700</v>
      </c>
      <c r="K2639">
        <f>INDEX(GWP!$C$2:$C$13,MATCH(EPS!I2639,GWP!$B$2:$B$13,0))</f>
        <v>28</v>
      </c>
      <c r="L2639" s="4">
        <f t="shared" si="83"/>
        <v>2.6890555999999999E-3</v>
      </c>
    </row>
    <row r="2640" spans="1:12">
      <c r="A2640" t="s">
        <v>8244</v>
      </c>
      <c r="B2640" t="s">
        <v>7381</v>
      </c>
      <c r="C2640" t="s">
        <v>1733</v>
      </c>
      <c r="D2640" t="s">
        <v>6895</v>
      </c>
      <c r="E2640" t="s">
        <v>1714</v>
      </c>
      <c r="H2640" t="str">
        <f>INDEX('Vensim Variables'!$B:$B,MATCH(EPS!$B2640,'Vensim Variables'!$A:$A,0))</f>
        <v>g pollutant</v>
      </c>
      <c r="I2640" t="str">
        <f t="shared" si="82"/>
        <v>N2O</v>
      </c>
      <c r="J2640">
        <f>INDEX(NoSettings!$D:$D,MATCH(EPS!$A2640,NoSettings!$A:$A,0))</f>
        <v>20291700</v>
      </c>
      <c r="K2640">
        <f>INDEX(GWP!$C$2:$C$13,MATCH(EPS!I2640,GWP!$B$2:$B$13,0))</f>
        <v>265</v>
      </c>
      <c r="L2640" s="4">
        <f t="shared" si="83"/>
        <v>5.3773005000000004E-3</v>
      </c>
    </row>
    <row r="2641" spans="1:12">
      <c r="A2641" t="s">
        <v>8245</v>
      </c>
      <c r="B2641" t="s">
        <v>7381</v>
      </c>
      <c r="C2641" t="s">
        <v>1733</v>
      </c>
      <c r="D2641" t="s">
        <v>6895</v>
      </c>
      <c r="E2641" t="s">
        <v>1715</v>
      </c>
      <c r="H2641" t="str">
        <f>INDEX('Vensim Variables'!$B:$B,MATCH(EPS!$B2641,'Vensim Variables'!$A:$A,0))</f>
        <v>g pollutant</v>
      </c>
      <c r="I2641" t="str">
        <f t="shared" si="82"/>
        <v>F gases</v>
      </c>
      <c r="J2641">
        <f>INDEX(NoSettings!$D:$D,MATCH(EPS!$A2641,NoSettings!$A:$A,0))</f>
        <v>0</v>
      </c>
      <c r="K2641">
        <f>INDEX(GWP!$C$2:$C$13,MATCH(EPS!I2641,GWP!$B$2:$B$13,0))</f>
        <v>1</v>
      </c>
      <c r="L2641" s="4">
        <f t="shared" si="83"/>
        <v>0</v>
      </c>
    </row>
    <row r="2642" spans="1:12">
      <c r="A2642" t="s">
        <v>8246</v>
      </c>
      <c r="B2642" t="s">
        <v>7381</v>
      </c>
      <c r="C2642" t="s">
        <v>1733</v>
      </c>
      <c r="D2642" t="s">
        <v>6896</v>
      </c>
      <c r="E2642" t="s">
        <v>1702</v>
      </c>
      <c r="H2642" t="str">
        <f>INDEX('Vensim Variables'!$B:$B,MATCH(EPS!$B2642,'Vensim Variables'!$A:$A,0))</f>
        <v>g pollutant</v>
      </c>
      <c r="I2642" t="str">
        <f t="shared" si="82"/>
        <v>CO2</v>
      </c>
      <c r="J2642">
        <f>INDEX(NoSettings!$D:$D,MATCH(EPS!$A2642,NoSettings!$A:$A,0))</f>
        <v>0</v>
      </c>
      <c r="K2642">
        <f>INDEX(GWP!$C$2:$C$13,MATCH(EPS!I2642,GWP!$B$2:$B$13,0))</f>
        <v>1</v>
      </c>
      <c r="L2642" s="4">
        <f t="shared" si="83"/>
        <v>0</v>
      </c>
    </row>
    <row r="2643" spans="1:12">
      <c r="A2643" t="s">
        <v>8247</v>
      </c>
      <c r="B2643" t="s">
        <v>7381</v>
      </c>
      <c r="C2643" t="s">
        <v>1733</v>
      </c>
      <c r="D2643" t="s">
        <v>6896</v>
      </c>
      <c r="E2643" t="s">
        <v>1705</v>
      </c>
      <c r="H2643" t="str">
        <f>INDEX('Vensim Variables'!$B:$B,MATCH(EPS!$B2643,'Vensim Variables'!$A:$A,0))</f>
        <v>g pollutant</v>
      </c>
      <c r="I2643" t="str">
        <f t="shared" si="82"/>
        <v>VOC</v>
      </c>
      <c r="J2643">
        <f>INDEX(NoSettings!$D:$D,MATCH(EPS!$A2643,NoSettings!$A:$A,0))</f>
        <v>0</v>
      </c>
      <c r="K2643">
        <f>INDEX(GWP!$C$2:$C$13,MATCH(EPS!I2643,GWP!$B$2:$B$13,0))</f>
        <v>0</v>
      </c>
      <c r="L2643" s="4">
        <f t="shared" si="83"/>
        <v>0</v>
      </c>
    </row>
    <row r="2644" spans="1:12">
      <c r="A2644" t="s">
        <v>8248</v>
      </c>
      <c r="B2644" t="s">
        <v>7381</v>
      </c>
      <c r="C2644" t="s">
        <v>1733</v>
      </c>
      <c r="D2644" t="s">
        <v>6896</v>
      </c>
      <c r="E2644" t="s">
        <v>1706</v>
      </c>
      <c r="H2644" t="str">
        <f>INDEX('Vensim Variables'!$B:$B,MATCH(EPS!$B2644,'Vensim Variables'!$A:$A,0))</f>
        <v>g pollutant</v>
      </c>
      <c r="I2644" t="str">
        <f t="shared" si="82"/>
        <v>CO</v>
      </c>
      <c r="J2644">
        <f>INDEX(NoSettings!$D:$D,MATCH(EPS!$A2644,NoSettings!$A:$A,0))</f>
        <v>0</v>
      </c>
      <c r="K2644">
        <f>INDEX(GWP!$C$2:$C$13,MATCH(EPS!I2644,GWP!$B$2:$B$13,0))</f>
        <v>0</v>
      </c>
      <c r="L2644" s="4">
        <f t="shared" si="83"/>
        <v>0</v>
      </c>
    </row>
    <row r="2645" spans="1:12">
      <c r="A2645" t="s">
        <v>8249</v>
      </c>
      <c r="B2645" t="s">
        <v>7381</v>
      </c>
      <c r="C2645" t="s">
        <v>1733</v>
      </c>
      <c r="D2645" t="s">
        <v>6896</v>
      </c>
      <c r="E2645" t="s">
        <v>1707</v>
      </c>
      <c r="H2645" t="str">
        <f>INDEX('Vensim Variables'!$B:$B,MATCH(EPS!$B2645,'Vensim Variables'!$A:$A,0))</f>
        <v>g pollutant</v>
      </c>
      <c r="I2645" t="str">
        <f t="shared" si="82"/>
        <v>NOx</v>
      </c>
      <c r="J2645">
        <f>INDEX(NoSettings!$D:$D,MATCH(EPS!$A2645,NoSettings!$A:$A,0))</f>
        <v>0</v>
      </c>
      <c r="K2645">
        <f>INDEX(GWP!$C$2:$C$13,MATCH(EPS!I2645,GWP!$B$2:$B$13,0))</f>
        <v>0</v>
      </c>
      <c r="L2645" s="4">
        <f t="shared" si="83"/>
        <v>0</v>
      </c>
    </row>
    <row r="2646" spans="1:12">
      <c r="A2646" t="s">
        <v>8250</v>
      </c>
      <c r="B2646" t="s">
        <v>7381</v>
      </c>
      <c r="C2646" t="s">
        <v>1733</v>
      </c>
      <c r="D2646" t="s">
        <v>6896</v>
      </c>
      <c r="E2646" t="s">
        <v>1708</v>
      </c>
      <c r="H2646" t="str">
        <f>INDEX('Vensim Variables'!$B:$B,MATCH(EPS!$B2646,'Vensim Variables'!$A:$A,0))</f>
        <v>g pollutant</v>
      </c>
      <c r="I2646" t="str">
        <f t="shared" si="82"/>
        <v>PM10</v>
      </c>
      <c r="J2646">
        <f>INDEX(NoSettings!$D:$D,MATCH(EPS!$A2646,NoSettings!$A:$A,0))</f>
        <v>0</v>
      </c>
      <c r="K2646">
        <f>INDEX(GWP!$C$2:$C$13,MATCH(EPS!I2646,GWP!$B$2:$B$13,0))</f>
        <v>0</v>
      </c>
      <c r="L2646" s="4">
        <f t="shared" si="83"/>
        <v>0</v>
      </c>
    </row>
    <row r="2647" spans="1:12">
      <c r="A2647" t="s">
        <v>8251</v>
      </c>
      <c r="B2647" t="s">
        <v>7381</v>
      </c>
      <c r="C2647" t="s">
        <v>1733</v>
      </c>
      <c r="D2647" t="s">
        <v>6896</v>
      </c>
      <c r="E2647" t="s">
        <v>1709</v>
      </c>
      <c r="H2647" t="str">
        <f>INDEX('Vensim Variables'!$B:$B,MATCH(EPS!$B2647,'Vensim Variables'!$A:$A,0))</f>
        <v>g pollutant</v>
      </c>
      <c r="I2647" t="str">
        <f t="shared" si="82"/>
        <v>PM25</v>
      </c>
      <c r="J2647">
        <f>INDEX(NoSettings!$D:$D,MATCH(EPS!$A2647,NoSettings!$A:$A,0))</f>
        <v>0</v>
      </c>
      <c r="K2647">
        <f>INDEX(GWP!$C$2:$C$13,MATCH(EPS!I2647,GWP!$B$2:$B$13,0))</f>
        <v>0</v>
      </c>
      <c r="L2647" s="4">
        <f t="shared" si="83"/>
        <v>0</v>
      </c>
    </row>
    <row r="2648" spans="1:12">
      <c r="A2648" t="s">
        <v>8252</v>
      </c>
      <c r="B2648" t="s">
        <v>7381</v>
      </c>
      <c r="C2648" t="s">
        <v>1733</v>
      </c>
      <c r="D2648" t="s">
        <v>6896</v>
      </c>
      <c r="E2648" t="s">
        <v>1710</v>
      </c>
      <c r="H2648" t="str">
        <f>INDEX('Vensim Variables'!$B:$B,MATCH(EPS!$B2648,'Vensim Variables'!$A:$A,0))</f>
        <v>g pollutant</v>
      </c>
      <c r="I2648" t="str">
        <f t="shared" si="82"/>
        <v>SOx</v>
      </c>
      <c r="J2648">
        <f>INDEX(NoSettings!$D:$D,MATCH(EPS!$A2648,NoSettings!$A:$A,0))</f>
        <v>0</v>
      </c>
      <c r="K2648">
        <f>INDEX(GWP!$C$2:$C$13,MATCH(EPS!I2648,GWP!$B$2:$B$13,0))</f>
        <v>0</v>
      </c>
      <c r="L2648" s="4">
        <f t="shared" si="83"/>
        <v>0</v>
      </c>
    </row>
    <row r="2649" spans="1:12">
      <c r="A2649" t="s">
        <v>8253</v>
      </c>
      <c r="B2649" t="s">
        <v>7381</v>
      </c>
      <c r="C2649" t="s">
        <v>1733</v>
      </c>
      <c r="D2649" t="s">
        <v>6896</v>
      </c>
      <c r="E2649" t="s">
        <v>1711</v>
      </c>
      <c r="H2649" t="str">
        <f>INDEX('Vensim Variables'!$B:$B,MATCH(EPS!$B2649,'Vensim Variables'!$A:$A,0))</f>
        <v>g pollutant</v>
      </c>
      <c r="I2649" t="str">
        <f t="shared" si="82"/>
        <v>BC</v>
      </c>
      <c r="J2649">
        <f>INDEX(NoSettings!$D:$D,MATCH(EPS!$A2649,NoSettings!$A:$A,0))</f>
        <v>0</v>
      </c>
      <c r="K2649">
        <f>INDEX(GWP!$C$2:$C$13,MATCH(EPS!I2649,GWP!$B$2:$B$13,0))</f>
        <v>0</v>
      </c>
      <c r="L2649" s="4">
        <f t="shared" si="83"/>
        <v>0</v>
      </c>
    </row>
    <row r="2650" spans="1:12">
      <c r="A2650" t="s">
        <v>8254</v>
      </c>
      <c r="B2650" t="s">
        <v>7381</v>
      </c>
      <c r="C2650" t="s">
        <v>1733</v>
      </c>
      <c r="D2650" t="s">
        <v>6896</v>
      </c>
      <c r="E2650" t="s">
        <v>1712</v>
      </c>
      <c r="H2650" t="str">
        <f>INDEX('Vensim Variables'!$B:$B,MATCH(EPS!$B2650,'Vensim Variables'!$A:$A,0))</f>
        <v>g pollutant</v>
      </c>
      <c r="I2650" t="str">
        <f t="shared" si="82"/>
        <v>OC</v>
      </c>
      <c r="J2650">
        <f>INDEX(NoSettings!$D:$D,MATCH(EPS!$A2650,NoSettings!$A:$A,0))</f>
        <v>0</v>
      </c>
      <c r="K2650">
        <f>INDEX(GWP!$C$2:$C$13,MATCH(EPS!I2650,GWP!$B$2:$B$13,0))</f>
        <v>0</v>
      </c>
      <c r="L2650" s="4">
        <f t="shared" si="83"/>
        <v>0</v>
      </c>
    </row>
    <row r="2651" spans="1:12">
      <c r="A2651" t="s">
        <v>8255</v>
      </c>
      <c r="B2651" t="s">
        <v>7381</v>
      </c>
      <c r="C2651" t="s">
        <v>1733</v>
      </c>
      <c r="D2651" t="s">
        <v>6896</v>
      </c>
      <c r="E2651" t="s">
        <v>1713</v>
      </c>
      <c r="H2651" t="str">
        <f>INDEX('Vensim Variables'!$B:$B,MATCH(EPS!$B2651,'Vensim Variables'!$A:$A,0))</f>
        <v>g pollutant</v>
      </c>
      <c r="I2651" t="str">
        <f t="shared" si="82"/>
        <v>CH4</v>
      </c>
      <c r="J2651">
        <f>INDEX(NoSettings!$D:$D,MATCH(EPS!$A2651,NoSettings!$A:$A,0))</f>
        <v>0</v>
      </c>
      <c r="K2651">
        <f>INDEX(GWP!$C$2:$C$13,MATCH(EPS!I2651,GWP!$B$2:$B$13,0))</f>
        <v>28</v>
      </c>
      <c r="L2651" s="4">
        <f t="shared" si="83"/>
        <v>0</v>
      </c>
    </row>
    <row r="2652" spans="1:12">
      <c r="A2652" t="s">
        <v>8256</v>
      </c>
      <c r="B2652" t="s">
        <v>7381</v>
      </c>
      <c r="C2652" t="s">
        <v>1733</v>
      </c>
      <c r="D2652" t="s">
        <v>6896</v>
      </c>
      <c r="E2652" t="s">
        <v>1714</v>
      </c>
      <c r="H2652" t="str">
        <f>INDEX('Vensim Variables'!$B:$B,MATCH(EPS!$B2652,'Vensim Variables'!$A:$A,0))</f>
        <v>g pollutant</v>
      </c>
      <c r="I2652" t="str">
        <f t="shared" si="82"/>
        <v>N2O</v>
      </c>
      <c r="J2652">
        <f>INDEX(NoSettings!$D:$D,MATCH(EPS!$A2652,NoSettings!$A:$A,0))</f>
        <v>0</v>
      </c>
      <c r="K2652">
        <f>INDEX(GWP!$C$2:$C$13,MATCH(EPS!I2652,GWP!$B$2:$B$13,0))</f>
        <v>265</v>
      </c>
      <c r="L2652" s="4">
        <f t="shared" si="83"/>
        <v>0</v>
      </c>
    </row>
    <row r="2653" spans="1:12">
      <c r="A2653" t="s">
        <v>8257</v>
      </c>
      <c r="B2653" t="s">
        <v>7381</v>
      </c>
      <c r="C2653" t="s">
        <v>1733</v>
      </c>
      <c r="D2653" t="s">
        <v>6896</v>
      </c>
      <c r="E2653" t="s">
        <v>1715</v>
      </c>
      <c r="H2653" t="str">
        <f>INDEX('Vensim Variables'!$B:$B,MATCH(EPS!$B2653,'Vensim Variables'!$A:$A,0))</f>
        <v>g pollutant</v>
      </c>
      <c r="I2653" t="str">
        <f t="shared" si="82"/>
        <v>F gases</v>
      </c>
      <c r="J2653">
        <f>INDEX(NoSettings!$D:$D,MATCH(EPS!$A2653,NoSettings!$A:$A,0))</f>
        <v>0</v>
      </c>
      <c r="K2653">
        <f>INDEX(GWP!$C$2:$C$13,MATCH(EPS!I2653,GWP!$B$2:$B$13,0))</f>
        <v>1</v>
      </c>
      <c r="L2653" s="4">
        <f t="shared" si="83"/>
        <v>0</v>
      </c>
    </row>
    <row r="2654" spans="1:12">
      <c r="A2654" t="s">
        <v>8258</v>
      </c>
      <c r="B2654" t="s">
        <v>7381</v>
      </c>
      <c r="C2654" t="s">
        <v>1733</v>
      </c>
      <c r="D2654" t="s">
        <v>6897</v>
      </c>
      <c r="E2654" t="s">
        <v>1702</v>
      </c>
      <c r="H2654" t="str">
        <f>INDEX('Vensim Variables'!$B:$B,MATCH(EPS!$B2654,'Vensim Variables'!$A:$A,0))</f>
        <v>g pollutant</v>
      </c>
      <c r="I2654" t="str">
        <f t="shared" si="82"/>
        <v>CO2</v>
      </c>
      <c r="J2654">
        <f>INDEX(NoSettings!$D:$D,MATCH(EPS!$A2654,NoSettings!$A:$A,0))</f>
        <v>0</v>
      </c>
      <c r="K2654">
        <f>INDEX(GWP!$C$2:$C$13,MATCH(EPS!I2654,GWP!$B$2:$B$13,0))</f>
        <v>1</v>
      </c>
      <c r="L2654" s="4">
        <f t="shared" si="83"/>
        <v>0</v>
      </c>
    </row>
    <row r="2655" spans="1:12">
      <c r="A2655" t="s">
        <v>8259</v>
      </c>
      <c r="B2655" t="s">
        <v>7381</v>
      </c>
      <c r="C2655" t="s">
        <v>1733</v>
      </c>
      <c r="D2655" t="s">
        <v>6897</v>
      </c>
      <c r="E2655" t="s">
        <v>1705</v>
      </c>
      <c r="H2655" t="str">
        <f>INDEX('Vensim Variables'!$B:$B,MATCH(EPS!$B2655,'Vensim Variables'!$A:$A,0))</f>
        <v>g pollutant</v>
      </c>
      <c r="I2655" t="str">
        <f t="shared" si="82"/>
        <v>VOC</v>
      </c>
      <c r="J2655">
        <f>INDEX(NoSettings!$D:$D,MATCH(EPS!$A2655,NoSettings!$A:$A,0))</f>
        <v>0</v>
      </c>
      <c r="K2655">
        <f>INDEX(GWP!$C$2:$C$13,MATCH(EPS!I2655,GWP!$B$2:$B$13,0))</f>
        <v>0</v>
      </c>
      <c r="L2655" s="4">
        <f t="shared" si="83"/>
        <v>0</v>
      </c>
    </row>
    <row r="2656" spans="1:12">
      <c r="A2656" t="s">
        <v>8260</v>
      </c>
      <c r="B2656" t="s">
        <v>7381</v>
      </c>
      <c r="C2656" t="s">
        <v>1733</v>
      </c>
      <c r="D2656" t="s">
        <v>6897</v>
      </c>
      <c r="E2656" t="s">
        <v>1706</v>
      </c>
      <c r="H2656" t="str">
        <f>INDEX('Vensim Variables'!$B:$B,MATCH(EPS!$B2656,'Vensim Variables'!$A:$A,0))</f>
        <v>g pollutant</v>
      </c>
      <c r="I2656" t="str">
        <f t="shared" si="82"/>
        <v>CO</v>
      </c>
      <c r="J2656">
        <f>INDEX(NoSettings!$D:$D,MATCH(EPS!$A2656,NoSettings!$A:$A,0))</f>
        <v>0</v>
      </c>
      <c r="K2656">
        <f>INDEX(GWP!$C$2:$C$13,MATCH(EPS!I2656,GWP!$B$2:$B$13,0))</f>
        <v>0</v>
      </c>
      <c r="L2656" s="4">
        <f t="shared" si="83"/>
        <v>0</v>
      </c>
    </row>
    <row r="2657" spans="1:12">
      <c r="A2657" t="s">
        <v>8261</v>
      </c>
      <c r="B2657" t="s">
        <v>7381</v>
      </c>
      <c r="C2657" t="s">
        <v>1733</v>
      </c>
      <c r="D2657" t="s">
        <v>6897</v>
      </c>
      <c r="E2657" t="s">
        <v>1707</v>
      </c>
      <c r="H2657" t="str">
        <f>INDEX('Vensim Variables'!$B:$B,MATCH(EPS!$B2657,'Vensim Variables'!$A:$A,0))</f>
        <v>g pollutant</v>
      </c>
      <c r="I2657" t="str">
        <f t="shared" si="82"/>
        <v>NOx</v>
      </c>
      <c r="J2657">
        <f>INDEX(NoSettings!$D:$D,MATCH(EPS!$A2657,NoSettings!$A:$A,0))</f>
        <v>0</v>
      </c>
      <c r="K2657">
        <f>INDEX(GWP!$C$2:$C$13,MATCH(EPS!I2657,GWP!$B$2:$B$13,0))</f>
        <v>0</v>
      </c>
      <c r="L2657" s="4">
        <f t="shared" si="83"/>
        <v>0</v>
      </c>
    </row>
    <row r="2658" spans="1:12">
      <c r="A2658" t="s">
        <v>8262</v>
      </c>
      <c r="B2658" t="s">
        <v>7381</v>
      </c>
      <c r="C2658" t="s">
        <v>1733</v>
      </c>
      <c r="D2658" t="s">
        <v>6897</v>
      </c>
      <c r="E2658" t="s">
        <v>1708</v>
      </c>
      <c r="H2658" t="str">
        <f>INDEX('Vensim Variables'!$B:$B,MATCH(EPS!$B2658,'Vensim Variables'!$A:$A,0))</f>
        <v>g pollutant</v>
      </c>
      <c r="I2658" t="str">
        <f t="shared" si="82"/>
        <v>PM10</v>
      </c>
      <c r="J2658">
        <f>INDEX(NoSettings!$D:$D,MATCH(EPS!$A2658,NoSettings!$A:$A,0))</f>
        <v>0</v>
      </c>
      <c r="K2658">
        <f>INDEX(GWP!$C$2:$C$13,MATCH(EPS!I2658,GWP!$B$2:$B$13,0))</f>
        <v>0</v>
      </c>
      <c r="L2658" s="4">
        <f t="shared" si="83"/>
        <v>0</v>
      </c>
    </row>
    <row r="2659" spans="1:12">
      <c r="A2659" t="s">
        <v>8263</v>
      </c>
      <c r="B2659" t="s">
        <v>7381</v>
      </c>
      <c r="C2659" t="s">
        <v>1733</v>
      </c>
      <c r="D2659" t="s">
        <v>6897</v>
      </c>
      <c r="E2659" t="s">
        <v>1709</v>
      </c>
      <c r="H2659" t="str">
        <f>INDEX('Vensim Variables'!$B:$B,MATCH(EPS!$B2659,'Vensim Variables'!$A:$A,0))</f>
        <v>g pollutant</v>
      </c>
      <c r="I2659" t="str">
        <f t="shared" si="82"/>
        <v>PM25</v>
      </c>
      <c r="J2659">
        <f>INDEX(NoSettings!$D:$D,MATCH(EPS!$A2659,NoSettings!$A:$A,0))</f>
        <v>0</v>
      </c>
      <c r="K2659">
        <f>INDEX(GWP!$C$2:$C$13,MATCH(EPS!I2659,GWP!$B$2:$B$13,0))</f>
        <v>0</v>
      </c>
      <c r="L2659" s="4">
        <f t="shared" si="83"/>
        <v>0</v>
      </c>
    </row>
    <row r="2660" spans="1:12">
      <c r="A2660" t="s">
        <v>8264</v>
      </c>
      <c r="B2660" t="s">
        <v>7381</v>
      </c>
      <c r="C2660" t="s">
        <v>1733</v>
      </c>
      <c r="D2660" t="s">
        <v>6897</v>
      </c>
      <c r="E2660" t="s">
        <v>1710</v>
      </c>
      <c r="H2660" t="str">
        <f>INDEX('Vensim Variables'!$B:$B,MATCH(EPS!$B2660,'Vensim Variables'!$A:$A,0))</f>
        <v>g pollutant</v>
      </c>
      <c r="I2660" t="str">
        <f t="shared" si="82"/>
        <v>SOx</v>
      </c>
      <c r="J2660">
        <f>INDEX(NoSettings!$D:$D,MATCH(EPS!$A2660,NoSettings!$A:$A,0))</f>
        <v>0</v>
      </c>
      <c r="K2660">
        <f>INDEX(GWP!$C$2:$C$13,MATCH(EPS!I2660,GWP!$B$2:$B$13,0))</f>
        <v>0</v>
      </c>
      <c r="L2660" s="4">
        <f t="shared" si="83"/>
        <v>0</v>
      </c>
    </row>
    <row r="2661" spans="1:12">
      <c r="A2661" t="s">
        <v>8265</v>
      </c>
      <c r="B2661" t="s">
        <v>7381</v>
      </c>
      <c r="C2661" t="s">
        <v>1733</v>
      </c>
      <c r="D2661" t="s">
        <v>6897</v>
      </c>
      <c r="E2661" t="s">
        <v>1711</v>
      </c>
      <c r="H2661" t="str">
        <f>INDEX('Vensim Variables'!$B:$B,MATCH(EPS!$B2661,'Vensim Variables'!$A:$A,0))</f>
        <v>g pollutant</v>
      </c>
      <c r="I2661" t="str">
        <f t="shared" si="82"/>
        <v>BC</v>
      </c>
      <c r="J2661">
        <f>INDEX(NoSettings!$D:$D,MATCH(EPS!$A2661,NoSettings!$A:$A,0))</f>
        <v>0</v>
      </c>
      <c r="K2661">
        <f>INDEX(GWP!$C$2:$C$13,MATCH(EPS!I2661,GWP!$B$2:$B$13,0))</f>
        <v>0</v>
      </c>
      <c r="L2661" s="4">
        <f t="shared" si="83"/>
        <v>0</v>
      </c>
    </row>
    <row r="2662" spans="1:12">
      <c r="A2662" t="s">
        <v>8266</v>
      </c>
      <c r="B2662" t="s">
        <v>7381</v>
      </c>
      <c r="C2662" t="s">
        <v>1733</v>
      </c>
      <c r="D2662" t="s">
        <v>6897</v>
      </c>
      <c r="E2662" t="s">
        <v>1712</v>
      </c>
      <c r="H2662" t="str">
        <f>INDEX('Vensim Variables'!$B:$B,MATCH(EPS!$B2662,'Vensim Variables'!$A:$A,0))</f>
        <v>g pollutant</v>
      </c>
      <c r="I2662" t="str">
        <f t="shared" si="82"/>
        <v>OC</v>
      </c>
      <c r="J2662">
        <f>INDEX(NoSettings!$D:$D,MATCH(EPS!$A2662,NoSettings!$A:$A,0))</f>
        <v>0</v>
      </c>
      <c r="K2662">
        <f>INDEX(GWP!$C$2:$C$13,MATCH(EPS!I2662,GWP!$B$2:$B$13,0))</f>
        <v>0</v>
      </c>
      <c r="L2662" s="4">
        <f t="shared" si="83"/>
        <v>0</v>
      </c>
    </row>
    <row r="2663" spans="1:12">
      <c r="A2663" t="s">
        <v>8267</v>
      </c>
      <c r="B2663" t="s">
        <v>7381</v>
      </c>
      <c r="C2663" t="s">
        <v>1733</v>
      </c>
      <c r="D2663" t="s">
        <v>6897</v>
      </c>
      <c r="E2663" t="s">
        <v>1713</v>
      </c>
      <c r="H2663" t="str">
        <f>INDEX('Vensim Variables'!$B:$B,MATCH(EPS!$B2663,'Vensim Variables'!$A:$A,0))</f>
        <v>g pollutant</v>
      </c>
      <c r="I2663" t="str">
        <f t="shared" si="82"/>
        <v>CH4</v>
      </c>
      <c r="J2663">
        <f>INDEX(NoSettings!$D:$D,MATCH(EPS!$A2663,NoSettings!$A:$A,0))</f>
        <v>0</v>
      </c>
      <c r="K2663">
        <f>INDEX(GWP!$C$2:$C$13,MATCH(EPS!I2663,GWP!$B$2:$B$13,0))</f>
        <v>28</v>
      </c>
      <c r="L2663" s="4">
        <f t="shared" si="83"/>
        <v>0</v>
      </c>
    </row>
    <row r="2664" spans="1:12">
      <c r="A2664" t="s">
        <v>8268</v>
      </c>
      <c r="B2664" t="s">
        <v>7381</v>
      </c>
      <c r="C2664" t="s">
        <v>1733</v>
      </c>
      <c r="D2664" t="s">
        <v>6897</v>
      </c>
      <c r="E2664" t="s">
        <v>1714</v>
      </c>
      <c r="H2664" t="str">
        <f>INDEX('Vensim Variables'!$B:$B,MATCH(EPS!$B2664,'Vensim Variables'!$A:$A,0))</f>
        <v>g pollutant</v>
      </c>
      <c r="I2664" t="str">
        <f t="shared" si="82"/>
        <v>N2O</v>
      </c>
      <c r="J2664">
        <f>INDEX(NoSettings!$D:$D,MATCH(EPS!$A2664,NoSettings!$A:$A,0))</f>
        <v>0</v>
      </c>
      <c r="K2664">
        <f>INDEX(GWP!$C$2:$C$13,MATCH(EPS!I2664,GWP!$B$2:$B$13,0))</f>
        <v>265</v>
      </c>
      <c r="L2664" s="4">
        <f t="shared" si="83"/>
        <v>0</v>
      </c>
    </row>
    <row r="2665" spans="1:12">
      <c r="A2665" t="s">
        <v>8269</v>
      </c>
      <c r="B2665" t="s">
        <v>7381</v>
      </c>
      <c r="C2665" t="s">
        <v>1733</v>
      </c>
      <c r="D2665" t="s">
        <v>6897</v>
      </c>
      <c r="E2665" t="s">
        <v>1715</v>
      </c>
      <c r="H2665" t="str">
        <f>INDEX('Vensim Variables'!$B:$B,MATCH(EPS!$B2665,'Vensim Variables'!$A:$A,0))</f>
        <v>g pollutant</v>
      </c>
      <c r="I2665" t="str">
        <f t="shared" si="82"/>
        <v>F gases</v>
      </c>
      <c r="J2665">
        <f>INDEX(NoSettings!$D:$D,MATCH(EPS!$A2665,NoSettings!$A:$A,0))</f>
        <v>0</v>
      </c>
      <c r="K2665">
        <f>INDEX(GWP!$C$2:$C$13,MATCH(EPS!I2665,GWP!$B$2:$B$13,0))</f>
        <v>1</v>
      </c>
      <c r="L2665" s="4">
        <f t="shared" si="83"/>
        <v>0</v>
      </c>
    </row>
    <row r="2666" spans="1:12">
      <c r="A2666" t="s">
        <v>8270</v>
      </c>
      <c r="B2666" t="s">
        <v>7381</v>
      </c>
      <c r="C2666" t="s">
        <v>1733</v>
      </c>
      <c r="D2666" t="s">
        <v>6898</v>
      </c>
      <c r="E2666" t="s">
        <v>1702</v>
      </c>
      <c r="H2666" t="str">
        <f>INDEX('Vensim Variables'!$B:$B,MATCH(EPS!$B2666,'Vensim Variables'!$A:$A,0))</f>
        <v>g pollutant</v>
      </c>
      <c r="I2666" t="str">
        <f t="shared" si="82"/>
        <v>CO2</v>
      </c>
      <c r="J2666">
        <f>INDEX(NoSettings!$D:$D,MATCH(EPS!$A2666,NoSettings!$A:$A,0))</f>
        <v>0</v>
      </c>
      <c r="K2666">
        <f>INDEX(GWP!$C$2:$C$13,MATCH(EPS!I2666,GWP!$B$2:$B$13,0))</f>
        <v>1</v>
      </c>
      <c r="L2666" s="4">
        <f t="shared" si="83"/>
        <v>0</v>
      </c>
    </row>
    <row r="2667" spans="1:12">
      <c r="A2667" t="s">
        <v>8271</v>
      </c>
      <c r="B2667" t="s">
        <v>7381</v>
      </c>
      <c r="C2667" t="s">
        <v>1733</v>
      </c>
      <c r="D2667" t="s">
        <v>6898</v>
      </c>
      <c r="E2667" t="s">
        <v>1705</v>
      </c>
      <c r="H2667" t="str">
        <f>INDEX('Vensim Variables'!$B:$B,MATCH(EPS!$B2667,'Vensim Variables'!$A:$A,0))</f>
        <v>g pollutant</v>
      </c>
      <c r="I2667" t="str">
        <f t="shared" si="82"/>
        <v>VOC</v>
      </c>
      <c r="J2667">
        <f>INDEX(NoSettings!$D:$D,MATCH(EPS!$A2667,NoSettings!$A:$A,0))</f>
        <v>0</v>
      </c>
      <c r="K2667">
        <f>INDEX(GWP!$C$2:$C$13,MATCH(EPS!I2667,GWP!$B$2:$B$13,0))</f>
        <v>0</v>
      </c>
      <c r="L2667" s="4">
        <f t="shared" si="83"/>
        <v>0</v>
      </c>
    </row>
    <row r="2668" spans="1:12">
      <c r="A2668" t="s">
        <v>8272</v>
      </c>
      <c r="B2668" t="s">
        <v>7381</v>
      </c>
      <c r="C2668" t="s">
        <v>1733</v>
      </c>
      <c r="D2668" t="s">
        <v>6898</v>
      </c>
      <c r="E2668" t="s">
        <v>1706</v>
      </c>
      <c r="H2668" t="str">
        <f>INDEX('Vensim Variables'!$B:$B,MATCH(EPS!$B2668,'Vensim Variables'!$A:$A,0))</f>
        <v>g pollutant</v>
      </c>
      <c r="I2668" t="str">
        <f t="shared" si="82"/>
        <v>CO</v>
      </c>
      <c r="J2668">
        <f>INDEX(NoSettings!$D:$D,MATCH(EPS!$A2668,NoSettings!$A:$A,0))</f>
        <v>0</v>
      </c>
      <c r="K2668">
        <f>INDEX(GWP!$C$2:$C$13,MATCH(EPS!I2668,GWP!$B$2:$B$13,0))</f>
        <v>0</v>
      </c>
      <c r="L2668" s="4">
        <f t="shared" si="83"/>
        <v>0</v>
      </c>
    </row>
    <row r="2669" spans="1:12">
      <c r="A2669" t="s">
        <v>8273</v>
      </c>
      <c r="B2669" t="s">
        <v>7381</v>
      </c>
      <c r="C2669" t="s">
        <v>1733</v>
      </c>
      <c r="D2669" t="s">
        <v>6898</v>
      </c>
      <c r="E2669" t="s">
        <v>1707</v>
      </c>
      <c r="H2669" t="str">
        <f>INDEX('Vensim Variables'!$B:$B,MATCH(EPS!$B2669,'Vensim Variables'!$A:$A,0))</f>
        <v>g pollutant</v>
      </c>
      <c r="I2669" t="str">
        <f t="shared" si="82"/>
        <v>NOx</v>
      </c>
      <c r="J2669">
        <f>INDEX(NoSettings!$D:$D,MATCH(EPS!$A2669,NoSettings!$A:$A,0))</f>
        <v>0</v>
      </c>
      <c r="K2669">
        <f>INDEX(GWP!$C$2:$C$13,MATCH(EPS!I2669,GWP!$B$2:$B$13,0))</f>
        <v>0</v>
      </c>
      <c r="L2669" s="4">
        <f t="shared" si="83"/>
        <v>0</v>
      </c>
    </row>
    <row r="2670" spans="1:12">
      <c r="A2670" t="s">
        <v>8274</v>
      </c>
      <c r="B2670" t="s">
        <v>7381</v>
      </c>
      <c r="C2670" t="s">
        <v>1733</v>
      </c>
      <c r="D2670" t="s">
        <v>6898</v>
      </c>
      <c r="E2670" t="s">
        <v>1708</v>
      </c>
      <c r="H2670" t="str">
        <f>INDEX('Vensim Variables'!$B:$B,MATCH(EPS!$B2670,'Vensim Variables'!$A:$A,0))</f>
        <v>g pollutant</v>
      </c>
      <c r="I2670" t="str">
        <f t="shared" si="82"/>
        <v>PM10</v>
      </c>
      <c r="J2670">
        <f>INDEX(NoSettings!$D:$D,MATCH(EPS!$A2670,NoSettings!$A:$A,0))</f>
        <v>0</v>
      </c>
      <c r="K2670">
        <f>INDEX(GWP!$C$2:$C$13,MATCH(EPS!I2670,GWP!$B$2:$B$13,0))</f>
        <v>0</v>
      </c>
      <c r="L2670" s="4">
        <f t="shared" si="83"/>
        <v>0</v>
      </c>
    </row>
    <row r="2671" spans="1:12">
      <c r="A2671" t="s">
        <v>8275</v>
      </c>
      <c r="B2671" t="s">
        <v>7381</v>
      </c>
      <c r="C2671" t="s">
        <v>1733</v>
      </c>
      <c r="D2671" t="s">
        <v>6898</v>
      </c>
      <c r="E2671" t="s">
        <v>1709</v>
      </c>
      <c r="H2671" t="str">
        <f>INDEX('Vensim Variables'!$B:$B,MATCH(EPS!$B2671,'Vensim Variables'!$A:$A,0))</f>
        <v>g pollutant</v>
      </c>
      <c r="I2671" t="str">
        <f t="shared" si="82"/>
        <v>PM25</v>
      </c>
      <c r="J2671">
        <f>INDEX(NoSettings!$D:$D,MATCH(EPS!$A2671,NoSettings!$A:$A,0))</f>
        <v>0</v>
      </c>
      <c r="K2671">
        <f>INDEX(GWP!$C$2:$C$13,MATCH(EPS!I2671,GWP!$B$2:$B$13,0))</f>
        <v>0</v>
      </c>
      <c r="L2671" s="4">
        <f t="shared" si="83"/>
        <v>0</v>
      </c>
    </row>
    <row r="2672" spans="1:12">
      <c r="A2672" t="s">
        <v>8276</v>
      </c>
      <c r="B2672" t="s">
        <v>7381</v>
      </c>
      <c r="C2672" t="s">
        <v>1733</v>
      </c>
      <c r="D2672" t="s">
        <v>6898</v>
      </c>
      <c r="E2672" t="s">
        <v>1710</v>
      </c>
      <c r="H2672" t="str">
        <f>INDEX('Vensim Variables'!$B:$B,MATCH(EPS!$B2672,'Vensim Variables'!$A:$A,0))</f>
        <v>g pollutant</v>
      </c>
      <c r="I2672" t="str">
        <f t="shared" si="82"/>
        <v>SOx</v>
      </c>
      <c r="J2672">
        <f>INDEX(NoSettings!$D:$D,MATCH(EPS!$A2672,NoSettings!$A:$A,0))</f>
        <v>0</v>
      </c>
      <c r="K2672">
        <f>INDEX(GWP!$C$2:$C$13,MATCH(EPS!I2672,GWP!$B$2:$B$13,0))</f>
        <v>0</v>
      </c>
      <c r="L2672" s="4">
        <f t="shared" si="83"/>
        <v>0</v>
      </c>
    </row>
    <row r="2673" spans="1:12">
      <c r="A2673" t="s">
        <v>8277</v>
      </c>
      <c r="B2673" t="s">
        <v>7381</v>
      </c>
      <c r="C2673" t="s">
        <v>1733</v>
      </c>
      <c r="D2673" t="s">
        <v>6898</v>
      </c>
      <c r="E2673" t="s">
        <v>1711</v>
      </c>
      <c r="H2673" t="str">
        <f>INDEX('Vensim Variables'!$B:$B,MATCH(EPS!$B2673,'Vensim Variables'!$A:$A,0))</f>
        <v>g pollutant</v>
      </c>
      <c r="I2673" t="str">
        <f t="shared" si="82"/>
        <v>BC</v>
      </c>
      <c r="J2673">
        <f>INDEX(NoSettings!$D:$D,MATCH(EPS!$A2673,NoSettings!$A:$A,0))</f>
        <v>0</v>
      </c>
      <c r="K2673">
        <f>INDEX(GWP!$C$2:$C$13,MATCH(EPS!I2673,GWP!$B$2:$B$13,0))</f>
        <v>0</v>
      </c>
      <c r="L2673" s="4">
        <f t="shared" si="83"/>
        <v>0</v>
      </c>
    </row>
    <row r="2674" spans="1:12">
      <c r="A2674" t="s">
        <v>8278</v>
      </c>
      <c r="B2674" t="s">
        <v>7381</v>
      </c>
      <c r="C2674" t="s">
        <v>1733</v>
      </c>
      <c r="D2674" t="s">
        <v>6898</v>
      </c>
      <c r="E2674" t="s">
        <v>1712</v>
      </c>
      <c r="H2674" t="str">
        <f>INDEX('Vensim Variables'!$B:$B,MATCH(EPS!$B2674,'Vensim Variables'!$A:$A,0))</f>
        <v>g pollutant</v>
      </c>
      <c r="I2674" t="str">
        <f t="shared" si="82"/>
        <v>OC</v>
      </c>
      <c r="J2674">
        <f>INDEX(NoSettings!$D:$D,MATCH(EPS!$A2674,NoSettings!$A:$A,0))</f>
        <v>0</v>
      </c>
      <c r="K2674">
        <f>INDEX(GWP!$C$2:$C$13,MATCH(EPS!I2674,GWP!$B$2:$B$13,0))</f>
        <v>0</v>
      </c>
      <c r="L2674" s="4">
        <f t="shared" si="83"/>
        <v>0</v>
      </c>
    </row>
    <row r="2675" spans="1:12">
      <c r="A2675" t="s">
        <v>8279</v>
      </c>
      <c r="B2675" t="s">
        <v>7381</v>
      </c>
      <c r="C2675" t="s">
        <v>1733</v>
      </c>
      <c r="D2675" t="s">
        <v>6898</v>
      </c>
      <c r="E2675" t="s">
        <v>1713</v>
      </c>
      <c r="H2675" t="str">
        <f>INDEX('Vensim Variables'!$B:$B,MATCH(EPS!$B2675,'Vensim Variables'!$A:$A,0))</f>
        <v>g pollutant</v>
      </c>
      <c r="I2675" t="str">
        <f t="shared" si="82"/>
        <v>CH4</v>
      </c>
      <c r="J2675">
        <f>INDEX(NoSettings!$D:$D,MATCH(EPS!$A2675,NoSettings!$A:$A,0))</f>
        <v>0</v>
      </c>
      <c r="K2675">
        <f>INDEX(GWP!$C$2:$C$13,MATCH(EPS!I2675,GWP!$B$2:$B$13,0))</f>
        <v>28</v>
      </c>
      <c r="L2675" s="4">
        <f t="shared" si="83"/>
        <v>0</v>
      </c>
    </row>
    <row r="2676" spans="1:12">
      <c r="A2676" t="s">
        <v>8280</v>
      </c>
      <c r="B2676" t="s">
        <v>7381</v>
      </c>
      <c r="C2676" t="s">
        <v>1733</v>
      </c>
      <c r="D2676" t="s">
        <v>6898</v>
      </c>
      <c r="E2676" t="s">
        <v>1714</v>
      </c>
      <c r="H2676" t="str">
        <f>INDEX('Vensim Variables'!$B:$B,MATCH(EPS!$B2676,'Vensim Variables'!$A:$A,0))</f>
        <v>g pollutant</v>
      </c>
      <c r="I2676" t="str">
        <f t="shared" si="82"/>
        <v>N2O</v>
      </c>
      <c r="J2676">
        <f>INDEX(NoSettings!$D:$D,MATCH(EPS!$A2676,NoSettings!$A:$A,0))</f>
        <v>0</v>
      </c>
      <c r="K2676">
        <f>INDEX(GWP!$C$2:$C$13,MATCH(EPS!I2676,GWP!$B$2:$B$13,0))</f>
        <v>265</v>
      </c>
      <c r="L2676" s="4">
        <f t="shared" si="83"/>
        <v>0</v>
      </c>
    </row>
    <row r="2677" spans="1:12">
      <c r="A2677" t="s">
        <v>8281</v>
      </c>
      <c r="B2677" t="s">
        <v>7381</v>
      </c>
      <c r="C2677" t="s">
        <v>1733</v>
      </c>
      <c r="D2677" t="s">
        <v>6898</v>
      </c>
      <c r="E2677" t="s">
        <v>1715</v>
      </c>
      <c r="H2677" t="str">
        <f>INDEX('Vensim Variables'!$B:$B,MATCH(EPS!$B2677,'Vensim Variables'!$A:$A,0))</f>
        <v>g pollutant</v>
      </c>
      <c r="I2677" t="str">
        <f t="shared" si="82"/>
        <v>F gases</v>
      </c>
      <c r="J2677">
        <f>INDEX(NoSettings!$D:$D,MATCH(EPS!$A2677,NoSettings!$A:$A,0))</f>
        <v>0</v>
      </c>
      <c r="K2677">
        <f>INDEX(GWP!$C$2:$C$13,MATCH(EPS!I2677,GWP!$B$2:$B$13,0))</f>
        <v>1</v>
      </c>
      <c r="L2677" s="4">
        <f t="shared" si="83"/>
        <v>0</v>
      </c>
    </row>
    <row r="2678" spans="1:12">
      <c r="A2678" t="s">
        <v>8282</v>
      </c>
      <c r="B2678" t="s">
        <v>7381</v>
      </c>
      <c r="C2678" t="s">
        <v>1734</v>
      </c>
      <c r="D2678" t="s">
        <v>6874</v>
      </c>
      <c r="E2678" t="s">
        <v>1702</v>
      </c>
      <c r="H2678" t="str">
        <f>INDEX('Vensim Variables'!$B:$B,MATCH(EPS!$B2678,'Vensim Variables'!$A:$A,0))</f>
        <v>g pollutant</v>
      </c>
      <c r="I2678" t="str">
        <f t="shared" si="82"/>
        <v>CO2</v>
      </c>
      <c r="J2678">
        <f>INDEX(NoSettings!$D:$D,MATCH(EPS!$A2678,NoSettings!$A:$A,0))</f>
        <v>6351280000000</v>
      </c>
      <c r="K2678">
        <f>INDEX(GWP!$C$2:$C$13,MATCH(EPS!I2678,GWP!$B$2:$B$13,0))</f>
        <v>1</v>
      </c>
      <c r="L2678" s="4">
        <f t="shared" si="83"/>
        <v>6.35128</v>
      </c>
    </row>
    <row r="2679" spans="1:12">
      <c r="A2679" t="s">
        <v>8283</v>
      </c>
      <c r="B2679" t="s">
        <v>7381</v>
      </c>
      <c r="C2679" t="s">
        <v>1734</v>
      </c>
      <c r="D2679" t="s">
        <v>6874</v>
      </c>
      <c r="E2679" t="s">
        <v>1705</v>
      </c>
      <c r="H2679" t="str">
        <f>INDEX('Vensim Variables'!$B:$B,MATCH(EPS!$B2679,'Vensim Variables'!$A:$A,0))</f>
        <v>g pollutant</v>
      </c>
      <c r="I2679" t="str">
        <f t="shared" si="82"/>
        <v>VOC</v>
      </c>
      <c r="J2679">
        <f>INDEX(NoSettings!$D:$D,MATCH(EPS!$A2679,NoSettings!$A:$A,0))</f>
        <v>685522000</v>
      </c>
      <c r="K2679">
        <f>INDEX(GWP!$C$2:$C$13,MATCH(EPS!I2679,GWP!$B$2:$B$13,0))</f>
        <v>0</v>
      </c>
      <c r="L2679" s="4">
        <f t="shared" si="83"/>
        <v>0</v>
      </c>
    </row>
    <row r="2680" spans="1:12">
      <c r="A2680" t="s">
        <v>8284</v>
      </c>
      <c r="B2680" t="s">
        <v>7381</v>
      </c>
      <c r="C2680" t="s">
        <v>1734</v>
      </c>
      <c r="D2680" t="s">
        <v>6874</v>
      </c>
      <c r="E2680" t="s">
        <v>1706</v>
      </c>
      <c r="H2680" t="str">
        <f>INDEX('Vensim Variables'!$B:$B,MATCH(EPS!$B2680,'Vensim Variables'!$A:$A,0))</f>
        <v>g pollutant</v>
      </c>
      <c r="I2680" t="str">
        <f t="shared" si="82"/>
        <v>CO</v>
      </c>
      <c r="J2680">
        <f>INDEX(NoSettings!$D:$D,MATCH(EPS!$A2680,NoSettings!$A:$A,0))</f>
        <v>3821420000</v>
      </c>
      <c r="K2680">
        <f>INDEX(GWP!$C$2:$C$13,MATCH(EPS!I2680,GWP!$B$2:$B$13,0))</f>
        <v>0</v>
      </c>
      <c r="L2680" s="4">
        <f t="shared" si="83"/>
        <v>0</v>
      </c>
    </row>
    <row r="2681" spans="1:12">
      <c r="A2681" t="s">
        <v>8285</v>
      </c>
      <c r="B2681" t="s">
        <v>7381</v>
      </c>
      <c r="C2681" t="s">
        <v>1734</v>
      </c>
      <c r="D2681" t="s">
        <v>6874</v>
      </c>
      <c r="E2681" t="s">
        <v>1707</v>
      </c>
      <c r="H2681" t="str">
        <f>INDEX('Vensim Variables'!$B:$B,MATCH(EPS!$B2681,'Vensim Variables'!$A:$A,0))</f>
        <v>g pollutant</v>
      </c>
      <c r="I2681" t="str">
        <f t="shared" si="82"/>
        <v>NOx</v>
      </c>
      <c r="J2681">
        <f>INDEX(NoSettings!$D:$D,MATCH(EPS!$A2681,NoSettings!$A:$A,0))</f>
        <v>6393060000</v>
      </c>
      <c r="K2681">
        <f>INDEX(GWP!$C$2:$C$13,MATCH(EPS!I2681,GWP!$B$2:$B$13,0))</f>
        <v>0</v>
      </c>
      <c r="L2681" s="4">
        <f t="shared" si="83"/>
        <v>0</v>
      </c>
    </row>
    <row r="2682" spans="1:12">
      <c r="A2682" t="s">
        <v>8286</v>
      </c>
      <c r="B2682" t="s">
        <v>7381</v>
      </c>
      <c r="C2682" t="s">
        <v>1734</v>
      </c>
      <c r="D2682" t="s">
        <v>6874</v>
      </c>
      <c r="E2682" t="s">
        <v>1708</v>
      </c>
      <c r="H2682" t="str">
        <f>INDEX('Vensim Variables'!$B:$B,MATCH(EPS!$B2682,'Vensim Variables'!$A:$A,0))</f>
        <v>g pollutant</v>
      </c>
      <c r="I2682" t="str">
        <f t="shared" si="82"/>
        <v>PM10</v>
      </c>
      <c r="J2682">
        <f>INDEX(NoSettings!$D:$D,MATCH(EPS!$A2682,NoSettings!$A:$A,0))</f>
        <v>256397000</v>
      </c>
      <c r="K2682">
        <f>INDEX(GWP!$C$2:$C$13,MATCH(EPS!I2682,GWP!$B$2:$B$13,0))</f>
        <v>0</v>
      </c>
      <c r="L2682" s="4">
        <f t="shared" si="83"/>
        <v>0</v>
      </c>
    </row>
    <row r="2683" spans="1:12">
      <c r="A2683" t="s">
        <v>8287</v>
      </c>
      <c r="B2683" t="s">
        <v>7381</v>
      </c>
      <c r="C2683" t="s">
        <v>1734</v>
      </c>
      <c r="D2683" t="s">
        <v>6874</v>
      </c>
      <c r="E2683" t="s">
        <v>1709</v>
      </c>
      <c r="H2683" t="str">
        <f>INDEX('Vensim Variables'!$B:$B,MATCH(EPS!$B2683,'Vensim Variables'!$A:$A,0))</f>
        <v>g pollutant</v>
      </c>
      <c r="I2683" t="str">
        <f t="shared" si="82"/>
        <v>PM25</v>
      </c>
      <c r="J2683">
        <f>INDEX(NoSettings!$D:$D,MATCH(EPS!$A2683,NoSettings!$A:$A,0))</f>
        <v>240956000</v>
      </c>
      <c r="K2683">
        <f>INDEX(GWP!$C$2:$C$13,MATCH(EPS!I2683,GWP!$B$2:$B$13,0))</f>
        <v>0</v>
      </c>
      <c r="L2683" s="4">
        <f t="shared" si="83"/>
        <v>0</v>
      </c>
    </row>
    <row r="2684" spans="1:12">
      <c r="A2684" t="s">
        <v>8288</v>
      </c>
      <c r="B2684" t="s">
        <v>7381</v>
      </c>
      <c r="C2684" t="s">
        <v>1734</v>
      </c>
      <c r="D2684" t="s">
        <v>6874</v>
      </c>
      <c r="E2684" t="s">
        <v>1710</v>
      </c>
      <c r="H2684" t="str">
        <f>INDEX('Vensim Variables'!$B:$B,MATCH(EPS!$B2684,'Vensim Variables'!$A:$A,0))</f>
        <v>g pollutant</v>
      </c>
      <c r="I2684" t="str">
        <f t="shared" si="82"/>
        <v>SOx</v>
      </c>
      <c r="J2684">
        <f>INDEX(NoSettings!$D:$D,MATCH(EPS!$A2684,NoSettings!$A:$A,0))</f>
        <v>148787000</v>
      </c>
      <c r="K2684">
        <f>INDEX(GWP!$C$2:$C$13,MATCH(EPS!I2684,GWP!$B$2:$B$13,0))</f>
        <v>0</v>
      </c>
      <c r="L2684" s="4">
        <f t="shared" si="83"/>
        <v>0</v>
      </c>
    </row>
    <row r="2685" spans="1:12">
      <c r="A2685" t="s">
        <v>8289</v>
      </c>
      <c r="B2685" t="s">
        <v>7381</v>
      </c>
      <c r="C2685" t="s">
        <v>1734</v>
      </c>
      <c r="D2685" t="s">
        <v>6874</v>
      </c>
      <c r="E2685" t="s">
        <v>1711</v>
      </c>
      <c r="H2685" t="str">
        <f>INDEX('Vensim Variables'!$B:$B,MATCH(EPS!$B2685,'Vensim Variables'!$A:$A,0))</f>
        <v>g pollutant</v>
      </c>
      <c r="I2685" t="str">
        <f t="shared" si="82"/>
        <v>BC</v>
      </c>
      <c r="J2685">
        <f>INDEX(NoSettings!$D:$D,MATCH(EPS!$A2685,NoSettings!$A:$A,0))</f>
        <v>15082200</v>
      </c>
      <c r="K2685">
        <f>INDEX(GWP!$C$2:$C$13,MATCH(EPS!I2685,GWP!$B$2:$B$13,0))</f>
        <v>0</v>
      </c>
      <c r="L2685" s="4">
        <f t="shared" si="83"/>
        <v>0</v>
      </c>
    </row>
    <row r="2686" spans="1:12">
      <c r="A2686" t="s">
        <v>8290</v>
      </c>
      <c r="B2686" t="s">
        <v>7381</v>
      </c>
      <c r="C2686" t="s">
        <v>1734</v>
      </c>
      <c r="D2686" t="s">
        <v>6874</v>
      </c>
      <c r="E2686" t="s">
        <v>1712</v>
      </c>
      <c r="H2686" t="str">
        <f>INDEX('Vensim Variables'!$B:$B,MATCH(EPS!$B2686,'Vensim Variables'!$A:$A,0))</f>
        <v>g pollutant</v>
      </c>
      <c r="I2686" t="str">
        <f t="shared" si="82"/>
        <v>OC</v>
      </c>
      <c r="J2686">
        <f>INDEX(NoSettings!$D:$D,MATCH(EPS!$A2686,NoSettings!$A:$A,0))</f>
        <v>110124000</v>
      </c>
      <c r="K2686">
        <f>INDEX(GWP!$C$2:$C$13,MATCH(EPS!I2686,GWP!$B$2:$B$13,0))</f>
        <v>0</v>
      </c>
      <c r="L2686" s="4">
        <f t="shared" si="83"/>
        <v>0</v>
      </c>
    </row>
    <row r="2687" spans="1:12">
      <c r="A2687" t="s">
        <v>8291</v>
      </c>
      <c r="B2687" t="s">
        <v>7381</v>
      </c>
      <c r="C2687" t="s">
        <v>1734</v>
      </c>
      <c r="D2687" t="s">
        <v>6874</v>
      </c>
      <c r="E2687" t="s">
        <v>1713</v>
      </c>
      <c r="H2687" t="str">
        <f>INDEX('Vensim Variables'!$B:$B,MATCH(EPS!$B2687,'Vensim Variables'!$A:$A,0))</f>
        <v>g pollutant</v>
      </c>
      <c r="I2687" t="str">
        <f t="shared" si="82"/>
        <v>CH4</v>
      </c>
      <c r="J2687">
        <f>INDEX(NoSettings!$D:$D,MATCH(EPS!$A2687,NoSettings!$A:$A,0))</f>
        <v>135860000</v>
      </c>
      <c r="K2687">
        <f>INDEX(GWP!$C$2:$C$13,MATCH(EPS!I2687,GWP!$B$2:$B$13,0))</f>
        <v>28</v>
      </c>
      <c r="L2687" s="4">
        <f t="shared" si="83"/>
        <v>3.80408E-3</v>
      </c>
    </row>
    <row r="2688" spans="1:12">
      <c r="A2688" t="s">
        <v>8292</v>
      </c>
      <c r="B2688" t="s">
        <v>7381</v>
      </c>
      <c r="C2688" t="s">
        <v>1734</v>
      </c>
      <c r="D2688" t="s">
        <v>6874</v>
      </c>
      <c r="E2688" t="s">
        <v>1714</v>
      </c>
      <c r="H2688" t="str">
        <f>INDEX('Vensim Variables'!$B:$B,MATCH(EPS!$B2688,'Vensim Variables'!$A:$A,0))</f>
        <v>g pollutant</v>
      </c>
      <c r="I2688" t="str">
        <f t="shared" si="82"/>
        <v>N2O</v>
      </c>
      <c r="J2688">
        <f>INDEX(NoSettings!$D:$D,MATCH(EPS!$A2688,NoSettings!$A:$A,0))</f>
        <v>9576000</v>
      </c>
      <c r="K2688">
        <f>INDEX(GWP!$C$2:$C$13,MATCH(EPS!I2688,GWP!$B$2:$B$13,0))</f>
        <v>265</v>
      </c>
      <c r="L2688" s="4">
        <f t="shared" si="83"/>
        <v>2.5376399999999999E-3</v>
      </c>
    </row>
    <row r="2689" spans="1:12">
      <c r="A2689" t="s">
        <v>8293</v>
      </c>
      <c r="B2689" t="s">
        <v>7381</v>
      </c>
      <c r="C2689" t="s">
        <v>1734</v>
      </c>
      <c r="D2689" t="s">
        <v>6874</v>
      </c>
      <c r="E2689" t="s">
        <v>1715</v>
      </c>
      <c r="H2689" t="str">
        <f>INDEX('Vensim Variables'!$B:$B,MATCH(EPS!$B2689,'Vensim Variables'!$A:$A,0))</f>
        <v>g pollutant</v>
      </c>
      <c r="I2689" t="str">
        <f t="shared" si="82"/>
        <v>F gases</v>
      </c>
      <c r="J2689">
        <f>INDEX(NoSettings!$D:$D,MATCH(EPS!$A2689,NoSettings!$A:$A,0))</f>
        <v>0</v>
      </c>
      <c r="K2689">
        <f>INDEX(GWP!$C$2:$C$13,MATCH(EPS!I2689,GWP!$B$2:$B$13,0))</f>
        <v>1</v>
      </c>
      <c r="L2689" s="4">
        <f t="shared" si="83"/>
        <v>0</v>
      </c>
    </row>
    <row r="2690" spans="1:12">
      <c r="A2690" t="s">
        <v>8294</v>
      </c>
      <c r="B2690" t="s">
        <v>7381</v>
      </c>
      <c r="C2690" t="s">
        <v>1734</v>
      </c>
      <c r="D2690" t="s">
        <v>6875</v>
      </c>
      <c r="E2690" t="s">
        <v>1702</v>
      </c>
      <c r="H2690" t="str">
        <f>INDEX('Vensim Variables'!$B:$B,MATCH(EPS!$B2690,'Vensim Variables'!$A:$A,0))</f>
        <v>g pollutant</v>
      </c>
      <c r="I2690" t="str">
        <f t="shared" si="82"/>
        <v>CO2</v>
      </c>
      <c r="J2690">
        <f>INDEX(NoSettings!$D:$D,MATCH(EPS!$A2690,NoSettings!$A:$A,0))</f>
        <v>560844000000</v>
      </c>
      <c r="K2690">
        <f>INDEX(GWP!$C$2:$C$13,MATCH(EPS!I2690,GWP!$B$2:$B$13,0))</f>
        <v>1</v>
      </c>
      <c r="L2690" s="4">
        <f t="shared" si="83"/>
        <v>0.56084400000000001</v>
      </c>
    </row>
    <row r="2691" spans="1:12">
      <c r="A2691" t="s">
        <v>8295</v>
      </c>
      <c r="B2691" t="s">
        <v>7381</v>
      </c>
      <c r="C2691" t="s">
        <v>1734</v>
      </c>
      <c r="D2691" t="s">
        <v>6875</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INDEX(NoSettings!$D:$D,MATCH(EPS!$A2691,NoSettings!$A:$A,0))</f>
        <v>60534400</v>
      </c>
      <c r="K2691">
        <f>INDEX(GWP!$C$2:$C$13,MATCH(EPS!I2691,GWP!$B$2:$B$13,0))</f>
        <v>0</v>
      </c>
      <c r="L2691" s="4">
        <f t="shared" ref="L2691:L2754" si="85">IF(H2691="g pollutant",K2691*J2691/10^12,IF(H2691="MMTCO2e",J2691,IF(H2691="MWh",J2691,0)))</f>
        <v>0</v>
      </c>
    </row>
    <row r="2692" spans="1:12">
      <c r="A2692" t="s">
        <v>8296</v>
      </c>
      <c r="B2692" t="s">
        <v>7381</v>
      </c>
      <c r="C2692" t="s">
        <v>1734</v>
      </c>
      <c r="D2692" t="s">
        <v>6875</v>
      </c>
      <c r="E2692" t="s">
        <v>1706</v>
      </c>
      <c r="H2692" t="str">
        <f>INDEX('Vensim Variables'!$B:$B,MATCH(EPS!$B2692,'Vensim Variables'!$A:$A,0))</f>
        <v>g pollutant</v>
      </c>
      <c r="I2692" t="str">
        <f t="shared" si="84"/>
        <v>CO</v>
      </c>
      <c r="J2692">
        <f>INDEX(NoSettings!$D:$D,MATCH(EPS!$A2692,NoSettings!$A:$A,0))</f>
        <v>337447000</v>
      </c>
      <c r="K2692">
        <f>INDEX(GWP!$C$2:$C$13,MATCH(EPS!I2692,GWP!$B$2:$B$13,0))</f>
        <v>0</v>
      </c>
      <c r="L2692" s="4">
        <f t="shared" si="85"/>
        <v>0</v>
      </c>
    </row>
    <row r="2693" spans="1:12">
      <c r="A2693" t="s">
        <v>8297</v>
      </c>
      <c r="B2693" t="s">
        <v>7381</v>
      </c>
      <c r="C2693" t="s">
        <v>1734</v>
      </c>
      <c r="D2693" t="s">
        <v>6875</v>
      </c>
      <c r="E2693" t="s">
        <v>1707</v>
      </c>
      <c r="H2693" t="str">
        <f>INDEX('Vensim Variables'!$B:$B,MATCH(EPS!$B2693,'Vensim Variables'!$A:$A,0))</f>
        <v>g pollutant</v>
      </c>
      <c r="I2693" t="str">
        <f t="shared" si="84"/>
        <v>NOx</v>
      </c>
      <c r="J2693">
        <f>INDEX(NoSettings!$D:$D,MATCH(EPS!$A2693,NoSettings!$A:$A,0))</f>
        <v>564533000</v>
      </c>
      <c r="K2693">
        <f>INDEX(GWP!$C$2:$C$13,MATCH(EPS!I2693,GWP!$B$2:$B$13,0))</f>
        <v>0</v>
      </c>
      <c r="L2693" s="4">
        <f t="shared" si="85"/>
        <v>0</v>
      </c>
    </row>
    <row r="2694" spans="1:12">
      <c r="A2694" t="s">
        <v>8298</v>
      </c>
      <c r="B2694" t="s">
        <v>7381</v>
      </c>
      <c r="C2694" t="s">
        <v>1734</v>
      </c>
      <c r="D2694" t="s">
        <v>6875</v>
      </c>
      <c r="E2694" t="s">
        <v>1708</v>
      </c>
      <c r="H2694" t="str">
        <f>INDEX('Vensim Variables'!$B:$B,MATCH(EPS!$B2694,'Vensim Variables'!$A:$A,0))</f>
        <v>g pollutant</v>
      </c>
      <c r="I2694" t="str">
        <f t="shared" si="84"/>
        <v>PM10</v>
      </c>
      <c r="J2694">
        <f>INDEX(NoSettings!$D:$D,MATCH(EPS!$A2694,NoSettings!$A:$A,0))</f>
        <v>22640900</v>
      </c>
      <c r="K2694">
        <f>INDEX(GWP!$C$2:$C$13,MATCH(EPS!I2694,GWP!$B$2:$B$13,0))</f>
        <v>0</v>
      </c>
      <c r="L2694" s="4">
        <f t="shared" si="85"/>
        <v>0</v>
      </c>
    </row>
    <row r="2695" spans="1:12">
      <c r="A2695" t="s">
        <v>8299</v>
      </c>
      <c r="B2695" t="s">
        <v>7381</v>
      </c>
      <c r="C2695" t="s">
        <v>1734</v>
      </c>
      <c r="D2695" t="s">
        <v>6875</v>
      </c>
      <c r="E2695" t="s">
        <v>1709</v>
      </c>
      <c r="H2695" t="str">
        <f>INDEX('Vensim Variables'!$B:$B,MATCH(EPS!$B2695,'Vensim Variables'!$A:$A,0))</f>
        <v>g pollutant</v>
      </c>
      <c r="I2695" t="str">
        <f t="shared" si="84"/>
        <v>PM25</v>
      </c>
      <c r="J2695">
        <f>INDEX(NoSettings!$D:$D,MATCH(EPS!$A2695,NoSettings!$A:$A,0))</f>
        <v>21277400</v>
      </c>
      <c r="K2695">
        <f>INDEX(GWP!$C$2:$C$13,MATCH(EPS!I2695,GWP!$B$2:$B$13,0))</f>
        <v>0</v>
      </c>
      <c r="L2695" s="4">
        <f t="shared" si="85"/>
        <v>0</v>
      </c>
    </row>
    <row r="2696" spans="1:12">
      <c r="A2696" t="s">
        <v>8300</v>
      </c>
      <c r="B2696" t="s">
        <v>7381</v>
      </c>
      <c r="C2696" t="s">
        <v>1734</v>
      </c>
      <c r="D2696" t="s">
        <v>6875</v>
      </c>
      <c r="E2696" t="s">
        <v>1710</v>
      </c>
      <c r="H2696" t="str">
        <f>INDEX('Vensim Variables'!$B:$B,MATCH(EPS!$B2696,'Vensim Variables'!$A:$A,0))</f>
        <v>g pollutant</v>
      </c>
      <c r="I2696" t="str">
        <f t="shared" si="84"/>
        <v>SOx</v>
      </c>
      <c r="J2696">
        <f>INDEX(NoSettings!$D:$D,MATCH(EPS!$A2696,NoSettings!$A:$A,0))</f>
        <v>13138500</v>
      </c>
      <c r="K2696">
        <f>INDEX(GWP!$C$2:$C$13,MATCH(EPS!I2696,GWP!$B$2:$B$13,0))</f>
        <v>0</v>
      </c>
      <c r="L2696" s="4">
        <f t="shared" si="85"/>
        <v>0</v>
      </c>
    </row>
    <row r="2697" spans="1:12">
      <c r="A2697" t="s">
        <v>8301</v>
      </c>
      <c r="B2697" t="s">
        <v>7381</v>
      </c>
      <c r="C2697" t="s">
        <v>1734</v>
      </c>
      <c r="D2697" t="s">
        <v>6875</v>
      </c>
      <c r="E2697" t="s">
        <v>1711</v>
      </c>
      <c r="H2697" t="str">
        <f>INDEX('Vensim Variables'!$B:$B,MATCH(EPS!$B2697,'Vensim Variables'!$A:$A,0))</f>
        <v>g pollutant</v>
      </c>
      <c r="I2697" t="str">
        <f t="shared" si="84"/>
        <v>BC</v>
      </c>
      <c r="J2697">
        <f>INDEX(NoSettings!$D:$D,MATCH(EPS!$A2697,NoSettings!$A:$A,0))</f>
        <v>1331820</v>
      </c>
      <c r="K2697">
        <f>INDEX(GWP!$C$2:$C$13,MATCH(EPS!I2697,GWP!$B$2:$B$13,0))</f>
        <v>0</v>
      </c>
      <c r="L2697" s="4">
        <f t="shared" si="85"/>
        <v>0</v>
      </c>
    </row>
    <row r="2698" spans="1:12">
      <c r="A2698" t="s">
        <v>8302</v>
      </c>
      <c r="B2698" t="s">
        <v>7381</v>
      </c>
      <c r="C2698" t="s">
        <v>1734</v>
      </c>
      <c r="D2698" t="s">
        <v>6875</v>
      </c>
      <c r="E2698" t="s">
        <v>1712</v>
      </c>
      <c r="H2698" t="str">
        <f>INDEX('Vensim Variables'!$B:$B,MATCH(EPS!$B2698,'Vensim Variables'!$A:$A,0))</f>
        <v>g pollutant</v>
      </c>
      <c r="I2698" t="str">
        <f t="shared" si="84"/>
        <v>OC</v>
      </c>
      <c r="J2698">
        <f>INDEX(NoSettings!$D:$D,MATCH(EPS!$A2698,NoSettings!$A:$A,0))</f>
        <v>9724400</v>
      </c>
      <c r="K2698">
        <f>INDEX(GWP!$C$2:$C$13,MATCH(EPS!I2698,GWP!$B$2:$B$13,0))</f>
        <v>0</v>
      </c>
      <c r="L2698" s="4">
        <f t="shared" si="85"/>
        <v>0</v>
      </c>
    </row>
    <row r="2699" spans="1:12">
      <c r="A2699" t="s">
        <v>8303</v>
      </c>
      <c r="B2699" t="s">
        <v>7381</v>
      </c>
      <c r="C2699" t="s">
        <v>1734</v>
      </c>
      <c r="D2699" t="s">
        <v>6875</v>
      </c>
      <c r="E2699" t="s">
        <v>1713</v>
      </c>
      <c r="H2699" t="str">
        <f>INDEX('Vensim Variables'!$B:$B,MATCH(EPS!$B2699,'Vensim Variables'!$A:$A,0))</f>
        <v>g pollutant</v>
      </c>
      <c r="I2699" t="str">
        <f t="shared" si="84"/>
        <v>CH4</v>
      </c>
      <c r="J2699">
        <f>INDEX(NoSettings!$D:$D,MATCH(EPS!$A2699,NoSettings!$A:$A,0))</f>
        <v>11997000</v>
      </c>
      <c r="K2699">
        <f>INDEX(GWP!$C$2:$C$13,MATCH(EPS!I2699,GWP!$B$2:$B$13,0))</f>
        <v>28</v>
      </c>
      <c r="L2699" s="4">
        <f t="shared" si="85"/>
        <v>3.3591600000000001E-4</v>
      </c>
    </row>
    <row r="2700" spans="1:12">
      <c r="A2700" t="s">
        <v>8304</v>
      </c>
      <c r="B2700" t="s">
        <v>7381</v>
      </c>
      <c r="C2700" t="s">
        <v>1734</v>
      </c>
      <c r="D2700" t="s">
        <v>6875</v>
      </c>
      <c r="E2700" t="s">
        <v>1714</v>
      </c>
      <c r="H2700" t="str">
        <f>INDEX('Vensim Variables'!$B:$B,MATCH(EPS!$B2700,'Vensim Variables'!$A:$A,0))</f>
        <v>g pollutant</v>
      </c>
      <c r="I2700" t="str">
        <f t="shared" si="84"/>
        <v>N2O</v>
      </c>
      <c r="J2700">
        <f>INDEX(NoSettings!$D:$D,MATCH(EPS!$A2700,NoSettings!$A:$A,0))</f>
        <v>845600</v>
      </c>
      <c r="K2700">
        <f>INDEX(GWP!$C$2:$C$13,MATCH(EPS!I2700,GWP!$B$2:$B$13,0))</f>
        <v>265</v>
      </c>
      <c r="L2700" s="4">
        <f t="shared" si="85"/>
        <v>2.2408399999999999E-4</v>
      </c>
    </row>
    <row r="2701" spans="1:12">
      <c r="A2701" t="s">
        <v>8305</v>
      </c>
      <c r="B2701" t="s">
        <v>7381</v>
      </c>
      <c r="C2701" t="s">
        <v>1734</v>
      </c>
      <c r="D2701" t="s">
        <v>6875</v>
      </c>
      <c r="E2701" t="s">
        <v>1715</v>
      </c>
      <c r="H2701" t="str">
        <f>INDEX('Vensim Variables'!$B:$B,MATCH(EPS!$B2701,'Vensim Variables'!$A:$A,0))</f>
        <v>g pollutant</v>
      </c>
      <c r="I2701" t="str">
        <f t="shared" si="84"/>
        <v>F gases</v>
      </c>
      <c r="J2701">
        <f>INDEX(NoSettings!$D:$D,MATCH(EPS!$A2701,NoSettings!$A:$A,0))</f>
        <v>0</v>
      </c>
      <c r="K2701">
        <f>INDEX(GWP!$C$2:$C$13,MATCH(EPS!I2701,GWP!$B$2:$B$13,0))</f>
        <v>1</v>
      </c>
      <c r="L2701" s="4">
        <f t="shared" si="85"/>
        <v>0</v>
      </c>
    </row>
    <row r="2702" spans="1:12">
      <c r="A2702" t="s">
        <v>8306</v>
      </c>
      <c r="B2702" t="s">
        <v>7381</v>
      </c>
      <c r="C2702" t="s">
        <v>1734</v>
      </c>
      <c r="D2702" t="s">
        <v>6876</v>
      </c>
      <c r="E2702" t="s">
        <v>1702</v>
      </c>
      <c r="H2702" t="str">
        <f>INDEX('Vensim Variables'!$B:$B,MATCH(EPS!$B2702,'Vensim Variables'!$A:$A,0))</f>
        <v>g pollutant</v>
      </c>
      <c r="I2702" t="str">
        <f t="shared" si="84"/>
        <v>CO2</v>
      </c>
      <c r="J2702">
        <f>INDEX(NoSettings!$D:$D,MATCH(EPS!$A2702,NoSettings!$A:$A,0))</f>
        <v>128352000000000</v>
      </c>
      <c r="K2702">
        <f>INDEX(GWP!$C$2:$C$13,MATCH(EPS!I2702,GWP!$B$2:$B$13,0))</f>
        <v>1</v>
      </c>
      <c r="L2702" s="4">
        <f t="shared" si="85"/>
        <v>128.352</v>
      </c>
    </row>
    <row r="2703" spans="1:12">
      <c r="A2703" t="s">
        <v>8307</v>
      </c>
      <c r="B2703" t="s">
        <v>7381</v>
      </c>
      <c r="C2703" t="s">
        <v>1734</v>
      </c>
      <c r="D2703" t="s">
        <v>6876</v>
      </c>
      <c r="E2703" t="s">
        <v>1705</v>
      </c>
      <c r="H2703" t="str">
        <f>INDEX('Vensim Variables'!$B:$B,MATCH(EPS!$B2703,'Vensim Variables'!$A:$A,0))</f>
        <v>g pollutant</v>
      </c>
      <c r="I2703" t="str">
        <f t="shared" si="84"/>
        <v>VOC</v>
      </c>
      <c r="J2703">
        <f>INDEX(NoSettings!$D:$D,MATCH(EPS!$A2703,NoSettings!$A:$A,0))</f>
        <v>13853600000</v>
      </c>
      <c r="K2703">
        <f>INDEX(GWP!$C$2:$C$13,MATCH(EPS!I2703,GWP!$B$2:$B$13,0))</f>
        <v>0</v>
      </c>
      <c r="L2703" s="4">
        <f t="shared" si="85"/>
        <v>0</v>
      </c>
    </row>
    <row r="2704" spans="1:12">
      <c r="A2704" t="s">
        <v>8308</v>
      </c>
      <c r="B2704" t="s">
        <v>7381</v>
      </c>
      <c r="C2704" t="s">
        <v>1734</v>
      </c>
      <c r="D2704" t="s">
        <v>6876</v>
      </c>
      <c r="E2704" t="s">
        <v>1706</v>
      </c>
      <c r="H2704" t="str">
        <f>INDEX('Vensim Variables'!$B:$B,MATCH(EPS!$B2704,'Vensim Variables'!$A:$A,0))</f>
        <v>g pollutant</v>
      </c>
      <c r="I2704" t="str">
        <f t="shared" si="84"/>
        <v>CO</v>
      </c>
      <c r="J2704">
        <f>INDEX(NoSettings!$D:$D,MATCH(EPS!$A2704,NoSettings!$A:$A,0))</f>
        <v>77226600000</v>
      </c>
      <c r="K2704">
        <f>INDEX(GWP!$C$2:$C$13,MATCH(EPS!I2704,GWP!$B$2:$B$13,0))</f>
        <v>0</v>
      </c>
      <c r="L2704" s="4">
        <f t="shared" si="85"/>
        <v>0</v>
      </c>
    </row>
    <row r="2705" spans="1:12">
      <c r="A2705" t="s">
        <v>8309</v>
      </c>
      <c r="B2705" t="s">
        <v>7381</v>
      </c>
      <c r="C2705" t="s">
        <v>1734</v>
      </c>
      <c r="D2705" t="s">
        <v>6876</v>
      </c>
      <c r="E2705" t="s">
        <v>1707</v>
      </c>
      <c r="H2705" t="str">
        <f>INDEX('Vensim Variables'!$B:$B,MATCH(EPS!$B2705,'Vensim Variables'!$A:$A,0))</f>
        <v>g pollutant</v>
      </c>
      <c r="I2705" t="str">
        <f t="shared" si="84"/>
        <v>NOx</v>
      </c>
      <c r="J2705">
        <f>INDEX(NoSettings!$D:$D,MATCH(EPS!$A2705,NoSettings!$A:$A,0))</f>
        <v>129196000000</v>
      </c>
      <c r="K2705">
        <f>INDEX(GWP!$C$2:$C$13,MATCH(EPS!I2705,GWP!$B$2:$B$13,0))</f>
        <v>0</v>
      </c>
      <c r="L2705" s="4">
        <f t="shared" si="85"/>
        <v>0</v>
      </c>
    </row>
    <row r="2706" spans="1:12">
      <c r="A2706" t="s">
        <v>8310</v>
      </c>
      <c r="B2706" t="s">
        <v>7381</v>
      </c>
      <c r="C2706" t="s">
        <v>1734</v>
      </c>
      <c r="D2706" t="s">
        <v>6876</v>
      </c>
      <c r="E2706" t="s">
        <v>1708</v>
      </c>
      <c r="H2706" t="str">
        <f>INDEX('Vensim Variables'!$B:$B,MATCH(EPS!$B2706,'Vensim Variables'!$A:$A,0))</f>
        <v>g pollutant</v>
      </c>
      <c r="I2706" t="str">
        <f t="shared" si="84"/>
        <v>PM10</v>
      </c>
      <c r="J2706">
        <f>INDEX(NoSettings!$D:$D,MATCH(EPS!$A2706,NoSettings!$A:$A,0))</f>
        <v>5181500000</v>
      </c>
      <c r="K2706">
        <f>INDEX(GWP!$C$2:$C$13,MATCH(EPS!I2706,GWP!$B$2:$B$13,0))</f>
        <v>0</v>
      </c>
      <c r="L2706" s="4">
        <f t="shared" si="85"/>
        <v>0</v>
      </c>
    </row>
    <row r="2707" spans="1:12">
      <c r="A2707" t="s">
        <v>8311</v>
      </c>
      <c r="B2707" t="s">
        <v>7381</v>
      </c>
      <c r="C2707" t="s">
        <v>1734</v>
      </c>
      <c r="D2707" t="s">
        <v>6876</v>
      </c>
      <c r="E2707" t="s">
        <v>1709</v>
      </c>
      <c r="H2707" t="str">
        <f>INDEX('Vensim Variables'!$B:$B,MATCH(EPS!$B2707,'Vensim Variables'!$A:$A,0))</f>
        <v>g pollutant</v>
      </c>
      <c r="I2707" t="str">
        <f t="shared" si="84"/>
        <v>PM25</v>
      </c>
      <c r="J2707">
        <f>INDEX(NoSettings!$D:$D,MATCH(EPS!$A2707,NoSettings!$A:$A,0))</f>
        <v>4869450000</v>
      </c>
      <c r="K2707">
        <f>INDEX(GWP!$C$2:$C$13,MATCH(EPS!I2707,GWP!$B$2:$B$13,0))</f>
        <v>0</v>
      </c>
      <c r="L2707" s="4">
        <f t="shared" si="85"/>
        <v>0</v>
      </c>
    </row>
    <row r="2708" spans="1:12">
      <c r="A2708" t="s">
        <v>8312</v>
      </c>
      <c r="B2708" t="s">
        <v>7381</v>
      </c>
      <c r="C2708" t="s">
        <v>1734</v>
      </c>
      <c r="D2708" t="s">
        <v>6876</v>
      </c>
      <c r="E2708" t="s">
        <v>1710</v>
      </c>
      <c r="H2708" t="str">
        <f>INDEX('Vensim Variables'!$B:$B,MATCH(EPS!$B2708,'Vensim Variables'!$A:$A,0))</f>
        <v>g pollutant</v>
      </c>
      <c r="I2708" t="str">
        <f t="shared" si="84"/>
        <v>SOx</v>
      </c>
      <c r="J2708">
        <f>INDEX(NoSettings!$D:$D,MATCH(EPS!$A2708,NoSettings!$A:$A,0))</f>
        <v>3006820000</v>
      </c>
      <c r="K2708">
        <f>INDEX(GWP!$C$2:$C$13,MATCH(EPS!I2708,GWP!$B$2:$B$13,0))</f>
        <v>0</v>
      </c>
      <c r="L2708" s="4">
        <f t="shared" si="85"/>
        <v>0</v>
      </c>
    </row>
    <row r="2709" spans="1:12">
      <c r="A2709" t="s">
        <v>8313</v>
      </c>
      <c r="B2709" t="s">
        <v>7381</v>
      </c>
      <c r="C2709" t="s">
        <v>1734</v>
      </c>
      <c r="D2709" t="s">
        <v>6876</v>
      </c>
      <c r="E2709" t="s">
        <v>1711</v>
      </c>
      <c r="H2709" t="str">
        <f>INDEX('Vensim Variables'!$B:$B,MATCH(EPS!$B2709,'Vensim Variables'!$A:$A,0))</f>
        <v>g pollutant</v>
      </c>
      <c r="I2709" t="str">
        <f t="shared" si="84"/>
        <v>BC</v>
      </c>
      <c r="J2709">
        <f>INDEX(NoSettings!$D:$D,MATCH(EPS!$A2709,NoSettings!$A:$A,0))</f>
        <v>304794000</v>
      </c>
      <c r="K2709">
        <f>INDEX(GWP!$C$2:$C$13,MATCH(EPS!I2709,GWP!$B$2:$B$13,0))</f>
        <v>0</v>
      </c>
      <c r="L2709" s="4">
        <f t="shared" si="85"/>
        <v>0</v>
      </c>
    </row>
    <row r="2710" spans="1:12">
      <c r="A2710" t="s">
        <v>8314</v>
      </c>
      <c r="B2710" t="s">
        <v>7381</v>
      </c>
      <c r="C2710" t="s">
        <v>1734</v>
      </c>
      <c r="D2710" t="s">
        <v>6876</v>
      </c>
      <c r="E2710" t="s">
        <v>1712</v>
      </c>
      <c r="H2710" t="str">
        <f>INDEX('Vensim Variables'!$B:$B,MATCH(EPS!$B2710,'Vensim Variables'!$A:$A,0))</f>
        <v>g pollutant</v>
      </c>
      <c r="I2710" t="str">
        <f t="shared" si="84"/>
        <v>OC</v>
      </c>
      <c r="J2710">
        <f>INDEX(NoSettings!$D:$D,MATCH(EPS!$A2710,NoSettings!$A:$A,0))</f>
        <v>2225480000</v>
      </c>
      <c r="K2710">
        <f>INDEX(GWP!$C$2:$C$13,MATCH(EPS!I2710,GWP!$B$2:$B$13,0))</f>
        <v>0</v>
      </c>
      <c r="L2710" s="4">
        <f t="shared" si="85"/>
        <v>0</v>
      </c>
    </row>
    <row r="2711" spans="1:12">
      <c r="A2711" t="s">
        <v>8315</v>
      </c>
      <c r="B2711" t="s">
        <v>7381</v>
      </c>
      <c r="C2711" t="s">
        <v>1734</v>
      </c>
      <c r="D2711" t="s">
        <v>6876</v>
      </c>
      <c r="E2711" t="s">
        <v>1713</v>
      </c>
      <c r="H2711" t="str">
        <f>INDEX('Vensim Variables'!$B:$B,MATCH(EPS!$B2711,'Vensim Variables'!$A:$A,0))</f>
        <v>g pollutant</v>
      </c>
      <c r="I2711" t="str">
        <f t="shared" si="84"/>
        <v>CH4</v>
      </c>
      <c r="J2711">
        <f>INDEX(NoSettings!$D:$D,MATCH(EPS!$A2711,NoSettings!$A:$A,0))</f>
        <v>2745570000</v>
      </c>
      <c r="K2711">
        <f>INDEX(GWP!$C$2:$C$13,MATCH(EPS!I2711,GWP!$B$2:$B$13,0))</f>
        <v>28</v>
      </c>
      <c r="L2711" s="4">
        <f t="shared" si="85"/>
        <v>7.6875959999999993E-2</v>
      </c>
    </row>
    <row r="2712" spans="1:12">
      <c r="A2712" t="s">
        <v>8316</v>
      </c>
      <c r="B2712" t="s">
        <v>7381</v>
      </c>
      <c r="C2712" t="s">
        <v>1734</v>
      </c>
      <c r="D2712" t="s">
        <v>6876</v>
      </c>
      <c r="E2712" t="s">
        <v>1714</v>
      </c>
      <c r="H2712" t="str">
        <f>INDEX('Vensim Variables'!$B:$B,MATCH(EPS!$B2712,'Vensim Variables'!$A:$A,0))</f>
        <v>g pollutant</v>
      </c>
      <c r="I2712" t="str">
        <f t="shared" si="84"/>
        <v>N2O</v>
      </c>
      <c r="J2712">
        <f>INDEX(NoSettings!$D:$D,MATCH(EPS!$A2712,NoSettings!$A:$A,0))</f>
        <v>193520000</v>
      </c>
      <c r="K2712">
        <f>INDEX(GWP!$C$2:$C$13,MATCH(EPS!I2712,GWP!$B$2:$B$13,0))</f>
        <v>265</v>
      </c>
      <c r="L2712" s="4">
        <f t="shared" si="85"/>
        <v>5.1282800000000003E-2</v>
      </c>
    </row>
    <row r="2713" spans="1:12">
      <c r="A2713" t="s">
        <v>8317</v>
      </c>
      <c r="B2713" t="s">
        <v>7381</v>
      </c>
      <c r="C2713" t="s">
        <v>1734</v>
      </c>
      <c r="D2713" t="s">
        <v>6876</v>
      </c>
      <c r="E2713" t="s">
        <v>1715</v>
      </c>
      <c r="H2713" t="str">
        <f>INDEX('Vensim Variables'!$B:$B,MATCH(EPS!$B2713,'Vensim Variables'!$A:$A,0))</f>
        <v>g pollutant</v>
      </c>
      <c r="I2713" t="str">
        <f t="shared" si="84"/>
        <v>F gases</v>
      </c>
      <c r="J2713">
        <f>INDEX(NoSettings!$D:$D,MATCH(EPS!$A2713,NoSettings!$A:$A,0))</f>
        <v>0</v>
      </c>
      <c r="K2713">
        <f>INDEX(GWP!$C$2:$C$13,MATCH(EPS!I2713,GWP!$B$2:$B$13,0))</f>
        <v>1</v>
      </c>
      <c r="L2713" s="4">
        <f t="shared" si="85"/>
        <v>0</v>
      </c>
    </row>
    <row r="2714" spans="1:12">
      <c r="A2714" t="s">
        <v>8318</v>
      </c>
      <c r="B2714" t="s">
        <v>7381</v>
      </c>
      <c r="C2714" t="s">
        <v>1734</v>
      </c>
      <c r="D2714" t="s">
        <v>6877</v>
      </c>
      <c r="E2714" t="s">
        <v>1702</v>
      </c>
      <c r="H2714" t="str">
        <f>INDEX('Vensim Variables'!$B:$B,MATCH(EPS!$B2714,'Vensim Variables'!$A:$A,0))</f>
        <v>g pollutant</v>
      </c>
      <c r="I2714" t="str">
        <f t="shared" si="84"/>
        <v>CO2</v>
      </c>
      <c r="J2714">
        <f>INDEX(NoSettings!$D:$D,MATCH(EPS!$A2714,NoSettings!$A:$A,0))</f>
        <v>10283000000000</v>
      </c>
      <c r="K2714">
        <f>INDEX(GWP!$C$2:$C$13,MATCH(EPS!I2714,GWP!$B$2:$B$13,0))</f>
        <v>1</v>
      </c>
      <c r="L2714" s="4">
        <f t="shared" si="85"/>
        <v>10.282999999999999</v>
      </c>
    </row>
    <row r="2715" spans="1:12">
      <c r="A2715" t="s">
        <v>8319</v>
      </c>
      <c r="B2715" t="s">
        <v>7381</v>
      </c>
      <c r="C2715" t="s">
        <v>1734</v>
      </c>
      <c r="D2715" t="s">
        <v>6877</v>
      </c>
      <c r="E2715" t="s">
        <v>1705</v>
      </c>
      <c r="H2715" t="str">
        <f>INDEX('Vensim Variables'!$B:$B,MATCH(EPS!$B2715,'Vensim Variables'!$A:$A,0))</f>
        <v>g pollutant</v>
      </c>
      <c r="I2715" t="str">
        <f t="shared" si="84"/>
        <v>VOC</v>
      </c>
      <c r="J2715">
        <f>INDEX(NoSettings!$D:$D,MATCH(EPS!$A2715,NoSettings!$A:$A,0))</f>
        <v>1109890000</v>
      </c>
      <c r="K2715">
        <f>INDEX(GWP!$C$2:$C$13,MATCH(EPS!I2715,GWP!$B$2:$B$13,0))</f>
        <v>0</v>
      </c>
      <c r="L2715" s="4">
        <f t="shared" si="85"/>
        <v>0</v>
      </c>
    </row>
    <row r="2716" spans="1:12">
      <c r="A2716" t="s">
        <v>8320</v>
      </c>
      <c r="B2716" t="s">
        <v>7381</v>
      </c>
      <c r="C2716" t="s">
        <v>1734</v>
      </c>
      <c r="D2716" t="s">
        <v>6877</v>
      </c>
      <c r="E2716" t="s">
        <v>1706</v>
      </c>
      <c r="H2716" t="str">
        <f>INDEX('Vensim Variables'!$B:$B,MATCH(EPS!$B2716,'Vensim Variables'!$A:$A,0))</f>
        <v>g pollutant</v>
      </c>
      <c r="I2716" t="str">
        <f t="shared" si="84"/>
        <v>CO</v>
      </c>
      <c r="J2716">
        <f>INDEX(NoSettings!$D:$D,MATCH(EPS!$A2716,NoSettings!$A:$A,0))</f>
        <v>6187060000</v>
      </c>
      <c r="K2716">
        <f>INDEX(GWP!$C$2:$C$13,MATCH(EPS!I2716,GWP!$B$2:$B$13,0))</f>
        <v>0</v>
      </c>
      <c r="L2716" s="4">
        <f t="shared" si="85"/>
        <v>0</v>
      </c>
    </row>
    <row r="2717" spans="1:12">
      <c r="A2717" t="s">
        <v>8321</v>
      </c>
      <c r="B2717" t="s">
        <v>7381</v>
      </c>
      <c r="C2717" t="s">
        <v>1734</v>
      </c>
      <c r="D2717" t="s">
        <v>6877</v>
      </c>
      <c r="E2717" t="s">
        <v>1707</v>
      </c>
      <c r="H2717" t="str">
        <f>INDEX('Vensim Variables'!$B:$B,MATCH(EPS!$B2717,'Vensim Variables'!$A:$A,0))</f>
        <v>g pollutant</v>
      </c>
      <c r="I2717" t="str">
        <f t="shared" si="84"/>
        <v>NOx</v>
      </c>
      <c r="J2717">
        <f>INDEX(NoSettings!$D:$D,MATCH(EPS!$A2717,NoSettings!$A:$A,0))</f>
        <v>10350700000</v>
      </c>
      <c r="K2717">
        <f>INDEX(GWP!$C$2:$C$13,MATCH(EPS!I2717,GWP!$B$2:$B$13,0))</f>
        <v>0</v>
      </c>
      <c r="L2717" s="4">
        <f t="shared" si="85"/>
        <v>0</v>
      </c>
    </row>
    <row r="2718" spans="1:12">
      <c r="A2718" t="s">
        <v>8322</v>
      </c>
      <c r="B2718" t="s">
        <v>7381</v>
      </c>
      <c r="C2718" t="s">
        <v>1734</v>
      </c>
      <c r="D2718" t="s">
        <v>6877</v>
      </c>
      <c r="E2718" t="s">
        <v>1708</v>
      </c>
      <c r="H2718" t="str">
        <f>INDEX('Vensim Variables'!$B:$B,MATCH(EPS!$B2718,'Vensim Variables'!$A:$A,0))</f>
        <v>g pollutant</v>
      </c>
      <c r="I2718" t="str">
        <f t="shared" si="84"/>
        <v>PM10</v>
      </c>
      <c r="J2718">
        <f>INDEX(NoSettings!$D:$D,MATCH(EPS!$A2718,NoSettings!$A:$A,0))</f>
        <v>415120000</v>
      </c>
      <c r="K2718">
        <f>INDEX(GWP!$C$2:$C$13,MATCH(EPS!I2718,GWP!$B$2:$B$13,0))</f>
        <v>0</v>
      </c>
      <c r="L2718" s="4">
        <f t="shared" si="85"/>
        <v>0</v>
      </c>
    </row>
    <row r="2719" spans="1:12">
      <c r="A2719" t="s">
        <v>8323</v>
      </c>
      <c r="B2719" t="s">
        <v>7381</v>
      </c>
      <c r="C2719" t="s">
        <v>1734</v>
      </c>
      <c r="D2719" t="s">
        <v>6877</v>
      </c>
      <c r="E2719" t="s">
        <v>1709</v>
      </c>
      <c r="H2719" t="str">
        <f>INDEX('Vensim Variables'!$B:$B,MATCH(EPS!$B2719,'Vensim Variables'!$A:$A,0))</f>
        <v>g pollutant</v>
      </c>
      <c r="I2719" t="str">
        <f t="shared" si="84"/>
        <v>PM25</v>
      </c>
      <c r="J2719">
        <f>INDEX(NoSettings!$D:$D,MATCH(EPS!$A2719,NoSettings!$A:$A,0))</f>
        <v>390119000</v>
      </c>
      <c r="K2719">
        <f>INDEX(GWP!$C$2:$C$13,MATCH(EPS!I2719,GWP!$B$2:$B$13,0))</f>
        <v>0</v>
      </c>
      <c r="L2719" s="4">
        <f t="shared" si="85"/>
        <v>0</v>
      </c>
    </row>
    <row r="2720" spans="1:12">
      <c r="A2720" t="s">
        <v>8324</v>
      </c>
      <c r="B2720" t="s">
        <v>7381</v>
      </c>
      <c r="C2720" t="s">
        <v>1734</v>
      </c>
      <c r="D2720" t="s">
        <v>6877</v>
      </c>
      <c r="E2720" t="s">
        <v>1710</v>
      </c>
      <c r="H2720" t="str">
        <f>INDEX('Vensim Variables'!$B:$B,MATCH(EPS!$B2720,'Vensim Variables'!$A:$A,0))</f>
        <v>g pollutant</v>
      </c>
      <c r="I2720" t="str">
        <f t="shared" si="84"/>
        <v>SOx</v>
      </c>
      <c r="J2720">
        <f>INDEX(NoSettings!$D:$D,MATCH(EPS!$A2720,NoSettings!$A:$A,0))</f>
        <v>240893000</v>
      </c>
      <c r="K2720">
        <f>INDEX(GWP!$C$2:$C$13,MATCH(EPS!I2720,GWP!$B$2:$B$13,0))</f>
        <v>0</v>
      </c>
      <c r="L2720" s="4">
        <f t="shared" si="85"/>
        <v>0</v>
      </c>
    </row>
    <row r="2721" spans="1:12">
      <c r="A2721" t="s">
        <v>8325</v>
      </c>
      <c r="B2721" t="s">
        <v>7381</v>
      </c>
      <c r="C2721" t="s">
        <v>1734</v>
      </c>
      <c r="D2721" t="s">
        <v>6877</v>
      </c>
      <c r="E2721" t="s">
        <v>1711</v>
      </c>
      <c r="H2721" t="str">
        <f>INDEX('Vensim Variables'!$B:$B,MATCH(EPS!$B2721,'Vensim Variables'!$A:$A,0))</f>
        <v>g pollutant</v>
      </c>
      <c r="I2721" t="str">
        <f t="shared" si="84"/>
        <v>BC</v>
      </c>
      <c r="J2721">
        <f>INDEX(NoSettings!$D:$D,MATCH(EPS!$A2721,NoSettings!$A:$A,0))</f>
        <v>24418800</v>
      </c>
      <c r="K2721">
        <f>INDEX(GWP!$C$2:$C$13,MATCH(EPS!I2721,GWP!$B$2:$B$13,0))</f>
        <v>0</v>
      </c>
      <c r="L2721" s="4">
        <f t="shared" si="85"/>
        <v>0</v>
      </c>
    </row>
    <row r="2722" spans="1:12">
      <c r="A2722" t="s">
        <v>8326</v>
      </c>
      <c r="B2722" t="s">
        <v>7381</v>
      </c>
      <c r="C2722" t="s">
        <v>1734</v>
      </c>
      <c r="D2722" t="s">
        <v>6877</v>
      </c>
      <c r="E2722" t="s">
        <v>1712</v>
      </c>
      <c r="H2722" t="str">
        <f>INDEX('Vensim Variables'!$B:$B,MATCH(EPS!$B2722,'Vensim Variables'!$A:$A,0))</f>
        <v>g pollutant</v>
      </c>
      <c r="I2722" t="str">
        <f t="shared" si="84"/>
        <v>OC</v>
      </c>
      <c r="J2722">
        <f>INDEX(NoSettings!$D:$D,MATCH(EPS!$A2722,NoSettings!$A:$A,0))</f>
        <v>178296000</v>
      </c>
      <c r="K2722">
        <f>INDEX(GWP!$C$2:$C$13,MATCH(EPS!I2722,GWP!$B$2:$B$13,0))</f>
        <v>0</v>
      </c>
      <c r="L2722" s="4">
        <f t="shared" si="85"/>
        <v>0</v>
      </c>
    </row>
    <row r="2723" spans="1:12">
      <c r="A2723" t="s">
        <v>8327</v>
      </c>
      <c r="B2723" t="s">
        <v>7381</v>
      </c>
      <c r="C2723" t="s">
        <v>1734</v>
      </c>
      <c r="D2723" t="s">
        <v>6877</v>
      </c>
      <c r="E2723" t="s">
        <v>1713</v>
      </c>
      <c r="H2723" t="str">
        <f>INDEX('Vensim Variables'!$B:$B,MATCH(EPS!$B2723,'Vensim Variables'!$A:$A,0))</f>
        <v>g pollutant</v>
      </c>
      <c r="I2723" t="str">
        <f t="shared" si="84"/>
        <v>CH4</v>
      </c>
      <c r="J2723">
        <f>INDEX(NoSettings!$D:$D,MATCH(EPS!$A2723,NoSettings!$A:$A,0))</f>
        <v>219963000</v>
      </c>
      <c r="K2723">
        <f>INDEX(GWP!$C$2:$C$13,MATCH(EPS!I2723,GWP!$B$2:$B$13,0))</f>
        <v>28</v>
      </c>
      <c r="L2723" s="4">
        <f t="shared" si="85"/>
        <v>6.1589640000000003E-3</v>
      </c>
    </row>
    <row r="2724" spans="1:12">
      <c r="A2724" t="s">
        <v>8328</v>
      </c>
      <c r="B2724" t="s">
        <v>7381</v>
      </c>
      <c r="C2724" t="s">
        <v>1734</v>
      </c>
      <c r="D2724" t="s">
        <v>6877</v>
      </c>
      <c r="E2724" t="s">
        <v>1714</v>
      </c>
      <c r="H2724" t="str">
        <f>INDEX('Vensim Variables'!$B:$B,MATCH(EPS!$B2724,'Vensim Variables'!$A:$A,0))</f>
        <v>g pollutant</v>
      </c>
      <c r="I2724" t="str">
        <f t="shared" si="84"/>
        <v>N2O</v>
      </c>
      <c r="J2724">
        <f>INDEX(NoSettings!$D:$D,MATCH(EPS!$A2724,NoSettings!$A:$A,0))</f>
        <v>15504000</v>
      </c>
      <c r="K2724">
        <f>INDEX(GWP!$C$2:$C$13,MATCH(EPS!I2724,GWP!$B$2:$B$13,0))</f>
        <v>265</v>
      </c>
      <c r="L2724" s="4">
        <f t="shared" si="85"/>
        <v>4.1085599999999998E-3</v>
      </c>
    </row>
    <row r="2725" spans="1:12">
      <c r="A2725" t="s">
        <v>8329</v>
      </c>
      <c r="B2725" t="s">
        <v>7381</v>
      </c>
      <c r="C2725" t="s">
        <v>1734</v>
      </c>
      <c r="D2725" t="s">
        <v>6877</v>
      </c>
      <c r="E2725" t="s">
        <v>1715</v>
      </c>
      <c r="H2725" t="str">
        <f>INDEX('Vensim Variables'!$B:$B,MATCH(EPS!$B2725,'Vensim Variables'!$A:$A,0))</f>
        <v>g pollutant</v>
      </c>
      <c r="I2725" t="str">
        <f t="shared" si="84"/>
        <v>F gases</v>
      </c>
      <c r="J2725">
        <f>INDEX(NoSettings!$D:$D,MATCH(EPS!$A2725,NoSettings!$A:$A,0))</f>
        <v>0</v>
      </c>
      <c r="K2725">
        <f>INDEX(GWP!$C$2:$C$13,MATCH(EPS!I2725,GWP!$B$2:$B$13,0))</f>
        <v>1</v>
      </c>
      <c r="L2725" s="4">
        <f t="shared" si="85"/>
        <v>0</v>
      </c>
    </row>
    <row r="2726" spans="1:12">
      <c r="A2726" t="s">
        <v>8330</v>
      </c>
      <c r="B2726" t="s">
        <v>7381</v>
      </c>
      <c r="C2726" t="s">
        <v>1734</v>
      </c>
      <c r="D2726" t="s">
        <v>6878</v>
      </c>
      <c r="E2726" t="s">
        <v>1702</v>
      </c>
      <c r="H2726" t="str">
        <f>INDEX('Vensim Variables'!$B:$B,MATCH(EPS!$B2726,'Vensim Variables'!$A:$A,0))</f>
        <v>g pollutant</v>
      </c>
      <c r="I2726" t="str">
        <f t="shared" si="84"/>
        <v>CO2</v>
      </c>
      <c r="J2726">
        <f>INDEX(NoSettings!$D:$D,MATCH(EPS!$A2726,NoSettings!$A:$A,0))</f>
        <v>45345100000000</v>
      </c>
      <c r="K2726">
        <f>INDEX(GWP!$C$2:$C$13,MATCH(EPS!I2726,GWP!$B$2:$B$13,0))</f>
        <v>1</v>
      </c>
      <c r="L2726" s="4">
        <f t="shared" si="85"/>
        <v>45.345100000000002</v>
      </c>
    </row>
    <row r="2727" spans="1:12">
      <c r="A2727" t="s">
        <v>8331</v>
      </c>
      <c r="B2727" t="s">
        <v>7381</v>
      </c>
      <c r="C2727" t="s">
        <v>1734</v>
      </c>
      <c r="D2727" t="s">
        <v>6878</v>
      </c>
      <c r="E2727" t="s">
        <v>1705</v>
      </c>
      <c r="H2727" t="str">
        <f>INDEX('Vensim Variables'!$B:$B,MATCH(EPS!$B2727,'Vensim Variables'!$A:$A,0))</f>
        <v>g pollutant</v>
      </c>
      <c r="I2727" t="str">
        <f t="shared" si="84"/>
        <v>VOC</v>
      </c>
      <c r="J2727">
        <f>INDEX(NoSettings!$D:$D,MATCH(EPS!$A2727,NoSettings!$A:$A,0))</f>
        <v>4894290000</v>
      </c>
      <c r="K2727">
        <f>INDEX(GWP!$C$2:$C$13,MATCH(EPS!I2727,GWP!$B$2:$B$13,0))</f>
        <v>0</v>
      </c>
      <c r="L2727" s="4">
        <f t="shared" si="85"/>
        <v>0</v>
      </c>
    </row>
    <row r="2728" spans="1:12">
      <c r="A2728" t="s">
        <v>8332</v>
      </c>
      <c r="B2728" t="s">
        <v>7381</v>
      </c>
      <c r="C2728" t="s">
        <v>1734</v>
      </c>
      <c r="D2728" t="s">
        <v>6878</v>
      </c>
      <c r="E2728" t="s">
        <v>1706</v>
      </c>
      <c r="H2728" t="str">
        <f>INDEX('Vensim Variables'!$B:$B,MATCH(EPS!$B2728,'Vensim Variables'!$A:$A,0))</f>
        <v>g pollutant</v>
      </c>
      <c r="I2728" t="str">
        <f t="shared" si="84"/>
        <v>CO</v>
      </c>
      <c r="J2728">
        <f>INDEX(NoSettings!$D:$D,MATCH(EPS!$A2728,NoSettings!$A:$A,0))</f>
        <v>27283100000</v>
      </c>
      <c r="K2728">
        <f>INDEX(GWP!$C$2:$C$13,MATCH(EPS!I2728,GWP!$B$2:$B$13,0))</f>
        <v>0</v>
      </c>
      <c r="L2728" s="4">
        <f t="shared" si="85"/>
        <v>0</v>
      </c>
    </row>
    <row r="2729" spans="1:12">
      <c r="A2729" t="s">
        <v>8333</v>
      </c>
      <c r="B2729" t="s">
        <v>7381</v>
      </c>
      <c r="C2729" t="s">
        <v>1734</v>
      </c>
      <c r="D2729" t="s">
        <v>6878</v>
      </c>
      <c r="E2729" t="s">
        <v>1707</v>
      </c>
      <c r="H2729" t="str">
        <f>INDEX('Vensim Variables'!$B:$B,MATCH(EPS!$B2729,'Vensim Variables'!$A:$A,0))</f>
        <v>g pollutant</v>
      </c>
      <c r="I2729" t="str">
        <f t="shared" si="84"/>
        <v>NOx</v>
      </c>
      <c r="J2729">
        <f>INDEX(NoSettings!$D:$D,MATCH(EPS!$A2729,NoSettings!$A:$A,0))</f>
        <v>45643300000</v>
      </c>
      <c r="K2729">
        <f>INDEX(GWP!$C$2:$C$13,MATCH(EPS!I2729,GWP!$B$2:$B$13,0))</f>
        <v>0</v>
      </c>
      <c r="L2729" s="4">
        <f t="shared" si="85"/>
        <v>0</v>
      </c>
    </row>
    <row r="2730" spans="1:12">
      <c r="A2730" t="s">
        <v>8334</v>
      </c>
      <c r="B2730" t="s">
        <v>7381</v>
      </c>
      <c r="C2730" t="s">
        <v>1734</v>
      </c>
      <c r="D2730" t="s">
        <v>6878</v>
      </c>
      <c r="E2730" t="s">
        <v>1708</v>
      </c>
      <c r="H2730" t="str">
        <f>INDEX('Vensim Variables'!$B:$B,MATCH(EPS!$B2730,'Vensim Variables'!$A:$A,0))</f>
        <v>g pollutant</v>
      </c>
      <c r="I2730" t="str">
        <f t="shared" si="84"/>
        <v>PM10</v>
      </c>
      <c r="J2730">
        <f>INDEX(NoSettings!$D:$D,MATCH(EPS!$A2730,NoSettings!$A:$A,0))</f>
        <v>1830550000</v>
      </c>
      <c r="K2730">
        <f>INDEX(GWP!$C$2:$C$13,MATCH(EPS!I2730,GWP!$B$2:$B$13,0))</f>
        <v>0</v>
      </c>
      <c r="L2730" s="4">
        <f t="shared" si="85"/>
        <v>0</v>
      </c>
    </row>
    <row r="2731" spans="1:12">
      <c r="A2731" t="s">
        <v>8335</v>
      </c>
      <c r="B2731" t="s">
        <v>7381</v>
      </c>
      <c r="C2731" t="s">
        <v>1734</v>
      </c>
      <c r="D2731" t="s">
        <v>6878</v>
      </c>
      <c r="E2731" t="s">
        <v>1709</v>
      </c>
      <c r="H2731" t="str">
        <f>INDEX('Vensim Variables'!$B:$B,MATCH(EPS!$B2731,'Vensim Variables'!$A:$A,0))</f>
        <v>g pollutant</v>
      </c>
      <c r="I2731" t="str">
        <f t="shared" si="84"/>
        <v>PM25</v>
      </c>
      <c r="J2731">
        <f>INDEX(NoSettings!$D:$D,MATCH(EPS!$A2731,NoSettings!$A:$A,0))</f>
        <v>1720310000</v>
      </c>
      <c r="K2731">
        <f>INDEX(GWP!$C$2:$C$13,MATCH(EPS!I2731,GWP!$B$2:$B$13,0))</f>
        <v>0</v>
      </c>
      <c r="L2731" s="4">
        <f t="shared" si="85"/>
        <v>0</v>
      </c>
    </row>
    <row r="2732" spans="1:12">
      <c r="A2732" t="s">
        <v>8336</v>
      </c>
      <c r="B2732" t="s">
        <v>7381</v>
      </c>
      <c r="C2732" t="s">
        <v>1734</v>
      </c>
      <c r="D2732" t="s">
        <v>6878</v>
      </c>
      <c r="E2732" t="s">
        <v>1710</v>
      </c>
      <c r="H2732" t="str">
        <f>INDEX('Vensim Variables'!$B:$B,MATCH(EPS!$B2732,'Vensim Variables'!$A:$A,0))</f>
        <v>g pollutant</v>
      </c>
      <c r="I2732" t="str">
        <f t="shared" si="84"/>
        <v>SOx</v>
      </c>
      <c r="J2732">
        <f>INDEX(NoSettings!$D:$D,MATCH(EPS!$A2732,NoSettings!$A:$A,0))</f>
        <v>1062270000</v>
      </c>
      <c r="K2732">
        <f>INDEX(GWP!$C$2:$C$13,MATCH(EPS!I2732,GWP!$B$2:$B$13,0))</f>
        <v>0</v>
      </c>
      <c r="L2732" s="4">
        <f t="shared" si="85"/>
        <v>0</v>
      </c>
    </row>
    <row r="2733" spans="1:12">
      <c r="A2733" t="s">
        <v>8337</v>
      </c>
      <c r="B2733" t="s">
        <v>7381</v>
      </c>
      <c r="C2733" t="s">
        <v>1734</v>
      </c>
      <c r="D2733" t="s">
        <v>6878</v>
      </c>
      <c r="E2733" t="s">
        <v>1711</v>
      </c>
      <c r="H2733" t="str">
        <f>INDEX('Vensim Variables'!$B:$B,MATCH(EPS!$B2733,'Vensim Variables'!$A:$A,0))</f>
        <v>g pollutant</v>
      </c>
      <c r="I2733" t="str">
        <f t="shared" si="84"/>
        <v>BC</v>
      </c>
      <c r="J2733">
        <f>INDEX(NoSettings!$D:$D,MATCH(EPS!$A2733,NoSettings!$A:$A,0))</f>
        <v>107680000</v>
      </c>
      <c r="K2733">
        <f>INDEX(GWP!$C$2:$C$13,MATCH(EPS!I2733,GWP!$B$2:$B$13,0))</f>
        <v>0</v>
      </c>
      <c r="L2733" s="4">
        <f t="shared" si="85"/>
        <v>0</v>
      </c>
    </row>
    <row r="2734" spans="1:12">
      <c r="A2734" t="s">
        <v>8338</v>
      </c>
      <c r="B2734" t="s">
        <v>7381</v>
      </c>
      <c r="C2734" t="s">
        <v>1734</v>
      </c>
      <c r="D2734" t="s">
        <v>6878</v>
      </c>
      <c r="E2734" t="s">
        <v>1712</v>
      </c>
      <c r="H2734" t="str">
        <f>INDEX('Vensim Variables'!$B:$B,MATCH(EPS!$B2734,'Vensim Variables'!$A:$A,0))</f>
        <v>g pollutant</v>
      </c>
      <c r="I2734" t="str">
        <f t="shared" si="84"/>
        <v>OC</v>
      </c>
      <c r="J2734">
        <f>INDEX(NoSettings!$D:$D,MATCH(EPS!$A2734,NoSettings!$A:$A,0))</f>
        <v>786232000</v>
      </c>
      <c r="K2734">
        <f>INDEX(GWP!$C$2:$C$13,MATCH(EPS!I2734,GWP!$B$2:$B$13,0))</f>
        <v>0</v>
      </c>
      <c r="L2734" s="4">
        <f t="shared" si="85"/>
        <v>0</v>
      </c>
    </row>
    <row r="2735" spans="1:12">
      <c r="A2735" t="s">
        <v>8339</v>
      </c>
      <c r="B2735" t="s">
        <v>7381</v>
      </c>
      <c r="C2735" t="s">
        <v>1734</v>
      </c>
      <c r="D2735" t="s">
        <v>6878</v>
      </c>
      <c r="E2735" t="s">
        <v>1713</v>
      </c>
      <c r="H2735" t="str">
        <f>INDEX('Vensim Variables'!$B:$B,MATCH(EPS!$B2735,'Vensim Variables'!$A:$A,0))</f>
        <v>g pollutant</v>
      </c>
      <c r="I2735" t="str">
        <f t="shared" si="84"/>
        <v>CH4</v>
      </c>
      <c r="J2735">
        <f>INDEX(NoSettings!$D:$D,MATCH(EPS!$A2735,NoSettings!$A:$A,0))</f>
        <v>969971000</v>
      </c>
      <c r="K2735">
        <f>INDEX(GWP!$C$2:$C$13,MATCH(EPS!I2735,GWP!$B$2:$B$13,0))</f>
        <v>28</v>
      </c>
      <c r="L2735" s="4">
        <f t="shared" si="85"/>
        <v>2.7159188000000001E-2</v>
      </c>
    </row>
    <row r="2736" spans="1:12">
      <c r="A2736" t="s">
        <v>8340</v>
      </c>
      <c r="B2736" t="s">
        <v>7381</v>
      </c>
      <c r="C2736" t="s">
        <v>1734</v>
      </c>
      <c r="D2736" t="s">
        <v>6878</v>
      </c>
      <c r="E2736" t="s">
        <v>1714</v>
      </c>
      <c r="H2736" t="str">
        <f>INDEX('Vensim Variables'!$B:$B,MATCH(EPS!$B2736,'Vensim Variables'!$A:$A,0))</f>
        <v>g pollutant</v>
      </c>
      <c r="I2736" t="str">
        <f t="shared" si="84"/>
        <v>N2O</v>
      </c>
      <c r="J2736">
        <f>INDEX(NoSettings!$D:$D,MATCH(EPS!$A2736,NoSettings!$A:$A,0))</f>
        <v>68368000</v>
      </c>
      <c r="K2736">
        <f>INDEX(GWP!$C$2:$C$13,MATCH(EPS!I2736,GWP!$B$2:$B$13,0))</f>
        <v>265</v>
      </c>
      <c r="L2736" s="4">
        <f t="shared" si="85"/>
        <v>1.8117520000000002E-2</v>
      </c>
    </row>
    <row r="2737" spans="1:12">
      <c r="A2737" t="s">
        <v>8341</v>
      </c>
      <c r="B2737" t="s">
        <v>7381</v>
      </c>
      <c r="C2737" t="s">
        <v>1734</v>
      </c>
      <c r="D2737" t="s">
        <v>6878</v>
      </c>
      <c r="E2737" t="s">
        <v>1715</v>
      </c>
      <c r="H2737" t="str">
        <f>INDEX('Vensim Variables'!$B:$B,MATCH(EPS!$B2737,'Vensim Variables'!$A:$A,0))</f>
        <v>g pollutant</v>
      </c>
      <c r="I2737" t="str">
        <f t="shared" si="84"/>
        <v>F gases</v>
      </c>
      <c r="J2737">
        <f>INDEX(NoSettings!$D:$D,MATCH(EPS!$A2737,NoSettings!$A:$A,0))</f>
        <v>0</v>
      </c>
      <c r="K2737">
        <f>INDEX(GWP!$C$2:$C$13,MATCH(EPS!I2737,GWP!$B$2:$B$13,0))</f>
        <v>1</v>
      </c>
      <c r="L2737" s="4">
        <f t="shared" si="85"/>
        <v>0</v>
      </c>
    </row>
    <row r="2738" spans="1:12">
      <c r="A2738" t="s">
        <v>8342</v>
      </c>
      <c r="B2738" t="s">
        <v>7381</v>
      </c>
      <c r="C2738" t="s">
        <v>1734</v>
      </c>
      <c r="D2738" t="s">
        <v>6879</v>
      </c>
      <c r="E2738" t="s">
        <v>1702</v>
      </c>
      <c r="H2738" t="str">
        <f>INDEX('Vensim Variables'!$B:$B,MATCH(EPS!$B2738,'Vensim Variables'!$A:$A,0))</f>
        <v>g pollutant</v>
      </c>
      <c r="I2738" t="str">
        <f t="shared" si="84"/>
        <v>CO2</v>
      </c>
      <c r="J2738">
        <f>INDEX(NoSettings!$D:$D,MATCH(EPS!$A2738,NoSettings!$A:$A,0))</f>
        <v>5512930000000</v>
      </c>
      <c r="K2738">
        <f>INDEX(GWP!$C$2:$C$13,MATCH(EPS!I2738,GWP!$B$2:$B$13,0))</f>
        <v>1</v>
      </c>
      <c r="L2738" s="4">
        <f t="shared" si="85"/>
        <v>5.5129299999999999</v>
      </c>
    </row>
    <row r="2739" spans="1:12">
      <c r="A2739" t="s">
        <v>8343</v>
      </c>
      <c r="B2739" t="s">
        <v>7381</v>
      </c>
      <c r="C2739" t="s">
        <v>1734</v>
      </c>
      <c r="D2739" t="s">
        <v>6879</v>
      </c>
      <c r="E2739" t="s">
        <v>1705</v>
      </c>
      <c r="H2739" t="str">
        <f>INDEX('Vensim Variables'!$B:$B,MATCH(EPS!$B2739,'Vensim Variables'!$A:$A,0))</f>
        <v>g pollutant</v>
      </c>
      <c r="I2739" t="str">
        <f t="shared" si="84"/>
        <v>VOC</v>
      </c>
      <c r="J2739">
        <f>INDEX(NoSettings!$D:$D,MATCH(EPS!$A2739,NoSettings!$A:$A,0))</f>
        <v>595035000</v>
      </c>
      <c r="K2739">
        <f>INDEX(GWP!$C$2:$C$13,MATCH(EPS!I2739,GWP!$B$2:$B$13,0))</f>
        <v>0</v>
      </c>
      <c r="L2739" s="4">
        <f t="shared" si="85"/>
        <v>0</v>
      </c>
    </row>
    <row r="2740" spans="1:12">
      <c r="A2740" t="s">
        <v>8344</v>
      </c>
      <c r="B2740" t="s">
        <v>7381</v>
      </c>
      <c r="C2740" t="s">
        <v>1734</v>
      </c>
      <c r="D2740" t="s">
        <v>6879</v>
      </c>
      <c r="E2740" t="s">
        <v>1706</v>
      </c>
      <c r="H2740" t="str">
        <f>INDEX('Vensim Variables'!$B:$B,MATCH(EPS!$B2740,'Vensim Variables'!$A:$A,0))</f>
        <v>g pollutant</v>
      </c>
      <c r="I2740" t="str">
        <f t="shared" si="84"/>
        <v>CO</v>
      </c>
      <c r="J2740">
        <f>INDEX(NoSettings!$D:$D,MATCH(EPS!$A2740,NoSettings!$A:$A,0))</f>
        <v>3317010000</v>
      </c>
      <c r="K2740">
        <f>INDEX(GWP!$C$2:$C$13,MATCH(EPS!I2740,GWP!$B$2:$B$13,0))</f>
        <v>0</v>
      </c>
      <c r="L2740" s="4">
        <f t="shared" si="85"/>
        <v>0</v>
      </c>
    </row>
    <row r="2741" spans="1:12">
      <c r="A2741" t="s">
        <v>8345</v>
      </c>
      <c r="B2741" t="s">
        <v>7381</v>
      </c>
      <c r="C2741" t="s">
        <v>1734</v>
      </c>
      <c r="D2741" t="s">
        <v>6879</v>
      </c>
      <c r="E2741" t="s">
        <v>1707</v>
      </c>
      <c r="H2741" t="str">
        <f>INDEX('Vensim Variables'!$B:$B,MATCH(EPS!$B2741,'Vensim Variables'!$A:$A,0))</f>
        <v>g pollutant</v>
      </c>
      <c r="I2741" t="str">
        <f t="shared" si="84"/>
        <v>NOx</v>
      </c>
      <c r="J2741">
        <f>INDEX(NoSettings!$D:$D,MATCH(EPS!$A2741,NoSettings!$A:$A,0))</f>
        <v>5549200000</v>
      </c>
      <c r="K2741">
        <f>INDEX(GWP!$C$2:$C$13,MATCH(EPS!I2741,GWP!$B$2:$B$13,0))</f>
        <v>0</v>
      </c>
      <c r="L2741" s="4">
        <f t="shared" si="85"/>
        <v>0</v>
      </c>
    </row>
    <row r="2742" spans="1:12">
      <c r="A2742" t="s">
        <v>8346</v>
      </c>
      <c r="B2742" t="s">
        <v>7381</v>
      </c>
      <c r="C2742" t="s">
        <v>1734</v>
      </c>
      <c r="D2742" t="s">
        <v>6879</v>
      </c>
      <c r="E2742" t="s">
        <v>1708</v>
      </c>
      <c r="H2742" t="str">
        <f>INDEX('Vensim Variables'!$B:$B,MATCH(EPS!$B2742,'Vensim Variables'!$A:$A,0))</f>
        <v>g pollutant</v>
      </c>
      <c r="I2742" t="str">
        <f t="shared" si="84"/>
        <v>PM10</v>
      </c>
      <c r="J2742">
        <f>INDEX(NoSettings!$D:$D,MATCH(EPS!$A2742,NoSettings!$A:$A,0))</f>
        <v>222554000</v>
      </c>
      <c r="K2742">
        <f>INDEX(GWP!$C$2:$C$13,MATCH(EPS!I2742,GWP!$B$2:$B$13,0))</f>
        <v>0</v>
      </c>
      <c r="L2742" s="4">
        <f t="shared" si="85"/>
        <v>0</v>
      </c>
    </row>
    <row r="2743" spans="1:12">
      <c r="A2743" t="s">
        <v>8347</v>
      </c>
      <c r="B2743" t="s">
        <v>7381</v>
      </c>
      <c r="C2743" t="s">
        <v>1734</v>
      </c>
      <c r="D2743" t="s">
        <v>6879</v>
      </c>
      <c r="E2743" t="s">
        <v>1709</v>
      </c>
      <c r="H2743" t="str">
        <f>INDEX('Vensim Variables'!$B:$B,MATCH(EPS!$B2743,'Vensim Variables'!$A:$A,0))</f>
        <v>g pollutant</v>
      </c>
      <c r="I2743" t="str">
        <f t="shared" si="84"/>
        <v>PM25</v>
      </c>
      <c r="J2743">
        <f>INDEX(NoSettings!$D:$D,MATCH(EPS!$A2743,NoSettings!$A:$A,0))</f>
        <v>209151000</v>
      </c>
      <c r="K2743">
        <f>INDEX(GWP!$C$2:$C$13,MATCH(EPS!I2743,GWP!$B$2:$B$13,0))</f>
        <v>0</v>
      </c>
      <c r="L2743" s="4">
        <f t="shared" si="85"/>
        <v>0</v>
      </c>
    </row>
    <row r="2744" spans="1:12">
      <c r="A2744" t="s">
        <v>8348</v>
      </c>
      <c r="B2744" t="s">
        <v>7381</v>
      </c>
      <c r="C2744" t="s">
        <v>1734</v>
      </c>
      <c r="D2744" t="s">
        <v>6879</v>
      </c>
      <c r="E2744" t="s">
        <v>1710</v>
      </c>
      <c r="H2744" t="str">
        <f>INDEX('Vensim Variables'!$B:$B,MATCH(EPS!$B2744,'Vensim Variables'!$A:$A,0))</f>
        <v>g pollutant</v>
      </c>
      <c r="I2744" t="str">
        <f t="shared" si="84"/>
        <v>SOx</v>
      </c>
      <c r="J2744">
        <f>INDEX(NoSettings!$D:$D,MATCH(EPS!$A2744,NoSettings!$A:$A,0))</f>
        <v>129148000</v>
      </c>
      <c r="K2744">
        <f>INDEX(GWP!$C$2:$C$13,MATCH(EPS!I2744,GWP!$B$2:$B$13,0))</f>
        <v>0</v>
      </c>
      <c r="L2744" s="4">
        <f t="shared" si="85"/>
        <v>0</v>
      </c>
    </row>
    <row r="2745" spans="1:12">
      <c r="A2745" t="s">
        <v>8349</v>
      </c>
      <c r="B2745" t="s">
        <v>7381</v>
      </c>
      <c r="C2745" t="s">
        <v>1734</v>
      </c>
      <c r="D2745" t="s">
        <v>6879</v>
      </c>
      <c r="E2745" t="s">
        <v>1711</v>
      </c>
      <c r="H2745" t="str">
        <f>INDEX('Vensim Variables'!$B:$B,MATCH(EPS!$B2745,'Vensim Variables'!$A:$A,0))</f>
        <v>g pollutant</v>
      </c>
      <c r="I2745" t="str">
        <f t="shared" si="84"/>
        <v>BC</v>
      </c>
      <c r="J2745">
        <f>INDEX(NoSettings!$D:$D,MATCH(EPS!$A2745,NoSettings!$A:$A,0))</f>
        <v>13091400</v>
      </c>
      <c r="K2745">
        <f>INDEX(GWP!$C$2:$C$13,MATCH(EPS!I2745,GWP!$B$2:$B$13,0))</f>
        <v>0</v>
      </c>
      <c r="L2745" s="4">
        <f t="shared" si="85"/>
        <v>0</v>
      </c>
    </row>
    <row r="2746" spans="1:12">
      <c r="A2746" t="s">
        <v>8350</v>
      </c>
      <c r="B2746" t="s">
        <v>7381</v>
      </c>
      <c r="C2746" t="s">
        <v>1734</v>
      </c>
      <c r="D2746" t="s">
        <v>6879</v>
      </c>
      <c r="E2746" t="s">
        <v>1712</v>
      </c>
      <c r="H2746" t="str">
        <f>INDEX('Vensim Variables'!$B:$B,MATCH(EPS!$B2746,'Vensim Variables'!$A:$A,0))</f>
        <v>g pollutant</v>
      </c>
      <c r="I2746" t="str">
        <f t="shared" si="84"/>
        <v>OC</v>
      </c>
      <c r="J2746">
        <f>INDEX(NoSettings!$D:$D,MATCH(EPS!$A2746,NoSettings!$A:$A,0))</f>
        <v>95588000</v>
      </c>
      <c r="K2746">
        <f>INDEX(GWP!$C$2:$C$13,MATCH(EPS!I2746,GWP!$B$2:$B$13,0))</f>
        <v>0</v>
      </c>
      <c r="L2746" s="4">
        <f t="shared" si="85"/>
        <v>0</v>
      </c>
    </row>
    <row r="2747" spans="1:12">
      <c r="A2747" t="s">
        <v>8351</v>
      </c>
      <c r="B2747" t="s">
        <v>7381</v>
      </c>
      <c r="C2747" t="s">
        <v>1734</v>
      </c>
      <c r="D2747" t="s">
        <v>6879</v>
      </c>
      <c r="E2747" t="s">
        <v>1713</v>
      </c>
      <c r="H2747" t="str">
        <f>INDEX('Vensim Variables'!$B:$B,MATCH(EPS!$B2747,'Vensim Variables'!$A:$A,0))</f>
        <v>g pollutant</v>
      </c>
      <c r="I2747" t="str">
        <f t="shared" si="84"/>
        <v>CH4</v>
      </c>
      <c r="J2747">
        <f>INDEX(NoSettings!$D:$D,MATCH(EPS!$A2747,NoSettings!$A:$A,0))</f>
        <v>117926000</v>
      </c>
      <c r="K2747">
        <f>INDEX(GWP!$C$2:$C$13,MATCH(EPS!I2747,GWP!$B$2:$B$13,0))</f>
        <v>28</v>
      </c>
      <c r="L2747" s="4">
        <f t="shared" si="85"/>
        <v>3.301928E-3</v>
      </c>
    </row>
    <row r="2748" spans="1:12">
      <c r="A2748" t="s">
        <v>8352</v>
      </c>
      <c r="B2748" t="s">
        <v>7381</v>
      </c>
      <c r="C2748" t="s">
        <v>1734</v>
      </c>
      <c r="D2748" t="s">
        <v>6879</v>
      </c>
      <c r="E2748" t="s">
        <v>1714</v>
      </c>
      <c r="H2748" t="str">
        <f>INDEX('Vensim Variables'!$B:$B,MATCH(EPS!$B2748,'Vensim Variables'!$A:$A,0))</f>
        <v>g pollutant</v>
      </c>
      <c r="I2748" t="str">
        <f t="shared" si="84"/>
        <v>N2O</v>
      </c>
      <c r="J2748">
        <f>INDEX(NoSettings!$D:$D,MATCH(EPS!$A2748,NoSettings!$A:$A,0))</f>
        <v>8312000</v>
      </c>
      <c r="K2748">
        <f>INDEX(GWP!$C$2:$C$13,MATCH(EPS!I2748,GWP!$B$2:$B$13,0))</f>
        <v>265</v>
      </c>
      <c r="L2748" s="4">
        <f t="shared" si="85"/>
        <v>2.2026799999999998E-3</v>
      </c>
    </row>
    <row r="2749" spans="1:12">
      <c r="A2749" t="s">
        <v>8353</v>
      </c>
      <c r="B2749" t="s">
        <v>7381</v>
      </c>
      <c r="C2749" t="s">
        <v>1734</v>
      </c>
      <c r="D2749" t="s">
        <v>6879</v>
      </c>
      <c r="E2749" t="s">
        <v>1715</v>
      </c>
      <c r="H2749" t="str">
        <f>INDEX('Vensim Variables'!$B:$B,MATCH(EPS!$B2749,'Vensim Variables'!$A:$A,0))</f>
        <v>g pollutant</v>
      </c>
      <c r="I2749" t="str">
        <f t="shared" si="84"/>
        <v>F gases</v>
      </c>
      <c r="J2749">
        <f>INDEX(NoSettings!$D:$D,MATCH(EPS!$A2749,NoSettings!$A:$A,0))</f>
        <v>0</v>
      </c>
      <c r="K2749">
        <f>INDEX(GWP!$C$2:$C$13,MATCH(EPS!I2749,GWP!$B$2:$B$13,0))</f>
        <v>1</v>
      </c>
      <c r="L2749" s="4">
        <f t="shared" si="85"/>
        <v>0</v>
      </c>
    </row>
    <row r="2750" spans="1:12">
      <c r="A2750" t="s">
        <v>8354</v>
      </c>
      <c r="B2750" t="s">
        <v>7381</v>
      </c>
      <c r="C2750" t="s">
        <v>1734</v>
      </c>
      <c r="D2750" t="s">
        <v>6880</v>
      </c>
      <c r="E2750" t="s">
        <v>1702</v>
      </c>
      <c r="H2750" t="str">
        <f>INDEX('Vensim Variables'!$B:$B,MATCH(EPS!$B2750,'Vensim Variables'!$A:$A,0))</f>
        <v>g pollutant</v>
      </c>
      <c r="I2750" t="str">
        <f t="shared" si="84"/>
        <v>CO2</v>
      </c>
      <c r="J2750">
        <f>INDEX(NoSettings!$D:$D,MATCH(EPS!$A2750,NoSettings!$A:$A,0))</f>
        <v>2967650000000</v>
      </c>
      <c r="K2750">
        <f>INDEX(GWP!$C$2:$C$13,MATCH(EPS!I2750,GWP!$B$2:$B$13,0))</f>
        <v>1</v>
      </c>
      <c r="L2750" s="4">
        <f t="shared" si="85"/>
        <v>2.9676499999999999</v>
      </c>
    </row>
    <row r="2751" spans="1:12">
      <c r="A2751" t="s">
        <v>8355</v>
      </c>
      <c r="B2751" t="s">
        <v>7381</v>
      </c>
      <c r="C2751" t="s">
        <v>1734</v>
      </c>
      <c r="D2751" t="s">
        <v>6880</v>
      </c>
      <c r="E2751" t="s">
        <v>1705</v>
      </c>
      <c r="H2751" t="str">
        <f>INDEX('Vensim Variables'!$B:$B,MATCH(EPS!$B2751,'Vensim Variables'!$A:$A,0))</f>
        <v>g pollutant</v>
      </c>
      <c r="I2751" t="str">
        <f t="shared" si="84"/>
        <v>VOC</v>
      </c>
      <c r="J2751">
        <f>INDEX(NoSettings!$D:$D,MATCH(EPS!$A2751,NoSettings!$A:$A,0))</f>
        <v>320311000</v>
      </c>
      <c r="K2751">
        <f>INDEX(GWP!$C$2:$C$13,MATCH(EPS!I2751,GWP!$B$2:$B$13,0))</f>
        <v>0</v>
      </c>
      <c r="L2751" s="4">
        <f>IF(H2751="g pollutant",K2751*J2751/10^12,IF(H2751="MMTCO2e",J2751,IF(H2751="MWh",J2751,0)))</f>
        <v>0</v>
      </c>
    </row>
    <row r="2752" spans="1:12">
      <c r="A2752" t="s">
        <v>8356</v>
      </c>
      <c r="B2752" t="s">
        <v>7381</v>
      </c>
      <c r="C2752" t="s">
        <v>1734</v>
      </c>
      <c r="D2752" t="s">
        <v>6880</v>
      </c>
      <c r="E2752" t="s">
        <v>1706</v>
      </c>
      <c r="H2752" t="str">
        <f>INDEX('Vensim Variables'!$B:$B,MATCH(EPS!$B2752,'Vensim Variables'!$A:$A,0))</f>
        <v>g pollutant</v>
      </c>
      <c r="I2752" t="str">
        <f t="shared" si="84"/>
        <v>CO</v>
      </c>
      <c r="J2752">
        <f>INDEX(NoSettings!$D:$D,MATCH(EPS!$A2752,NoSettings!$A:$A,0))</f>
        <v>1785570000</v>
      </c>
      <c r="K2752">
        <f>INDEX(GWP!$C$2:$C$13,MATCH(EPS!I2752,GWP!$B$2:$B$13,0))</f>
        <v>0</v>
      </c>
      <c r="L2752" s="4">
        <f t="shared" si="85"/>
        <v>0</v>
      </c>
    </row>
    <row r="2753" spans="1:12">
      <c r="A2753" t="s">
        <v>8357</v>
      </c>
      <c r="B2753" t="s">
        <v>7381</v>
      </c>
      <c r="C2753" t="s">
        <v>1734</v>
      </c>
      <c r="D2753" t="s">
        <v>6880</v>
      </c>
      <c r="E2753" t="s">
        <v>1707</v>
      </c>
      <c r="H2753" t="str">
        <f>INDEX('Vensim Variables'!$B:$B,MATCH(EPS!$B2753,'Vensim Variables'!$A:$A,0))</f>
        <v>g pollutant</v>
      </c>
      <c r="I2753" t="str">
        <f t="shared" si="84"/>
        <v>NOx</v>
      </c>
      <c r="J2753">
        <f>INDEX(NoSettings!$D:$D,MATCH(EPS!$A2753,NoSettings!$A:$A,0))</f>
        <v>2987170000</v>
      </c>
      <c r="K2753">
        <f>INDEX(GWP!$C$2:$C$13,MATCH(EPS!I2753,GWP!$B$2:$B$13,0))</f>
        <v>0</v>
      </c>
      <c r="L2753" s="4">
        <f t="shared" si="85"/>
        <v>0</v>
      </c>
    </row>
    <row r="2754" spans="1:12">
      <c r="A2754" t="s">
        <v>8358</v>
      </c>
      <c r="B2754" t="s">
        <v>7381</v>
      </c>
      <c r="C2754" t="s">
        <v>1734</v>
      </c>
      <c r="D2754" t="s">
        <v>6880</v>
      </c>
      <c r="E2754" t="s">
        <v>1708</v>
      </c>
      <c r="H2754" t="str">
        <f>INDEX('Vensim Variables'!$B:$B,MATCH(EPS!$B2754,'Vensim Variables'!$A:$A,0))</f>
        <v>g pollutant</v>
      </c>
      <c r="I2754" t="str">
        <f t="shared" si="84"/>
        <v>PM10</v>
      </c>
      <c r="J2754">
        <f>INDEX(NoSettings!$D:$D,MATCH(EPS!$A2754,NoSettings!$A:$A,0))</f>
        <v>119802000</v>
      </c>
      <c r="K2754">
        <f>INDEX(GWP!$C$2:$C$13,MATCH(EPS!I2754,GWP!$B$2:$B$13,0))</f>
        <v>0</v>
      </c>
      <c r="L2754" s="4">
        <f t="shared" si="85"/>
        <v>0</v>
      </c>
    </row>
    <row r="2755" spans="1:12">
      <c r="A2755" t="s">
        <v>8359</v>
      </c>
      <c r="B2755" t="s">
        <v>7381</v>
      </c>
      <c r="C2755" t="s">
        <v>1734</v>
      </c>
      <c r="D2755" t="s">
        <v>6880</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INDEX(NoSettings!$D:$D,MATCH(EPS!$A2755,NoSettings!$A:$A,0))</f>
        <v>112587000</v>
      </c>
      <c r="K2755">
        <f>INDEX(GWP!$C$2:$C$13,MATCH(EPS!I2755,GWP!$B$2:$B$13,0))</f>
        <v>0</v>
      </c>
      <c r="L2755" s="4">
        <f t="shared" ref="L2755:L2818" si="87">IF(H2755="g pollutant",K2755*J2755/10^12,IF(H2755="MMTCO2e",J2755,IF(H2755="MWh",J2755,0)))</f>
        <v>0</v>
      </c>
    </row>
    <row r="2756" spans="1:12">
      <c r="A2756" t="s">
        <v>8360</v>
      </c>
      <c r="B2756" t="s">
        <v>7381</v>
      </c>
      <c r="C2756" t="s">
        <v>1734</v>
      </c>
      <c r="D2756" t="s">
        <v>6880</v>
      </c>
      <c r="E2756" t="s">
        <v>1710</v>
      </c>
      <c r="H2756" t="str">
        <f>INDEX('Vensim Variables'!$B:$B,MATCH(EPS!$B2756,'Vensim Variables'!$A:$A,0))</f>
        <v>g pollutant</v>
      </c>
      <c r="I2756" t="str">
        <f t="shared" si="86"/>
        <v>SOx</v>
      </c>
      <c r="J2756">
        <f>INDEX(NoSettings!$D:$D,MATCH(EPS!$A2756,NoSettings!$A:$A,0))</f>
        <v>69521000</v>
      </c>
      <c r="K2756">
        <f>INDEX(GWP!$C$2:$C$13,MATCH(EPS!I2756,GWP!$B$2:$B$13,0))</f>
        <v>0</v>
      </c>
      <c r="L2756" s="4">
        <f t="shared" si="87"/>
        <v>0</v>
      </c>
    </row>
    <row r="2757" spans="1:12">
      <c r="A2757" t="s">
        <v>8361</v>
      </c>
      <c r="B2757" t="s">
        <v>7381</v>
      </c>
      <c r="C2757" t="s">
        <v>1734</v>
      </c>
      <c r="D2757" t="s">
        <v>6880</v>
      </c>
      <c r="E2757" t="s">
        <v>1711</v>
      </c>
      <c r="H2757" t="str">
        <f>INDEX('Vensim Variables'!$B:$B,MATCH(EPS!$B2757,'Vensim Variables'!$A:$A,0))</f>
        <v>g pollutant</v>
      </c>
      <c r="I2757" t="str">
        <f t="shared" si="86"/>
        <v>BC</v>
      </c>
      <c r="J2757">
        <f>INDEX(NoSettings!$D:$D,MATCH(EPS!$A2757,NoSettings!$A:$A,0))</f>
        <v>7047180</v>
      </c>
      <c r="K2757">
        <f>INDEX(GWP!$C$2:$C$13,MATCH(EPS!I2757,GWP!$B$2:$B$13,0))</f>
        <v>0</v>
      </c>
      <c r="L2757" s="4">
        <f t="shared" si="87"/>
        <v>0</v>
      </c>
    </row>
    <row r="2758" spans="1:12">
      <c r="A2758" t="s">
        <v>8362</v>
      </c>
      <c r="B2758" t="s">
        <v>7381</v>
      </c>
      <c r="C2758" t="s">
        <v>1734</v>
      </c>
      <c r="D2758" t="s">
        <v>6880</v>
      </c>
      <c r="E2758" t="s">
        <v>1712</v>
      </c>
      <c r="H2758" t="str">
        <f>INDEX('Vensim Variables'!$B:$B,MATCH(EPS!$B2758,'Vensim Variables'!$A:$A,0))</f>
        <v>g pollutant</v>
      </c>
      <c r="I2758" t="str">
        <f t="shared" si="86"/>
        <v>OC</v>
      </c>
      <c r="J2758">
        <f>INDEX(NoSettings!$D:$D,MATCH(EPS!$A2758,NoSettings!$A:$A,0))</f>
        <v>51455600</v>
      </c>
      <c r="K2758">
        <f>INDEX(GWP!$C$2:$C$13,MATCH(EPS!I2758,GWP!$B$2:$B$13,0))</f>
        <v>0</v>
      </c>
      <c r="L2758" s="4">
        <f t="shared" si="87"/>
        <v>0</v>
      </c>
    </row>
    <row r="2759" spans="1:12">
      <c r="A2759" t="s">
        <v>8363</v>
      </c>
      <c r="B2759" t="s">
        <v>7381</v>
      </c>
      <c r="C2759" t="s">
        <v>1734</v>
      </c>
      <c r="D2759" t="s">
        <v>6880</v>
      </c>
      <c r="E2759" t="s">
        <v>1713</v>
      </c>
      <c r="H2759" t="str">
        <f>INDEX('Vensim Variables'!$B:$B,MATCH(EPS!$B2759,'Vensim Variables'!$A:$A,0))</f>
        <v>g pollutant</v>
      </c>
      <c r="I2759" t="str">
        <f t="shared" si="86"/>
        <v>CH4</v>
      </c>
      <c r="J2759">
        <f>INDEX(NoSettings!$D:$D,MATCH(EPS!$A2759,NoSettings!$A:$A,0))</f>
        <v>63480600</v>
      </c>
      <c r="K2759">
        <f>INDEX(GWP!$C$2:$C$13,MATCH(EPS!I2759,GWP!$B$2:$B$13,0))</f>
        <v>28</v>
      </c>
      <c r="L2759" s="4">
        <f t="shared" si="87"/>
        <v>1.7774568E-3</v>
      </c>
    </row>
    <row r="2760" spans="1:12">
      <c r="A2760" t="s">
        <v>8364</v>
      </c>
      <c r="B2760" t="s">
        <v>7381</v>
      </c>
      <c r="C2760" t="s">
        <v>1734</v>
      </c>
      <c r="D2760" t="s">
        <v>6880</v>
      </c>
      <c r="E2760" t="s">
        <v>1714</v>
      </c>
      <c r="H2760" t="str">
        <f>INDEX('Vensim Variables'!$B:$B,MATCH(EPS!$B2760,'Vensim Variables'!$A:$A,0))</f>
        <v>g pollutant</v>
      </c>
      <c r="I2760" t="str">
        <f t="shared" si="86"/>
        <v>N2O</v>
      </c>
      <c r="J2760">
        <f>INDEX(NoSettings!$D:$D,MATCH(EPS!$A2760,NoSettings!$A:$A,0))</f>
        <v>4474400</v>
      </c>
      <c r="K2760">
        <f>INDEX(GWP!$C$2:$C$13,MATCH(EPS!I2760,GWP!$B$2:$B$13,0))</f>
        <v>265</v>
      </c>
      <c r="L2760" s="4">
        <f t="shared" si="87"/>
        <v>1.1857160000000001E-3</v>
      </c>
    </row>
    <row r="2761" spans="1:12">
      <c r="A2761" t="s">
        <v>8365</v>
      </c>
      <c r="B2761" t="s">
        <v>7381</v>
      </c>
      <c r="C2761" t="s">
        <v>1734</v>
      </c>
      <c r="D2761" t="s">
        <v>6880</v>
      </c>
      <c r="E2761" t="s">
        <v>1715</v>
      </c>
      <c r="H2761" t="str">
        <f>INDEX('Vensim Variables'!$B:$B,MATCH(EPS!$B2761,'Vensim Variables'!$A:$A,0))</f>
        <v>g pollutant</v>
      </c>
      <c r="I2761" t="str">
        <f t="shared" si="86"/>
        <v>F gases</v>
      </c>
      <c r="J2761">
        <f>INDEX(NoSettings!$D:$D,MATCH(EPS!$A2761,NoSettings!$A:$A,0))</f>
        <v>0</v>
      </c>
      <c r="K2761">
        <f>INDEX(GWP!$C$2:$C$13,MATCH(EPS!I2761,GWP!$B$2:$B$13,0))</f>
        <v>1</v>
      </c>
      <c r="L2761" s="4">
        <f t="shared" si="87"/>
        <v>0</v>
      </c>
    </row>
    <row r="2762" spans="1:12">
      <c r="A2762" t="s">
        <v>8366</v>
      </c>
      <c r="B2762" t="s">
        <v>7381</v>
      </c>
      <c r="C2762" t="s">
        <v>1734</v>
      </c>
      <c r="D2762" t="s">
        <v>6881</v>
      </c>
      <c r="E2762" t="s">
        <v>1702</v>
      </c>
      <c r="H2762" t="str">
        <f>INDEX('Vensim Variables'!$B:$B,MATCH(EPS!$B2762,'Vensim Variables'!$A:$A,0))</f>
        <v>g pollutant</v>
      </c>
      <c r="I2762" t="str">
        <f t="shared" si="86"/>
        <v>CO2</v>
      </c>
      <c r="J2762">
        <f>INDEX(NoSettings!$D:$D,MATCH(EPS!$A2762,NoSettings!$A:$A,0))</f>
        <v>30451100000000</v>
      </c>
      <c r="K2762">
        <f>INDEX(GWP!$C$2:$C$13,MATCH(EPS!I2762,GWP!$B$2:$B$13,0))</f>
        <v>1</v>
      </c>
      <c r="L2762" s="4">
        <f t="shared" si="87"/>
        <v>30.4511</v>
      </c>
    </row>
    <row r="2763" spans="1:12">
      <c r="A2763" t="s">
        <v>8367</v>
      </c>
      <c r="B2763" t="s">
        <v>7381</v>
      </c>
      <c r="C2763" t="s">
        <v>1734</v>
      </c>
      <c r="D2763" t="s">
        <v>6881</v>
      </c>
      <c r="E2763" t="s">
        <v>1705</v>
      </c>
      <c r="H2763" t="str">
        <f>INDEX('Vensim Variables'!$B:$B,MATCH(EPS!$B2763,'Vensim Variables'!$A:$A,0))</f>
        <v>g pollutant</v>
      </c>
      <c r="I2763" t="str">
        <f t="shared" si="86"/>
        <v>VOC</v>
      </c>
      <c r="J2763">
        <f>INDEX(NoSettings!$D:$D,MATCH(EPS!$A2763,NoSettings!$A:$A,0))</f>
        <v>3286730000</v>
      </c>
      <c r="K2763">
        <f>INDEX(GWP!$C$2:$C$13,MATCH(EPS!I2763,GWP!$B$2:$B$13,0))</f>
        <v>0</v>
      </c>
      <c r="L2763" s="4">
        <f t="shared" si="87"/>
        <v>0</v>
      </c>
    </row>
    <row r="2764" spans="1:12">
      <c r="A2764" t="s">
        <v>8368</v>
      </c>
      <c r="B2764" t="s">
        <v>7381</v>
      </c>
      <c r="C2764" t="s">
        <v>1734</v>
      </c>
      <c r="D2764" t="s">
        <v>6881</v>
      </c>
      <c r="E2764" t="s">
        <v>1706</v>
      </c>
      <c r="H2764" t="str">
        <f>INDEX('Vensim Variables'!$B:$B,MATCH(EPS!$B2764,'Vensim Variables'!$A:$A,0))</f>
        <v>g pollutant</v>
      </c>
      <c r="I2764" t="str">
        <f t="shared" si="86"/>
        <v>CO</v>
      </c>
      <c r="J2764">
        <f>INDEX(NoSettings!$D:$D,MATCH(EPS!$A2764,NoSettings!$A:$A,0))</f>
        <v>18321800000</v>
      </c>
      <c r="K2764">
        <f>INDEX(GWP!$C$2:$C$13,MATCH(EPS!I2764,GWP!$B$2:$B$13,0))</f>
        <v>0</v>
      </c>
      <c r="L2764" s="4">
        <f t="shared" si="87"/>
        <v>0</v>
      </c>
    </row>
    <row r="2765" spans="1:12">
      <c r="A2765" t="s">
        <v>8369</v>
      </c>
      <c r="B2765" t="s">
        <v>7381</v>
      </c>
      <c r="C2765" t="s">
        <v>1734</v>
      </c>
      <c r="D2765" t="s">
        <v>6881</v>
      </c>
      <c r="E2765" t="s">
        <v>1707</v>
      </c>
      <c r="H2765" t="str">
        <f>INDEX('Vensim Variables'!$B:$B,MATCH(EPS!$B2765,'Vensim Variables'!$A:$A,0))</f>
        <v>g pollutant</v>
      </c>
      <c r="I2765" t="str">
        <f t="shared" si="86"/>
        <v>NOx</v>
      </c>
      <c r="J2765">
        <f>INDEX(NoSettings!$D:$D,MATCH(EPS!$A2765,NoSettings!$A:$A,0))</f>
        <v>30651400000</v>
      </c>
      <c r="K2765">
        <f>INDEX(GWP!$C$2:$C$13,MATCH(EPS!I2765,GWP!$B$2:$B$13,0))</f>
        <v>0</v>
      </c>
      <c r="L2765" s="4">
        <f t="shared" si="87"/>
        <v>0</v>
      </c>
    </row>
    <row r="2766" spans="1:12">
      <c r="A2766" t="s">
        <v>8370</v>
      </c>
      <c r="B2766" t="s">
        <v>7381</v>
      </c>
      <c r="C2766" t="s">
        <v>1734</v>
      </c>
      <c r="D2766" t="s">
        <v>6881</v>
      </c>
      <c r="E2766" t="s">
        <v>1708</v>
      </c>
      <c r="H2766" t="str">
        <f>INDEX('Vensim Variables'!$B:$B,MATCH(EPS!$B2766,'Vensim Variables'!$A:$A,0))</f>
        <v>g pollutant</v>
      </c>
      <c r="I2766" t="str">
        <f t="shared" si="86"/>
        <v>PM10</v>
      </c>
      <c r="J2766">
        <f>INDEX(NoSettings!$D:$D,MATCH(EPS!$A2766,NoSettings!$A:$A,0))</f>
        <v>1229290000</v>
      </c>
      <c r="K2766">
        <f>INDEX(GWP!$C$2:$C$13,MATCH(EPS!I2766,GWP!$B$2:$B$13,0))</f>
        <v>0</v>
      </c>
      <c r="L2766" s="4">
        <f t="shared" si="87"/>
        <v>0</v>
      </c>
    </row>
    <row r="2767" spans="1:12">
      <c r="A2767" t="s">
        <v>8371</v>
      </c>
      <c r="B2767" t="s">
        <v>7381</v>
      </c>
      <c r="C2767" t="s">
        <v>1734</v>
      </c>
      <c r="D2767" t="s">
        <v>6881</v>
      </c>
      <c r="E2767" t="s">
        <v>1709</v>
      </c>
      <c r="H2767" t="str">
        <f>INDEX('Vensim Variables'!$B:$B,MATCH(EPS!$B2767,'Vensim Variables'!$A:$A,0))</f>
        <v>g pollutant</v>
      </c>
      <c r="I2767" t="str">
        <f t="shared" si="86"/>
        <v>PM25</v>
      </c>
      <c r="J2767">
        <f>INDEX(NoSettings!$D:$D,MATCH(EPS!$A2767,NoSettings!$A:$A,0))</f>
        <v>1155260000</v>
      </c>
      <c r="K2767">
        <f>INDEX(GWP!$C$2:$C$13,MATCH(EPS!I2767,GWP!$B$2:$B$13,0))</f>
        <v>0</v>
      </c>
      <c r="L2767" s="4">
        <f t="shared" si="87"/>
        <v>0</v>
      </c>
    </row>
    <row r="2768" spans="1:12">
      <c r="A2768" t="s">
        <v>8372</v>
      </c>
      <c r="B2768" t="s">
        <v>7381</v>
      </c>
      <c r="C2768" t="s">
        <v>1734</v>
      </c>
      <c r="D2768" t="s">
        <v>6881</v>
      </c>
      <c r="E2768" t="s">
        <v>1710</v>
      </c>
      <c r="H2768" t="str">
        <f>INDEX('Vensim Variables'!$B:$B,MATCH(EPS!$B2768,'Vensim Variables'!$A:$A,0))</f>
        <v>g pollutant</v>
      </c>
      <c r="I2768" t="str">
        <f t="shared" si="86"/>
        <v>SOx</v>
      </c>
      <c r="J2768">
        <f>INDEX(NoSettings!$D:$D,MATCH(EPS!$A2768,NoSettings!$A:$A,0))</f>
        <v>713358000</v>
      </c>
      <c r="K2768">
        <f>INDEX(GWP!$C$2:$C$13,MATCH(EPS!I2768,GWP!$B$2:$B$13,0))</f>
        <v>0</v>
      </c>
      <c r="L2768" s="4">
        <f t="shared" si="87"/>
        <v>0</v>
      </c>
    </row>
    <row r="2769" spans="1:12">
      <c r="A2769" t="s">
        <v>8373</v>
      </c>
      <c r="B2769" t="s">
        <v>7381</v>
      </c>
      <c r="C2769" t="s">
        <v>1734</v>
      </c>
      <c r="D2769" t="s">
        <v>6881</v>
      </c>
      <c r="E2769" t="s">
        <v>1711</v>
      </c>
      <c r="H2769" t="str">
        <f>INDEX('Vensim Variables'!$B:$B,MATCH(EPS!$B2769,'Vensim Variables'!$A:$A,0))</f>
        <v>g pollutant</v>
      </c>
      <c r="I2769" t="str">
        <f t="shared" si="86"/>
        <v>BC</v>
      </c>
      <c r="J2769">
        <f>INDEX(NoSettings!$D:$D,MATCH(EPS!$A2769,NoSettings!$A:$A,0))</f>
        <v>72311400</v>
      </c>
      <c r="K2769">
        <f>INDEX(GWP!$C$2:$C$13,MATCH(EPS!I2769,GWP!$B$2:$B$13,0))</f>
        <v>0</v>
      </c>
      <c r="L2769" s="4">
        <f t="shared" si="87"/>
        <v>0</v>
      </c>
    </row>
    <row r="2770" spans="1:12">
      <c r="A2770" t="s">
        <v>8374</v>
      </c>
      <c r="B2770" t="s">
        <v>7381</v>
      </c>
      <c r="C2770" t="s">
        <v>1734</v>
      </c>
      <c r="D2770" t="s">
        <v>6881</v>
      </c>
      <c r="E2770" t="s">
        <v>1712</v>
      </c>
      <c r="H2770" t="str">
        <f>INDEX('Vensim Variables'!$B:$B,MATCH(EPS!$B2770,'Vensim Variables'!$A:$A,0))</f>
        <v>g pollutant</v>
      </c>
      <c r="I2770" t="str">
        <f t="shared" si="86"/>
        <v>OC</v>
      </c>
      <c r="J2770">
        <f>INDEX(NoSettings!$D:$D,MATCH(EPS!$A2770,NoSettings!$A:$A,0))</f>
        <v>527988000</v>
      </c>
      <c r="K2770">
        <f>INDEX(GWP!$C$2:$C$13,MATCH(EPS!I2770,GWP!$B$2:$B$13,0))</f>
        <v>0</v>
      </c>
      <c r="L2770" s="4">
        <f t="shared" si="87"/>
        <v>0</v>
      </c>
    </row>
    <row r="2771" spans="1:12">
      <c r="A2771" t="s">
        <v>8375</v>
      </c>
      <c r="B2771" t="s">
        <v>7381</v>
      </c>
      <c r="C2771" t="s">
        <v>1734</v>
      </c>
      <c r="D2771" t="s">
        <v>6881</v>
      </c>
      <c r="E2771" t="s">
        <v>1713</v>
      </c>
      <c r="H2771" t="str">
        <f>INDEX('Vensim Variables'!$B:$B,MATCH(EPS!$B2771,'Vensim Variables'!$A:$A,0))</f>
        <v>g pollutant</v>
      </c>
      <c r="I2771" t="str">
        <f t="shared" si="86"/>
        <v>CH4</v>
      </c>
      <c r="J2771">
        <f>INDEX(NoSettings!$D:$D,MATCH(EPS!$A2771,NoSettings!$A:$A,0))</f>
        <v>651376000</v>
      </c>
      <c r="K2771">
        <f>INDEX(GWP!$C$2:$C$13,MATCH(EPS!I2771,GWP!$B$2:$B$13,0))</f>
        <v>28</v>
      </c>
      <c r="L2771" s="4">
        <f t="shared" si="87"/>
        <v>1.8238528E-2</v>
      </c>
    </row>
    <row r="2772" spans="1:12">
      <c r="A2772" t="s">
        <v>8376</v>
      </c>
      <c r="B2772" t="s">
        <v>7381</v>
      </c>
      <c r="C2772" t="s">
        <v>1734</v>
      </c>
      <c r="D2772" t="s">
        <v>6881</v>
      </c>
      <c r="E2772" t="s">
        <v>1714</v>
      </c>
      <c r="H2772" t="str">
        <f>INDEX('Vensim Variables'!$B:$B,MATCH(EPS!$B2772,'Vensim Variables'!$A:$A,0))</f>
        <v>g pollutant</v>
      </c>
      <c r="I2772" t="str">
        <f t="shared" si="86"/>
        <v>N2O</v>
      </c>
      <c r="J2772">
        <f>INDEX(NoSettings!$D:$D,MATCH(EPS!$A2772,NoSettings!$A:$A,0))</f>
        <v>45912000</v>
      </c>
      <c r="K2772">
        <f>INDEX(GWP!$C$2:$C$13,MATCH(EPS!I2772,GWP!$B$2:$B$13,0))</f>
        <v>265</v>
      </c>
      <c r="L2772" s="4">
        <f t="shared" si="87"/>
        <v>1.2166679999999999E-2</v>
      </c>
    </row>
    <row r="2773" spans="1:12">
      <c r="A2773" t="s">
        <v>8377</v>
      </c>
      <c r="B2773" t="s">
        <v>7381</v>
      </c>
      <c r="C2773" t="s">
        <v>1734</v>
      </c>
      <c r="D2773" t="s">
        <v>6881</v>
      </c>
      <c r="E2773" t="s">
        <v>1715</v>
      </c>
      <c r="H2773" t="str">
        <f>INDEX('Vensim Variables'!$B:$B,MATCH(EPS!$B2773,'Vensim Variables'!$A:$A,0))</f>
        <v>g pollutant</v>
      </c>
      <c r="I2773" t="str">
        <f t="shared" si="86"/>
        <v>F gases</v>
      </c>
      <c r="J2773">
        <f>INDEX(NoSettings!$D:$D,MATCH(EPS!$A2773,NoSettings!$A:$A,0))</f>
        <v>0</v>
      </c>
      <c r="K2773">
        <f>INDEX(GWP!$C$2:$C$13,MATCH(EPS!I2773,GWP!$B$2:$B$13,0))</f>
        <v>1</v>
      </c>
      <c r="L2773" s="4">
        <f t="shared" si="87"/>
        <v>0</v>
      </c>
    </row>
    <row r="2774" spans="1:12">
      <c r="A2774" t="s">
        <v>8378</v>
      </c>
      <c r="B2774" t="s">
        <v>7381</v>
      </c>
      <c r="C2774" t="s">
        <v>1734</v>
      </c>
      <c r="D2774" t="s">
        <v>6882</v>
      </c>
      <c r="E2774" t="s">
        <v>1702</v>
      </c>
      <c r="H2774" t="str">
        <f>INDEX('Vensim Variables'!$B:$B,MATCH(EPS!$B2774,'Vensim Variables'!$A:$A,0))</f>
        <v>g pollutant</v>
      </c>
      <c r="I2774" t="str">
        <f t="shared" si="86"/>
        <v>CO2</v>
      </c>
      <c r="J2774">
        <f>INDEX(NoSettings!$D:$D,MATCH(EPS!$A2774,NoSettings!$A:$A,0))</f>
        <v>38093200000000</v>
      </c>
      <c r="K2774">
        <f>INDEX(GWP!$C$2:$C$13,MATCH(EPS!I2774,GWP!$B$2:$B$13,0))</f>
        <v>1</v>
      </c>
      <c r="L2774" s="4">
        <f t="shared" si="87"/>
        <v>38.093200000000003</v>
      </c>
    </row>
    <row r="2775" spans="1:12">
      <c r="A2775" t="s">
        <v>8379</v>
      </c>
      <c r="B2775" t="s">
        <v>7381</v>
      </c>
      <c r="C2775" t="s">
        <v>1734</v>
      </c>
      <c r="D2775" t="s">
        <v>6882</v>
      </c>
      <c r="E2775" t="s">
        <v>1705</v>
      </c>
      <c r="H2775" t="str">
        <f>INDEX('Vensim Variables'!$B:$B,MATCH(EPS!$B2775,'Vensim Variables'!$A:$A,0))</f>
        <v>g pollutant</v>
      </c>
      <c r="I2775" t="str">
        <f t="shared" si="86"/>
        <v>VOC</v>
      </c>
      <c r="J2775">
        <f>INDEX(NoSettings!$D:$D,MATCH(EPS!$A2775,NoSettings!$A:$A,0))</f>
        <v>4111570000</v>
      </c>
      <c r="K2775">
        <f>INDEX(GWP!$C$2:$C$13,MATCH(EPS!I2775,GWP!$B$2:$B$13,0))</f>
        <v>0</v>
      </c>
      <c r="L2775" s="4">
        <f t="shared" si="87"/>
        <v>0</v>
      </c>
    </row>
    <row r="2776" spans="1:12">
      <c r="A2776" t="s">
        <v>8380</v>
      </c>
      <c r="B2776" t="s">
        <v>7381</v>
      </c>
      <c r="C2776" t="s">
        <v>1734</v>
      </c>
      <c r="D2776" t="s">
        <v>6882</v>
      </c>
      <c r="E2776" t="s">
        <v>1706</v>
      </c>
      <c r="H2776" t="str">
        <f>INDEX('Vensim Variables'!$B:$B,MATCH(EPS!$B2776,'Vensim Variables'!$A:$A,0))</f>
        <v>g pollutant</v>
      </c>
      <c r="I2776" t="str">
        <f t="shared" si="86"/>
        <v>CO</v>
      </c>
      <c r="J2776">
        <f>INDEX(NoSettings!$D:$D,MATCH(EPS!$A2776,NoSettings!$A:$A,0))</f>
        <v>22919800000</v>
      </c>
      <c r="K2776">
        <f>INDEX(GWP!$C$2:$C$13,MATCH(EPS!I2776,GWP!$B$2:$B$13,0))</f>
        <v>0</v>
      </c>
      <c r="L2776" s="4">
        <f t="shared" si="87"/>
        <v>0</v>
      </c>
    </row>
    <row r="2777" spans="1:12">
      <c r="A2777" t="s">
        <v>8381</v>
      </c>
      <c r="B2777" t="s">
        <v>7381</v>
      </c>
      <c r="C2777" t="s">
        <v>1734</v>
      </c>
      <c r="D2777" t="s">
        <v>6882</v>
      </c>
      <c r="E2777" t="s">
        <v>1707</v>
      </c>
      <c r="H2777" t="str">
        <f>INDEX('Vensim Variables'!$B:$B,MATCH(EPS!$B2777,'Vensim Variables'!$A:$A,0))</f>
        <v>g pollutant</v>
      </c>
      <c r="I2777" t="str">
        <f t="shared" si="86"/>
        <v>NOx</v>
      </c>
      <c r="J2777">
        <f>INDEX(NoSettings!$D:$D,MATCH(EPS!$A2777,NoSettings!$A:$A,0))</f>
        <v>38343700000</v>
      </c>
      <c r="K2777">
        <f>INDEX(GWP!$C$2:$C$13,MATCH(EPS!I2777,GWP!$B$2:$B$13,0))</f>
        <v>0</v>
      </c>
      <c r="L2777" s="4">
        <f t="shared" si="87"/>
        <v>0</v>
      </c>
    </row>
    <row r="2778" spans="1:12">
      <c r="A2778" t="s">
        <v>8382</v>
      </c>
      <c r="B2778" t="s">
        <v>7381</v>
      </c>
      <c r="C2778" t="s">
        <v>1734</v>
      </c>
      <c r="D2778" t="s">
        <v>6882</v>
      </c>
      <c r="E2778" t="s">
        <v>1708</v>
      </c>
      <c r="H2778" t="str">
        <f>INDEX('Vensim Variables'!$B:$B,MATCH(EPS!$B2778,'Vensim Variables'!$A:$A,0))</f>
        <v>g pollutant</v>
      </c>
      <c r="I2778" t="str">
        <f t="shared" si="86"/>
        <v>PM10</v>
      </c>
      <c r="J2778">
        <f>INDEX(NoSettings!$D:$D,MATCH(EPS!$A2778,NoSettings!$A:$A,0))</f>
        <v>1537800000</v>
      </c>
      <c r="K2778">
        <f>INDEX(GWP!$C$2:$C$13,MATCH(EPS!I2778,GWP!$B$2:$B$13,0))</f>
        <v>0</v>
      </c>
      <c r="L2778" s="4">
        <f t="shared" si="87"/>
        <v>0</v>
      </c>
    </row>
    <row r="2779" spans="1:12">
      <c r="A2779" t="s">
        <v>8383</v>
      </c>
      <c r="B2779" t="s">
        <v>7381</v>
      </c>
      <c r="C2779" t="s">
        <v>1734</v>
      </c>
      <c r="D2779" t="s">
        <v>6882</v>
      </c>
      <c r="E2779" t="s">
        <v>1709</v>
      </c>
      <c r="H2779" t="str">
        <f>INDEX('Vensim Variables'!$B:$B,MATCH(EPS!$B2779,'Vensim Variables'!$A:$A,0))</f>
        <v>g pollutant</v>
      </c>
      <c r="I2779" t="str">
        <f t="shared" si="86"/>
        <v>PM25</v>
      </c>
      <c r="J2779">
        <f>INDEX(NoSettings!$D:$D,MATCH(EPS!$A2779,NoSettings!$A:$A,0))</f>
        <v>1445190000</v>
      </c>
      <c r="K2779">
        <f>INDEX(GWP!$C$2:$C$13,MATCH(EPS!I2779,GWP!$B$2:$B$13,0))</f>
        <v>0</v>
      </c>
      <c r="L2779" s="4">
        <f t="shared" si="87"/>
        <v>0</v>
      </c>
    </row>
    <row r="2780" spans="1:12">
      <c r="A2780" t="s">
        <v>8384</v>
      </c>
      <c r="B2780" t="s">
        <v>7381</v>
      </c>
      <c r="C2780" t="s">
        <v>1734</v>
      </c>
      <c r="D2780" t="s">
        <v>6882</v>
      </c>
      <c r="E2780" t="s">
        <v>1710</v>
      </c>
      <c r="H2780" t="str">
        <f>INDEX('Vensim Variables'!$B:$B,MATCH(EPS!$B2780,'Vensim Variables'!$A:$A,0))</f>
        <v>g pollutant</v>
      </c>
      <c r="I2780" t="str">
        <f t="shared" si="86"/>
        <v>SOx</v>
      </c>
      <c r="J2780">
        <f>INDEX(NoSettings!$D:$D,MATCH(EPS!$A2780,NoSettings!$A:$A,0))</f>
        <v>892383000</v>
      </c>
      <c r="K2780">
        <f>INDEX(GWP!$C$2:$C$13,MATCH(EPS!I2780,GWP!$B$2:$B$13,0))</f>
        <v>0</v>
      </c>
      <c r="L2780" s="4">
        <f t="shared" si="87"/>
        <v>0</v>
      </c>
    </row>
    <row r="2781" spans="1:12">
      <c r="A2781" t="s">
        <v>8385</v>
      </c>
      <c r="B2781" t="s">
        <v>7381</v>
      </c>
      <c r="C2781" t="s">
        <v>1734</v>
      </c>
      <c r="D2781" t="s">
        <v>6882</v>
      </c>
      <c r="E2781" t="s">
        <v>1711</v>
      </c>
      <c r="H2781" t="str">
        <f>INDEX('Vensim Variables'!$B:$B,MATCH(EPS!$B2781,'Vensim Variables'!$A:$A,0))</f>
        <v>g pollutant</v>
      </c>
      <c r="I2781" t="str">
        <f t="shared" si="86"/>
        <v>BC</v>
      </c>
      <c r="J2781">
        <f>INDEX(NoSettings!$D:$D,MATCH(EPS!$A2781,NoSettings!$A:$A,0))</f>
        <v>90458700</v>
      </c>
      <c r="K2781">
        <f>INDEX(GWP!$C$2:$C$13,MATCH(EPS!I2781,GWP!$B$2:$B$13,0))</f>
        <v>0</v>
      </c>
      <c r="L2781" s="4">
        <f t="shared" si="87"/>
        <v>0</v>
      </c>
    </row>
    <row r="2782" spans="1:12">
      <c r="A2782" t="s">
        <v>8386</v>
      </c>
      <c r="B2782" t="s">
        <v>7381</v>
      </c>
      <c r="C2782" t="s">
        <v>1734</v>
      </c>
      <c r="D2782" t="s">
        <v>6882</v>
      </c>
      <c r="E2782" t="s">
        <v>1712</v>
      </c>
      <c r="H2782" t="str">
        <f>INDEX('Vensim Variables'!$B:$B,MATCH(EPS!$B2782,'Vensim Variables'!$A:$A,0))</f>
        <v>g pollutant</v>
      </c>
      <c r="I2782" t="str">
        <f t="shared" si="86"/>
        <v>OC</v>
      </c>
      <c r="J2782">
        <f>INDEX(NoSettings!$D:$D,MATCH(EPS!$A2782,NoSettings!$A:$A,0))</f>
        <v>660492000</v>
      </c>
      <c r="K2782">
        <f>INDEX(GWP!$C$2:$C$13,MATCH(EPS!I2782,GWP!$B$2:$B$13,0))</f>
        <v>0</v>
      </c>
      <c r="L2782" s="4">
        <f t="shared" si="87"/>
        <v>0</v>
      </c>
    </row>
    <row r="2783" spans="1:12">
      <c r="A2783" t="s">
        <v>8387</v>
      </c>
      <c r="B2783" t="s">
        <v>7381</v>
      </c>
      <c r="C2783" t="s">
        <v>1734</v>
      </c>
      <c r="D2783" t="s">
        <v>6882</v>
      </c>
      <c r="E2783" t="s">
        <v>1713</v>
      </c>
      <c r="H2783" t="str">
        <f>INDEX('Vensim Variables'!$B:$B,MATCH(EPS!$B2783,'Vensim Variables'!$A:$A,0))</f>
        <v>g pollutant</v>
      </c>
      <c r="I2783" t="str">
        <f t="shared" si="86"/>
        <v>CH4</v>
      </c>
      <c r="J2783">
        <f>INDEX(NoSettings!$D:$D,MATCH(EPS!$A2783,NoSettings!$A:$A,0))</f>
        <v>814847000</v>
      </c>
      <c r="K2783">
        <f>INDEX(GWP!$C$2:$C$13,MATCH(EPS!I2783,GWP!$B$2:$B$13,0))</f>
        <v>28</v>
      </c>
      <c r="L2783" s="4">
        <f t="shared" si="87"/>
        <v>2.2815716E-2</v>
      </c>
    </row>
    <row r="2784" spans="1:12">
      <c r="A2784" t="s">
        <v>8388</v>
      </c>
      <c r="B2784" t="s">
        <v>7381</v>
      </c>
      <c r="C2784" t="s">
        <v>1734</v>
      </c>
      <c r="D2784" t="s">
        <v>6882</v>
      </c>
      <c r="E2784" t="s">
        <v>1714</v>
      </c>
      <c r="H2784" t="str">
        <f>INDEX('Vensim Variables'!$B:$B,MATCH(EPS!$B2784,'Vensim Variables'!$A:$A,0))</f>
        <v>g pollutant</v>
      </c>
      <c r="I2784" t="str">
        <f t="shared" si="86"/>
        <v>N2O</v>
      </c>
      <c r="J2784">
        <f>INDEX(NoSettings!$D:$D,MATCH(EPS!$A2784,NoSettings!$A:$A,0))</f>
        <v>57434100</v>
      </c>
      <c r="K2784">
        <f>INDEX(GWP!$C$2:$C$13,MATCH(EPS!I2784,GWP!$B$2:$B$13,0))</f>
        <v>265</v>
      </c>
      <c r="L2784" s="4">
        <f t="shared" si="87"/>
        <v>1.5220036500000001E-2</v>
      </c>
    </row>
    <row r="2785" spans="1:12">
      <c r="A2785" t="s">
        <v>8389</v>
      </c>
      <c r="B2785" t="s">
        <v>7381</v>
      </c>
      <c r="C2785" t="s">
        <v>1734</v>
      </c>
      <c r="D2785" t="s">
        <v>6882</v>
      </c>
      <c r="E2785" t="s">
        <v>1715</v>
      </c>
      <c r="H2785" t="str">
        <f>INDEX('Vensim Variables'!$B:$B,MATCH(EPS!$B2785,'Vensim Variables'!$A:$A,0))</f>
        <v>g pollutant</v>
      </c>
      <c r="I2785" t="str">
        <f t="shared" si="86"/>
        <v>F gases</v>
      </c>
      <c r="J2785">
        <f>INDEX(NoSettings!$D:$D,MATCH(EPS!$A2785,NoSettings!$A:$A,0))</f>
        <v>0</v>
      </c>
      <c r="K2785">
        <f>INDEX(GWP!$C$2:$C$13,MATCH(EPS!I2785,GWP!$B$2:$B$13,0))</f>
        <v>1</v>
      </c>
      <c r="L2785" s="4">
        <f t="shared" si="87"/>
        <v>0</v>
      </c>
    </row>
    <row r="2786" spans="1:12">
      <c r="A2786" t="s">
        <v>8390</v>
      </c>
      <c r="B2786" t="s">
        <v>7381</v>
      </c>
      <c r="C2786" t="s">
        <v>1734</v>
      </c>
      <c r="D2786" t="s">
        <v>6883</v>
      </c>
      <c r="E2786" t="s">
        <v>1702</v>
      </c>
      <c r="H2786" t="str">
        <f>INDEX('Vensim Variables'!$B:$B,MATCH(EPS!$B2786,'Vensim Variables'!$A:$A,0))</f>
        <v>g pollutant</v>
      </c>
      <c r="I2786" t="str">
        <f t="shared" si="86"/>
        <v>CO2</v>
      </c>
      <c r="J2786">
        <f>INDEX(NoSettings!$D:$D,MATCH(EPS!$A2786,NoSettings!$A:$A,0))</f>
        <v>98523200000000</v>
      </c>
      <c r="K2786">
        <f>INDEX(GWP!$C$2:$C$13,MATCH(EPS!I2786,GWP!$B$2:$B$13,0))</f>
        <v>1</v>
      </c>
      <c r="L2786" s="4">
        <f t="shared" si="87"/>
        <v>98.523200000000003</v>
      </c>
    </row>
    <row r="2787" spans="1:12">
      <c r="A2787" t="s">
        <v>8391</v>
      </c>
      <c r="B2787" t="s">
        <v>7381</v>
      </c>
      <c r="C2787" t="s">
        <v>1734</v>
      </c>
      <c r="D2787" t="s">
        <v>6883</v>
      </c>
      <c r="E2787" t="s">
        <v>1705</v>
      </c>
      <c r="H2787" t="str">
        <f>INDEX('Vensim Variables'!$B:$B,MATCH(EPS!$B2787,'Vensim Variables'!$A:$A,0))</f>
        <v>g pollutant</v>
      </c>
      <c r="I2787" t="str">
        <f t="shared" si="86"/>
        <v>VOC</v>
      </c>
      <c r="J2787">
        <f>INDEX(NoSettings!$D:$D,MATCH(EPS!$A2787,NoSettings!$A:$A,0))</f>
        <v>10634000000</v>
      </c>
      <c r="K2787">
        <f>INDEX(GWP!$C$2:$C$13,MATCH(EPS!I2787,GWP!$B$2:$B$13,0))</f>
        <v>0</v>
      </c>
      <c r="L2787" s="4">
        <f t="shared" si="87"/>
        <v>0</v>
      </c>
    </row>
    <row r="2788" spans="1:12">
      <c r="A2788" t="s">
        <v>8392</v>
      </c>
      <c r="B2788" t="s">
        <v>7381</v>
      </c>
      <c r="C2788" t="s">
        <v>1734</v>
      </c>
      <c r="D2788" t="s">
        <v>6883</v>
      </c>
      <c r="E2788" t="s">
        <v>1706</v>
      </c>
      <c r="H2788" t="str">
        <f>INDEX('Vensim Variables'!$B:$B,MATCH(EPS!$B2788,'Vensim Variables'!$A:$A,0))</f>
        <v>g pollutant</v>
      </c>
      <c r="I2788" t="str">
        <f t="shared" si="86"/>
        <v>CO</v>
      </c>
      <c r="J2788">
        <f>INDEX(NoSettings!$D:$D,MATCH(EPS!$A2788,NoSettings!$A:$A,0))</f>
        <v>59279200000</v>
      </c>
      <c r="K2788">
        <f>INDEX(GWP!$C$2:$C$13,MATCH(EPS!I2788,GWP!$B$2:$B$13,0))</f>
        <v>0</v>
      </c>
      <c r="L2788" s="4">
        <f t="shared" si="87"/>
        <v>0</v>
      </c>
    </row>
    <row r="2789" spans="1:12">
      <c r="A2789" t="s">
        <v>8393</v>
      </c>
      <c r="B2789" t="s">
        <v>7381</v>
      </c>
      <c r="C2789" t="s">
        <v>1734</v>
      </c>
      <c r="D2789" t="s">
        <v>6883</v>
      </c>
      <c r="E2789" t="s">
        <v>1707</v>
      </c>
      <c r="H2789" t="str">
        <f>INDEX('Vensim Variables'!$B:$B,MATCH(EPS!$B2789,'Vensim Variables'!$A:$A,0))</f>
        <v>g pollutant</v>
      </c>
      <c r="I2789" t="str">
        <f t="shared" si="86"/>
        <v>NOx</v>
      </c>
      <c r="J2789">
        <f>INDEX(NoSettings!$D:$D,MATCH(EPS!$A2789,NoSettings!$A:$A,0))</f>
        <v>99171200000</v>
      </c>
      <c r="K2789">
        <f>INDEX(GWP!$C$2:$C$13,MATCH(EPS!I2789,GWP!$B$2:$B$13,0))</f>
        <v>0</v>
      </c>
      <c r="L2789" s="4">
        <f t="shared" si="87"/>
        <v>0</v>
      </c>
    </row>
    <row r="2790" spans="1:12">
      <c r="A2790" t="s">
        <v>8394</v>
      </c>
      <c r="B2790" t="s">
        <v>7381</v>
      </c>
      <c r="C2790" t="s">
        <v>1734</v>
      </c>
      <c r="D2790" t="s">
        <v>6883</v>
      </c>
      <c r="E2790" t="s">
        <v>1708</v>
      </c>
      <c r="H2790" t="str">
        <f>INDEX('Vensim Variables'!$B:$B,MATCH(EPS!$B2790,'Vensim Variables'!$A:$A,0))</f>
        <v>g pollutant</v>
      </c>
      <c r="I2790" t="str">
        <f t="shared" si="86"/>
        <v>PM10</v>
      </c>
      <c r="J2790">
        <f>INDEX(NoSettings!$D:$D,MATCH(EPS!$A2790,NoSettings!$A:$A,0))</f>
        <v>3977320000</v>
      </c>
      <c r="K2790">
        <f>INDEX(GWP!$C$2:$C$13,MATCH(EPS!I2790,GWP!$B$2:$B$13,0))</f>
        <v>0</v>
      </c>
      <c r="L2790" s="4">
        <f t="shared" si="87"/>
        <v>0</v>
      </c>
    </row>
    <row r="2791" spans="1:12">
      <c r="A2791" t="s">
        <v>8395</v>
      </c>
      <c r="B2791" t="s">
        <v>7381</v>
      </c>
      <c r="C2791" t="s">
        <v>1734</v>
      </c>
      <c r="D2791" t="s">
        <v>6883</v>
      </c>
      <c r="E2791" t="s">
        <v>1709</v>
      </c>
      <c r="H2791" t="str">
        <f>INDEX('Vensim Variables'!$B:$B,MATCH(EPS!$B2791,'Vensim Variables'!$A:$A,0))</f>
        <v>g pollutant</v>
      </c>
      <c r="I2791" t="str">
        <f t="shared" si="86"/>
        <v>PM25</v>
      </c>
      <c r="J2791">
        <f>INDEX(NoSettings!$D:$D,MATCH(EPS!$A2791,NoSettings!$A:$A,0))</f>
        <v>3737790000</v>
      </c>
      <c r="K2791">
        <f>INDEX(GWP!$C$2:$C$13,MATCH(EPS!I2791,GWP!$B$2:$B$13,0))</f>
        <v>0</v>
      </c>
      <c r="L2791" s="4">
        <f t="shared" si="87"/>
        <v>0</v>
      </c>
    </row>
    <row r="2792" spans="1:12">
      <c r="A2792" t="s">
        <v>8396</v>
      </c>
      <c r="B2792" t="s">
        <v>7381</v>
      </c>
      <c r="C2792" t="s">
        <v>1734</v>
      </c>
      <c r="D2792" t="s">
        <v>6883</v>
      </c>
      <c r="E2792" t="s">
        <v>1710</v>
      </c>
      <c r="H2792" t="str">
        <f>INDEX('Vensim Variables'!$B:$B,MATCH(EPS!$B2792,'Vensim Variables'!$A:$A,0))</f>
        <v>g pollutant</v>
      </c>
      <c r="I2792" t="str">
        <f t="shared" si="86"/>
        <v>SOx</v>
      </c>
      <c r="J2792">
        <f>INDEX(NoSettings!$D:$D,MATCH(EPS!$A2792,NoSettings!$A:$A,0))</f>
        <v>2308030000</v>
      </c>
      <c r="K2792">
        <f>INDEX(GWP!$C$2:$C$13,MATCH(EPS!I2792,GWP!$B$2:$B$13,0))</f>
        <v>0</v>
      </c>
      <c r="L2792" s="4">
        <f t="shared" si="87"/>
        <v>0</v>
      </c>
    </row>
    <row r="2793" spans="1:12">
      <c r="A2793" t="s">
        <v>8397</v>
      </c>
      <c r="B2793" t="s">
        <v>7381</v>
      </c>
      <c r="C2793" t="s">
        <v>1734</v>
      </c>
      <c r="D2793" t="s">
        <v>6883</v>
      </c>
      <c r="E2793" t="s">
        <v>1711</v>
      </c>
      <c r="H2793" t="str">
        <f>INDEX('Vensim Variables'!$B:$B,MATCH(EPS!$B2793,'Vensim Variables'!$A:$A,0))</f>
        <v>g pollutant</v>
      </c>
      <c r="I2793" t="str">
        <f t="shared" si="86"/>
        <v>BC</v>
      </c>
      <c r="J2793">
        <f>INDEX(NoSettings!$D:$D,MATCH(EPS!$A2793,NoSettings!$A:$A,0))</f>
        <v>233960000</v>
      </c>
      <c r="K2793">
        <f>INDEX(GWP!$C$2:$C$13,MATCH(EPS!I2793,GWP!$B$2:$B$13,0))</f>
        <v>0</v>
      </c>
      <c r="L2793" s="4">
        <f t="shared" si="87"/>
        <v>0</v>
      </c>
    </row>
    <row r="2794" spans="1:12">
      <c r="A2794" t="s">
        <v>8398</v>
      </c>
      <c r="B2794" t="s">
        <v>7381</v>
      </c>
      <c r="C2794" t="s">
        <v>1734</v>
      </c>
      <c r="D2794" t="s">
        <v>6883</v>
      </c>
      <c r="E2794" t="s">
        <v>1712</v>
      </c>
      <c r="H2794" t="str">
        <f>INDEX('Vensim Variables'!$B:$B,MATCH(EPS!$B2794,'Vensim Variables'!$A:$A,0))</f>
        <v>g pollutant</v>
      </c>
      <c r="I2794" t="str">
        <f t="shared" si="86"/>
        <v>OC</v>
      </c>
      <c r="J2794">
        <f>INDEX(NoSettings!$D:$D,MATCH(EPS!$A2794,NoSettings!$A:$A,0))</f>
        <v>1708280000</v>
      </c>
      <c r="K2794">
        <f>INDEX(GWP!$C$2:$C$13,MATCH(EPS!I2794,GWP!$B$2:$B$13,0))</f>
        <v>0</v>
      </c>
      <c r="L2794" s="4">
        <f t="shared" si="87"/>
        <v>0</v>
      </c>
    </row>
    <row r="2795" spans="1:12">
      <c r="A2795" t="s">
        <v>8399</v>
      </c>
      <c r="B2795" t="s">
        <v>7381</v>
      </c>
      <c r="C2795" t="s">
        <v>1734</v>
      </c>
      <c r="D2795" t="s">
        <v>6883</v>
      </c>
      <c r="E2795" t="s">
        <v>1713</v>
      </c>
      <c r="H2795" t="str">
        <f>INDEX('Vensim Variables'!$B:$B,MATCH(EPS!$B2795,'Vensim Variables'!$A:$A,0))</f>
        <v>g pollutant</v>
      </c>
      <c r="I2795" t="str">
        <f t="shared" si="86"/>
        <v>CH4</v>
      </c>
      <c r="J2795">
        <f>INDEX(NoSettings!$D:$D,MATCH(EPS!$A2795,NoSettings!$A:$A,0))</f>
        <v>2107500000</v>
      </c>
      <c r="K2795">
        <f>INDEX(GWP!$C$2:$C$13,MATCH(EPS!I2795,GWP!$B$2:$B$13,0))</f>
        <v>28</v>
      </c>
      <c r="L2795" s="4">
        <f t="shared" si="87"/>
        <v>5.901E-2</v>
      </c>
    </row>
    <row r="2796" spans="1:12">
      <c r="A2796" t="s">
        <v>8400</v>
      </c>
      <c r="B2796" t="s">
        <v>7381</v>
      </c>
      <c r="C2796" t="s">
        <v>1734</v>
      </c>
      <c r="D2796" t="s">
        <v>6883</v>
      </c>
      <c r="E2796" t="s">
        <v>1714</v>
      </c>
      <c r="H2796" t="str">
        <f>INDEX('Vensim Variables'!$B:$B,MATCH(EPS!$B2796,'Vensim Variables'!$A:$A,0))</f>
        <v>g pollutant</v>
      </c>
      <c r="I2796" t="str">
        <f t="shared" si="86"/>
        <v>N2O</v>
      </c>
      <c r="J2796">
        <f>INDEX(NoSettings!$D:$D,MATCH(EPS!$A2796,NoSettings!$A:$A,0))</f>
        <v>148546000</v>
      </c>
      <c r="K2796">
        <f>INDEX(GWP!$C$2:$C$13,MATCH(EPS!I2796,GWP!$B$2:$B$13,0))</f>
        <v>265</v>
      </c>
      <c r="L2796" s="4">
        <f t="shared" si="87"/>
        <v>3.9364690000000001E-2</v>
      </c>
    </row>
    <row r="2797" spans="1:12">
      <c r="A2797" t="s">
        <v>8401</v>
      </c>
      <c r="B2797" t="s">
        <v>7381</v>
      </c>
      <c r="C2797" t="s">
        <v>1734</v>
      </c>
      <c r="D2797" t="s">
        <v>6883</v>
      </c>
      <c r="E2797" t="s">
        <v>1715</v>
      </c>
      <c r="H2797" t="str">
        <f>INDEX('Vensim Variables'!$B:$B,MATCH(EPS!$B2797,'Vensim Variables'!$A:$A,0))</f>
        <v>g pollutant</v>
      </c>
      <c r="I2797" t="str">
        <f t="shared" si="86"/>
        <v>F gases</v>
      </c>
      <c r="J2797">
        <f>INDEX(NoSettings!$D:$D,MATCH(EPS!$A2797,NoSettings!$A:$A,0))</f>
        <v>0</v>
      </c>
      <c r="K2797">
        <f>INDEX(GWP!$C$2:$C$13,MATCH(EPS!I2797,GWP!$B$2:$B$13,0))</f>
        <v>1</v>
      </c>
      <c r="L2797" s="4">
        <f t="shared" si="87"/>
        <v>0</v>
      </c>
    </row>
    <row r="2798" spans="1:12">
      <c r="A2798" t="s">
        <v>8402</v>
      </c>
      <c r="B2798" t="s">
        <v>7381</v>
      </c>
      <c r="C2798" t="s">
        <v>1734</v>
      </c>
      <c r="D2798" t="s">
        <v>6884</v>
      </c>
      <c r="E2798" t="s">
        <v>1702</v>
      </c>
      <c r="H2798" t="str">
        <f>INDEX('Vensim Variables'!$B:$B,MATCH(EPS!$B2798,'Vensim Variables'!$A:$A,0))</f>
        <v>g pollutant</v>
      </c>
      <c r="I2798" t="str">
        <f t="shared" si="86"/>
        <v>CO2</v>
      </c>
      <c r="J2798">
        <f>INDEX(NoSettings!$D:$D,MATCH(EPS!$A2798,NoSettings!$A:$A,0))</f>
        <v>4287780000000</v>
      </c>
      <c r="K2798">
        <f>INDEX(GWP!$C$2:$C$13,MATCH(EPS!I2798,GWP!$B$2:$B$13,0))</f>
        <v>1</v>
      </c>
      <c r="L2798" s="4">
        <f t="shared" si="87"/>
        <v>4.2877799999999997</v>
      </c>
    </row>
    <row r="2799" spans="1:12">
      <c r="A2799" t="s">
        <v>8403</v>
      </c>
      <c r="B2799" t="s">
        <v>7381</v>
      </c>
      <c r="C2799" t="s">
        <v>1734</v>
      </c>
      <c r="D2799" t="s">
        <v>6884</v>
      </c>
      <c r="E2799" t="s">
        <v>1705</v>
      </c>
      <c r="H2799" t="str">
        <f>INDEX('Vensim Variables'!$B:$B,MATCH(EPS!$B2799,'Vensim Variables'!$A:$A,0))</f>
        <v>g pollutant</v>
      </c>
      <c r="I2799" t="str">
        <f t="shared" si="86"/>
        <v>VOC</v>
      </c>
      <c r="J2799">
        <f>INDEX(NoSettings!$D:$D,MATCH(EPS!$A2799,NoSettings!$A:$A,0))</f>
        <v>462799000</v>
      </c>
      <c r="K2799">
        <f>INDEX(GWP!$C$2:$C$13,MATCH(EPS!I2799,GWP!$B$2:$B$13,0))</f>
        <v>0</v>
      </c>
      <c r="L2799" s="4">
        <f t="shared" si="87"/>
        <v>0</v>
      </c>
    </row>
    <row r="2800" spans="1:12">
      <c r="A2800" t="s">
        <v>8404</v>
      </c>
      <c r="B2800" t="s">
        <v>7381</v>
      </c>
      <c r="C2800" t="s">
        <v>1734</v>
      </c>
      <c r="D2800" t="s">
        <v>6884</v>
      </c>
      <c r="E2800" t="s">
        <v>1706</v>
      </c>
      <c r="H2800" t="str">
        <f>INDEX('Vensim Variables'!$B:$B,MATCH(EPS!$B2800,'Vensim Variables'!$A:$A,0))</f>
        <v>g pollutant</v>
      </c>
      <c r="I2800" t="str">
        <f t="shared" si="86"/>
        <v>CO</v>
      </c>
      <c r="J2800">
        <f>INDEX(NoSettings!$D:$D,MATCH(EPS!$A2800,NoSettings!$A:$A,0))</f>
        <v>2579860000</v>
      </c>
      <c r="K2800">
        <f>INDEX(GWP!$C$2:$C$13,MATCH(EPS!I2800,GWP!$B$2:$B$13,0))</f>
        <v>0</v>
      </c>
      <c r="L2800" s="4">
        <f t="shared" si="87"/>
        <v>0</v>
      </c>
    </row>
    <row r="2801" spans="1:12">
      <c r="A2801" t="s">
        <v>8405</v>
      </c>
      <c r="B2801" t="s">
        <v>7381</v>
      </c>
      <c r="C2801" t="s">
        <v>1734</v>
      </c>
      <c r="D2801" t="s">
        <v>6884</v>
      </c>
      <c r="E2801" t="s">
        <v>1707</v>
      </c>
      <c r="H2801" t="str">
        <f>INDEX('Vensim Variables'!$B:$B,MATCH(EPS!$B2801,'Vensim Variables'!$A:$A,0))</f>
        <v>g pollutant</v>
      </c>
      <c r="I2801" t="str">
        <f t="shared" si="86"/>
        <v>NOx</v>
      </c>
      <c r="J2801">
        <f>INDEX(NoSettings!$D:$D,MATCH(EPS!$A2801,NoSettings!$A:$A,0))</f>
        <v>4315980000</v>
      </c>
      <c r="K2801">
        <f>INDEX(GWP!$C$2:$C$13,MATCH(EPS!I2801,GWP!$B$2:$B$13,0))</f>
        <v>0</v>
      </c>
      <c r="L2801" s="4">
        <f t="shared" si="87"/>
        <v>0</v>
      </c>
    </row>
    <row r="2802" spans="1:12">
      <c r="A2802" t="s">
        <v>8406</v>
      </c>
      <c r="B2802" t="s">
        <v>7381</v>
      </c>
      <c r="C2802" t="s">
        <v>1734</v>
      </c>
      <c r="D2802" t="s">
        <v>6884</v>
      </c>
      <c r="E2802" t="s">
        <v>1708</v>
      </c>
      <c r="H2802" t="str">
        <f>INDEX('Vensim Variables'!$B:$B,MATCH(EPS!$B2802,'Vensim Variables'!$A:$A,0))</f>
        <v>g pollutant</v>
      </c>
      <c r="I2802" t="str">
        <f t="shared" si="86"/>
        <v>PM10</v>
      </c>
      <c r="J2802">
        <f>INDEX(NoSettings!$D:$D,MATCH(EPS!$A2802,NoSettings!$A:$A,0))</f>
        <v>173095000</v>
      </c>
      <c r="K2802">
        <f>INDEX(GWP!$C$2:$C$13,MATCH(EPS!I2802,GWP!$B$2:$B$13,0))</f>
        <v>0</v>
      </c>
      <c r="L2802" s="4">
        <f t="shared" si="87"/>
        <v>0</v>
      </c>
    </row>
    <row r="2803" spans="1:12">
      <c r="A2803" t="s">
        <v>8407</v>
      </c>
      <c r="B2803" t="s">
        <v>7381</v>
      </c>
      <c r="C2803" t="s">
        <v>1734</v>
      </c>
      <c r="D2803" t="s">
        <v>6884</v>
      </c>
      <c r="E2803" t="s">
        <v>1709</v>
      </c>
      <c r="H2803" t="str">
        <f>INDEX('Vensim Variables'!$B:$B,MATCH(EPS!$B2803,'Vensim Variables'!$A:$A,0))</f>
        <v>g pollutant</v>
      </c>
      <c r="I2803" t="str">
        <f t="shared" si="86"/>
        <v>PM25</v>
      </c>
      <c r="J2803">
        <f>INDEX(NoSettings!$D:$D,MATCH(EPS!$A2803,NoSettings!$A:$A,0))</f>
        <v>162671000</v>
      </c>
      <c r="K2803">
        <f>INDEX(GWP!$C$2:$C$13,MATCH(EPS!I2803,GWP!$B$2:$B$13,0))</f>
        <v>0</v>
      </c>
      <c r="L2803" s="4">
        <f t="shared" si="87"/>
        <v>0</v>
      </c>
    </row>
    <row r="2804" spans="1:12">
      <c r="A2804" t="s">
        <v>8408</v>
      </c>
      <c r="B2804" t="s">
        <v>7381</v>
      </c>
      <c r="C2804" t="s">
        <v>1734</v>
      </c>
      <c r="D2804" t="s">
        <v>6884</v>
      </c>
      <c r="E2804" t="s">
        <v>1710</v>
      </c>
      <c r="H2804" t="str">
        <f>INDEX('Vensim Variables'!$B:$B,MATCH(EPS!$B2804,'Vensim Variables'!$A:$A,0))</f>
        <v>g pollutant</v>
      </c>
      <c r="I2804" t="str">
        <f t="shared" si="86"/>
        <v>SOx</v>
      </c>
      <c r="J2804">
        <f>INDEX(NoSettings!$D:$D,MATCH(EPS!$A2804,NoSettings!$A:$A,0))</f>
        <v>100447000</v>
      </c>
      <c r="K2804">
        <f>INDEX(GWP!$C$2:$C$13,MATCH(EPS!I2804,GWP!$B$2:$B$13,0))</f>
        <v>0</v>
      </c>
      <c r="L2804" s="4">
        <f t="shared" si="87"/>
        <v>0</v>
      </c>
    </row>
    <row r="2805" spans="1:12">
      <c r="A2805" t="s">
        <v>8409</v>
      </c>
      <c r="B2805" t="s">
        <v>7381</v>
      </c>
      <c r="C2805" t="s">
        <v>1734</v>
      </c>
      <c r="D2805" t="s">
        <v>6884</v>
      </c>
      <c r="E2805" t="s">
        <v>1711</v>
      </c>
      <c r="H2805" t="str">
        <f>INDEX('Vensim Variables'!$B:$B,MATCH(EPS!$B2805,'Vensim Variables'!$A:$A,0))</f>
        <v>g pollutant</v>
      </c>
      <c r="I2805" t="str">
        <f t="shared" si="86"/>
        <v>BC</v>
      </c>
      <c r="J2805">
        <f>INDEX(NoSettings!$D:$D,MATCH(EPS!$A2805,NoSettings!$A:$A,0))</f>
        <v>10182100</v>
      </c>
      <c r="K2805">
        <f>INDEX(GWP!$C$2:$C$13,MATCH(EPS!I2805,GWP!$B$2:$B$13,0))</f>
        <v>0</v>
      </c>
      <c r="L2805" s="4">
        <f t="shared" si="87"/>
        <v>0</v>
      </c>
    </row>
    <row r="2806" spans="1:12">
      <c r="A2806" t="s">
        <v>8410</v>
      </c>
      <c r="B2806" t="s">
        <v>7381</v>
      </c>
      <c r="C2806" t="s">
        <v>1734</v>
      </c>
      <c r="D2806" t="s">
        <v>6884</v>
      </c>
      <c r="E2806" t="s">
        <v>1712</v>
      </c>
      <c r="H2806" t="str">
        <f>INDEX('Vensim Variables'!$B:$B,MATCH(EPS!$B2806,'Vensim Variables'!$A:$A,0))</f>
        <v>g pollutant</v>
      </c>
      <c r="I2806" t="str">
        <f t="shared" si="86"/>
        <v>OC</v>
      </c>
      <c r="J2806">
        <f>INDEX(NoSettings!$D:$D,MATCH(EPS!$A2806,NoSettings!$A:$A,0))</f>
        <v>74345200</v>
      </c>
      <c r="K2806">
        <f>INDEX(GWP!$C$2:$C$13,MATCH(EPS!I2806,GWP!$B$2:$B$13,0))</f>
        <v>0</v>
      </c>
      <c r="L2806" s="4">
        <f t="shared" si="87"/>
        <v>0</v>
      </c>
    </row>
    <row r="2807" spans="1:12">
      <c r="A2807" t="s">
        <v>8411</v>
      </c>
      <c r="B2807" t="s">
        <v>7381</v>
      </c>
      <c r="C2807" t="s">
        <v>1734</v>
      </c>
      <c r="D2807" t="s">
        <v>6884</v>
      </c>
      <c r="E2807" t="s">
        <v>1713</v>
      </c>
      <c r="H2807" t="str">
        <f>INDEX('Vensim Variables'!$B:$B,MATCH(EPS!$B2807,'Vensim Variables'!$A:$A,0))</f>
        <v>g pollutant</v>
      </c>
      <c r="I2807" t="str">
        <f t="shared" si="86"/>
        <v>CH4</v>
      </c>
      <c r="J2807">
        <f>INDEX(NoSettings!$D:$D,MATCH(EPS!$A2807,NoSettings!$A:$A,0))</f>
        <v>91719400</v>
      </c>
      <c r="K2807">
        <f>INDEX(GWP!$C$2:$C$13,MATCH(EPS!I2807,GWP!$B$2:$B$13,0))</f>
        <v>28</v>
      </c>
      <c r="L2807" s="4">
        <f t="shared" si="87"/>
        <v>2.5681431999999998E-3</v>
      </c>
    </row>
    <row r="2808" spans="1:12">
      <c r="A2808" t="s">
        <v>8412</v>
      </c>
      <c r="B2808" t="s">
        <v>7381</v>
      </c>
      <c r="C2808" t="s">
        <v>1734</v>
      </c>
      <c r="D2808" t="s">
        <v>6884</v>
      </c>
      <c r="E2808" t="s">
        <v>1714</v>
      </c>
      <c r="H2808" t="str">
        <f>INDEX('Vensim Variables'!$B:$B,MATCH(EPS!$B2808,'Vensim Variables'!$A:$A,0))</f>
        <v>g pollutant</v>
      </c>
      <c r="I2808" t="str">
        <f t="shared" si="86"/>
        <v>N2O</v>
      </c>
      <c r="J2808">
        <f>INDEX(NoSettings!$D:$D,MATCH(EPS!$A2808,NoSettings!$A:$A,0))</f>
        <v>6464800</v>
      </c>
      <c r="K2808">
        <f>INDEX(GWP!$C$2:$C$13,MATCH(EPS!I2808,GWP!$B$2:$B$13,0))</f>
        <v>265</v>
      </c>
      <c r="L2808" s="4">
        <f t="shared" si="87"/>
        <v>1.713172E-3</v>
      </c>
    </row>
    <row r="2809" spans="1:12">
      <c r="A2809" t="s">
        <v>8413</v>
      </c>
      <c r="B2809" t="s">
        <v>7381</v>
      </c>
      <c r="C2809" t="s">
        <v>1734</v>
      </c>
      <c r="D2809" t="s">
        <v>6884</v>
      </c>
      <c r="E2809" t="s">
        <v>1715</v>
      </c>
      <c r="H2809" t="str">
        <f>INDEX('Vensim Variables'!$B:$B,MATCH(EPS!$B2809,'Vensim Variables'!$A:$A,0))</f>
        <v>g pollutant</v>
      </c>
      <c r="I2809" t="str">
        <f t="shared" si="86"/>
        <v>F gases</v>
      </c>
      <c r="J2809">
        <f>INDEX(NoSettings!$D:$D,MATCH(EPS!$A2809,NoSettings!$A:$A,0))</f>
        <v>0</v>
      </c>
      <c r="K2809">
        <f>INDEX(GWP!$C$2:$C$13,MATCH(EPS!I2809,GWP!$B$2:$B$13,0))</f>
        <v>1</v>
      </c>
      <c r="L2809" s="4">
        <f t="shared" si="87"/>
        <v>0</v>
      </c>
    </row>
    <row r="2810" spans="1:12">
      <c r="A2810" t="s">
        <v>8414</v>
      </c>
      <c r="B2810" t="s">
        <v>7381</v>
      </c>
      <c r="C2810" t="s">
        <v>1734</v>
      </c>
      <c r="D2810" t="s">
        <v>6885</v>
      </c>
      <c r="E2810" t="s">
        <v>1702</v>
      </c>
      <c r="H2810" t="str">
        <f>INDEX('Vensim Variables'!$B:$B,MATCH(EPS!$B2810,'Vensim Variables'!$A:$A,0))</f>
        <v>g pollutant</v>
      </c>
      <c r="I2810" t="str">
        <f t="shared" si="86"/>
        <v>CO2</v>
      </c>
      <c r="J2810">
        <f>INDEX(NoSettings!$D:$D,MATCH(EPS!$A2810,NoSettings!$A:$A,0))</f>
        <v>5523550000000</v>
      </c>
      <c r="K2810">
        <f>INDEX(GWP!$C$2:$C$13,MATCH(EPS!I2810,GWP!$B$2:$B$13,0))</f>
        <v>1</v>
      </c>
      <c r="L2810" s="4">
        <f t="shared" si="87"/>
        <v>5.5235500000000002</v>
      </c>
    </row>
    <row r="2811" spans="1:12">
      <c r="A2811" t="s">
        <v>8415</v>
      </c>
      <c r="B2811" t="s">
        <v>7381</v>
      </c>
      <c r="C2811" t="s">
        <v>1734</v>
      </c>
      <c r="D2811" t="s">
        <v>6885</v>
      </c>
      <c r="E2811" t="s">
        <v>1705</v>
      </c>
      <c r="H2811" t="str">
        <f>INDEX('Vensim Variables'!$B:$B,MATCH(EPS!$B2811,'Vensim Variables'!$A:$A,0))</f>
        <v>g pollutant</v>
      </c>
      <c r="I2811" t="str">
        <f t="shared" si="86"/>
        <v>VOC</v>
      </c>
      <c r="J2811">
        <f>INDEX(NoSettings!$D:$D,MATCH(EPS!$A2811,NoSettings!$A:$A,0))</f>
        <v>596181000</v>
      </c>
      <c r="K2811">
        <f>INDEX(GWP!$C$2:$C$13,MATCH(EPS!I2811,GWP!$B$2:$B$13,0))</f>
        <v>0</v>
      </c>
      <c r="L2811" s="4">
        <f t="shared" si="87"/>
        <v>0</v>
      </c>
    </row>
    <row r="2812" spans="1:12">
      <c r="A2812" t="s">
        <v>8416</v>
      </c>
      <c r="B2812" t="s">
        <v>7381</v>
      </c>
      <c r="C2812" t="s">
        <v>1734</v>
      </c>
      <c r="D2812" t="s">
        <v>6885</v>
      </c>
      <c r="E2812" t="s">
        <v>1706</v>
      </c>
      <c r="H2812" t="str">
        <f>INDEX('Vensim Variables'!$B:$B,MATCH(EPS!$B2812,'Vensim Variables'!$A:$A,0))</f>
        <v>g pollutant</v>
      </c>
      <c r="I2812" t="str">
        <f t="shared" si="86"/>
        <v>CO</v>
      </c>
      <c r="J2812">
        <f>INDEX(NoSettings!$D:$D,MATCH(EPS!$A2812,NoSettings!$A:$A,0))</f>
        <v>3323390000</v>
      </c>
      <c r="K2812">
        <f>INDEX(GWP!$C$2:$C$13,MATCH(EPS!I2812,GWP!$B$2:$B$13,0))</f>
        <v>0</v>
      </c>
      <c r="L2812" s="4">
        <f t="shared" si="87"/>
        <v>0</v>
      </c>
    </row>
    <row r="2813" spans="1:12">
      <c r="A2813" t="s">
        <v>8417</v>
      </c>
      <c r="B2813" t="s">
        <v>7381</v>
      </c>
      <c r="C2813" t="s">
        <v>1734</v>
      </c>
      <c r="D2813" t="s">
        <v>6885</v>
      </c>
      <c r="E2813" t="s">
        <v>1707</v>
      </c>
      <c r="H2813" t="str">
        <f>INDEX('Vensim Variables'!$B:$B,MATCH(EPS!$B2813,'Vensim Variables'!$A:$A,0))</f>
        <v>g pollutant</v>
      </c>
      <c r="I2813" t="str">
        <f t="shared" si="86"/>
        <v>NOx</v>
      </c>
      <c r="J2813">
        <f>INDEX(NoSettings!$D:$D,MATCH(EPS!$A2813,NoSettings!$A:$A,0))</f>
        <v>5559880000</v>
      </c>
      <c r="K2813">
        <f>INDEX(GWP!$C$2:$C$13,MATCH(EPS!I2813,GWP!$B$2:$B$13,0))</f>
        <v>0</v>
      </c>
      <c r="L2813" s="4">
        <f t="shared" si="87"/>
        <v>0</v>
      </c>
    </row>
    <row r="2814" spans="1:12">
      <c r="A2814" t="s">
        <v>8418</v>
      </c>
      <c r="B2814" t="s">
        <v>7381</v>
      </c>
      <c r="C2814" t="s">
        <v>1734</v>
      </c>
      <c r="D2814" t="s">
        <v>6885</v>
      </c>
      <c r="E2814" t="s">
        <v>1708</v>
      </c>
      <c r="H2814" t="str">
        <f>INDEX('Vensim Variables'!$B:$B,MATCH(EPS!$B2814,'Vensim Variables'!$A:$A,0))</f>
        <v>g pollutant</v>
      </c>
      <c r="I2814" t="str">
        <f t="shared" si="86"/>
        <v>PM10</v>
      </c>
      <c r="J2814">
        <f>INDEX(NoSettings!$D:$D,MATCH(EPS!$A2814,NoSettings!$A:$A,0))</f>
        <v>222982000</v>
      </c>
      <c r="K2814">
        <f>INDEX(GWP!$C$2:$C$13,MATCH(EPS!I2814,GWP!$B$2:$B$13,0))</f>
        <v>0</v>
      </c>
      <c r="L2814" s="4">
        <f t="shared" si="87"/>
        <v>0</v>
      </c>
    </row>
    <row r="2815" spans="1:12">
      <c r="A2815" t="s">
        <v>8419</v>
      </c>
      <c r="B2815" t="s">
        <v>7381</v>
      </c>
      <c r="C2815" t="s">
        <v>1734</v>
      </c>
      <c r="D2815" t="s">
        <v>6885</v>
      </c>
      <c r="E2815" t="s">
        <v>1709</v>
      </c>
      <c r="H2815" t="str">
        <f>INDEX('Vensim Variables'!$B:$B,MATCH(EPS!$B2815,'Vensim Variables'!$A:$A,0))</f>
        <v>g pollutant</v>
      </c>
      <c r="I2815" t="str">
        <f t="shared" si="86"/>
        <v>PM25</v>
      </c>
      <c r="J2815">
        <f>INDEX(NoSettings!$D:$D,MATCH(EPS!$A2815,NoSettings!$A:$A,0))</f>
        <v>209553000</v>
      </c>
      <c r="K2815">
        <f>INDEX(GWP!$C$2:$C$13,MATCH(EPS!I2815,GWP!$B$2:$B$13,0))</f>
        <v>0</v>
      </c>
      <c r="L2815" s="4">
        <f t="shared" si="87"/>
        <v>0</v>
      </c>
    </row>
    <row r="2816" spans="1:12">
      <c r="A2816" t="s">
        <v>8420</v>
      </c>
      <c r="B2816" t="s">
        <v>7381</v>
      </c>
      <c r="C2816" t="s">
        <v>1734</v>
      </c>
      <c r="D2816" t="s">
        <v>6885</v>
      </c>
      <c r="E2816" t="s">
        <v>1710</v>
      </c>
      <c r="H2816" t="str">
        <f>INDEX('Vensim Variables'!$B:$B,MATCH(EPS!$B2816,'Vensim Variables'!$A:$A,0))</f>
        <v>g pollutant</v>
      </c>
      <c r="I2816" t="str">
        <f t="shared" si="86"/>
        <v>SOx</v>
      </c>
      <c r="J2816">
        <f>INDEX(NoSettings!$D:$D,MATCH(EPS!$A2816,NoSettings!$A:$A,0))</f>
        <v>129396000</v>
      </c>
      <c r="K2816">
        <f>INDEX(GWP!$C$2:$C$13,MATCH(EPS!I2816,GWP!$B$2:$B$13,0))</f>
        <v>0</v>
      </c>
      <c r="L2816" s="4">
        <f t="shared" si="87"/>
        <v>0</v>
      </c>
    </row>
    <row r="2817" spans="1:12">
      <c r="A2817" t="s">
        <v>8421</v>
      </c>
      <c r="B2817" t="s">
        <v>7381</v>
      </c>
      <c r="C2817" t="s">
        <v>1734</v>
      </c>
      <c r="D2817" t="s">
        <v>6885</v>
      </c>
      <c r="E2817" t="s">
        <v>1711</v>
      </c>
      <c r="H2817" t="str">
        <f>INDEX('Vensim Variables'!$B:$B,MATCH(EPS!$B2817,'Vensim Variables'!$A:$A,0))</f>
        <v>g pollutant</v>
      </c>
      <c r="I2817" t="str">
        <f t="shared" si="86"/>
        <v>BC</v>
      </c>
      <c r="J2817">
        <f>INDEX(NoSettings!$D:$D,MATCH(EPS!$A2817,NoSettings!$A:$A,0))</f>
        <v>13116600</v>
      </c>
      <c r="K2817">
        <f>INDEX(GWP!$C$2:$C$13,MATCH(EPS!I2817,GWP!$B$2:$B$13,0))</f>
        <v>0</v>
      </c>
      <c r="L2817" s="4">
        <f t="shared" si="87"/>
        <v>0</v>
      </c>
    </row>
    <row r="2818" spans="1:12">
      <c r="A2818" t="s">
        <v>8422</v>
      </c>
      <c r="B2818" t="s">
        <v>7381</v>
      </c>
      <c r="C2818" t="s">
        <v>1734</v>
      </c>
      <c r="D2818" t="s">
        <v>6885</v>
      </c>
      <c r="E2818" t="s">
        <v>1712</v>
      </c>
      <c r="H2818" t="str">
        <f>INDEX('Vensim Variables'!$B:$B,MATCH(EPS!$B2818,'Vensim Variables'!$A:$A,0))</f>
        <v>g pollutant</v>
      </c>
      <c r="I2818" t="str">
        <f t="shared" si="86"/>
        <v>OC</v>
      </c>
      <c r="J2818">
        <f>INDEX(NoSettings!$D:$D,MATCH(EPS!$A2818,NoSettings!$A:$A,0))</f>
        <v>95772000</v>
      </c>
      <c r="K2818">
        <f>INDEX(GWP!$C$2:$C$13,MATCH(EPS!I2818,GWP!$B$2:$B$13,0))</f>
        <v>0</v>
      </c>
      <c r="L2818" s="4">
        <f t="shared" si="87"/>
        <v>0</v>
      </c>
    </row>
    <row r="2819" spans="1:12">
      <c r="A2819" t="s">
        <v>8423</v>
      </c>
      <c r="B2819" t="s">
        <v>7381</v>
      </c>
      <c r="C2819" t="s">
        <v>1734</v>
      </c>
      <c r="D2819" t="s">
        <v>6885</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INDEX(NoSettings!$D:$D,MATCH(EPS!$A2819,NoSettings!$A:$A,0))</f>
        <v>118154000</v>
      </c>
      <c r="K2819">
        <f>INDEX(GWP!$C$2:$C$13,MATCH(EPS!I2819,GWP!$B$2:$B$13,0))</f>
        <v>28</v>
      </c>
      <c r="L2819" s="4">
        <f t="shared" ref="L2819:L2882" si="89">IF(H2819="g pollutant",K2819*J2819/10^12,IF(H2819="MMTCO2e",J2819,IF(H2819="MWh",J2819,0)))</f>
        <v>3.3083119999999999E-3</v>
      </c>
    </row>
    <row r="2820" spans="1:12">
      <c r="A2820" t="s">
        <v>8424</v>
      </c>
      <c r="B2820" t="s">
        <v>7381</v>
      </c>
      <c r="C2820" t="s">
        <v>1734</v>
      </c>
      <c r="D2820" t="s">
        <v>6885</v>
      </c>
      <c r="E2820" t="s">
        <v>1714</v>
      </c>
      <c r="H2820" t="str">
        <f>INDEX('Vensim Variables'!$B:$B,MATCH(EPS!$B2820,'Vensim Variables'!$A:$A,0))</f>
        <v>g pollutant</v>
      </c>
      <c r="I2820" t="str">
        <f t="shared" si="88"/>
        <v>N2O</v>
      </c>
      <c r="J2820">
        <f>INDEX(NoSettings!$D:$D,MATCH(EPS!$A2820,NoSettings!$A:$A,0))</f>
        <v>8328000</v>
      </c>
      <c r="K2820">
        <f>INDEX(GWP!$C$2:$C$13,MATCH(EPS!I2820,GWP!$B$2:$B$13,0))</f>
        <v>265</v>
      </c>
      <c r="L2820" s="4">
        <f t="shared" si="89"/>
        <v>2.2069199999999998E-3</v>
      </c>
    </row>
    <row r="2821" spans="1:12">
      <c r="A2821" t="s">
        <v>8425</v>
      </c>
      <c r="B2821" t="s">
        <v>7381</v>
      </c>
      <c r="C2821" t="s">
        <v>1734</v>
      </c>
      <c r="D2821" t="s">
        <v>6885</v>
      </c>
      <c r="E2821" t="s">
        <v>1715</v>
      </c>
      <c r="H2821" t="str">
        <f>INDEX('Vensim Variables'!$B:$B,MATCH(EPS!$B2821,'Vensim Variables'!$A:$A,0))</f>
        <v>g pollutant</v>
      </c>
      <c r="I2821" t="str">
        <f t="shared" si="88"/>
        <v>F gases</v>
      </c>
      <c r="J2821">
        <f>INDEX(NoSettings!$D:$D,MATCH(EPS!$A2821,NoSettings!$A:$A,0))</f>
        <v>0</v>
      </c>
      <c r="K2821">
        <f>INDEX(GWP!$C$2:$C$13,MATCH(EPS!I2821,GWP!$B$2:$B$13,0))</f>
        <v>1</v>
      </c>
      <c r="L2821" s="4">
        <f t="shared" si="89"/>
        <v>0</v>
      </c>
    </row>
    <row r="2822" spans="1:12">
      <c r="A2822" t="s">
        <v>8426</v>
      </c>
      <c r="B2822" t="s">
        <v>7381</v>
      </c>
      <c r="C2822" t="s">
        <v>1734</v>
      </c>
      <c r="D2822" t="s">
        <v>6886</v>
      </c>
      <c r="E2822" t="s">
        <v>1702</v>
      </c>
      <c r="H2822" t="str">
        <f>INDEX('Vensim Variables'!$B:$B,MATCH(EPS!$B2822,'Vensim Variables'!$A:$A,0))</f>
        <v>g pollutant</v>
      </c>
      <c r="I2822" t="str">
        <f t="shared" si="88"/>
        <v>CO2</v>
      </c>
      <c r="J2822">
        <f>INDEX(NoSettings!$D:$D,MATCH(EPS!$A2822,NoSettings!$A:$A,0))</f>
        <v>5348450000000</v>
      </c>
      <c r="K2822">
        <f>INDEX(GWP!$C$2:$C$13,MATCH(EPS!I2822,GWP!$B$2:$B$13,0))</f>
        <v>1</v>
      </c>
      <c r="L2822" s="4">
        <f t="shared" si="89"/>
        <v>5.3484499999999997</v>
      </c>
    </row>
    <row r="2823" spans="1:12">
      <c r="A2823" t="s">
        <v>8427</v>
      </c>
      <c r="B2823" t="s">
        <v>7381</v>
      </c>
      <c r="C2823" t="s">
        <v>1734</v>
      </c>
      <c r="D2823" t="s">
        <v>6886</v>
      </c>
      <c r="E2823" t="s">
        <v>1705</v>
      </c>
      <c r="H2823" t="str">
        <f>INDEX('Vensim Variables'!$B:$B,MATCH(EPS!$B2823,'Vensim Variables'!$A:$A,0))</f>
        <v>g pollutant</v>
      </c>
      <c r="I2823" t="str">
        <f t="shared" si="88"/>
        <v>VOC</v>
      </c>
      <c r="J2823">
        <f>INDEX(NoSettings!$D:$D,MATCH(EPS!$A2823,NoSettings!$A:$A,0))</f>
        <v>577282000</v>
      </c>
      <c r="K2823">
        <f>INDEX(GWP!$C$2:$C$13,MATCH(EPS!I2823,GWP!$B$2:$B$13,0))</f>
        <v>0</v>
      </c>
      <c r="L2823" s="4">
        <f t="shared" si="89"/>
        <v>0</v>
      </c>
    </row>
    <row r="2824" spans="1:12">
      <c r="A2824" t="s">
        <v>8428</v>
      </c>
      <c r="B2824" t="s">
        <v>7381</v>
      </c>
      <c r="C2824" t="s">
        <v>1734</v>
      </c>
      <c r="D2824" t="s">
        <v>6886</v>
      </c>
      <c r="E2824" t="s">
        <v>1706</v>
      </c>
      <c r="H2824" t="str">
        <f>INDEX('Vensim Variables'!$B:$B,MATCH(EPS!$B2824,'Vensim Variables'!$A:$A,0))</f>
        <v>g pollutant</v>
      </c>
      <c r="I2824" t="str">
        <f t="shared" si="88"/>
        <v>CO</v>
      </c>
      <c r="J2824">
        <f>INDEX(NoSettings!$D:$D,MATCH(EPS!$A2824,NoSettings!$A:$A,0))</f>
        <v>3218040000</v>
      </c>
      <c r="K2824">
        <f>INDEX(GWP!$C$2:$C$13,MATCH(EPS!I2824,GWP!$B$2:$B$13,0))</f>
        <v>0</v>
      </c>
      <c r="L2824" s="4">
        <f t="shared" si="89"/>
        <v>0</v>
      </c>
    </row>
    <row r="2825" spans="1:12">
      <c r="A2825" t="s">
        <v>8429</v>
      </c>
      <c r="B2825" t="s">
        <v>7381</v>
      </c>
      <c r="C2825" t="s">
        <v>1734</v>
      </c>
      <c r="D2825" t="s">
        <v>6886</v>
      </c>
      <c r="E2825" t="s">
        <v>1707</v>
      </c>
      <c r="H2825" t="str">
        <f>INDEX('Vensim Variables'!$B:$B,MATCH(EPS!$B2825,'Vensim Variables'!$A:$A,0))</f>
        <v>g pollutant</v>
      </c>
      <c r="I2825" t="str">
        <f t="shared" si="88"/>
        <v>NOx</v>
      </c>
      <c r="J2825">
        <f>INDEX(NoSettings!$D:$D,MATCH(EPS!$A2825,NoSettings!$A:$A,0))</f>
        <v>5383630000</v>
      </c>
      <c r="K2825">
        <f>INDEX(GWP!$C$2:$C$13,MATCH(EPS!I2825,GWP!$B$2:$B$13,0))</f>
        <v>0</v>
      </c>
      <c r="L2825" s="4">
        <f t="shared" si="89"/>
        <v>0</v>
      </c>
    </row>
    <row r="2826" spans="1:12">
      <c r="A2826" t="s">
        <v>8430</v>
      </c>
      <c r="B2826" t="s">
        <v>7381</v>
      </c>
      <c r="C2826" t="s">
        <v>1734</v>
      </c>
      <c r="D2826" t="s">
        <v>6886</v>
      </c>
      <c r="E2826" t="s">
        <v>1708</v>
      </c>
      <c r="H2826" t="str">
        <f>INDEX('Vensim Variables'!$B:$B,MATCH(EPS!$B2826,'Vensim Variables'!$A:$A,0))</f>
        <v>g pollutant</v>
      </c>
      <c r="I2826" t="str">
        <f t="shared" si="88"/>
        <v>PM10</v>
      </c>
      <c r="J2826">
        <f>INDEX(NoSettings!$D:$D,MATCH(EPS!$A2826,NoSettings!$A:$A,0))</f>
        <v>215914000</v>
      </c>
      <c r="K2826">
        <f>INDEX(GWP!$C$2:$C$13,MATCH(EPS!I2826,GWP!$B$2:$B$13,0))</f>
        <v>0</v>
      </c>
      <c r="L2826" s="4">
        <f t="shared" si="89"/>
        <v>0</v>
      </c>
    </row>
    <row r="2827" spans="1:12">
      <c r="A2827" t="s">
        <v>8431</v>
      </c>
      <c r="B2827" t="s">
        <v>7381</v>
      </c>
      <c r="C2827" t="s">
        <v>1734</v>
      </c>
      <c r="D2827" t="s">
        <v>6886</v>
      </c>
      <c r="E2827" t="s">
        <v>1709</v>
      </c>
      <c r="H2827" t="str">
        <f>INDEX('Vensim Variables'!$B:$B,MATCH(EPS!$B2827,'Vensim Variables'!$A:$A,0))</f>
        <v>g pollutant</v>
      </c>
      <c r="I2827" t="str">
        <f t="shared" si="88"/>
        <v>PM25</v>
      </c>
      <c r="J2827">
        <f>INDEX(NoSettings!$D:$D,MATCH(EPS!$A2827,NoSettings!$A:$A,0))</f>
        <v>202910000</v>
      </c>
      <c r="K2827">
        <f>INDEX(GWP!$C$2:$C$13,MATCH(EPS!I2827,GWP!$B$2:$B$13,0))</f>
        <v>0</v>
      </c>
      <c r="L2827" s="4">
        <f t="shared" si="89"/>
        <v>0</v>
      </c>
    </row>
    <row r="2828" spans="1:12">
      <c r="A2828" t="s">
        <v>8432</v>
      </c>
      <c r="B2828" t="s">
        <v>7381</v>
      </c>
      <c r="C2828" t="s">
        <v>1734</v>
      </c>
      <c r="D2828" t="s">
        <v>6886</v>
      </c>
      <c r="E2828" t="s">
        <v>1710</v>
      </c>
      <c r="H2828" t="str">
        <f>INDEX('Vensim Variables'!$B:$B,MATCH(EPS!$B2828,'Vensim Variables'!$A:$A,0))</f>
        <v>g pollutant</v>
      </c>
      <c r="I2828" t="str">
        <f t="shared" si="88"/>
        <v>SOx</v>
      </c>
      <c r="J2828">
        <f>INDEX(NoSettings!$D:$D,MATCH(EPS!$A2828,NoSettings!$A:$A,0))</f>
        <v>125294000</v>
      </c>
      <c r="K2828">
        <f>INDEX(GWP!$C$2:$C$13,MATCH(EPS!I2828,GWP!$B$2:$B$13,0))</f>
        <v>0</v>
      </c>
      <c r="L2828" s="4">
        <f t="shared" si="89"/>
        <v>0</v>
      </c>
    </row>
    <row r="2829" spans="1:12">
      <c r="A2829" t="s">
        <v>8433</v>
      </c>
      <c r="B2829" t="s">
        <v>7381</v>
      </c>
      <c r="C2829" t="s">
        <v>1734</v>
      </c>
      <c r="D2829" t="s">
        <v>6886</v>
      </c>
      <c r="E2829" t="s">
        <v>1711</v>
      </c>
      <c r="H2829" t="str">
        <f>INDEX('Vensim Variables'!$B:$B,MATCH(EPS!$B2829,'Vensim Variables'!$A:$A,0))</f>
        <v>g pollutant</v>
      </c>
      <c r="I2829" t="str">
        <f t="shared" si="88"/>
        <v>BC</v>
      </c>
      <c r="J2829">
        <f>INDEX(NoSettings!$D:$D,MATCH(EPS!$A2829,NoSettings!$A:$A,0))</f>
        <v>12700800</v>
      </c>
      <c r="K2829">
        <f>INDEX(GWP!$C$2:$C$13,MATCH(EPS!I2829,GWP!$B$2:$B$13,0))</f>
        <v>0</v>
      </c>
      <c r="L2829" s="4">
        <f t="shared" si="89"/>
        <v>0</v>
      </c>
    </row>
    <row r="2830" spans="1:12">
      <c r="A2830" t="s">
        <v>8434</v>
      </c>
      <c r="B2830" t="s">
        <v>7381</v>
      </c>
      <c r="C2830" t="s">
        <v>1734</v>
      </c>
      <c r="D2830" t="s">
        <v>6886</v>
      </c>
      <c r="E2830" t="s">
        <v>1712</v>
      </c>
      <c r="H2830" t="str">
        <f>INDEX('Vensim Variables'!$B:$B,MATCH(EPS!$B2830,'Vensim Variables'!$A:$A,0))</f>
        <v>g pollutant</v>
      </c>
      <c r="I2830" t="str">
        <f t="shared" si="88"/>
        <v>OC</v>
      </c>
      <c r="J2830">
        <f>INDEX(NoSettings!$D:$D,MATCH(EPS!$A2830,NoSettings!$A:$A,0))</f>
        <v>92736000</v>
      </c>
      <c r="K2830">
        <f>INDEX(GWP!$C$2:$C$13,MATCH(EPS!I2830,GWP!$B$2:$B$13,0))</f>
        <v>0</v>
      </c>
      <c r="L2830" s="4">
        <f t="shared" si="89"/>
        <v>0</v>
      </c>
    </row>
    <row r="2831" spans="1:12">
      <c r="A2831" t="s">
        <v>8435</v>
      </c>
      <c r="B2831" t="s">
        <v>7381</v>
      </c>
      <c r="C2831" t="s">
        <v>1734</v>
      </c>
      <c r="D2831" t="s">
        <v>6886</v>
      </c>
      <c r="E2831" t="s">
        <v>1713</v>
      </c>
      <c r="H2831" t="str">
        <f>INDEX('Vensim Variables'!$B:$B,MATCH(EPS!$B2831,'Vensim Variables'!$A:$A,0))</f>
        <v>g pollutant</v>
      </c>
      <c r="I2831" t="str">
        <f t="shared" si="88"/>
        <v>CH4</v>
      </c>
      <c r="J2831">
        <f>INDEX(NoSettings!$D:$D,MATCH(EPS!$A2831,NoSettings!$A:$A,0))</f>
        <v>114408000</v>
      </c>
      <c r="K2831">
        <f>INDEX(GWP!$C$2:$C$13,MATCH(EPS!I2831,GWP!$B$2:$B$13,0))</f>
        <v>28</v>
      </c>
      <c r="L2831" s="4">
        <f t="shared" si="89"/>
        <v>3.2034239999999999E-3</v>
      </c>
    </row>
    <row r="2832" spans="1:12">
      <c r="A2832" t="s">
        <v>8436</v>
      </c>
      <c r="B2832" t="s">
        <v>7381</v>
      </c>
      <c r="C2832" t="s">
        <v>1734</v>
      </c>
      <c r="D2832" t="s">
        <v>6886</v>
      </c>
      <c r="E2832" t="s">
        <v>1714</v>
      </c>
      <c r="H2832" t="str">
        <f>INDEX('Vensim Variables'!$B:$B,MATCH(EPS!$B2832,'Vensim Variables'!$A:$A,0))</f>
        <v>g pollutant</v>
      </c>
      <c r="I2832" t="str">
        <f t="shared" si="88"/>
        <v>N2O</v>
      </c>
      <c r="J2832">
        <f>INDEX(NoSettings!$D:$D,MATCH(EPS!$A2832,NoSettings!$A:$A,0))</f>
        <v>8064000</v>
      </c>
      <c r="K2832">
        <f>INDEX(GWP!$C$2:$C$13,MATCH(EPS!I2832,GWP!$B$2:$B$13,0))</f>
        <v>265</v>
      </c>
      <c r="L2832" s="4">
        <f t="shared" si="89"/>
        <v>2.1369599999999998E-3</v>
      </c>
    </row>
    <row r="2833" spans="1:12">
      <c r="A2833" t="s">
        <v>8437</v>
      </c>
      <c r="B2833" t="s">
        <v>7381</v>
      </c>
      <c r="C2833" t="s">
        <v>1734</v>
      </c>
      <c r="D2833" t="s">
        <v>6886</v>
      </c>
      <c r="E2833" t="s">
        <v>1715</v>
      </c>
      <c r="H2833" t="str">
        <f>INDEX('Vensim Variables'!$B:$B,MATCH(EPS!$B2833,'Vensim Variables'!$A:$A,0))</f>
        <v>g pollutant</v>
      </c>
      <c r="I2833" t="str">
        <f t="shared" si="88"/>
        <v>F gases</v>
      </c>
      <c r="J2833">
        <f>INDEX(NoSettings!$D:$D,MATCH(EPS!$A2833,NoSettings!$A:$A,0))</f>
        <v>0</v>
      </c>
      <c r="K2833">
        <f>INDEX(GWP!$C$2:$C$13,MATCH(EPS!I2833,GWP!$B$2:$B$13,0))</f>
        <v>1</v>
      </c>
      <c r="L2833" s="4">
        <f t="shared" si="89"/>
        <v>0</v>
      </c>
    </row>
    <row r="2834" spans="1:12">
      <c r="A2834" t="s">
        <v>8438</v>
      </c>
      <c r="B2834" t="s">
        <v>7381</v>
      </c>
      <c r="C2834" t="s">
        <v>1734</v>
      </c>
      <c r="D2834" t="s">
        <v>6887</v>
      </c>
      <c r="E2834" t="s">
        <v>1702</v>
      </c>
      <c r="H2834" t="str">
        <f>INDEX('Vensim Variables'!$B:$B,MATCH(EPS!$B2834,'Vensim Variables'!$A:$A,0))</f>
        <v>g pollutant</v>
      </c>
      <c r="I2834" t="str">
        <f t="shared" si="88"/>
        <v>CO2</v>
      </c>
      <c r="J2834">
        <f>INDEX(NoSettings!$D:$D,MATCH(EPS!$A2834,NoSettings!$A:$A,0))</f>
        <v>14218400000000</v>
      </c>
      <c r="K2834">
        <f>INDEX(GWP!$C$2:$C$13,MATCH(EPS!I2834,GWP!$B$2:$B$13,0))</f>
        <v>1</v>
      </c>
      <c r="L2834" s="4">
        <f t="shared" si="89"/>
        <v>14.218400000000001</v>
      </c>
    </row>
    <row r="2835" spans="1:12">
      <c r="A2835" t="s">
        <v>8439</v>
      </c>
      <c r="B2835" t="s">
        <v>7381</v>
      </c>
      <c r="C2835" t="s">
        <v>1734</v>
      </c>
      <c r="D2835" t="s">
        <v>6887</v>
      </c>
      <c r="E2835" t="s">
        <v>1705</v>
      </c>
      <c r="H2835" t="str">
        <f>INDEX('Vensim Variables'!$B:$B,MATCH(EPS!$B2835,'Vensim Variables'!$A:$A,0))</f>
        <v>g pollutant</v>
      </c>
      <c r="I2835" t="str">
        <f t="shared" si="88"/>
        <v>VOC</v>
      </c>
      <c r="J2835">
        <f>INDEX(NoSettings!$D:$D,MATCH(EPS!$A2835,NoSettings!$A:$A,0))</f>
        <v>1534650000</v>
      </c>
      <c r="K2835">
        <f>INDEX(GWP!$C$2:$C$13,MATCH(EPS!I2835,GWP!$B$2:$B$13,0))</f>
        <v>0</v>
      </c>
      <c r="L2835" s="4">
        <f t="shared" si="89"/>
        <v>0</v>
      </c>
    </row>
    <row r="2836" spans="1:12">
      <c r="A2836" t="s">
        <v>8440</v>
      </c>
      <c r="B2836" t="s">
        <v>7381</v>
      </c>
      <c r="C2836" t="s">
        <v>1734</v>
      </c>
      <c r="D2836" t="s">
        <v>6887</v>
      </c>
      <c r="E2836" t="s">
        <v>1706</v>
      </c>
      <c r="H2836" t="str">
        <f>INDEX('Vensim Variables'!$B:$B,MATCH(EPS!$B2836,'Vensim Variables'!$A:$A,0))</f>
        <v>g pollutant</v>
      </c>
      <c r="I2836" t="str">
        <f t="shared" si="88"/>
        <v>CO</v>
      </c>
      <c r="J2836">
        <f>INDEX(NoSettings!$D:$D,MATCH(EPS!$A2836,NoSettings!$A:$A,0))</f>
        <v>8554890000</v>
      </c>
      <c r="K2836">
        <f>INDEX(GWP!$C$2:$C$13,MATCH(EPS!I2836,GWP!$B$2:$B$13,0))</f>
        <v>0</v>
      </c>
      <c r="L2836" s="4">
        <f t="shared" si="89"/>
        <v>0</v>
      </c>
    </row>
    <row r="2837" spans="1:12">
      <c r="A2837" t="s">
        <v>8441</v>
      </c>
      <c r="B2837" t="s">
        <v>7381</v>
      </c>
      <c r="C2837" t="s">
        <v>1734</v>
      </c>
      <c r="D2837" t="s">
        <v>6887</v>
      </c>
      <c r="E2837" t="s">
        <v>1707</v>
      </c>
      <c r="H2837" t="str">
        <f>INDEX('Vensim Variables'!$B:$B,MATCH(EPS!$B2837,'Vensim Variables'!$A:$A,0))</f>
        <v>g pollutant</v>
      </c>
      <c r="I2837" t="str">
        <f t="shared" si="88"/>
        <v>NOx</v>
      </c>
      <c r="J2837">
        <f>INDEX(NoSettings!$D:$D,MATCH(EPS!$A2837,NoSettings!$A:$A,0))</f>
        <v>14311900000</v>
      </c>
      <c r="K2837">
        <f>INDEX(GWP!$C$2:$C$13,MATCH(EPS!I2837,GWP!$B$2:$B$13,0))</f>
        <v>0</v>
      </c>
      <c r="L2837" s="4">
        <f t="shared" si="89"/>
        <v>0</v>
      </c>
    </row>
    <row r="2838" spans="1:12">
      <c r="A2838" t="s">
        <v>8442</v>
      </c>
      <c r="B2838" t="s">
        <v>7381</v>
      </c>
      <c r="C2838" t="s">
        <v>1734</v>
      </c>
      <c r="D2838" t="s">
        <v>6887</v>
      </c>
      <c r="E2838" t="s">
        <v>1708</v>
      </c>
      <c r="H2838" t="str">
        <f>INDEX('Vensim Variables'!$B:$B,MATCH(EPS!$B2838,'Vensim Variables'!$A:$A,0))</f>
        <v>g pollutant</v>
      </c>
      <c r="I2838" t="str">
        <f t="shared" si="88"/>
        <v>PM10</v>
      </c>
      <c r="J2838">
        <f>INDEX(NoSettings!$D:$D,MATCH(EPS!$A2838,NoSettings!$A:$A,0))</f>
        <v>573988000</v>
      </c>
      <c r="K2838">
        <f>INDEX(GWP!$C$2:$C$13,MATCH(EPS!I2838,GWP!$B$2:$B$13,0))</f>
        <v>0</v>
      </c>
      <c r="L2838" s="4">
        <f t="shared" si="89"/>
        <v>0</v>
      </c>
    </row>
    <row r="2839" spans="1:12">
      <c r="A2839" t="s">
        <v>8443</v>
      </c>
      <c r="B2839" t="s">
        <v>7381</v>
      </c>
      <c r="C2839" t="s">
        <v>1734</v>
      </c>
      <c r="D2839" t="s">
        <v>6887</v>
      </c>
      <c r="E2839" t="s">
        <v>1709</v>
      </c>
      <c r="H2839" t="str">
        <f>INDEX('Vensim Variables'!$B:$B,MATCH(EPS!$B2839,'Vensim Variables'!$A:$A,0))</f>
        <v>g pollutant</v>
      </c>
      <c r="I2839" t="str">
        <f t="shared" si="88"/>
        <v>PM25</v>
      </c>
      <c r="J2839">
        <f>INDEX(NoSettings!$D:$D,MATCH(EPS!$A2839,NoSettings!$A:$A,0))</f>
        <v>539420000</v>
      </c>
      <c r="K2839">
        <f>INDEX(GWP!$C$2:$C$13,MATCH(EPS!I2839,GWP!$B$2:$B$13,0))</f>
        <v>0</v>
      </c>
      <c r="L2839" s="4">
        <f t="shared" si="89"/>
        <v>0</v>
      </c>
    </row>
    <row r="2840" spans="1:12">
      <c r="A2840" t="s">
        <v>8444</v>
      </c>
      <c r="B2840" t="s">
        <v>7381</v>
      </c>
      <c r="C2840" t="s">
        <v>1734</v>
      </c>
      <c r="D2840" t="s">
        <v>6887</v>
      </c>
      <c r="E2840" t="s">
        <v>1710</v>
      </c>
      <c r="H2840" t="str">
        <f>INDEX('Vensim Variables'!$B:$B,MATCH(EPS!$B2840,'Vensim Variables'!$A:$A,0))</f>
        <v>g pollutant</v>
      </c>
      <c r="I2840" t="str">
        <f t="shared" si="88"/>
        <v>SOx</v>
      </c>
      <c r="J2840">
        <f>INDEX(NoSettings!$D:$D,MATCH(EPS!$A2840,NoSettings!$A:$A,0))</f>
        <v>333085000</v>
      </c>
      <c r="K2840">
        <f>INDEX(GWP!$C$2:$C$13,MATCH(EPS!I2840,GWP!$B$2:$B$13,0))</f>
        <v>0</v>
      </c>
      <c r="L2840" s="4">
        <f t="shared" si="89"/>
        <v>0</v>
      </c>
    </row>
    <row r="2841" spans="1:12">
      <c r="A2841" t="s">
        <v>8445</v>
      </c>
      <c r="B2841" t="s">
        <v>7381</v>
      </c>
      <c r="C2841" t="s">
        <v>1734</v>
      </c>
      <c r="D2841" t="s">
        <v>6887</v>
      </c>
      <c r="E2841" t="s">
        <v>1711</v>
      </c>
      <c r="H2841" t="str">
        <f>INDEX('Vensim Variables'!$B:$B,MATCH(EPS!$B2841,'Vensim Variables'!$A:$A,0))</f>
        <v>g pollutant</v>
      </c>
      <c r="I2841" t="str">
        <f t="shared" si="88"/>
        <v>BC</v>
      </c>
      <c r="J2841">
        <f>INDEX(NoSettings!$D:$D,MATCH(EPS!$A2841,NoSettings!$A:$A,0))</f>
        <v>33764000</v>
      </c>
      <c r="K2841">
        <f>INDEX(GWP!$C$2:$C$13,MATCH(EPS!I2841,GWP!$B$2:$B$13,0))</f>
        <v>0</v>
      </c>
      <c r="L2841" s="4">
        <f t="shared" si="89"/>
        <v>0</v>
      </c>
    </row>
    <row r="2842" spans="1:12">
      <c r="A2842" t="s">
        <v>8446</v>
      </c>
      <c r="B2842" t="s">
        <v>7381</v>
      </c>
      <c r="C2842" t="s">
        <v>1734</v>
      </c>
      <c r="D2842" t="s">
        <v>6887</v>
      </c>
      <c r="E2842" t="s">
        <v>1712</v>
      </c>
      <c r="H2842" t="str">
        <f>INDEX('Vensim Variables'!$B:$B,MATCH(EPS!$B2842,'Vensim Variables'!$A:$A,0))</f>
        <v>g pollutant</v>
      </c>
      <c r="I2842" t="str">
        <f t="shared" si="88"/>
        <v>OC</v>
      </c>
      <c r="J2842">
        <f>INDEX(NoSettings!$D:$D,MATCH(EPS!$A2842,NoSettings!$A:$A,0))</f>
        <v>246531000</v>
      </c>
      <c r="K2842">
        <f>INDEX(GWP!$C$2:$C$13,MATCH(EPS!I2842,GWP!$B$2:$B$13,0))</f>
        <v>0</v>
      </c>
      <c r="L2842" s="4">
        <f t="shared" si="89"/>
        <v>0</v>
      </c>
    </row>
    <row r="2843" spans="1:12">
      <c r="A2843" t="s">
        <v>8447</v>
      </c>
      <c r="B2843" t="s">
        <v>7381</v>
      </c>
      <c r="C2843" t="s">
        <v>1734</v>
      </c>
      <c r="D2843" t="s">
        <v>6887</v>
      </c>
      <c r="E2843" t="s">
        <v>1713</v>
      </c>
      <c r="H2843" t="str">
        <f>INDEX('Vensim Variables'!$B:$B,MATCH(EPS!$B2843,'Vensim Variables'!$A:$A,0))</f>
        <v>g pollutant</v>
      </c>
      <c r="I2843" t="str">
        <f t="shared" si="88"/>
        <v>CH4</v>
      </c>
      <c r="J2843">
        <f>INDEX(NoSettings!$D:$D,MATCH(EPS!$A2843,NoSettings!$A:$A,0))</f>
        <v>304144000</v>
      </c>
      <c r="K2843">
        <f>INDEX(GWP!$C$2:$C$13,MATCH(EPS!I2843,GWP!$B$2:$B$13,0))</f>
        <v>28</v>
      </c>
      <c r="L2843" s="4">
        <f t="shared" si="89"/>
        <v>8.5160319999999998E-3</v>
      </c>
    </row>
    <row r="2844" spans="1:12">
      <c r="A2844" t="s">
        <v>8448</v>
      </c>
      <c r="B2844" t="s">
        <v>7381</v>
      </c>
      <c r="C2844" t="s">
        <v>1734</v>
      </c>
      <c r="D2844" t="s">
        <v>6887</v>
      </c>
      <c r="E2844" t="s">
        <v>1714</v>
      </c>
      <c r="H2844" t="str">
        <f>INDEX('Vensim Variables'!$B:$B,MATCH(EPS!$B2844,'Vensim Variables'!$A:$A,0))</f>
        <v>g pollutant</v>
      </c>
      <c r="I2844" t="str">
        <f t="shared" si="88"/>
        <v>N2O</v>
      </c>
      <c r="J2844">
        <f>INDEX(NoSettings!$D:$D,MATCH(EPS!$A2844,NoSettings!$A:$A,0))</f>
        <v>21437500</v>
      </c>
      <c r="K2844">
        <f>INDEX(GWP!$C$2:$C$13,MATCH(EPS!I2844,GWP!$B$2:$B$13,0))</f>
        <v>265</v>
      </c>
      <c r="L2844" s="4">
        <f t="shared" si="89"/>
        <v>5.6809375000000002E-3</v>
      </c>
    </row>
    <row r="2845" spans="1:12">
      <c r="A2845" t="s">
        <v>8449</v>
      </c>
      <c r="B2845" t="s">
        <v>7381</v>
      </c>
      <c r="C2845" t="s">
        <v>1734</v>
      </c>
      <c r="D2845" t="s">
        <v>6887</v>
      </c>
      <c r="E2845" t="s">
        <v>1715</v>
      </c>
      <c r="H2845" t="str">
        <f>INDEX('Vensim Variables'!$B:$B,MATCH(EPS!$B2845,'Vensim Variables'!$A:$A,0))</f>
        <v>g pollutant</v>
      </c>
      <c r="I2845" t="str">
        <f t="shared" si="88"/>
        <v>F gases</v>
      </c>
      <c r="J2845">
        <f>INDEX(NoSettings!$D:$D,MATCH(EPS!$A2845,NoSettings!$A:$A,0))</f>
        <v>0</v>
      </c>
      <c r="K2845">
        <f>INDEX(GWP!$C$2:$C$13,MATCH(EPS!I2845,GWP!$B$2:$B$13,0))</f>
        <v>1</v>
      </c>
      <c r="L2845" s="4">
        <f t="shared" si="89"/>
        <v>0</v>
      </c>
    </row>
    <row r="2846" spans="1:12">
      <c r="A2846" t="s">
        <v>8450</v>
      </c>
      <c r="B2846" t="s">
        <v>7381</v>
      </c>
      <c r="C2846" t="s">
        <v>1734</v>
      </c>
      <c r="D2846" t="s">
        <v>6888</v>
      </c>
      <c r="E2846" t="s">
        <v>1702</v>
      </c>
      <c r="H2846" t="str">
        <f>INDEX('Vensim Variables'!$B:$B,MATCH(EPS!$B2846,'Vensim Variables'!$A:$A,0))</f>
        <v>g pollutant</v>
      </c>
      <c r="I2846" t="str">
        <f t="shared" si="88"/>
        <v>CO2</v>
      </c>
      <c r="J2846">
        <f>INDEX(NoSettings!$D:$D,MATCH(EPS!$A2846,NoSettings!$A:$A,0))</f>
        <v>10134500000000</v>
      </c>
      <c r="K2846">
        <f>INDEX(GWP!$C$2:$C$13,MATCH(EPS!I2846,GWP!$B$2:$B$13,0))</f>
        <v>1</v>
      </c>
      <c r="L2846" s="4">
        <f t="shared" si="89"/>
        <v>10.134499999999999</v>
      </c>
    </row>
    <row r="2847" spans="1:12">
      <c r="A2847" t="s">
        <v>8451</v>
      </c>
      <c r="B2847" t="s">
        <v>7381</v>
      </c>
      <c r="C2847" t="s">
        <v>1734</v>
      </c>
      <c r="D2847" t="s">
        <v>6888</v>
      </c>
      <c r="E2847" t="s">
        <v>1705</v>
      </c>
      <c r="H2847" t="str">
        <f>INDEX('Vensim Variables'!$B:$B,MATCH(EPS!$B2847,'Vensim Variables'!$A:$A,0))</f>
        <v>g pollutant</v>
      </c>
      <c r="I2847" t="str">
        <f t="shared" si="88"/>
        <v>VOC</v>
      </c>
      <c r="J2847">
        <f>INDEX(NoSettings!$D:$D,MATCH(EPS!$A2847,NoSettings!$A:$A,0))</f>
        <v>1093860000</v>
      </c>
      <c r="K2847">
        <f>INDEX(GWP!$C$2:$C$13,MATCH(EPS!I2847,GWP!$B$2:$B$13,0))</f>
        <v>0</v>
      </c>
      <c r="L2847" s="4">
        <f t="shared" si="89"/>
        <v>0</v>
      </c>
    </row>
    <row r="2848" spans="1:12">
      <c r="A2848" t="s">
        <v>8452</v>
      </c>
      <c r="B2848" t="s">
        <v>7381</v>
      </c>
      <c r="C2848" t="s">
        <v>1734</v>
      </c>
      <c r="D2848" t="s">
        <v>6888</v>
      </c>
      <c r="E2848" t="s">
        <v>1706</v>
      </c>
      <c r="H2848" t="str">
        <f>INDEX('Vensim Variables'!$B:$B,MATCH(EPS!$B2848,'Vensim Variables'!$A:$A,0))</f>
        <v>g pollutant</v>
      </c>
      <c r="I2848" t="str">
        <f t="shared" si="88"/>
        <v>CO</v>
      </c>
      <c r="J2848">
        <f>INDEX(NoSettings!$D:$D,MATCH(EPS!$A2848,NoSettings!$A:$A,0))</f>
        <v>6097670000</v>
      </c>
      <c r="K2848">
        <f>INDEX(GWP!$C$2:$C$13,MATCH(EPS!I2848,GWP!$B$2:$B$13,0))</f>
        <v>0</v>
      </c>
      <c r="L2848" s="4">
        <f t="shared" si="89"/>
        <v>0</v>
      </c>
    </row>
    <row r="2849" spans="1:12">
      <c r="A2849" t="s">
        <v>8453</v>
      </c>
      <c r="B2849" t="s">
        <v>7381</v>
      </c>
      <c r="C2849" t="s">
        <v>1734</v>
      </c>
      <c r="D2849" t="s">
        <v>6888</v>
      </c>
      <c r="E2849" t="s">
        <v>1707</v>
      </c>
      <c r="H2849" t="str">
        <f>INDEX('Vensim Variables'!$B:$B,MATCH(EPS!$B2849,'Vensim Variables'!$A:$A,0))</f>
        <v>g pollutant</v>
      </c>
      <c r="I2849" t="str">
        <f t="shared" si="88"/>
        <v>NOx</v>
      </c>
      <c r="J2849">
        <f>INDEX(NoSettings!$D:$D,MATCH(EPS!$A2849,NoSettings!$A:$A,0))</f>
        <v>10201100000</v>
      </c>
      <c r="K2849">
        <f>INDEX(GWP!$C$2:$C$13,MATCH(EPS!I2849,GWP!$B$2:$B$13,0))</f>
        <v>0</v>
      </c>
      <c r="L2849" s="4">
        <f t="shared" si="89"/>
        <v>0</v>
      </c>
    </row>
    <row r="2850" spans="1:12">
      <c r="A2850" t="s">
        <v>8454</v>
      </c>
      <c r="B2850" t="s">
        <v>7381</v>
      </c>
      <c r="C2850" t="s">
        <v>1734</v>
      </c>
      <c r="D2850" t="s">
        <v>6888</v>
      </c>
      <c r="E2850" t="s">
        <v>1708</v>
      </c>
      <c r="H2850" t="str">
        <f>INDEX('Vensim Variables'!$B:$B,MATCH(EPS!$B2850,'Vensim Variables'!$A:$A,0))</f>
        <v>g pollutant</v>
      </c>
      <c r="I2850" t="str">
        <f t="shared" si="88"/>
        <v>PM10</v>
      </c>
      <c r="J2850">
        <f>INDEX(NoSettings!$D:$D,MATCH(EPS!$A2850,NoSettings!$A:$A,0))</f>
        <v>409122000</v>
      </c>
      <c r="K2850">
        <f>INDEX(GWP!$C$2:$C$13,MATCH(EPS!I2850,GWP!$B$2:$B$13,0))</f>
        <v>0</v>
      </c>
      <c r="L2850" s="4">
        <f t="shared" si="89"/>
        <v>0</v>
      </c>
    </row>
    <row r="2851" spans="1:12">
      <c r="A2851" t="s">
        <v>8455</v>
      </c>
      <c r="B2851" t="s">
        <v>7381</v>
      </c>
      <c r="C2851" t="s">
        <v>1734</v>
      </c>
      <c r="D2851" t="s">
        <v>6888</v>
      </c>
      <c r="E2851" t="s">
        <v>1709</v>
      </c>
      <c r="H2851" t="str">
        <f>INDEX('Vensim Variables'!$B:$B,MATCH(EPS!$B2851,'Vensim Variables'!$A:$A,0))</f>
        <v>g pollutant</v>
      </c>
      <c r="I2851" t="str">
        <f t="shared" si="88"/>
        <v>PM25</v>
      </c>
      <c r="J2851">
        <f>INDEX(NoSettings!$D:$D,MATCH(EPS!$A2851,NoSettings!$A:$A,0))</f>
        <v>384483000</v>
      </c>
      <c r="K2851">
        <f>INDEX(GWP!$C$2:$C$13,MATCH(EPS!I2851,GWP!$B$2:$B$13,0))</f>
        <v>0</v>
      </c>
      <c r="L2851" s="4">
        <f t="shared" si="89"/>
        <v>0</v>
      </c>
    </row>
    <row r="2852" spans="1:12">
      <c r="A2852" t="s">
        <v>8456</v>
      </c>
      <c r="B2852" t="s">
        <v>7381</v>
      </c>
      <c r="C2852" t="s">
        <v>1734</v>
      </c>
      <c r="D2852" t="s">
        <v>6888</v>
      </c>
      <c r="E2852" t="s">
        <v>1710</v>
      </c>
      <c r="H2852" t="str">
        <f>INDEX('Vensim Variables'!$B:$B,MATCH(EPS!$B2852,'Vensim Variables'!$A:$A,0))</f>
        <v>g pollutant</v>
      </c>
      <c r="I2852" t="str">
        <f t="shared" si="88"/>
        <v>SOx</v>
      </c>
      <c r="J2852">
        <f>INDEX(NoSettings!$D:$D,MATCH(EPS!$A2852,NoSettings!$A:$A,0))</f>
        <v>237413000</v>
      </c>
      <c r="K2852">
        <f>INDEX(GWP!$C$2:$C$13,MATCH(EPS!I2852,GWP!$B$2:$B$13,0))</f>
        <v>0</v>
      </c>
      <c r="L2852" s="4">
        <f t="shared" si="89"/>
        <v>0</v>
      </c>
    </row>
    <row r="2853" spans="1:12">
      <c r="A2853" t="s">
        <v>8457</v>
      </c>
      <c r="B2853" t="s">
        <v>7381</v>
      </c>
      <c r="C2853" t="s">
        <v>1734</v>
      </c>
      <c r="D2853" t="s">
        <v>6888</v>
      </c>
      <c r="E2853" t="s">
        <v>1711</v>
      </c>
      <c r="H2853" t="str">
        <f>INDEX('Vensim Variables'!$B:$B,MATCH(EPS!$B2853,'Vensim Variables'!$A:$A,0))</f>
        <v>g pollutant</v>
      </c>
      <c r="I2853" t="str">
        <f t="shared" si="88"/>
        <v>BC</v>
      </c>
      <c r="J2853">
        <f>INDEX(NoSettings!$D:$D,MATCH(EPS!$A2853,NoSettings!$A:$A,0))</f>
        <v>24066000</v>
      </c>
      <c r="K2853">
        <f>INDEX(GWP!$C$2:$C$13,MATCH(EPS!I2853,GWP!$B$2:$B$13,0))</f>
        <v>0</v>
      </c>
      <c r="L2853" s="4">
        <f t="shared" si="89"/>
        <v>0</v>
      </c>
    </row>
    <row r="2854" spans="1:12">
      <c r="A2854" t="s">
        <v>8458</v>
      </c>
      <c r="B2854" t="s">
        <v>7381</v>
      </c>
      <c r="C2854" t="s">
        <v>1734</v>
      </c>
      <c r="D2854" t="s">
        <v>6888</v>
      </c>
      <c r="E2854" t="s">
        <v>1712</v>
      </c>
      <c r="H2854" t="str">
        <f>INDEX('Vensim Variables'!$B:$B,MATCH(EPS!$B2854,'Vensim Variables'!$A:$A,0))</f>
        <v>g pollutant</v>
      </c>
      <c r="I2854" t="str">
        <f t="shared" si="88"/>
        <v>OC</v>
      </c>
      <c r="J2854">
        <f>INDEX(NoSettings!$D:$D,MATCH(EPS!$A2854,NoSettings!$A:$A,0))</f>
        <v>175720000</v>
      </c>
      <c r="K2854">
        <f>INDEX(GWP!$C$2:$C$13,MATCH(EPS!I2854,GWP!$B$2:$B$13,0))</f>
        <v>0</v>
      </c>
      <c r="L2854" s="4">
        <f t="shared" si="89"/>
        <v>0</v>
      </c>
    </row>
    <row r="2855" spans="1:12">
      <c r="A2855" t="s">
        <v>8459</v>
      </c>
      <c r="B2855" t="s">
        <v>7381</v>
      </c>
      <c r="C2855" t="s">
        <v>1734</v>
      </c>
      <c r="D2855" t="s">
        <v>6888</v>
      </c>
      <c r="E2855" t="s">
        <v>1713</v>
      </c>
      <c r="H2855" t="str">
        <f>INDEX('Vensim Variables'!$B:$B,MATCH(EPS!$B2855,'Vensim Variables'!$A:$A,0))</f>
        <v>g pollutant</v>
      </c>
      <c r="I2855" t="str">
        <f t="shared" si="88"/>
        <v>CH4</v>
      </c>
      <c r="J2855">
        <f>INDEX(NoSettings!$D:$D,MATCH(EPS!$A2855,NoSettings!$A:$A,0))</f>
        <v>216785000</v>
      </c>
      <c r="K2855">
        <f>INDEX(GWP!$C$2:$C$13,MATCH(EPS!I2855,GWP!$B$2:$B$13,0))</f>
        <v>28</v>
      </c>
      <c r="L2855" s="4">
        <f t="shared" si="89"/>
        <v>6.06998E-3</v>
      </c>
    </row>
    <row r="2856" spans="1:12">
      <c r="A2856" t="s">
        <v>8460</v>
      </c>
      <c r="B2856" t="s">
        <v>7381</v>
      </c>
      <c r="C2856" t="s">
        <v>1734</v>
      </c>
      <c r="D2856" t="s">
        <v>6888</v>
      </c>
      <c r="E2856" t="s">
        <v>1714</v>
      </c>
      <c r="H2856" t="str">
        <f>INDEX('Vensim Variables'!$B:$B,MATCH(EPS!$B2856,'Vensim Variables'!$A:$A,0))</f>
        <v>g pollutant</v>
      </c>
      <c r="I2856" t="str">
        <f t="shared" si="88"/>
        <v>N2O</v>
      </c>
      <c r="J2856">
        <f>INDEX(NoSettings!$D:$D,MATCH(EPS!$A2856,NoSettings!$A:$A,0))</f>
        <v>15280000</v>
      </c>
      <c r="K2856">
        <f>INDEX(GWP!$C$2:$C$13,MATCH(EPS!I2856,GWP!$B$2:$B$13,0))</f>
        <v>265</v>
      </c>
      <c r="L2856" s="4">
        <f t="shared" si="89"/>
        <v>4.0492000000000002E-3</v>
      </c>
    </row>
    <row r="2857" spans="1:12">
      <c r="A2857" t="s">
        <v>8461</v>
      </c>
      <c r="B2857" t="s">
        <v>7381</v>
      </c>
      <c r="C2857" t="s">
        <v>1734</v>
      </c>
      <c r="D2857" t="s">
        <v>6888</v>
      </c>
      <c r="E2857" t="s">
        <v>1715</v>
      </c>
      <c r="H2857" t="str">
        <f>INDEX('Vensim Variables'!$B:$B,MATCH(EPS!$B2857,'Vensim Variables'!$A:$A,0))</f>
        <v>g pollutant</v>
      </c>
      <c r="I2857" t="str">
        <f t="shared" si="88"/>
        <v>F gases</v>
      </c>
      <c r="J2857">
        <f>INDEX(NoSettings!$D:$D,MATCH(EPS!$A2857,NoSettings!$A:$A,0))</f>
        <v>0</v>
      </c>
      <c r="K2857">
        <f>INDEX(GWP!$C$2:$C$13,MATCH(EPS!I2857,GWP!$B$2:$B$13,0))</f>
        <v>1</v>
      </c>
      <c r="L2857" s="4">
        <f t="shared" si="89"/>
        <v>0</v>
      </c>
    </row>
    <row r="2858" spans="1:12">
      <c r="A2858" t="s">
        <v>8462</v>
      </c>
      <c r="B2858" t="s">
        <v>7381</v>
      </c>
      <c r="C2858" t="s">
        <v>1734</v>
      </c>
      <c r="D2858" t="s">
        <v>6889</v>
      </c>
      <c r="E2858" t="s">
        <v>1702</v>
      </c>
      <c r="H2858" t="str">
        <f>INDEX('Vensim Variables'!$B:$B,MATCH(EPS!$B2858,'Vensim Variables'!$A:$A,0))</f>
        <v>g pollutant</v>
      </c>
      <c r="I2858" t="str">
        <f t="shared" si="88"/>
        <v>CO2</v>
      </c>
      <c r="J2858">
        <f>INDEX(NoSettings!$D:$D,MATCH(EPS!$A2858,NoSettings!$A:$A,0))</f>
        <v>5443960000000</v>
      </c>
      <c r="K2858">
        <f>INDEX(GWP!$C$2:$C$13,MATCH(EPS!I2858,GWP!$B$2:$B$13,0))</f>
        <v>1</v>
      </c>
      <c r="L2858" s="4">
        <f t="shared" si="89"/>
        <v>5.4439599999999997</v>
      </c>
    </row>
    <row r="2859" spans="1:12">
      <c r="A2859" t="s">
        <v>8463</v>
      </c>
      <c r="B2859" t="s">
        <v>7381</v>
      </c>
      <c r="C2859" t="s">
        <v>1734</v>
      </c>
      <c r="D2859" t="s">
        <v>6889</v>
      </c>
      <c r="E2859" t="s">
        <v>1705</v>
      </c>
      <c r="H2859" t="str">
        <f>INDEX('Vensim Variables'!$B:$B,MATCH(EPS!$B2859,'Vensim Variables'!$A:$A,0))</f>
        <v>g pollutant</v>
      </c>
      <c r="I2859" t="str">
        <f t="shared" si="88"/>
        <v>VOC</v>
      </c>
      <c r="J2859">
        <f>INDEX(NoSettings!$D:$D,MATCH(EPS!$A2859,NoSettings!$A:$A,0))</f>
        <v>587590000</v>
      </c>
      <c r="K2859">
        <f>INDEX(GWP!$C$2:$C$13,MATCH(EPS!I2859,GWP!$B$2:$B$13,0))</f>
        <v>0</v>
      </c>
      <c r="L2859" s="4">
        <f t="shared" si="89"/>
        <v>0</v>
      </c>
    </row>
    <row r="2860" spans="1:12">
      <c r="A2860" t="s">
        <v>8464</v>
      </c>
      <c r="B2860" t="s">
        <v>7381</v>
      </c>
      <c r="C2860" t="s">
        <v>1734</v>
      </c>
      <c r="D2860" t="s">
        <v>6889</v>
      </c>
      <c r="E2860" t="s">
        <v>1706</v>
      </c>
      <c r="H2860" t="str">
        <f>INDEX('Vensim Variables'!$B:$B,MATCH(EPS!$B2860,'Vensim Variables'!$A:$A,0))</f>
        <v>g pollutant</v>
      </c>
      <c r="I2860" t="str">
        <f t="shared" si="88"/>
        <v>CO</v>
      </c>
      <c r="J2860">
        <f>INDEX(NoSettings!$D:$D,MATCH(EPS!$A2860,NoSettings!$A:$A,0))</f>
        <v>3275500000</v>
      </c>
      <c r="K2860">
        <f>INDEX(GWP!$C$2:$C$13,MATCH(EPS!I2860,GWP!$B$2:$B$13,0))</f>
        <v>0</v>
      </c>
      <c r="L2860" s="4">
        <f t="shared" si="89"/>
        <v>0</v>
      </c>
    </row>
    <row r="2861" spans="1:12">
      <c r="A2861" t="s">
        <v>8465</v>
      </c>
      <c r="B2861" t="s">
        <v>7381</v>
      </c>
      <c r="C2861" t="s">
        <v>1734</v>
      </c>
      <c r="D2861" t="s">
        <v>6889</v>
      </c>
      <c r="E2861" t="s">
        <v>1707</v>
      </c>
      <c r="H2861" t="str">
        <f>INDEX('Vensim Variables'!$B:$B,MATCH(EPS!$B2861,'Vensim Variables'!$A:$A,0))</f>
        <v>g pollutant</v>
      </c>
      <c r="I2861" t="str">
        <f t="shared" si="88"/>
        <v>NOx</v>
      </c>
      <c r="J2861">
        <f>INDEX(NoSettings!$D:$D,MATCH(EPS!$A2861,NoSettings!$A:$A,0))</f>
        <v>5479760000</v>
      </c>
      <c r="K2861">
        <f>INDEX(GWP!$C$2:$C$13,MATCH(EPS!I2861,GWP!$B$2:$B$13,0))</f>
        <v>0</v>
      </c>
      <c r="L2861" s="4">
        <f t="shared" si="89"/>
        <v>0</v>
      </c>
    </row>
    <row r="2862" spans="1:12">
      <c r="A2862" t="s">
        <v>8466</v>
      </c>
      <c r="B2862" t="s">
        <v>7381</v>
      </c>
      <c r="C2862" t="s">
        <v>1734</v>
      </c>
      <c r="D2862" t="s">
        <v>6889</v>
      </c>
      <c r="E2862" t="s">
        <v>1708</v>
      </c>
      <c r="H2862" t="str">
        <f>INDEX('Vensim Variables'!$B:$B,MATCH(EPS!$B2862,'Vensim Variables'!$A:$A,0))</f>
        <v>g pollutant</v>
      </c>
      <c r="I2862" t="str">
        <f t="shared" si="88"/>
        <v>PM10</v>
      </c>
      <c r="J2862">
        <f>INDEX(NoSettings!$D:$D,MATCH(EPS!$A2862,NoSettings!$A:$A,0))</f>
        <v>219769000</v>
      </c>
      <c r="K2862">
        <f>INDEX(GWP!$C$2:$C$13,MATCH(EPS!I2862,GWP!$B$2:$B$13,0))</f>
        <v>0</v>
      </c>
      <c r="L2862" s="4">
        <f t="shared" si="89"/>
        <v>0</v>
      </c>
    </row>
    <row r="2863" spans="1:12">
      <c r="A2863" t="s">
        <v>8467</v>
      </c>
      <c r="B2863" t="s">
        <v>7381</v>
      </c>
      <c r="C2863" t="s">
        <v>1734</v>
      </c>
      <c r="D2863" t="s">
        <v>6889</v>
      </c>
      <c r="E2863" t="s">
        <v>1709</v>
      </c>
      <c r="H2863" t="str">
        <f>INDEX('Vensim Variables'!$B:$B,MATCH(EPS!$B2863,'Vensim Variables'!$A:$A,0))</f>
        <v>g pollutant</v>
      </c>
      <c r="I2863" t="str">
        <f t="shared" si="88"/>
        <v>PM25</v>
      </c>
      <c r="J2863">
        <f>INDEX(NoSettings!$D:$D,MATCH(EPS!$A2863,NoSettings!$A:$A,0))</f>
        <v>206534000</v>
      </c>
      <c r="K2863">
        <f>INDEX(GWP!$C$2:$C$13,MATCH(EPS!I2863,GWP!$B$2:$B$13,0))</f>
        <v>0</v>
      </c>
      <c r="L2863" s="4">
        <f t="shared" si="89"/>
        <v>0</v>
      </c>
    </row>
    <row r="2864" spans="1:12">
      <c r="A2864" t="s">
        <v>8468</v>
      </c>
      <c r="B2864" t="s">
        <v>7381</v>
      </c>
      <c r="C2864" t="s">
        <v>1734</v>
      </c>
      <c r="D2864" t="s">
        <v>6889</v>
      </c>
      <c r="E2864" t="s">
        <v>1710</v>
      </c>
      <c r="H2864" t="str">
        <f>INDEX('Vensim Variables'!$B:$B,MATCH(EPS!$B2864,'Vensim Variables'!$A:$A,0))</f>
        <v>g pollutant</v>
      </c>
      <c r="I2864" t="str">
        <f t="shared" si="88"/>
        <v>SOx</v>
      </c>
      <c r="J2864">
        <f>INDEX(NoSettings!$D:$D,MATCH(EPS!$A2864,NoSettings!$A:$A,0))</f>
        <v>127532000</v>
      </c>
      <c r="K2864">
        <f>INDEX(GWP!$C$2:$C$13,MATCH(EPS!I2864,GWP!$B$2:$B$13,0))</f>
        <v>0</v>
      </c>
      <c r="L2864" s="4">
        <f t="shared" si="89"/>
        <v>0</v>
      </c>
    </row>
    <row r="2865" spans="1:12">
      <c r="A2865" t="s">
        <v>8469</v>
      </c>
      <c r="B2865" t="s">
        <v>7381</v>
      </c>
      <c r="C2865" t="s">
        <v>1734</v>
      </c>
      <c r="D2865" t="s">
        <v>6889</v>
      </c>
      <c r="E2865" t="s">
        <v>1711</v>
      </c>
      <c r="H2865" t="str">
        <f>INDEX('Vensim Variables'!$B:$B,MATCH(EPS!$B2865,'Vensim Variables'!$A:$A,0))</f>
        <v>g pollutant</v>
      </c>
      <c r="I2865" t="str">
        <f t="shared" si="88"/>
        <v>BC</v>
      </c>
      <c r="J2865">
        <f>INDEX(NoSettings!$D:$D,MATCH(EPS!$A2865,NoSettings!$A:$A,0))</f>
        <v>12927600</v>
      </c>
      <c r="K2865">
        <f>INDEX(GWP!$C$2:$C$13,MATCH(EPS!I2865,GWP!$B$2:$B$13,0))</f>
        <v>0</v>
      </c>
      <c r="L2865" s="4">
        <f t="shared" si="89"/>
        <v>0</v>
      </c>
    </row>
    <row r="2866" spans="1:12">
      <c r="A2866" t="s">
        <v>8470</v>
      </c>
      <c r="B2866" t="s">
        <v>7381</v>
      </c>
      <c r="C2866" t="s">
        <v>1734</v>
      </c>
      <c r="D2866" t="s">
        <v>6889</v>
      </c>
      <c r="E2866" t="s">
        <v>1712</v>
      </c>
      <c r="H2866" t="str">
        <f>INDEX('Vensim Variables'!$B:$B,MATCH(EPS!$B2866,'Vensim Variables'!$A:$A,0))</f>
        <v>g pollutant</v>
      </c>
      <c r="I2866" t="str">
        <f t="shared" si="88"/>
        <v>OC</v>
      </c>
      <c r="J2866">
        <f>INDEX(NoSettings!$D:$D,MATCH(EPS!$A2866,NoSettings!$A:$A,0))</f>
        <v>94392000</v>
      </c>
      <c r="K2866">
        <f>INDEX(GWP!$C$2:$C$13,MATCH(EPS!I2866,GWP!$B$2:$B$13,0))</f>
        <v>0</v>
      </c>
      <c r="L2866" s="4">
        <f t="shared" si="89"/>
        <v>0</v>
      </c>
    </row>
    <row r="2867" spans="1:12">
      <c r="A2867" t="s">
        <v>8471</v>
      </c>
      <c r="B2867" t="s">
        <v>7381</v>
      </c>
      <c r="C2867" t="s">
        <v>1734</v>
      </c>
      <c r="D2867" t="s">
        <v>6889</v>
      </c>
      <c r="E2867" t="s">
        <v>1713</v>
      </c>
      <c r="H2867" t="str">
        <f>INDEX('Vensim Variables'!$B:$B,MATCH(EPS!$B2867,'Vensim Variables'!$A:$A,0))</f>
        <v>g pollutant</v>
      </c>
      <c r="I2867" t="str">
        <f t="shared" si="88"/>
        <v>CH4</v>
      </c>
      <c r="J2867">
        <f>INDEX(NoSettings!$D:$D,MATCH(EPS!$A2867,NoSettings!$A:$A,0))</f>
        <v>116451000</v>
      </c>
      <c r="K2867">
        <f>INDEX(GWP!$C$2:$C$13,MATCH(EPS!I2867,GWP!$B$2:$B$13,0))</f>
        <v>28</v>
      </c>
      <c r="L2867" s="4">
        <f t="shared" si="89"/>
        <v>3.2606279999999998E-3</v>
      </c>
    </row>
    <row r="2868" spans="1:12">
      <c r="A2868" t="s">
        <v>8472</v>
      </c>
      <c r="B2868" t="s">
        <v>7381</v>
      </c>
      <c r="C2868" t="s">
        <v>1734</v>
      </c>
      <c r="D2868" t="s">
        <v>6889</v>
      </c>
      <c r="E2868" t="s">
        <v>1714</v>
      </c>
      <c r="H2868" t="str">
        <f>INDEX('Vensim Variables'!$B:$B,MATCH(EPS!$B2868,'Vensim Variables'!$A:$A,0))</f>
        <v>g pollutant</v>
      </c>
      <c r="I2868" t="str">
        <f t="shared" si="88"/>
        <v>N2O</v>
      </c>
      <c r="J2868">
        <f>INDEX(NoSettings!$D:$D,MATCH(EPS!$A2868,NoSettings!$A:$A,0))</f>
        <v>8208000</v>
      </c>
      <c r="K2868">
        <f>INDEX(GWP!$C$2:$C$13,MATCH(EPS!I2868,GWP!$B$2:$B$13,0))</f>
        <v>265</v>
      </c>
      <c r="L2868" s="4">
        <f t="shared" si="89"/>
        <v>2.17512E-3</v>
      </c>
    </row>
    <row r="2869" spans="1:12">
      <c r="A2869" t="s">
        <v>8473</v>
      </c>
      <c r="B2869" t="s">
        <v>7381</v>
      </c>
      <c r="C2869" t="s">
        <v>1734</v>
      </c>
      <c r="D2869" t="s">
        <v>6889</v>
      </c>
      <c r="E2869" t="s">
        <v>1715</v>
      </c>
      <c r="H2869" t="str">
        <f>INDEX('Vensim Variables'!$B:$B,MATCH(EPS!$B2869,'Vensim Variables'!$A:$A,0))</f>
        <v>g pollutant</v>
      </c>
      <c r="I2869" t="str">
        <f t="shared" si="88"/>
        <v>F gases</v>
      </c>
      <c r="J2869">
        <f>INDEX(NoSettings!$D:$D,MATCH(EPS!$A2869,NoSettings!$A:$A,0))</f>
        <v>0</v>
      </c>
      <c r="K2869">
        <f>INDEX(GWP!$C$2:$C$13,MATCH(EPS!I2869,GWP!$B$2:$B$13,0))</f>
        <v>1</v>
      </c>
      <c r="L2869" s="4">
        <f t="shared" si="89"/>
        <v>0</v>
      </c>
    </row>
    <row r="2870" spans="1:12">
      <c r="A2870" t="s">
        <v>8474</v>
      </c>
      <c r="B2870" t="s">
        <v>7381</v>
      </c>
      <c r="C2870" t="s">
        <v>1734</v>
      </c>
      <c r="D2870" t="s">
        <v>6890</v>
      </c>
      <c r="E2870" t="s">
        <v>1702</v>
      </c>
      <c r="H2870" t="str">
        <f>INDEX('Vensim Variables'!$B:$B,MATCH(EPS!$B2870,'Vensim Variables'!$A:$A,0))</f>
        <v>g pollutant</v>
      </c>
      <c r="I2870" t="str">
        <f t="shared" si="88"/>
        <v>CO2</v>
      </c>
      <c r="J2870">
        <f>INDEX(NoSettings!$D:$D,MATCH(EPS!$A2870,NoSettings!$A:$A,0))</f>
        <v>1104180000000</v>
      </c>
      <c r="K2870">
        <f>INDEX(GWP!$C$2:$C$13,MATCH(EPS!I2870,GWP!$B$2:$B$13,0))</f>
        <v>1</v>
      </c>
      <c r="L2870" s="4">
        <f t="shared" si="89"/>
        <v>1.1041799999999999</v>
      </c>
    </row>
    <row r="2871" spans="1:12">
      <c r="A2871" t="s">
        <v>8475</v>
      </c>
      <c r="B2871" t="s">
        <v>7381</v>
      </c>
      <c r="C2871" t="s">
        <v>1734</v>
      </c>
      <c r="D2871" t="s">
        <v>6890</v>
      </c>
      <c r="E2871" t="s">
        <v>1705</v>
      </c>
      <c r="H2871" t="str">
        <f>INDEX('Vensim Variables'!$B:$B,MATCH(EPS!$B2871,'Vensim Variables'!$A:$A,0))</f>
        <v>g pollutant</v>
      </c>
      <c r="I2871" t="str">
        <f t="shared" si="88"/>
        <v>VOC</v>
      </c>
      <c r="J2871">
        <f>INDEX(NoSettings!$D:$D,MATCH(EPS!$A2871,NoSettings!$A:$A,0))</f>
        <v>119179000</v>
      </c>
      <c r="K2871">
        <f>INDEX(GWP!$C$2:$C$13,MATCH(EPS!I2871,GWP!$B$2:$B$13,0))</f>
        <v>0</v>
      </c>
      <c r="L2871" s="4">
        <f t="shared" si="89"/>
        <v>0</v>
      </c>
    </row>
    <row r="2872" spans="1:12">
      <c r="A2872" t="s">
        <v>8476</v>
      </c>
      <c r="B2872" t="s">
        <v>7381</v>
      </c>
      <c r="C2872" t="s">
        <v>1734</v>
      </c>
      <c r="D2872" t="s">
        <v>6890</v>
      </c>
      <c r="E2872" t="s">
        <v>1706</v>
      </c>
      <c r="H2872" t="str">
        <f>INDEX('Vensim Variables'!$B:$B,MATCH(EPS!$B2872,'Vensim Variables'!$A:$A,0))</f>
        <v>g pollutant</v>
      </c>
      <c r="I2872" t="str">
        <f t="shared" si="88"/>
        <v>CO</v>
      </c>
      <c r="J2872">
        <f>INDEX(NoSettings!$D:$D,MATCH(EPS!$A2872,NoSettings!$A:$A,0))</f>
        <v>664359000</v>
      </c>
      <c r="K2872">
        <f>INDEX(GWP!$C$2:$C$13,MATCH(EPS!I2872,GWP!$B$2:$B$13,0))</f>
        <v>0</v>
      </c>
      <c r="L2872" s="4">
        <f t="shared" si="89"/>
        <v>0</v>
      </c>
    </row>
    <row r="2873" spans="1:12">
      <c r="A2873" t="s">
        <v>8477</v>
      </c>
      <c r="B2873" t="s">
        <v>7381</v>
      </c>
      <c r="C2873" t="s">
        <v>1734</v>
      </c>
      <c r="D2873" t="s">
        <v>6890</v>
      </c>
      <c r="E2873" t="s">
        <v>1707</v>
      </c>
      <c r="H2873" t="str">
        <f>INDEX('Vensim Variables'!$B:$B,MATCH(EPS!$B2873,'Vensim Variables'!$A:$A,0))</f>
        <v>g pollutant</v>
      </c>
      <c r="I2873" t="str">
        <f t="shared" si="88"/>
        <v>NOx</v>
      </c>
      <c r="J2873">
        <f>INDEX(NoSettings!$D:$D,MATCH(EPS!$A2873,NoSettings!$A:$A,0))</f>
        <v>1111440000</v>
      </c>
      <c r="K2873">
        <f>INDEX(GWP!$C$2:$C$13,MATCH(EPS!I2873,GWP!$B$2:$B$13,0))</f>
        <v>0</v>
      </c>
      <c r="L2873" s="4">
        <f t="shared" si="89"/>
        <v>0</v>
      </c>
    </row>
    <row r="2874" spans="1:12">
      <c r="A2874" t="s">
        <v>8478</v>
      </c>
      <c r="B2874" t="s">
        <v>7381</v>
      </c>
      <c r="C2874" t="s">
        <v>1734</v>
      </c>
      <c r="D2874" t="s">
        <v>6890</v>
      </c>
      <c r="E2874" t="s">
        <v>1708</v>
      </c>
      <c r="H2874" t="str">
        <f>INDEX('Vensim Variables'!$B:$B,MATCH(EPS!$B2874,'Vensim Variables'!$A:$A,0))</f>
        <v>g pollutant</v>
      </c>
      <c r="I2874" t="str">
        <f t="shared" si="88"/>
        <v>PM10</v>
      </c>
      <c r="J2874">
        <f>INDEX(NoSettings!$D:$D,MATCH(EPS!$A2874,NoSettings!$A:$A,0))</f>
        <v>44575000</v>
      </c>
      <c r="K2874">
        <f>INDEX(GWP!$C$2:$C$13,MATCH(EPS!I2874,GWP!$B$2:$B$13,0))</f>
        <v>0</v>
      </c>
      <c r="L2874" s="4">
        <f t="shared" si="89"/>
        <v>0</v>
      </c>
    </row>
    <row r="2875" spans="1:12">
      <c r="A2875" t="s">
        <v>8479</v>
      </c>
      <c r="B2875" t="s">
        <v>7381</v>
      </c>
      <c r="C2875" t="s">
        <v>1734</v>
      </c>
      <c r="D2875" t="s">
        <v>6890</v>
      </c>
      <c r="E2875" t="s">
        <v>1709</v>
      </c>
      <c r="H2875" t="str">
        <f>INDEX('Vensim Variables'!$B:$B,MATCH(EPS!$B2875,'Vensim Variables'!$A:$A,0))</f>
        <v>g pollutant</v>
      </c>
      <c r="I2875" t="str">
        <f t="shared" si="88"/>
        <v>PM25</v>
      </c>
      <c r="J2875">
        <f>INDEX(NoSettings!$D:$D,MATCH(EPS!$A2875,NoSettings!$A:$A,0))</f>
        <v>41890500</v>
      </c>
      <c r="K2875">
        <f>INDEX(GWP!$C$2:$C$13,MATCH(EPS!I2875,GWP!$B$2:$B$13,0))</f>
        <v>0</v>
      </c>
      <c r="L2875" s="4">
        <f t="shared" si="89"/>
        <v>0</v>
      </c>
    </row>
    <row r="2876" spans="1:12">
      <c r="A2876" t="s">
        <v>8480</v>
      </c>
      <c r="B2876" t="s">
        <v>7381</v>
      </c>
      <c r="C2876" t="s">
        <v>1734</v>
      </c>
      <c r="D2876" t="s">
        <v>6890</v>
      </c>
      <c r="E2876" t="s">
        <v>1710</v>
      </c>
      <c r="H2876" t="str">
        <f>INDEX('Vensim Variables'!$B:$B,MATCH(EPS!$B2876,'Vensim Variables'!$A:$A,0))</f>
        <v>g pollutant</v>
      </c>
      <c r="I2876" t="str">
        <f t="shared" si="88"/>
        <v>SOx</v>
      </c>
      <c r="J2876">
        <f>INDEX(NoSettings!$D:$D,MATCH(EPS!$A2876,NoSettings!$A:$A,0))</f>
        <v>25866800</v>
      </c>
      <c r="K2876">
        <f>INDEX(GWP!$C$2:$C$13,MATCH(EPS!I2876,GWP!$B$2:$B$13,0))</f>
        <v>0</v>
      </c>
      <c r="L2876" s="4">
        <f t="shared" si="89"/>
        <v>0</v>
      </c>
    </row>
    <row r="2877" spans="1:12">
      <c r="A2877" t="s">
        <v>8481</v>
      </c>
      <c r="B2877" t="s">
        <v>7381</v>
      </c>
      <c r="C2877" t="s">
        <v>1734</v>
      </c>
      <c r="D2877" t="s">
        <v>6890</v>
      </c>
      <c r="E2877" t="s">
        <v>1711</v>
      </c>
      <c r="H2877" t="str">
        <f>INDEX('Vensim Variables'!$B:$B,MATCH(EPS!$B2877,'Vensim Variables'!$A:$A,0))</f>
        <v>g pollutant</v>
      </c>
      <c r="I2877" t="str">
        <f t="shared" si="88"/>
        <v>BC</v>
      </c>
      <c r="J2877">
        <f>INDEX(NoSettings!$D:$D,MATCH(EPS!$A2877,NoSettings!$A:$A,0))</f>
        <v>2622060</v>
      </c>
      <c r="K2877">
        <f>INDEX(GWP!$C$2:$C$13,MATCH(EPS!I2877,GWP!$B$2:$B$13,0))</f>
        <v>0</v>
      </c>
      <c r="L2877" s="4">
        <f t="shared" si="89"/>
        <v>0</v>
      </c>
    </row>
    <row r="2878" spans="1:12">
      <c r="A2878" t="s">
        <v>8482</v>
      </c>
      <c r="B2878" t="s">
        <v>7381</v>
      </c>
      <c r="C2878" t="s">
        <v>1734</v>
      </c>
      <c r="D2878" t="s">
        <v>6890</v>
      </c>
      <c r="E2878" t="s">
        <v>1712</v>
      </c>
      <c r="H2878" t="str">
        <f>INDEX('Vensim Variables'!$B:$B,MATCH(EPS!$B2878,'Vensim Variables'!$A:$A,0))</f>
        <v>g pollutant</v>
      </c>
      <c r="I2878" t="str">
        <f t="shared" si="88"/>
        <v>OC</v>
      </c>
      <c r="J2878">
        <f>INDEX(NoSettings!$D:$D,MATCH(EPS!$A2878,NoSettings!$A:$A,0))</f>
        <v>19145200</v>
      </c>
      <c r="K2878">
        <f>INDEX(GWP!$C$2:$C$13,MATCH(EPS!I2878,GWP!$B$2:$B$13,0))</f>
        <v>0</v>
      </c>
      <c r="L2878" s="4">
        <f t="shared" si="89"/>
        <v>0</v>
      </c>
    </row>
    <row r="2879" spans="1:12">
      <c r="A2879" t="s">
        <v>8483</v>
      </c>
      <c r="B2879" t="s">
        <v>7381</v>
      </c>
      <c r="C2879" t="s">
        <v>1734</v>
      </c>
      <c r="D2879" t="s">
        <v>6890</v>
      </c>
      <c r="E2879" t="s">
        <v>1713</v>
      </c>
      <c r="H2879" t="str">
        <f>INDEX('Vensim Variables'!$B:$B,MATCH(EPS!$B2879,'Vensim Variables'!$A:$A,0))</f>
        <v>g pollutant</v>
      </c>
      <c r="I2879" t="str">
        <f t="shared" si="88"/>
        <v>CH4</v>
      </c>
      <c r="J2879">
        <f>INDEX(NoSettings!$D:$D,MATCH(EPS!$A2879,NoSettings!$A:$A,0))</f>
        <v>23619400</v>
      </c>
      <c r="K2879">
        <f>INDEX(GWP!$C$2:$C$13,MATCH(EPS!I2879,GWP!$B$2:$B$13,0))</f>
        <v>28</v>
      </c>
      <c r="L2879" s="4">
        <f t="shared" si="89"/>
        <v>6.6134319999999996E-4</v>
      </c>
    </row>
    <row r="2880" spans="1:12">
      <c r="A2880" t="s">
        <v>8484</v>
      </c>
      <c r="B2880" t="s">
        <v>7381</v>
      </c>
      <c r="C2880" t="s">
        <v>1734</v>
      </c>
      <c r="D2880" t="s">
        <v>6890</v>
      </c>
      <c r="E2880" t="s">
        <v>1714</v>
      </c>
      <c r="H2880" t="str">
        <f>INDEX('Vensim Variables'!$B:$B,MATCH(EPS!$B2880,'Vensim Variables'!$A:$A,0))</f>
        <v>g pollutant</v>
      </c>
      <c r="I2880" t="str">
        <f t="shared" si="88"/>
        <v>N2O</v>
      </c>
      <c r="J2880">
        <f>INDEX(NoSettings!$D:$D,MATCH(EPS!$A2880,NoSettings!$A:$A,0))</f>
        <v>1664800</v>
      </c>
      <c r="K2880">
        <f>INDEX(GWP!$C$2:$C$13,MATCH(EPS!I2880,GWP!$B$2:$B$13,0))</f>
        <v>265</v>
      </c>
      <c r="L2880" s="4">
        <f t="shared" si="89"/>
        <v>4.4117199999999998E-4</v>
      </c>
    </row>
    <row r="2881" spans="1:12">
      <c r="A2881" t="s">
        <v>8485</v>
      </c>
      <c r="B2881" t="s">
        <v>7381</v>
      </c>
      <c r="C2881" t="s">
        <v>1734</v>
      </c>
      <c r="D2881" t="s">
        <v>6890</v>
      </c>
      <c r="E2881" t="s">
        <v>1715</v>
      </c>
      <c r="H2881" t="str">
        <f>INDEX('Vensim Variables'!$B:$B,MATCH(EPS!$B2881,'Vensim Variables'!$A:$A,0))</f>
        <v>g pollutant</v>
      </c>
      <c r="I2881" t="str">
        <f t="shared" si="88"/>
        <v>F gases</v>
      </c>
      <c r="J2881">
        <f>INDEX(NoSettings!$D:$D,MATCH(EPS!$A2881,NoSettings!$A:$A,0))</f>
        <v>0</v>
      </c>
      <c r="K2881">
        <f>INDEX(GWP!$C$2:$C$13,MATCH(EPS!I2881,GWP!$B$2:$B$13,0))</f>
        <v>1</v>
      </c>
      <c r="L2881" s="4">
        <f t="shared" si="89"/>
        <v>0</v>
      </c>
    </row>
    <row r="2882" spans="1:12">
      <c r="A2882" t="s">
        <v>8486</v>
      </c>
      <c r="B2882" t="s">
        <v>7381</v>
      </c>
      <c r="C2882" t="s">
        <v>1734</v>
      </c>
      <c r="D2882" t="s">
        <v>6891</v>
      </c>
      <c r="E2882" t="s">
        <v>1702</v>
      </c>
      <c r="H2882" t="str">
        <f>INDEX('Vensim Variables'!$B:$B,MATCH(EPS!$B2882,'Vensim Variables'!$A:$A,0))</f>
        <v>g pollutant</v>
      </c>
      <c r="I2882" t="str">
        <f t="shared" si="88"/>
        <v>CO2</v>
      </c>
      <c r="J2882">
        <f>INDEX(NoSettings!$D:$D,MATCH(EPS!$A2882,NoSettings!$A:$A,0))</f>
        <v>1680410000000</v>
      </c>
      <c r="K2882">
        <f>INDEX(GWP!$C$2:$C$13,MATCH(EPS!I2882,GWP!$B$2:$B$13,0))</f>
        <v>1</v>
      </c>
      <c r="L2882" s="4">
        <f t="shared" si="89"/>
        <v>1.68041</v>
      </c>
    </row>
    <row r="2883" spans="1:12">
      <c r="A2883" t="s">
        <v>8487</v>
      </c>
      <c r="B2883" t="s">
        <v>7381</v>
      </c>
      <c r="C2883" t="s">
        <v>1734</v>
      </c>
      <c r="D2883" t="s">
        <v>6891</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INDEX(NoSettings!$D:$D,MATCH(EPS!$A2883,NoSettings!$A:$A,0))</f>
        <v>181374000</v>
      </c>
      <c r="K2883">
        <f>INDEX(GWP!$C$2:$C$13,MATCH(EPS!I2883,GWP!$B$2:$B$13,0))</f>
        <v>0</v>
      </c>
      <c r="L2883" s="4">
        <f t="shared" ref="L2883:L2946" si="91">IF(H2883="g pollutant",K2883*J2883/10^12,IF(H2883="MMTCO2e",J2883,IF(H2883="MWh",J2883,0)))</f>
        <v>0</v>
      </c>
    </row>
    <row r="2884" spans="1:12">
      <c r="A2884" t="s">
        <v>8488</v>
      </c>
      <c r="B2884" t="s">
        <v>7381</v>
      </c>
      <c r="C2884" t="s">
        <v>1734</v>
      </c>
      <c r="D2884" t="s">
        <v>6891</v>
      </c>
      <c r="E2884" t="s">
        <v>1706</v>
      </c>
      <c r="H2884" t="str">
        <f>INDEX('Vensim Variables'!$B:$B,MATCH(EPS!$B2884,'Vensim Variables'!$A:$A,0))</f>
        <v>g pollutant</v>
      </c>
      <c r="I2884" t="str">
        <f t="shared" si="90"/>
        <v>CO</v>
      </c>
      <c r="J2884">
        <f>INDEX(NoSettings!$D:$D,MATCH(EPS!$A2884,NoSettings!$A:$A,0))</f>
        <v>1011060000</v>
      </c>
      <c r="K2884">
        <f>INDEX(GWP!$C$2:$C$13,MATCH(EPS!I2884,GWP!$B$2:$B$13,0))</f>
        <v>0</v>
      </c>
      <c r="L2884" s="4">
        <f t="shared" si="91"/>
        <v>0</v>
      </c>
    </row>
    <row r="2885" spans="1:12">
      <c r="A2885" t="s">
        <v>8489</v>
      </c>
      <c r="B2885" t="s">
        <v>7381</v>
      </c>
      <c r="C2885" t="s">
        <v>1734</v>
      </c>
      <c r="D2885" t="s">
        <v>6891</v>
      </c>
      <c r="E2885" t="s">
        <v>1707</v>
      </c>
      <c r="H2885" t="str">
        <f>INDEX('Vensim Variables'!$B:$B,MATCH(EPS!$B2885,'Vensim Variables'!$A:$A,0))</f>
        <v>g pollutant</v>
      </c>
      <c r="I2885" t="str">
        <f t="shared" si="90"/>
        <v>NOx</v>
      </c>
      <c r="J2885">
        <f>INDEX(NoSettings!$D:$D,MATCH(EPS!$A2885,NoSettings!$A:$A,0))</f>
        <v>1691460000</v>
      </c>
      <c r="K2885">
        <f>INDEX(GWP!$C$2:$C$13,MATCH(EPS!I2885,GWP!$B$2:$B$13,0))</f>
        <v>0</v>
      </c>
      <c r="L2885" s="4">
        <f t="shared" si="91"/>
        <v>0</v>
      </c>
    </row>
    <row r="2886" spans="1:12">
      <c r="A2886" t="s">
        <v>8490</v>
      </c>
      <c r="B2886" t="s">
        <v>7381</v>
      </c>
      <c r="C2886" t="s">
        <v>1734</v>
      </c>
      <c r="D2886" t="s">
        <v>6891</v>
      </c>
      <c r="E2886" t="s">
        <v>1708</v>
      </c>
      <c r="H2886" t="str">
        <f>INDEX('Vensim Variables'!$B:$B,MATCH(EPS!$B2886,'Vensim Variables'!$A:$A,0))</f>
        <v>g pollutant</v>
      </c>
      <c r="I2886" t="str">
        <f t="shared" si="90"/>
        <v>PM10</v>
      </c>
      <c r="J2886">
        <f>INDEX(NoSettings!$D:$D,MATCH(EPS!$A2886,NoSettings!$A:$A,0))</f>
        <v>67837100</v>
      </c>
      <c r="K2886">
        <f>INDEX(GWP!$C$2:$C$13,MATCH(EPS!I2886,GWP!$B$2:$B$13,0))</f>
        <v>0</v>
      </c>
      <c r="L2886" s="4">
        <f t="shared" si="91"/>
        <v>0</v>
      </c>
    </row>
    <row r="2887" spans="1:12">
      <c r="A2887" t="s">
        <v>8491</v>
      </c>
      <c r="B2887" t="s">
        <v>7381</v>
      </c>
      <c r="C2887" t="s">
        <v>1734</v>
      </c>
      <c r="D2887" t="s">
        <v>6891</v>
      </c>
      <c r="E2887" t="s">
        <v>1709</v>
      </c>
      <c r="H2887" t="str">
        <f>INDEX('Vensim Variables'!$B:$B,MATCH(EPS!$B2887,'Vensim Variables'!$A:$A,0))</f>
        <v>g pollutant</v>
      </c>
      <c r="I2887" t="str">
        <f t="shared" si="90"/>
        <v>PM25</v>
      </c>
      <c r="J2887">
        <f>INDEX(NoSettings!$D:$D,MATCH(EPS!$A2887,NoSettings!$A:$A,0))</f>
        <v>63751700</v>
      </c>
      <c r="K2887">
        <f>INDEX(GWP!$C$2:$C$13,MATCH(EPS!I2887,GWP!$B$2:$B$13,0))</f>
        <v>0</v>
      </c>
      <c r="L2887" s="4">
        <f t="shared" si="91"/>
        <v>0</v>
      </c>
    </row>
    <row r="2888" spans="1:12">
      <c r="A2888" t="s">
        <v>8492</v>
      </c>
      <c r="B2888" t="s">
        <v>7381</v>
      </c>
      <c r="C2888" t="s">
        <v>1734</v>
      </c>
      <c r="D2888" t="s">
        <v>6891</v>
      </c>
      <c r="E2888" t="s">
        <v>1710</v>
      </c>
      <c r="H2888" t="str">
        <f>INDEX('Vensim Variables'!$B:$B,MATCH(EPS!$B2888,'Vensim Variables'!$A:$A,0))</f>
        <v>g pollutant</v>
      </c>
      <c r="I2888" t="str">
        <f t="shared" si="90"/>
        <v>SOx</v>
      </c>
      <c r="J2888">
        <f>INDEX(NoSettings!$D:$D,MATCH(EPS!$A2888,NoSettings!$A:$A,0))</f>
        <v>39365800</v>
      </c>
      <c r="K2888">
        <f>INDEX(GWP!$C$2:$C$13,MATCH(EPS!I2888,GWP!$B$2:$B$13,0))</f>
        <v>0</v>
      </c>
      <c r="L2888" s="4">
        <f t="shared" si="91"/>
        <v>0</v>
      </c>
    </row>
    <row r="2889" spans="1:12">
      <c r="A2889" t="s">
        <v>8493</v>
      </c>
      <c r="B2889" t="s">
        <v>7381</v>
      </c>
      <c r="C2889" t="s">
        <v>1734</v>
      </c>
      <c r="D2889" t="s">
        <v>6891</v>
      </c>
      <c r="E2889" t="s">
        <v>1711</v>
      </c>
      <c r="H2889" t="str">
        <f>INDEX('Vensim Variables'!$B:$B,MATCH(EPS!$B2889,'Vensim Variables'!$A:$A,0))</f>
        <v>g pollutant</v>
      </c>
      <c r="I2889" t="str">
        <f t="shared" si="90"/>
        <v>BC</v>
      </c>
      <c r="J2889">
        <f>INDEX(NoSettings!$D:$D,MATCH(EPS!$A2889,NoSettings!$A:$A,0))</f>
        <v>3990420</v>
      </c>
      <c r="K2889">
        <f>INDEX(GWP!$C$2:$C$13,MATCH(EPS!I2889,GWP!$B$2:$B$13,0))</f>
        <v>0</v>
      </c>
      <c r="L2889" s="4">
        <f t="shared" si="91"/>
        <v>0</v>
      </c>
    </row>
    <row r="2890" spans="1:12">
      <c r="A2890" t="s">
        <v>8494</v>
      </c>
      <c r="B2890" t="s">
        <v>7381</v>
      </c>
      <c r="C2890" t="s">
        <v>1734</v>
      </c>
      <c r="D2890" t="s">
        <v>6891</v>
      </c>
      <c r="E2890" t="s">
        <v>1712</v>
      </c>
      <c r="H2890" t="str">
        <f>INDEX('Vensim Variables'!$B:$B,MATCH(EPS!$B2890,'Vensim Variables'!$A:$A,0))</f>
        <v>g pollutant</v>
      </c>
      <c r="I2890" t="str">
        <f t="shared" si="90"/>
        <v>OC</v>
      </c>
      <c r="J2890">
        <f>INDEX(NoSettings!$D:$D,MATCH(EPS!$A2890,NoSettings!$A:$A,0))</f>
        <v>29136400</v>
      </c>
      <c r="K2890">
        <f>INDEX(GWP!$C$2:$C$13,MATCH(EPS!I2890,GWP!$B$2:$B$13,0))</f>
        <v>0</v>
      </c>
      <c r="L2890" s="4">
        <f t="shared" si="91"/>
        <v>0</v>
      </c>
    </row>
    <row r="2891" spans="1:12">
      <c r="A2891" t="s">
        <v>8495</v>
      </c>
      <c r="B2891" t="s">
        <v>7381</v>
      </c>
      <c r="C2891" t="s">
        <v>1734</v>
      </c>
      <c r="D2891" t="s">
        <v>6891</v>
      </c>
      <c r="E2891" t="s">
        <v>1713</v>
      </c>
      <c r="H2891" t="str">
        <f>INDEX('Vensim Variables'!$B:$B,MATCH(EPS!$B2891,'Vensim Variables'!$A:$A,0))</f>
        <v>g pollutant</v>
      </c>
      <c r="I2891" t="str">
        <f t="shared" si="90"/>
        <v>CH4</v>
      </c>
      <c r="J2891">
        <f>INDEX(NoSettings!$D:$D,MATCH(EPS!$A2891,NoSettings!$A:$A,0))</f>
        <v>35945400</v>
      </c>
      <c r="K2891">
        <f>INDEX(GWP!$C$2:$C$13,MATCH(EPS!I2891,GWP!$B$2:$B$13,0))</f>
        <v>28</v>
      </c>
      <c r="L2891" s="4">
        <f t="shared" si="91"/>
        <v>1.0064712E-3</v>
      </c>
    </row>
    <row r="2892" spans="1:12">
      <c r="A2892" t="s">
        <v>8496</v>
      </c>
      <c r="B2892" t="s">
        <v>7381</v>
      </c>
      <c r="C2892" t="s">
        <v>1734</v>
      </c>
      <c r="D2892" t="s">
        <v>6891</v>
      </c>
      <c r="E2892" t="s">
        <v>1714</v>
      </c>
      <c r="H2892" t="str">
        <f>INDEX('Vensim Variables'!$B:$B,MATCH(EPS!$B2892,'Vensim Variables'!$A:$A,0))</f>
        <v>g pollutant</v>
      </c>
      <c r="I2892" t="str">
        <f t="shared" si="90"/>
        <v>N2O</v>
      </c>
      <c r="J2892">
        <f>INDEX(NoSettings!$D:$D,MATCH(EPS!$A2892,NoSettings!$A:$A,0))</f>
        <v>2533600</v>
      </c>
      <c r="K2892">
        <f>INDEX(GWP!$C$2:$C$13,MATCH(EPS!I2892,GWP!$B$2:$B$13,0))</f>
        <v>265</v>
      </c>
      <c r="L2892" s="4">
        <f t="shared" si="91"/>
        <v>6.7140400000000001E-4</v>
      </c>
    </row>
    <row r="2893" spans="1:12">
      <c r="A2893" t="s">
        <v>8497</v>
      </c>
      <c r="B2893" t="s">
        <v>7381</v>
      </c>
      <c r="C2893" t="s">
        <v>1734</v>
      </c>
      <c r="D2893" t="s">
        <v>6891</v>
      </c>
      <c r="E2893" t="s">
        <v>1715</v>
      </c>
      <c r="H2893" t="str">
        <f>INDEX('Vensim Variables'!$B:$B,MATCH(EPS!$B2893,'Vensim Variables'!$A:$A,0))</f>
        <v>g pollutant</v>
      </c>
      <c r="I2893" t="str">
        <f t="shared" si="90"/>
        <v>F gases</v>
      </c>
      <c r="J2893">
        <f>INDEX(NoSettings!$D:$D,MATCH(EPS!$A2893,NoSettings!$A:$A,0))</f>
        <v>0</v>
      </c>
      <c r="K2893">
        <f>INDEX(GWP!$C$2:$C$13,MATCH(EPS!I2893,GWP!$B$2:$B$13,0))</f>
        <v>1</v>
      </c>
      <c r="L2893" s="4">
        <f t="shared" si="91"/>
        <v>0</v>
      </c>
    </row>
    <row r="2894" spans="1:12">
      <c r="A2894" t="s">
        <v>8498</v>
      </c>
      <c r="B2894" t="s">
        <v>7381</v>
      </c>
      <c r="C2894" t="s">
        <v>1734</v>
      </c>
      <c r="D2894" t="s">
        <v>6892</v>
      </c>
      <c r="E2894" t="s">
        <v>1702</v>
      </c>
      <c r="H2894" t="str">
        <f>INDEX('Vensim Variables'!$B:$B,MATCH(EPS!$B2894,'Vensim Variables'!$A:$A,0))</f>
        <v>g pollutant</v>
      </c>
      <c r="I2894" t="str">
        <f t="shared" si="90"/>
        <v>CO2</v>
      </c>
      <c r="J2894">
        <f>INDEX(NoSettings!$D:$D,MATCH(EPS!$A2894,NoSettings!$A:$A,0))</f>
        <v>2620100000000</v>
      </c>
      <c r="K2894">
        <f>INDEX(GWP!$C$2:$C$13,MATCH(EPS!I2894,GWP!$B$2:$B$13,0))</f>
        <v>1</v>
      </c>
      <c r="L2894" s="4">
        <f t="shared" si="91"/>
        <v>2.6200999999999999</v>
      </c>
    </row>
    <row r="2895" spans="1:12">
      <c r="A2895" t="s">
        <v>8499</v>
      </c>
      <c r="B2895" t="s">
        <v>7381</v>
      </c>
      <c r="C2895" t="s">
        <v>1734</v>
      </c>
      <c r="D2895" t="s">
        <v>6892</v>
      </c>
      <c r="E2895" t="s">
        <v>1705</v>
      </c>
      <c r="H2895" t="str">
        <f>INDEX('Vensim Variables'!$B:$B,MATCH(EPS!$B2895,'Vensim Variables'!$A:$A,0))</f>
        <v>g pollutant</v>
      </c>
      <c r="I2895" t="str">
        <f t="shared" si="90"/>
        <v>VOC</v>
      </c>
      <c r="J2895">
        <f>INDEX(NoSettings!$D:$D,MATCH(EPS!$A2895,NoSettings!$A:$A,0))</f>
        <v>282799000</v>
      </c>
      <c r="K2895">
        <f>INDEX(GWP!$C$2:$C$13,MATCH(EPS!I2895,GWP!$B$2:$B$13,0))</f>
        <v>0</v>
      </c>
      <c r="L2895" s="4">
        <f t="shared" si="91"/>
        <v>0</v>
      </c>
    </row>
    <row r="2896" spans="1:12">
      <c r="A2896" t="s">
        <v>8500</v>
      </c>
      <c r="B2896" t="s">
        <v>7381</v>
      </c>
      <c r="C2896" t="s">
        <v>1734</v>
      </c>
      <c r="D2896" t="s">
        <v>6892</v>
      </c>
      <c r="E2896" t="s">
        <v>1706</v>
      </c>
      <c r="H2896" t="str">
        <f>INDEX('Vensim Variables'!$B:$B,MATCH(EPS!$B2896,'Vensim Variables'!$A:$A,0))</f>
        <v>g pollutant</v>
      </c>
      <c r="I2896" t="str">
        <f t="shared" si="90"/>
        <v>CO</v>
      </c>
      <c r="J2896">
        <f>INDEX(NoSettings!$D:$D,MATCH(EPS!$A2896,NoSettings!$A:$A,0))</f>
        <v>1576460000</v>
      </c>
      <c r="K2896">
        <f>INDEX(GWP!$C$2:$C$13,MATCH(EPS!I2896,GWP!$B$2:$B$13,0))</f>
        <v>0</v>
      </c>
      <c r="L2896" s="4">
        <f t="shared" si="91"/>
        <v>0</v>
      </c>
    </row>
    <row r="2897" spans="1:12">
      <c r="A2897" t="s">
        <v>8501</v>
      </c>
      <c r="B2897" t="s">
        <v>7381</v>
      </c>
      <c r="C2897" t="s">
        <v>1734</v>
      </c>
      <c r="D2897" t="s">
        <v>6892</v>
      </c>
      <c r="E2897" t="s">
        <v>1707</v>
      </c>
      <c r="H2897" t="str">
        <f>INDEX('Vensim Variables'!$B:$B,MATCH(EPS!$B2897,'Vensim Variables'!$A:$A,0))</f>
        <v>g pollutant</v>
      </c>
      <c r="I2897" t="str">
        <f t="shared" si="90"/>
        <v>NOx</v>
      </c>
      <c r="J2897">
        <f>INDEX(NoSettings!$D:$D,MATCH(EPS!$A2897,NoSettings!$A:$A,0))</f>
        <v>2637340000</v>
      </c>
      <c r="K2897">
        <f>INDEX(GWP!$C$2:$C$13,MATCH(EPS!I2897,GWP!$B$2:$B$13,0))</f>
        <v>0</v>
      </c>
      <c r="L2897" s="4">
        <f t="shared" si="91"/>
        <v>0</v>
      </c>
    </row>
    <row r="2898" spans="1:12">
      <c r="A2898" t="s">
        <v>8502</v>
      </c>
      <c r="B2898" t="s">
        <v>7381</v>
      </c>
      <c r="C2898" t="s">
        <v>1734</v>
      </c>
      <c r="D2898" t="s">
        <v>6892</v>
      </c>
      <c r="E2898" t="s">
        <v>1708</v>
      </c>
      <c r="H2898" t="str">
        <f>INDEX('Vensim Variables'!$B:$B,MATCH(EPS!$B2898,'Vensim Variables'!$A:$A,0))</f>
        <v>g pollutant</v>
      </c>
      <c r="I2898" t="str">
        <f t="shared" si="90"/>
        <v>PM10</v>
      </c>
      <c r="J2898">
        <f>INDEX(NoSettings!$D:$D,MATCH(EPS!$A2898,NoSettings!$A:$A,0))</f>
        <v>105772000</v>
      </c>
      <c r="K2898">
        <f>INDEX(GWP!$C$2:$C$13,MATCH(EPS!I2898,GWP!$B$2:$B$13,0))</f>
        <v>0</v>
      </c>
      <c r="L2898" s="4">
        <f t="shared" si="91"/>
        <v>0</v>
      </c>
    </row>
    <row r="2899" spans="1:12">
      <c r="A2899" t="s">
        <v>8503</v>
      </c>
      <c r="B2899" t="s">
        <v>7381</v>
      </c>
      <c r="C2899" t="s">
        <v>1734</v>
      </c>
      <c r="D2899" t="s">
        <v>6892</v>
      </c>
      <c r="E2899" t="s">
        <v>1709</v>
      </c>
      <c r="H2899" t="str">
        <f>INDEX('Vensim Variables'!$B:$B,MATCH(EPS!$B2899,'Vensim Variables'!$A:$A,0))</f>
        <v>g pollutant</v>
      </c>
      <c r="I2899" t="str">
        <f t="shared" si="90"/>
        <v>PM25</v>
      </c>
      <c r="J2899">
        <f>INDEX(NoSettings!$D:$D,MATCH(EPS!$A2899,NoSettings!$A:$A,0))</f>
        <v>99401900</v>
      </c>
      <c r="K2899">
        <f>INDEX(GWP!$C$2:$C$13,MATCH(EPS!I2899,GWP!$B$2:$B$13,0))</f>
        <v>0</v>
      </c>
      <c r="L2899" s="4">
        <f t="shared" si="91"/>
        <v>0</v>
      </c>
    </row>
    <row r="2900" spans="1:12">
      <c r="A2900" t="s">
        <v>8504</v>
      </c>
      <c r="B2900" t="s">
        <v>7381</v>
      </c>
      <c r="C2900" t="s">
        <v>1734</v>
      </c>
      <c r="D2900" t="s">
        <v>6892</v>
      </c>
      <c r="E2900" t="s">
        <v>1710</v>
      </c>
      <c r="H2900" t="str">
        <f>INDEX('Vensim Variables'!$B:$B,MATCH(EPS!$B2900,'Vensim Variables'!$A:$A,0))</f>
        <v>g pollutant</v>
      </c>
      <c r="I2900" t="str">
        <f t="shared" si="90"/>
        <v>SOx</v>
      </c>
      <c r="J2900">
        <f>INDEX(NoSettings!$D:$D,MATCH(EPS!$A2900,NoSettings!$A:$A,0))</f>
        <v>61379300</v>
      </c>
      <c r="K2900">
        <f>INDEX(GWP!$C$2:$C$13,MATCH(EPS!I2900,GWP!$B$2:$B$13,0))</f>
        <v>0</v>
      </c>
      <c r="L2900" s="4">
        <f t="shared" si="91"/>
        <v>0</v>
      </c>
    </row>
    <row r="2901" spans="1:12">
      <c r="A2901" t="s">
        <v>8505</v>
      </c>
      <c r="B2901" t="s">
        <v>7381</v>
      </c>
      <c r="C2901" t="s">
        <v>1734</v>
      </c>
      <c r="D2901" t="s">
        <v>6892</v>
      </c>
      <c r="E2901" t="s">
        <v>1711</v>
      </c>
      <c r="H2901" t="str">
        <f>INDEX('Vensim Variables'!$B:$B,MATCH(EPS!$B2901,'Vensim Variables'!$A:$A,0))</f>
        <v>g pollutant</v>
      </c>
      <c r="I2901" t="str">
        <f t="shared" si="90"/>
        <v>BC</v>
      </c>
      <c r="J2901">
        <f>INDEX(NoSettings!$D:$D,MATCH(EPS!$A2901,NoSettings!$A:$A,0))</f>
        <v>6221880</v>
      </c>
      <c r="K2901">
        <f>INDEX(GWP!$C$2:$C$13,MATCH(EPS!I2901,GWP!$B$2:$B$13,0))</f>
        <v>0</v>
      </c>
      <c r="L2901" s="4">
        <f t="shared" si="91"/>
        <v>0</v>
      </c>
    </row>
    <row r="2902" spans="1:12">
      <c r="A2902" t="s">
        <v>8506</v>
      </c>
      <c r="B2902" t="s">
        <v>7381</v>
      </c>
      <c r="C2902" t="s">
        <v>1734</v>
      </c>
      <c r="D2902" t="s">
        <v>6892</v>
      </c>
      <c r="E2902" t="s">
        <v>1712</v>
      </c>
      <c r="H2902" t="str">
        <f>INDEX('Vensim Variables'!$B:$B,MATCH(EPS!$B2902,'Vensim Variables'!$A:$A,0))</f>
        <v>g pollutant</v>
      </c>
      <c r="I2902" t="str">
        <f t="shared" si="90"/>
        <v>OC</v>
      </c>
      <c r="J2902">
        <f>INDEX(NoSettings!$D:$D,MATCH(EPS!$A2902,NoSettings!$A:$A,0))</f>
        <v>45429600</v>
      </c>
      <c r="K2902">
        <f>INDEX(GWP!$C$2:$C$13,MATCH(EPS!I2902,GWP!$B$2:$B$13,0))</f>
        <v>0</v>
      </c>
      <c r="L2902" s="4">
        <f t="shared" si="91"/>
        <v>0</v>
      </c>
    </row>
    <row r="2903" spans="1:12">
      <c r="A2903" t="s">
        <v>8507</v>
      </c>
      <c r="B2903" t="s">
        <v>7381</v>
      </c>
      <c r="C2903" t="s">
        <v>1734</v>
      </c>
      <c r="D2903" t="s">
        <v>6892</v>
      </c>
      <c r="E2903" t="s">
        <v>1713</v>
      </c>
      <c r="H2903" t="str">
        <f>INDEX('Vensim Variables'!$B:$B,MATCH(EPS!$B2903,'Vensim Variables'!$A:$A,0))</f>
        <v>g pollutant</v>
      </c>
      <c r="I2903" t="str">
        <f t="shared" si="90"/>
        <v>CH4</v>
      </c>
      <c r="J2903">
        <f>INDEX(NoSettings!$D:$D,MATCH(EPS!$A2903,NoSettings!$A:$A,0))</f>
        <v>56046300</v>
      </c>
      <c r="K2903">
        <f>INDEX(GWP!$C$2:$C$13,MATCH(EPS!I2903,GWP!$B$2:$B$13,0))</f>
        <v>28</v>
      </c>
      <c r="L2903" s="4">
        <f t="shared" si="91"/>
        <v>1.5692963999999999E-3</v>
      </c>
    </row>
    <row r="2904" spans="1:12">
      <c r="A2904" t="s">
        <v>8508</v>
      </c>
      <c r="B2904" t="s">
        <v>7381</v>
      </c>
      <c r="C2904" t="s">
        <v>1734</v>
      </c>
      <c r="D2904" t="s">
        <v>6892</v>
      </c>
      <c r="E2904" t="s">
        <v>1714</v>
      </c>
      <c r="H2904" t="str">
        <f>INDEX('Vensim Variables'!$B:$B,MATCH(EPS!$B2904,'Vensim Variables'!$A:$A,0))</f>
        <v>g pollutant</v>
      </c>
      <c r="I2904" t="str">
        <f t="shared" si="90"/>
        <v>N2O</v>
      </c>
      <c r="J2904">
        <f>INDEX(NoSettings!$D:$D,MATCH(EPS!$A2904,NoSettings!$A:$A,0))</f>
        <v>3950400</v>
      </c>
      <c r="K2904">
        <f>INDEX(GWP!$C$2:$C$13,MATCH(EPS!I2904,GWP!$B$2:$B$13,0))</f>
        <v>265</v>
      </c>
      <c r="L2904" s="4">
        <f t="shared" si="91"/>
        <v>1.0468560000000001E-3</v>
      </c>
    </row>
    <row r="2905" spans="1:12">
      <c r="A2905" t="s">
        <v>8509</v>
      </c>
      <c r="B2905" t="s">
        <v>7381</v>
      </c>
      <c r="C2905" t="s">
        <v>1734</v>
      </c>
      <c r="D2905" t="s">
        <v>6892</v>
      </c>
      <c r="E2905" t="s">
        <v>1715</v>
      </c>
      <c r="H2905" t="str">
        <f>INDEX('Vensim Variables'!$B:$B,MATCH(EPS!$B2905,'Vensim Variables'!$A:$A,0))</f>
        <v>g pollutant</v>
      </c>
      <c r="I2905" t="str">
        <f t="shared" si="90"/>
        <v>F gases</v>
      </c>
      <c r="J2905">
        <f>INDEX(NoSettings!$D:$D,MATCH(EPS!$A2905,NoSettings!$A:$A,0))</f>
        <v>0</v>
      </c>
      <c r="K2905">
        <f>INDEX(GWP!$C$2:$C$13,MATCH(EPS!I2905,GWP!$B$2:$B$13,0))</f>
        <v>1</v>
      </c>
      <c r="L2905" s="4">
        <f t="shared" si="91"/>
        <v>0</v>
      </c>
    </row>
    <row r="2906" spans="1:12">
      <c r="A2906" t="s">
        <v>8510</v>
      </c>
      <c r="B2906" t="s">
        <v>7381</v>
      </c>
      <c r="C2906" t="s">
        <v>1734</v>
      </c>
      <c r="D2906" t="s">
        <v>6893</v>
      </c>
      <c r="E2906" t="s">
        <v>1702</v>
      </c>
      <c r="H2906" t="str">
        <f>INDEX('Vensim Variables'!$B:$B,MATCH(EPS!$B2906,'Vensim Variables'!$A:$A,0))</f>
        <v>g pollutant</v>
      </c>
      <c r="I2906" t="str">
        <f t="shared" si="90"/>
        <v>CO2</v>
      </c>
      <c r="J2906">
        <f>INDEX(NoSettings!$D:$D,MATCH(EPS!$A2906,NoSettings!$A:$A,0))</f>
        <v>4962170000000</v>
      </c>
      <c r="K2906">
        <f>INDEX(GWP!$C$2:$C$13,MATCH(EPS!I2906,GWP!$B$2:$B$13,0))</f>
        <v>1</v>
      </c>
      <c r="L2906" s="4">
        <f t="shared" si="91"/>
        <v>4.9621700000000004</v>
      </c>
    </row>
    <row r="2907" spans="1:12">
      <c r="A2907" t="s">
        <v>8511</v>
      </c>
      <c r="B2907" t="s">
        <v>7381</v>
      </c>
      <c r="C2907" t="s">
        <v>1734</v>
      </c>
      <c r="D2907" t="s">
        <v>6893</v>
      </c>
      <c r="E2907" t="s">
        <v>1705</v>
      </c>
      <c r="H2907" t="str">
        <f>INDEX('Vensim Variables'!$B:$B,MATCH(EPS!$B2907,'Vensim Variables'!$A:$A,0))</f>
        <v>g pollutant</v>
      </c>
      <c r="I2907" t="str">
        <f t="shared" si="90"/>
        <v>VOC</v>
      </c>
      <c r="J2907">
        <f>INDEX(NoSettings!$D:$D,MATCH(EPS!$A2907,NoSettings!$A:$A,0))</f>
        <v>535589000</v>
      </c>
      <c r="K2907">
        <f>INDEX(GWP!$C$2:$C$13,MATCH(EPS!I2907,GWP!$B$2:$B$13,0))</f>
        <v>0</v>
      </c>
      <c r="L2907" s="4">
        <f t="shared" si="91"/>
        <v>0</v>
      </c>
    </row>
    <row r="2908" spans="1:12">
      <c r="A2908" t="s">
        <v>8512</v>
      </c>
      <c r="B2908" t="s">
        <v>7381</v>
      </c>
      <c r="C2908" t="s">
        <v>1734</v>
      </c>
      <c r="D2908" t="s">
        <v>6893</v>
      </c>
      <c r="E2908" t="s">
        <v>1706</v>
      </c>
      <c r="H2908" t="str">
        <f>INDEX('Vensim Variables'!$B:$B,MATCH(EPS!$B2908,'Vensim Variables'!$A:$A,0))</f>
        <v>g pollutant</v>
      </c>
      <c r="I2908" t="str">
        <f t="shared" si="90"/>
        <v>CO</v>
      </c>
      <c r="J2908">
        <f>INDEX(NoSettings!$D:$D,MATCH(EPS!$A2908,NoSettings!$A:$A,0))</f>
        <v>2985630000</v>
      </c>
      <c r="K2908">
        <f>INDEX(GWP!$C$2:$C$13,MATCH(EPS!I2908,GWP!$B$2:$B$13,0))</f>
        <v>0</v>
      </c>
      <c r="L2908" s="4">
        <f t="shared" si="91"/>
        <v>0</v>
      </c>
    </row>
    <row r="2909" spans="1:12">
      <c r="A2909" t="s">
        <v>8513</v>
      </c>
      <c r="B2909" t="s">
        <v>7381</v>
      </c>
      <c r="C2909" t="s">
        <v>1734</v>
      </c>
      <c r="D2909" t="s">
        <v>6893</v>
      </c>
      <c r="E2909" t="s">
        <v>1707</v>
      </c>
      <c r="H2909" t="str">
        <f>INDEX('Vensim Variables'!$B:$B,MATCH(EPS!$B2909,'Vensim Variables'!$A:$A,0))</f>
        <v>g pollutant</v>
      </c>
      <c r="I2909" t="str">
        <f t="shared" si="90"/>
        <v>NOx</v>
      </c>
      <c r="J2909">
        <f>INDEX(NoSettings!$D:$D,MATCH(EPS!$A2909,NoSettings!$A:$A,0))</f>
        <v>4994810000</v>
      </c>
      <c r="K2909">
        <f>INDEX(GWP!$C$2:$C$13,MATCH(EPS!I2909,GWP!$B$2:$B$13,0))</f>
        <v>0</v>
      </c>
      <c r="L2909" s="4">
        <f t="shared" si="91"/>
        <v>0</v>
      </c>
    </row>
    <row r="2910" spans="1:12">
      <c r="A2910" t="s">
        <v>8514</v>
      </c>
      <c r="B2910" t="s">
        <v>7381</v>
      </c>
      <c r="C2910" t="s">
        <v>1734</v>
      </c>
      <c r="D2910" t="s">
        <v>6893</v>
      </c>
      <c r="E2910" t="s">
        <v>1708</v>
      </c>
      <c r="H2910" t="str">
        <f>INDEX('Vensim Variables'!$B:$B,MATCH(EPS!$B2910,'Vensim Variables'!$A:$A,0))</f>
        <v>g pollutant</v>
      </c>
      <c r="I2910" t="str">
        <f t="shared" si="90"/>
        <v>PM10</v>
      </c>
      <c r="J2910">
        <f>INDEX(NoSettings!$D:$D,MATCH(EPS!$A2910,NoSettings!$A:$A,0))</f>
        <v>200320000</v>
      </c>
      <c r="K2910">
        <f>INDEX(GWP!$C$2:$C$13,MATCH(EPS!I2910,GWP!$B$2:$B$13,0))</f>
        <v>0</v>
      </c>
      <c r="L2910" s="4">
        <f t="shared" si="91"/>
        <v>0</v>
      </c>
    </row>
    <row r="2911" spans="1:12">
      <c r="A2911" t="s">
        <v>8515</v>
      </c>
      <c r="B2911" t="s">
        <v>7381</v>
      </c>
      <c r="C2911" t="s">
        <v>1734</v>
      </c>
      <c r="D2911" t="s">
        <v>6893</v>
      </c>
      <c r="E2911" t="s">
        <v>1709</v>
      </c>
      <c r="H2911" t="str">
        <f>INDEX('Vensim Variables'!$B:$B,MATCH(EPS!$B2911,'Vensim Variables'!$A:$A,0))</f>
        <v>g pollutant</v>
      </c>
      <c r="I2911" t="str">
        <f t="shared" si="90"/>
        <v>PM25</v>
      </c>
      <c r="J2911">
        <f>INDEX(NoSettings!$D:$D,MATCH(EPS!$A2911,NoSettings!$A:$A,0))</f>
        <v>188256000</v>
      </c>
      <c r="K2911">
        <f>INDEX(GWP!$C$2:$C$13,MATCH(EPS!I2911,GWP!$B$2:$B$13,0))</f>
        <v>0</v>
      </c>
      <c r="L2911" s="4">
        <f t="shared" si="91"/>
        <v>0</v>
      </c>
    </row>
    <row r="2912" spans="1:12">
      <c r="A2912" t="s">
        <v>8516</v>
      </c>
      <c r="B2912" t="s">
        <v>7381</v>
      </c>
      <c r="C2912" t="s">
        <v>1734</v>
      </c>
      <c r="D2912" t="s">
        <v>6893</v>
      </c>
      <c r="E2912" t="s">
        <v>1710</v>
      </c>
      <c r="H2912" t="str">
        <f>INDEX('Vensim Variables'!$B:$B,MATCH(EPS!$B2912,'Vensim Variables'!$A:$A,0))</f>
        <v>g pollutant</v>
      </c>
      <c r="I2912" t="str">
        <f t="shared" si="90"/>
        <v>SOx</v>
      </c>
      <c r="J2912">
        <f>INDEX(NoSettings!$D:$D,MATCH(EPS!$A2912,NoSettings!$A:$A,0))</f>
        <v>116245000</v>
      </c>
      <c r="K2912">
        <f>INDEX(GWP!$C$2:$C$13,MATCH(EPS!I2912,GWP!$B$2:$B$13,0))</f>
        <v>0</v>
      </c>
      <c r="L2912" s="4">
        <f t="shared" si="91"/>
        <v>0</v>
      </c>
    </row>
    <row r="2913" spans="1:12">
      <c r="A2913" t="s">
        <v>8517</v>
      </c>
      <c r="B2913" t="s">
        <v>7381</v>
      </c>
      <c r="C2913" t="s">
        <v>1734</v>
      </c>
      <c r="D2913" t="s">
        <v>6893</v>
      </c>
      <c r="E2913" t="s">
        <v>1711</v>
      </c>
      <c r="H2913" t="str">
        <f>INDEX('Vensim Variables'!$B:$B,MATCH(EPS!$B2913,'Vensim Variables'!$A:$A,0))</f>
        <v>g pollutant</v>
      </c>
      <c r="I2913" t="str">
        <f t="shared" si="90"/>
        <v>BC</v>
      </c>
      <c r="J2913">
        <f>INDEX(NoSettings!$D:$D,MATCH(EPS!$A2913,NoSettings!$A:$A,0))</f>
        <v>11783500</v>
      </c>
      <c r="K2913">
        <f>INDEX(GWP!$C$2:$C$13,MATCH(EPS!I2913,GWP!$B$2:$B$13,0))</f>
        <v>0</v>
      </c>
      <c r="L2913" s="4">
        <f t="shared" si="91"/>
        <v>0</v>
      </c>
    </row>
    <row r="2914" spans="1:12">
      <c r="A2914" t="s">
        <v>8518</v>
      </c>
      <c r="B2914" t="s">
        <v>7381</v>
      </c>
      <c r="C2914" t="s">
        <v>1734</v>
      </c>
      <c r="D2914" t="s">
        <v>6893</v>
      </c>
      <c r="E2914" t="s">
        <v>1712</v>
      </c>
      <c r="H2914" t="str">
        <f>INDEX('Vensim Variables'!$B:$B,MATCH(EPS!$B2914,'Vensim Variables'!$A:$A,0))</f>
        <v>g pollutant</v>
      </c>
      <c r="I2914" t="str">
        <f t="shared" si="90"/>
        <v>OC</v>
      </c>
      <c r="J2914">
        <f>INDEX(NoSettings!$D:$D,MATCH(EPS!$A2914,NoSettings!$A:$A,0))</f>
        <v>86038400</v>
      </c>
      <c r="K2914">
        <f>INDEX(GWP!$C$2:$C$13,MATCH(EPS!I2914,GWP!$B$2:$B$13,0))</f>
        <v>0</v>
      </c>
      <c r="L2914" s="4">
        <f t="shared" si="91"/>
        <v>0</v>
      </c>
    </row>
    <row r="2915" spans="1:12">
      <c r="A2915" t="s">
        <v>8519</v>
      </c>
      <c r="B2915" t="s">
        <v>7381</v>
      </c>
      <c r="C2915" t="s">
        <v>1734</v>
      </c>
      <c r="D2915" t="s">
        <v>6893</v>
      </c>
      <c r="E2915" t="s">
        <v>1713</v>
      </c>
      <c r="H2915" t="str">
        <f>INDEX('Vensim Variables'!$B:$B,MATCH(EPS!$B2915,'Vensim Variables'!$A:$A,0))</f>
        <v>g pollutant</v>
      </c>
      <c r="I2915" t="str">
        <f t="shared" si="90"/>
        <v>CH4</v>
      </c>
      <c r="J2915">
        <f>INDEX(NoSettings!$D:$D,MATCH(EPS!$A2915,NoSettings!$A:$A,0))</f>
        <v>106145000</v>
      </c>
      <c r="K2915">
        <f>INDEX(GWP!$C$2:$C$13,MATCH(EPS!I2915,GWP!$B$2:$B$13,0))</f>
        <v>28</v>
      </c>
      <c r="L2915" s="4">
        <f t="shared" si="91"/>
        <v>2.9720599999999999E-3</v>
      </c>
    </row>
    <row r="2916" spans="1:12">
      <c r="A2916" t="s">
        <v>8520</v>
      </c>
      <c r="B2916" t="s">
        <v>7381</v>
      </c>
      <c r="C2916" t="s">
        <v>1734</v>
      </c>
      <c r="D2916" t="s">
        <v>6893</v>
      </c>
      <c r="E2916" t="s">
        <v>1714</v>
      </c>
      <c r="H2916" t="str">
        <f>INDEX('Vensim Variables'!$B:$B,MATCH(EPS!$B2916,'Vensim Variables'!$A:$A,0))</f>
        <v>g pollutant</v>
      </c>
      <c r="I2916" t="str">
        <f t="shared" si="90"/>
        <v>N2O</v>
      </c>
      <c r="J2916">
        <f>INDEX(NoSettings!$D:$D,MATCH(EPS!$A2916,NoSettings!$A:$A,0))</f>
        <v>7481600</v>
      </c>
      <c r="K2916">
        <f>INDEX(GWP!$C$2:$C$13,MATCH(EPS!I2916,GWP!$B$2:$B$13,0))</f>
        <v>265</v>
      </c>
      <c r="L2916" s="4">
        <f t="shared" si="91"/>
        <v>1.9826240000000001E-3</v>
      </c>
    </row>
    <row r="2917" spans="1:12">
      <c r="A2917" t="s">
        <v>8521</v>
      </c>
      <c r="B2917" t="s">
        <v>7381</v>
      </c>
      <c r="C2917" t="s">
        <v>1734</v>
      </c>
      <c r="D2917" t="s">
        <v>6893</v>
      </c>
      <c r="E2917" t="s">
        <v>1715</v>
      </c>
      <c r="H2917" t="str">
        <f>INDEX('Vensim Variables'!$B:$B,MATCH(EPS!$B2917,'Vensim Variables'!$A:$A,0))</f>
        <v>g pollutant</v>
      </c>
      <c r="I2917" t="str">
        <f t="shared" si="90"/>
        <v>F gases</v>
      </c>
      <c r="J2917">
        <f>INDEX(NoSettings!$D:$D,MATCH(EPS!$A2917,NoSettings!$A:$A,0))</f>
        <v>0</v>
      </c>
      <c r="K2917">
        <f>INDEX(GWP!$C$2:$C$13,MATCH(EPS!I2917,GWP!$B$2:$B$13,0))</f>
        <v>1</v>
      </c>
      <c r="L2917" s="4">
        <f t="shared" si="91"/>
        <v>0</v>
      </c>
    </row>
    <row r="2918" spans="1:12">
      <c r="A2918" t="s">
        <v>8522</v>
      </c>
      <c r="B2918" t="s">
        <v>7381</v>
      </c>
      <c r="C2918" t="s">
        <v>1734</v>
      </c>
      <c r="D2918" t="s">
        <v>6894</v>
      </c>
      <c r="E2918" t="s">
        <v>1702</v>
      </c>
      <c r="H2918" t="str">
        <f>INDEX('Vensim Variables'!$B:$B,MATCH(EPS!$B2918,'Vensim Variables'!$A:$A,0))</f>
        <v>g pollutant</v>
      </c>
      <c r="I2918" t="str">
        <f t="shared" si="90"/>
        <v>CO2</v>
      </c>
      <c r="J2918">
        <f>INDEX(NoSettings!$D:$D,MATCH(EPS!$A2918,NoSettings!$A:$A,0))</f>
        <v>2809000000000</v>
      </c>
      <c r="K2918">
        <f>INDEX(GWP!$C$2:$C$13,MATCH(EPS!I2918,GWP!$B$2:$B$13,0))</f>
        <v>1</v>
      </c>
      <c r="L2918" s="4">
        <f t="shared" si="91"/>
        <v>2.8090000000000002</v>
      </c>
    </row>
    <row r="2919" spans="1:12">
      <c r="A2919" t="s">
        <v>8523</v>
      </c>
      <c r="B2919" t="s">
        <v>7381</v>
      </c>
      <c r="C2919" t="s">
        <v>1734</v>
      </c>
      <c r="D2919" t="s">
        <v>6894</v>
      </c>
      <c r="E2919" t="s">
        <v>1705</v>
      </c>
      <c r="H2919" t="str">
        <f>INDEX('Vensim Variables'!$B:$B,MATCH(EPS!$B2919,'Vensim Variables'!$A:$A,0))</f>
        <v>g pollutant</v>
      </c>
      <c r="I2919" t="str">
        <f t="shared" si="90"/>
        <v>VOC</v>
      </c>
      <c r="J2919">
        <f>INDEX(NoSettings!$D:$D,MATCH(EPS!$A2919,NoSettings!$A:$A,0))</f>
        <v>303187000</v>
      </c>
      <c r="K2919">
        <f>INDEX(GWP!$C$2:$C$13,MATCH(EPS!I2919,GWP!$B$2:$B$13,0))</f>
        <v>0</v>
      </c>
      <c r="L2919" s="4">
        <f t="shared" si="91"/>
        <v>0</v>
      </c>
    </row>
    <row r="2920" spans="1:12">
      <c r="A2920" t="s">
        <v>8524</v>
      </c>
      <c r="B2920" t="s">
        <v>7381</v>
      </c>
      <c r="C2920" t="s">
        <v>1734</v>
      </c>
      <c r="D2920" t="s">
        <v>6894</v>
      </c>
      <c r="E2920" t="s">
        <v>1706</v>
      </c>
      <c r="H2920" t="str">
        <f>INDEX('Vensim Variables'!$B:$B,MATCH(EPS!$B2920,'Vensim Variables'!$A:$A,0))</f>
        <v>g pollutant</v>
      </c>
      <c r="I2920" t="str">
        <f t="shared" si="90"/>
        <v>CO</v>
      </c>
      <c r="J2920">
        <f>INDEX(NoSettings!$D:$D,MATCH(EPS!$A2920,NoSettings!$A:$A,0))</f>
        <v>1690110000</v>
      </c>
      <c r="K2920">
        <f>INDEX(GWP!$C$2:$C$13,MATCH(EPS!I2920,GWP!$B$2:$B$13,0))</f>
        <v>0</v>
      </c>
      <c r="L2920" s="4">
        <f t="shared" si="91"/>
        <v>0</v>
      </c>
    </row>
    <row r="2921" spans="1:12">
      <c r="A2921" t="s">
        <v>8525</v>
      </c>
      <c r="B2921" t="s">
        <v>7381</v>
      </c>
      <c r="C2921" t="s">
        <v>1734</v>
      </c>
      <c r="D2921" t="s">
        <v>6894</v>
      </c>
      <c r="E2921" t="s">
        <v>1707</v>
      </c>
      <c r="H2921" t="str">
        <f>INDEX('Vensim Variables'!$B:$B,MATCH(EPS!$B2921,'Vensim Variables'!$A:$A,0))</f>
        <v>g pollutant</v>
      </c>
      <c r="I2921" t="str">
        <f t="shared" si="90"/>
        <v>NOx</v>
      </c>
      <c r="J2921">
        <f>INDEX(NoSettings!$D:$D,MATCH(EPS!$A2921,NoSettings!$A:$A,0))</f>
        <v>2827470000</v>
      </c>
      <c r="K2921">
        <f>INDEX(GWP!$C$2:$C$13,MATCH(EPS!I2921,GWP!$B$2:$B$13,0))</f>
        <v>0</v>
      </c>
      <c r="L2921" s="4">
        <f t="shared" si="91"/>
        <v>0</v>
      </c>
    </row>
    <row r="2922" spans="1:12">
      <c r="A2922" t="s">
        <v>8526</v>
      </c>
      <c r="B2922" t="s">
        <v>7381</v>
      </c>
      <c r="C2922" t="s">
        <v>1734</v>
      </c>
      <c r="D2922" t="s">
        <v>6894</v>
      </c>
      <c r="E2922" t="s">
        <v>1708</v>
      </c>
      <c r="H2922" t="str">
        <f>INDEX('Vensim Variables'!$B:$B,MATCH(EPS!$B2922,'Vensim Variables'!$A:$A,0))</f>
        <v>g pollutant</v>
      </c>
      <c r="I2922" t="str">
        <f t="shared" si="90"/>
        <v>PM10</v>
      </c>
      <c r="J2922">
        <f>INDEX(NoSettings!$D:$D,MATCH(EPS!$A2922,NoSettings!$A:$A,0))</f>
        <v>113397000</v>
      </c>
      <c r="K2922">
        <f>INDEX(GWP!$C$2:$C$13,MATCH(EPS!I2922,GWP!$B$2:$B$13,0))</f>
        <v>0</v>
      </c>
      <c r="L2922" s="4">
        <f t="shared" si="91"/>
        <v>0</v>
      </c>
    </row>
    <row r="2923" spans="1:12">
      <c r="A2923" t="s">
        <v>8527</v>
      </c>
      <c r="B2923" t="s">
        <v>7381</v>
      </c>
      <c r="C2923" t="s">
        <v>1734</v>
      </c>
      <c r="D2923" t="s">
        <v>6894</v>
      </c>
      <c r="E2923" t="s">
        <v>1709</v>
      </c>
      <c r="H2923" t="str">
        <f>INDEX('Vensim Variables'!$B:$B,MATCH(EPS!$B2923,'Vensim Variables'!$A:$A,0))</f>
        <v>g pollutant</v>
      </c>
      <c r="I2923" t="str">
        <f t="shared" si="90"/>
        <v>PM25</v>
      </c>
      <c r="J2923">
        <f>INDEX(NoSettings!$D:$D,MATCH(EPS!$A2923,NoSettings!$A:$A,0))</f>
        <v>106568000</v>
      </c>
      <c r="K2923">
        <f>INDEX(GWP!$C$2:$C$13,MATCH(EPS!I2923,GWP!$B$2:$B$13,0))</f>
        <v>0</v>
      </c>
      <c r="L2923" s="4">
        <f t="shared" si="91"/>
        <v>0</v>
      </c>
    </row>
    <row r="2924" spans="1:12">
      <c r="A2924" t="s">
        <v>8528</v>
      </c>
      <c r="B2924" t="s">
        <v>7381</v>
      </c>
      <c r="C2924" t="s">
        <v>1734</v>
      </c>
      <c r="D2924" t="s">
        <v>6894</v>
      </c>
      <c r="E2924" t="s">
        <v>1710</v>
      </c>
      <c r="H2924" t="str">
        <f>INDEX('Vensim Variables'!$B:$B,MATCH(EPS!$B2924,'Vensim Variables'!$A:$A,0))</f>
        <v>g pollutant</v>
      </c>
      <c r="I2924" t="str">
        <f t="shared" si="90"/>
        <v>SOx</v>
      </c>
      <c r="J2924">
        <f>INDEX(NoSettings!$D:$D,MATCH(EPS!$A2924,NoSettings!$A:$A,0))</f>
        <v>65804400</v>
      </c>
      <c r="K2924">
        <f>INDEX(GWP!$C$2:$C$13,MATCH(EPS!I2924,GWP!$B$2:$B$13,0))</f>
        <v>0</v>
      </c>
      <c r="L2924" s="4">
        <f t="shared" si="91"/>
        <v>0</v>
      </c>
    </row>
    <row r="2925" spans="1:12">
      <c r="A2925" t="s">
        <v>8529</v>
      </c>
      <c r="B2925" t="s">
        <v>7381</v>
      </c>
      <c r="C2925" t="s">
        <v>1734</v>
      </c>
      <c r="D2925" t="s">
        <v>6894</v>
      </c>
      <c r="E2925" t="s">
        <v>1711</v>
      </c>
      <c r="H2925" t="str">
        <f>INDEX('Vensim Variables'!$B:$B,MATCH(EPS!$B2925,'Vensim Variables'!$A:$A,0))</f>
        <v>g pollutant</v>
      </c>
      <c r="I2925" t="str">
        <f t="shared" si="90"/>
        <v>BC</v>
      </c>
      <c r="J2925">
        <f>INDEX(NoSettings!$D:$D,MATCH(EPS!$A2925,NoSettings!$A:$A,0))</f>
        <v>6670440</v>
      </c>
      <c r="K2925">
        <f>INDEX(GWP!$C$2:$C$13,MATCH(EPS!I2925,GWP!$B$2:$B$13,0))</f>
        <v>0</v>
      </c>
      <c r="L2925" s="4">
        <f t="shared" si="91"/>
        <v>0</v>
      </c>
    </row>
    <row r="2926" spans="1:12">
      <c r="A2926" t="s">
        <v>8530</v>
      </c>
      <c r="B2926" t="s">
        <v>7381</v>
      </c>
      <c r="C2926" t="s">
        <v>1734</v>
      </c>
      <c r="D2926" t="s">
        <v>6894</v>
      </c>
      <c r="E2926" t="s">
        <v>1712</v>
      </c>
      <c r="H2926" t="str">
        <f>INDEX('Vensim Variables'!$B:$B,MATCH(EPS!$B2926,'Vensim Variables'!$A:$A,0))</f>
        <v>g pollutant</v>
      </c>
      <c r="I2926" t="str">
        <f t="shared" si="90"/>
        <v>OC</v>
      </c>
      <c r="J2926">
        <f>INDEX(NoSettings!$D:$D,MATCH(EPS!$A2926,NoSettings!$A:$A,0))</f>
        <v>48704800</v>
      </c>
      <c r="K2926">
        <f>INDEX(GWP!$C$2:$C$13,MATCH(EPS!I2926,GWP!$B$2:$B$13,0))</f>
        <v>0</v>
      </c>
      <c r="L2926" s="4">
        <f t="shared" si="91"/>
        <v>0</v>
      </c>
    </row>
    <row r="2927" spans="1:12">
      <c r="A2927" t="s">
        <v>8531</v>
      </c>
      <c r="B2927" t="s">
        <v>7381</v>
      </c>
      <c r="C2927" t="s">
        <v>1734</v>
      </c>
      <c r="D2927" t="s">
        <v>6894</v>
      </c>
      <c r="E2927" t="s">
        <v>1713</v>
      </c>
      <c r="H2927" t="str">
        <f>INDEX('Vensim Variables'!$B:$B,MATCH(EPS!$B2927,'Vensim Variables'!$A:$A,0))</f>
        <v>g pollutant</v>
      </c>
      <c r="I2927" t="str">
        <f t="shared" si="90"/>
        <v>CH4</v>
      </c>
      <c r="J2927">
        <f>INDEX(NoSettings!$D:$D,MATCH(EPS!$A2927,NoSettings!$A:$A,0))</f>
        <v>60086900</v>
      </c>
      <c r="K2927">
        <f>INDEX(GWP!$C$2:$C$13,MATCH(EPS!I2927,GWP!$B$2:$B$13,0))</f>
        <v>28</v>
      </c>
      <c r="L2927" s="4">
        <f t="shared" si="91"/>
        <v>1.6824332E-3</v>
      </c>
    </row>
    <row r="2928" spans="1:12">
      <c r="A2928" t="s">
        <v>8532</v>
      </c>
      <c r="B2928" t="s">
        <v>7381</v>
      </c>
      <c r="C2928" t="s">
        <v>1734</v>
      </c>
      <c r="D2928" t="s">
        <v>6894</v>
      </c>
      <c r="E2928" t="s">
        <v>1714</v>
      </c>
      <c r="H2928" t="str">
        <f>INDEX('Vensim Variables'!$B:$B,MATCH(EPS!$B2928,'Vensim Variables'!$A:$A,0))</f>
        <v>g pollutant</v>
      </c>
      <c r="I2928" t="str">
        <f t="shared" si="90"/>
        <v>N2O</v>
      </c>
      <c r="J2928">
        <f>INDEX(NoSettings!$D:$D,MATCH(EPS!$A2928,NoSettings!$A:$A,0))</f>
        <v>4235200</v>
      </c>
      <c r="K2928">
        <f>INDEX(GWP!$C$2:$C$13,MATCH(EPS!I2928,GWP!$B$2:$B$13,0))</f>
        <v>265</v>
      </c>
      <c r="L2928" s="4">
        <f t="shared" si="91"/>
        <v>1.1223279999999999E-3</v>
      </c>
    </row>
    <row r="2929" spans="1:12">
      <c r="A2929" t="s">
        <v>8533</v>
      </c>
      <c r="B2929" t="s">
        <v>7381</v>
      </c>
      <c r="C2929" t="s">
        <v>1734</v>
      </c>
      <c r="D2929" t="s">
        <v>6894</v>
      </c>
      <c r="E2929" t="s">
        <v>1715</v>
      </c>
      <c r="H2929" t="str">
        <f>INDEX('Vensim Variables'!$B:$B,MATCH(EPS!$B2929,'Vensim Variables'!$A:$A,0))</f>
        <v>g pollutant</v>
      </c>
      <c r="I2929" t="str">
        <f t="shared" si="90"/>
        <v>F gases</v>
      </c>
      <c r="J2929">
        <f>INDEX(NoSettings!$D:$D,MATCH(EPS!$A2929,NoSettings!$A:$A,0))</f>
        <v>0</v>
      </c>
      <c r="K2929">
        <f>INDEX(GWP!$C$2:$C$13,MATCH(EPS!I2929,GWP!$B$2:$B$13,0))</f>
        <v>1</v>
      </c>
      <c r="L2929" s="4">
        <f t="shared" si="91"/>
        <v>0</v>
      </c>
    </row>
    <row r="2930" spans="1:12">
      <c r="A2930" t="s">
        <v>8534</v>
      </c>
      <c r="B2930" t="s">
        <v>7381</v>
      </c>
      <c r="C2930" t="s">
        <v>1734</v>
      </c>
      <c r="D2930" t="s">
        <v>6895</v>
      </c>
      <c r="E2930" t="s">
        <v>1702</v>
      </c>
      <c r="H2930" t="str">
        <f>INDEX('Vensim Variables'!$B:$B,MATCH(EPS!$B2930,'Vensim Variables'!$A:$A,0))</f>
        <v>g pollutant</v>
      </c>
      <c r="I2930" t="str">
        <f t="shared" si="90"/>
        <v>CO2</v>
      </c>
      <c r="J2930">
        <f>INDEX(NoSettings!$D:$D,MATCH(EPS!$A2930,NoSettings!$A:$A,0))</f>
        <v>17218000000000</v>
      </c>
      <c r="K2930">
        <f>INDEX(GWP!$C$2:$C$13,MATCH(EPS!I2930,GWP!$B$2:$B$13,0))</f>
        <v>1</v>
      </c>
      <c r="L2930" s="4">
        <f t="shared" si="91"/>
        <v>17.218</v>
      </c>
    </row>
    <row r="2931" spans="1:12">
      <c r="A2931" t="s">
        <v>8535</v>
      </c>
      <c r="B2931" t="s">
        <v>7381</v>
      </c>
      <c r="C2931" t="s">
        <v>1734</v>
      </c>
      <c r="D2931" t="s">
        <v>6895</v>
      </c>
      <c r="E2931" t="s">
        <v>1705</v>
      </c>
      <c r="H2931" t="str">
        <f>INDEX('Vensim Variables'!$B:$B,MATCH(EPS!$B2931,'Vensim Variables'!$A:$A,0))</f>
        <v>g pollutant</v>
      </c>
      <c r="I2931" t="str">
        <f t="shared" si="90"/>
        <v>VOC</v>
      </c>
      <c r="J2931">
        <f>INDEX(NoSettings!$D:$D,MATCH(EPS!$A2931,NoSettings!$A:$A,0))</f>
        <v>1858410000</v>
      </c>
      <c r="K2931">
        <f>INDEX(GWP!$C$2:$C$13,MATCH(EPS!I2931,GWP!$B$2:$B$13,0))</f>
        <v>0</v>
      </c>
      <c r="L2931" s="4">
        <f t="shared" si="91"/>
        <v>0</v>
      </c>
    </row>
    <row r="2932" spans="1:12">
      <c r="A2932" t="s">
        <v>8536</v>
      </c>
      <c r="B2932" t="s">
        <v>7381</v>
      </c>
      <c r="C2932" t="s">
        <v>1734</v>
      </c>
      <c r="D2932" t="s">
        <v>6895</v>
      </c>
      <c r="E2932" t="s">
        <v>1706</v>
      </c>
      <c r="H2932" t="str">
        <f>INDEX('Vensim Variables'!$B:$B,MATCH(EPS!$B2932,'Vensim Variables'!$A:$A,0))</f>
        <v>g pollutant</v>
      </c>
      <c r="I2932" t="str">
        <f t="shared" si="90"/>
        <v>CO</v>
      </c>
      <c r="J2932">
        <f>INDEX(NoSettings!$D:$D,MATCH(EPS!$A2932,NoSettings!$A:$A,0))</f>
        <v>10359700000</v>
      </c>
      <c r="K2932">
        <f>INDEX(GWP!$C$2:$C$13,MATCH(EPS!I2932,GWP!$B$2:$B$13,0))</f>
        <v>0</v>
      </c>
      <c r="L2932" s="4">
        <f t="shared" si="91"/>
        <v>0</v>
      </c>
    </row>
    <row r="2933" spans="1:12">
      <c r="A2933" t="s">
        <v>8537</v>
      </c>
      <c r="B2933" t="s">
        <v>7381</v>
      </c>
      <c r="C2933" t="s">
        <v>1734</v>
      </c>
      <c r="D2933" t="s">
        <v>6895</v>
      </c>
      <c r="E2933" t="s">
        <v>1707</v>
      </c>
      <c r="H2933" t="str">
        <f>INDEX('Vensim Variables'!$B:$B,MATCH(EPS!$B2933,'Vensim Variables'!$A:$A,0))</f>
        <v>g pollutant</v>
      </c>
      <c r="I2933" t="str">
        <f t="shared" si="90"/>
        <v>NOx</v>
      </c>
      <c r="J2933">
        <f>INDEX(NoSettings!$D:$D,MATCH(EPS!$A2933,NoSettings!$A:$A,0))</f>
        <v>17331200000</v>
      </c>
      <c r="K2933">
        <f>INDEX(GWP!$C$2:$C$13,MATCH(EPS!I2933,GWP!$B$2:$B$13,0))</f>
        <v>0</v>
      </c>
      <c r="L2933" s="4">
        <f t="shared" si="91"/>
        <v>0</v>
      </c>
    </row>
    <row r="2934" spans="1:12">
      <c r="A2934" t="s">
        <v>8538</v>
      </c>
      <c r="B2934" t="s">
        <v>7381</v>
      </c>
      <c r="C2934" t="s">
        <v>1734</v>
      </c>
      <c r="D2934" t="s">
        <v>6895</v>
      </c>
      <c r="E2934" t="s">
        <v>1708</v>
      </c>
      <c r="H2934" t="str">
        <f>INDEX('Vensim Variables'!$B:$B,MATCH(EPS!$B2934,'Vensim Variables'!$A:$A,0))</f>
        <v>g pollutant</v>
      </c>
      <c r="I2934" t="str">
        <f t="shared" si="90"/>
        <v>PM10</v>
      </c>
      <c r="J2934">
        <f>INDEX(NoSettings!$D:$D,MATCH(EPS!$A2934,NoSettings!$A:$A,0))</f>
        <v>695079000</v>
      </c>
      <c r="K2934">
        <f>INDEX(GWP!$C$2:$C$13,MATCH(EPS!I2934,GWP!$B$2:$B$13,0))</f>
        <v>0</v>
      </c>
      <c r="L2934" s="4">
        <f t="shared" si="91"/>
        <v>0</v>
      </c>
    </row>
    <row r="2935" spans="1:12">
      <c r="A2935" t="s">
        <v>8539</v>
      </c>
      <c r="B2935" t="s">
        <v>7381</v>
      </c>
      <c r="C2935" t="s">
        <v>1734</v>
      </c>
      <c r="D2935" t="s">
        <v>6895</v>
      </c>
      <c r="E2935" t="s">
        <v>1709</v>
      </c>
      <c r="H2935" t="str">
        <f>INDEX('Vensim Variables'!$B:$B,MATCH(EPS!$B2935,'Vensim Variables'!$A:$A,0))</f>
        <v>g pollutant</v>
      </c>
      <c r="I2935" t="str">
        <f t="shared" si="90"/>
        <v>PM25</v>
      </c>
      <c r="J2935">
        <f>INDEX(NoSettings!$D:$D,MATCH(EPS!$A2935,NoSettings!$A:$A,0))</f>
        <v>653218000</v>
      </c>
      <c r="K2935">
        <f>INDEX(GWP!$C$2:$C$13,MATCH(EPS!I2935,GWP!$B$2:$B$13,0))</f>
        <v>0</v>
      </c>
      <c r="L2935" s="4">
        <f t="shared" si="91"/>
        <v>0</v>
      </c>
    </row>
    <row r="2936" spans="1:12">
      <c r="A2936" t="s">
        <v>8540</v>
      </c>
      <c r="B2936" t="s">
        <v>7381</v>
      </c>
      <c r="C2936" t="s">
        <v>1734</v>
      </c>
      <c r="D2936" t="s">
        <v>6895</v>
      </c>
      <c r="E2936" t="s">
        <v>1710</v>
      </c>
      <c r="H2936" t="str">
        <f>INDEX('Vensim Variables'!$B:$B,MATCH(EPS!$B2936,'Vensim Variables'!$A:$A,0))</f>
        <v>g pollutant</v>
      </c>
      <c r="I2936" t="str">
        <f t="shared" si="90"/>
        <v>SOx</v>
      </c>
      <c r="J2936">
        <f>INDEX(NoSettings!$D:$D,MATCH(EPS!$A2936,NoSettings!$A:$A,0))</f>
        <v>403354000</v>
      </c>
      <c r="K2936">
        <f>INDEX(GWP!$C$2:$C$13,MATCH(EPS!I2936,GWP!$B$2:$B$13,0))</f>
        <v>0</v>
      </c>
      <c r="L2936" s="4">
        <f t="shared" si="91"/>
        <v>0</v>
      </c>
    </row>
    <row r="2937" spans="1:12">
      <c r="A2937" t="s">
        <v>8541</v>
      </c>
      <c r="B2937" t="s">
        <v>7381</v>
      </c>
      <c r="C2937" t="s">
        <v>1734</v>
      </c>
      <c r="D2937" t="s">
        <v>6895</v>
      </c>
      <c r="E2937" t="s">
        <v>1711</v>
      </c>
      <c r="H2937" t="str">
        <f>INDEX('Vensim Variables'!$B:$B,MATCH(EPS!$B2937,'Vensim Variables'!$A:$A,0))</f>
        <v>g pollutant</v>
      </c>
      <c r="I2937" t="str">
        <f t="shared" si="90"/>
        <v>BC</v>
      </c>
      <c r="J2937">
        <f>INDEX(NoSettings!$D:$D,MATCH(EPS!$A2937,NoSettings!$A:$A,0))</f>
        <v>40887000</v>
      </c>
      <c r="K2937">
        <f>INDEX(GWP!$C$2:$C$13,MATCH(EPS!I2937,GWP!$B$2:$B$13,0))</f>
        <v>0</v>
      </c>
      <c r="L2937" s="4">
        <f t="shared" si="91"/>
        <v>0</v>
      </c>
    </row>
    <row r="2938" spans="1:12">
      <c r="A2938" t="s">
        <v>8542</v>
      </c>
      <c r="B2938" t="s">
        <v>7381</v>
      </c>
      <c r="C2938" t="s">
        <v>1734</v>
      </c>
      <c r="D2938" t="s">
        <v>6895</v>
      </c>
      <c r="E2938" t="s">
        <v>1712</v>
      </c>
      <c r="H2938" t="str">
        <f>INDEX('Vensim Variables'!$B:$B,MATCH(EPS!$B2938,'Vensim Variables'!$A:$A,0))</f>
        <v>g pollutant</v>
      </c>
      <c r="I2938" t="str">
        <f t="shared" si="90"/>
        <v>OC</v>
      </c>
      <c r="J2938">
        <f>INDEX(NoSettings!$D:$D,MATCH(EPS!$A2938,NoSettings!$A:$A,0))</f>
        <v>298540000</v>
      </c>
      <c r="K2938">
        <f>INDEX(GWP!$C$2:$C$13,MATCH(EPS!I2938,GWP!$B$2:$B$13,0))</f>
        <v>0</v>
      </c>
      <c r="L2938" s="4">
        <f t="shared" si="91"/>
        <v>0</v>
      </c>
    </row>
    <row r="2939" spans="1:12">
      <c r="A2939" t="s">
        <v>8543</v>
      </c>
      <c r="B2939" t="s">
        <v>7381</v>
      </c>
      <c r="C2939" t="s">
        <v>1734</v>
      </c>
      <c r="D2939" t="s">
        <v>6895</v>
      </c>
      <c r="E2939" t="s">
        <v>1713</v>
      </c>
      <c r="H2939" t="str">
        <f>INDEX('Vensim Variables'!$B:$B,MATCH(EPS!$B2939,'Vensim Variables'!$A:$A,0))</f>
        <v>g pollutant</v>
      </c>
      <c r="I2939" t="str">
        <f t="shared" si="90"/>
        <v>CH4</v>
      </c>
      <c r="J2939">
        <f>INDEX(NoSettings!$D:$D,MATCH(EPS!$A2939,NoSettings!$A:$A,0))</f>
        <v>368308000</v>
      </c>
      <c r="K2939">
        <f>INDEX(GWP!$C$2:$C$13,MATCH(EPS!I2939,GWP!$B$2:$B$13,0))</f>
        <v>28</v>
      </c>
      <c r="L2939" s="4">
        <f t="shared" si="91"/>
        <v>1.0312623999999999E-2</v>
      </c>
    </row>
    <row r="2940" spans="1:12">
      <c r="A2940" t="s">
        <v>8544</v>
      </c>
      <c r="B2940" t="s">
        <v>7381</v>
      </c>
      <c r="C2940" t="s">
        <v>1734</v>
      </c>
      <c r="D2940" t="s">
        <v>6895</v>
      </c>
      <c r="E2940" t="s">
        <v>1714</v>
      </c>
      <c r="H2940" t="str">
        <f>INDEX('Vensim Variables'!$B:$B,MATCH(EPS!$B2940,'Vensim Variables'!$A:$A,0))</f>
        <v>g pollutant</v>
      </c>
      <c r="I2940" t="str">
        <f t="shared" si="90"/>
        <v>N2O</v>
      </c>
      <c r="J2940">
        <f>INDEX(NoSettings!$D:$D,MATCH(EPS!$A2940,NoSettings!$A:$A,0))</f>
        <v>25960000</v>
      </c>
      <c r="K2940">
        <f>INDEX(GWP!$C$2:$C$13,MATCH(EPS!I2940,GWP!$B$2:$B$13,0))</f>
        <v>265</v>
      </c>
      <c r="L2940" s="4">
        <f t="shared" si="91"/>
        <v>6.8793999999999999E-3</v>
      </c>
    </row>
    <row r="2941" spans="1:12">
      <c r="A2941" t="s">
        <v>8545</v>
      </c>
      <c r="B2941" t="s">
        <v>7381</v>
      </c>
      <c r="C2941" t="s">
        <v>1734</v>
      </c>
      <c r="D2941" t="s">
        <v>6895</v>
      </c>
      <c r="E2941" t="s">
        <v>1715</v>
      </c>
      <c r="H2941" t="str">
        <f>INDEX('Vensim Variables'!$B:$B,MATCH(EPS!$B2941,'Vensim Variables'!$A:$A,0))</f>
        <v>g pollutant</v>
      </c>
      <c r="I2941" t="str">
        <f t="shared" si="90"/>
        <v>F gases</v>
      </c>
      <c r="J2941">
        <f>INDEX(NoSettings!$D:$D,MATCH(EPS!$A2941,NoSettings!$A:$A,0))</f>
        <v>0</v>
      </c>
      <c r="K2941">
        <f>INDEX(GWP!$C$2:$C$13,MATCH(EPS!I2941,GWP!$B$2:$B$13,0))</f>
        <v>1</v>
      </c>
      <c r="L2941" s="4">
        <f t="shared" si="91"/>
        <v>0</v>
      </c>
    </row>
    <row r="2942" spans="1:12">
      <c r="A2942" t="s">
        <v>8546</v>
      </c>
      <c r="B2942" t="s">
        <v>7381</v>
      </c>
      <c r="C2942" t="s">
        <v>1734</v>
      </c>
      <c r="D2942" t="s">
        <v>6896</v>
      </c>
      <c r="E2942" t="s">
        <v>1702</v>
      </c>
      <c r="H2942" t="str">
        <f>INDEX('Vensim Variables'!$B:$B,MATCH(EPS!$B2942,'Vensim Variables'!$A:$A,0))</f>
        <v>g pollutant</v>
      </c>
      <c r="I2942" t="str">
        <f t="shared" si="90"/>
        <v>CO2</v>
      </c>
      <c r="J2942">
        <f>INDEX(NoSettings!$D:$D,MATCH(EPS!$A2942,NoSettings!$A:$A,0))</f>
        <v>48056400000000</v>
      </c>
      <c r="K2942">
        <f>INDEX(GWP!$C$2:$C$13,MATCH(EPS!I2942,GWP!$B$2:$B$13,0))</f>
        <v>1</v>
      </c>
      <c r="L2942" s="4">
        <f t="shared" si="91"/>
        <v>48.056399999999996</v>
      </c>
    </row>
    <row r="2943" spans="1:12">
      <c r="A2943" t="s">
        <v>8547</v>
      </c>
      <c r="B2943" t="s">
        <v>7381</v>
      </c>
      <c r="C2943" t="s">
        <v>1734</v>
      </c>
      <c r="D2943" t="s">
        <v>6896</v>
      </c>
      <c r="E2943" t="s">
        <v>1705</v>
      </c>
      <c r="H2943" t="str">
        <f>INDEX('Vensim Variables'!$B:$B,MATCH(EPS!$B2943,'Vensim Variables'!$A:$A,0))</f>
        <v>g pollutant</v>
      </c>
      <c r="I2943" t="str">
        <f t="shared" si="90"/>
        <v>VOC</v>
      </c>
      <c r="J2943">
        <f>INDEX(NoSettings!$D:$D,MATCH(EPS!$A2943,NoSettings!$A:$A,0))</f>
        <v>5186940000</v>
      </c>
      <c r="K2943">
        <f>INDEX(GWP!$C$2:$C$13,MATCH(EPS!I2943,GWP!$B$2:$B$13,0))</f>
        <v>0</v>
      </c>
      <c r="L2943" s="4">
        <f t="shared" si="91"/>
        <v>0</v>
      </c>
    </row>
    <row r="2944" spans="1:12">
      <c r="A2944" t="s">
        <v>8548</v>
      </c>
      <c r="B2944" t="s">
        <v>7381</v>
      </c>
      <c r="C2944" t="s">
        <v>1734</v>
      </c>
      <c r="D2944" t="s">
        <v>6896</v>
      </c>
      <c r="E2944" t="s">
        <v>1706</v>
      </c>
      <c r="H2944" t="str">
        <f>INDEX('Vensim Variables'!$B:$B,MATCH(EPS!$B2944,'Vensim Variables'!$A:$A,0))</f>
        <v>g pollutant</v>
      </c>
      <c r="I2944" t="str">
        <f t="shared" si="90"/>
        <v>CO</v>
      </c>
      <c r="J2944">
        <f>INDEX(NoSettings!$D:$D,MATCH(EPS!$A2944,NoSettings!$A:$A,0))</f>
        <v>28914500000</v>
      </c>
      <c r="K2944">
        <f>INDEX(GWP!$C$2:$C$13,MATCH(EPS!I2944,GWP!$B$2:$B$13,0))</f>
        <v>0</v>
      </c>
      <c r="L2944" s="4">
        <f t="shared" si="91"/>
        <v>0</v>
      </c>
    </row>
    <row r="2945" spans="1:12">
      <c r="A2945" t="s">
        <v>8549</v>
      </c>
      <c r="B2945" t="s">
        <v>7381</v>
      </c>
      <c r="C2945" t="s">
        <v>1734</v>
      </c>
      <c r="D2945" t="s">
        <v>6896</v>
      </c>
      <c r="E2945" t="s">
        <v>1707</v>
      </c>
      <c r="H2945" t="str">
        <f>INDEX('Vensim Variables'!$B:$B,MATCH(EPS!$B2945,'Vensim Variables'!$A:$A,0))</f>
        <v>g pollutant</v>
      </c>
      <c r="I2945" t="str">
        <f t="shared" si="90"/>
        <v>NOx</v>
      </c>
      <c r="J2945">
        <f>INDEX(NoSettings!$D:$D,MATCH(EPS!$A2945,NoSettings!$A:$A,0))</f>
        <v>48372500000</v>
      </c>
      <c r="K2945">
        <f>INDEX(GWP!$C$2:$C$13,MATCH(EPS!I2945,GWP!$B$2:$B$13,0))</f>
        <v>0</v>
      </c>
      <c r="L2945" s="4">
        <f t="shared" si="91"/>
        <v>0</v>
      </c>
    </row>
    <row r="2946" spans="1:12">
      <c r="A2946" t="s">
        <v>8550</v>
      </c>
      <c r="B2946" t="s">
        <v>7381</v>
      </c>
      <c r="C2946" t="s">
        <v>1734</v>
      </c>
      <c r="D2946" t="s">
        <v>6896</v>
      </c>
      <c r="E2946" t="s">
        <v>1708</v>
      </c>
      <c r="H2946" t="str">
        <f>INDEX('Vensim Variables'!$B:$B,MATCH(EPS!$B2946,'Vensim Variables'!$A:$A,0))</f>
        <v>g pollutant</v>
      </c>
      <c r="I2946" t="str">
        <f t="shared" si="90"/>
        <v>PM10</v>
      </c>
      <c r="J2946">
        <f>INDEX(NoSettings!$D:$D,MATCH(EPS!$A2946,NoSettings!$A:$A,0))</f>
        <v>1940010000</v>
      </c>
      <c r="K2946">
        <f>INDEX(GWP!$C$2:$C$13,MATCH(EPS!I2946,GWP!$B$2:$B$13,0))</f>
        <v>0</v>
      </c>
      <c r="L2946" s="4">
        <f t="shared" si="91"/>
        <v>0</v>
      </c>
    </row>
    <row r="2947" spans="1:12">
      <c r="A2947" t="s">
        <v>8551</v>
      </c>
      <c r="B2947" t="s">
        <v>7381</v>
      </c>
      <c r="C2947" t="s">
        <v>1734</v>
      </c>
      <c r="D2947" t="s">
        <v>6896</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INDEX(NoSettings!$D:$D,MATCH(EPS!$A2947,NoSettings!$A:$A,0))</f>
        <v>1823170000</v>
      </c>
      <c r="K2947">
        <f>INDEX(GWP!$C$2:$C$13,MATCH(EPS!I2947,GWP!$B$2:$B$13,0))</f>
        <v>0</v>
      </c>
      <c r="L2947" s="4">
        <f t="shared" ref="L2947:L3010" si="93">IF(H2947="g pollutant",K2947*J2947/10^12,IF(H2947="MMTCO2e",J2947,IF(H2947="MWh",J2947,0)))</f>
        <v>0</v>
      </c>
    </row>
    <row r="2948" spans="1:12">
      <c r="A2948" t="s">
        <v>8552</v>
      </c>
      <c r="B2948" t="s">
        <v>7381</v>
      </c>
      <c r="C2948" t="s">
        <v>1734</v>
      </c>
      <c r="D2948" t="s">
        <v>6896</v>
      </c>
      <c r="E2948" t="s">
        <v>1710</v>
      </c>
      <c r="H2948" t="str">
        <f>INDEX('Vensim Variables'!$B:$B,MATCH(EPS!$B2948,'Vensim Variables'!$A:$A,0))</f>
        <v>g pollutant</v>
      </c>
      <c r="I2948" t="str">
        <f t="shared" si="92"/>
        <v>SOx</v>
      </c>
      <c r="J2948">
        <f>INDEX(NoSettings!$D:$D,MATCH(EPS!$A2948,NoSettings!$A:$A,0))</f>
        <v>1125790000</v>
      </c>
      <c r="K2948">
        <f>INDEX(GWP!$C$2:$C$13,MATCH(EPS!I2948,GWP!$B$2:$B$13,0))</f>
        <v>0</v>
      </c>
      <c r="L2948" s="4">
        <f t="shared" si="93"/>
        <v>0</v>
      </c>
    </row>
    <row r="2949" spans="1:12">
      <c r="A2949" t="s">
        <v>8553</v>
      </c>
      <c r="B2949" t="s">
        <v>7381</v>
      </c>
      <c r="C2949" t="s">
        <v>1734</v>
      </c>
      <c r="D2949" t="s">
        <v>6896</v>
      </c>
      <c r="E2949" t="s">
        <v>1711</v>
      </c>
      <c r="H2949" t="str">
        <f>INDEX('Vensim Variables'!$B:$B,MATCH(EPS!$B2949,'Vensim Variables'!$A:$A,0))</f>
        <v>g pollutant</v>
      </c>
      <c r="I2949" t="str">
        <f t="shared" si="92"/>
        <v>BC</v>
      </c>
      <c r="J2949">
        <f>INDEX(NoSettings!$D:$D,MATCH(EPS!$A2949,NoSettings!$A:$A,0))</f>
        <v>114118000</v>
      </c>
      <c r="K2949">
        <f>INDEX(GWP!$C$2:$C$13,MATCH(EPS!I2949,GWP!$B$2:$B$13,0))</f>
        <v>0</v>
      </c>
      <c r="L2949" s="4">
        <f t="shared" si="93"/>
        <v>0</v>
      </c>
    </row>
    <row r="2950" spans="1:12">
      <c r="A2950" t="s">
        <v>8554</v>
      </c>
      <c r="B2950" t="s">
        <v>7381</v>
      </c>
      <c r="C2950" t="s">
        <v>1734</v>
      </c>
      <c r="D2950" t="s">
        <v>6896</v>
      </c>
      <c r="E2950" t="s">
        <v>1712</v>
      </c>
      <c r="H2950" t="str">
        <f>INDEX('Vensim Variables'!$B:$B,MATCH(EPS!$B2950,'Vensim Variables'!$A:$A,0))</f>
        <v>g pollutant</v>
      </c>
      <c r="I2950" t="str">
        <f t="shared" si="92"/>
        <v>OC</v>
      </c>
      <c r="J2950">
        <f>INDEX(NoSettings!$D:$D,MATCH(EPS!$A2950,NoSettings!$A:$A,0))</f>
        <v>833244000</v>
      </c>
      <c r="K2950">
        <f>INDEX(GWP!$C$2:$C$13,MATCH(EPS!I2950,GWP!$B$2:$B$13,0))</f>
        <v>0</v>
      </c>
      <c r="L2950" s="4">
        <f t="shared" si="93"/>
        <v>0</v>
      </c>
    </row>
    <row r="2951" spans="1:12">
      <c r="A2951" t="s">
        <v>8555</v>
      </c>
      <c r="B2951" t="s">
        <v>7381</v>
      </c>
      <c r="C2951" t="s">
        <v>1734</v>
      </c>
      <c r="D2951" t="s">
        <v>6896</v>
      </c>
      <c r="E2951" t="s">
        <v>1713</v>
      </c>
      <c r="H2951" t="str">
        <f>INDEX('Vensim Variables'!$B:$B,MATCH(EPS!$B2951,'Vensim Variables'!$A:$A,0))</f>
        <v>g pollutant</v>
      </c>
      <c r="I2951" t="str">
        <f t="shared" si="92"/>
        <v>CH4</v>
      </c>
      <c r="J2951">
        <f>INDEX(NoSettings!$D:$D,MATCH(EPS!$A2951,NoSettings!$A:$A,0))</f>
        <v>1027970000</v>
      </c>
      <c r="K2951">
        <f>INDEX(GWP!$C$2:$C$13,MATCH(EPS!I2951,GWP!$B$2:$B$13,0))</f>
        <v>28</v>
      </c>
      <c r="L2951" s="4">
        <f t="shared" si="93"/>
        <v>2.8783159999999999E-2</v>
      </c>
    </row>
    <row r="2952" spans="1:12">
      <c r="A2952" t="s">
        <v>8556</v>
      </c>
      <c r="B2952" t="s">
        <v>7381</v>
      </c>
      <c r="C2952" t="s">
        <v>1734</v>
      </c>
      <c r="D2952" t="s">
        <v>6896</v>
      </c>
      <c r="E2952" t="s">
        <v>1714</v>
      </c>
      <c r="H2952" t="str">
        <f>INDEX('Vensim Variables'!$B:$B,MATCH(EPS!$B2952,'Vensim Variables'!$A:$A,0))</f>
        <v>g pollutant</v>
      </c>
      <c r="I2952" t="str">
        <f t="shared" si="92"/>
        <v>N2O</v>
      </c>
      <c r="J2952">
        <f>INDEX(NoSettings!$D:$D,MATCH(EPS!$A2952,NoSettings!$A:$A,0))</f>
        <v>72456000</v>
      </c>
      <c r="K2952">
        <f>INDEX(GWP!$C$2:$C$13,MATCH(EPS!I2952,GWP!$B$2:$B$13,0))</f>
        <v>265</v>
      </c>
      <c r="L2952" s="4">
        <f t="shared" si="93"/>
        <v>1.920084E-2</v>
      </c>
    </row>
    <row r="2953" spans="1:12">
      <c r="A2953" t="s">
        <v>8557</v>
      </c>
      <c r="B2953" t="s">
        <v>7381</v>
      </c>
      <c r="C2953" t="s">
        <v>1734</v>
      </c>
      <c r="D2953" t="s">
        <v>6896</v>
      </c>
      <c r="E2953" t="s">
        <v>1715</v>
      </c>
      <c r="H2953" t="str">
        <f>INDEX('Vensim Variables'!$B:$B,MATCH(EPS!$B2953,'Vensim Variables'!$A:$A,0))</f>
        <v>g pollutant</v>
      </c>
      <c r="I2953" t="str">
        <f t="shared" si="92"/>
        <v>F gases</v>
      </c>
      <c r="J2953">
        <f>INDEX(NoSettings!$D:$D,MATCH(EPS!$A2953,NoSettings!$A:$A,0))</f>
        <v>0</v>
      </c>
      <c r="K2953">
        <f>INDEX(GWP!$C$2:$C$13,MATCH(EPS!I2953,GWP!$B$2:$B$13,0))</f>
        <v>1</v>
      </c>
      <c r="L2953" s="4">
        <f t="shared" si="93"/>
        <v>0</v>
      </c>
    </row>
    <row r="2954" spans="1:12">
      <c r="A2954" t="s">
        <v>8558</v>
      </c>
      <c r="B2954" t="s">
        <v>7381</v>
      </c>
      <c r="C2954" t="s">
        <v>1734</v>
      </c>
      <c r="D2954" t="s">
        <v>6897</v>
      </c>
      <c r="E2954" t="s">
        <v>1702</v>
      </c>
      <c r="H2954" t="str">
        <f>INDEX('Vensim Variables'!$B:$B,MATCH(EPS!$B2954,'Vensim Variables'!$A:$A,0))</f>
        <v>g pollutant</v>
      </c>
      <c r="I2954" t="str">
        <f t="shared" si="92"/>
        <v>CO2</v>
      </c>
      <c r="J2954">
        <f>INDEX(NoSettings!$D:$D,MATCH(EPS!$A2954,NoSettings!$A:$A,0))</f>
        <v>0</v>
      </c>
      <c r="K2954">
        <f>INDEX(GWP!$C$2:$C$13,MATCH(EPS!I2954,GWP!$B$2:$B$13,0))</f>
        <v>1</v>
      </c>
      <c r="L2954" s="4">
        <f t="shared" si="93"/>
        <v>0</v>
      </c>
    </row>
    <row r="2955" spans="1:12">
      <c r="A2955" t="s">
        <v>8559</v>
      </c>
      <c r="B2955" t="s">
        <v>7381</v>
      </c>
      <c r="C2955" t="s">
        <v>1734</v>
      </c>
      <c r="D2955" t="s">
        <v>6897</v>
      </c>
      <c r="E2955" t="s">
        <v>1705</v>
      </c>
      <c r="H2955" t="str">
        <f>INDEX('Vensim Variables'!$B:$B,MATCH(EPS!$B2955,'Vensim Variables'!$A:$A,0))</f>
        <v>g pollutant</v>
      </c>
      <c r="I2955" t="str">
        <f t="shared" si="92"/>
        <v>VOC</v>
      </c>
      <c r="J2955">
        <f>INDEX(NoSettings!$D:$D,MATCH(EPS!$A2955,NoSettings!$A:$A,0))</f>
        <v>0</v>
      </c>
      <c r="K2955">
        <f>INDEX(GWP!$C$2:$C$13,MATCH(EPS!I2955,GWP!$B$2:$B$13,0))</f>
        <v>0</v>
      </c>
      <c r="L2955" s="4">
        <f t="shared" si="93"/>
        <v>0</v>
      </c>
    </row>
    <row r="2956" spans="1:12">
      <c r="A2956" t="s">
        <v>8560</v>
      </c>
      <c r="B2956" t="s">
        <v>7381</v>
      </c>
      <c r="C2956" t="s">
        <v>1734</v>
      </c>
      <c r="D2956" t="s">
        <v>6897</v>
      </c>
      <c r="E2956" t="s">
        <v>1706</v>
      </c>
      <c r="H2956" t="str">
        <f>INDEX('Vensim Variables'!$B:$B,MATCH(EPS!$B2956,'Vensim Variables'!$A:$A,0))</f>
        <v>g pollutant</v>
      </c>
      <c r="I2956" t="str">
        <f t="shared" si="92"/>
        <v>CO</v>
      </c>
      <c r="J2956">
        <f>INDEX(NoSettings!$D:$D,MATCH(EPS!$A2956,NoSettings!$A:$A,0))</f>
        <v>0</v>
      </c>
      <c r="K2956">
        <f>INDEX(GWP!$C$2:$C$13,MATCH(EPS!I2956,GWP!$B$2:$B$13,0))</f>
        <v>0</v>
      </c>
      <c r="L2956" s="4">
        <f t="shared" si="93"/>
        <v>0</v>
      </c>
    </row>
    <row r="2957" spans="1:12">
      <c r="A2957" t="s">
        <v>8561</v>
      </c>
      <c r="B2957" t="s">
        <v>7381</v>
      </c>
      <c r="C2957" t="s">
        <v>1734</v>
      </c>
      <c r="D2957" t="s">
        <v>6897</v>
      </c>
      <c r="E2957" t="s">
        <v>1707</v>
      </c>
      <c r="H2957" t="str">
        <f>INDEX('Vensim Variables'!$B:$B,MATCH(EPS!$B2957,'Vensim Variables'!$A:$A,0))</f>
        <v>g pollutant</v>
      </c>
      <c r="I2957" t="str">
        <f t="shared" si="92"/>
        <v>NOx</v>
      </c>
      <c r="J2957">
        <f>INDEX(NoSettings!$D:$D,MATCH(EPS!$A2957,NoSettings!$A:$A,0))</f>
        <v>0</v>
      </c>
      <c r="K2957">
        <f>INDEX(GWP!$C$2:$C$13,MATCH(EPS!I2957,GWP!$B$2:$B$13,0))</f>
        <v>0</v>
      </c>
      <c r="L2957" s="4">
        <f t="shared" si="93"/>
        <v>0</v>
      </c>
    </row>
    <row r="2958" spans="1:12">
      <c r="A2958" t="s">
        <v>8562</v>
      </c>
      <c r="B2958" t="s">
        <v>7381</v>
      </c>
      <c r="C2958" t="s">
        <v>1734</v>
      </c>
      <c r="D2958" t="s">
        <v>6897</v>
      </c>
      <c r="E2958" t="s">
        <v>1708</v>
      </c>
      <c r="H2958" t="str">
        <f>INDEX('Vensim Variables'!$B:$B,MATCH(EPS!$B2958,'Vensim Variables'!$A:$A,0))</f>
        <v>g pollutant</v>
      </c>
      <c r="I2958" t="str">
        <f t="shared" si="92"/>
        <v>PM10</v>
      </c>
      <c r="J2958">
        <f>INDEX(NoSettings!$D:$D,MATCH(EPS!$A2958,NoSettings!$A:$A,0))</f>
        <v>0</v>
      </c>
      <c r="K2958">
        <f>INDEX(GWP!$C$2:$C$13,MATCH(EPS!I2958,GWP!$B$2:$B$13,0))</f>
        <v>0</v>
      </c>
      <c r="L2958" s="4">
        <f t="shared" si="93"/>
        <v>0</v>
      </c>
    </row>
    <row r="2959" spans="1:12">
      <c r="A2959" t="s">
        <v>8563</v>
      </c>
      <c r="B2959" t="s">
        <v>7381</v>
      </c>
      <c r="C2959" t="s">
        <v>1734</v>
      </c>
      <c r="D2959" t="s">
        <v>6897</v>
      </c>
      <c r="E2959" t="s">
        <v>1709</v>
      </c>
      <c r="H2959" t="str">
        <f>INDEX('Vensim Variables'!$B:$B,MATCH(EPS!$B2959,'Vensim Variables'!$A:$A,0))</f>
        <v>g pollutant</v>
      </c>
      <c r="I2959" t="str">
        <f t="shared" si="92"/>
        <v>PM25</v>
      </c>
      <c r="J2959">
        <f>INDEX(NoSettings!$D:$D,MATCH(EPS!$A2959,NoSettings!$A:$A,0))</f>
        <v>0</v>
      </c>
      <c r="K2959">
        <f>INDEX(GWP!$C$2:$C$13,MATCH(EPS!I2959,GWP!$B$2:$B$13,0))</f>
        <v>0</v>
      </c>
      <c r="L2959" s="4">
        <f t="shared" si="93"/>
        <v>0</v>
      </c>
    </row>
    <row r="2960" spans="1:12">
      <c r="A2960" t="s">
        <v>8564</v>
      </c>
      <c r="B2960" t="s">
        <v>7381</v>
      </c>
      <c r="C2960" t="s">
        <v>1734</v>
      </c>
      <c r="D2960" t="s">
        <v>6897</v>
      </c>
      <c r="E2960" t="s">
        <v>1710</v>
      </c>
      <c r="H2960" t="str">
        <f>INDEX('Vensim Variables'!$B:$B,MATCH(EPS!$B2960,'Vensim Variables'!$A:$A,0))</f>
        <v>g pollutant</v>
      </c>
      <c r="I2960" t="str">
        <f t="shared" si="92"/>
        <v>SOx</v>
      </c>
      <c r="J2960">
        <f>INDEX(NoSettings!$D:$D,MATCH(EPS!$A2960,NoSettings!$A:$A,0))</f>
        <v>0</v>
      </c>
      <c r="K2960">
        <f>INDEX(GWP!$C$2:$C$13,MATCH(EPS!I2960,GWP!$B$2:$B$13,0))</f>
        <v>0</v>
      </c>
      <c r="L2960" s="4">
        <f t="shared" si="93"/>
        <v>0</v>
      </c>
    </row>
    <row r="2961" spans="1:12">
      <c r="A2961" t="s">
        <v>8565</v>
      </c>
      <c r="B2961" t="s">
        <v>7381</v>
      </c>
      <c r="C2961" t="s">
        <v>1734</v>
      </c>
      <c r="D2961" t="s">
        <v>6897</v>
      </c>
      <c r="E2961" t="s">
        <v>1711</v>
      </c>
      <c r="H2961" t="str">
        <f>INDEX('Vensim Variables'!$B:$B,MATCH(EPS!$B2961,'Vensim Variables'!$A:$A,0))</f>
        <v>g pollutant</v>
      </c>
      <c r="I2961" t="str">
        <f t="shared" si="92"/>
        <v>BC</v>
      </c>
      <c r="J2961">
        <f>INDEX(NoSettings!$D:$D,MATCH(EPS!$A2961,NoSettings!$A:$A,0))</f>
        <v>0</v>
      </c>
      <c r="K2961">
        <f>INDEX(GWP!$C$2:$C$13,MATCH(EPS!I2961,GWP!$B$2:$B$13,0))</f>
        <v>0</v>
      </c>
      <c r="L2961" s="4">
        <f t="shared" si="93"/>
        <v>0</v>
      </c>
    </row>
    <row r="2962" spans="1:12">
      <c r="A2962" t="s">
        <v>8566</v>
      </c>
      <c r="B2962" t="s">
        <v>7381</v>
      </c>
      <c r="C2962" t="s">
        <v>1734</v>
      </c>
      <c r="D2962" t="s">
        <v>6897</v>
      </c>
      <c r="E2962" t="s">
        <v>1712</v>
      </c>
      <c r="H2962" t="str">
        <f>INDEX('Vensim Variables'!$B:$B,MATCH(EPS!$B2962,'Vensim Variables'!$A:$A,0))</f>
        <v>g pollutant</v>
      </c>
      <c r="I2962" t="str">
        <f t="shared" si="92"/>
        <v>OC</v>
      </c>
      <c r="J2962">
        <f>INDEX(NoSettings!$D:$D,MATCH(EPS!$A2962,NoSettings!$A:$A,0))</f>
        <v>0</v>
      </c>
      <c r="K2962">
        <f>INDEX(GWP!$C$2:$C$13,MATCH(EPS!I2962,GWP!$B$2:$B$13,0))</f>
        <v>0</v>
      </c>
      <c r="L2962" s="4">
        <f t="shared" si="93"/>
        <v>0</v>
      </c>
    </row>
    <row r="2963" spans="1:12">
      <c r="A2963" t="s">
        <v>8567</v>
      </c>
      <c r="B2963" t="s">
        <v>7381</v>
      </c>
      <c r="C2963" t="s">
        <v>1734</v>
      </c>
      <c r="D2963" t="s">
        <v>6897</v>
      </c>
      <c r="E2963" t="s">
        <v>1713</v>
      </c>
      <c r="H2963" t="str">
        <f>INDEX('Vensim Variables'!$B:$B,MATCH(EPS!$B2963,'Vensim Variables'!$A:$A,0))</f>
        <v>g pollutant</v>
      </c>
      <c r="I2963" t="str">
        <f t="shared" si="92"/>
        <v>CH4</v>
      </c>
      <c r="J2963">
        <f>INDEX(NoSettings!$D:$D,MATCH(EPS!$A2963,NoSettings!$A:$A,0))</f>
        <v>0</v>
      </c>
      <c r="K2963">
        <f>INDEX(GWP!$C$2:$C$13,MATCH(EPS!I2963,GWP!$B$2:$B$13,0))</f>
        <v>28</v>
      </c>
      <c r="L2963" s="4">
        <f t="shared" si="93"/>
        <v>0</v>
      </c>
    </row>
    <row r="2964" spans="1:12">
      <c r="A2964" t="s">
        <v>8568</v>
      </c>
      <c r="B2964" t="s">
        <v>7381</v>
      </c>
      <c r="C2964" t="s">
        <v>1734</v>
      </c>
      <c r="D2964" t="s">
        <v>6897</v>
      </c>
      <c r="E2964" t="s">
        <v>1714</v>
      </c>
      <c r="H2964" t="str">
        <f>INDEX('Vensim Variables'!$B:$B,MATCH(EPS!$B2964,'Vensim Variables'!$A:$A,0))</f>
        <v>g pollutant</v>
      </c>
      <c r="I2964" t="str">
        <f t="shared" si="92"/>
        <v>N2O</v>
      </c>
      <c r="J2964">
        <f>INDEX(NoSettings!$D:$D,MATCH(EPS!$A2964,NoSettings!$A:$A,0))</f>
        <v>0</v>
      </c>
      <c r="K2964">
        <f>INDEX(GWP!$C$2:$C$13,MATCH(EPS!I2964,GWP!$B$2:$B$13,0))</f>
        <v>265</v>
      </c>
      <c r="L2964" s="4">
        <f t="shared" si="93"/>
        <v>0</v>
      </c>
    </row>
    <row r="2965" spans="1:12">
      <c r="A2965" t="s">
        <v>8569</v>
      </c>
      <c r="B2965" t="s">
        <v>7381</v>
      </c>
      <c r="C2965" t="s">
        <v>1734</v>
      </c>
      <c r="D2965" t="s">
        <v>6897</v>
      </c>
      <c r="E2965" t="s">
        <v>1715</v>
      </c>
      <c r="H2965" t="str">
        <f>INDEX('Vensim Variables'!$B:$B,MATCH(EPS!$B2965,'Vensim Variables'!$A:$A,0))</f>
        <v>g pollutant</v>
      </c>
      <c r="I2965" t="str">
        <f t="shared" si="92"/>
        <v>F gases</v>
      </c>
      <c r="J2965">
        <f>INDEX(NoSettings!$D:$D,MATCH(EPS!$A2965,NoSettings!$A:$A,0))</f>
        <v>0</v>
      </c>
      <c r="K2965">
        <f>INDEX(GWP!$C$2:$C$13,MATCH(EPS!I2965,GWP!$B$2:$B$13,0))</f>
        <v>1</v>
      </c>
      <c r="L2965" s="4">
        <f t="shared" si="93"/>
        <v>0</v>
      </c>
    </row>
    <row r="2966" spans="1:12">
      <c r="A2966" t="s">
        <v>8570</v>
      </c>
      <c r="B2966" t="s">
        <v>7381</v>
      </c>
      <c r="C2966" t="s">
        <v>1734</v>
      </c>
      <c r="D2966" t="s">
        <v>6898</v>
      </c>
      <c r="E2966" t="s">
        <v>1702</v>
      </c>
      <c r="H2966" t="str">
        <f>INDEX('Vensim Variables'!$B:$B,MATCH(EPS!$B2966,'Vensim Variables'!$A:$A,0))</f>
        <v>g pollutant</v>
      </c>
      <c r="I2966" t="str">
        <f t="shared" si="92"/>
        <v>CO2</v>
      </c>
      <c r="J2966">
        <f>INDEX(NoSettings!$D:$D,MATCH(EPS!$A2966,NoSettings!$A:$A,0))</f>
        <v>11413200000000</v>
      </c>
      <c r="K2966">
        <f>INDEX(GWP!$C$2:$C$13,MATCH(EPS!I2966,GWP!$B$2:$B$13,0))</f>
        <v>1</v>
      </c>
      <c r="L2966" s="4">
        <f t="shared" si="93"/>
        <v>11.4132</v>
      </c>
    </row>
    <row r="2967" spans="1:12">
      <c r="A2967" t="s">
        <v>8571</v>
      </c>
      <c r="B2967" t="s">
        <v>7381</v>
      </c>
      <c r="C2967" t="s">
        <v>1734</v>
      </c>
      <c r="D2967" t="s">
        <v>6898</v>
      </c>
      <c r="E2967" t="s">
        <v>1705</v>
      </c>
      <c r="H2967" t="str">
        <f>INDEX('Vensim Variables'!$B:$B,MATCH(EPS!$B2967,'Vensim Variables'!$A:$A,0))</f>
        <v>g pollutant</v>
      </c>
      <c r="I2967" t="str">
        <f t="shared" si="92"/>
        <v>VOC</v>
      </c>
      <c r="J2967">
        <f>INDEX(NoSettings!$D:$D,MATCH(EPS!$A2967,NoSettings!$A:$A,0))</f>
        <v>1231880000</v>
      </c>
      <c r="K2967">
        <f>INDEX(GWP!$C$2:$C$13,MATCH(EPS!I2967,GWP!$B$2:$B$13,0))</f>
        <v>0</v>
      </c>
      <c r="L2967" s="4">
        <f t="shared" si="93"/>
        <v>0</v>
      </c>
    </row>
    <row r="2968" spans="1:12">
      <c r="A2968" t="s">
        <v>8572</v>
      </c>
      <c r="B2968" t="s">
        <v>7381</v>
      </c>
      <c r="C2968" t="s">
        <v>1734</v>
      </c>
      <c r="D2968" t="s">
        <v>6898</v>
      </c>
      <c r="E2968" t="s">
        <v>1706</v>
      </c>
      <c r="H2968" t="str">
        <f>INDEX('Vensim Variables'!$B:$B,MATCH(EPS!$B2968,'Vensim Variables'!$A:$A,0))</f>
        <v>g pollutant</v>
      </c>
      <c r="I2968" t="str">
        <f t="shared" si="92"/>
        <v>CO</v>
      </c>
      <c r="J2968">
        <f>INDEX(NoSettings!$D:$D,MATCH(EPS!$A2968,NoSettings!$A:$A,0))</f>
        <v>6867070000</v>
      </c>
      <c r="K2968">
        <f>INDEX(GWP!$C$2:$C$13,MATCH(EPS!I2968,GWP!$B$2:$B$13,0))</f>
        <v>0</v>
      </c>
      <c r="L2968" s="4">
        <f t="shared" si="93"/>
        <v>0</v>
      </c>
    </row>
    <row r="2969" spans="1:12">
      <c r="A2969" t="s">
        <v>8573</v>
      </c>
      <c r="B2969" t="s">
        <v>7381</v>
      </c>
      <c r="C2969" t="s">
        <v>1734</v>
      </c>
      <c r="D2969" t="s">
        <v>6898</v>
      </c>
      <c r="E2969" t="s">
        <v>1707</v>
      </c>
      <c r="H2969" t="str">
        <f>INDEX('Vensim Variables'!$B:$B,MATCH(EPS!$B2969,'Vensim Variables'!$A:$A,0))</f>
        <v>g pollutant</v>
      </c>
      <c r="I2969" t="str">
        <f t="shared" si="92"/>
        <v>NOx</v>
      </c>
      <c r="J2969">
        <f>INDEX(NoSettings!$D:$D,MATCH(EPS!$A2969,NoSettings!$A:$A,0))</f>
        <v>11488300000</v>
      </c>
      <c r="K2969">
        <f>INDEX(GWP!$C$2:$C$13,MATCH(EPS!I2969,GWP!$B$2:$B$13,0))</f>
        <v>0</v>
      </c>
      <c r="L2969" s="4">
        <f t="shared" si="93"/>
        <v>0</v>
      </c>
    </row>
    <row r="2970" spans="1:12">
      <c r="A2970" t="s">
        <v>8574</v>
      </c>
      <c r="B2970" t="s">
        <v>7381</v>
      </c>
      <c r="C2970" t="s">
        <v>1734</v>
      </c>
      <c r="D2970" t="s">
        <v>6898</v>
      </c>
      <c r="E2970" t="s">
        <v>1708</v>
      </c>
      <c r="H2970" t="str">
        <f>INDEX('Vensim Variables'!$B:$B,MATCH(EPS!$B2970,'Vensim Variables'!$A:$A,0))</f>
        <v>g pollutant</v>
      </c>
      <c r="I2970" t="str">
        <f t="shared" si="92"/>
        <v>PM10</v>
      </c>
      <c r="J2970">
        <f>INDEX(NoSettings!$D:$D,MATCH(EPS!$A2970,NoSettings!$A:$A,0))</f>
        <v>460744000</v>
      </c>
      <c r="K2970">
        <f>INDEX(GWP!$C$2:$C$13,MATCH(EPS!I2970,GWP!$B$2:$B$13,0))</f>
        <v>0</v>
      </c>
      <c r="L2970" s="4">
        <f t="shared" si="93"/>
        <v>0</v>
      </c>
    </row>
    <row r="2971" spans="1:12">
      <c r="A2971" t="s">
        <v>8575</v>
      </c>
      <c r="B2971" t="s">
        <v>7381</v>
      </c>
      <c r="C2971" t="s">
        <v>1734</v>
      </c>
      <c r="D2971" t="s">
        <v>6898</v>
      </c>
      <c r="E2971" t="s">
        <v>1709</v>
      </c>
      <c r="H2971" t="str">
        <f>INDEX('Vensim Variables'!$B:$B,MATCH(EPS!$B2971,'Vensim Variables'!$A:$A,0))</f>
        <v>g pollutant</v>
      </c>
      <c r="I2971" t="str">
        <f t="shared" si="92"/>
        <v>PM25</v>
      </c>
      <c r="J2971">
        <f>INDEX(NoSettings!$D:$D,MATCH(EPS!$A2971,NoSettings!$A:$A,0))</f>
        <v>432996000</v>
      </c>
      <c r="K2971">
        <f>INDEX(GWP!$C$2:$C$13,MATCH(EPS!I2971,GWP!$B$2:$B$13,0))</f>
        <v>0</v>
      </c>
      <c r="L2971" s="4">
        <f t="shared" si="93"/>
        <v>0</v>
      </c>
    </row>
    <row r="2972" spans="1:12">
      <c r="A2972" t="s">
        <v>8576</v>
      </c>
      <c r="B2972" t="s">
        <v>7381</v>
      </c>
      <c r="C2972" t="s">
        <v>1734</v>
      </c>
      <c r="D2972" t="s">
        <v>6898</v>
      </c>
      <c r="E2972" t="s">
        <v>1710</v>
      </c>
      <c r="H2972" t="str">
        <f>INDEX('Vensim Variables'!$B:$B,MATCH(EPS!$B2972,'Vensim Variables'!$A:$A,0))</f>
        <v>g pollutant</v>
      </c>
      <c r="I2972" t="str">
        <f t="shared" si="92"/>
        <v>SOx</v>
      </c>
      <c r="J2972">
        <f>INDEX(NoSettings!$D:$D,MATCH(EPS!$A2972,NoSettings!$A:$A,0))</f>
        <v>267369000</v>
      </c>
      <c r="K2972">
        <f>INDEX(GWP!$C$2:$C$13,MATCH(EPS!I2972,GWP!$B$2:$B$13,0))</f>
        <v>0</v>
      </c>
      <c r="L2972" s="4">
        <f t="shared" si="93"/>
        <v>0</v>
      </c>
    </row>
    <row r="2973" spans="1:12">
      <c r="A2973" t="s">
        <v>8577</v>
      </c>
      <c r="B2973" t="s">
        <v>7381</v>
      </c>
      <c r="C2973" t="s">
        <v>1734</v>
      </c>
      <c r="D2973" t="s">
        <v>6898</v>
      </c>
      <c r="E2973" t="s">
        <v>1711</v>
      </c>
      <c r="H2973" t="str">
        <f>INDEX('Vensim Variables'!$B:$B,MATCH(EPS!$B2973,'Vensim Variables'!$A:$A,0))</f>
        <v>g pollutant</v>
      </c>
      <c r="I2973" t="str">
        <f t="shared" si="92"/>
        <v>BC</v>
      </c>
      <c r="J2973">
        <f>INDEX(NoSettings!$D:$D,MATCH(EPS!$A2973,NoSettings!$A:$A,0))</f>
        <v>27102600</v>
      </c>
      <c r="K2973">
        <f>INDEX(GWP!$C$2:$C$13,MATCH(EPS!I2973,GWP!$B$2:$B$13,0))</f>
        <v>0</v>
      </c>
      <c r="L2973" s="4">
        <f t="shared" si="93"/>
        <v>0</v>
      </c>
    </row>
    <row r="2974" spans="1:12">
      <c r="A2974" t="s">
        <v>8578</v>
      </c>
      <c r="B2974" t="s">
        <v>7381</v>
      </c>
      <c r="C2974" t="s">
        <v>1734</v>
      </c>
      <c r="D2974" t="s">
        <v>6898</v>
      </c>
      <c r="E2974" t="s">
        <v>1712</v>
      </c>
      <c r="H2974" t="str">
        <f>INDEX('Vensim Variables'!$B:$B,MATCH(EPS!$B2974,'Vensim Variables'!$A:$A,0))</f>
        <v>g pollutant</v>
      </c>
      <c r="I2974" t="str">
        <f t="shared" si="92"/>
        <v>OC</v>
      </c>
      <c r="J2974">
        <f>INDEX(NoSettings!$D:$D,MATCH(EPS!$A2974,NoSettings!$A:$A,0))</f>
        <v>197892000</v>
      </c>
      <c r="K2974">
        <f>INDEX(GWP!$C$2:$C$13,MATCH(EPS!I2974,GWP!$B$2:$B$13,0))</f>
        <v>0</v>
      </c>
      <c r="L2974" s="4">
        <f t="shared" si="93"/>
        <v>0</v>
      </c>
    </row>
    <row r="2975" spans="1:12">
      <c r="A2975" t="s">
        <v>8579</v>
      </c>
      <c r="B2975" t="s">
        <v>7381</v>
      </c>
      <c r="C2975" t="s">
        <v>1734</v>
      </c>
      <c r="D2975" t="s">
        <v>6898</v>
      </c>
      <c r="E2975" t="s">
        <v>1713</v>
      </c>
      <c r="H2975" t="str">
        <f>INDEX('Vensim Variables'!$B:$B,MATCH(EPS!$B2975,'Vensim Variables'!$A:$A,0))</f>
        <v>g pollutant</v>
      </c>
      <c r="I2975" t="str">
        <f t="shared" si="92"/>
        <v>CH4</v>
      </c>
      <c r="J2975">
        <f>INDEX(NoSettings!$D:$D,MATCH(EPS!$A2975,NoSettings!$A:$A,0))</f>
        <v>244138000</v>
      </c>
      <c r="K2975">
        <f>INDEX(GWP!$C$2:$C$13,MATCH(EPS!I2975,GWP!$B$2:$B$13,0))</f>
        <v>28</v>
      </c>
      <c r="L2975" s="4">
        <f t="shared" si="93"/>
        <v>6.8358639999999997E-3</v>
      </c>
    </row>
    <row r="2976" spans="1:12">
      <c r="A2976" t="s">
        <v>8580</v>
      </c>
      <c r="B2976" t="s">
        <v>7381</v>
      </c>
      <c r="C2976" t="s">
        <v>1734</v>
      </c>
      <c r="D2976" t="s">
        <v>6898</v>
      </c>
      <c r="E2976" t="s">
        <v>1714</v>
      </c>
      <c r="H2976" t="str">
        <f>INDEX('Vensim Variables'!$B:$B,MATCH(EPS!$B2976,'Vensim Variables'!$A:$A,0))</f>
        <v>g pollutant</v>
      </c>
      <c r="I2976" t="str">
        <f t="shared" si="92"/>
        <v>N2O</v>
      </c>
      <c r="J2976">
        <f>INDEX(NoSettings!$D:$D,MATCH(EPS!$A2976,NoSettings!$A:$A,0))</f>
        <v>17208000</v>
      </c>
      <c r="K2976">
        <f>INDEX(GWP!$C$2:$C$13,MATCH(EPS!I2976,GWP!$B$2:$B$13,0))</f>
        <v>265</v>
      </c>
      <c r="L2976" s="4">
        <f t="shared" si="93"/>
        <v>4.56012E-3</v>
      </c>
    </row>
    <row r="2977" spans="1:12">
      <c r="A2977" t="s">
        <v>8581</v>
      </c>
      <c r="B2977" t="s">
        <v>7381</v>
      </c>
      <c r="C2977" t="s">
        <v>1734</v>
      </c>
      <c r="D2977" t="s">
        <v>6898</v>
      </c>
      <c r="E2977" t="s">
        <v>1715</v>
      </c>
      <c r="H2977" t="str">
        <f>INDEX('Vensim Variables'!$B:$B,MATCH(EPS!$B2977,'Vensim Variables'!$A:$A,0))</f>
        <v>g pollutant</v>
      </c>
      <c r="I2977" t="str">
        <f t="shared" si="92"/>
        <v>F gases</v>
      </c>
      <c r="J2977">
        <f>INDEX(NoSettings!$D:$D,MATCH(EPS!$A2977,NoSettings!$A:$A,0))</f>
        <v>0</v>
      </c>
      <c r="K2977">
        <f>INDEX(GWP!$C$2:$C$13,MATCH(EPS!I2977,GWP!$B$2:$B$13,0))</f>
        <v>1</v>
      </c>
      <c r="L2977" s="4">
        <f t="shared" si="93"/>
        <v>0</v>
      </c>
    </row>
    <row r="2978" spans="1:12">
      <c r="A2978" t="s">
        <v>8582</v>
      </c>
      <c r="B2978" t="s">
        <v>7381</v>
      </c>
      <c r="C2978" t="s">
        <v>1735</v>
      </c>
      <c r="D2978" t="s">
        <v>6874</v>
      </c>
      <c r="E2978" t="s">
        <v>1702</v>
      </c>
      <c r="H2978" t="str">
        <f>INDEX('Vensim Variables'!$B:$B,MATCH(EPS!$B2978,'Vensim Variables'!$A:$A,0))</f>
        <v>g pollutant</v>
      </c>
      <c r="I2978" t="str">
        <f t="shared" si="92"/>
        <v>CO2</v>
      </c>
      <c r="J2978">
        <f>INDEX(NoSettings!$D:$D,MATCH(EPS!$A2978,NoSettings!$A:$A,0))</f>
        <v>0</v>
      </c>
      <c r="K2978">
        <f>INDEX(GWP!$C$2:$C$13,MATCH(EPS!I2978,GWP!$B$2:$B$13,0))</f>
        <v>1</v>
      </c>
      <c r="L2978" s="4">
        <f t="shared" si="93"/>
        <v>0</v>
      </c>
    </row>
    <row r="2979" spans="1:12">
      <c r="A2979" t="s">
        <v>8583</v>
      </c>
      <c r="B2979" t="s">
        <v>7381</v>
      </c>
      <c r="C2979" t="s">
        <v>1735</v>
      </c>
      <c r="D2979" t="s">
        <v>6874</v>
      </c>
      <c r="E2979" t="s">
        <v>1705</v>
      </c>
      <c r="H2979" t="str">
        <f>INDEX('Vensim Variables'!$B:$B,MATCH(EPS!$B2979,'Vensim Variables'!$A:$A,0))</f>
        <v>g pollutant</v>
      </c>
      <c r="I2979" t="str">
        <f t="shared" si="92"/>
        <v>VOC</v>
      </c>
      <c r="J2979">
        <f>INDEX(NoSettings!$D:$D,MATCH(EPS!$A2979,NoSettings!$A:$A,0))</f>
        <v>711353000</v>
      </c>
      <c r="K2979">
        <f>INDEX(GWP!$C$2:$C$13,MATCH(EPS!I2979,GWP!$B$2:$B$13,0))</f>
        <v>0</v>
      </c>
      <c r="L2979" s="4">
        <f t="shared" si="93"/>
        <v>0</v>
      </c>
    </row>
    <row r="2980" spans="1:12">
      <c r="A2980" t="s">
        <v>8584</v>
      </c>
      <c r="B2980" t="s">
        <v>7381</v>
      </c>
      <c r="C2980" t="s">
        <v>1735</v>
      </c>
      <c r="D2980" t="s">
        <v>6874</v>
      </c>
      <c r="E2980" t="s">
        <v>1706</v>
      </c>
      <c r="H2980" t="str">
        <f>INDEX('Vensim Variables'!$B:$B,MATCH(EPS!$B2980,'Vensim Variables'!$A:$A,0))</f>
        <v>g pollutant</v>
      </c>
      <c r="I2980" t="str">
        <f t="shared" si="92"/>
        <v>CO</v>
      </c>
      <c r="J2980">
        <f>INDEX(NoSettings!$D:$D,MATCH(EPS!$A2980,NoSettings!$A:$A,0))</f>
        <v>21036300000</v>
      </c>
      <c r="K2980">
        <f>INDEX(GWP!$C$2:$C$13,MATCH(EPS!I2980,GWP!$B$2:$B$13,0))</f>
        <v>0</v>
      </c>
      <c r="L2980" s="4">
        <f t="shared" si="93"/>
        <v>0</v>
      </c>
    </row>
    <row r="2981" spans="1:12">
      <c r="A2981" t="s">
        <v>8585</v>
      </c>
      <c r="B2981" t="s">
        <v>7381</v>
      </c>
      <c r="C2981" t="s">
        <v>1735</v>
      </c>
      <c r="D2981" t="s">
        <v>6874</v>
      </c>
      <c r="E2981" t="s">
        <v>1707</v>
      </c>
      <c r="H2981" t="str">
        <f>INDEX('Vensim Variables'!$B:$B,MATCH(EPS!$B2981,'Vensim Variables'!$A:$A,0))</f>
        <v>g pollutant</v>
      </c>
      <c r="I2981" t="str">
        <f t="shared" si="92"/>
        <v>NOx</v>
      </c>
      <c r="J2981">
        <f>INDEX(NoSettings!$D:$D,MATCH(EPS!$A2981,NoSettings!$A:$A,0))</f>
        <v>8538810000</v>
      </c>
      <c r="K2981">
        <f>INDEX(GWP!$C$2:$C$13,MATCH(EPS!I2981,GWP!$B$2:$B$13,0))</f>
        <v>0</v>
      </c>
      <c r="L2981" s="4">
        <f t="shared" si="93"/>
        <v>0</v>
      </c>
    </row>
    <row r="2982" spans="1:12">
      <c r="A2982" t="s">
        <v>8586</v>
      </c>
      <c r="B2982" t="s">
        <v>7381</v>
      </c>
      <c r="C2982" t="s">
        <v>1735</v>
      </c>
      <c r="D2982" t="s">
        <v>6874</v>
      </c>
      <c r="E2982" t="s">
        <v>1708</v>
      </c>
      <c r="H2982" t="str">
        <f>INDEX('Vensim Variables'!$B:$B,MATCH(EPS!$B2982,'Vensim Variables'!$A:$A,0))</f>
        <v>g pollutant</v>
      </c>
      <c r="I2982" t="str">
        <f t="shared" si="92"/>
        <v>PM10</v>
      </c>
      <c r="J2982">
        <f>INDEX(NoSettings!$D:$D,MATCH(EPS!$A2982,NoSettings!$A:$A,0))</f>
        <v>14407300000</v>
      </c>
      <c r="K2982">
        <f>INDEX(GWP!$C$2:$C$13,MATCH(EPS!I2982,GWP!$B$2:$B$13,0))</f>
        <v>0</v>
      </c>
      <c r="L2982" s="4">
        <f t="shared" si="93"/>
        <v>0</v>
      </c>
    </row>
    <row r="2983" spans="1:12">
      <c r="A2983" t="s">
        <v>8587</v>
      </c>
      <c r="B2983" t="s">
        <v>7381</v>
      </c>
      <c r="C2983" t="s">
        <v>1735</v>
      </c>
      <c r="D2983" t="s">
        <v>6874</v>
      </c>
      <c r="E2983" t="s">
        <v>1709</v>
      </c>
      <c r="H2983" t="str">
        <f>INDEX('Vensim Variables'!$B:$B,MATCH(EPS!$B2983,'Vensim Variables'!$A:$A,0))</f>
        <v>g pollutant</v>
      </c>
      <c r="I2983" t="str">
        <f t="shared" si="92"/>
        <v>PM25</v>
      </c>
      <c r="J2983">
        <f>INDEX(NoSettings!$D:$D,MATCH(EPS!$A2983,NoSettings!$A:$A,0))</f>
        <v>12450100000</v>
      </c>
      <c r="K2983">
        <f>INDEX(GWP!$C$2:$C$13,MATCH(EPS!I2983,GWP!$B$2:$B$13,0))</f>
        <v>0</v>
      </c>
      <c r="L2983" s="4">
        <f t="shared" si="93"/>
        <v>0</v>
      </c>
    </row>
    <row r="2984" spans="1:12">
      <c r="A2984" t="s">
        <v>8588</v>
      </c>
      <c r="B2984" t="s">
        <v>7381</v>
      </c>
      <c r="C2984" t="s">
        <v>1735</v>
      </c>
      <c r="D2984" t="s">
        <v>6874</v>
      </c>
      <c r="E2984" t="s">
        <v>1710</v>
      </c>
      <c r="H2984" t="str">
        <f>INDEX('Vensim Variables'!$B:$B,MATCH(EPS!$B2984,'Vensim Variables'!$A:$A,0))</f>
        <v>g pollutant</v>
      </c>
      <c r="I2984" t="str">
        <f t="shared" si="92"/>
        <v>SOx</v>
      </c>
      <c r="J2984">
        <f>INDEX(NoSettings!$D:$D,MATCH(EPS!$A2984,NoSettings!$A:$A,0))</f>
        <v>1225250000</v>
      </c>
      <c r="K2984">
        <f>INDEX(GWP!$C$2:$C$13,MATCH(EPS!I2984,GWP!$B$2:$B$13,0))</f>
        <v>0</v>
      </c>
      <c r="L2984" s="4">
        <f t="shared" si="93"/>
        <v>0</v>
      </c>
    </row>
    <row r="2985" spans="1:12">
      <c r="A2985" t="s">
        <v>8589</v>
      </c>
      <c r="B2985" t="s">
        <v>7381</v>
      </c>
      <c r="C2985" t="s">
        <v>1735</v>
      </c>
      <c r="D2985" t="s">
        <v>6874</v>
      </c>
      <c r="E2985" t="s">
        <v>1711</v>
      </c>
      <c r="H2985" t="str">
        <f>INDEX('Vensim Variables'!$B:$B,MATCH(EPS!$B2985,'Vensim Variables'!$A:$A,0))</f>
        <v>g pollutant</v>
      </c>
      <c r="I2985" t="str">
        <f t="shared" si="92"/>
        <v>BC</v>
      </c>
      <c r="J2985">
        <f>INDEX(NoSettings!$D:$D,MATCH(EPS!$A2985,NoSettings!$A:$A,0))</f>
        <v>456722000</v>
      </c>
      <c r="K2985">
        <f>INDEX(GWP!$C$2:$C$13,MATCH(EPS!I2985,GWP!$B$2:$B$13,0))</f>
        <v>0</v>
      </c>
      <c r="L2985" s="4">
        <f t="shared" si="93"/>
        <v>0</v>
      </c>
    </row>
    <row r="2986" spans="1:12">
      <c r="A2986" t="s">
        <v>8590</v>
      </c>
      <c r="B2986" t="s">
        <v>7381</v>
      </c>
      <c r="C2986" t="s">
        <v>1735</v>
      </c>
      <c r="D2986" t="s">
        <v>6874</v>
      </c>
      <c r="E2986" t="s">
        <v>1712</v>
      </c>
      <c r="H2986" t="str">
        <f>INDEX('Vensim Variables'!$B:$B,MATCH(EPS!$B2986,'Vensim Variables'!$A:$A,0))</f>
        <v>g pollutant</v>
      </c>
      <c r="I2986" t="str">
        <f t="shared" si="92"/>
        <v>OC</v>
      </c>
      <c r="J2986">
        <f>INDEX(NoSettings!$D:$D,MATCH(EPS!$A2986,NoSettings!$A:$A,0))</f>
        <v>4368730000</v>
      </c>
      <c r="K2986">
        <f>INDEX(GWP!$C$2:$C$13,MATCH(EPS!I2986,GWP!$B$2:$B$13,0))</f>
        <v>0</v>
      </c>
      <c r="L2986" s="4">
        <f t="shared" si="93"/>
        <v>0</v>
      </c>
    </row>
    <row r="2987" spans="1:12">
      <c r="A2987" t="s">
        <v>8591</v>
      </c>
      <c r="B2987" t="s">
        <v>7381</v>
      </c>
      <c r="C2987" t="s">
        <v>1735</v>
      </c>
      <c r="D2987" t="s">
        <v>6874</v>
      </c>
      <c r="E2987" t="s">
        <v>1713</v>
      </c>
      <c r="H2987" t="str">
        <f>INDEX('Vensim Variables'!$B:$B,MATCH(EPS!$B2987,'Vensim Variables'!$A:$A,0))</f>
        <v>g pollutant</v>
      </c>
      <c r="I2987" t="str">
        <f t="shared" si="92"/>
        <v>CH4</v>
      </c>
      <c r="J2987">
        <f>INDEX(NoSettings!$D:$D,MATCH(EPS!$A2987,NoSettings!$A:$A,0))</f>
        <v>0</v>
      </c>
      <c r="K2987">
        <f>INDEX(GWP!$C$2:$C$13,MATCH(EPS!I2987,GWP!$B$2:$B$13,0))</f>
        <v>28</v>
      </c>
      <c r="L2987" s="4">
        <f t="shared" si="93"/>
        <v>0</v>
      </c>
    </row>
    <row r="2988" spans="1:12">
      <c r="A2988" t="s">
        <v>8592</v>
      </c>
      <c r="B2988" t="s">
        <v>7381</v>
      </c>
      <c r="C2988" t="s">
        <v>1735</v>
      </c>
      <c r="D2988" t="s">
        <v>6874</v>
      </c>
      <c r="E2988" t="s">
        <v>1714</v>
      </c>
      <c r="H2988" t="str">
        <f>INDEX('Vensim Variables'!$B:$B,MATCH(EPS!$B2988,'Vensim Variables'!$A:$A,0))</f>
        <v>g pollutant</v>
      </c>
      <c r="I2988" t="str">
        <f t="shared" si="92"/>
        <v>N2O</v>
      </c>
      <c r="J2988">
        <f>INDEX(NoSettings!$D:$D,MATCH(EPS!$A2988,NoSettings!$A:$A,0))</f>
        <v>0</v>
      </c>
      <c r="K2988">
        <f>INDEX(GWP!$C$2:$C$13,MATCH(EPS!I2988,GWP!$B$2:$B$13,0))</f>
        <v>265</v>
      </c>
      <c r="L2988" s="4">
        <f t="shared" si="93"/>
        <v>0</v>
      </c>
    </row>
    <row r="2989" spans="1:12">
      <c r="A2989" t="s">
        <v>8593</v>
      </c>
      <c r="B2989" t="s">
        <v>7381</v>
      </c>
      <c r="C2989" t="s">
        <v>1735</v>
      </c>
      <c r="D2989" t="s">
        <v>6874</v>
      </c>
      <c r="E2989" t="s">
        <v>1715</v>
      </c>
      <c r="H2989" t="str">
        <f>INDEX('Vensim Variables'!$B:$B,MATCH(EPS!$B2989,'Vensim Variables'!$A:$A,0))</f>
        <v>g pollutant</v>
      </c>
      <c r="I2989" t="str">
        <f t="shared" si="92"/>
        <v>F gases</v>
      </c>
      <c r="J2989">
        <f>INDEX(NoSettings!$D:$D,MATCH(EPS!$A2989,NoSettings!$A:$A,0))</f>
        <v>0</v>
      </c>
      <c r="K2989">
        <f>INDEX(GWP!$C$2:$C$13,MATCH(EPS!I2989,GWP!$B$2:$B$13,0))</f>
        <v>1</v>
      </c>
      <c r="L2989" s="4">
        <f t="shared" si="93"/>
        <v>0</v>
      </c>
    </row>
    <row r="2990" spans="1:12">
      <c r="A2990" t="s">
        <v>8594</v>
      </c>
      <c r="B2990" t="s">
        <v>7381</v>
      </c>
      <c r="C2990" t="s">
        <v>1735</v>
      </c>
      <c r="D2990" t="s">
        <v>6875</v>
      </c>
      <c r="E2990" t="s">
        <v>1702</v>
      </c>
      <c r="H2990" t="str">
        <f>INDEX('Vensim Variables'!$B:$B,MATCH(EPS!$B2990,'Vensim Variables'!$A:$A,0))</f>
        <v>g pollutant</v>
      </c>
      <c r="I2990" t="str">
        <f t="shared" si="92"/>
        <v>CO2</v>
      </c>
      <c r="J2990">
        <f>INDEX(NoSettings!$D:$D,MATCH(EPS!$A2990,NoSettings!$A:$A,0))</f>
        <v>0</v>
      </c>
      <c r="K2990">
        <f>INDEX(GWP!$C$2:$C$13,MATCH(EPS!I2990,GWP!$B$2:$B$13,0))</f>
        <v>1</v>
      </c>
      <c r="L2990" s="4">
        <f t="shared" si="93"/>
        <v>0</v>
      </c>
    </row>
    <row r="2991" spans="1:12">
      <c r="A2991" t="s">
        <v>8595</v>
      </c>
      <c r="B2991" t="s">
        <v>7381</v>
      </c>
      <c r="C2991" t="s">
        <v>1735</v>
      </c>
      <c r="D2991" t="s">
        <v>6875</v>
      </c>
      <c r="E2991" t="s">
        <v>1705</v>
      </c>
      <c r="H2991" t="str">
        <f>INDEX('Vensim Variables'!$B:$B,MATCH(EPS!$B2991,'Vensim Variables'!$A:$A,0))</f>
        <v>g pollutant</v>
      </c>
      <c r="I2991" t="str">
        <f t="shared" si="92"/>
        <v>VOC</v>
      </c>
      <c r="J2991">
        <f>INDEX(NoSettings!$D:$D,MATCH(EPS!$A2991,NoSettings!$A:$A,0))</f>
        <v>0</v>
      </c>
      <c r="K2991">
        <f>INDEX(GWP!$C$2:$C$13,MATCH(EPS!I2991,GWP!$B$2:$B$13,0))</f>
        <v>0</v>
      </c>
      <c r="L2991" s="4">
        <f t="shared" si="93"/>
        <v>0</v>
      </c>
    </row>
    <row r="2992" spans="1:12">
      <c r="A2992" t="s">
        <v>8596</v>
      </c>
      <c r="B2992" t="s">
        <v>7381</v>
      </c>
      <c r="C2992" t="s">
        <v>1735</v>
      </c>
      <c r="D2992" t="s">
        <v>6875</v>
      </c>
      <c r="E2992" t="s">
        <v>1706</v>
      </c>
      <c r="H2992" t="str">
        <f>INDEX('Vensim Variables'!$B:$B,MATCH(EPS!$B2992,'Vensim Variables'!$A:$A,0))</f>
        <v>g pollutant</v>
      </c>
      <c r="I2992" t="str">
        <f t="shared" si="92"/>
        <v>CO</v>
      </c>
      <c r="J2992">
        <f>INDEX(NoSettings!$D:$D,MATCH(EPS!$A2992,NoSettings!$A:$A,0))</f>
        <v>0</v>
      </c>
      <c r="K2992">
        <f>INDEX(GWP!$C$2:$C$13,MATCH(EPS!I2992,GWP!$B$2:$B$13,0))</f>
        <v>0</v>
      </c>
      <c r="L2992" s="4">
        <f t="shared" si="93"/>
        <v>0</v>
      </c>
    </row>
    <row r="2993" spans="1:12">
      <c r="A2993" t="s">
        <v>8597</v>
      </c>
      <c r="B2993" t="s">
        <v>7381</v>
      </c>
      <c r="C2993" t="s">
        <v>1735</v>
      </c>
      <c r="D2993" t="s">
        <v>6875</v>
      </c>
      <c r="E2993" t="s">
        <v>1707</v>
      </c>
      <c r="H2993" t="str">
        <f>INDEX('Vensim Variables'!$B:$B,MATCH(EPS!$B2993,'Vensim Variables'!$A:$A,0))</f>
        <v>g pollutant</v>
      </c>
      <c r="I2993" t="str">
        <f t="shared" si="92"/>
        <v>NOx</v>
      </c>
      <c r="J2993">
        <f>INDEX(NoSettings!$D:$D,MATCH(EPS!$A2993,NoSettings!$A:$A,0))</f>
        <v>0</v>
      </c>
      <c r="K2993">
        <f>INDEX(GWP!$C$2:$C$13,MATCH(EPS!I2993,GWP!$B$2:$B$13,0))</f>
        <v>0</v>
      </c>
      <c r="L2993" s="4">
        <f t="shared" si="93"/>
        <v>0</v>
      </c>
    </row>
    <row r="2994" spans="1:12">
      <c r="A2994" t="s">
        <v>8598</v>
      </c>
      <c r="B2994" t="s">
        <v>7381</v>
      </c>
      <c r="C2994" t="s">
        <v>1735</v>
      </c>
      <c r="D2994" t="s">
        <v>6875</v>
      </c>
      <c r="E2994" t="s">
        <v>1708</v>
      </c>
      <c r="H2994" t="str">
        <f>INDEX('Vensim Variables'!$B:$B,MATCH(EPS!$B2994,'Vensim Variables'!$A:$A,0))</f>
        <v>g pollutant</v>
      </c>
      <c r="I2994" t="str">
        <f t="shared" si="92"/>
        <v>PM10</v>
      </c>
      <c r="J2994">
        <f>INDEX(NoSettings!$D:$D,MATCH(EPS!$A2994,NoSettings!$A:$A,0))</f>
        <v>0</v>
      </c>
      <c r="K2994">
        <f>INDEX(GWP!$C$2:$C$13,MATCH(EPS!I2994,GWP!$B$2:$B$13,0))</f>
        <v>0</v>
      </c>
      <c r="L2994" s="4">
        <f t="shared" si="93"/>
        <v>0</v>
      </c>
    </row>
    <row r="2995" spans="1:12">
      <c r="A2995" t="s">
        <v>8599</v>
      </c>
      <c r="B2995" t="s">
        <v>7381</v>
      </c>
      <c r="C2995" t="s">
        <v>1735</v>
      </c>
      <c r="D2995" t="s">
        <v>6875</v>
      </c>
      <c r="E2995" t="s">
        <v>1709</v>
      </c>
      <c r="H2995" t="str">
        <f>INDEX('Vensim Variables'!$B:$B,MATCH(EPS!$B2995,'Vensim Variables'!$A:$A,0))</f>
        <v>g pollutant</v>
      </c>
      <c r="I2995" t="str">
        <f t="shared" si="92"/>
        <v>PM25</v>
      </c>
      <c r="J2995">
        <f>INDEX(NoSettings!$D:$D,MATCH(EPS!$A2995,NoSettings!$A:$A,0))</f>
        <v>0</v>
      </c>
      <c r="K2995">
        <f>INDEX(GWP!$C$2:$C$13,MATCH(EPS!I2995,GWP!$B$2:$B$13,0))</f>
        <v>0</v>
      </c>
      <c r="L2995" s="4">
        <f t="shared" si="93"/>
        <v>0</v>
      </c>
    </row>
    <row r="2996" spans="1:12">
      <c r="A2996" t="s">
        <v>8600</v>
      </c>
      <c r="B2996" t="s">
        <v>7381</v>
      </c>
      <c r="C2996" t="s">
        <v>1735</v>
      </c>
      <c r="D2996" t="s">
        <v>6875</v>
      </c>
      <c r="E2996" t="s">
        <v>1710</v>
      </c>
      <c r="H2996" t="str">
        <f>INDEX('Vensim Variables'!$B:$B,MATCH(EPS!$B2996,'Vensim Variables'!$A:$A,0))</f>
        <v>g pollutant</v>
      </c>
      <c r="I2996" t="str">
        <f t="shared" si="92"/>
        <v>SOx</v>
      </c>
      <c r="J2996">
        <f>INDEX(NoSettings!$D:$D,MATCH(EPS!$A2996,NoSettings!$A:$A,0))</f>
        <v>0</v>
      </c>
      <c r="K2996">
        <f>INDEX(GWP!$C$2:$C$13,MATCH(EPS!I2996,GWP!$B$2:$B$13,0))</f>
        <v>0</v>
      </c>
      <c r="L2996" s="4">
        <f t="shared" si="93"/>
        <v>0</v>
      </c>
    </row>
    <row r="2997" spans="1:12">
      <c r="A2997" t="s">
        <v>8601</v>
      </c>
      <c r="B2997" t="s">
        <v>7381</v>
      </c>
      <c r="C2997" t="s">
        <v>1735</v>
      </c>
      <c r="D2997" t="s">
        <v>6875</v>
      </c>
      <c r="E2997" t="s">
        <v>1711</v>
      </c>
      <c r="H2997" t="str">
        <f>INDEX('Vensim Variables'!$B:$B,MATCH(EPS!$B2997,'Vensim Variables'!$A:$A,0))</f>
        <v>g pollutant</v>
      </c>
      <c r="I2997" t="str">
        <f t="shared" si="92"/>
        <v>BC</v>
      </c>
      <c r="J2997">
        <f>INDEX(NoSettings!$D:$D,MATCH(EPS!$A2997,NoSettings!$A:$A,0))</f>
        <v>0</v>
      </c>
      <c r="K2997">
        <f>INDEX(GWP!$C$2:$C$13,MATCH(EPS!I2997,GWP!$B$2:$B$13,0))</f>
        <v>0</v>
      </c>
      <c r="L2997" s="4">
        <f t="shared" si="93"/>
        <v>0</v>
      </c>
    </row>
    <row r="2998" spans="1:12">
      <c r="A2998" t="s">
        <v>8602</v>
      </c>
      <c r="B2998" t="s">
        <v>7381</v>
      </c>
      <c r="C2998" t="s">
        <v>1735</v>
      </c>
      <c r="D2998" t="s">
        <v>6875</v>
      </c>
      <c r="E2998" t="s">
        <v>1712</v>
      </c>
      <c r="H2998" t="str">
        <f>INDEX('Vensim Variables'!$B:$B,MATCH(EPS!$B2998,'Vensim Variables'!$A:$A,0))</f>
        <v>g pollutant</v>
      </c>
      <c r="I2998" t="str">
        <f t="shared" si="92"/>
        <v>OC</v>
      </c>
      <c r="J2998">
        <f>INDEX(NoSettings!$D:$D,MATCH(EPS!$A2998,NoSettings!$A:$A,0))</f>
        <v>0</v>
      </c>
      <c r="K2998">
        <f>INDEX(GWP!$C$2:$C$13,MATCH(EPS!I2998,GWP!$B$2:$B$13,0))</f>
        <v>0</v>
      </c>
      <c r="L2998" s="4">
        <f t="shared" si="93"/>
        <v>0</v>
      </c>
    </row>
    <row r="2999" spans="1:12">
      <c r="A2999" t="s">
        <v>8603</v>
      </c>
      <c r="B2999" t="s">
        <v>7381</v>
      </c>
      <c r="C2999" t="s">
        <v>1735</v>
      </c>
      <c r="D2999" t="s">
        <v>6875</v>
      </c>
      <c r="E2999" t="s">
        <v>1713</v>
      </c>
      <c r="H2999" t="str">
        <f>INDEX('Vensim Variables'!$B:$B,MATCH(EPS!$B2999,'Vensim Variables'!$A:$A,0))</f>
        <v>g pollutant</v>
      </c>
      <c r="I2999" t="str">
        <f t="shared" si="92"/>
        <v>CH4</v>
      </c>
      <c r="J2999">
        <f>INDEX(NoSettings!$D:$D,MATCH(EPS!$A2999,NoSettings!$A:$A,0))</f>
        <v>0</v>
      </c>
      <c r="K2999">
        <f>INDEX(GWP!$C$2:$C$13,MATCH(EPS!I2999,GWP!$B$2:$B$13,0))</f>
        <v>28</v>
      </c>
      <c r="L2999" s="4">
        <f t="shared" si="93"/>
        <v>0</v>
      </c>
    </row>
    <row r="3000" spans="1:12">
      <c r="A3000" t="s">
        <v>8604</v>
      </c>
      <c r="B3000" t="s">
        <v>7381</v>
      </c>
      <c r="C3000" t="s">
        <v>1735</v>
      </c>
      <c r="D3000" t="s">
        <v>6875</v>
      </c>
      <c r="E3000" t="s">
        <v>1714</v>
      </c>
      <c r="H3000" t="str">
        <f>INDEX('Vensim Variables'!$B:$B,MATCH(EPS!$B3000,'Vensim Variables'!$A:$A,0))</f>
        <v>g pollutant</v>
      </c>
      <c r="I3000" t="str">
        <f t="shared" si="92"/>
        <v>N2O</v>
      </c>
      <c r="J3000">
        <f>INDEX(NoSettings!$D:$D,MATCH(EPS!$A3000,NoSettings!$A:$A,0))</f>
        <v>0</v>
      </c>
      <c r="K3000">
        <f>INDEX(GWP!$C$2:$C$13,MATCH(EPS!I3000,GWP!$B$2:$B$13,0))</f>
        <v>265</v>
      </c>
      <c r="L3000" s="4">
        <f t="shared" si="93"/>
        <v>0</v>
      </c>
    </row>
    <row r="3001" spans="1:12">
      <c r="A3001" t="s">
        <v>8605</v>
      </c>
      <c r="B3001" t="s">
        <v>7381</v>
      </c>
      <c r="C3001" t="s">
        <v>1735</v>
      </c>
      <c r="D3001" t="s">
        <v>6875</v>
      </c>
      <c r="E3001" t="s">
        <v>1715</v>
      </c>
      <c r="H3001" t="str">
        <f>INDEX('Vensim Variables'!$B:$B,MATCH(EPS!$B3001,'Vensim Variables'!$A:$A,0))</f>
        <v>g pollutant</v>
      </c>
      <c r="I3001" t="str">
        <f t="shared" si="92"/>
        <v>F gases</v>
      </c>
      <c r="J3001">
        <f>INDEX(NoSettings!$D:$D,MATCH(EPS!$A3001,NoSettings!$A:$A,0))</f>
        <v>0</v>
      </c>
      <c r="K3001">
        <f>INDEX(GWP!$C$2:$C$13,MATCH(EPS!I3001,GWP!$B$2:$B$13,0))</f>
        <v>1</v>
      </c>
      <c r="L3001" s="4">
        <f t="shared" si="93"/>
        <v>0</v>
      </c>
    </row>
    <row r="3002" spans="1:12">
      <c r="A3002" t="s">
        <v>8606</v>
      </c>
      <c r="B3002" t="s">
        <v>7381</v>
      </c>
      <c r="C3002" t="s">
        <v>1735</v>
      </c>
      <c r="D3002" t="s">
        <v>6876</v>
      </c>
      <c r="E3002" t="s">
        <v>1702</v>
      </c>
      <c r="H3002" t="str">
        <f>INDEX('Vensim Variables'!$B:$B,MATCH(EPS!$B3002,'Vensim Variables'!$A:$A,0))</f>
        <v>g pollutant</v>
      </c>
      <c r="I3002" t="str">
        <f t="shared" si="92"/>
        <v>CO2</v>
      </c>
      <c r="J3002">
        <f>INDEX(NoSettings!$D:$D,MATCH(EPS!$A3002,NoSettings!$A:$A,0))</f>
        <v>0</v>
      </c>
      <c r="K3002">
        <f>INDEX(GWP!$C$2:$C$13,MATCH(EPS!I3002,GWP!$B$2:$B$13,0))</f>
        <v>1</v>
      </c>
      <c r="L3002" s="4">
        <f t="shared" si="93"/>
        <v>0</v>
      </c>
    </row>
    <row r="3003" spans="1:12">
      <c r="A3003" t="s">
        <v>8607</v>
      </c>
      <c r="B3003" t="s">
        <v>7381</v>
      </c>
      <c r="C3003" t="s">
        <v>1735</v>
      </c>
      <c r="D3003" t="s">
        <v>6876</v>
      </c>
      <c r="E3003" t="s">
        <v>1705</v>
      </c>
      <c r="H3003" t="str">
        <f>INDEX('Vensim Variables'!$B:$B,MATCH(EPS!$B3003,'Vensim Variables'!$A:$A,0))</f>
        <v>g pollutant</v>
      </c>
      <c r="I3003" t="str">
        <f t="shared" si="92"/>
        <v>VOC</v>
      </c>
      <c r="J3003">
        <f>INDEX(NoSettings!$D:$D,MATCH(EPS!$A3003,NoSettings!$A:$A,0))</f>
        <v>24775100</v>
      </c>
      <c r="K3003">
        <f>INDEX(GWP!$C$2:$C$13,MATCH(EPS!I3003,GWP!$B$2:$B$13,0))</f>
        <v>0</v>
      </c>
      <c r="L3003" s="4">
        <f t="shared" si="93"/>
        <v>0</v>
      </c>
    </row>
    <row r="3004" spans="1:12">
      <c r="A3004" t="s">
        <v>8608</v>
      </c>
      <c r="B3004" t="s">
        <v>7381</v>
      </c>
      <c r="C3004" t="s">
        <v>1735</v>
      </c>
      <c r="D3004" t="s">
        <v>6876</v>
      </c>
      <c r="E3004" t="s">
        <v>1706</v>
      </c>
      <c r="H3004" t="str">
        <f>INDEX('Vensim Variables'!$B:$B,MATCH(EPS!$B3004,'Vensim Variables'!$A:$A,0))</f>
        <v>g pollutant</v>
      </c>
      <c r="I3004" t="str">
        <f t="shared" si="92"/>
        <v>CO</v>
      </c>
      <c r="J3004">
        <f>INDEX(NoSettings!$D:$D,MATCH(EPS!$A3004,NoSettings!$A:$A,0))</f>
        <v>732658000</v>
      </c>
      <c r="K3004">
        <f>INDEX(GWP!$C$2:$C$13,MATCH(EPS!I3004,GWP!$B$2:$B$13,0))</f>
        <v>0</v>
      </c>
      <c r="L3004" s="4">
        <f t="shared" si="93"/>
        <v>0</v>
      </c>
    </row>
    <row r="3005" spans="1:12">
      <c r="A3005" t="s">
        <v>8609</v>
      </c>
      <c r="B3005" t="s">
        <v>7381</v>
      </c>
      <c r="C3005" t="s">
        <v>1735</v>
      </c>
      <c r="D3005" t="s">
        <v>6876</v>
      </c>
      <c r="E3005" t="s">
        <v>1707</v>
      </c>
      <c r="H3005" t="str">
        <f>INDEX('Vensim Variables'!$B:$B,MATCH(EPS!$B3005,'Vensim Variables'!$A:$A,0))</f>
        <v>g pollutant</v>
      </c>
      <c r="I3005" t="str">
        <f t="shared" si="92"/>
        <v>NOx</v>
      </c>
      <c r="J3005">
        <f>INDEX(NoSettings!$D:$D,MATCH(EPS!$A3005,NoSettings!$A:$A,0))</f>
        <v>297391000</v>
      </c>
      <c r="K3005">
        <f>INDEX(GWP!$C$2:$C$13,MATCH(EPS!I3005,GWP!$B$2:$B$13,0))</f>
        <v>0</v>
      </c>
      <c r="L3005" s="4">
        <f t="shared" si="93"/>
        <v>0</v>
      </c>
    </row>
    <row r="3006" spans="1:12">
      <c r="A3006" t="s">
        <v>8610</v>
      </c>
      <c r="B3006" t="s">
        <v>7381</v>
      </c>
      <c r="C3006" t="s">
        <v>1735</v>
      </c>
      <c r="D3006" t="s">
        <v>6876</v>
      </c>
      <c r="E3006" t="s">
        <v>1708</v>
      </c>
      <c r="H3006" t="str">
        <f>INDEX('Vensim Variables'!$B:$B,MATCH(EPS!$B3006,'Vensim Variables'!$A:$A,0))</f>
        <v>g pollutant</v>
      </c>
      <c r="I3006" t="str">
        <f t="shared" si="92"/>
        <v>PM10</v>
      </c>
      <c r="J3006">
        <f>INDEX(NoSettings!$D:$D,MATCH(EPS!$A3006,NoSettings!$A:$A,0))</f>
        <v>501782000</v>
      </c>
      <c r="K3006">
        <f>INDEX(GWP!$C$2:$C$13,MATCH(EPS!I3006,GWP!$B$2:$B$13,0))</f>
        <v>0</v>
      </c>
      <c r="L3006" s="4">
        <f t="shared" si="93"/>
        <v>0</v>
      </c>
    </row>
    <row r="3007" spans="1:12">
      <c r="A3007" t="s">
        <v>8611</v>
      </c>
      <c r="B3007" t="s">
        <v>7381</v>
      </c>
      <c r="C3007" t="s">
        <v>1735</v>
      </c>
      <c r="D3007" t="s">
        <v>6876</v>
      </c>
      <c r="E3007" t="s">
        <v>1709</v>
      </c>
      <c r="H3007" t="str">
        <f>INDEX('Vensim Variables'!$B:$B,MATCH(EPS!$B3007,'Vensim Variables'!$A:$A,0))</f>
        <v>g pollutant</v>
      </c>
      <c r="I3007" t="str">
        <f t="shared" si="92"/>
        <v>PM25</v>
      </c>
      <c r="J3007">
        <f>INDEX(NoSettings!$D:$D,MATCH(EPS!$A3007,NoSettings!$A:$A,0))</f>
        <v>433616000</v>
      </c>
      <c r="K3007">
        <f>INDEX(GWP!$C$2:$C$13,MATCH(EPS!I3007,GWP!$B$2:$B$13,0))</f>
        <v>0</v>
      </c>
      <c r="L3007" s="4">
        <f t="shared" si="93"/>
        <v>0</v>
      </c>
    </row>
    <row r="3008" spans="1:12">
      <c r="A3008" t="s">
        <v>8612</v>
      </c>
      <c r="B3008" t="s">
        <v>7381</v>
      </c>
      <c r="C3008" t="s">
        <v>1735</v>
      </c>
      <c r="D3008" t="s">
        <v>6876</v>
      </c>
      <c r="E3008" t="s">
        <v>1710</v>
      </c>
      <c r="H3008" t="str">
        <f>INDEX('Vensim Variables'!$B:$B,MATCH(EPS!$B3008,'Vensim Variables'!$A:$A,0))</f>
        <v>g pollutant</v>
      </c>
      <c r="I3008" t="str">
        <f t="shared" si="92"/>
        <v>SOx</v>
      </c>
      <c r="J3008">
        <f>INDEX(NoSettings!$D:$D,MATCH(EPS!$A3008,NoSettings!$A:$A,0))</f>
        <v>42673300</v>
      </c>
      <c r="K3008">
        <f>INDEX(GWP!$C$2:$C$13,MATCH(EPS!I3008,GWP!$B$2:$B$13,0))</f>
        <v>0</v>
      </c>
      <c r="L3008" s="4">
        <f t="shared" si="93"/>
        <v>0</v>
      </c>
    </row>
    <row r="3009" spans="1:12">
      <c r="A3009" t="s">
        <v>8613</v>
      </c>
      <c r="B3009" t="s">
        <v>7381</v>
      </c>
      <c r="C3009" t="s">
        <v>1735</v>
      </c>
      <c r="D3009" t="s">
        <v>6876</v>
      </c>
      <c r="E3009" t="s">
        <v>1711</v>
      </c>
      <c r="H3009" t="str">
        <f>INDEX('Vensim Variables'!$B:$B,MATCH(EPS!$B3009,'Vensim Variables'!$A:$A,0))</f>
        <v>g pollutant</v>
      </c>
      <c r="I3009" t="str">
        <f t="shared" si="92"/>
        <v>BC</v>
      </c>
      <c r="J3009">
        <f>INDEX(NoSettings!$D:$D,MATCH(EPS!$A3009,NoSettings!$A:$A,0))</f>
        <v>15906800</v>
      </c>
      <c r="K3009">
        <f>INDEX(GWP!$C$2:$C$13,MATCH(EPS!I3009,GWP!$B$2:$B$13,0))</f>
        <v>0</v>
      </c>
      <c r="L3009" s="4">
        <f t="shared" si="93"/>
        <v>0</v>
      </c>
    </row>
    <row r="3010" spans="1:12">
      <c r="A3010" t="s">
        <v>8614</v>
      </c>
      <c r="B3010" t="s">
        <v>7381</v>
      </c>
      <c r="C3010" t="s">
        <v>1735</v>
      </c>
      <c r="D3010" t="s">
        <v>6876</v>
      </c>
      <c r="E3010" t="s">
        <v>1712</v>
      </c>
      <c r="H3010" t="str">
        <f>INDEX('Vensim Variables'!$B:$B,MATCH(EPS!$B3010,'Vensim Variables'!$A:$A,0))</f>
        <v>g pollutant</v>
      </c>
      <c r="I3010" t="str">
        <f t="shared" si="92"/>
        <v>OC</v>
      </c>
      <c r="J3010">
        <f>INDEX(NoSettings!$D:$D,MATCH(EPS!$A3010,NoSettings!$A:$A,0))</f>
        <v>152155000</v>
      </c>
      <c r="K3010">
        <f>INDEX(GWP!$C$2:$C$13,MATCH(EPS!I3010,GWP!$B$2:$B$13,0))</f>
        <v>0</v>
      </c>
      <c r="L3010" s="4">
        <f t="shared" si="93"/>
        <v>0</v>
      </c>
    </row>
    <row r="3011" spans="1:12">
      <c r="A3011" t="s">
        <v>8615</v>
      </c>
      <c r="B3011" t="s">
        <v>7381</v>
      </c>
      <c r="C3011" t="s">
        <v>1735</v>
      </c>
      <c r="D3011" t="s">
        <v>6876</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INDEX(NoSettings!$D:$D,MATCH(EPS!$A3011,NoSettings!$A:$A,0))</f>
        <v>0</v>
      </c>
      <c r="K3011">
        <f>INDEX(GWP!$C$2:$C$13,MATCH(EPS!I3011,GWP!$B$2:$B$13,0))</f>
        <v>28</v>
      </c>
      <c r="L3011" s="4">
        <f t="shared" ref="L3011:L3074" si="95">IF(H3011="g pollutant",K3011*J3011/10^12,IF(H3011="MMTCO2e",J3011,IF(H3011="MWh",J3011,0)))</f>
        <v>0</v>
      </c>
    </row>
    <row r="3012" spans="1:12">
      <c r="A3012" t="s">
        <v>8616</v>
      </c>
      <c r="B3012" t="s">
        <v>7381</v>
      </c>
      <c r="C3012" t="s">
        <v>1735</v>
      </c>
      <c r="D3012" t="s">
        <v>6876</v>
      </c>
      <c r="E3012" t="s">
        <v>1714</v>
      </c>
      <c r="H3012" t="str">
        <f>INDEX('Vensim Variables'!$B:$B,MATCH(EPS!$B3012,'Vensim Variables'!$A:$A,0))</f>
        <v>g pollutant</v>
      </c>
      <c r="I3012" t="str">
        <f t="shared" si="94"/>
        <v>N2O</v>
      </c>
      <c r="J3012">
        <f>INDEX(NoSettings!$D:$D,MATCH(EPS!$A3012,NoSettings!$A:$A,0))</f>
        <v>0</v>
      </c>
      <c r="K3012">
        <f>INDEX(GWP!$C$2:$C$13,MATCH(EPS!I3012,GWP!$B$2:$B$13,0))</f>
        <v>265</v>
      </c>
      <c r="L3012" s="4">
        <f t="shared" si="95"/>
        <v>0</v>
      </c>
    </row>
    <row r="3013" spans="1:12">
      <c r="A3013" t="s">
        <v>8617</v>
      </c>
      <c r="B3013" t="s">
        <v>7381</v>
      </c>
      <c r="C3013" t="s">
        <v>1735</v>
      </c>
      <c r="D3013" t="s">
        <v>6876</v>
      </c>
      <c r="E3013" t="s">
        <v>1715</v>
      </c>
      <c r="H3013" t="str">
        <f>INDEX('Vensim Variables'!$B:$B,MATCH(EPS!$B3013,'Vensim Variables'!$A:$A,0))</f>
        <v>g pollutant</v>
      </c>
      <c r="I3013" t="str">
        <f t="shared" si="94"/>
        <v>F gases</v>
      </c>
      <c r="J3013">
        <f>INDEX(NoSettings!$D:$D,MATCH(EPS!$A3013,NoSettings!$A:$A,0))</f>
        <v>0</v>
      </c>
      <c r="K3013">
        <f>INDEX(GWP!$C$2:$C$13,MATCH(EPS!I3013,GWP!$B$2:$B$13,0))</f>
        <v>1</v>
      </c>
      <c r="L3013" s="4">
        <f t="shared" si="95"/>
        <v>0</v>
      </c>
    </row>
    <row r="3014" spans="1:12">
      <c r="A3014" t="s">
        <v>8618</v>
      </c>
      <c r="B3014" t="s">
        <v>7381</v>
      </c>
      <c r="C3014" t="s">
        <v>1735</v>
      </c>
      <c r="D3014" t="s">
        <v>6877</v>
      </c>
      <c r="E3014" t="s">
        <v>1702</v>
      </c>
      <c r="H3014" t="str">
        <f>INDEX('Vensim Variables'!$B:$B,MATCH(EPS!$B3014,'Vensim Variables'!$A:$A,0))</f>
        <v>g pollutant</v>
      </c>
      <c r="I3014" t="str">
        <f t="shared" si="94"/>
        <v>CO2</v>
      </c>
      <c r="J3014">
        <f>INDEX(NoSettings!$D:$D,MATCH(EPS!$A3014,NoSettings!$A:$A,0))</f>
        <v>0</v>
      </c>
      <c r="K3014">
        <f>INDEX(GWP!$C$2:$C$13,MATCH(EPS!I3014,GWP!$B$2:$B$13,0))</f>
        <v>1</v>
      </c>
      <c r="L3014" s="4">
        <f t="shared" si="95"/>
        <v>0</v>
      </c>
    </row>
    <row r="3015" spans="1:12">
      <c r="A3015" t="s">
        <v>8619</v>
      </c>
      <c r="B3015" t="s">
        <v>7381</v>
      </c>
      <c r="C3015" t="s">
        <v>1735</v>
      </c>
      <c r="D3015" t="s">
        <v>6877</v>
      </c>
      <c r="E3015" t="s">
        <v>1705</v>
      </c>
      <c r="H3015" t="str">
        <f>INDEX('Vensim Variables'!$B:$B,MATCH(EPS!$B3015,'Vensim Variables'!$A:$A,0))</f>
        <v>g pollutant</v>
      </c>
      <c r="I3015" t="str">
        <f t="shared" si="94"/>
        <v>VOC</v>
      </c>
      <c r="J3015">
        <f>INDEX(NoSettings!$D:$D,MATCH(EPS!$A3015,NoSettings!$A:$A,0))</f>
        <v>0</v>
      </c>
      <c r="K3015">
        <f>INDEX(GWP!$C$2:$C$13,MATCH(EPS!I3015,GWP!$B$2:$B$13,0))</f>
        <v>0</v>
      </c>
      <c r="L3015" s="4">
        <f t="shared" si="95"/>
        <v>0</v>
      </c>
    </row>
    <row r="3016" spans="1:12">
      <c r="A3016" t="s">
        <v>8620</v>
      </c>
      <c r="B3016" t="s">
        <v>7381</v>
      </c>
      <c r="C3016" t="s">
        <v>1735</v>
      </c>
      <c r="D3016" t="s">
        <v>6877</v>
      </c>
      <c r="E3016" t="s">
        <v>1706</v>
      </c>
      <c r="H3016" t="str">
        <f>INDEX('Vensim Variables'!$B:$B,MATCH(EPS!$B3016,'Vensim Variables'!$A:$A,0))</f>
        <v>g pollutant</v>
      </c>
      <c r="I3016" t="str">
        <f t="shared" si="94"/>
        <v>CO</v>
      </c>
      <c r="J3016">
        <f>INDEX(NoSettings!$D:$D,MATCH(EPS!$A3016,NoSettings!$A:$A,0))</f>
        <v>0</v>
      </c>
      <c r="K3016">
        <f>INDEX(GWP!$C$2:$C$13,MATCH(EPS!I3016,GWP!$B$2:$B$13,0))</f>
        <v>0</v>
      </c>
      <c r="L3016" s="4">
        <f t="shared" si="95"/>
        <v>0</v>
      </c>
    </row>
    <row r="3017" spans="1:12">
      <c r="A3017" t="s">
        <v>8621</v>
      </c>
      <c r="B3017" t="s">
        <v>7381</v>
      </c>
      <c r="C3017" t="s">
        <v>1735</v>
      </c>
      <c r="D3017" t="s">
        <v>6877</v>
      </c>
      <c r="E3017" t="s">
        <v>1707</v>
      </c>
      <c r="H3017" t="str">
        <f>INDEX('Vensim Variables'!$B:$B,MATCH(EPS!$B3017,'Vensim Variables'!$A:$A,0))</f>
        <v>g pollutant</v>
      </c>
      <c r="I3017" t="str">
        <f t="shared" si="94"/>
        <v>NOx</v>
      </c>
      <c r="J3017">
        <f>INDEX(NoSettings!$D:$D,MATCH(EPS!$A3017,NoSettings!$A:$A,0))</f>
        <v>0</v>
      </c>
      <c r="K3017">
        <f>INDEX(GWP!$C$2:$C$13,MATCH(EPS!I3017,GWP!$B$2:$B$13,0))</f>
        <v>0</v>
      </c>
      <c r="L3017" s="4">
        <f t="shared" si="95"/>
        <v>0</v>
      </c>
    </row>
    <row r="3018" spans="1:12">
      <c r="A3018" t="s">
        <v>8622</v>
      </c>
      <c r="B3018" t="s">
        <v>7381</v>
      </c>
      <c r="C3018" t="s">
        <v>1735</v>
      </c>
      <c r="D3018" t="s">
        <v>6877</v>
      </c>
      <c r="E3018" t="s">
        <v>1708</v>
      </c>
      <c r="H3018" t="str">
        <f>INDEX('Vensim Variables'!$B:$B,MATCH(EPS!$B3018,'Vensim Variables'!$A:$A,0))</f>
        <v>g pollutant</v>
      </c>
      <c r="I3018" t="str">
        <f t="shared" si="94"/>
        <v>PM10</v>
      </c>
      <c r="J3018">
        <f>INDEX(NoSettings!$D:$D,MATCH(EPS!$A3018,NoSettings!$A:$A,0))</f>
        <v>0</v>
      </c>
      <c r="K3018">
        <f>INDEX(GWP!$C$2:$C$13,MATCH(EPS!I3018,GWP!$B$2:$B$13,0))</f>
        <v>0</v>
      </c>
      <c r="L3018" s="4">
        <f t="shared" si="95"/>
        <v>0</v>
      </c>
    </row>
    <row r="3019" spans="1:12">
      <c r="A3019" t="s">
        <v>8623</v>
      </c>
      <c r="B3019" t="s">
        <v>7381</v>
      </c>
      <c r="C3019" t="s">
        <v>1735</v>
      </c>
      <c r="D3019" t="s">
        <v>6877</v>
      </c>
      <c r="E3019" t="s">
        <v>1709</v>
      </c>
      <c r="H3019" t="str">
        <f>INDEX('Vensim Variables'!$B:$B,MATCH(EPS!$B3019,'Vensim Variables'!$A:$A,0))</f>
        <v>g pollutant</v>
      </c>
      <c r="I3019" t="str">
        <f t="shared" si="94"/>
        <v>PM25</v>
      </c>
      <c r="J3019">
        <f>INDEX(NoSettings!$D:$D,MATCH(EPS!$A3019,NoSettings!$A:$A,0))</f>
        <v>0</v>
      </c>
      <c r="K3019">
        <f>INDEX(GWP!$C$2:$C$13,MATCH(EPS!I3019,GWP!$B$2:$B$13,0))</f>
        <v>0</v>
      </c>
      <c r="L3019" s="4">
        <f t="shared" si="95"/>
        <v>0</v>
      </c>
    </row>
    <row r="3020" spans="1:12">
      <c r="A3020" t="s">
        <v>8624</v>
      </c>
      <c r="B3020" t="s">
        <v>7381</v>
      </c>
      <c r="C3020" t="s">
        <v>1735</v>
      </c>
      <c r="D3020" t="s">
        <v>6877</v>
      </c>
      <c r="E3020" t="s">
        <v>1710</v>
      </c>
      <c r="H3020" t="str">
        <f>INDEX('Vensim Variables'!$B:$B,MATCH(EPS!$B3020,'Vensim Variables'!$A:$A,0))</f>
        <v>g pollutant</v>
      </c>
      <c r="I3020" t="str">
        <f t="shared" si="94"/>
        <v>SOx</v>
      </c>
      <c r="J3020">
        <f>INDEX(NoSettings!$D:$D,MATCH(EPS!$A3020,NoSettings!$A:$A,0))</f>
        <v>0</v>
      </c>
      <c r="K3020">
        <f>INDEX(GWP!$C$2:$C$13,MATCH(EPS!I3020,GWP!$B$2:$B$13,0))</f>
        <v>0</v>
      </c>
      <c r="L3020" s="4">
        <f t="shared" si="95"/>
        <v>0</v>
      </c>
    </row>
    <row r="3021" spans="1:12">
      <c r="A3021" t="s">
        <v>8625</v>
      </c>
      <c r="B3021" t="s">
        <v>7381</v>
      </c>
      <c r="C3021" t="s">
        <v>1735</v>
      </c>
      <c r="D3021" t="s">
        <v>6877</v>
      </c>
      <c r="E3021" t="s">
        <v>1711</v>
      </c>
      <c r="H3021" t="str">
        <f>INDEX('Vensim Variables'!$B:$B,MATCH(EPS!$B3021,'Vensim Variables'!$A:$A,0))</f>
        <v>g pollutant</v>
      </c>
      <c r="I3021" t="str">
        <f t="shared" si="94"/>
        <v>BC</v>
      </c>
      <c r="J3021">
        <f>INDEX(NoSettings!$D:$D,MATCH(EPS!$A3021,NoSettings!$A:$A,0))</f>
        <v>0</v>
      </c>
      <c r="K3021">
        <f>INDEX(GWP!$C$2:$C$13,MATCH(EPS!I3021,GWP!$B$2:$B$13,0))</f>
        <v>0</v>
      </c>
      <c r="L3021" s="4">
        <f t="shared" si="95"/>
        <v>0</v>
      </c>
    </row>
    <row r="3022" spans="1:12">
      <c r="A3022" t="s">
        <v>8626</v>
      </c>
      <c r="B3022" t="s">
        <v>7381</v>
      </c>
      <c r="C3022" t="s">
        <v>1735</v>
      </c>
      <c r="D3022" t="s">
        <v>6877</v>
      </c>
      <c r="E3022" t="s">
        <v>1712</v>
      </c>
      <c r="H3022" t="str">
        <f>INDEX('Vensim Variables'!$B:$B,MATCH(EPS!$B3022,'Vensim Variables'!$A:$A,0))</f>
        <v>g pollutant</v>
      </c>
      <c r="I3022" t="str">
        <f t="shared" si="94"/>
        <v>OC</v>
      </c>
      <c r="J3022">
        <f>INDEX(NoSettings!$D:$D,MATCH(EPS!$A3022,NoSettings!$A:$A,0))</f>
        <v>0</v>
      </c>
      <c r="K3022">
        <f>INDEX(GWP!$C$2:$C$13,MATCH(EPS!I3022,GWP!$B$2:$B$13,0))</f>
        <v>0</v>
      </c>
      <c r="L3022" s="4">
        <f t="shared" si="95"/>
        <v>0</v>
      </c>
    </row>
    <row r="3023" spans="1:12">
      <c r="A3023" t="s">
        <v>8627</v>
      </c>
      <c r="B3023" t="s">
        <v>7381</v>
      </c>
      <c r="C3023" t="s">
        <v>1735</v>
      </c>
      <c r="D3023" t="s">
        <v>6877</v>
      </c>
      <c r="E3023" t="s">
        <v>1713</v>
      </c>
      <c r="H3023" t="str">
        <f>INDEX('Vensim Variables'!$B:$B,MATCH(EPS!$B3023,'Vensim Variables'!$A:$A,0))</f>
        <v>g pollutant</v>
      </c>
      <c r="I3023" t="str">
        <f t="shared" si="94"/>
        <v>CH4</v>
      </c>
      <c r="J3023">
        <f>INDEX(NoSettings!$D:$D,MATCH(EPS!$A3023,NoSettings!$A:$A,0))</f>
        <v>0</v>
      </c>
      <c r="K3023">
        <f>INDEX(GWP!$C$2:$C$13,MATCH(EPS!I3023,GWP!$B$2:$B$13,0))</f>
        <v>28</v>
      </c>
      <c r="L3023" s="4">
        <f t="shared" si="95"/>
        <v>0</v>
      </c>
    </row>
    <row r="3024" spans="1:12">
      <c r="A3024" t="s">
        <v>8628</v>
      </c>
      <c r="B3024" t="s">
        <v>7381</v>
      </c>
      <c r="C3024" t="s">
        <v>1735</v>
      </c>
      <c r="D3024" t="s">
        <v>6877</v>
      </c>
      <c r="E3024" t="s">
        <v>1714</v>
      </c>
      <c r="H3024" t="str">
        <f>INDEX('Vensim Variables'!$B:$B,MATCH(EPS!$B3024,'Vensim Variables'!$A:$A,0))</f>
        <v>g pollutant</v>
      </c>
      <c r="I3024" t="str">
        <f t="shared" si="94"/>
        <v>N2O</v>
      </c>
      <c r="J3024">
        <f>INDEX(NoSettings!$D:$D,MATCH(EPS!$A3024,NoSettings!$A:$A,0))</f>
        <v>0</v>
      </c>
      <c r="K3024">
        <f>INDEX(GWP!$C$2:$C$13,MATCH(EPS!I3024,GWP!$B$2:$B$13,0))</f>
        <v>265</v>
      </c>
      <c r="L3024" s="4">
        <f t="shared" si="95"/>
        <v>0</v>
      </c>
    </row>
    <row r="3025" spans="1:12">
      <c r="A3025" t="s">
        <v>8629</v>
      </c>
      <c r="B3025" t="s">
        <v>7381</v>
      </c>
      <c r="C3025" t="s">
        <v>1735</v>
      </c>
      <c r="D3025" t="s">
        <v>6877</v>
      </c>
      <c r="E3025" t="s">
        <v>1715</v>
      </c>
      <c r="H3025" t="str">
        <f>INDEX('Vensim Variables'!$B:$B,MATCH(EPS!$B3025,'Vensim Variables'!$A:$A,0))</f>
        <v>g pollutant</v>
      </c>
      <c r="I3025" t="str">
        <f t="shared" si="94"/>
        <v>F gases</v>
      </c>
      <c r="J3025">
        <f>INDEX(NoSettings!$D:$D,MATCH(EPS!$A3025,NoSettings!$A:$A,0))</f>
        <v>0</v>
      </c>
      <c r="K3025">
        <f>INDEX(GWP!$C$2:$C$13,MATCH(EPS!I3025,GWP!$B$2:$B$13,0))</f>
        <v>1</v>
      </c>
      <c r="L3025" s="4">
        <f t="shared" si="95"/>
        <v>0</v>
      </c>
    </row>
    <row r="3026" spans="1:12">
      <c r="A3026" t="s">
        <v>8630</v>
      </c>
      <c r="B3026" t="s">
        <v>7381</v>
      </c>
      <c r="C3026" t="s">
        <v>1735</v>
      </c>
      <c r="D3026" t="s">
        <v>6878</v>
      </c>
      <c r="E3026" t="s">
        <v>1702</v>
      </c>
      <c r="H3026" t="str">
        <f>INDEX('Vensim Variables'!$B:$B,MATCH(EPS!$B3026,'Vensim Variables'!$A:$A,0))</f>
        <v>g pollutant</v>
      </c>
      <c r="I3026" t="str">
        <f t="shared" si="94"/>
        <v>CO2</v>
      </c>
      <c r="J3026">
        <f>INDEX(NoSettings!$D:$D,MATCH(EPS!$A3026,NoSettings!$A:$A,0))</f>
        <v>0</v>
      </c>
      <c r="K3026">
        <f>INDEX(GWP!$C$2:$C$13,MATCH(EPS!I3026,GWP!$B$2:$B$13,0))</f>
        <v>1</v>
      </c>
      <c r="L3026" s="4">
        <f t="shared" si="95"/>
        <v>0</v>
      </c>
    </row>
    <row r="3027" spans="1:12">
      <c r="A3027" t="s">
        <v>8631</v>
      </c>
      <c r="B3027" t="s">
        <v>7381</v>
      </c>
      <c r="C3027" t="s">
        <v>1735</v>
      </c>
      <c r="D3027" t="s">
        <v>6878</v>
      </c>
      <c r="E3027" t="s">
        <v>1705</v>
      </c>
      <c r="H3027" t="str">
        <f>INDEX('Vensim Variables'!$B:$B,MATCH(EPS!$B3027,'Vensim Variables'!$A:$A,0))</f>
        <v>g pollutant</v>
      </c>
      <c r="I3027" t="str">
        <f t="shared" si="94"/>
        <v>VOC</v>
      </c>
      <c r="J3027">
        <f>INDEX(NoSettings!$D:$D,MATCH(EPS!$A3027,NoSettings!$A:$A,0))</f>
        <v>195922000</v>
      </c>
      <c r="K3027">
        <f>INDEX(GWP!$C$2:$C$13,MATCH(EPS!I3027,GWP!$B$2:$B$13,0))</f>
        <v>0</v>
      </c>
      <c r="L3027" s="4">
        <f t="shared" si="95"/>
        <v>0</v>
      </c>
    </row>
    <row r="3028" spans="1:12">
      <c r="A3028" t="s">
        <v>8632</v>
      </c>
      <c r="B3028" t="s">
        <v>7381</v>
      </c>
      <c r="C3028" t="s">
        <v>1735</v>
      </c>
      <c r="D3028" t="s">
        <v>6878</v>
      </c>
      <c r="E3028" t="s">
        <v>1706</v>
      </c>
      <c r="H3028" t="str">
        <f>INDEX('Vensim Variables'!$B:$B,MATCH(EPS!$B3028,'Vensim Variables'!$A:$A,0))</f>
        <v>g pollutant</v>
      </c>
      <c r="I3028" t="str">
        <f t="shared" si="94"/>
        <v>CO</v>
      </c>
      <c r="J3028">
        <f>INDEX(NoSettings!$D:$D,MATCH(EPS!$A3028,NoSettings!$A:$A,0))</f>
        <v>5793880000</v>
      </c>
      <c r="K3028">
        <f>INDEX(GWP!$C$2:$C$13,MATCH(EPS!I3028,GWP!$B$2:$B$13,0))</f>
        <v>0</v>
      </c>
      <c r="L3028" s="4">
        <f t="shared" si="95"/>
        <v>0</v>
      </c>
    </row>
    <row r="3029" spans="1:12">
      <c r="A3029" t="s">
        <v>8633</v>
      </c>
      <c r="B3029" t="s">
        <v>7381</v>
      </c>
      <c r="C3029" t="s">
        <v>1735</v>
      </c>
      <c r="D3029" t="s">
        <v>6878</v>
      </c>
      <c r="E3029" t="s">
        <v>1707</v>
      </c>
      <c r="H3029" t="str">
        <f>INDEX('Vensim Variables'!$B:$B,MATCH(EPS!$B3029,'Vensim Variables'!$A:$A,0))</f>
        <v>g pollutant</v>
      </c>
      <c r="I3029" t="str">
        <f t="shared" si="94"/>
        <v>NOx</v>
      </c>
      <c r="J3029">
        <f>INDEX(NoSettings!$D:$D,MATCH(EPS!$A3029,NoSettings!$A:$A,0))</f>
        <v>2351780000</v>
      </c>
      <c r="K3029">
        <f>INDEX(GWP!$C$2:$C$13,MATCH(EPS!I3029,GWP!$B$2:$B$13,0))</f>
        <v>0</v>
      </c>
      <c r="L3029" s="4">
        <f t="shared" si="95"/>
        <v>0</v>
      </c>
    </row>
    <row r="3030" spans="1:12">
      <c r="A3030" t="s">
        <v>8634</v>
      </c>
      <c r="B3030" t="s">
        <v>7381</v>
      </c>
      <c r="C3030" t="s">
        <v>1735</v>
      </c>
      <c r="D3030" t="s">
        <v>6878</v>
      </c>
      <c r="E3030" t="s">
        <v>1708</v>
      </c>
      <c r="H3030" t="str">
        <f>INDEX('Vensim Variables'!$B:$B,MATCH(EPS!$B3030,'Vensim Variables'!$A:$A,0))</f>
        <v>g pollutant</v>
      </c>
      <c r="I3030" t="str">
        <f t="shared" si="94"/>
        <v>PM10</v>
      </c>
      <c r="J3030">
        <f>INDEX(NoSettings!$D:$D,MATCH(EPS!$A3030,NoSettings!$A:$A,0))</f>
        <v>3968100000</v>
      </c>
      <c r="K3030">
        <f>INDEX(GWP!$C$2:$C$13,MATCH(EPS!I3030,GWP!$B$2:$B$13,0))</f>
        <v>0</v>
      </c>
      <c r="L3030" s="4">
        <f t="shared" si="95"/>
        <v>0</v>
      </c>
    </row>
    <row r="3031" spans="1:12">
      <c r="A3031" t="s">
        <v>8635</v>
      </c>
      <c r="B3031" t="s">
        <v>7381</v>
      </c>
      <c r="C3031" t="s">
        <v>1735</v>
      </c>
      <c r="D3031" t="s">
        <v>6878</v>
      </c>
      <c r="E3031" t="s">
        <v>1709</v>
      </c>
      <c r="H3031" t="str">
        <f>INDEX('Vensim Variables'!$B:$B,MATCH(EPS!$B3031,'Vensim Variables'!$A:$A,0))</f>
        <v>g pollutant</v>
      </c>
      <c r="I3031" t="str">
        <f t="shared" si="94"/>
        <v>PM25</v>
      </c>
      <c r="J3031">
        <f>INDEX(NoSettings!$D:$D,MATCH(EPS!$A3031,NoSettings!$A:$A,0))</f>
        <v>3429050000</v>
      </c>
      <c r="K3031">
        <f>INDEX(GWP!$C$2:$C$13,MATCH(EPS!I3031,GWP!$B$2:$B$13,0))</f>
        <v>0</v>
      </c>
      <c r="L3031" s="4">
        <f t="shared" si="95"/>
        <v>0</v>
      </c>
    </row>
    <row r="3032" spans="1:12">
      <c r="A3032" t="s">
        <v>8636</v>
      </c>
      <c r="B3032" t="s">
        <v>7381</v>
      </c>
      <c r="C3032" t="s">
        <v>1735</v>
      </c>
      <c r="D3032" t="s">
        <v>6878</v>
      </c>
      <c r="E3032" t="s">
        <v>1710</v>
      </c>
      <c r="H3032" t="str">
        <f>INDEX('Vensim Variables'!$B:$B,MATCH(EPS!$B3032,'Vensim Variables'!$A:$A,0))</f>
        <v>g pollutant</v>
      </c>
      <c r="I3032" t="str">
        <f t="shared" si="94"/>
        <v>SOx</v>
      </c>
      <c r="J3032">
        <f>INDEX(NoSettings!$D:$D,MATCH(EPS!$A3032,NoSettings!$A:$A,0))</f>
        <v>337461000</v>
      </c>
      <c r="K3032">
        <f>INDEX(GWP!$C$2:$C$13,MATCH(EPS!I3032,GWP!$B$2:$B$13,0))</f>
        <v>0</v>
      </c>
      <c r="L3032" s="4">
        <f t="shared" si="95"/>
        <v>0</v>
      </c>
    </row>
    <row r="3033" spans="1:12">
      <c r="A3033" t="s">
        <v>8637</v>
      </c>
      <c r="B3033" t="s">
        <v>7381</v>
      </c>
      <c r="C3033" t="s">
        <v>1735</v>
      </c>
      <c r="D3033" t="s">
        <v>6878</v>
      </c>
      <c r="E3033" t="s">
        <v>1711</v>
      </c>
      <c r="H3033" t="str">
        <f>INDEX('Vensim Variables'!$B:$B,MATCH(EPS!$B3033,'Vensim Variables'!$A:$A,0))</f>
        <v>g pollutant</v>
      </c>
      <c r="I3033" t="str">
        <f t="shared" si="94"/>
        <v>BC</v>
      </c>
      <c r="J3033">
        <f>INDEX(NoSettings!$D:$D,MATCH(EPS!$A3033,NoSettings!$A:$A,0))</f>
        <v>125791000</v>
      </c>
      <c r="K3033">
        <f>INDEX(GWP!$C$2:$C$13,MATCH(EPS!I3033,GWP!$B$2:$B$13,0))</f>
        <v>0</v>
      </c>
      <c r="L3033" s="4">
        <f t="shared" si="95"/>
        <v>0</v>
      </c>
    </row>
    <row r="3034" spans="1:12">
      <c r="A3034" t="s">
        <v>8638</v>
      </c>
      <c r="B3034" t="s">
        <v>7381</v>
      </c>
      <c r="C3034" t="s">
        <v>1735</v>
      </c>
      <c r="D3034" t="s">
        <v>6878</v>
      </c>
      <c r="E3034" t="s">
        <v>1712</v>
      </c>
      <c r="H3034" t="str">
        <f>INDEX('Vensim Variables'!$B:$B,MATCH(EPS!$B3034,'Vensim Variables'!$A:$A,0))</f>
        <v>g pollutant</v>
      </c>
      <c r="I3034" t="str">
        <f t="shared" si="94"/>
        <v>OC</v>
      </c>
      <c r="J3034">
        <f>INDEX(NoSettings!$D:$D,MATCH(EPS!$A3034,NoSettings!$A:$A,0))</f>
        <v>1203250000</v>
      </c>
      <c r="K3034">
        <f>INDEX(GWP!$C$2:$C$13,MATCH(EPS!I3034,GWP!$B$2:$B$13,0))</f>
        <v>0</v>
      </c>
      <c r="L3034" s="4">
        <f t="shared" si="95"/>
        <v>0</v>
      </c>
    </row>
    <row r="3035" spans="1:12">
      <c r="A3035" t="s">
        <v>8639</v>
      </c>
      <c r="B3035" t="s">
        <v>7381</v>
      </c>
      <c r="C3035" t="s">
        <v>1735</v>
      </c>
      <c r="D3035" t="s">
        <v>6878</v>
      </c>
      <c r="E3035" t="s">
        <v>1713</v>
      </c>
      <c r="H3035" t="str">
        <f>INDEX('Vensim Variables'!$B:$B,MATCH(EPS!$B3035,'Vensim Variables'!$A:$A,0))</f>
        <v>g pollutant</v>
      </c>
      <c r="I3035" t="str">
        <f t="shared" si="94"/>
        <v>CH4</v>
      </c>
      <c r="J3035">
        <f>INDEX(NoSettings!$D:$D,MATCH(EPS!$A3035,NoSettings!$A:$A,0))</f>
        <v>0</v>
      </c>
      <c r="K3035">
        <f>INDEX(GWP!$C$2:$C$13,MATCH(EPS!I3035,GWP!$B$2:$B$13,0))</f>
        <v>28</v>
      </c>
      <c r="L3035" s="4">
        <f t="shared" si="95"/>
        <v>0</v>
      </c>
    </row>
    <row r="3036" spans="1:12">
      <c r="A3036" t="s">
        <v>8640</v>
      </c>
      <c r="B3036" t="s">
        <v>7381</v>
      </c>
      <c r="C3036" t="s">
        <v>1735</v>
      </c>
      <c r="D3036" t="s">
        <v>6878</v>
      </c>
      <c r="E3036" t="s">
        <v>1714</v>
      </c>
      <c r="H3036" t="str">
        <f>INDEX('Vensim Variables'!$B:$B,MATCH(EPS!$B3036,'Vensim Variables'!$A:$A,0))</f>
        <v>g pollutant</v>
      </c>
      <c r="I3036" t="str">
        <f t="shared" si="94"/>
        <v>N2O</v>
      </c>
      <c r="J3036">
        <f>INDEX(NoSettings!$D:$D,MATCH(EPS!$A3036,NoSettings!$A:$A,0))</f>
        <v>0</v>
      </c>
      <c r="K3036">
        <f>INDEX(GWP!$C$2:$C$13,MATCH(EPS!I3036,GWP!$B$2:$B$13,0))</f>
        <v>265</v>
      </c>
      <c r="L3036" s="4">
        <f t="shared" si="95"/>
        <v>0</v>
      </c>
    </row>
    <row r="3037" spans="1:12">
      <c r="A3037" t="s">
        <v>8641</v>
      </c>
      <c r="B3037" t="s">
        <v>7381</v>
      </c>
      <c r="C3037" t="s">
        <v>1735</v>
      </c>
      <c r="D3037" t="s">
        <v>6878</v>
      </c>
      <c r="E3037" t="s">
        <v>1715</v>
      </c>
      <c r="H3037" t="str">
        <f>INDEX('Vensim Variables'!$B:$B,MATCH(EPS!$B3037,'Vensim Variables'!$A:$A,0))</f>
        <v>g pollutant</v>
      </c>
      <c r="I3037" t="str">
        <f t="shared" si="94"/>
        <v>F gases</v>
      </c>
      <c r="J3037">
        <f>INDEX(NoSettings!$D:$D,MATCH(EPS!$A3037,NoSettings!$A:$A,0))</f>
        <v>0</v>
      </c>
      <c r="K3037">
        <f>INDEX(GWP!$C$2:$C$13,MATCH(EPS!I3037,GWP!$B$2:$B$13,0))</f>
        <v>1</v>
      </c>
      <c r="L3037" s="4">
        <f t="shared" si="95"/>
        <v>0</v>
      </c>
    </row>
    <row r="3038" spans="1:12">
      <c r="A3038" t="s">
        <v>8642</v>
      </c>
      <c r="B3038" t="s">
        <v>7381</v>
      </c>
      <c r="C3038" t="s">
        <v>1735</v>
      </c>
      <c r="D3038" t="s">
        <v>6879</v>
      </c>
      <c r="E3038" t="s">
        <v>1702</v>
      </c>
      <c r="H3038" t="str">
        <f>INDEX('Vensim Variables'!$B:$B,MATCH(EPS!$B3038,'Vensim Variables'!$A:$A,0))</f>
        <v>g pollutant</v>
      </c>
      <c r="I3038" t="str">
        <f t="shared" si="94"/>
        <v>CO2</v>
      </c>
      <c r="J3038">
        <f>INDEX(NoSettings!$D:$D,MATCH(EPS!$A3038,NoSettings!$A:$A,0))</f>
        <v>0</v>
      </c>
      <c r="K3038">
        <f>INDEX(GWP!$C$2:$C$13,MATCH(EPS!I3038,GWP!$B$2:$B$13,0))</f>
        <v>1</v>
      </c>
      <c r="L3038" s="4">
        <f t="shared" si="95"/>
        <v>0</v>
      </c>
    </row>
    <row r="3039" spans="1:12">
      <c r="A3039" t="s">
        <v>8643</v>
      </c>
      <c r="B3039" t="s">
        <v>7381</v>
      </c>
      <c r="C3039" t="s">
        <v>1735</v>
      </c>
      <c r="D3039" t="s">
        <v>6879</v>
      </c>
      <c r="E3039" t="s">
        <v>1705</v>
      </c>
      <c r="H3039" t="str">
        <f>INDEX('Vensim Variables'!$B:$B,MATCH(EPS!$B3039,'Vensim Variables'!$A:$A,0))</f>
        <v>g pollutant</v>
      </c>
      <c r="I3039" t="str">
        <f t="shared" si="94"/>
        <v>VOC</v>
      </c>
      <c r="J3039">
        <f>INDEX(NoSettings!$D:$D,MATCH(EPS!$A3039,NoSettings!$A:$A,0))</f>
        <v>7643830</v>
      </c>
      <c r="K3039">
        <f>INDEX(GWP!$C$2:$C$13,MATCH(EPS!I3039,GWP!$B$2:$B$13,0))</f>
        <v>0</v>
      </c>
      <c r="L3039" s="4">
        <f t="shared" si="95"/>
        <v>0</v>
      </c>
    </row>
    <row r="3040" spans="1:12">
      <c r="A3040" t="s">
        <v>8644</v>
      </c>
      <c r="B3040" t="s">
        <v>7381</v>
      </c>
      <c r="C3040" t="s">
        <v>1735</v>
      </c>
      <c r="D3040" t="s">
        <v>6879</v>
      </c>
      <c r="E3040" t="s">
        <v>1706</v>
      </c>
      <c r="H3040" t="str">
        <f>INDEX('Vensim Variables'!$B:$B,MATCH(EPS!$B3040,'Vensim Variables'!$A:$A,0))</f>
        <v>g pollutant</v>
      </c>
      <c r="I3040" t="str">
        <f t="shared" si="94"/>
        <v>CO</v>
      </c>
      <c r="J3040">
        <f>INDEX(NoSettings!$D:$D,MATCH(EPS!$A3040,NoSettings!$A:$A,0))</f>
        <v>226046000</v>
      </c>
      <c r="K3040">
        <f>INDEX(GWP!$C$2:$C$13,MATCH(EPS!I3040,GWP!$B$2:$B$13,0))</f>
        <v>0</v>
      </c>
      <c r="L3040" s="4">
        <f t="shared" si="95"/>
        <v>0</v>
      </c>
    </row>
    <row r="3041" spans="1:12">
      <c r="A3041" t="s">
        <v>8645</v>
      </c>
      <c r="B3041" t="s">
        <v>7381</v>
      </c>
      <c r="C3041" t="s">
        <v>1735</v>
      </c>
      <c r="D3041" t="s">
        <v>6879</v>
      </c>
      <c r="E3041" t="s">
        <v>1707</v>
      </c>
      <c r="H3041" t="str">
        <f>INDEX('Vensim Variables'!$B:$B,MATCH(EPS!$B3041,'Vensim Variables'!$A:$A,0))</f>
        <v>g pollutant</v>
      </c>
      <c r="I3041" t="str">
        <f t="shared" si="94"/>
        <v>NOx</v>
      </c>
      <c r="J3041">
        <f>INDEX(NoSettings!$D:$D,MATCH(EPS!$A3041,NoSettings!$A:$A,0))</f>
        <v>91753700</v>
      </c>
      <c r="K3041">
        <f>INDEX(GWP!$C$2:$C$13,MATCH(EPS!I3041,GWP!$B$2:$B$13,0))</f>
        <v>0</v>
      </c>
      <c r="L3041" s="4">
        <f t="shared" si="95"/>
        <v>0</v>
      </c>
    </row>
    <row r="3042" spans="1:12">
      <c r="A3042" t="s">
        <v>8646</v>
      </c>
      <c r="B3042" t="s">
        <v>7381</v>
      </c>
      <c r="C3042" t="s">
        <v>1735</v>
      </c>
      <c r="D3042" t="s">
        <v>6879</v>
      </c>
      <c r="E3042" t="s">
        <v>1708</v>
      </c>
      <c r="H3042" t="str">
        <f>INDEX('Vensim Variables'!$B:$B,MATCH(EPS!$B3042,'Vensim Variables'!$A:$A,0))</f>
        <v>g pollutant</v>
      </c>
      <c r="I3042" t="str">
        <f t="shared" si="94"/>
        <v>PM10</v>
      </c>
      <c r="J3042">
        <f>INDEX(NoSettings!$D:$D,MATCH(EPS!$A3042,NoSettings!$A:$A,0))</f>
        <v>154814000</v>
      </c>
      <c r="K3042">
        <f>INDEX(GWP!$C$2:$C$13,MATCH(EPS!I3042,GWP!$B$2:$B$13,0))</f>
        <v>0</v>
      </c>
      <c r="L3042" s="4">
        <f t="shared" si="95"/>
        <v>0</v>
      </c>
    </row>
    <row r="3043" spans="1:12">
      <c r="A3043" t="s">
        <v>8647</v>
      </c>
      <c r="B3043" t="s">
        <v>7381</v>
      </c>
      <c r="C3043" t="s">
        <v>1735</v>
      </c>
      <c r="D3043" t="s">
        <v>6879</v>
      </c>
      <c r="E3043" t="s">
        <v>1709</v>
      </c>
      <c r="H3043" t="str">
        <f>INDEX('Vensim Variables'!$B:$B,MATCH(EPS!$B3043,'Vensim Variables'!$A:$A,0))</f>
        <v>g pollutant</v>
      </c>
      <c r="I3043" t="str">
        <f t="shared" si="94"/>
        <v>PM25</v>
      </c>
      <c r="J3043">
        <f>INDEX(NoSettings!$D:$D,MATCH(EPS!$A3043,NoSettings!$A:$A,0))</f>
        <v>133783000</v>
      </c>
      <c r="K3043">
        <f>INDEX(GWP!$C$2:$C$13,MATCH(EPS!I3043,GWP!$B$2:$B$13,0))</f>
        <v>0</v>
      </c>
      <c r="L3043" s="4">
        <f t="shared" si="95"/>
        <v>0</v>
      </c>
    </row>
    <row r="3044" spans="1:12">
      <c r="A3044" t="s">
        <v>8648</v>
      </c>
      <c r="B3044" t="s">
        <v>7381</v>
      </c>
      <c r="C3044" t="s">
        <v>1735</v>
      </c>
      <c r="D3044" t="s">
        <v>6879</v>
      </c>
      <c r="E3044" t="s">
        <v>1710</v>
      </c>
      <c r="H3044" t="str">
        <f>INDEX('Vensim Variables'!$B:$B,MATCH(EPS!$B3044,'Vensim Variables'!$A:$A,0))</f>
        <v>g pollutant</v>
      </c>
      <c r="I3044" t="str">
        <f t="shared" si="94"/>
        <v>SOx</v>
      </c>
      <c r="J3044">
        <f>INDEX(NoSettings!$D:$D,MATCH(EPS!$A3044,NoSettings!$A:$A,0))</f>
        <v>13165900</v>
      </c>
      <c r="K3044">
        <f>INDEX(GWP!$C$2:$C$13,MATCH(EPS!I3044,GWP!$B$2:$B$13,0))</f>
        <v>0</v>
      </c>
      <c r="L3044" s="4">
        <f t="shared" si="95"/>
        <v>0</v>
      </c>
    </row>
    <row r="3045" spans="1:12">
      <c r="A3045" t="s">
        <v>8649</v>
      </c>
      <c r="B3045" t="s">
        <v>7381</v>
      </c>
      <c r="C3045" t="s">
        <v>1735</v>
      </c>
      <c r="D3045" t="s">
        <v>6879</v>
      </c>
      <c r="E3045" t="s">
        <v>1711</v>
      </c>
      <c r="H3045" t="str">
        <f>INDEX('Vensim Variables'!$B:$B,MATCH(EPS!$B3045,'Vensim Variables'!$A:$A,0))</f>
        <v>g pollutant</v>
      </c>
      <c r="I3045" t="str">
        <f t="shared" si="94"/>
        <v>BC</v>
      </c>
      <c r="J3045">
        <f>INDEX(NoSettings!$D:$D,MATCH(EPS!$A3045,NoSettings!$A:$A,0))</f>
        <v>4907700</v>
      </c>
      <c r="K3045">
        <f>INDEX(GWP!$C$2:$C$13,MATCH(EPS!I3045,GWP!$B$2:$B$13,0))</f>
        <v>0</v>
      </c>
      <c r="L3045" s="4">
        <f t="shared" si="95"/>
        <v>0</v>
      </c>
    </row>
    <row r="3046" spans="1:12">
      <c r="A3046" t="s">
        <v>8650</v>
      </c>
      <c r="B3046" t="s">
        <v>7381</v>
      </c>
      <c r="C3046" t="s">
        <v>1735</v>
      </c>
      <c r="D3046" t="s">
        <v>6879</v>
      </c>
      <c r="E3046" t="s">
        <v>1712</v>
      </c>
      <c r="H3046" t="str">
        <f>INDEX('Vensim Variables'!$B:$B,MATCH(EPS!$B3046,'Vensim Variables'!$A:$A,0))</f>
        <v>g pollutant</v>
      </c>
      <c r="I3046" t="str">
        <f t="shared" si="94"/>
        <v>OC</v>
      </c>
      <c r="J3046">
        <f>INDEX(NoSettings!$D:$D,MATCH(EPS!$A3046,NoSettings!$A:$A,0))</f>
        <v>46944200</v>
      </c>
      <c r="K3046">
        <f>INDEX(GWP!$C$2:$C$13,MATCH(EPS!I3046,GWP!$B$2:$B$13,0))</f>
        <v>0</v>
      </c>
      <c r="L3046" s="4">
        <f t="shared" si="95"/>
        <v>0</v>
      </c>
    </row>
    <row r="3047" spans="1:12">
      <c r="A3047" t="s">
        <v>8651</v>
      </c>
      <c r="B3047" t="s">
        <v>7381</v>
      </c>
      <c r="C3047" t="s">
        <v>1735</v>
      </c>
      <c r="D3047" t="s">
        <v>6879</v>
      </c>
      <c r="E3047" t="s">
        <v>1713</v>
      </c>
      <c r="H3047" t="str">
        <f>INDEX('Vensim Variables'!$B:$B,MATCH(EPS!$B3047,'Vensim Variables'!$A:$A,0))</f>
        <v>g pollutant</v>
      </c>
      <c r="I3047" t="str">
        <f t="shared" si="94"/>
        <v>CH4</v>
      </c>
      <c r="J3047">
        <f>INDEX(NoSettings!$D:$D,MATCH(EPS!$A3047,NoSettings!$A:$A,0))</f>
        <v>0</v>
      </c>
      <c r="K3047">
        <f>INDEX(GWP!$C$2:$C$13,MATCH(EPS!I3047,GWP!$B$2:$B$13,0))</f>
        <v>28</v>
      </c>
      <c r="L3047" s="4">
        <f t="shared" si="95"/>
        <v>0</v>
      </c>
    </row>
    <row r="3048" spans="1:12">
      <c r="A3048" t="s">
        <v>8652</v>
      </c>
      <c r="B3048" t="s">
        <v>7381</v>
      </c>
      <c r="C3048" t="s">
        <v>1735</v>
      </c>
      <c r="D3048" t="s">
        <v>6879</v>
      </c>
      <c r="E3048" t="s">
        <v>1714</v>
      </c>
      <c r="H3048" t="str">
        <f>INDEX('Vensim Variables'!$B:$B,MATCH(EPS!$B3048,'Vensim Variables'!$A:$A,0))</f>
        <v>g pollutant</v>
      </c>
      <c r="I3048" t="str">
        <f t="shared" si="94"/>
        <v>N2O</v>
      </c>
      <c r="J3048">
        <f>INDEX(NoSettings!$D:$D,MATCH(EPS!$A3048,NoSettings!$A:$A,0))</f>
        <v>0</v>
      </c>
      <c r="K3048">
        <f>INDEX(GWP!$C$2:$C$13,MATCH(EPS!I3048,GWP!$B$2:$B$13,0))</f>
        <v>265</v>
      </c>
      <c r="L3048" s="4">
        <f t="shared" si="95"/>
        <v>0</v>
      </c>
    </row>
    <row r="3049" spans="1:12">
      <c r="A3049" t="s">
        <v>8653</v>
      </c>
      <c r="B3049" t="s">
        <v>7381</v>
      </c>
      <c r="C3049" t="s">
        <v>1735</v>
      </c>
      <c r="D3049" t="s">
        <v>6879</v>
      </c>
      <c r="E3049" t="s">
        <v>1715</v>
      </c>
      <c r="H3049" t="str">
        <f>INDEX('Vensim Variables'!$B:$B,MATCH(EPS!$B3049,'Vensim Variables'!$A:$A,0))</f>
        <v>g pollutant</v>
      </c>
      <c r="I3049" t="str">
        <f t="shared" si="94"/>
        <v>F gases</v>
      </c>
      <c r="J3049">
        <f>INDEX(NoSettings!$D:$D,MATCH(EPS!$A3049,NoSettings!$A:$A,0))</f>
        <v>0</v>
      </c>
      <c r="K3049">
        <f>INDEX(GWP!$C$2:$C$13,MATCH(EPS!I3049,GWP!$B$2:$B$13,0))</f>
        <v>1</v>
      </c>
      <c r="L3049" s="4">
        <f t="shared" si="95"/>
        <v>0</v>
      </c>
    </row>
    <row r="3050" spans="1:12">
      <c r="A3050" t="s">
        <v>8654</v>
      </c>
      <c r="B3050" t="s">
        <v>7381</v>
      </c>
      <c r="C3050" t="s">
        <v>1735</v>
      </c>
      <c r="D3050" t="s">
        <v>6880</v>
      </c>
      <c r="E3050" t="s">
        <v>1702</v>
      </c>
      <c r="H3050" t="str">
        <f>INDEX('Vensim Variables'!$B:$B,MATCH(EPS!$B3050,'Vensim Variables'!$A:$A,0))</f>
        <v>g pollutant</v>
      </c>
      <c r="I3050" t="str">
        <f t="shared" si="94"/>
        <v>CO2</v>
      </c>
      <c r="J3050">
        <f>INDEX(NoSettings!$D:$D,MATCH(EPS!$A3050,NoSettings!$A:$A,0))</f>
        <v>0</v>
      </c>
      <c r="K3050">
        <f>INDEX(GWP!$C$2:$C$13,MATCH(EPS!I3050,GWP!$B$2:$B$13,0))</f>
        <v>1</v>
      </c>
      <c r="L3050" s="4">
        <f t="shared" si="95"/>
        <v>0</v>
      </c>
    </row>
    <row r="3051" spans="1:12">
      <c r="A3051" t="s">
        <v>8655</v>
      </c>
      <c r="B3051" t="s">
        <v>7381</v>
      </c>
      <c r="C3051" t="s">
        <v>1735</v>
      </c>
      <c r="D3051" t="s">
        <v>6880</v>
      </c>
      <c r="E3051" t="s">
        <v>1705</v>
      </c>
      <c r="H3051" t="str">
        <f>INDEX('Vensim Variables'!$B:$B,MATCH(EPS!$B3051,'Vensim Variables'!$A:$A,0))</f>
        <v>g pollutant</v>
      </c>
      <c r="I3051" t="str">
        <f t="shared" si="94"/>
        <v>VOC</v>
      </c>
      <c r="J3051">
        <f>INDEX(NoSettings!$D:$D,MATCH(EPS!$A3051,NoSettings!$A:$A,0))</f>
        <v>1231300000</v>
      </c>
      <c r="K3051">
        <f>INDEX(GWP!$C$2:$C$13,MATCH(EPS!I3051,GWP!$B$2:$B$13,0))</f>
        <v>0</v>
      </c>
      <c r="L3051" s="4">
        <f t="shared" si="95"/>
        <v>0</v>
      </c>
    </row>
    <row r="3052" spans="1:12">
      <c r="A3052" t="s">
        <v>8656</v>
      </c>
      <c r="B3052" t="s">
        <v>7381</v>
      </c>
      <c r="C3052" t="s">
        <v>1735</v>
      </c>
      <c r="D3052" t="s">
        <v>6880</v>
      </c>
      <c r="E3052" t="s">
        <v>1706</v>
      </c>
      <c r="H3052" t="str">
        <f>INDEX('Vensim Variables'!$B:$B,MATCH(EPS!$B3052,'Vensim Variables'!$A:$A,0))</f>
        <v>g pollutant</v>
      </c>
      <c r="I3052" t="str">
        <f t="shared" si="94"/>
        <v>CO</v>
      </c>
      <c r="J3052">
        <f>INDEX(NoSettings!$D:$D,MATCH(EPS!$A3052,NoSettings!$A:$A,0))</f>
        <v>36412300000</v>
      </c>
      <c r="K3052">
        <f>INDEX(GWP!$C$2:$C$13,MATCH(EPS!I3052,GWP!$B$2:$B$13,0))</f>
        <v>0</v>
      </c>
      <c r="L3052" s="4">
        <f t="shared" si="95"/>
        <v>0</v>
      </c>
    </row>
    <row r="3053" spans="1:12">
      <c r="A3053" t="s">
        <v>8657</v>
      </c>
      <c r="B3053" t="s">
        <v>7381</v>
      </c>
      <c r="C3053" t="s">
        <v>1735</v>
      </c>
      <c r="D3053" t="s">
        <v>6880</v>
      </c>
      <c r="E3053" t="s">
        <v>1707</v>
      </c>
      <c r="H3053" t="str">
        <f>INDEX('Vensim Variables'!$B:$B,MATCH(EPS!$B3053,'Vensim Variables'!$A:$A,0))</f>
        <v>g pollutant</v>
      </c>
      <c r="I3053" t="str">
        <f t="shared" si="94"/>
        <v>NOx</v>
      </c>
      <c r="J3053">
        <f>INDEX(NoSettings!$D:$D,MATCH(EPS!$A3053,NoSettings!$A:$A,0))</f>
        <v>14780100000</v>
      </c>
      <c r="K3053">
        <f>INDEX(GWP!$C$2:$C$13,MATCH(EPS!I3053,GWP!$B$2:$B$13,0))</f>
        <v>0</v>
      </c>
      <c r="L3053" s="4">
        <f t="shared" si="95"/>
        <v>0</v>
      </c>
    </row>
    <row r="3054" spans="1:12">
      <c r="A3054" t="s">
        <v>8658</v>
      </c>
      <c r="B3054" t="s">
        <v>7381</v>
      </c>
      <c r="C3054" t="s">
        <v>1735</v>
      </c>
      <c r="D3054" t="s">
        <v>6880</v>
      </c>
      <c r="E3054" t="s">
        <v>1708</v>
      </c>
      <c r="H3054" t="str">
        <f>INDEX('Vensim Variables'!$B:$B,MATCH(EPS!$B3054,'Vensim Variables'!$A:$A,0))</f>
        <v>g pollutant</v>
      </c>
      <c r="I3054" t="str">
        <f t="shared" si="94"/>
        <v>PM10</v>
      </c>
      <c r="J3054">
        <f>INDEX(NoSettings!$D:$D,MATCH(EPS!$A3054,NoSettings!$A:$A,0))</f>
        <v>24938100000</v>
      </c>
      <c r="K3054">
        <f>INDEX(GWP!$C$2:$C$13,MATCH(EPS!I3054,GWP!$B$2:$B$13,0))</f>
        <v>0</v>
      </c>
      <c r="L3054" s="4">
        <f t="shared" si="95"/>
        <v>0</v>
      </c>
    </row>
    <row r="3055" spans="1:12">
      <c r="A3055" t="s">
        <v>8659</v>
      </c>
      <c r="B3055" t="s">
        <v>7381</v>
      </c>
      <c r="C3055" t="s">
        <v>1735</v>
      </c>
      <c r="D3055" t="s">
        <v>6880</v>
      </c>
      <c r="E3055" t="s">
        <v>1709</v>
      </c>
      <c r="H3055" t="str">
        <f>INDEX('Vensim Variables'!$B:$B,MATCH(EPS!$B3055,'Vensim Variables'!$A:$A,0))</f>
        <v>g pollutant</v>
      </c>
      <c r="I3055" t="str">
        <f t="shared" si="94"/>
        <v>PM25</v>
      </c>
      <c r="J3055">
        <f>INDEX(NoSettings!$D:$D,MATCH(EPS!$A3055,NoSettings!$A:$A,0))</f>
        <v>21550300000</v>
      </c>
      <c r="K3055">
        <f>INDEX(GWP!$C$2:$C$13,MATCH(EPS!I3055,GWP!$B$2:$B$13,0))</f>
        <v>0</v>
      </c>
      <c r="L3055" s="4">
        <f t="shared" si="95"/>
        <v>0</v>
      </c>
    </row>
    <row r="3056" spans="1:12">
      <c r="A3056" t="s">
        <v>8660</v>
      </c>
      <c r="B3056" t="s">
        <v>7381</v>
      </c>
      <c r="C3056" t="s">
        <v>1735</v>
      </c>
      <c r="D3056" t="s">
        <v>6880</v>
      </c>
      <c r="E3056" t="s">
        <v>1710</v>
      </c>
      <c r="H3056" t="str">
        <f>INDEX('Vensim Variables'!$B:$B,MATCH(EPS!$B3056,'Vensim Variables'!$A:$A,0))</f>
        <v>g pollutant</v>
      </c>
      <c r="I3056" t="str">
        <f t="shared" si="94"/>
        <v>SOx</v>
      </c>
      <c r="J3056">
        <f>INDEX(NoSettings!$D:$D,MATCH(EPS!$A3056,NoSettings!$A:$A,0))</f>
        <v>2120820000</v>
      </c>
      <c r="K3056">
        <f>INDEX(GWP!$C$2:$C$13,MATCH(EPS!I3056,GWP!$B$2:$B$13,0))</f>
        <v>0</v>
      </c>
      <c r="L3056" s="4">
        <f t="shared" si="95"/>
        <v>0</v>
      </c>
    </row>
    <row r="3057" spans="1:12">
      <c r="A3057" t="s">
        <v>8661</v>
      </c>
      <c r="B3057" t="s">
        <v>7381</v>
      </c>
      <c r="C3057" t="s">
        <v>1735</v>
      </c>
      <c r="D3057" t="s">
        <v>6880</v>
      </c>
      <c r="E3057" t="s">
        <v>1711</v>
      </c>
      <c r="H3057" t="str">
        <f>INDEX('Vensim Variables'!$B:$B,MATCH(EPS!$B3057,'Vensim Variables'!$A:$A,0))</f>
        <v>g pollutant</v>
      </c>
      <c r="I3057" t="str">
        <f t="shared" si="94"/>
        <v>BC</v>
      </c>
      <c r="J3057">
        <f>INDEX(NoSettings!$D:$D,MATCH(EPS!$A3057,NoSettings!$A:$A,0))</f>
        <v>790552000</v>
      </c>
      <c r="K3057">
        <f>INDEX(GWP!$C$2:$C$13,MATCH(EPS!I3057,GWP!$B$2:$B$13,0))</f>
        <v>0</v>
      </c>
      <c r="L3057" s="4">
        <f t="shared" si="95"/>
        <v>0</v>
      </c>
    </row>
    <row r="3058" spans="1:12">
      <c r="A3058" t="s">
        <v>8662</v>
      </c>
      <c r="B3058" t="s">
        <v>7381</v>
      </c>
      <c r="C3058" t="s">
        <v>1735</v>
      </c>
      <c r="D3058" t="s">
        <v>6880</v>
      </c>
      <c r="E3058" t="s">
        <v>1712</v>
      </c>
      <c r="H3058" t="str">
        <f>INDEX('Vensim Variables'!$B:$B,MATCH(EPS!$B3058,'Vensim Variables'!$A:$A,0))</f>
        <v>g pollutant</v>
      </c>
      <c r="I3058" t="str">
        <f t="shared" si="94"/>
        <v>OC</v>
      </c>
      <c r="J3058">
        <f>INDEX(NoSettings!$D:$D,MATCH(EPS!$A3058,NoSettings!$A:$A,0))</f>
        <v>7561960000</v>
      </c>
      <c r="K3058">
        <f>INDEX(GWP!$C$2:$C$13,MATCH(EPS!I3058,GWP!$B$2:$B$13,0))</f>
        <v>0</v>
      </c>
      <c r="L3058" s="4">
        <f t="shared" si="95"/>
        <v>0</v>
      </c>
    </row>
    <row r="3059" spans="1:12">
      <c r="A3059" t="s">
        <v>8663</v>
      </c>
      <c r="B3059" t="s">
        <v>7381</v>
      </c>
      <c r="C3059" t="s">
        <v>1735</v>
      </c>
      <c r="D3059" t="s">
        <v>6880</v>
      </c>
      <c r="E3059" t="s">
        <v>1713</v>
      </c>
      <c r="H3059" t="str">
        <f>INDEX('Vensim Variables'!$B:$B,MATCH(EPS!$B3059,'Vensim Variables'!$A:$A,0))</f>
        <v>g pollutant</v>
      </c>
      <c r="I3059" t="str">
        <f t="shared" si="94"/>
        <v>CH4</v>
      </c>
      <c r="J3059">
        <f>INDEX(NoSettings!$D:$D,MATCH(EPS!$A3059,NoSettings!$A:$A,0))</f>
        <v>0</v>
      </c>
      <c r="K3059">
        <f>INDEX(GWP!$C$2:$C$13,MATCH(EPS!I3059,GWP!$B$2:$B$13,0))</f>
        <v>28</v>
      </c>
      <c r="L3059" s="4">
        <f t="shared" si="95"/>
        <v>0</v>
      </c>
    </row>
    <row r="3060" spans="1:12">
      <c r="A3060" t="s">
        <v>8664</v>
      </c>
      <c r="B3060" t="s">
        <v>7381</v>
      </c>
      <c r="C3060" t="s">
        <v>1735</v>
      </c>
      <c r="D3060" t="s">
        <v>6880</v>
      </c>
      <c r="E3060" t="s">
        <v>1714</v>
      </c>
      <c r="H3060" t="str">
        <f>INDEX('Vensim Variables'!$B:$B,MATCH(EPS!$B3060,'Vensim Variables'!$A:$A,0))</f>
        <v>g pollutant</v>
      </c>
      <c r="I3060" t="str">
        <f t="shared" si="94"/>
        <v>N2O</v>
      </c>
      <c r="J3060">
        <f>INDEX(NoSettings!$D:$D,MATCH(EPS!$A3060,NoSettings!$A:$A,0))</f>
        <v>0</v>
      </c>
      <c r="K3060">
        <f>INDEX(GWP!$C$2:$C$13,MATCH(EPS!I3060,GWP!$B$2:$B$13,0))</f>
        <v>265</v>
      </c>
      <c r="L3060" s="4">
        <f t="shared" si="95"/>
        <v>0</v>
      </c>
    </row>
    <row r="3061" spans="1:12">
      <c r="A3061" t="s">
        <v>8665</v>
      </c>
      <c r="B3061" t="s">
        <v>7381</v>
      </c>
      <c r="C3061" t="s">
        <v>1735</v>
      </c>
      <c r="D3061" t="s">
        <v>6880</v>
      </c>
      <c r="E3061" t="s">
        <v>1715</v>
      </c>
      <c r="H3061" t="str">
        <f>INDEX('Vensim Variables'!$B:$B,MATCH(EPS!$B3061,'Vensim Variables'!$A:$A,0))</f>
        <v>g pollutant</v>
      </c>
      <c r="I3061" t="str">
        <f t="shared" si="94"/>
        <v>F gases</v>
      </c>
      <c r="J3061">
        <f>INDEX(NoSettings!$D:$D,MATCH(EPS!$A3061,NoSettings!$A:$A,0))</f>
        <v>0</v>
      </c>
      <c r="K3061">
        <f>INDEX(GWP!$C$2:$C$13,MATCH(EPS!I3061,GWP!$B$2:$B$13,0))</f>
        <v>1</v>
      </c>
      <c r="L3061" s="4">
        <f t="shared" si="95"/>
        <v>0</v>
      </c>
    </row>
    <row r="3062" spans="1:12">
      <c r="A3062" t="s">
        <v>8666</v>
      </c>
      <c r="B3062" t="s">
        <v>7381</v>
      </c>
      <c r="C3062" t="s">
        <v>1735</v>
      </c>
      <c r="D3062" t="s">
        <v>6881</v>
      </c>
      <c r="E3062" t="s">
        <v>1702</v>
      </c>
      <c r="H3062" t="str">
        <f>INDEX('Vensim Variables'!$B:$B,MATCH(EPS!$B3062,'Vensim Variables'!$A:$A,0))</f>
        <v>g pollutant</v>
      </c>
      <c r="I3062" t="str">
        <f t="shared" si="94"/>
        <v>CO2</v>
      </c>
      <c r="J3062">
        <f>INDEX(NoSettings!$D:$D,MATCH(EPS!$A3062,NoSettings!$A:$A,0))</f>
        <v>0</v>
      </c>
      <c r="K3062">
        <f>INDEX(GWP!$C$2:$C$13,MATCH(EPS!I3062,GWP!$B$2:$B$13,0))</f>
        <v>1</v>
      </c>
      <c r="L3062" s="4">
        <f t="shared" si="95"/>
        <v>0</v>
      </c>
    </row>
    <row r="3063" spans="1:12">
      <c r="A3063" t="s">
        <v>8667</v>
      </c>
      <c r="B3063" t="s">
        <v>7381</v>
      </c>
      <c r="C3063" t="s">
        <v>1735</v>
      </c>
      <c r="D3063" t="s">
        <v>6881</v>
      </c>
      <c r="E3063" t="s">
        <v>1705</v>
      </c>
      <c r="H3063" t="str">
        <f>INDEX('Vensim Variables'!$B:$B,MATCH(EPS!$B3063,'Vensim Variables'!$A:$A,0))</f>
        <v>g pollutant</v>
      </c>
      <c r="I3063" t="str">
        <f t="shared" si="94"/>
        <v>VOC</v>
      </c>
      <c r="J3063">
        <f>INDEX(NoSettings!$D:$D,MATCH(EPS!$A3063,NoSettings!$A:$A,0))</f>
        <v>3773860000</v>
      </c>
      <c r="K3063">
        <f>INDEX(GWP!$C$2:$C$13,MATCH(EPS!I3063,GWP!$B$2:$B$13,0))</f>
        <v>0</v>
      </c>
      <c r="L3063" s="4">
        <f t="shared" si="95"/>
        <v>0</v>
      </c>
    </row>
    <row r="3064" spans="1:12">
      <c r="A3064" t="s">
        <v>8668</v>
      </c>
      <c r="B3064" t="s">
        <v>7381</v>
      </c>
      <c r="C3064" t="s">
        <v>1735</v>
      </c>
      <c r="D3064" t="s">
        <v>6881</v>
      </c>
      <c r="E3064" t="s">
        <v>1706</v>
      </c>
      <c r="H3064" t="str">
        <f>INDEX('Vensim Variables'!$B:$B,MATCH(EPS!$B3064,'Vensim Variables'!$A:$A,0))</f>
        <v>g pollutant</v>
      </c>
      <c r="I3064" t="str">
        <f t="shared" si="94"/>
        <v>CO</v>
      </c>
      <c r="J3064">
        <f>INDEX(NoSettings!$D:$D,MATCH(EPS!$A3064,NoSettings!$A:$A,0))</f>
        <v>111602000000</v>
      </c>
      <c r="K3064">
        <f>INDEX(GWP!$C$2:$C$13,MATCH(EPS!I3064,GWP!$B$2:$B$13,0))</f>
        <v>0</v>
      </c>
      <c r="L3064" s="4">
        <f t="shared" si="95"/>
        <v>0</v>
      </c>
    </row>
    <row r="3065" spans="1:12">
      <c r="A3065" t="s">
        <v>8669</v>
      </c>
      <c r="B3065" t="s">
        <v>7381</v>
      </c>
      <c r="C3065" t="s">
        <v>1735</v>
      </c>
      <c r="D3065" t="s">
        <v>6881</v>
      </c>
      <c r="E3065" t="s">
        <v>1707</v>
      </c>
      <c r="H3065" t="str">
        <f>INDEX('Vensim Variables'!$B:$B,MATCH(EPS!$B3065,'Vensim Variables'!$A:$A,0))</f>
        <v>g pollutant</v>
      </c>
      <c r="I3065" t="str">
        <f t="shared" si="94"/>
        <v>NOx</v>
      </c>
      <c r="J3065">
        <f>INDEX(NoSettings!$D:$D,MATCH(EPS!$A3065,NoSettings!$A:$A,0))</f>
        <v>45300000000</v>
      </c>
      <c r="K3065">
        <f>INDEX(GWP!$C$2:$C$13,MATCH(EPS!I3065,GWP!$B$2:$B$13,0))</f>
        <v>0</v>
      </c>
      <c r="L3065" s="4">
        <f t="shared" si="95"/>
        <v>0</v>
      </c>
    </row>
    <row r="3066" spans="1:12">
      <c r="A3066" t="s">
        <v>8670</v>
      </c>
      <c r="B3066" t="s">
        <v>7381</v>
      </c>
      <c r="C3066" t="s">
        <v>1735</v>
      </c>
      <c r="D3066" t="s">
        <v>6881</v>
      </c>
      <c r="E3066" t="s">
        <v>1708</v>
      </c>
      <c r="H3066" t="str">
        <f>INDEX('Vensim Variables'!$B:$B,MATCH(EPS!$B3066,'Vensim Variables'!$A:$A,0))</f>
        <v>g pollutant</v>
      </c>
      <c r="I3066" t="str">
        <f t="shared" si="94"/>
        <v>PM10</v>
      </c>
      <c r="J3066">
        <f>INDEX(NoSettings!$D:$D,MATCH(EPS!$A3066,NoSettings!$A:$A,0))</f>
        <v>76433600000</v>
      </c>
      <c r="K3066">
        <f>INDEX(GWP!$C$2:$C$13,MATCH(EPS!I3066,GWP!$B$2:$B$13,0))</f>
        <v>0</v>
      </c>
      <c r="L3066" s="4">
        <f t="shared" si="95"/>
        <v>0</v>
      </c>
    </row>
    <row r="3067" spans="1:12">
      <c r="A3067" t="s">
        <v>8671</v>
      </c>
      <c r="B3067" t="s">
        <v>7381</v>
      </c>
      <c r="C3067" t="s">
        <v>1735</v>
      </c>
      <c r="D3067" t="s">
        <v>6881</v>
      </c>
      <c r="E3067" t="s">
        <v>1709</v>
      </c>
      <c r="H3067" t="str">
        <f>INDEX('Vensim Variables'!$B:$B,MATCH(EPS!$B3067,'Vensim Variables'!$A:$A,0))</f>
        <v>g pollutant</v>
      </c>
      <c r="I3067" t="str">
        <f t="shared" si="94"/>
        <v>PM25</v>
      </c>
      <c r="J3067">
        <f>INDEX(NoSettings!$D:$D,MATCH(EPS!$A3067,NoSettings!$A:$A,0))</f>
        <v>66050300000</v>
      </c>
      <c r="K3067">
        <f>INDEX(GWP!$C$2:$C$13,MATCH(EPS!I3067,GWP!$B$2:$B$13,0))</f>
        <v>0</v>
      </c>
      <c r="L3067" s="4">
        <f t="shared" si="95"/>
        <v>0</v>
      </c>
    </row>
    <row r="3068" spans="1:12">
      <c r="A3068" t="s">
        <v>8672</v>
      </c>
      <c r="B3068" t="s">
        <v>7381</v>
      </c>
      <c r="C3068" t="s">
        <v>1735</v>
      </c>
      <c r="D3068" t="s">
        <v>6881</v>
      </c>
      <c r="E3068" t="s">
        <v>1710</v>
      </c>
      <c r="H3068" t="str">
        <f>INDEX('Vensim Variables'!$B:$B,MATCH(EPS!$B3068,'Vensim Variables'!$A:$A,0))</f>
        <v>g pollutant</v>
      </c>
      <c r="I3068" t="str">
        <f t="shared" si="94"/>
        <v>SOx</v>
      </c>
      <c r="J3068">
        <f>INDEX(NoSettings!$D:$D,MATCH(EPS!$A3068,NoSettings!$A:$A,0))</f>
        <v>6500180000</v>
      </c>
      <c r="K3068">
        <f>INDEX(GWP!$C$2:$C$13,MATCH(EPS!I3068,GWP!$B$2:$B$13,0))</f>
        <v>0</v>
      </c>
      <c r="L3068" s="4">
        <f t="shared" si="95"/>
        <v>0</v>
      </c>
    </row>
    <row r="3069" spans="1:12">
      <c r="A3069" t="s">
        <v>8673</v>
      </c>
      <c r="B3069" t="s">
        <v>7381</v>
      </c>
      <c r="C3069" t="s">
        <v>1735</v>
      </c>
      <c r="D3069" t="s">
        <v>6881</v>
      </c>
      <c r="E3069" t="s">
        <v>1711</v>
      </c>
      <c r="H3069" t="str">
        <f>INDEX('Vensim Variables'!$B:$B,MATCH(EPS!$B3069,'Vensim Variables'!$A:$A,0))</f>
        <v>g pollutant</v>
      </c>
      <c r="I3069" t="str">
        <f t="shared" si="94"/>
        <v>BC</v>
      </c>
      <c r="J3069">
        <f>INDEX(NoSettings!$D:$D,MATCH(EPS!$A3069,NoSettings!$A:$A,0))</f>
        <v>2422990000</v>
      </c>
      <c r="K3069">
        <f>INDEX(GWP!$C$2:$C$13,MATCH(EPS!I3069,GWP!$B$2:$B$13,0))</f>
        <v>0</v>
      </c>
      <c r="L3069" s="4">
        <f t="shared" si="95"/>
        <v>0</v>
      </c>
    </row>
    <row r="3070" spans="1:12">
      <c r="A3070" t="s">
        <v>8674</v>
      </c>
      <c r="B3070" t="s">
        <v>7381</v>
      </c>
      <c r="C3070" t="s">
        <v>1735</v>
      </c>
      <c r="D3070" t="s">
        <v>6881</v>
      </c>
      <c r="E3070" t="s">
        <v>1712</v>
      </c>
      <c r="H3070" t="str">
        <f>INDEX('Vensim Variables'!$B:$B,MATCH(EPS!$B3070,'Vensim Variables'!$A:$A,0))</f>
        <v>g pollutant</v>
      </c>
      <c r="I3070" t="str">
        <f t="shared" si="94"/>
        <v>OC</v>
      </c>
      <c r="J3070">
        <f>INDEX(NoSettings!$D:$D,MATCH(EPS!$A3070,NoSettings!$A:$A,0))</f>
        <v>23176900000</v>
      </c>
      <c r="K3070">
        <f>INDEX(GWP!$C$2:$C$13,MATCH(EPS!I3070,GWP!$B$2:$B$13,0))</f>
        <v>0</v>
      </c>
      <c r="L3070" s="4">
        <f t="shared" si="95"/>
        <v>0</v>
      </c>
    </row>
    <row r="3071" spans="1:12">
      <c r="A3071" t="s">
        <v>8675</v>
      </c>
      <c r="B3071" t="s">
        <v>7381</v>
      </c>
      <c r="C3071" t="s">
        <v>1735</v>
      </c>
      <c r="D3071" t="s">
        <v>6881</v>
      </c>
      <c r="E3071" t="s">
        <v>1713</v>
      </c>
      <c r="H3071" t="str">
        <f>INDEX('Vensim Variables'!$B:$B,MATCH(EPS!$B3071,'Vensim Variables'!$A:$A,0))</f>
        <v>g pollutant</v>
      </c>
      <c r="I3071" t="str">
        <f t="shared" si="94"/>
        <v>CH4</v>
      </c>
      <c r="J3071">
        <f>INDEX(NoSettings!$D:$D,MATCH(EPS!$A3071,NoSettings!$A:$A,0))</f>
        <v>0</v>
      </c>
      <c r="K3071">
        <f>INDEX(GWP!$C$2:$C$13,MATCH(EPS!I3071,GWP!$B$2:$B$13,0))</f>
        <v>28</v>
      </c>
      <c r="L3071" s="4">
        <f t="shared" si="95"/>
        <v>0</v>
      </c>
    </row>
    <row r="3072" spans="1:12">
      <c r="A3072" t="s">
        <v>8676</v>
      </c>
      <c r="B3072" t="s">
        <v>7381</v>
      </c>
      <c r="C3072" t="s">
        <v>1735</v>
      </c>
      <c r="D3072" t="s">
        <v>6881</v>
      </c>
      <c r="E3072" t="s">
        <v>1714</v>
      </c>
      <c r="H3072" t="str">
        <f>INDEX('Vensim Variables'!$B:$B,MATCH(EPS!$B3072,'Vensim Variables'!$A:$A,0))</f>
        <v>g pollutant</v>
      </c>
      <c r="I3072" t="str">
        <f t="shared" si="94"/>
        <v>N2O</v>
      </c>
      <c r="J3072">
        <f>INDEX(NoSettings!$D:$D,MATCH(EPS!$A3072,NoSettings!$A:$A,0))</f>
        <v>0</v>
      </c>
      <c r="K3072">
        <f>INDEX(GWP!$C$2:$C$13,MATCH(EPS!I3072,GWP!$B$2:$B$13,0))</f>
        <v>265</v>
      </c>
      <c r="L3072" s="4">
        <f t="shared" si="95"/>
        <v>0</v>
      </c>
    </row>
    <row r="3073" spans="1:12">
      <c r="A3073" t="s">
        <v>8677</v>
      </c>
      <c r="B3073" t="s">
        <v>7381</v>
      </c>
      <c r="C3073" t="s">
        <v>1735</v>
      </c>
      <c r="D3073" t="s">
        <v>6881</v>
      </c>
      <c r="E3073" t="s">
        <v>1715</v>
      </c>
      <c r="H3073" t="str">
        <f>INDEX('Vensim Variables'!$B:$B,MATCH(EPS!$B3073,'Vensim Variables'!$A:$A,0))</f>
        <v>g pollutant</v>
      </c>
      <c r="I3073" t="str">
        <f t="shared" si="94"/>
        <v>F gases</v>
      </c>
      <c r="J3073">
        <f>INDEX(NoSettings!$D:$D,MATCH(EPS!$A3073,NoSettings!$A:$A,0))</f>
        <v>0</v>
      </c>
      <c r="K3073">
        <f>INDEX(GWP!$C$2:$C$13,MATCH(EPS!I3073,GWP!$B$2:$B$13,0))</f>
        <v>1</v>
      </c>
      <c r="L3073" s="4">
        <f t="shared" si="95"/>
        <v>0</v>
      </c>
    </row>
    <row r="3074" spans="1:12">
      <c r="A3074" t="s">
        <v>8678</v>
      </c>
      <c r="B3074" t="s">
        <v>7381</v>
      </c>
      <c r="C3074" t="s">
        <v>1735</v>
      </c>
      <c r="D3074" t="s">
        <v>6882</v>
      </c>
      <c r="E3074" t="s">
        <v>1702</v>
      </c>
      <c r="H3074" t="str">
        <f>INDEX('Vensim Variables'!$B:$B,MATCH(EPS!$B3074,'Vensim Variables'!$A:$A,0))</f>
        <v>g pollutant</v>
      </c>
      <c r="I3074" t="str">
        <f t="shared" si="94"/>
        <v>CO2</v>
      </c>
      <c r="J3074">
        <f>INDEX(NoSettings!$D:$D,MATCH(EPS!$A3074,NoSettings!$A:$A,0))</f>
        <v>0</v>
      </c>
      <c r="K3074">
        <f>INDEX(GWP!$C$2:$C$13,MATCH(EPS!I3074,GWP!$B$2:$B$13,0))</f>
        <v>1</v>
      </c>
      <c r="L3074" s="4">
        <f t="shared" si="95"/>
        <v>0</v>
      </c>
    </row>
    <row r="3075" spans="1:12">
      <c r="A3075" t="s">
        <v>8679</v>
      </c>
      <c r="B3075" t="s">
        <v>7381</v>
      </c>
      <c r="C3075" t="s">
        <v>1735</v>
      </c>
      <c r="D3075" t="s">
        <v>6882</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INDEX(NoSettings!$D:$D,MATCH(EPS!$A3075,NoSettings!$A:$A,0))</f>
        <v>3803690000</v>
      </c>
      <c r="K3075">
        <f>INDEX(GWP!$C$2:$C$13,MATCH(EPS!I3075,GWP!$B$2:$B$13,0))</f>
        <v>0</v>
      </c>
      <c r="L3075" s="4">
        <f t="shared" ref="L3075:L3138" si="97">IF(H3075="g pollutant",K3075*J3075/10^12,IF(H3075="MMTCO2e",J3075,IF(H3075="MWh",J3075,0)))</f>
        <v>0</v>
      </c>
    </row>
    <row r="3076" spans="1:12">
      <c r="A3076" t="s">
        <v>8680</v>
      </c>
      <c r="B3076" t="s">
        <v>7381</v>
      </c>
      <c r="C3076" t="s">
        <v>1735</v>
      </c>
      <c r="D3076" t="s">
        <v>6882</v>
      </c>
      <c r="E3076" t="s">
        <v>1706</v>
      </c>
      <c r="H3076" t="str">
        <f>INDEX('Vensim Variables'!$B:$B,MATCH(EPS!$B3076,'Vensim Variables'!$A:$A,0))</f>
        <v>g pollutant</v>
      </c>
      <c r="I3076" t="str">
        <f t="shared" si="96"/>
        <v>CO</v>
      </c>
      <c r="J3076">
        <f>INDEX(NoSettings!$D:$D,MATCH(EPS!$A3076,NoSettings!$A:$A,0))</f>
        <v>112484000000</v>
      </c>
      <c r="K3076">
        <f>INDEX(GWP!$C$2:$C$13,MATCH(EPS!I3076,GWP!$B$2:$B$13,0))</f>
        <v>0</v>
      </c>
      <c r="L3076" s="4">
        <f t="shared" si="97"/>
        <v>0</v>
      </c>
    </row>
    <row r="3077" spans="1:12">
      <c r="A3077" t="s">
        <v>8681</v>
      </c>
      <c r="B3077" t="s">
        <v>7381</v>
      </c>
      <c r="C3077" t="s">
        <v>1735</v>
      </c>
      <c r="D3077" t="s">
        <v>6882</v>
      </c>
      <c r="E3077" t="s">
        <v>1707</v>
      </c>
      <c r="H3077" t="str">
        <f>INDEX('Vensim Variables'!$B:$B,MATCH(EPS!$B3077,'Vensim Variables'!$A:$A,0))</f>
        <v>g pollutant</v>
      </c>
      <c r="I3077" t="str">
        <f t="shared" si="96"/>
        <v>NOx</v>
      </c>
      <c r="J3077">
        <f>INDEX(NoSettings!$D:$D,MATCH(EPS!$A3077,NoSettings!$A:$A,0))</f>
        <v>45658000000</v>
      </c>
      <c r="K3077">
        <f>INDEX(GWP!$C$2:$C$13,MATCH(EPS!I3077,GWP!$B$2:$B$13,0))</f>
        <v>0</v>
      </c>
      <c r="L3077" s="4">
        <f t="shared" si="97"/>
        <v>0</v>
      </c>
    </row>
    <row r="3078" spans="1:12">
      <c r="A3078" t="s">
        <v>8682</v>
      </c>
      <c r="B3078" t="s">
        <v>7381</v>
      </c>
      <c r="C3078" t="s">
        <v>1735</v>
      </c>
      <c r="D3078" t="s">
        <v>6882</v>
      </c>
      <c r="E3078" t="s">
        <v>1708</v>
      </c>
      <c r="H3078" t="str">
        <f>INDEX('Vensim Variables'!$B:$B,MATCH(EPS!$B3078,'Vensim Variables'!$A:$A,0))</f>
        <v>g pollutant</v>
      </c>
      <c r="I3078" t="str">
        <f t="shared" si="96"/>
        <v>PM10</v>
      </c>
      <c r="J3078">
        <f>INDEX(NoSettings!$D:$D,MATCH(EPS!$A3078,NoSettings!$A:$A,0))</f>
        <v>77037800000</v>
      </c>
      <c r="K3078">
        <f>INDEX(GWP!$C$2:$C$13,MATCH(EPS!I3078,GWP!$B$2:$B$13,0))</f>
        <v>0</v>
      </c>
      <c r="L3078" s="4">
        <f t="shared" si="97"/>
        <v>0</v>
      </c>
    </row>
    <row r="3079" spans="1:12">
      <c r="A3079" t="s">
        <v>8683</v>
      </c>
      <c r="B3079" t="s">
        <v>7381</v>
      </c>
      <c r="C3079" t="s">
        <v>1735</v>
      </c>
      <c r="D3079" t="s">
        <v>6882</v>
      </c>
      <c r="E3079" t="s">
        <v>1709</v>
      </c>
      <c r="H3079" t="str">
        <f>INDEX('Vensim Variables'!$B:$B,MATCH(EPS!$B3079,'Vensim Variables'!$A:$A,0))</f>
        <v>g pollutant</v>
      </c>
      <c r="I3079" t="str">
        <f t="shared" si="96"/>
        <v>PM25</v>
      </c>
      <c r="J3079">
        <f>INDEX(NoSettings!$D:$D,MATCH(EPS!$A3079,NoSettings!$A:$A,0))</f>
        <v>66572300000</v>
      </c>
      <c r="K3079">
        <f>INDEX(GWP!$C$2:$C$13,MATCH(EPS!I3079,GWP!$B$2:$B$13,0))</f>
        <v>0</v>
      </c>
      <c r="L3079" s="4">
        <f t="shared" si="97"/>
        <v>0</v>
      </c>
    </row>
    <row r="3080" spans="1:12">
      <c r="A3080" t="s">
        <v>8684</v>
      </c>
      <c r="B3080" t="s">
        <v>7381</v>
      </c>
      <c r="C3080" t="s">
        <v>1735</v>
      </c>
      <c r="D3080" t="s">
        <v>6882</v>
      </c>
      <c r="E3080" t="s">
        <v>1710</v>
      </c>
      <c r="H3080" t="str">
        <f>INDEX('Vensim Variables'!$B:$B,MATCH(EPS!$B3080,'Vensim Variables'!$A:$A,0))</f>
        <v>g pollutant</v>
      </c>
      <c r="I3080" t="str">
        <f t="shared" si="96"/>
        <v>SOx</v>
      </c>
      <c r="J3080">
        <f>INDEX(NoSettings!$D:$D,MATCH(EPS!$A3080,NoSettings!$A:$A,0))</f>
        <v>6551560000</v>
      </c>
      <c r="K3080">
        <f>INDEX(GWP!$C$2:$C$13,MATCH(EPS!I3080,GWP!$B$2:$B$13,0))</f>
        <v>0</v>
      </c>
      <c r="L3080" s="4">
        <f t="shared" si="97"/>
        <v>0</v>
      </c>
    </row>
    <row r="3081" spans="1:12">
      <c r="A3081" t="s">
        <v>8685</v>
      </c>
      <c r="B3081" t="s">
        <v>7381</v>
      </c>
      <c r="C3081" t="s">
        <v>1735</v>
      </c>
      <c r="D3081" t="s">
        <v>6882</v>
      </c>
      <c r="E3081" t="s">
        <v>1711</v>
      </c>
      <c r="H3081" t="str">
        <f>INDEX('Vensim Variables'!$B:$B,MATCH(EPS!$B3081,'Vensim Variables'!$A:$A,0))</f>
        <v>g pollutant</v>
      </c>
      <c r="I3081" t="str">
        <f t="shared" si="96"/>
        <v>BC</v>
      </c>
      <c r="J3081">
        <f>INDEX(NoSettings!$D:$D,MATCH(EPS!$A3081,NoSettings!$A:$A,0))</f>
        <v>2442150000</v>
      </c>
      <c r="K3081">
        <f>INDEX(GWP!$C$2:$C$13,MATCH(EPS!I3081,GWP!$B$2:$B$13,0))</f>
        <v>0</v>
      </c>
      <c r="L3081" s="4">
        <f t="shared" si="97"/>
        <v>0</v>
      </c>
    </row>
    <row r="3082" spans="1:12">
      <c r="A3082" t="s">
        <v>8686</v>
      </c>
      <c r="B3082" t="s">
        <v>7381</v>
      </c>
      <c r="C3082" t="s">
        <v>1735</v>
      </c>
      <c r="D3082" t="s">
        <v>6882</v>
      </c>
      <c r="E3082" t="s">
        <v>1712</v>
      </c>
      <c r="H3082" t="str">
        <f>INDEX('Vensim Variables'!$B:$B,MATCH(EPS!$B3082,'Vensim Variables'!$A:$A,0))</f>
        <v>g pollutant</v>
      </c>
      <c r="I3082" t="str">
        <f t="shared" si="96"/>
        <v>OC</v>
      </c>
      <c r="J3082">
        <f>INDEX(NoSettings!$D:$D,MATCH(EPS!$A3082,NoSettings!$A:$A,0))</f>
        <v>23360100000</v>
      </c>
      <c r="K3082">
        <f>INDEX(GWP!$C$2:$C$13,MATCH(EPS!I3082,GWP!$B$2:$B$13,0))</f>
        <v>0</v>
      </c>
      <c r="L3082" s="4">
        <f t="shared" si="97"/>
        <v>0</v>
      </c>
    </row>
    <row r="3083" spans="1:12">
      <c r="A3083" t="s">
        <v>8687</v>
      </c>
      <c r="B3083" t="s">
        <v>7381</v>
      </c>
      <c r="C3083" t="s">
        <v>1735</v>
      </c>
      <c r="D3083" t="s">
        <v>6882</v>
      </c>
      <c r="E3083" t="s">
        <v>1713</v>
      </c>
      <c r="H3083" t="str">
        <f>INDEX('Vensim Variables'!$B:$B,MATCH(EPS!$B3083,'Vensim Variables'!$A:$A,0))</f>
        <v>g pollutant</v>
      </c>
      <c r="I3083" t="str">
        <f t="shared" si="96"/>
        <v>CH4</v>
      </c>
      <c r="J3083">
        <f>INDEX(NoSettings!$D:$D,MATCH(EPS!$A3083,NoSettings!$A:$A,0))</f>
        <v>0</v>
      </c>
      <c r="K3083">
        <f>INDEX(GWP!$C$2:$C$13,MATCH(EPS!I3083,GWP!$B$2:$B$13,0))</f>
        <v>28</v>
      </c>
      <c r="L3083" s="4">
        <f t="shared" si="97"/>
        <v>0</v>
      </c>
    </row>
    <row r="3084" spans="1:12">
      <c r="A3084" t="s">
        <v>8688</v>
      </c>
      <c r="B3084" t="s">
        <v>7381</v>
      </c>
      <c r="C3084" t="s">
        <v>1735</v>
      </c>
      <c r="D3084" t="s">
        <v>6882</v>
      </c>
      <c r="E3084" t="s">
        <v>1714</v>
      </c>
      <c r="H3084" t="str">
        <f>INDEX('Vensim Variables'!$B:$B,MATCH(EPS!$B3084,'Vensim Variables'!$A:$A,0))</f>
        <v>g pollutant</v>
      </c>
      <c r="I3084" t="str">
        <f t="shared" si="96"/>
        <v>N2O</v>
      </c>
      <c r="J3084">
        <f>INDEX(NoSettings!$D:$D,MATCH(EPS!$A3084,NoSettings!$A:$A,0))</f>
        <v>0</v>
      </c>
      <c r="K3084">
        <f>INDEX(GWP!$C$2:$C$13,MATCH(EPS!I3084,GWP!$B$2:$B$13,0))</f>
        <v>265</v>
      </c>
      <c r="L3084" s="4">
        <f t="shared" si="97"/>
        <v>0</v>
      </c>
    </row>
    <row r="3085" spans="1:12">
      <c r="A3085" t="s">
        <v>8689</v>
      </c>
      <c r="B3085" t="s">
        <v>7381</v>
      </c>
      <c r="C3085" t="s">
        <v>1735</v>
      </c>
      <c r="D3085" t="s">
        <v>6882</v>
      </c>
      <c r="E3085" t="s">
        <v>1715</v>
      </c>
      <c r="H3085" t="str">
        <f>INDEX('Vensim Variables'!$B:$B,MATCH(EPS!$B3085,'Vensim Variables'!$A:$A,0))</f>
        <v>g pollutant</v>
      </c>
      <c r="I3085" t="str">
        <f t="shared" si="96"/>
        <v>F gases</v>
      </c>
      <c r="J3085">
        <f>INDEX(NoSettings!$D:$D,MATCH(EPS!$A3085,NoSettings!$A:$A,0))</f>
        <v>0</v>
      </c>
      <c r="K3085">
        <f>INDEX(GWP!$C$2:$C$13,MATCH(EPS!I3085,GWP!$B$2:$B$13,0))</f>
        <v>1</v>
      </c>
      <c r="L3085" s="4">
        <f t="shared" si="97"/>
        <v>0</v>
      </c>
    </row>
    <row r="3086" spans="1:12">
      <c r="A3086" t="s">
        <v>8690</v>
      </c>
      <c r="B3086" t="s">
        <v>7381</v>
      </c>
      <c r="C3086" t="s">
        <v>1735</v>
      </c>
      <c r="D3086" t="s">
        <v>6883</v>
      </c>
      <c r="E3086" t="s">
        <v>1702</v>
      </c>
      <c r="H3086" t="str">
        <f>INDEX('Vensim Variables'!$B:$B,MATCH(EPS!$B3086,'Vensim Variables'!$A:$A,0))</f>
        <v>g pollutant</v>
      </c>
      <c r="I3086" t="str">
        <f t="shared" si="96"/>
        <v>CO2</v>
      </c>
      <c r="J3086">
        <f>INDEX(NoSettings!$D:$D,MATCH(EPS!$A3086,NoSettings!$A:$A,0))</f>
        <v>0</v>
      </c>
      <c r="K3086">
        <f>INDEX(GWP!$C$2:$C$13,MATCH(EPS!I3086,GWP!$B$2:$B$13,0))</f>
        <v>1</v>
      </c>
      <c r="L3086" s="4">
        <f t="shared" si="97"/>
        <v>0</v>
      </c>
    </row>
    <row r="3087" spans="1:12">
      <c r="A3087" t="s">
        <v>8691</v>
      </c>
      <c r="B3087" t="s">
        <v>7381</v>
      </c>
      <c r="C3087" t="s">
        <v>1735</v>
      </c>
      <c r="D3087" t="s">
        <v>6883</v>
      </c>
      <c r="E3087" t="s">
        <v>1705</v>
      </c>
      <c r="H3087" t="str">
        <f>INDEX('Vensim Variables'!$B:$B,MATCH(EPS!$B3087,'Vensim Variables'!$A:$A,0))</f>
        <v>g pollutant</v>
      </c>
      <c r="I3087" t="str">
        <f t="shared" si="96"/>
        <v>VOC</v>
      </c>
      <c r="J3087">
        <f>INDEX(NoSettings!$D:$D,MATCH(EPS!$A3087,NoSettings!$A:$A,0))</f>
        <v>29001</v>
      </c>
      <c r="K3087">
        <f>INDEX(GWP!$C$2:$C$13,MATCH(EPS!I3087,GWP!$B$2:$B$13,0))</f>
        <v>0</v>
      </c>
      <c r="L3087" s="4">
        <f t="shared" si="97"/>
        <v>0</v>
      </c>
    </row>
    <row r="3088" spans="1:12">
      <c r="A3088" t="s">
        <v>8692</v>
      </c>
      <c r="B3088" t="s">
        <v>7381</v>
      </c>
      <c r="C3088" t="s">
        <v>1735</v>
      </c>
      <c r="D3088" t="s">
        <v>6883</v>
      </c>
      <c r="E3088" t="s">
        <v>1706</v>
      </c>
      <c r="H3088" t="str">
        <f>INDEX('Vensim Variables'!$B:$B,MATCH(EPS!$B3088,'Vensim Variables'!$A:$A,0))</f>
        <v>g pollutant</v>
      </c>
      <c r="I3088" t="str">
        <f t="shared" si="96"/>
        <v>CO</v>
      </c>
      <c r="J3088">
        <f>INDEX(NoSettings!$D:$D,MATCH(EPS!$A3088,NoSettings!$A:$A,0))</f>
        <v>857626</v>
      </c>
      <c r="K3088">
        <f>INDEX(GWP!$C$2:$C$13,MATCH(EPS!I3088,GWP!$B$2:$B$13,0))</f>
        <v>0</v>
      </c>
      <c r="L3088" s="4">
        <f t="shared" si="97"/>
        <v>0</v>
      </c>
    </row>
    <row r="3089" spans="1:12">
      <c r="A3089" t="s">
        <v>8693</v>
      </c>
      <c r="B3089" t="s">
        <v>7381</v>
      </c>
      <c r="C3089" t="s">
        <v>1735</v>
      </c>
      <c r="D3089" t="s">
        <v>6883</v>
      </c>
      <c r="E3089" t="s">
        <v>1707</v>
      </c>
      <c r="H3089" t="str">
        <f>INDEX('Vensim Variables'!$B:$B,MATCH(EPS!$B3089,'Vensim Variables'!$A:$A,0))</f>
        <v>g pollutant</v>
      </c>
      <c r="I3089" t="str">
        <f t="shared" si="96"/>
        <v>NOx</v>
      </c>
      <c r="J3089">
        <f>INDEX(NoSettings!$D:$D,MATCH(EPS!$A3089,NoSettings!$A:$A,0))</f>
        <v>348117</v>
      </c>
      <c r="K3089">
        <f>INDEX(GWP!$C$2:$C$13,MATCH(EPS!I3089,GWP!$B$2:$B$13,0))</f>
        <v>0</v>
      </c>
      <c r="L3089" s="4">
        <f t="shared" si="97"/>
        <v>0</v>
      </c>
    </row>
    <row r="3090" spans="1:12">
      <c r="A3090" t="s">
        <v>8694</v>
      </c>
      <c r="B3090" t="s">
        <v>7381</v>
      </c>
      <c r="C3090" t="s">
        <v>1735</v>
      </c>
      <c r="D3090" t="s">
        <v>6883</v>
      </c>
      <c r="E3090" t="s">
        <v>1708</v>
      </c>
      <c r="H3090" t="str">
        <f>INDEX('Vensim Variables'!$B:$B,MATCH(EPS!$B3090,'Vensim Variables'!$A:$A,0))</f>
        <v>g pollutant</v>
      </c>
      <c r="I3090" t="str">
        <f t="shared" si="96"/>
        <v>PM10</v>
      </c>
      <c r="J3090">
        <f>INDEX(NoSettings!$D:$D,MATCH(EPS!$A3090,NoSettings!$A:$A,0))</f>
        <v>587370</v>
      </c>
      <c r="K3090">
        <f>INDEX(GWP!$C$2:$C$13,MATCH(EPS!I3090,GWP!$B$2:$B$13,0))</f>
        <v>0</v>
      </c>
      <c r="L3090" s="4">
        <f t="shared" si="97"/>
        <v>0</v>
      </c>
    </row>
    <row r="3091" spans="1:12">
      <c r="A3091" t="s">
        <v>8695</v>
      </c>
      <c r="B3091" t="s">
        <v>7381</v>
      </c>
      <c r="C3091" t="s">
        <v>1735</v>
      </c>
      <c r="D3091" t="s">
        <v>6883</v>
      </c>
      <c r="E3091" t="s">
        <v>1709</v>
      </c>
      <c r="H3091" t="str">
        <f>INDEX('Vensim Variables'!$B:$B,MATCH(EPS!$B3091,'Vensim Variables'!$A:$A,0))</f>
        <v>g pollutant</v>
      </c>
      <c r="I3091" t="str">
        <f t="shared" si="96"/>
        <v>PM25</v>
      </c>
      <c r="J3091">
        <f>INDEX(NoSettings!$D:$D,MATCH(EPS!$A3091,NoSettings!$A:$A,0))</f>
        <v>507577</v>
      </c>
      <c r="K3091">
        <f>INDEX(GWP!$C$2:$C$13,MATCH(EPS!I3091,GWP!$B$2:$B$13,0))</f>
        <v>0</v>
      </c>
      <c r="L3091" s="4">
        <f t="shared" si="97"/>
        <v>0</v>
      </c>
    </row>
    <row r="3092" spans="1:12">
      <c r="A3092" t="s">
        <v>8696</v>
      </c>
      <c r="B3092" t="s">
        <v>7381</v>
      </c>
      <c r="C3092" t="s">
        <v>1735</v>
      </c>
      <c r="D3092" t="s">
        <v>6883</v>
      </c>
      <c r="E3092" t="s">
        <v>1710</v>
      </c>
      <c r="H3092" t="str">
        <f>INDEX('Vensim Variables'!$B:$B,MATCH(EPS!$B3092,'Vensim Variables'!$A:$A,0))</f>
        <v>g pollutant</v>
      </c>
      <c r="I3092" t="str">
        <f t="shared" si="96"/>
        <v>SOx</v>
      </c>
      <c r="J3092">
        <f>INDEX(NoSettings!$D:$D,MATCH(EPS!$A3092,NoSettings!$A:$A,0))</f>
        <v>49952</v>
      </c>
      <c r="K3092">
        <f>INDEX(GWP!$C$2:$C$13,MATCH(EPS!I3092,GWP!$B$2:$B$13,0))</f>
        <v>0</v>
      </c>
      <c r="L3092" s="4">
        <f t="shared" si="97"/>
        <v>0</v>
      </c>
    </row>
    <row r="3093" spans="1:12">
      <c r="A3093" t="s">
        <v>8697</v>
      </c>
      <c r="B3093" t="s">
        <v>7381</v>
      </c>
      <c r="C3093" t="s">
        <v>1735</v>
      </c>
      <c r="D3093" t="s">
        <v>6883</v>
      </c>
      <c r="E3093" t="s">
        <v>1711</v>
      </c>
      <c r="H3093" t="str">
        <f>INDEX('Vensim Variables'!$B:$B,MATCH(EPS!$B3093,'Vensim Variables'!$A:$A,0))</f>
        <v>g pollutant</v>
      </c>
      <c r="I3093" t="str">
        <f t="shared" si="96"/>
        <v>BC</v>
      </c>
      <c r="J3093">
        <f>INDEX(NoSettings!$D:$D,MATCH(EPS!$A3093,NoSettings!$A:$A,0))</f>
        <v>18620</v>
      </c>
      <c r="K3093">
        <f>INDEX(GWP!$C$2:$C$13,MATCH(EPS!I3093,GWP!$B$2:$B$13,0))</f>
        <v>0</v>
      </c>
      <c r="L3093" s="4">
        <f t="shared" si="97"/>
        <v>0</v>
      </c>
    </row>
    <row r="3094" spans="1:12">
      <c r="A3094" t="s">
        <v>8698</v>
      </c>
      <c r="B3094" t="s">
        <v>7381</v>
      </c>
      <c r="C3094" t="s">
        <v>1735</v>
      </c>
      <c r="D3094" t="s">
        <v>6883</v>
      </c>
      <c r="E3094" t="s">
        <v>1712</v>
      </c>
      <c r="H3094" t="str">
        <f>INDEX('Vensim Variables'!$B:$B,MATCH(EPS!$B3094,'Vensim Variables'!$A:$A,0))</f>
        <v>g pollutant</v>
      </c>
      <c r="I3094" t="str">
        <f t="shared" si="96"/>
        <v>OC</v>
      </c>
      <c r="J3094">
        <f>INDEX(NoSettings!$D:$D,MATCH(EPS!$A3094,NoSettings!$A:$A,0))</f>
        <v>178108</v>
      </c>
      <c r="K3094">
        <f>INDEX(GWP!$C$2:$C$13,MATCH(EPS!I3094,GWP!$B$2:$B$13,0))</f>
        <v>0</v>
      </c>
      <c r="L3094" s="4">
        <f t="shared" si="97"/>
        <v>0</v>
      </c>
    </row>
    <row r="3095" spans="1:12">
      <c r="A3095" t="s">
        <v>8699</v>
      </c>
      <c r="B3095" t="s">
        <v>7381</v>
      </c>
      <c r="C3095" t="s">
        <v>1735</v>
      </c>
      <c r="D3095" t="s">
        <v>6883</v>
      </c>
      <c r="E3095" t="s">
        <v>1713</v>
      </c>
      <c r="H3095" t="str">
        <f>INDEX('Vensim Variables'!$B:$B,MATCH(EPS!$B3095,'Vensim Variables'!$A:$A,0))</f>
        <v>g pollutant</v>
      </c>
      <c r="I3095" t="str">
        <f t="shared" si="96"/>
        <v>CH4</v>
      </c>
      <c r="J3095">
        <f>INDEX(NoSettings!$D:$D,MATCH(EPS!$A3095,NoSettings!$A:$A,0))</f>
        <v>0</v>
      </c>
      <c r="K3095">
        <f>INDEX(GWP!$C$2:$C$13,MATCH(EPS!I3095,GWP!$B$2:$B$13,0))</f>
        <v>28</v>
      </c>
      <c r="L3095" s="4">
        <f t="shared" si="97"/>
        <v>0</v>
      </c>
    </row>
    <row r="3096" spans="1:12">
      <c r="A3096" t="s">
        <v>8700</v>
      </c>
      <c r="B3096" t="s">
        <v>7381</v>
      </c>
      <c r="C3096" t="s">
        <v>1735</v>
      </c>
      <c r="D3096" t="s">
        <v>6883</v>
      </c>
      <c r="E3096" t="s">
        <v>1714</v>
      </c>
      <c r="H3096" t="str">
        <f>INDEX('Vensim Variables'!$B:$B,MATCH(EPS!$B3096,'Vensim Variables'!$A:$A,0))</f>
        <v>g pollutant</v>
      </c>
      <c r="I3096" t="str">
        <f t="shared" si="96"/>
        <v>N2O</v>
      </c>
      <c r="J3096">
        <f>INDEX(NoSettings!$D:$D,MATCH(EPS!$A3096,NoSettings!$A:$A,0))</f>
        <v>0</v>
      </c>
      <c r="K3096">
        <f>INDEX(GWP!$C$2:$C$13,MATCH(EPS!I3096,GWP!$B$2:$B$13,0))</f>
        <v>265</v>
      </c>
      <c r="L3096" s="4">
        <f t="shared" si="97"/>
        <v>0</v>
      </c>
    </row>
    <row r="3097" spans="1:12">
      <c r="A3097" t="s">
        <v>8701</v>
      </c>
      <c r="B3097" t="s">
        <v>7381</v>
      </c>
      <c r="C3097" t="s">
        <v>1735</v>
      </c>
      <c r="D3097" t="s">
        <v>6883</v>
      </c>
      <c r="E3097" t="s">
        <v>1715</v>
      </c>
      <c r="H3097" t="str">
        <f>INDEX('Vensim Variables'!$B:$B,MATCH(EPS!$B3097,'Vensim Variables'!$A:$A,0))</f>
        <v>g pollutant</v>
      </c>
      <c r="I3097" t="str">
        <f t="shared" si="96"/>
        <v>F gases</v>
      </c>
      <c r="J3097">
        <f>INDEX(NoSettings!$D:$D,MATCH(EPS!$A3097,NoSettings!$A:$A,0))</f>
        <v>0</v>
      </c>
      <c r="K3097">
        <f>INDEX(GWP!$C$2:$C$13,MATCH(EPS!I3097,GWP!$B$2:$B$13,0))</f>
        <v>1</v>
      </c>
      <c r="L3097" s="4">
        <f t="shared" si="97"/>
        <v>0</v>
      </c>
    </row>
    <row r="3098" spans="1:12">
      <c r="A3098" t="s">
        <v>8702</v>
      </c>
      <c r="B3098" t="s">
        <v>7381</v>
      </c>
      <c r="C3098" t="s">
        <v>1735</v>
      </c>
      <c r="D3098" t="s">
        <v>6884</v>
      </c>
      <c r="E3098" t="s">
        <v>1702</v>
      </c>
      <c r="H3098" t="str">
        <f>INDEX('Vensim Variables'!$B:$B,MATCH(EPS!$B3098,'Vensim Variables'!$A:$A,0))</f>
        <v>g pollutant</v>
      </c>
      <c r="I3098" t="str">
        <f t="shared" si="96"/>
        <v>CO2</v>
      </c>
      <c r="J3098">
        <f>INDEX(NoSettings!$D:$D,MATCH(EPS!$A3098,NoSettings!$A:$A,0))</f>
        <v>0</v>
      </c>
      <c r="K3098">
        <f>INDEX(GWP!$C$2:$C$13,MATCH(EPS!I3098,GWP!$B$2:$B$13,0))</f>
        <v>1</v>
      </c>
      <c r="L3098" s="4">
        <f t="shared" si="97"/>
        <v>0</v>
      </c>
    </row>
    <row r="3099" spans="1:12">
      <c r="A3099" t="s">
        <v>8703</v>
      </c>
      <c r="B3099" t="s">
        <v>7381</v>
      </c>
      <c r="C3099" t="s">
        <v>1735</v>
      </c>
      <c r="D3099" t="s">
        <v>6884</v>
      </c>
      <c r="E3099" t="s">
        <v>1705</v>
      </c>
      <c r="H3099" t="str">
        <f>INDEX('Vensim Variables'!$B:$B,MATCH(EPS!$B3099,'Vensim Variables'!$A:$A,0))</f>
        <v>g pollutant</v>
      </c>
      <c r="I3099" t="str">
        <f t="shared" si="96"/>
        <v>VOC</v>
      </c>
      <c r="J3099">
        <f>INDEX(NoSettings!$D:$D,MATCH(EPS!$A3099,NoSettings!$A:$A,0))</f>
        <v>0</v>
      </c>
      <c r="K3099">
        <f>INDEX(GWP!$C$2:$C$13,MATCH(EPS!I3099,GWP!$B$2:$B$13,0))</f>
        <v>0</v>
      </c>
      <c r="L3099" s="4">
        <f t="shared" si="97"/>
        <v>0</v>
      </c>
    </row>
    <row r="3100" spans="1:12">
      <c r="A3100" t="s">
        <v>8704</v>
      </c>
      <c r="B3100" t="s">
        <v>7381</v>
      </c>
      <c r="C3100" t="s">
        <v>1735</v>
      </c>
      <c r="D3100" t="s">
        <v>6884</v>
      </c>
      <c r="E3100" t="s">
        <v>1706</v>
      </c>
      <c r="H3100" t="str">
        <f>INDEX('Vensim Variables'!$B:$B,MATCH(EPS!$B3100,'Vensim Variables'!$A:$A,0))</f>
        <v>g pollutant</v>
      </c>
      <c r="I3100" t="str">
        <f t="shared" si="96"/>
        <v>CO</v>
      </c>
      <c r="J3100">
        <f>INDEX(NoSettings!$D:$D,MATCH(EPS!$A3100,NoSettings!$A:$A,0))</f>
        <v>0</v>
      </c>
      <c r="K3100">
        <f>INDEX(GWP!$C$2:$C$13,MATCH(EPS!I3100,GWP!$B$2:$B$13,0))</f>
        <v>0</v>
      </c>
      <c r="L3100" s="4">
        <f t="shared" si="97"/>
        <v>0</v>
      </c>
    </row>
    <row r="3101" spans="1:12">
      <c r="A3101" t="s">
        <v>8705</v>
      </c>
      <c r="B3101" t="s">
        <v>7381</v>
      </c>
      <c r="C3101" t="s">
        <v>1735</v>
      </c>
      <c r="D3101" t="s">
        <v>6884</v>
      </c>
      <c r="E3101" t="s">
        <v>1707</v>
      </c>
      <c r="H3101" t="str">
        <f>INDEX('Vensim Variables'!$B:$B,MATCH(EPS!$B3101,'Vensim Variables'!$A:$A,0))</f>
        <v>g pollutant</v>
      </c>
      <c r="I3101" t="str">
        <f t="shared" si="96"/>
        <v>NOx</v>
      </c>
      <c r="J3101">
        <f>INDEX(NoSettings!$D:$D,MATCH(EPS!$A3101,NoSettings!$A:$A,0))</f>
        <v>0</v>
      </c>
      <c r="K3101">
        <f>INDEX(GWP!$C$2:$C$13,MATCH(EPS!I3101,GWP!$B$2:$B$13,0))</f>
        <v>0</v>
      </c>
      <c r="L3101" s="4">
        <f t="shared" si="97"/>
        <v>0</v>
      </c>
    </row>
    <row r="3102" spans="1:12">
      <c r="A3102" t="s">
        <v>8706</v>
      </c>
      <c r="B3102" t="s">
        <v>7381</v>
      </c>
      <c r="C3102" t="s">
        <v>1735</v>
      </c>
      <c r="D3102" t="s">
        <v>6884</v>
      </c>
      <c r="E3102" t="s">
        <v>1708</v>
      </c>
      <c r="H3102" t="str">
        <f>INDEX('Vensim Variables'!$B:$B,MATCH(EPS!$B3102,'Vensim Variables'!$A:$A,0))</f>
        <v>g pollutant</v>
      </c>
      <c r="I3102" t="str">
        <f t="shared" si="96"/>
        <v>PM10</v>
      </c>
      <c r="J3102">
        <f>INDEX(NoSettings!$D:$D,MATCH(EPS!$A3102,NoSettings!$A:$A,0))</f>
        <v>0</v>
      </c>
      <c r="K3102">
        <f>INDEX(GWP!$C$2:$C$13,MATCH(EPS!I3102,GWP!$B$2:$B$13,0))</f>
        <v>0</v>
      </c>
      <c r="L3102" s="4">
        <f t="shared" si="97"/>
        <v>0</v>
      </c>
    </row>
    <row r="3103" spans="1:12">
      <c r="A3103" t="s">
        <v>8707</v>
      </c>
      <c r="B3103" t="s">
        <v>7381</v>
      </c>
      <c r="C3103" t="s">
        <v>1735</v>
      </c>
      <c r="D3103" t="s">
        <v>6884</v>
      </c>
      <c r="E3103" t="s">
        <v>1709</v>
      </c>
      <c r="H3103" t="str">
        <f>INDEX('Vensim Variables'!$B:$B,MATCH(EPS!$B3103,'Vensim Variables'!$A:$A,0))</f>
        <v>g pollutant</v>
      </c>
      <c r="I3103" t="str">
        <f t="shared" si="96"/>
        <v>PM25</v>
      </c>
      <c r="J3103">
        <f>INDEX(NoSettings!$D:$D,MATCH(EPS!$A3103,NoSettings!$A:$A,0))</f>
        <v>0</v>
      </c>
      <c r="K3103">
        <f>INDEX(GWP!$C$2:$C$13,MATCH(EPS!I3103,GWP!$B$2:$B$13,0))</f>
        <v>0</v>
      </c>
      <c r="L3103" s="4">
        <f t="shared" si="97"/>
        <v>0</v>
      </c>
    </row>
    <row r="3104" spans="1:12">
      <c r="A3104" t="s">
        <v>8708</v>
      </c>
      <c r="B3104" t="s">
        <v>7381</v>
      </c>
      <c r="C3104" t="s">
        <v>1735</v>
      </c>
      <c r="D3104" t="s">
        <v>6884</v>
      </c>
      <c r="E3104" t="s">
        <v>1710</v>
      </c>
      <c r="H3104" t="str">
        <f>INDEX('Vensim Variables'!$B:$B,MATCH(EPS!$B3104,'Vensim Variables'!$A:$A,0))</f>
        <v>g pollutant</v>
      </c>
      <c r="I3104" t="str">
        <f t="shared" si="96"/>
        <v>SOx</v>
      </c>
      <c r="J3104">
        <f>INDEX(NoSettings!$D:$D,MATCH(EPS!$A3104,NoSettings!$A:$A,0))</f>
        <v>0</v>
      </c>
      <c r="K3104">
        <f>INDEX(GWP!$C$2:$C$13,MATCH(EPS!I3104,GWP!$B$2:$B$13,0))</f>
        <v>0</v>
      </c>
      <c r="L3104" s="4">
        <f t="shared" si="97"/>
        <v>0</v>
      </c>
    </row>
    <row r="3105" spans="1:12">
      <c r="A3105" t="s">
        <v>8709</v>
      </c>
      <c r="B3105" t="s">
        <v>7381</v>
      </c>
      <c r="C3105" t="s">
        <v>1735</v>
      </c>
      <c r="D3105" t="s">
        <v>6884</v>
      </c>
      <c r="E3105" t="s">
        <v>1711</v>
      </c>
      <c r="H3105" t="str">
        <f>INDEX('Vensim Variables'!$B:$B,MATCH(EPS!$B3105,'Vensim Variables'!$A:$A,0))</f>
        <v>g pollutant</v>
      </c>
      <c r="I3105" t="str">
        <f t="shared" si="96"/>
        <v>BC</v>
      </c>
      <c r="J3105">
        <f>INDEX(NoSettings!$D:$D,MATCH(EPS!$A3105,NoSettings!$A:$A,0))</f>
        <v>0</v>
      </c>
      <c r="K3105">
        <f>INDEX(GWP!$C$2:$C$13,MATCH(EPS!I3105,GWP!$B$2:$B$13,0))</f>
        <v>0</v>
      </c>
      <c r="L3105" s="4">
        <f t="shared" si="97"/>
        <v>0</v>
      </c>
    </row>
    <row r="3106" spans="1:12">
      <c r="A3106" t="s">
        <v>8710</v>
      </c>
      <c r="B3106" t="s">
        <v>7381</v>
      </c>
      <c r="C3106" t="s">
        <v>1735</v>
      </c>
      <c r="D3106" t="s">
        <v>6884</v>
      </c>
      <c r="E3106" t="s">
        <v>1712</v>
      </c>
      <c r="H3106" t="str">
        <f>INDEX('Vensim Variables'!$B:$B,MATCH(EPS!$B3106,'Vensim Variables'!$A:$A,0))</f>
        <v>g pollutant</v>
      </c>
      <c r="I3106" t="str">
        <f t="shared" si="96"/>
        <v>OC</v>
      </c>
      <c r="J3106">
        <f>INDEX(NoSettings!$D:$D,MATCH(EPS!$A3106,NoSettings!$A:$A,0))</f>
        <v>0</v>
      </c>
      <c r="K3106">
        <f>INDEX(GWP!$C$2:$C$13,MATCH(EPS!I3106,GWP!$B$2:$B$13,0))</f>
        <v>0</v>
      </c>
      <c r="L3106" s="4">
        <f t="shared" si="97"/>
        <v>0</v>
      </c>
    </row>
    <row r="3107" spans="1:12">
      <c r="A3107" t="s">
        <v>8711</v>
      </c>
      <c r="B3107" t="s">
        <v>7381</v>
      </c>
      <c r="C3107" t="s">
        <v>1735</v>
      </c>
      <c r="D3107" t="s">
        <v>6884</v>
      </c>
      <c r="E3107" t="s">
        <v>1713</v>
      </c>
      <c r="H3107" t="str">
        <f>INDEX('Vensim Variables'!$B:$B,MATCH(EPS!$B3107,'Vensim Variables'!$A:$A,0))</f>
        <v>g pollutant</v>
      </c>
      <c r="I3107" t="str">
        <f t="shared" si="96"/>
        <v>CH4</v>
      </c>
      <c r="J3107">
        <f>INDEX(NoSettings!$D:$D,MATCH(EPS!$A3107,NoSettings!$A:$A,0))</f>
        <v>0</v>
      </c>
      <c r="K3107">
        <f>INDEX(GWP!$C$2:$C$13,MATCH(EPS!I3107,GWP!$B$2:$B$13,0))</f>
        <v>28</v>
      </c>
      <c r="L3107" s="4">
        <f t="shared" si="97"/>
        <v>0</v>
      </c>
    </row>
    <row r="3108" spans="1:12">
      <c r="A3108" t="s">
        <v>8712</v>
      </c>
      <c r="B3108" t="s">
        <v>7381</v>
      </c>
      <c r="C3108" t="s">
        <v>1735</v>
      </c>
      <c r="D3108" t="s">
        <v>6884</v>
      </c>
      <c r="E3108" t="s">
        <v>1714</v>
      </c>
      <c r="H3108" t="str">
        <f>INDEX('Vensim Variables'!$B:$B,MATCH(EPS!$B3108,'Vensim Variables'!$A:$A,0))</f>
        <v>g pollutant</v>
      </c>
      <c r="I3108" t="str">
        <f t="shared" si="96"/>
        <v>N2O</v>
      </c>
      <c r="J3108">
        <f>INDEX(NoSettings!$D:$D,MATCH(EPS!$A3108,NoSettings!$A:$A,0))</f>
        <v>0</v>
      </c>
      <c r="K3108">
        <f>INDEX(GWP!$C$2:$C$13,MATCH(EPS!I3108,GWP!$B$2:$B$13,0))</f>
        <v>265</v>
      </c>
      <c r="L3108" s="4">
        <f t="shared" si="97"/>
        <v>0</v>
      </c>
    </row>
    <row r="3109" spans="1:12">
      <c r="A3109" t="s">
        <v>8713</v>
      </c>
      <c r="B3109" t="s">
        <v>7381</v>
      </c>
      <c r="C3109" t="s">
        <v>1735</v>
      </c>
      <c r="D3109" t="s">
        <v>6884</v>
      </c>
      <c r="E3109" t="s">
        <v>1715</v>
      </c>
      <c r="H3109" t="str">
        <f>INDEX('Vensim Variables'!$B:$B,MATCH(EPS!$B3109,'Vensim Variables'!$A:$A,0))</f>
        <v>g pollutant</v>
      </c>
      <c r="I3109" t="str">
        <f t="shared" si="96"/>
        <v>F gases</v>
      </c>
      <c r="J3109">
        <f>INDEX(NoSettings!$D:$D,MATCH(EPS!$A3109,NoSettings!$A:$A,0))</f>
        <v>0</v>
      </c>
      <c r="K3109">
        <f>INDEX(GWP!$C$2:$C$13,MATCH(EPS!I3109,GWP!$B$2:$B$13,0))</f>
        <v>1</v>
      </c>
      <c r="L3109" s="4">
        <f t="shared" si="97"/>
        <v>0</v>
      </c>
    </row>
    <row r="3110" spans="1:12">
      <c r="A3110" t="s">
        <v>8714</v>
      </c>
      <c r="B3110" t="s">
        <v>7381</v>
      </c>
      <c r="C3110" t="s">
        <v>1735</v>
      </c>
      <c r="D3110" t="s">
        <v>6885</v>
      </c>
      <c r="E3110" t="s">
        <v>1702</v>
      </c>
      <c r="H3110" t="str">
        <f>INDEX('Vensim Variables'!$B:$B,MATCH(EPS!$B3110,'Vensim Variables'!$A:$A,0))</f>
        <v>g pollutant</v>
      </c>
      <c r="I3110" t="str">
        <f t="shared" si="96"/>
        <v>CO2</v>
      </c>
      <c r="J3110">
        <f>INDEX(NoSettings!$D:$D,MATCH(EPS!$A3110,NoSettings!$A:$A,0))</f>
        <v>0</v>
      </c>
      <c r="K3110">
        <f>INDEX(GWP!$C$2:$C$13,MATCH(EPS!I3110,GWP!$B$2:$B$13,0))</f>
        <v>1</v>
      </c>
      <c r="L3110" s="4">
        <f t="shared" si="97"/>
        <v>0</v>
      </c>
    </row>
    <row r="3111" spans="1:12">
      <c r="A3111" t="s">
        <v>8715</v>
      </c>
      <c r="B3111" t="s">
        <v>7381</v>
      </c>
      <c r="C3111" t="s">
        <v>1735</v>
      </c>
      <c r="D3111" t="s">
        <v>6885</v>
      </c>
      <c r="E3111" t="s">
        <v>1705</v>
      </c>
      <c r="H3111" t="str">
        <f>INDEX('Vensim Variables'!$B:$B,MATCH(EPS!$B3111,'Vensim Variables'!$A:$A,0))</f>
        <v>g pollutant</v>
      </c>
      <c r="I3111" t="str">
        <f t="shared" si="96"/>
        <v>VOC</v>
      </c>
      <c r="J3111">
        <f>INDEX(NoSettings!$D:$D,MATCH(EPS!$A3111,NoSettings!$A:$A,0))</f>
        <v>0</v>
      </c>
      <c r="K3111">
        <f>INDEX(GWP!$C$2:$C$13,MATCH(EPS!I3111,GWP!$B$2:$B$13,0))</f>
        <v>0</v>
      </c>
      <c r="L3111" s="4">
        <f t="shared" si="97"/>
        <v>0</v>
      </c>
    </row>
    <row r="3112" spans="1:12">
      <c r="A3112" t="s">
        <v>8716</v>
      </c>
      <c r="B3112" t="s">
        <v>7381</v>
      </c>
      <c r="C3112" t="s">
        <v>1735</v>
      </c>
      <c r="D3112" t="s">
        <v>6885</v>
      </c>
      <c r="E3112" t="s">
        <v>1706</v>
      </c>
      <c r="H3112" t="str">
        <f>INDEX('Vensim Variables'!$B:$B,MATCH(EPS!$B3112,'Vensim Variables'!$A:$A,0))</f>
        <v>g pollutant</v>
      </c>
      <c r="I3112" t="str">
        <f t="shared" si="96"/>
        <v>CO</v>
      </c>
      <c r="J3112">
        <f>INDEX(NoSettings!$D:$D,MATCH(EPS!$A3112,NoSettings!$A:$A,0))</f>
        <v>0</v>
      </c>
      <c r="K3112">
        <f>INDEX(GWP!$C$2:$C$13,MATCH(EPS!I3112,GWP!$B$2:$B$13,0))</f>
        <v>0</v>
      </c>
      <c r="L3112" s="4">
        <f t="shared" si="97"/>
        <v>0</v>
      </c>
    </row>
    <row r="3113" spans="1:12">
      <c r="A3113" t="s">
        <v>8717</v>
      </c>
      <c r="B3113" t="s">
        <v>7381</v>
      </c>
      <c r="C3113" t="s">
        <v>1735</v>
      </c>
      <c r="D3113" t="s">
        <v>6885</v>
      </c>
      <c r="E3113" t="s">
        <v>1707</v>
      </c>
      <c r="H3113" t="str">
        <f>INDEX('Vensim Variables'!$B:$B,MATCH(EPS!$B3113,'Vensim Variables'!$A:$A,0))</f>
        <v>g pollutant</v>
      </c>
      <c r="I3113" t="str">
        <f t="shared" si="96"/>
        <v>NOx</v>
      </c>
      <c r="J3113">
        <f>INDEX(NoSettings!$D:$D,MATCH(EPS!$A3113,NoSettings!$A:$A,0))</f>
        <v>0</v>
      </c>
      <c r="K3113">
        <f>INDEX(GWP!$C$2:$C$13,MATCH(EPS!I3113,GWP!$B$2:$B$13,0))</f>
        <v>0</v>
      </c>
      <c r="L3113" s="4">
        <f t="shared" si="97"/>
        <v>0</v>
      </c>
    </row>
    <row r="3114" spans="1:12">
      <c r="A3114" t="s">
        <v>8718</v>
      </c>
      <c r="B3114" t="s">
        <v>7381</v>
      </c>
      <c r="C3114" t="s">
        <v>1735</v>
      </c>
      <c r="D3114" t="s">
        <v>6885</v>
      </c>
      <c r="E3114" t="s">
        <v>1708</v>
      </c>
      <c r="H3114" t="str">
        <f>INDEX('Vensim Variables'!$B:$B,MATCH(EPS!$B3114,'Vensim Variables'!$A:$A,0))</f>
        <v>g pollutant</v>
      </c>
      <c r="I3114" t="str">
        <f t="shared" si="96"/>
        <v>PM10</v>
      </c>
      <c r="J3114">
        <f>INDEX(NoSettings!$D:$D,MATCH(EPS!$A3114,NoSettings!$A:$A,0))</f>
        <v>0</v>
      </c>
      <c r="K3114">
        <f>INDEX(GWP!$C$2:$C$13,MATCH(EPS!I3114,GWP!$B$2:$B$13,0))</f>
        <v>0</v>
      </c>
      <c r="L3114" s="4">
        <f t="shared" si="97"/>
        <v>0</v>
      </c>
    </row>
    <row r="3115" spans="1:12">
      <c r="A3115" t="s">
        <v>8719</v>
      </c>
      <c r="B3115" t="s">
        <v>7381</v>
      </c>
      <c r="C3115" t="s">
        <v>1735</v>
      </c>
      <c r="D3115" t="s">
        <v>6885</v>
      </c>
      <c r="E3115" t="s">
        <v>1709</v>
      </c>
      <c r="H3115" t="str">
        <f>INDEX('Vensim Variables'!$B:$B,MATCH(EPS!$B3115,'Vensim Variables'!$A:$A,0))</f>
        <v>g pollutant</v>
      </c>
      <c r="I3115" t="str">
        <f t="shared" si="96"/>
        <v>PM25</v>
      </c>
      <c r="J3115">
        <f>INDEX(NoSettings!$D:$D,MATCH(EPS!$A3115,NoSettings!$A:$A,0))</f>
        <v>0</v>
      </c>
      <c r="K3115">
        <f>INDEX(GWP!$C$2:$C$13,MATCH(EPS!I3115,GWP!$B$2:$B$13,0))</f>
        <v>0</v>
      </c>
      <c r="L3115" s="4">
        <f t="shared" si="97"/>
        <v>0</v>
      </c>
    </row>
    <row r="3116" spans="1:12">
      <c r="A3116" t="s">
        <v>8720</v>
      </c>
      <c r="B3116" t="s">
        <v>7381</v>
      </c>
      <c r="C3116" t="s">
        <v>1735</v>
      </c>
      <c r="D3116" t="s">
        <v>6885</v>
      </c>
      <c r="E3116" t="s">
        <v>1710</v>
      </c>
      <c r="H3116" t="str">
        <f>INDEX('Vensim Variables'!$B:$B,MATCH(EPS!$B3116,'Vensim Variables'!$A:$A,0))</f>
        <v>g pollutant</v>
      </c>
      <c r="I3116" t="str">
        <f t="shared" si="96"/>
        <v>SOx</v>
      </c>
      <c r="J3116">
        <f>INDEX(NoSettings!$D:$D,MATCH(EPS!$A3116,NoSettings!$A:$A,0))</f>
        <v>0</v>
      </c>
      <c r="K3116">
        <f>INDEX(GWP!$C$2:$C$13,MATCH(EPS!I3116,GWP!$B$2:$B$13,0))</f>
        <v>0</v>
      </c>
      <c r="L3116" s="4">
        <f t="shared" si="97"/>
        <v>0</v>
      </c>
    </row>
    <row r="3117" spans="1:12">
      <c r="A3117" t="s">
        <v>8721</v>
      </c>
      <c r="B3117" t="s">
        <v>7381</v>
      </c>
      <c r="C3117" t="s">
        <v>1735</v>
      </c>
      <c r="D3117" t="s">
        <v>6885</v>
      </c>
      <c r="E3117" t="s">
        <v>1711</v>
      </c>
      <c r="H3117" t="str">
        <f>INDEX('Vensim Variables'!$B:$B,MATCH(EPS!$B3117,'Vensim Variables'!$A:$A,0))</f>
        <v>g pollutant</v>
      </c>
      <c r="I3117" t="str">
        <f t="shared" si="96"/>
        <v>BC</v>
      </c>
      <c r="J3117">
        <f>INDEX(NoSettings!$D:$D,MATCH(EPS!$A3117,NoSettings!$A:$A,0))</f>
        <v>0</v>
      </c>
      <c r="K3117">
        <f>INDEX(GWP!$C$2:$C$13,MATCH(EPS!I3117,GWP!$B$2:$B$13,0))</f>
        <v>0</v>
      </c>
      <c r="L3117" s="4">
        <f t="shared" si="97"/>
        <v>0</v>
      </c>
    </row>
    <row r="3118" spans="1:12">
      <c r="A3118" t="s">
        <v>8722</v>
      </c>
      <c r="B3118" t="s">
        <v>7381</v>
      </c>
      <c r="C3118" t="s">
        <v>1735</v>
      </c>
      <c r="D3118" t="s">
        <v>6885</v>
      </c>
      <c r="E3118" t="s">
        <v>1712</v>
      </c>
      <c r="H3118" t="str">
        <f>INDEX('Vensim Variables'!$B:$B,MATCH(EPS!$B3118,'Vensim Variables'!$A:$A,0))</f>
        <v>g pollutant</v>
      </c>
      <c r="I3118" t="str">
        <f t="shared" si="96"/>
        <v>OC</v>
      </c>
      <c r="J3118">
        <f>INDEX(NoSettings!$D:$D,MATCH(EPS!$A3118,NoSettings!$A:$A,0))</f>
        <v>0</v>
      </c>
      <c r="K3118">
        <f>INDEX(GWP!$C$2:$C$13,MATCH(EPS!I3118,GWP!$B$2:$B$13,0))</f>
        <v>0</v>
      </c>
      <c r="L3118" s="4">
        <f t="shared" si="97"/>
        <v>0</v>
      </c>
    </row>
    <row r="3119" spans="1:12">
      <c r="A3119" t="s">
        <v>8723</v>
      </c>
      <c r="B3119" t="s">
        <v>7381</v>
      </c>
      <c r="C3119" t="s">
        <v>1735</v>
      </c>
      <c r="D3119" t="s">
        <v>6885</v>
      </c>
      <c r="E3119" t="s">
        <v>1713</v>
      </c>
      <c r="H3119" t="str">
        <f>INDEX('Vensim Variables'!$B:$B,MATCH(EPS!$B3119,'Vensim Variables'!$A:$A,0))</f>
        <v>g pollutant</v>
      </c>
      <c r="I3119" t="str">
        <f t="shared" si="96"/>
        <v>CH4</v>
      </c>
      <c r="J3119">
        <f>INDEX(NoSettings!$D:$D,MATCH(EPS!$A3119,NoSettings!$A:$A,0))</f>
        <v>0</v>
      </c>
      <c r="K3119">
        <f>INDEX(GWP!$C$2:$C$13,MATCH(EPS!I3119,GWP!$B$2:$B$13,0))</f>
        <v>28</v>
      </c>
      <c r="L3119" s="4">
        <f t="shared" si="97"/>
        <v>0</v>
      </c>
    </row>
    <row r="3120" spans="1:12">
      <c r="A3120" t="s">
        <v>8724</v>
      </c>
      <c r="B3120" t="s">
        <v>7381</v>
      </c>
      <c r="C3120" t="s">
        <v>1735</v>
      </c>
      <c r="D3120" t="s">
        <v>6885</v>
      </c>
      <c r="E3120" t="s">
        <v>1714</v>
      </c>
      <c r="H3120" t="str">
        <f>INDEX('Vensim Variables'!$B:$B,MATCH(EPS!$B3120,'Vensim Variables'!$A:$A,0))</f>
        <v>g pollutant</v>
      </c>
      <c r="I3120" t="str">
        <f t="shared" si="96"/>
        <v>N2O</v>
      </c>
      <c r="J3120">
        <f>INDEX(NoSettings!$D:$D,MATCH(EPS!$A3120,NoSettings!$A:$A,0))</f>
        <v>0</v>
      </c>
      <c r="K3120">
        <f>INDEX(GWP!$C$2:$C$13,MATCH(EPS!I3120,GWP!$B$2:$B$13,0))</f>
        <v>265</v>
      </c>
      <c r="L3120" s="4">
        <f t="shared" si="97"/>
        <v>0</v>
      </c>
    </row>
    <row r="3121" spans="1:12">
      <c r="A3121" t="s">
        <v>8725</v>
      </c>
      <c r="B3121" t="s">
        <v>7381</v>
      </c>
      <c r="C3121" t="s">
        <v>1735</v>
      </c>
      <c r="D3121" t="s">
        <v>6885</v>
      </c>
      <c r="E3121" t="s">
        <v>1715</v>
      </c>
      <c r="H3121" t="str">
        <f>INDEX('Vensim Variables'!$B:$B,MATCH(EPS!$B3121,'Vensim Variables'!$A:$A,0))</f>
        <v>g pollutant</v>
      </c>
      <c r="I3121" t="str">
        <f t="shared" si="96"/>
        <v>F gases</v>
      </c>
      <c r="J3121">
        <f>INDEX(NoSettings!$D:$D,MATCH(EPS!$A3121,NoSettings!$A:$A,0))</f>
        <v>0</v>
      </c>
      <c r="K3121">
        <f>INDEX(GWP!$C$2:$C$13,MATCH(EPS!I3121,GWP!$B$2:$B$13,0))</f>
        <v>1</v>
      </c>
      <c r="L3121" s="4">
        <f t="shared" si="97"/>
        <v>0</v>
      </c>
    </row>
    <row r="3122" spans="1:12">
      <c r="A3122" t="s">
        <v>8726</v>
      </c>
      <c r="B3122" t="s">
        <v>7381</v>
      </c>
      <c r="C3122" t="s">
        <v>1735</v>
      </c>
      <c r="D3122" t="s">
        <v>6886</v>
      </c>
      <c r="E3122" t="s">
        <v>1702</v>
      </c>
      <c r="H3122" t="str">
        <f>INDEX('Vensim Variables'!$B:$B,MATCH(EPS!$B3122,'Vensim Variables'!$A:$A,0))</f>
        <v>g pollutant</v>
      </c>
      <c r="I3122" t="str">
        <f t="shared" si="96"/>
        <v>CO2</v>
      </c>
      <c r="J3122">
        <f>INDEX(NoSettings!$D:$D,MATCH(EPS!$A3122,NoSettings!$A:$A,0))</f>
        <v>0</v>
      </c>
      <c r="K3122">
        <f>INDEX(GWP!$C$2:$C$13,MATCH(EPS!I3122,GWP!$B$2:$B$13,0))</f>
        <v>1</v>
      </c>
      <c r="L3122" s="4">
        <f t="shared" si="97"/>
        <v>0</v>
      </c>
    </row>
    <row r="3123" spans="1:12">
      <c r="A3123" t="s">
        <v>8727</v>
      </c>
      <c r="B3123" t="s">
        <v>7381</v>
      </c>
      <c r="C3123" t="s">
        <v>1735</v>
      </c>
      <c r="D3123" t="s">
        <v>6886</v>
      </c>
      <c r="E3123" t="s">
        <v>1705</v>
      </c>
      <c r="H3123" t="str">
        <f>INDEX('Vensim Variables'!$B:$B,MATCH(EPS!$B3123,'Vensim Variables'!$A:$A,0))</f>
        <v>g pollutant</v>
      </c>
      <c r="I3123" t="str">
        <f t="shared" si="96"/>
        <v>VOC</v>
      </c>
      <c r="J3123">
        <f>INDEX(NoSettings!$D:$D,MATCH(EPS!$A3123,NoSettings!$A:$A,0))</f>
        <v>197828000</v>
      </c>
      <c r="K3123">
        <f>INDEX(GWP!$C$2:$C$13,MATCH(EPS!I3123,GWP!$B$2:$B$13,0))</f>
        <v>0</v>
      </c>
      <c r="L3123" s="4">
        <f t="shared" si="97"/>
        <v>0</v>
      </c>
    </row>
    <row r="3124" spans="1:12">
      <c r="A3124" t="s">
        <v>8728</v>
      </c>
      <c r="B3124" t="s">
        <v>7381</v>
      </c>
      <c r="C3124" t="s">
        <v>1735</v>
      </c>
      <c r="D3124" t="s">
        <v>6886</v>
      </c>
      <c r="E3124" t="s">
        <v>1706</v>
      </c>
      <c r="H3124" t="str">
        <f>INDEX('Vensim Variables'!$B:$B,MATCH(EPS!$B3124,'Vensim Variables'!$A:$A,0))</f>
        <v>g pollutant</v>
      </c>
      <c r="I3124" t="str">
        <f t="shared" si="96"/>
        <v>CO</v>
      </c>
      <c r="J3124">
        <f>INDEX(NoSettings!$D:$D,MATCH(EPS!$A3124,NoSettings!$A:$A,0))</f>
        <v>5850230000</v>
      </c>
      <c r="K3124">
        <f>INDEX(GWP!$C$2:$C$13,MATCH(EPS!I3124,GWP!$B$2:$B$13,0))</f>
        <v>0</v>
      </c>
      <c r="L3124" s="4">
        <f t="shared" si="97"/>
        <v>0</v>
      </c>
    </row>
    <row r="3125" spans="1:12">
      <c r="A3125" t="s">
        <v>8729</v>
      </c>
      <c r="B3125" t="s">
        <v>7381</v>
      </c>
      <c r="C3125" t="s">
        <v>1735</v>
      </c>
      <c r="D3125" t="s">
        <v>6886</v>
      </c>
      <c r="E3125" t="s">
        <v>1707</v>
      </c>
      <c r="H3125" t="str">
        <f>INDEX('Vensim Variables'!$B:$B,MATCH(EPS!$B3125,'Vensim Variables'!$A:$A,0))</f>
        <v>g pollutant</v>
      </c>
      <c r="I3125" t="str">
        <f t="shared" si="96"/>
        <v>NOx</v>
      </c>
      <c r="J3125">
        <f>INDEX(NoSettings!$D:$D,MATCH(EPS!$A3125,NoSettings!$A:$A,0))</f>
        <v>2374660000</v>
      </c>
      <c r="K3125">
        <f>INDEX(GWP!$C$2:$C$13,MATCH(EPS!I3125,GWP!$B$2:$B$13,0))</f>
        <v>0</v>
      </c>
      <c r="L3125" s="4">
        <f t="shared" si="97"/>
        <v>0</v>
      </c>
    </row>
    <row r="3126" spans="1:12">
      <c r="A3126" t="s">
        <v>8730</v>
      </c>
      <c r="B3126" t="s">
        <v>7381</v>
      </c>
      <c r="C3126" t="s">
        <v>1735</v>
      </c>
      <c r="D3126" t="s">
        <v>6886</v>
      </c>
      <c r="E3126" t="s">
        <v>1708</v>
      </c>
      <c r="H3126" t="str">
        <f>INDEX('Vensim Variables'!$B:$B,MATCH(EPS!$B3126,'Vensim Variables'!$A:$A,0))</f>
        <v>g pollutant</v>
      </c>
      <c r="I3126" t="str">
        <f t="shared" si="96"/>
        <v>PM10</v>
      </c>
      <c r="J3126">
        <f>INDEX(NoSettings!$D:$D,MATCH(EPS!$A3126,NoSettings!$A:$A,0))</f>
        <v>4006700000</v>
      </c>
      <c r="K3126">
        <f>INDEX(GWP!$C$2:$C$13,MATCH(EPS!I3126,GWP!$B$2:$B$13,0))</f>
        <v>0</v>
      </c>
      <c r="L3126" s="4">
        <f t="shared" si="97"/>
        <v>0</v>
      </c>
    </row>
    <row r="3127" spans="1:12">
      <c r="A3127" t="s">
        <v>8731</v>
      </c>
      <c r="B3127" t="s">
        <v>7381</v>
      </c>
      <c r="C3127" t="s">
        <v>1735</v>
      </c>
      <c r="D3127" t="s">
        <v>6886</v>
      </c>
      <c r="E3127" t="s">
        <v>1709</v>
      </c>
      <c r="H3127" t="str">
        <f>INDEX('Vensim Variables'!$B:$B,MATCH(EPS!$B3127,'Vensim Variables'!$A:$A,0))</f>
        <v>g pollutant</v>
      </c>
      <c r="I3127" t="str">
        <f t="shared" si="96"/>
        <v>PM25</v>
      </c>
      <c r="J3127">
        <f>INDEX(NoSettings!$D:$D,MATCH(EPS!$A3127,NoSettings!$A:$A,0))</f>
        <v>3462400000</v>
      </c>
      <c r="K3127">
        <f>INDEX(GWP!$C$2:$C$13,MATCH(EPS!I3127,GWP!$B$2:$B$13,0))</f>
        <v>0</v>
      </c>
      <c r="L3127" s="4">
        <f t="shared" si="97"/>
        <v>0</v>
      </c>
    </row>
    <row r="3128" spans="1:12">
      <c r="A3128" t="s">
        <v>8732</v>
      </c>
      <c r="B3128" t="s">
        <v>7381</v>
      </c>
      <c r="C3128" t="s">
        <v>1735</v>
      </c>
      <c r="D3128" t="s">
        <v>6886</v>
      </c>
      <c r="E3128" t="s">
        <v>1710</v>
      </c>
      <c r="H3128" t="str">
        <f>INDEX('Vensim Variables'!$B:$B,MATCH(EPS!$B3128,'Vensim Variables'!$A:$A,0))</f>
        <v>g pollutant</v>
      </c>
      <c r="I3128" t="str">
        <f t="shared" si="96"/>
        <v>SOx</v>
      </c>
      <c r="J3128">
        <f>INDEX(NoSettings!$D:$D,MATCH(EPS!$A3128,NoSettings!$A:$A,0))</f>
        <v>340744000</v>
      </c>
      <c r="K3128">
        <f>INDEX(GWP!$C$2:$C$13,MATCH(EPS!I3128,GWP!$B$2:$B$13,0))</f>
        <v>0</v>
      </c>
      <c r="L3128" s="4">
        <f t="shared" si="97"/>
        <v>0</v>
      </c>
    </row>
    <row r="3129" spans="1:12">
      <c r="A3129" t="s">
        <v>8733</v>
      </c>
      <c r="B3129" t="s">
        <v>7381</v>
      </c>
      <c r="C3129" t="s">
        <v>1735</v>
      </c>
      <c r="D3129" t="s">
        <v>6886</v>
      </c>
      <c r="E3129" t="s">
        <v>1711</v>
      </c>
      <c r="H3129" t="str">
        <f>INDEX('Vensim Variables'!$B:$B,MATCH(EPS!$B3129,'Vensim Variables'!$A:$A,0))</f>
        <v>g pollutant</v>
      </c>
      <c r="I3129" t="str">
        <f t="shared" si="96"/>
        <v>BC</v>
      </c>
      <c r="J3129">
        <f>INDEX(NoSettings!$D:$D,MATCH(EPS!$A3129,NoSettings!$A:$A,0))</f>
        <v>127015000</v>
      </c>
      <c r="K3129">
        <f>INDEX(GWP!$C$2:$C$13,MATCH(EPS!I3129,GWP!$B$2:$B$13,0))</f>
        <v>0</v>
      </c>
      <c r="L3129" s="4">
        <f t="shared" si="97"/>
        <v>0</v>
      </c>
    </row>
    <row r="3130" spans="1:12">
      <c r="A3130" t="s">
        <v>8734</v>
      </c>
      <c r="B3130" t="s">
        <v>7381</v>
      </c>
      <c r="C3130" t="s">
        <v>1735</v>
      </c>
      <c r="D3130" t="s">
        <v>6886</v>
      </c>
      <c r="E3130" t="s">
        <v>1712</v>
      </c>
      <c r="H3130" t="str">
        <f>INDEX('Vensim Variables'!$B:$B,MATCH(EPS!$B3130,'Vensim Variables'!$A:$A,0))</f>
        <v>g pollutant</v>
      </c>
      <c r="I3130" t="str">
        <f t="shared" si="96"/>
        <v>OC</v>
      </c>
      <c r="J3130">
        <f>INDEX(NoSettings!$D:$D,MATCH(EPS!$A3130,NoSettings!$A:$A,0))</f>
        <v>1214950000</v>
      </c>
      <c r="K3130">
        <f>INDEX(GWP!$C$2:$C$13,MATCH(EPS!I3130,GWP!$B$2:$B$13,0))</f>
        <v>0</v>
      </c>
      <c r="L3130" s="4">
        <f t="shared" si="97"/>
        <v>0</v>
      </c>
    </row>
    <row r="3131" spans="1:12">
      <c r="A3131" t="s">
        <v>8735</v>
      </c>
      <c r="B3131" t="s">
        <v>7381</v>
      </c>
      <c r="C3131" t="s">
        <v>1735</v>
      </c>
      <c r="D3131" t="s">
        <v>6886</v>
      </c>
      <c r="E3131" t="s">
        <v>1713</v>
      </c>
      <c r="H3131" t="str">
        <f>INDEX('Vensim Variables'!$B:$B,MATCH(EPS!$B3131,'Vensim Variables'!$A:$A,0))</f>
        <v>g pollutant</v>
      </c>
      <c r="I3131" t="str">
        <f t="shared" si="96"/>
        <v>CH4</v>
      </c>
      <c r="J3131">
        <f>INDEX(NoSettings!$D:$D,MATCH(EPS!$A3131,NoSettings!$A:$A,0))</f>
        <v>0</v>
      </c>
      <c r="K3131">
        <f>INDEX(GWP!$C$2:$C$13,MATCH(EPS!I3131,GWP!$B$2:$B$13,0))</f>
        <v>28</v>
      </c>
      <c r="L3131" s="4">
        <f t="shared" si="97"/>
        <v>0</v>
      </c>
    </row>
    <row r="3132" spans="1:12">
      <c r="A3132" t="s">
        <v>8736</v>
      </c>
      <c r="B3132" t="s">
        <v>7381</v>
      </c>
      <c r="C3132" t="s">
        <v>1735</v>
      </c>
      <c r="D3132" t="s">
        <v>6886</v>
      </c>
      <c r="E3132" t="s">
        <v>1714</v>
      </c>
      <c r="H3132" t="str">
        <f>INDEX('Vensim Variables'!$B:$B,MATCH(EPS!$B3132,'Vensim Variables'!$A:$A,0))</f>
        <v>g pollutant</v>
      </c>
      <c r="I3132" t="str">
        <f t="shared" si="96"/>
        <v>N2O</v>
      </c>
      <c r="J3132">
        <f>INDEX(NoSettings!$D:$D,MATCH(EPS!$A3132,NoSettings!$A:$A,0))</f>
        <v>0</v>
      </c>
      <c r="K3132">
        <f>INDEX(GWP!$C$2:$C$13,MATCH(EPS!I3132,GWP!$B$2:$B$13,0))</f>
        <v>265</v>
      </c>
      <c r="L3132" s="4">
        <f t="shared" si="97"/>
        <v>0</v>
      </c>
    </row>
    <row r="3133" spans="1:12">
      <c r="A3133" t="s">
        <v>8737</v>
      </c>
      <c r="B3133" t="s">
        <v>7381</v>
      </c>
      <c r="C3133" t="s">
        <v>1735</v>
      </c>
      <c r="D3133" t="s">
        <v>6886</v>
      </c>
      <c r="E3133" t="s">
        <v>1715</v>
      </c>
      <c r="H3133" t="str">
        <f>INDEX('Vensim Variables'!$B:$B,MATCH(EPS!$B3133,'Vensim Variables'!$A:$A,0))</f>
        <v>g pollutant</v>
      </c>
      <c r="I3133" t="str">
        <f t="shared" si="96"/>
        <v>F gases</v>
      </c>
      <c r="J3133">
        <f>INDEX(NoSettings!$D:$D,MATCH(EPS!$A3133,NoSettings!$A:$A,0))</f>
        <v>0</v>
      </c>
      <c r="K3133">
        <f>INDEX(GWP!$C$2:$C$13,MATCH(EPS!I3133,GWP!$B$2:$B$13,0))</f>
        <v>1</v>
      </c>
      <c r="L3133" s="4">
        <f t="shared" si="97"/>
        <v>0</v>
      </c>
    </row>
    <row r="3134" spans="1:12">
      <c r="A3134" t="s">
        <v>8738</v>
      </c>
      <c r="B3134" t="s">
        <v>7381</v>
      </c>
      <c r="C3134" t="s">
        <v>1735</v>
      </c>
      <c r="D3134" t="s">
        <v>6887</v>
      </c>
      <c r="E3134" t="s">
        <v>1702</v>
      </c>
      <c r="H3134" t="str">
        <f>INDEX('Vensim Variables'!$B:$B,MATCH(EPS!$B3134,'Vensim Variables'!$A:$A,0))</f>
        <v>g pollutant</v>
      </c>
      <c r="I3134" t="str">
        <f t="shared" si="96"/>
        <v>CO2</v>
      </c>
      <c r="J3134">
        <f>INDEX(NoSettings!$D:$D,MATCH(EPS!$A3134,NoSettings!$A:$A,0))</f>
        <v>0</v>
      </c>
      <c r="K3134">
        <f>INDEX(GWP!$C$2:$C$13,MATCH(EPS!I3134,GWP!$B$2:$B$13,0))</f>
        <v>1</v>
      </c>
      <c r="L3134" s="4">
        <f t="shared" si="97"/>
        <v>0</v>
      </c>
    </row>
    <row r="3135" spans="1:12">
      <c r="A3135" t="s">
        <v>8739</v>
      </c>
      <c r="B3135" t="s">
        <v>7381</v>
      </c>
      <c r="C3135" t="s">
        <v>1735</v>
      </c>
      <c r="D3135" t="s">
        <v>6887</v>
      </c>
      <c r="E3135" t="s">
        <v>1705</v>
      </c>
      <c r="H3135" t="str">
        <f>INDEX('Vensim Variables'!$B:$B,MATCH(EPS!$B3135,'Vensim Variables'!$A:$A,0))</f>
        <v>g pollutant</v>
      </c>
      <c r="I3135" t="str">
        <f t="shared" si="96"/>
        <v>VOC</v>
      </c>
      <c r="J3135">
        <f>INDEX(NoSettings!$D:$D,MATCH(EPS!$A3135,NoSettings!$A:$A,0))</f>
        <v>0</v>
      </c>
      <c r="K3135">
        <f>INDEX(GWP!$C$2:$C$13,MATCH(EPS!I3135,GWP!$B$2:$B$13,0))</f>
        <v>0</v>
      </c>
      <c r="L3135" s="4">
        <f t="shared" si="97"/>
        <v>0</v>
      </c>
    </row>
    <row r="3136" spans="1:12">
      <c r="A3136" t="s">
        <v>8740</v>
      </c>
      <c r="B3136" t="s">
        <v>7381</v>
      </c>
      <c r="C3136" t="s">
        <v>1735</v>
      </c>
      <c r="D3136" t="s">
        <v>6887</v>
      </c>
      <c r="E3136" t="s">
        <v>1706</v>
      </c>
      <c r="H3136" t="str">
        <f>INDEX('Vensim Variables'!$B:$B,MATCH(EPS!$B3136,'Vensim Variables'!$A:$A,0))</f>
        <v>g pollutant</v>
      </c>
      <c r="I3136" t="str">
        <f t="shared" si="96"/>
        <v>CO</v>
      </c>
      <c r="J3136">
        <f>INDEX(NoSettings!$D:$D,MATCH(EPS!$A3136,NoSettings!$A:$A,0))</f>
        <v>0</v>
      </c>
      <c r="K3136">
        <f>INDEX(GWP!$C$2:$C$13,MATCH(EPS!I3136,GWP!$B$2:$B$13,0))</f>
        <v>0</v>
      </c>
      <c r="L3136" s="4">
        <f t="shared" si="97"/>
        <v>0</v>
      </c>
    </row>
    <row r="3137" spans="1:12">
      <c r="A3137" t="s">
        <v>8741</v>
      </c>
      <c r="B3137" t="s">
        <v>7381</v>
      </c>
      <c r="C3137" t="s">
        <v>1735</v>
      </c>
      <c r="D3137" t="s">
        <v>6887</v>
      </c>
      <c r="E3137" t="s">
        <v>1707</v>
      </c>
      <c r="H3137" t="str">
        <f>INDEX('Vensim Variables'!$B:$B,MATCH(EPS!$B3137,'Vensim Variables'!$A:$A,0))</f>
        <v>g pollutant</v>
      </c>
      <c r="I3137" t="str">
        <f t="shared" si="96"/>
        <v>NOx</v>
      </c>
      <c r="J3137">
        <f>INDEX(NoSettings!$D:$D,MATCH(EPS!$A3137,NoSettings!$A:$A,0))</f>
        <v>0</v>
      </c>
      <c r="K3137">
        <f>INDEX(GWP!$C$2:$C$13,MATCH(EPS!I3137,GWP!$B$2:$B$13,0))</f>
        <v>0</v>
      </c>
      <c r="L3137" s="4">
        <f t="shared" si="97"/>
        <v>0</v>
      </c>
    </row>
    <row r="3138" spans="1:12">
      <c r="A3138" t="s">
        <v>8742</v>
      </c>
      <c r="B3138" t="s">
        <v>7381</v>
      </c>
      <c r="C3138" t="s">
        <v>1735</v>
      </c>
      <c r="D3138" t="s">
        <v>6887</v>
      </c>
      <c r="E3138" t="s">
        <v>1708</v>
      </c>
      <c r="H3138" t="str">
        <f>INDEX('Vensim Variables'!$B:$B,MATCH(EPS!$B3138,'Vensim Variables'!$A:$A,0))</f>
        <v>g pollutant</v>
      </c>
      <c r="I3138" t="str">
        <f t="shared" si="96"/>
        <v>PM10</v>
      </c>
      <c r="J3138">
        <f>INDEX(NoSettings!$D:$D,MATCH(EPS!$A3138,NoSettings!$A:$A,0))</f>
        <v>0</v>
      </c>
      <c r="K3138">
        <f>INDEX(GWP!$C$2:$C$13,MATCH(EPS!I3138,GWP!$B$2:$B$13,0))</f>
        <v>0</v>
      </c>
      <c r="L3138" s="4">
        <f t="shared" si="97"/>
        <v>0</v>
      </c>
    </row>
    <row r="3139" spans="1:12">
      <c r="A3139" t="s">
        <v>8743</v>
      </c>
      <c r="B3139" t="s">
        <v>7381</v>
      </c>
      <c r="C3139" t="s">
        <v>1735</v>
      </c>
      <c r="D3139" t="s">
        <v>6887</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INDEX(NoSettings!$D:$D,MATCH(EPS!$A3139,NoSettings!$A:$A,0))</f>
        <v>0</v>
      </c>
      <c r="K3139">
        <f>INDEX(GWP!$C$2:$C$13,MATCH(EPS!I3139,GWP!$B$2:$B$13,0))</f>
        <v>0</v>
      </c>
      <c r="L3139" s="4">
        <f t="shared" ref="L3139:L3202" si="99">IF(H3139="g pollutant",K3139*J3139/10^12,IF(H3139="MMTCO2e",J3139,IF(H3139="MWh",J3139,0)))</f>
        <v>0</v>
      </c>
    </row>
    <row r="3140" spans="1:12">
      <c r="A3140" t="s">
        <v>8744</v>
      </c>
      <c r="B3140" t="s">
        <v>7381</v>
      </c>
      <c r="C3140" t="s">
        <v>1735</v>
      </c>
      <c r="D3140" t="s">
        <v>6887</v>
      </c>
      <c r="E3140" t="s">
        <v>1710</v>
      </c>
      <c r="H3140" t="str">
        <f>INDEX('Vensim Variables'!$B:$B,MATCH(EPS!$B3140,'Vensim Variables'!$A:$A,0))</f>
        <v>g pollutant</v>
      </c>
      <c r="I3140" t="str">
        <f t="shared" si="98"/>
        <v>SOx</v>
      </c>
      <c r="J3140">
        <f>INDEX(NoSettings!$D:$D,MATCH(EPS!$A3140,NoSettings!$A:$A,0))</f>
        <v>0</v>
      </c>
      <c r="K3140">
        <f>INDEX(GWP!$C$2:$C$13,MATCH(EPS!I3140,GWP!$B$2:$B$13,0))</f>
        <v>0</v>
      </c>
      <c r="L3140" s="4">
        <f t="shared" si="99"/>
        <v>0</v>
      </c>
    </row>
    <row r="3141" spans="1:12">
      <c r="A3141" t="s">
        <v>8745</v>
      </c>
      <c r="B3141" t="s">
        <v>7381</v>
      </c>
      <c r="C3141" t="s">
        <v>1735</v>
      </c>
      <c r="D3141" t="s">
        <v>6887</v>
      </c>
      <c r="E3141" t="s">
        <v>1711</v>
      </c>
      <c r="H3141" t="str">
        <f>INDEX('Vensim Variables'!$B:$B,MATCH(EPS!$B3141,'Vensim Variables'!$A:$A,0))</f>
        <v>g pollutant</v>
      </c>
      <c r="I3141" t="str">
        <f t="shared" si="98"/>
        <v>BC</v>
      </c>
      <c r="J3141">
        <f>INDEX(NoSettings!$D:$D,MATCH(EPS!$A3141,NoSettings!$A:$A,0))</f>
        <v>0</v>
      </c>
      <c r="K3141">
        <f>INDEX(GWP!$C$2:$C$13,MATCH(EPS!I3141,GWP!$B$2:$B$13,0))</f>
        <v>0</v>
      </c>
      <c r="L3141" s="4">
        <f t="shared" si="99"/>
        <v>0</v>
      </c>
    </row>
    <row r="3142" spans="1:12">
      <c r="A3142" t="s">
        <v>8746</v>
      </c>
      <c r="B3142" t="s">
        <v>7381</v>
      </c>
      <c r="C3142" t="s">
        <v>1735</v>
      </c>
      <c r="D3142" t="s">
        <v>6887</v>
      </c>
      <c r="E3142" t="s">
        <v>1712</v>
      </c>
      <c r="H3142" t="str">
        <f>INDEX('Vensim Variables'!$B:$B,MATCH(EPS!$B3142,'Vensim Variables'!$A:$A,0))</f>
        <v>g pollutant</v>
      </c>
      <c r="I3142" t="str">
        <f t="shared" si="98"/>
        <v>OC</v>
      </c>
      <c r="J3142">
        <f>INDEX(NoSettings!$D:$D,MATCH(EPS!$A3142,NoSettings!$A:$A,0))</f>
        <v>0</v>
      </c>
      <c r="K3142">
        <f>INDEX(GWP!$C$2:$C$13,MATCH(EPS!I3142,GWP!$B$2:$B$13,0))</f>
        <v>0</v>
      </c>
      <c r="L3142" s="4">
        <f t="shared" si="99"/>
        <v>0</v>
      </c>
    </row>
    <row r="3143" spans="1:12">
      <c r="A3143" t="s">
        <v>8747</v>
      </c>
      <c r="B3143" t="s">
        <v>7381</v>
      </c>
      <c r="C3143" t="s">
        <v>1735</v>
      </c>
      <c r="D3143" t="s">
        <v>6887</v>
      </c>
      <c r="E3143" t="s">
        <v>1713</v>
      </c>
      <c r="H3143" t="str">
        <f>INDEX('Vensim Variables'!$B:$B,MATCH(EPS!$B3143,'Vensim Variables'!$A:$A,0))</f>
        <v>g pollutant</v>
      </c>
      <c r="I3143" t="str">
        <f t="shared" si="98"/>
        <v>CH4</v>
      </c>
      <c r="J3143">
        <f>INDEX(NoSettings!$D:$D,MATCH(EPS!$A3143,NoSettings!$A:$A,0))</f>
        <v>0</v>
      </c>
      <c r="K3143">
        <f>INDEX(GWP!$C$2:$C$13,MATCH(EPS!I3143,GWP!$B$2:$B$13,0))</f>
        <v>28</v>
      </c>
      <c r="L3143" s="4">
        <f t="shared" si="99"/>
        <v>0</v>
      </c>
    </row>
    <row r="3144" spans="1:12">
      <c r="A3144" t="s">
        <v>8748</v>
      </c>
      <c r="B3144" t="s">
        <v>7381</v>
      </c>
      <c r="C3144" t="s">
        <v>1735</v>
      </c>
      <c r="D3144" t="s">
        <v>6887</v>
      </c>
      <c r="E3144" t="s">
        <v>1714</v>
      </c>
      <c r="H3144" t="str">
        <f>INDEX('Vensim Variables'!$B:$B,MATCH(EPS!$B3144,'Vensim Variables'!$A:$A,0))</f>
        <v>g pollutant</v>
      </c>
      <c r="I3144" t="str">
        <f t="shared" si="98"/>
        <v>N2O</v>
      </c>
      <c r="J3144">
        <f>INDEX(NoSettings!$D:$D,MATCH(EPS!$A3144,NoSettings!$A:$A,0))</f>
        <v>0</v>
      </c>
      <c r="K3144">
        <f>INDEX(GWP!$C$2:$C$13,MATCH(EPS!I3144,GWP!$B$2:$B$13,0))</f>
        <v>265</v>
      </c>
      <c r="L3144" s="4">
        <f t="shared" si="99"/>
        <v>0</v>
      </c>
    </row>
    <row r="3145" spans="1:12">
      <c r="A3145" t="s">
        <v>8749</v>
      </c>
      <c r="B3145" t="s">
        <v>7381</v>
      </c>
      <c r="C3145" t="s">
        <v>1735</v>
      </c>
      <c r="D3145" t="s">
        <v>6887</v>
      </c>
      <c r="E3145" t="s">
        <v>1715</v>
      </c>
      <c r="H3145" t="str">
        <f>INDEX('Vensim Variables'!$B:$B,MATCH(EPS!$B3145,'Vensim Variables'!$A:$A,0))</f>
        <v>g pollutant</v>
      </c>
      <c r="I3145" t="str">
        <f t="shared" si="98"/>
        <v>F gases</v>
      </c>
      <c r="J3145">
        <f>INDEX(NoSettings!$D:$D,MATCH(EPS!$A3145,NoSettings!$A:$A,0))</f>
        <v>0</v>
      </c>
      <c r="K3145">
        <f>INDEX(GWP!$C$2:$C$13,MATCH(EPS!I3145,GWP!$B$2:$B$13,0))</f>
        <v>1</v>
      </c>
      <c r="L3145" s="4">
        <f t="shared" si="99"/>
        <v>0</v>
      </c>
    </row>
    <row r="3146" spans="1:12">
      <c r="A3146" t="s">
        <v>8750</v>
      </c>
      <c r="B3146" t="s">
        <v>7381</v>
      </c>
      <c r="C3146" t="s">
        <v>1735</v>
      </c>
      <c r="D3146" t="s">
        <v>6888</v>
      </c>
      <c r="E3146" t="s">
        <v>1702</v>
      </c>
      <c r="H3146" t="str">
        <f>INDEX('Vensim Variables'!$B:$B,MATCH(EPS!$B3146,'Vensim Variables'!$A:$A,0))</f>
        <v>g pollutant</v>
      </c>
      <c r="I3146" t="str">
        <f t="shared" si="98"/>
        <v>CO2</v>
      </c>
      <c r="J3146">
        <f>INDEX(NoSettings!$D:$D,MATCH(EPS!$A3146,NoSettings!$A:$A,0))</f>
        <v>0</v>
      </c>
      <c r="K3146">
        <f>INDEX(GWP!$C$2:$C$13,MATCH(EPS!I3146,GWP!$B$2:$B$13,0))</f>
        <v>1</v>
      </c>
      <c r="L3146" s="4">
        <f t="shared" si="99"/>
        <v>0</v>
      </c>
    </row>
    <row r="3147" spans="1:12">
      <c r="A3147" t="s">
        <v>8751</v>
      </c>
      <c r="B3147" t="s">
        <v>7381</v>
      </c>
      <c r="C3147" t="s">
        <v>1735</v>
      </c>
      <c r="D3147" t="s">
        <v>6888</v>
      </c>
      <c r="E3147" t="s">
        <v>1705</v>
      </c>
      <c r="H3147" t="str">
        <f>INDEX('Vensim Variables'!$B:$B,MATCH(EPS!$B3147,'Vensim Variables'!$A:$A,0))</f>
        <v>g pollutant</v>
      </c>
      <c r="I3147" t="str">
        <f t="shared" si="98"/>
        <v>VOC</v>
      </c>
      <c r="J3147">
        <f>INDEX(NoSettings!$D:$D,MATCH(EPS!$A3147,NoSettings!$A:$A,0))</f>
        <v>6579080</v>
      </c>
      <c r="K3147">
        <f>INDEX(GWP!$C$2:$C$13,MATCH(EPS!I3147,GWP!$B$2:$B$13,0))</f>
        <v>0</v>
      </c>
      <c r="L3147" s="4">
        <f t="shared" si="99"/>
        <v>0</v>
      </c>
    </row>
    <row r="3148" spans="1:12">
      <c r="A3148" t="s">
        <v>8752</v>
      </c>
      <c r="B3148" t="s">
        <v>7381</v>
      </c>
      <c r="C3148" t="s">
        <v>1735</v>
      </c>
      <c r="D3148" t="s">
        <v>6888</v>
      </c>
      <c r="E3148" t="s">
        <v>1706</v>
      </c>
      <c r="H3148" t="str">
        <f>INDEX('Vensim Variables'!$B:$B,MATCH(EPS!$B3148,'Vensim Variables'!$A:$A,0))</f>
        <v>g pollutant</v>
      </c>
      <c r="I3148" t="str">
        <f t="shared" si="98"/>
        <v>CO</v>
      </c>
      <c r="J3148">
        <f>INDEX(NoSettings!$D:$D,MATCH(EPS!$A3148,NoSettings!$A:$A,0))</f>
        <v>194559000</v>
      </c>
      <c r="K3148">
        <f>INDEX(GWP!$C$2:$C$13,MATCH(EPS!I3148,GWP!$B$2:$B$13,0))</f>
        <v>0</v>
      </c>
      <c r="L3148" s="4">
        <f t="shared" si="99"/>
        <v>0</v>
      </c>
    </row>
    <row r="3149" spans="1:12">
      <c r="A3149" t="s">
        <v>8753</v>
      </c>
      <c r="B3149" t="s">
        <v>7381</v>
      </c>
      <c r="C3149" t="s">
        <v>1735</v>
      </c>
      <c r="D3149" t="s">
        <v>6888</v>
      </c>
      <c r="E3149" t="s">
        <v>1707</v>
      </c>
      <c r="H3149" t="str">
        <f>INDEX('Vensim Variables'!$B:$B,MATCH(EPS!$B3149,'Vensim Variables'!$A:$A,0))</f>
        <v>g pollutant</v>
      </c>
      <c r="I3149" t="str">
        <f t="shared" si="98"/>
        <v>NOx</v>
      </c>
      <c r="J3149">
        <f>INDEX(NoSettings!$D:$D,MATCH(EPS!$A3149,NoSettings!$A:$A,0))</f>
        <v>78972800</v>
      </c>
      <c r="K3149">
        <f>INDEX(GWP!$C$2:$C$13,MATCH(EPS!I3149,GWP!$B$2:$B$13,0))</f>
        <v>0</v>
      </c>
      <c r="L3149" s="4">
        <f t="shared" si="99"/>
        <v>0</v>
      </c>
    </row>
    <row r="3150" spans="1:12">
      <c r="A3150" t="s">
        <v>8754</v>
      </c>
      <c r="B3150" t="s">
        <v>7381</v>
      </c>
      <c r="C3150" t="s">
        <v>1735</v>
      </c>
      <c r="D3150" t="s">
        <v>6888</v>
      </c>
      <c r="E3150" t="s">
        <v>1708</v>
      </c>
      <c r="H3150" t="str">
        <f>INDEX('Vensim Variables'!$B:$B,MATCH(EPS!$B3150,'Vensim Variables'!$A:$A,0))</f>
        <v>g pollutant</v>
      </c>
      <c r="I3150" t="str">
        <f t="shared" si="98"/>
        <v>PM10</v>
      </c>
      <c r="J3150">
        <f>INDEX(NoSettings!$D:$D,MATCH(EPS!$A3150,NoSettings!$A:$A,0))</f>
        <v>133249000</v>
      </c>
      <c r="K3150">
        <f>INDEX(GWP!$C$2:$C$13,MATCH(EPS!I3150,GWP!$B$2:$B$13,0))</f>
        <v>0</v>
      </c>
      <c r="L3150" s="4">
        <f t="shared" si="99"/>
        <v>0</v>
      </c>
    </row>
    <row r="3151" spans="1:12">
      <c r="A3151" t="s">
        <v>8755</v>
      </c>
      <c r="B3151" t="s">
        <v>7381</v>
      </c>
      <c r="C3151" t="s">
        <v>1735</v>
      </c>
      <c r="D3151" t="s">
        <v>6888</v>
      </c>
      <c r="E3151" t="s">
        <v>1709</v>
      </c>
      <c r="H3151" t="str">
        <f>INDEX('Vensim Variables'!$B:$B,MATCH(EPS!$B3151,'Vensim Variables'!$A:$A,0))</f>
        <v>g pollutant</v>
      </c>
      <c r="I3151" t="str">
        <f t="shared" si="98"/>
        <v>PM25</v>
      </c>
      <c r="J3151">
        <f>INDEX(NoSettings!$D:$D,MATCH(EPS!$A3151,NoSettings!$A:$A,0))</f>
        <v>115147000</v>
      </c>
      <c r="K3151">
        <f>INDEX(GWP!$C$2:$C$13,MATCH(EPS!I3151,GWP!$B$2:$B$13,0))</f>
        <v>0</v>
      </c>
      <c r="L3151" s="4">
        <f t="shared" si="99"/>
        <v>0</v>
      </c>
    </row>
    <row r="3152" spans="1:12">
      <c r="A3152" t="s">
        <v>8756</v>
      </c>
      <c r="B3152" t="s">
        <v>7381</v>
      </c>
      <c r="C3152" t="s">
        <v>1735</v>
      </c>
      <c r="D3152" t="s">
        <v>6888</v>
      </c>
      <c r="E3152" t="s">
        <v>1710</v>
      </c>
      <c r="H3152" t="str">
        <f>INDEX('Vensim Variables'!$B:$B,MATCH(EPS!$B3152,'Vensim Variables'!$A:$A,0))</f>
        <v>g pollutant</v>
      </c>
      <c r="I3152" t="str">
        <f t="shared" si="98"/>
        <v>SOx</v>
      </c>
      <c r="J3152">
        <f>INDEX(NoSettings!$D:$D,MATCH(EPS!$A3152,NoSettings!$A:$A,0))</f>
        <v>11332000</v>
      </c>
      <c r="K3152">
        <f>INDEX(GWP!$C$2:$C$13,MATCH(EPS!I3152,GWP!$B$2:$B$13,0))</f>
        <v>0</v>
      </c>
      <c r="L3152" s="4">
        <f t="shared" si="99"/>
        <v>0</v>
      </c>
    </row>
    <row r="3153" spans="1:12">
      <c r="A3153" t="s">
        <v>8757</v>
      </c>
      <c r="B3153" t="s">
        <v>7381</v>
      </c>
      <c r="C3153" t="s">
        <v>1735</v>
      </c>
      <c r="D3153" t="s">
        <v>6888</v>
      </c>
      <c r="E3153" t="s">
        <v>1711</v>
      </c>
      <c r="H3153" t="str">
        <f>INDEX('Vensim Variables'!$B:$B,MATCH(EPS!$B3153,'Vensim Variables'!$A:$A,0))</f>
        <v>g pollutant</v>
      </c>
      <c r="I3153" t="str">
        <f t="shared" si="98"/>
        <v>BC</v>
      </c>
      <c r="J3153">
        <f>INDEX(NoSettings!$D:$D,MATCH(EPS!$A3153,NoSettings!$A:$A,0))</f>
        <v>4224080</v>
      </c>
      <c r="K3153">
        <f>INDEX(GWP!$C$2:$C$13,MATCH(EPS!I3153,GWP!$B$2:$B$13,0))</f>
        <v>0</v>
      </c>
      <c r="L3153" s="4">
        <f t="shared" si="99"/>
        <v>0</v>
      </c>
    </row>
    <row r="3154" spans="1:12">
      <c r="A3154" t="s">
        <v>8758</v>
      </c>
      <c r="B3154" t="s">
        <v>7381</v>
      </c>
      <c r="C3154" t="s">
        <v>1735</v>
      </c>
      <c r="D3154" t="s">
        <v>6888</v>
      </c>
      <c r="E3154" t="s">
        <v>1712</v>
      </c>
      <c r="H3154" t="str">
        <f>INDEX('Vensim Variables'!$B:$B,MATCH(EPS!$B3154,'Vensim Variables'!$A:$A,0))</f>
        <v>g pollutant</v>
      </c>
      <c r="I3154" t="str">
        <f t="shared" si="98"/>
        <v>OC</v>
      </c>
      <c r="J3154">
        <f>INDEX(NoSettings!$D:$D,MATCH(EPS!$A3154,NoSettings!$A:$A,0))</f>
        <v>40405100</v>
      </c>
      <c r="K3154">
        <f>INDEX(GWP!$C$2:$C$13,MATCH(EPS!I3154,GWP!$B$2:$B$13,0))</f>
        <v>0</v>
      </c>
      <c r="L3154" s="4">
        <f t="shared" si="99"/>
        <v>0</v>
      </c>
    </row>
    <row r="3155" spans="1:12">
      <c r="A3155" t="s">
        <v>8759</v>
      </c>
      <c r="B3155" t="s">
        <v>7381</v>
      </c>
      <c r="C3155" t="s">
        <v>1735</v>
      </c>
      <c r="D3155" t="s">
        <v>6888</v>
      </c>
      <c r="E3155" t="s">
        <v>1713</v>
      </c>
      <c r="H3155" t="str">
        <f>INDEX('Vensim Variables'!$B:$B,MATCH(EPS!$B3155,'Vensim Variables'!$A:$A,0))</f>
        <v>g pollutant</v>
      </c>
      <c r="I3155" t="str">
        <f t="shared" si="98"/>
        <v>CH4</v>
      </c>
      <c r="J3155">
        <f>INDEX(NoSettings!$D:$D,MATCH(EPS!$A3155,NoSettings!$A:$A,0))</f>
        <v>0</v>
      </c>
      <c r="K3155">
        <f>INDEX(GWP!$C$2:$C$13,MATCH(EPS!I3155,GWP!$B$2:$B$13,0))</f>
        <v>28</v>
      </c>
      <c r="L3155" s="4">
        <f t="shared" si="99"/>
        <v>0</v>
      </c>
    </row>
    <row r="3156" spans="1:12">
      <c r="A3156" t="s">
        <v>8760</v>
      </c>
      <c r="B3156" t="s">
        <v>7381</v>
      </c>
      <c r="C3156" t="s">
        <v>1735</v>
      </c>
      <c r="D3156" t="s">
        <v>6888</v>
      </c>
      <c r="E3156" t="s">
        <v>1714</v>
      </c>
      <c r="H3156" t="str">
        <f>INDEX('Vensim Variables'!$B:$B,MATCH(EPS!$B3156,'Vensim Variables'!$A:$A,0))</f>
        <v>g pollutant</v>
      </c>
      <c r="I3156" t="str">
        <f t="shared" si="98"/>
        <v>N2O</v>
      </c>
      <c r="J3156">
        <f>INDEX(NoSettings!$D:$D,MATCH(EPS!$A3156,NoSettings!$A:$A,0))</f>
        <v>0</v>
      </c>
      <c r="K3156">
        <f>INDEX(GWP!$C$2:$C$13,MATCH(EPS!I3156,GWP!$B$2:$B$13,0))</f>
        <v>265</v>
      </c>
      <c r="L3156" s="4">
        <f t="shared" si="99"/>
        <v>0</v>
      </c>
    </row>
    <row r="3157" spans="1:12">
      <c r="A3157" t="s">
        <v>8761</v>
      </c>
      <c r="B3157" t="s">
        <v>7381</v>
      </c>
      <c r="C3157" t="s">
        <v>1735</v>
      </c>
      <c r="D3157" t="s">
        <v>6888</v>
      </c>
      <c r="E3157" t="s">
        <v>1715</v>
      </c>
      <c r="H3157" t="str">
        <f>INDEX('Vensim Variables'!$B:$B,MATCH(EPS!$B3157,'Vensim Variables'!$A:$A,0))</f>
        <v>g pollutant</v>
      </c>
      <c r="I3157" t="str">
        <f t="shared" si="98"/>
        <v>F gases</v>
      </c>
      <c r="J3157">
        <f>INDEX(NoSettings!$D:$D,MATCH(EPS!$A3157,NoSettings!$A:$A,0))</f>
        <v>0</v>
      </c>
      <c r="K3157">
        <f>INDEX(GWP!$C$2:$C$13,MATCH(EPS!I3157,GWP!$B$2:$B$13,0))</f>
        <v>1</v>
      </c>
      <c r="L3157" s="4">
        <f t="shared" si="99"/>
        <v>0</v>
      </c>
    </row>
    <row r="3158" spans="1:12">
      <c r="A3158" t="s">
        <v>8762</v>
      </c>
      <c r="B3158" t="s">
        <v>7381</v>
      </c>
      <c r="C3158" t="s">
        <v>1735</v>
      </c>
      <c r="D3158" t="s">
        <v>6889</v>
      </c>
      <c r="E3158" t="s">
        <v>1702</v>
      </c>
      <c r="H3158" t="str">
        <f>INDEX('Vensim Variables'!$B:$B,MATCH(EPS!$B3158,'Vensim Variables'!$A:$A,0))</f>
        <v>g pollutant</v>
      </c>
      <c r="I3158" t="str">
        <f t="shared" si="98"/>
        <v>CO2</v>
      </c>
      <c r="J3158">
        <f>INDEX(NoSettings!$D:$D,MATCH(EPS!$A3158,NoSettings!$A:$A,0))</f>
        <v>0</v>
      </c>
      <c r="K3158">
        <f>INDEX(GWP!$C$2:$C$13,MATCH(EPS!I3158,GWP!$B$2:$B$13,0))</f>
        <v>1</v>
      </c>
      <c r="L3158" s="4">
        <f t="shared" si="99"/>
        <v>0</v>
      </c>
    </row>
    <row r="3159" spans="1:12">
      <c r="A3159" t="s">
        <v>8763</v>
      </c>
      <c r="B3159" t="s">
        <v>7381</v>
      </c>
      <c r="C3159" t="s">
        <v>1735</v>
      </c>
      <c r="D3159" t="s">
        <v>6889</v>
      </c>
      <c r="E3159" t="s">
        <v>1705</v>
      </c>
      <c r="H3159" t="str">
        <f>INDEX('Vensim Variables'!$B:$B,MATCH(EPS!$B3159,'Vensim Variables'!$A:$A,0))</f>
        <v>g pollutant</v>
      </c>
      <c r="I3159" t="str">
        <f t="shared" si="98"/>
        <v>VOC</v>
      </c>
      <c r="J3159">
        <f>INDEX(NoSettings!$D:$D,MATCH(EPS!$A3159,NoSettings!$A:$A,0))</f>
        <v>0</v>
      </c>
      <c r="K3159">
        <f>INDEX(GWP!$C$2:$C$13,MATCH(EPS!I3159,GWP!$B$2:$B$13,0))</f>
        <v>0</v>
      </c>
      <c r="L3159" s="4">
        <f t="shared" si="99"/>
        <v>0</v>
      </c>
    </row>
    <row r="3160" spans="1:12">
      <c r="A3160" t="s">
        <v>8764</v>
      </c>
      <c r="B3160" t="s">
        <v>7381</v>
      </c>
      <c r="C3160" t="s">
        <v>1735</v>
      </c>
      <c r="D3160" t="s">
        <v>6889</v>
      </c>
      <c r="E3160" t="s">
        <v>1706</v>
      </c>
      <c r="H3160" t="str">
        <f>INDEX('Vensim Variables'!$B:$B,MATCH(EPS!$B3160,'Vensim Variables'!$A:$A,0))</f>
        <v>g pollutant</v>
      </c>
      <c r="I3160" t="str">
        <f t="shared" si="98"/>
        <v>CO</v>
      </c>
      <c r="J3160">
        <f>INDEX(NoSettings!$D:$D,MATCH(EPS!$A3160,NoSettings!$A:$A,0))</f>
        <v>0</v>
      </c>
      <c r="K3160">
        <f>INDEX(GWP!$C$2:$C$13,MATCH(EPS!I3160,GWP!$B$2:$B$13,0))</f>
        <v>0</v>
      </c>
      <c r="L3160" s="4">
        <f t="shared" si="99"/>
        <v>0</v>
      </c>
    </row>
    <row r="3161" spans="1:12">
      <c r="A3161" t="s">
        <v>8765</v>
      </c>
      <c r="B3161" t="s">
        <v>7381</v>
      </c>
      <c r="C3161" t="s">
        <v>1735</v>
      </c>
      <c r="D3161" t="s">
        <v>6889</v>
      </c>
      <c r="E3161" t="s">
        <v>1707</v>
      </c>
      <c r="H3161" t="str">
        <f>INDEX('Vensim Variables'!$B:$B,MATCH(EPS!$B3161,'Vensim Variables'!$A:$A,0))</f>
        <v>g pollutant</v>
      </c>
      <c r="I3161" t="str">
        <f t="shared" si="98"/>
        <v>NOx</v>
      </c>
      <c r="J3161">
        <f>INDEX(NoSettings!$D:$D,MATCH(EPS!$A3161,NoSettings!$A:$A,0))</f>
        <v>0</v>
      </c>
      <c r="K3161">
        <f>INDEX(GWP!$C$2:$C$13,MATCH(EPS!I3161,GWP!$B$2:$B$13,0))</f>
        <v>0</v>
      </c>
      <c r="L3161" s="4">
        <f t="shared" si="99"/>
        <v>0</v>
      </c>
    </row>
    <row r="3162" spans="1:12">
      <c r="A3162" t="s">
        <v>8766</v>
      </c>
      <c r="B3162" t="s">
        <v>7381</v>
      </c>
      <c r="C3162" t="s">
        <v>1735</v>
      </c>
      <c r="D3162" t="s">
        <v>6889</v>
      </c>
      <c r="E3162" t="s">
        <v>1708</v>
      </c>
      <c r="H3162" t="str">
        <f>INDEX('Vensim Variables'!$B:$B,MATCH(EPS!$B3162,'Vensim Variables'!$A:$A,0))</f>
        <v>g pollutant</v>
      </c>
      <c r="I3162" t="str">
        <f t="shared" si="98"/>
        <v>PM10</v>
      </c>
      <c r="J3162">
        <f>INDEX(NoSettings!$D:$D,MATCH(EPS!$A3162,NoSettings!$A:$A,0))</f>
        <v>0</v>
      </c>
      <c r="K3162">
        <f>INDEX(GWP!$C$2:$C$13,MATCH(EPS!I3162,GWP!$B$2:$B$13,0))</f>
        <v>0</v>
      </c>
      <c r="L3162" s="4">
        <f t="shared" si="99"/>
        <v>0</v>
      </c>
    </row>
    <row r="3163" spans="1:12">
      <c r="A3163" t="s">
        <v>8767</v>
      </c>
      <c r="B3163" t="s">
        <v>7381</v>
      </c>
      <c r="C3163" t="s">
        <v>1735</v>
      </c>
      <c r="D3163" t="s">
        <v>6889</v>
      </c>
      <c r="E3163" t="s">
        <v>1709</v>
      </c>
      <c r="H3163" t="str">
        <f>INDEX('Vensim Variables'!$B:$B,MATCH(EPS!$B3163,'Vensim Variables'!$A:$A,0))</f>
        <v>g pollutant</v>
      </c>
      <c r="I3163" t="str">
        <f t="shared" si="98"/>
        <v>PM25</v>
      </c>
      <c r="J3163">
        <f>INDEX(NoSettings!$D:$D,MATCH(EPS!$A3163,NoSettings!$A:$A,0))</f>
        <v>0</v>
      </c>
      <c r="K3163">
        <f>INDEX(GWP!$C$2:$C$13,MATCH(EPS!I3163,GWP!$B$2:$B$13,0))</f>
        <v>0</v>
      </c>
      <c r="L3163" s="4">
        <f t="shared" si="99"/>
        <v>0</v>
      </c>
    </row>
    <row r="3164" spans="1:12">
      <c r="A3164" t="s">
        <v>8768</v>
      </c>
      <c r="B3164" t="s">
        <v>7381</v>
      </c>
      <c r="C3164" t="s">
        <v>1735</v>
      </c>
      <c r="D3164" t="s">
        <v>6889</v>
      </c>
      <c r="E3164" t="s">
        <v>1710</v>
      </c>
      <c r="H3164" t="str">
        <f>INDEX('Vensim Variables'!$B:$B,MATCH(EPS!$B3164,'Vensim Variables'!$A:$A,0))</f>
        <v>g pollutant</v>
      </c>
      <c r="I3164" t="str">
        <f t="shared" si="98"/>
        <v>SOx</v>
      </c>
      <c r="J3164">
        <f>INDEX(NoSettings!$D:$D,MATCH(EPS!$A3164,NoSettings!$A:$A,0))</f>
        <v>0</v>
      </c>
      <c r="K3164">
        <f>INDEX(GWP!$C$2:$C$13,MATCH(EPS!I3164,GWP!$B$2:$B$13,0))</f>
        <v>0</v>
      </c>
      <c r="L3164" s="4">
        <f t="shared" si="99"/>
        <v>0</v>
      </c>
    </row>
    <row r="3165" spans="1:12">
      <c r="A3165" t="s">
        <v>8769</v>
      </c>
      <c r="B3165" t="s">
        <v>7381</v>
      </c>
      <c r="C3165" t="s">
        <v>1735</v>
      </c>
      <c r="D3165" t="s">
        <v>6889</v>
      </c>
      <c r="E3165" t="s">
        <v>1711</v>
      </c>
      <c r="H3165" t="str">
        <f>INDEX('Vensim Variables'!$B:$B,MATCH(EPS!$B3165,'Vensim Variables'!$A:$A,0))</f>
        <v>g pollutant</v>
      </c>
      <c r="I3165" t="str">
        <f t="shared" si="98"/>
        <v>BC</v>
      </c>
      <c r="J3165">
        <f>INDEX(NoSettings!$D:$D,MATCH(EPS!$A3165,NoSettings!$A:$A,0))</f>
        <v>0</v>
      </c>
      <c r="K3165">
        <f>INDEX(GWP!$C$2:$C$13,MATCH(EPS!I3165,GWP!$B$2:$B$13,0))</f>
        <v>0</v>
      </c>
      <c r="L3165" s="4">
        <f t="shared" si="99"/>
        <v>0</v>
      </c>
    </row>
    <row r="3166" spans="1:12">
      <c r="A3166" t="s">
        <v>8770</v>
      </c>
      <c r="B3166" t="s">
        <v>7381</v>
      </c>
      <c r="C3166" t="s">
        <v>1735</v>
      </c>
      <c r="D3166" t="s">
        <v>6889</v>
      </c>
      <c r="E3166" t="s">
        <v>1712</v>
      </c>
      <c r="H3166" t="str">
        <f>INDEX('Vensim Variables'!$B:$B,MATCH(EPS!$B3166,'Vensim Variables'!$A:$A,0))</f>
        <v>g pollutant</v>
      </c>
      <c r="I3166" t="str">
        <f t="shared" si="98"/>
        <v>OC</v>
      </c>
      <c r="J3166">
        <f>INDEX(NoSettings!$D:$D,MATCH(EPS!$A3166,NoSettings!$A:$A,0))</f>
        <v>0</v>
      </c>
      <c r="K3166">
        <f>INDEX(GWP!$C$2:$C$13,MATCH(EPS!I3166,GWP!$B$2:$B$13,0))</f>
        <v>0</v>
      </c>
      <c r="L3166" s="4">
        <f t="shared" si="99"/>
        <v>0</v>
      </c>
    </row>
    <row r="3167" spans="1:12">
      <c r="A3167" t="s">
        <v>8771</v>
      </c>
      <c r="B3167" t="s">
        <v>7381</v>
      </c>
      <c r="C3167" t="s">
        <v>1735</v>
      </c>
      <c r="D3167" t="s">
        <v>6889</v>
      </c>
      <c r="E3167" t="s">
        <v>1713</v>
      </c>
      <c r="H3167" t="str">
        <f>INDEX('Vensim Variables'!$B:$B,MATCH(EPS!$B3167,'Vensim Variables'!$A:$A,0))</f>
        <v>g pollutant</v>
      </c>
      <c r="I3167" t="str">
        <f t="shared" si="98"/>
        <v>CH4</v>
      </c>
      <c r="J3167">
        <f>INDEX(NoSettings!$D:$D,MATCH(EPS!$A3167,NoSettings!$A:$A,0))</f>
        <v>0</v>
      </c>
      <c r="K3167">
        <f>INDEX(GWP!$C$2:$C$13,MATCH(EPS!I3167,GWP!$B$2:$B$13,0))</f>
        <v>28</v>
      </c>
      <c r="L3167" s="4">
        <f t="shared" si="99"/>
        <v>0</v>
      </c>
    </row>
    <row r="3168" spans="1:12">
      <c r="A3168" t="s">
        <v>8772</v>
      </c>
      <c r="B3168" t="s">
        <v>7381</v>
      </c>
      <c r="C3168" t="s">
        <v>1735</v>
      </c>
      <c r="D3168" t="s">
        <v>6889</v>
      </c>
      <c r="E3168" t="s">
        <v>1714</v>
      </c>
      <c r="H3168" t="str">
        <f>INDEX('Vensim Variables'!$B:$B,MATCH(EPS!$B3168,'Vensim Variables'!$A:$A,0))</f>
        <v>g pollutant</v>
      </c>
      <c r="I3168" t="str">
        <f t="shared" si="98"/>
        <v>N2O</v>
      </c>
      <c r="J3168">
        <f>INDEX(NoSettings!$D:$D,MATCH(EPS!$A3168,NoSettings!$A:$A,0))</f>
        <v>0</v>
      </c>
      <c r="K3168">
        <f>INDEX(GWP!$C$2:$C$13,MATCH(EPS!I3168,GWP!$B$2:$B$13,0))</f>
        <v>265</v>
      </c>
      <c r="L3168" s="4">
        <f t="shared" si="99"/>
        <v>0</v>
      </c>
    </row>
    <row r="3169" spans="1:12">
      <c r="A3169" t="s">
        <v>8773</v>
      </c>
      <c r="B3169" t="s">
        <v>7381</v>
      </c>
      <c r="C3169" t="s">
        <v>1735</v>
      </c>
      <c r="D3169" t="s">
        <v>6889</v>
      </c>
      <c r="E3169" t="s">
        <v>1715</v>
      </c>
      <c r="H3169" t="str">
        <f>INDEX('Vensim Variables'!$B:$B,MATCH(EPS!$B3169,'Vensim Variables'!$A:$A,0))</f>
        <v>g pollutant</v>
      </c>
      <c r="I3169" t="str">
        <f t="shared" si="98"/>
        <v>F gases</v>
      </c>
      <c r="J3169">
        <f>INDEX(NoSettings!$D:$D,MATCH(EPS!$A3169,NoSettings!$A:$A,0))</f>
        <v>0</v>
      </c>
      <c r="K3169">
        <f>INDEX(GWP!$C$2:$C$13,MATCH(EPS!I3169,GWP!$B$2:$B$13,0))</f>
        <v>1</v>
      </c>
      <c r="L3169" s="4">
        <f t="shared" si="99"/>
        <v>0</v>
      </c>
    </row>
    <row r="3170" spans="1:12">
      <c r="A3170" t="s">
        <v>8774</v>
      </c>
      <c r="B3170" t="s">
        <v>7381</v>
      </c>
      <c r="C3170" t="s">
        <v>1735</v>
      </c>
      <c r="D3170" t="s">
        <v>6890</v>
      </c>
      <c r="E3170" t="s">
        <v>1702</v>
      </c>
      <c r="H3170" t="str">
        <f>INDEX('Vensim Variables'!$B:$B,MATCH(EPS!$B3170,'Vensim Variables'!$A:$A,0))</f>
        <v>g pollutant</v>
      </c>
      <c r="I3170" t="str">
        <f t="shared" si="98"/>
        <v>CO2</v>
      </c>
      <c r="J3170">
        <f>INDEX(NoSettings!$D:$D,MATCH(EPS!$A3170,NoSettings!$A:$A,0))</f>
        <v>0</v>
      </c>
      <c r="K3170">
        <f>INDEX(GWP!$C$2:$C$13,MATCH(EPS!I3170,GWP!$B$2:$B$13,0))</f>
        <v>1</v>
      </c>
      <c r="L3170" s="4">
        <f t="shared" si="99"/>
        <v>0</v>
      </c>
    </row>
    <row r="3171" spans="1:12">
      <c r="A3171" t="s">
        <v>8775</v>
      </c>
      <c r="B3171" t="s">
        <v>7381</v>
      </c>
      <c r="C3171" t="s">
        <v>1735</v>
      </c>
      <c r="D3171" t="s">
        <v>6890</v>
      </c>
      <c r="E3171" t="s">
        <v>1705</v>
      </c>
      <c r="H3171" t="str">
        <f>INDEX('Vensim Variables'!$B:$B,MATCH(EPS!$B3171,'Vensim Variables'!$A:$A,0))</f>
        <v>g pollutant</v>
      </c>
      <c r="I3171" t="str">
        <f t="shared" si="98"/>
        <v>VOC</v>
      </c>
      <c r="J3171">
        <f>INDEX(NoSettings!$D:$D,MATCH(EPS!$A3171,NoSettings!$A:$A,0))</f>
        <v>0</v>
      </c>
      <c r="K3171">
        <f>INDEX(GWP!$C$2:$C$13,MATCH(EPS!I3171,GWP!$B$2:$B$13,0))</f>
        <v>0</v>
      </c>
      <c r="L3171" s="4">
        <f t="shared" si="99"/>
        <v>0</v>
      </c>
    </row>
    <row r="3172" spans="1:12">
      <c r="A3172" t="s">
        <v>8776</v>
      </c>
      <c r="B3172" t="s">
        <v>7381</v>
      </c>
      <c r="C3172" t="s">
        <v>1735</v>
      </c>
      <c r="D3172" t="s">
        <v>6890</v>
      </c>
      <c r="E3172" t="s">
        <v>1706</v>
      </c>
      <c r="H3172" t="str">
        <f>INDEX('Vensim Variables'!$B:$B,MATCH(EPS!$B3172,'Vensim Variables'!$A:$A,0))</f>
        <v>g pollutant</v>
      </c>
      <c r="I3172" t="str">
        <f t="shared" si="98"/>
        <v>CO</v>
      </c>
      <c r="J3172">
        <f>INDEX(NoSettings!$D:$D,MATCH(EPS!$A3172,NoSettings!$A:$A,0))</f>
        <v>0</v>
      </c>
      <c r="K3172">
        <f>INDEX(GWP!$C$2:$C$13,MATCH(EPS!I3172,GWP!$B$2:$B$13,0))</f>
        <v>0</v>
      </c>
      <c r="L3172" s="4">
        <f t="shared" si="99"/>
        <v>0</v>
      </c>
    </row>
    <row r="3173" spans="1:12">
      <c r="A3173" t="s">
        <v>8777</v>
      </c>
      <c r="B3173" t="s">
        <v>7381</v>
      </c>
      <c r="C3173" t="s">
        <v>1735</v>
      </c>
      <c r="D3173" t="s">
        <v>6890</v>
      </c>
      <c r="E3173" t="s">
        <v>1707</v>
      </c>
      <c r="H3173" t="str">
        <f>INDEX('Vensim Variables'!$B:$B,MATCH(EPS!$B3173,'Vensim Variables'!$A:$A,0))</f>
        <v>g pollutant</v>
      </c>
      <c r="I3173" t="str">
        <f t="shared" si="98"/>
        <v>NOx</v>
      </c>
      <c r="J3173">
        <f>INDEX(NoSettings!$D:$D,MATCH(EPS!$A3173,NoSettings!$A:$A,0))</f>
        <v>0</v>
      </c>
      <c r="K3173">
        <f>INDEX(GWP!$C$2:$C$13,MATCH(EPS!I3173,GWP!$B$2:$B$13,0))</f>
        <v>0</v>
      </c>
      <c r="L3173" s="4">
        <f t="shared" si="99"/>
        <v>0</v>
      </c>
    </row>
    <row r="3174" spans="1:12">
      <c r="A3174" t="s">
        <v>8778</v>
      </c>
      <c r="B3174" t="s">
        <v>7381</v>
      </c>
      <c r="C3174" t="s">
        <v>1735</v>
      </c>
      <c r="D3174" t="s">
        <v>6890</v>
      </c>
      <c r="E3174" t="s">
        <v>1708</v>
      </c>
      <c r="H3174" t="str">
        <f>INDEX('Vensim Variables'!$B:$B,MATCH(EPS!$B3174,'Vensim Variables'!$A:$A,0))</f>
        <v>g pollutant</v>
      </c>
      <c r="I3174" t="str">
        <f t="shared" si="98"/>
        <v>PM10</v>
      </c>
      <c r="J3174">
        <f>INDEX(NoSettings!$D:$D,MATCH(EPS!$A3174,NoSettings!$A:$A,0))</f>
        <v>0</v>
      </c>
      <c r="K3174">
        <f>INDEX(GWP!$C$2:$C$13,MATCH(EPS!I3174,GWP!$B$2:$B$13,0))</f>
        <v>0</v>
      </c>
      <c r="L3174" s="4">
        <f t="shared" si="99"/>
        <v>0</v>
      </c>
    </row>
    <row r="3175" spans="1:12">
      <c r="A3175" t="s">
        <v>8779</v>
      </c>
      <c r="B3175" t="s">
        <v>7381</v>
      </c>
      <c r="C3175" t="s">
        <v>1735</v>
      </c>
      <c r="D3175" t="s">
        <v>6890</v>
      </c>
      <c r="E3175" t="s">
        <v>1709</v>
      </c>
      <c r="H3175" t="str">
        <f>INDEX('Vensim Variables'!$B:$B,MATCH(EPS!$B3175,'Vensim Variables'!$A:$A,0))</f>
        <v>g pollutant</v>
      </c>
      <c r="I3175" t="str">
        <f t="shared" si="98"/>
        <v>PM25</v>
      </c>
      <c r="J3175">
        <f>INDEX(NoSettings!$D:$D,MATCH(EPS!$A3175,NoSettings!$A:$A,0))</f>
        <v>0</v>
      </c>
      <c r="K3175">
        <f>INDEX(GWP!$C$2:$C$13,MATCH(EPS!I3175,GWP!$B$2:$B$13,0))</f>
        <v>0</v>
      </c>
      <c r="L3175" s="4">
        <f t="shared" si="99"/>
        <v>0</v>
      </c>
    </row>
    <row r="3176" spans="1:12">
      <c r="A3176" t="s">
        <v>8780</v>
      </c>
      <c r="B3176" t="s">
        <v>7381</v>
      </c>
      <c r="C3176" t="s">
        <v>1735</v>
      </c>
      <c r="D3176" t="s">
        <v>6890</v>
      </c>
      <c r="E3176" t="s">
        <v>1710</v>
      </c>
      <c r="H3176" t="str">
        <f>INDEX('Vensim Variables'!$B:$B,MATCH(EPS!$B3176,'Vensim Variables'!$A:$A,0))</f>
        <v>g pollutant</v>
      </c>
      <c r="I3176" t="str">
        <f t="shared" si="98"/>
        <v>SOx</v>
      </c>
      <c r="J3176">
        <f>INDEX(NoSettings!$D:$D,MATCH(EPS!$A3176,NoSettings!$A:$A,0))</f>
        <v>0</v>
      </c>
      <c r="K3176">
        <f>INDEX(GWP!$C$2:$C$13,MATCH(EPS!I3176,GWP!$B$2:$B$13,0))</f>
        <v>0</v>
      </c>
      <c r="L3176" s="4">
        <f t="shared" si="99"/>
        <v>0</v>
      </c>
    </row>
    <row r="3177" spans="1:12">
      <c r="A3177" t="s">
        <v>8781</v>
      </c>
      <c r="B3177" t="s">
        <v>7381</v>
      </c>
      <c r="C3177" t="s">
        <v>1735</v>
      </c>
      <c r="D3177" t="s">
        <v>6890</v>
      </c>
      <c r="E3177" t="s">
        <v>1711</v>
      </c>
      <c r="H3177" t="str">
        <f>INDEX('Vensim Variables'!$B:$B,MATCH(EPS!$B3177,'Vensim Variables'!$A:$A,0))</f>
        <v>g pollutant</v>
      </c>
      <c r="I3177" t="str">
        <f t="shared" si="98"/>
        <v>BC</v>
      </c>
      <c r="J3177">
        <f>INDEX(NoSettings!$D:$D,MATCH(EPS!$A3177,NoSettings!$A:$A,0))</f>
        <v>0</v>
      </c>
      <c r="K3177">
        <f>INDEX(GWP!$C$2:$C$13,MATCH(EPS!I3177,GWP!$B$2:$B$13,0))</f>
        <v>0</v>
      </c>
      <c r="L3177" s="4">
        <f t="shared" si="99"/>
        <v>0</v>
      </c>
    </row>
    <row r="3178" spans="1:12">
      <c r="A3178" t="s">
        <v>8782</v>
      </c>
      <c r="B3178" t="s">
        <v>7381</v>
      </c>
      <c r="C3178" t="s">
        <v>1735</v>
      </c>
      <c r="D3178" t="s">
        <v>6890</v>
      </c>
      <c r="E3178" t="s">
        <v>1712</v>
      </c>
      <c r="H3178" t="str">
        <f>INDEX('Vensim Variables'!$B:$B,MATCH(EPS!$B3178,'Vensim Variables'!$A:$A,0))</f>
        <v>g pollutant</v>
      </c>
      <c r="I3178" t="str">
        <f t="shared" si="98"/>
        <v>OC</v>
      </c>
      <c r="J3178">
        <f>INDEX(NoSettings!$D:$D,MATCH(EPS!$A3178,NoSettings!$A:$A,0))</f>
        <v>0</v>
      </c>
      <c r="K3178">
        <f>INDEX(GWP!$C$2:$C$13,MATCH(EPS!I3178,GWP!$B$2:$B$13,0))</f>
        <v>0</v>
      </c>
      <c r="L3178" s="4">
        <f t="shared" si="99"/>
        <v>0</v>
      </c>
    </row>
    <row r="3179" spans="1:12">
      <c r="A3179" t="s">
        <v>8783</v>
      </c>
      <c r="B3179" t="s">
        <v>7381</v>
      </c>
      <c r="C3179" t="s">
        <v>1735</v>
      </c>
      <c r="D3179" t="s">
        <v>6890</v>
      </c>
      <c r="E3179" t="s">
        <v>1713</v>
      </c>
      <c r="H3179" t="str">
        <f>INDEX('Vensim Variables'!$B:$B,MATCH(EPS!$B3179,'Vensim Variables'!$A:$A,0))</f>
        <v>g pollutant</v>
      </c>
      <c r="I3179" t="str">
        <f t="shared" si="98"/>
        <v>CH4</v>
      </c>
      <c r="J3179">
        <f>INDEX(NoSettings!$D:$D,MATCH(EPS!$A3179,NoSettings!$A:$A,0))</f>
        <v>0</v>
      </c>
      <c r="K3179">
        <f>INDEX(GWP!$C$2:$C$13,MATCH(EPS!I3179,GWP!$B$2:$B$13,0))</f>
        <v>28</v>
      </c>
      <c r="L3179" s="4">
        <f t="shared" si="99"/>
        <v>0</v>
      </c>
    </row>
    <row r="3180" spans="1:12">
      <c r="A3180" t="s">
        <v>8784</v>
      </c>
      <c r="B3180" t="s">
        <v>7381</v>
      </c>
      <c r="C3180" t="s">
        <v>1735</v>
      </c>
      <c r="D3180" t="s">
        <v>6890</v>
      </c>
      <c r="E3180" t="s">
        <v>1714</v>
      </c>
      <c r="H3180" t="str">
        <f>INDEX('Vensim Variables'!$B:$B,MATCH(EPS!$B3180,'Vensim Variables'!$A:$A,0))</f>
        <v>g pollutant</v>
      </c>
      <c r="I3180" t="str">
        <f t="shared" si="98"/>
        <v>N2O</v>
      </c>
      <c r="J3180">
        <f>INDEX(NoSettings!$D:$D,MATCH(EPS!$A3180,NoSettings!$A:$A,0))</f>
        <v>0</v>
      </c>
      <c r="K3180">
        <f>INDEX(GWP!$C$2:$C$13,MATCH(EPS!I3180,GWP!$B$2:$B$13,0))</f>
        <v>265</v>
      </c>
      <c r="L3180" s="4">
        <f t="shared" si="99"/>
        <v>0</v>
      </c>
    </row>
    <row r="3181" spans="1:12">
      <c r="A3181" t="s">
        <v>8785</v>
      </c>
      <c r="B3181" t="s">
        <v>7381</v>
      </c>
      <c r="C3181" t="s">
        <v>1735</v>
      </c>
      <c r="D3181" t="s">
        <v>6890</v>
      </c>
      <c r="E3181" t="s">
        <v>1715</v>
      </c>
      <c r="H3181" t="str">
        <f>INDEX('Vensim Variables'!$B:$B,MATCH(EPS!$B3181,'Vensim Variables'!$A:$A,0))</f>
        <v>g pollutant</v>
      </c>
      <c r="I3181" t="str">
        <f t="shared" si="98"/>
        <v>F gases</v>
      </c>
      <c r="J3181">
        <f>INDEX(NoSettings!$D:$D,MATCH(EPS!$A3181,NoSettings!$A:$A,0))</f>
        <v>0</v>
      </c>
      <c r="K3181">
        <f>INDEX(GWP!$C$2:$C$13,MATCH(EPS!I3181,GWP!$B$2:$B$13,0))</f>
        <v>1</v>
      </c>
      <c r="L3181" s="4">
        <f t="shared" si="99"/>
        <v>0</v>
      </c>
    </row>
    <row r="3182" spans="1:12">
      <c r="A3182" t="s">
        <v>8786</v>
      </c>
      <c r="B3182" t="s">
        <v>7381</v>
      </c>
      <c r="C3182" t="s">
        <v>1735</v>
      </c>
      <c r="D3182" t="s">
        <v>6891</v>
      </c>
      <c r="E3182" t="s">
        <v>1702</v>
      </c>
      <c r="H3182" t="str">
        <f>INDEX('Vensim Variables'!$B:$B,MATCH(EPS!$B3182,'Vensim Variables'!$A:$A,0))</f>
        <v>g pollutant</v>
      </c>
      <c r="I3182" t="str">
        <f t="shared" si="98"/>
        <v>CO2</v>
      </c>
      <c r="J3182">
        <f>INDEX(NoSettings!$D:$D,MATCH(EPS!$A3182,NoSettings!$A:$A,0))</f>
        <v>0</v>
      </c>
      <c r="K3182">
        <f>INDEX(GWP!$C$2:$C$13,MATCH(EPS!I3182,GWP!$B$2:$B$13,0))</f>
        <v>1</v>
      </c>
      <c r="L3182" s="4">
        <f t="shared" si="99"/>
        <v>0</v>
      </c>
    </row>
    <row r="3183" spans="1:12">
      <c r="A3183" t="s">
        <v>8787</v>
      </c>
      <c r="B3183" t="s">
        <v>7381</v>
      </c>
      <c r="C3183" t="s">
        <v>1735</v>
      </c>
      <c r="D3183" t="s">
        <v>6891</v>
      </c>
      <c r="E3183" t="s">
        <v>1705</v>
      </c>
      <c r="H3183" t="str">
        <f>INDEX('Vensim Variables'!$B:$B,MATCH(EPS!$B3183,'Vensim Variables'!$A:$A,0))</f>
        <v>g pollutant</v>
      </c>
      <c r="I3183" t="str">
        <f t="shared" si="98"/>
        <v>VOC</v>
      </c>
      <c r="J3183">
        <f>INDEX(NoSettings!$D:$D,MATCH(EPS!$A3183,NoSettings!$A:$A,0))</f>
        <v>0</v>
      </c>
      <c r="K3183">
        <f>INDEX(GWP!$C$2:$C$13,MATCH(EPS!I3183,GWP!$B$2:$B$13,0))</f>
        <v>0</v>
      </c>
      <c r="L3183" s="4">
        <f t="shared" si="99"/>
        <v>0</v>
      </c>
    </row>
    <row r="3184" spans="1:12">
      <c r="A3184" t="s">
        <v>8788</v>
      </c>
      <c r="B3184" t="s">
        <v>7381</v>
      </c>
      <c r="C3184" t="s">
        <v>1735</v>
      </c>
      <c r="D3184" t="s">
        <v>6891</v>
      </c>
      <c r="E3184" t="s">
        <v>1706</v>
      </c>
      <c r="H3184" t="str">
        <f>INDEX('Vensim Variables'!$B:$B,MATCH(EPS!$B3184,'Vensim Variables'!$A:$A,0))</f>
        <v>g pollutant</v>
      </c>
      <c r="I3184" t="str">
        <f t="shared" si="98"/>
        <v>CO</v>
      </c>
      <c r="J3184">
        <f>INDEX(NoSettings!$D:$D,MATCH(EPS!$A3184,NoSettings!$A:$A,0))</f>
        <v>0</v>
      </c>
      <c r="K3184">
        <f>INDEX(GWP!$C$2:$C$13,MATCH(EPS!I3184,GWP!$B$2:$B$13,0))</f>
        <v>0</v>
      </c>
      <c r="L3184" s="4">
        <f t="shared" si="99"/>
        <v>0</v>
      </c>
    </row>
    <row r="3185" spans="1:12">
      <c r="A3185" t="s">
        <v>8789</v>
      </c>
      <c r="B3185" t="s">
        <v>7381</v>
      </c>
      <c r="C3185" t="s">
        <v>1735</v>
      </c>
      <c r="D3185" t="s">
        <v>6891</v>
      </c>
      <c r="E3185" t="s">
        <v>1707</v>
      </c>
      <c r="H3185" t="str">
        <f>INDEX('Vensim Variables'!$B:$B,MATCH(EPS!$B3185,'Vensim Variables'!$A:$A,0))</f>
        <v>g pollutant</v>
      </c>
      <c r="I3185" t="str">
        <f t="shared" si="98"/>
        <v>NOx</v>
      </c>
      <c r="J3185">
        <f>INDEX(NoSettings!$D:$D,MATCH(EPS!$A3185,NoSettings!$A:$A,0))</f>
        <v>0</v>
      </c>
      <c r="K3185">
        <f>INDEX(GWP!$C$2:$C$13,MATCH(EPS!I3185,GWP!$B$2:$B$13,0))</f>
        <v>0</v>
      </c>
      <c r="L3185" s="4">
        <f t="shared" si="99"/>
        <v>0</v>
      </c>
    </row>
    <row r="3186" spans="1:12">
      <c r="A3186" t="s">
        <v>8790</v>
      </c>
      <c r="B3186" t="s">
        <v>7381</v>
      </c>
      <c r="C3186" t="s">
        <v>1735</v>
      </c>
      <c r="D3186" t="s">
        <v>6891</v>
      </c>
      <c r="E3186" t="s">
        <v>1708</v>
      </c>
      <c r="H3186" t="str">
        <f>INDEX('Vensim Variables'!$B:$B,MATCH(EPS!$B3186,'Vensim Variables'!$A:$A,0))</f>
        <v>g pollutant</v>
      </c>
      <c r="I3186" t="str">
        <f t="shared" si="98"/>
        <v>PM10</v>
      </c>
      <c r="J3186">
        <f>INDEX(NoSettings!$D:$D,MATCH(EPS!$A3186,NoSettings!$A:$A,0))</f>
        <v>0</v>
      </c>
      <c r="K3186">
        <f>INDEX(GWP!$C$2:$C$13,MATCH(EPS!I3186,GWP!$B$2:$B$13,0))</f>
        <v>0</v>
      </c>
      <c r="L3186" s="4">
        <f t="shared" si="99"/>
        <v>0</v>
      </c>
    </row>
    <row r="3187" spans="1:12">
      <c r="A3187" t="s">
        <v>8791</v>
      </c>
      <c r="B3187" t="s">
        <v>7381</v>
      </c>
      <c r="C3187" t="s">
        <v>1735</v>
      </c>
      <c r="D3187" t="s">
        <v>6891</v>
      </c>
      <c r="E3187" t="s">
        <v>1709</v>
      </c>
      <c r="H3187" t="str">
        <f>INDEX('Vensim Variables'!$B:$B,MATCH(EPS!$B3187,'Vensim Variables'!$A:$A,0))</f>
        <v>g pollutant</v>
      </c>
      <c r="I3187" t="str">
        <f t="shared" si="98"/>
        <v>PM25</v>
      </c>
      <c r="J3187">
        <f>INDEX(NoSettings!$D:$D,MATCH(EPS!$A3187,NoSettings!$A:$A,0))</f>
        <v>0</v>
      </c>
      <c r="K3187">
        <f>INDEX(GWP!$C$2:$C$13,MATCH(EPS!I3187,GWP!$B$2:$B$13,0))</f>
        <v>0</v>
      </c>
      <c r="L3187" s="4">
        <f t="shared" si="99"/>
        <v>0</v>
      </c>
    </row>
    <row r="3188" spans="1:12">
      <c r="A3188" t="s">
        <v>8792</v>
      </c>
      <c r="B3188" t="s">
        <v>7381</v>
      </c>
      <c r="C3188" t="s">
        <v>1735</v>
      </c>
      <c r="D3188" t="s">
        <v>6891</v>
      </c>
      <c r="E3188" t="s">
        <v>1710</v>
      </c>
      <c r="H3188" t="str">
        <f>INDEX('Vensim Variables'!$B:$B,MATCH(EPS!$B3188,'Vensim Variables'!$A:$A,0))</f>
        <v>g pollutant</v>
      </c>
      <c r="I3188" t="str">
        <f t="shared" si="98"/>
        <v>SOx</v>
      </c>
      <c r="J3188">
        <f>INDEX(NoSettings!$D:$D,MATCH(EPS!$A3188,NoSettings!$A:$A,0))</f>
        <v>0</v>
      </c>
      <c r="K3188">
        <f>INDEX(GWP!$C$2:$C$13,MATCH(EPS!I3188,GWP!$B$2:$B$13,0))</f>
        <v>0</v>
      </c>
      <c r="L3188" s="4">
        <f t="shared" si="99"/>
        <v>0</v>
      </c>
    </row>
    <row r="3189" spans="1:12">
      <c r="A3189" t="s">
        <v>8793</v>
      </c>
      <c r="B3189" t="s">
        <v>7381</v>
      </c>
      <c r="C3189" t="s">
        <v>1735</v>
      </c>
      <c r="D3189" t="s">
        <v>6891</v>
      </c>
      <c r="E3189" t="s">
        <v>1711</v>
      </c>
      <c r="H3189" t="str">
        <f>INDEX('Vensim Variables'!$B:$B,MATCH(EPS!$B3189,'Vensim Variables'!$A:$A,0))</f>
        <v>g pollutant</v>
      </c>
      <c r="I3189" t="str">
        <f t="shared" si="98"/>
        <v>BC</v>
      </c>
      <c r="J3189">
        <f>INDEX(NoSettings!$D:$D,MATCH(EPS!$A3189,NoSettings!$A:$A,0))</f>
        <v>0</v>
      </c>
      <c r="K3189">
        <f>INDEX(GWP!$C$2:$C$13,MATCH(EPS!I3189,GWP!$B$2:$B$13,0))</f>
        <v>0</v>
      </c>
      <c r="L3189" s="4">
        <f t="shared" si="99"/>
        <v>0</v>
      </c>
    </row>
    <row r="3190" spans="1:12">
      <c r="A3190" t="s">
        <v>8794</v>
      </c>
      <c r="B3190" t="s">
        <v>7381</v>
      </c>
      <c r="C3190" t="s">
        <v>1735</v>
      </c>
      <c r="D3190" t="s">
        <v>6891</v>
      </c>
      <c r="E3190" t="s">
        <v>1712</v>
      </c>
      <c r="H3190" t="str">
        <f>INDEX('Vensim Variables'!$B:$B,MATCH(EPS!$B3190,'Vensim Variables'!$A:$A,0))</f>
        <v>g pollutant</v>
      </c>
      <c r="I3190" t="str">
        <f t="shared" si="98"/>
        <v>OC</v>
      </c>
      <c r="J3190">
        <f>INDEX(NoSettings!$D:$D,MATCH(EPS!$A3190,NoSettings!$A:$A,0))</f>
        <v>0</v>
      </c>
      <c r="K3190">
        <f>INDEX(GWP!$C$2:$C$13,MATCH(EPS!I3190,GWP!$B$2:$B$13,0))</f>
        <v>0</v>
      </c>
      <c r="L3190" s="4">
        <f t="shared" si="99"/>
        <v>0</v>
      </c>
    </row>
    <row r="3191" spans="1:12">
      <c r="A3191" t="s">
        <v>8795</v>
      </c>
      <c r="B3191" t="s">
        <v>7381</v>
      </c>
      <c r="C3191" t="s">
        <v>1735</v>
      </c>
      <c r="D3191" t="s">
        <v>6891</v>
      </c>
      <c r="E3191" t="s">
        <v>1713</v>
      </c>
      <c r="H3191" t="str">
        <f>INDEX('Vensim Variables'!$B:$B,MATCH(EPS!$B3191,'Vensim Variables'!$A:$A,0))</f>
        <v>g pollutant</v>
      </c>
      <c r="I3191" t="str">
        <f t="shared" si="98"/>
        <v>CH4</v>
      </c>
      <c r="J3191">
        <f>INDEX(NoSettings!$D:$D,MATCH(EPS!$A3191,NoSettings!$A:$A,0))</f>
        <v>0</v>
      </c>
      <c r="K3191">
        <f>INDEX(GWP!$C$2:$C$13,MATCH(EPS!I3191,GWP!$B$2:$B$13,0))</f>
        <v>28</v>
      </c>
      <c r="L3191" s="4">
        <f t="shared" si="99"/>
        <v>0</v>
      </c>
    </row>
    <row r="3192" spans="1:12">
      <c r="A3192" t="s">
        <v>8796</v>
      </c>
      <c r="B3192" t="s">
        <v>7381</v>
      </c>
      <c r="C3192" t="s">
        <v>1735</v>
      </c>
      <c r="D3192" t="s">
        <v>6891</v>
      </c>
      <c r="E3192" t="s">
        <v>1714</v>
      </c>
      <c r="H3192" t="str">
        <f>INDEX('Vensim Variables'!$B:$B,MATCH(EPS!$B3192,'Vensim Variables'!$A:$A,0))</f>
        <v>g pollutant</v>
      </c>
      <c r="I3192" t="str">
        <f t="shared" si="98"/>
        <v>N2O</v>
      </c>
      <c r="J3192">
        <f>INDEX(NoSettings!$D:$D,MATCH(EPS!$A3192,NoSettings!$A:$A,0))</f>
        <v>0</v>
      </c>
      <c r="K3192">
        <f>INDEX(GWP!$C$2:$C$13,MATCH(EPS!I3192,GWP!$B$2:$B$13,0))</f>
        <v>265</v>
      </c>
      <c r="L3192" s="4">
        <f t="shared" si="99"/>
        <v>0</v>
      </c>
    </row>
    <row r="3193" spans="1:12">
      <c r="A3193" t="s">
        <v>8797</v>
      </c>
      <c r="B3193" t="s">
        <v>7381</v>
      </c>
      <c r="C3193" t="s">
        <v>1735</v>
      </c>
      <c r="D3193" t="s">
        <v>6891</v>
      </c>
      <c r="E3193" t="s">
        <v>1715</v>
      </c>
      <c r="H3193" t="str">
        <f>INDEX('Vensim Variables'!$B:$B,MATCH(EPS!$B3193,'Vensim Variables'!$A:$A,0))</f>
        <v>g pollutant</v>
      </c>
      <c r="I3193" t="str">
        <f t="shared" si="98"/>
        <v>F gases</v>
      </c>
      <c r="J3193">
        <f>INDEX(NoSettings!$D:$D,MATCH(EPS!$A3193,NoSettings!$A:$A,0))</f>
        <v>0</v>
      </c>
      <c r="K3193">
        <f>INDEX(GWP!$C$2:$C$13,MATCH(EPS!I3193,GWP!$B$2:$B$13,0))</f>
        <v>1</v>
      </c>
      <c r="L3193" s="4">
        <f t="shared" si="99"/>
        <v>0</v>
      </c>
    </row>
    <row r="3194" spans="1:12">
      <c r="A3194" t="s">
        <v>8798</v>
      </c>
      <c r="B3194" t="s">
        <v>7381</v>
      </c>
      <c r="C3194" t="s">
        <v>1735</v>
      </c>
      <c r="D3194" t="s">
        <v>6892</v>
      </c>
      <c r="E3194" t="s">
        <v>1702</v>
      </c>
      <c r="H3194" t="str">
        <f>INDEX('Vensim Variables'!$B:$B,MATCH(EPS!$B3194,'Vensim Variables'!$A:$A,0))</f>
        <v>g pollutant</v>
      </c>
      <c r="I3194" t="str">
        <f t="shared" si="98"/>
        <v>CO2</v>
      </c>
      <c r="J3194">
        <f>INDEX(NoSettings!$D:$D,MATCH(EPS!$A3194,NoSettings!$A:$A,0))</f>
        <v>0</v>
      </c>
      <c r="K3194">
        <f>INDEX(GWP!$C$2:$C$13,MATCH(EPS!I3194,GWP!$B$2:$B$13,0))</f>
        <v>1</v>
      </c>
      <c r="L3194" s="4">
        <f t="shared" si="99"/>
        <v>0</v>
      </c>
    </row>
    <row r="3195" spans="1:12">
      <c r="A3195" t="s">
        <v>8799</v>
      </c>
      <c r="B3195" t="s">
        <v>7381</v>
      </c>
      <c r="C3195" t="s">
        <v>1735</v>
      </c>
      <c r="D3195" t="s">
        <v>6892</v>
      </c>
      <c r="E3195" t="s">
        <v>1705</v>
      </c>
      <c r="H3195" t="str">
        <f>INDEX('Vensim Variables'!$B:$B,MATCH(EPS!$B3195,'Vensim Variables'!$A:$A,0))</f>
        <v>g pollutant</v>
      </c>
      <c r="I3195" t="str">
        <f t="shared" si="98"/>
        <v>VOC</v>
      </c>
      <c r="J3195">
        <f>INDEX(NoSettings!$D:$D,MATCH(EPS!$A3195,NoSettings!$A:$A,0))</f>
        <v>0</v>
      </c>
      <c r="K3195">
        <f>INDEX(GWP!$C$2:$C$13,MATCH(EPS!I3195,GWP!$B$2:$B$13,0))</f>
        <v>0</v>
      </c>
      <c r="L3195" s="4">
        <f t="shared" si="99"/>
        <v>0</v>
      </c>
    </row>
    <row r="3196" spans="1:12">
      <c r="A3196" t="s">
        <v>8800</v>
      </c>
      <c r="B3196" t="s">
        <v>7381</v>
      </c>
      <c r="C3196" t="s">
        <v>1735</v>
      </c>
      <c r="D3196" t="s">
        <v>6892</v>
      </c>
      <c r="E3196" t="s">
        <v>1706</v>
      </c>
      <c r="H3196" t="str">
        <f>INDEX('Vensim Variables'!$B:$B,MATCH(EPS!$B3196,'Vensim Variables'!$A:$A,0))</f>
        <v>g pollutant</v>
      </c>
      <c r="I3196" t="str">
        <f t="shared" si="98"/>
        <v>CO</v>
      </c>
      <c r="J3196">
        <f>INDEX(NoSettings!$D:$D,MATCH(EPS!$A3196,NoSettings!$A:$A,0))</f>
        <v>0</v>
      </c>
      <c r="K3196">
        <f>INDEX(GWP!$C$2:$C$13,MATCH(EPS!I3196,GWP!$B$2:$B$13,0))</f>
        <v>0</v>
      </c>
      <c r="L3196" s="4">
        <f t="shared" si="99"/>
        <v>0</v>
      </c>
    </row>
    <row r="3197" spans="1:12">
      <c r="A3197" t="s">
        <v>8801</v>
      </c>
      <c r="B3197" t="s">
        <v>7381</v>
      </c>
      <c r="C3197" t="s">
        <v>1735</v>
      </c>
      <c r="D3197" t="s">
        <v>6892</v>
      </c>
      <c r="E3197" t="s">
        <v>1707</v>
      </c>
      <c r="H3197" t="str">
        <f>INDEX('Vensim Variables'!$B:$B,MATCH(EPS!$B3197,'Vensim Variables'!$A:$A,0))</f>
        <v>g pollutant</v>
      </c>
      <c r="I3197" t="str">
        <f t="shared" si="98"/>
        <v>NOx</v>
      </c>
      <c r="J3197">
        <f>INDEX(NoSettings!$D:$D,MATCH(EPS!$A3197,NoSettings!$A:$A,0))</f>
        <v>0</v>
      </c>
      <c r="K3197">
        <f>INDEX(GWP!$C$2:$C$13,MATCH(EPS!I3197,GWP!$B$2:$B$13,0))</f>
        <v>0</v>
      </c>
      <c r="L3197" s="4">
        <f t="shared" si="99"/>
        <v>0</v>
      </c>
    </row>
    <row r="3198" spans="1:12">
      <c r="A3198" t="s">
        <v>8802</v>
      </c>
      <c r="B3198" t="s">
        <v>7381</v>
      </c>
      <c r="C3198" t="s">
        <v>1735</v>
      </c>
      <c r="D3198" t="s">
        <v>6892</v>
      </c>
      <c r="E3198" t="s">
        <v>1708</v>
      </c>
      <c r="H3198" t="str">
        <f>INDEX('Vensim Variables'!$B:$B,MATCH(EPS!$B3198,'Vensim Variables'!$A:$A,0))</f>
        <v>g pollutant</v>
      </c>
      <c r="I3198" t="str">
        <f t="shared" si="98"/>
        <v>PM10</v>
      </c>
      <c r="J3198">
        <f>INDEX(NoSettings!$D:$D,MATCH(EPS!$A3198,NoSettings!$A:$A,0))</f>
        <v>0</v>
      </c>
      <c r="K3198">
        <f>INDEX(GWP!$C$2:$C$13,MATCH(EPS!I3198,GWP!$B$2:$B$13,0))</f>
        <v>0</v>
      </c>
      <c r="L3198" s="4">
        <f t="shared" si="99"/>
        <v>0</v>
      </c>
    </row>
    <row r="3199" spans="1:12">
      <c r="A3199" t="s">
        <v>8803</v>
      </c>
      <c r="B3199" t="s">
        <v>7381</v>
      </c>
      <c r="C3199" t="s">
        <v>1735</v>
      </c>
      <c r="D3199" t="s">
        <v>6892</v>
      </c>
      <c r="E3199" t="s">
        <v>1709</v>
      </c>
      <c r="H3199" t="str">
        <f>INDEX('Vensim Variables'!$B:$B,MATCH(EPS!$B3199,'Vensim Variables'!$A:$A,0))</f>
        <v>g pollutant</v>
      </c>
      <c r="I3199" t="str">
        <f t="shared" si="98"/>
        <v>PM25</v>
      </c>
      <c r="J3199">
        <f>INDEX(NoSettings!$D:$D,MATCH(EPS!$A3199,NoSettings!$A:$A,0))</f>
        <v>0</v>
      </c>
      <c r="K3199">
        <f>INDEX(GWP!$C$2:$C$13,MATCH(EPS!I3199,GWP!$B$2:$B$13,0))</f>
        <v>0</v>
      </c>
      <c r="L3199" s="4">
        <f t="shared" si="99"/>
        <v>0</v>
      </c>
    </row>
    <row r="3200" spans="1:12">
      <c r="A3200" t="s">
        <v>8804</v>
      </c>
      <c r="B3200" t="s">
        <v>7381</v>
      </c>
      <c r="C3200" t="s">
        <v>1735</v>
      </c>
      <c r="D3200" t="s">
        <v>6892</v>
      </c>
      <c r="E3200" t="s">
        <v>1710</v>
      </c>
      <c r="H3200" t="str">
        <f>INDEX('Vensim Variables'!$B:$B,MATCH(EPS!$B3200,'Vensim Variables'!$A:$A,0))</f>
        <v>g pollutant</v>
      </c>
      <c r="I3200" t="str">
        <f t="shared" si="98"/>
        <v>SOx</v>
      </c>
      <c r="J3200">
        <f>INDEX(NoSettings!$D:$D,MATCH(EPS!$A3200,NoSettings!$A:$A,0))</f>
        <v>0</v>
      </c>
      <c r="K3200">
        <f>INDEX(GWP!$C$2:$C$13,MATCH(EPS!I3200,GWP!$B$2:$B$13,0))</f>
        <v>0</v>
      </c>
      <c r="L3200" s="4">
        <f t="shared" si="99"/>
        <v>0</v>
      </c>
    </row>
    <row r="3201" spans="1:12">
      <c r="A3201" t="s">
        <v>8805</v>
      </c>
      <c r="B3201" t="s">
        <v>7381</v>
      </c>
      <c r="C3201" t="s">
        <v>1735</v>
      </c>
      <c r="D3201" t="s">
        <v>6892</v>
      </c>
      <c r="E3201" t="s">
        <v>1711</v>
      </c>
      <c r="H3201" t="str">
        <f>INDEX('Vensim Variables'!$B:$B,MATCH(EPS!$B3201,'Vensim Variables'!$A:$A,0))</f>
        <v>g pollutant</v>
      </c>
      <c r="I3201" t="str">
        <f t="shared" si="98"/>
        <v>BC</v>
      </c>
      <c r="J3201">
        <f>INDEX(NoSettings!$D:$D,MATCH(EPS!$A3201,NoSettings!$A:$A,0))</f>
        <v>0</v>
      </c>
      <c r="K3201">
        <f>INDEX(GWP!$C$2:$C$13,MATCH(EPS!I3201,GWP!$B$2:$B$13,0))</f>
        <v>0</v>
      </c>
      <c r="L3201" s="4">
        <f t="shared" si="99"/>
        <v>0</v>
      </c>
    </row>
    <row r="3202" spans="1:12">
      <c r="A3202" t="s">
        <v>8806</v>
      </c>
      <c r="B3202" t="s">
        <v>7381</v>
      </c>
      <c r="C3202" t="s">
        <v>1735</v>
      </c>
      <c r="D3202" t="s">
        <v>6892</v>
      </c>
      <c r="E3202" t="s">
        <v>1712</v>
      </c>
      <c r="H3202" t="str">
        <f>INDEX('Vensim Variables'!$B:$B,MATCH(EPS!$B3202,'Vensim Variables'!$A:$A,0))</f>
        <v>g pollutant</v>
      </c>
      <c r="I3202" t="str">
        <f t="shared" si="98"/>
        <v>OC</v>
      </c>
      <c r="J3202">
        <f>INDEX(NoSettings!$D:$D,MATCH(EPS!$A3202,NoSettings!$A:$A,0))</f>
        <v>0</v>
      </c>
      <c r="K3202">
        <f>INDEX(GWP!$C$2:$C$13,MATCH(EPS!I3202,GWP!$B$2:$B$13,0))</f>
        <v>0</v>
      </c>
      <c r="L3202" s="4">
        <f t="shared" si="99"/>
        <v>0</v>
      </c>
    </row>
    <row r="3203" spans="1:12">
      <c r="A3203" t="s">
        <v>8807</v>
      </c>
      <c r="B3203" t="s">
        <v>7381</v>
      </c>
      <c r="C3203" t="s">
        <v>1735</v>
      </c>
      <c r="D3203" t="s">
        <v>6892</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INDEX(NoSettings!$D:$D,MATCH(EPS!$A3203,NoSettings!$A:$A,0))</f>
        <v>0</v>
      </c>
      <c r="K3203">
        <f>INDEX(GWP!$C$2:$C$13,MATCH(EPS!I3203,GWP!$B$2:$B$13,0))</f>
        <v>28</v>
      </c>
      <c r="L3203" s="4">
        <f t="shared" ref="L3203:L3266" si="101">IF(H3203="g pollutant",K3203*J3203/10^12,IF(H3203="MMTCO2e",J3203,IF(H3203="MWh",J3203,0)))</f>
        <v>0</v>
      </c>
    </row>
    <row r="3204" spans="1:12">
      <c r="A3204" t="s">
        <v>8808</v>
      </c>
      <c r="B3204" t="s">
        <v>7381</v>
      </c>
      <c r="C3204" t="s">
        <v>1735</v>
      </c>
      <c r="D3204" t="s">
        <v>6892</v>
      </c>
      <c r="E3204" t="s">
        <v>1714</v>
      </c>
      <c r="H3204" t="str">
        <f>INDEX('Vensim Variables'!$B:$B,MATCH(EPS!$B3204,'Vensim Variables'!$A:$A,0))</f>
        <v>g pollutant</v>
      </c>
      <c r="I3204" t="str">
        <f t="shared" si="100"/>
        <v>N2O</v>
      </c>
      <c r="J3204">
        <f>INDEX(NoSettings!$D:$D,MATCH(EPS!$A3204,NoSettings!$A:$A,0))</f>
        <v>0</v>
      </c>
      <c r="K3204">
        <f>INDEX(GWP!$C$2:$C$13,MATCH(EPS!I3204,GWP!$B$2:$B$13,0))</f>
        <v>265</v>
      </c>
      <c r="L3204" s="4">
        <f t="shared" si="101"/>
        <v>0</v>
      </c>
    </row>
    <row r="3205" spans="1:12">
      <c r="A3205" t="s">
        <v>8809</v>
      </c>
      <c r="B3205" t="s">
        <v>7381</v>
      </c>
      <c r="C3205" t="s">
        <v>1735</v>
      </c>
      <c r="D3205" t="s">
        <v>6892</v>
      </c>
      <c r="E3205" t="s">
        <v>1715</v>
      </c>
      <c r="H3205" t="str">
        <f>INDEX('Vensim Variables'!$B:$B,MATCH(EPS!$B3205,'Vensim Variables'!$A:$A,0))</f>
        <v>g pollutant</v>
      </c>
      <c r="I3205" t="str">
        <f t="shared" si="100"/>
        <v>F gases</v>
      </c>
      <c r="J3205">
        <f>INDEX(NoSettings!$D:$D,MATCH(EPS!$A3205,NoSettings!$A:$A,0))</f>
        <v>0</v>
      </c>
      <c r="K3205">
        <f>INDEX(GWP!$C$2:$C$13,MATCH(EPS!I3205,GWP!$B$2:$B$13,0))</f>
        <v>1</v>
      </c>
      <c r="L3205" s="4">
        <f t="shared" si="101"/>
        <v>0</v>
      </c>
    </row>
    <row r="3206" spans="1:12">
      <c r="A3206" t="s">
        <v>8810</v>
      </c>
      <c r="B3206" t="s">
        <v>7381</v>
      </c>
      <c r="C3206" t="s">
        <v>1735</v>
      </c>
      <c r="D3206" t="s">
        <v>6893</v>
      </c>
      <c r="E3206" t="s">
        <v>1702</v>
      </c>
      <c r="H3206" t="str">
        <f>INDEX('Vensim Variables'!$B:$B,MATCH(EPS!$B3206,'Vensim Variables'!$A:$A,0))</f>
        <v>g pollutant</v>
      </c>
      <c r="I3206" t="str">
        <f t="shared" si="100"/>
        <v>CO2</v>
      </c>
      <c r="J3206">
        <f>INDEX(NoSettings!$D:$D,MATCH(EPS!$A3206,NoSettings!$A:$A,0))</f>
        <v>0</v>
      </c>
      <c r="K3206">
        <f>INDEX(GWP!$C$2:$C$13,MATCH(EPS!I3206,GWP!$B$2:$B$13,0))</f>
        <v>1</v>
      </c>
      <c r="L3206" s="4">
        <f t="shared" si="101"/>
        <v>0</v>
      </c>
    </row>
    <row r="3207" spans="1:12">
      <c r="A3207" t="s">
        <v>8811</v>
      </c>
      <c r="B3207" t="s">
        <v>7381</v>
      </c>
      <c r="C3207" t="s">
        <v>1735</v>
      </c>
      <c r="D3207" t="s">
        <v>6893</v>
      </c>
      <c r="E3207" t="s">
        <v>1705</v>
      </c>
      <c r="H3207" t="str">
        <f>INDEX('Vensim Variables'!$B:$B,MATCH(EPS!$B3207,'Vensim Variables'!$A:$A,0))</f>
        <v>g pollutant</v>
      </c>
      <c r="I3207" t="str">
        <f t="shared" si="100"/>
        <v>VOC</v>
      </c>
      <c r="J3207">
        <f>INDEX(NoSettings!$D:$D,MATCH(EPS!$A3207,NoSettings!$A:$A,0))</f>
        <v>0</v>
      </c>
      <c r="K3207">
        <f>INDEX(GWP!$C$2:$C$13,MATCH(EPS!I3207,GWP!$B$2:$B$13,0))</f>
        <v>0</v>
      </c>
      <c r="L3207" s="4">
        <f t="shared" si="101"/>
        <v>0</v>
      </c>
    </row>
    <row r="3208" spans="1:12">
      <c r="A3208" t="s">
        <v>8812</v>
      </c>
      <c r="B3208" t="s">
        <v>7381</v>
      </c>
      <c r="C3208" t="s">
        <v>1735</v>
      </c>
      <c r="D3208" t="s">
        <v>6893</v>
      </c>
      <c r="E3208" t="s">
        <v>1706</v>
      </c>
      <c r="H3208" t="str">
        <f>INDEX('Vensim Variables'!$B:$B,MATCH(EPS!$B3208,'Vensim Variables'!$A:$A,0))</f>
        <v>g pollutant</v>
      </c>
      <c r="I3208" t="str">
        <f t="shared" si="100"/>
        <v>CO</v>
      </c>
      <c r="J3208">
        <f>INDEX(NoSettings!$D:$D,MATCH(EPS!$A3208,NoSettings!$A:$A,0))</f>
        <v>0</v>
      </c>
      <c r="K3208">
        <f>INDEX(GWP!$C$2:$C$13,MATCH(EPS!I3208,GWP!$B$2:$B$13,0))</f>
        <v>0</v>
      </c>
      <c r="L3208" s="4">
        <f t="shared" si="101"/>
        <v>0</v>
      </c>
    </row>
    <row r="3209" spans="1:12">
      <c r="A3209" t="s">
        <v>8813</v>
      </c>
      <c r="B3209" t="s">
        <v>7381</v>
      </c>
      <c r="C3209" t="s">
        <v>1735</v>
      </c>
      <c r="D3209" t="s">
        <v>6893</v>
      </c>
      <c r="E3209" t="s">
        <v>1707</v>
      </c>
      <c r="H3209" t="str">
        <f>INDEX('Vensim Variables'!$B:$B,MATCH(EPS!$B3209,'Vensim Variables'!$A:$A,0))</f>
        <v>g pollutant</v>
      </c>
      <c r="I3209" t="str">
        <f t="shared" si="100"/>
        <v>NOx</v>
      </c>
      <c r="J3209">
        <f>INDEX(NoSettings!$D:$D,MATCH(EPS!$A3209,NoSettings!$A:$A,0))</f>
        <v>0</v>
      </c>
      <c r="K3209">
        <f>INDEX(GWP!$C$2:$C$13,MATCH(EPS!I3209,GWP!$B$2:$B$13,0))</f>
        <v>0</v>
      </c>
      <c r="L3209" s="4">
        <f t="shared" si="101"/>
        <v>0</v>
      </c>
    </row>
    <row r="3210" spans="1:12">
      <c r="A3210" t="s">
        <v>8814</v>
      </c>
      <c r="B3210" t="s">
        <v>7381</v>
      </c>
      <c r="C3210" t="s">
        <v>1735</v>
      </c>
      <c r="D3210" t="s">
        <v>6893</v>
      </c>
      <c r="E3210" t="s">
        <v>1708</v>
      </c>
      <c r="H3210" t="str">
        <f>INDEX('Vensim Variables'!$B:$B,MATCH(EPS!$B3210,'Vensim Variables'!$A:$A,0))</f>
        <v>g pollutant</v>
      </c>
      <c r="I3210" t="str">
        <f t="shared" si="100"/>
        <v>PM10</v>
      </c>
      <c r="J3210">
        <f>INDEX(NoSettings!$D:$D,MATCH(EPS!$A3210,NoSettings!$A:$A,0))</f>
        <v>0</v>
      </c>
      <c r="K3210">
        <f>INDEX(GWP!$C$2:$C$13,MATCH(EPS!I3210,GWP!$B$2:$B$13,0))</f>
        <v>0</v>
      </c>
      <c r="L3210" s="4">
        <f t="shared" si="101"/>
        <v>0</v>
      </c>
    </row>
    <row r="3211" spans="1:12">
      <c r="A3211" t="s">
        <v>8815</v>
      </c>
      <c r="B3211" t="s">
        <v>7381</v>
      </c>
      <c r="C3211" t="s">
        <v>1735</v>
      </c>
      <c r="D3211" t="s">
        <v>6893</v>
      </c>
      <c r="E3211" t="s">
        <v>1709</v>
      </c>
      <c r="H3211" t="str">
        <f>INDEX('Vensim Variables'!$B:$B,MATCH(EPS!$B3211,'Vensim Variables'!$A:$A,0))</f>
        <v>g pollutant</v>
      </c>
      <c r="I3211" t="str">
        <f t="shared" si="100"/>
        <v>PM25</v>
      </c>
      <c r="J3211">
        <f>INDEX(NoSettings!$D:$D,MATCH(EPS!$A3211,NoSettings!$A:$A,0))</f>
        <v>0</v>
      </c>
      <c r="K3211">
        <f>INDEX(GWP!$C$2:$C$13,MATCH(EPS!I3211,GWP!$B$2:$B$13,0))</f>
        <v>0</v>
      </c>
      <c r="L3211" s="4">
        <f t="shared" si="101"/>
        <v>0</v>
      </c>
    </row>
    <row r="3212" spans="1:12">
      <c r="A3212" t="s">
        <v>8816</v>
      </c>
      <c r="B3212" t="s">
        <v>7381</v>
      </c>
      <c r="C3212" t="s">
        <v>1735</v>
      </c>
      <c r="D3212" t="s">
        <v>6893</v>
      </c>
      <c r="E3212" t="s">
        <v>1710</v>
      </c>
      <c r="H3212" t="str">
        <f>INDEX('Vensim Variables'!$B:$B,MATCH(EPS!$B3212,'Vensim Variables'!$A:$A,0))</f>
        <v>g pollutant</v>
      </c>
      <c r="I3212" t="str">
        <f t="shared" si="100"/>
        <v>SOx</v>
      </c>
      <c r="J3212">
        <f>INDEX(NoSettings!$D:$D,MATCH(EPS!$A3212,NoSettings!$A:$A,0))</f>
        <v>0</v>
      </c>
      <c r="K3212">
        <f>INDEX(GWP!$C$2:$C$13,MATCH(EPS!I3212,GWP!$B$2:$B$13,0))</f>
        <v>0</v>
      </c>
      <c r="L3212" s="4">
        <f t="shared" si="101"/>
        <v>0</v>
      </c>
    </row>
    <row r="3213" spans="1:12">
      <c r="A3213" t="s">
        <v>8817</v>
      </c>
      <c r="B3213" t="s">
        <v>7381</v>
      </c>
      <c r="C3213" t="s">
        <v>1735</v>
      </c>
      <c r="D3213" t="s">
        <v>6893</v>
      </c>
      <c r="E3213" t="s">
        <v>1711</v>
      </c>
      <c r="H3213" t="str">
        <f>INDEX('Vensim Variables'!$B:$B,MATCH(EPS!$B3213,'Vensim Variables'!$A:$A,0))</f>
        <v>g pollutant</v>
      </c>
      <c r="I3213" t="str">
        <f t="shared" si="100"/>
        <v>BC</v>
      </c>
      <c r="J3213">
        <f>INDEX(NoSettings!$D:$D,MATCH(EPS!$A3213,NoSettings!$A:$A,0))</f>
        <v>0</v>
      </c>
      <c r="K3213">
        <f>INDEX(GWP!$C$2:$C$13,MATCH(EPS!I3213,GWP!$B$2:$B$13,0))</f>
        <v>0</v>
      </c>
      <c r="L3213" s="4">
        <f t="shared" si="101"/>
        <v>0</v>
      </c>
    </row>
    <row r="3214" spans="1:12">
      <c r="A3214" t="s">
        <v>8818</v>
      </c>
      <c r="B3214" t="s">
        <v>7381</v>
      </c>
      <c r="C3214" t="s">
        <v>1735</v>
      </c>
      <c r="D3214" t="s">
        <v>6893</v>
      </c>
      <c r="E3214" t="s">
        <v>1712</v>
      </c>
      <c r="H3214" t="str">
        <f>INDEX('Vensim Variables'!$B:$B,MATCH(EPS!$B3214,'Vensim Variables'!$A:$A,0))</f>
        <v>g pollutant</v>
      </c>
      <c r="I3214" t="str">
        <f t="shared" si="100"/>
        <v>OC</v>
      </c>
      <c r="J3214">
        <f>INDEX(NoSettings!$D:$D,MATCH(EPS!$A3214,NoSettings!$A:$A,0))</f>
        <v>0</v>
      </c>
      <c r="K3214">
        <f>INDEX(GWP!$C$2:$C$13,MATCH(EPS!I3214,GWP!$B$2:$B$13,0))</f>
        <v>0</v>
      </c>
      <c r="L3214" s="4">
        <f t="shared" si="101"/>
        <v>0</v>
      </c>
    </row>
    <row r="3215" spans="1:12">
      <c r="A3215" t="s">
        <v>8819</v>
      </c>
      <c r="B3215" t="s">
        <v>7381</v>
      </c>
      <c r="C3215" t="s">
        <v>1735</v>
      </c>
      <c r="D3215" t="s">
        <v>6893</v>
      </c>
      <c r="E3215" t="s">
        <v>1713</v>
      </c>
      <c r="H3215" t="str">
        <f>INDEX('Vensim Variables'!$B:$B,MATCH(EPS!$B3215,'Vensim Variables'!$A:$A,0))</f>
        <v>g pollutant</v>
      </c>
      <c r="I3215" t="str">
        <f t="shared" si="100"/>
        <v>CH4</v>
      </c>
      <c r="J3215">
        <f>INDEX(NoSettings!$D:$D,MATCH(EPS!$A3215,NoSettings!$A:$A,0))</f>
        <v>0</v>
      </c>
      <c r="K3215">
        <f>INDEX(GWP!$C$2:$C$13,MATCH(EPS!I3215,GWP!$B$2:$B$13,0))</f>
        <v>28</v>
      </c>
      <c r="L3215" s="4">
        <f t="shared" si="101"/>
        <v>0</v>
      </c>
    </row>
    <row r="3216" spans="1:12">
      <c r="A3216" t="s">
        <v>8820</v>
      </c>
      <c r="B3216" t="s">
        <v>7381</v>
      </c>
      <c r="C3216" t="s">
        <v>1735</v>
      </c>
      <c r="D3216" t="s">
        <v>6893</v>
      </c>
      <c r="E3216" t="s">
        <v>1714</v>
      </c>
      <c r="H3216" t="str">
        <f>INDEX('Vensim Variables'!$B:$B,MATCH(EPS!$B3216,'Vensim Variables'!$A:$A,0))</f>
        <v>g pollutant</v>
      </c>
      <c r="I3216" t="str">
        <f t="shared" si="100"/>
        <v>N2O</v>
      </c>
      <c r="J3216">
        <f>INDEX(NoSettings!$D:$D,MATCH(EPS!$A3216,NoSettings!$A:$A,0))</f>
        <v>0</v>
      </c>
      <c r="K3216">
        <f>INDEX(GWP!$C$2:$C$13,MATCH(EPS!I3216,GWP!$B$2:$B$13,0))</f>
        <v>265</v>
      </c>
      <c r="L3216" s="4">
        <f t="shared" si="101"/>
        <v>0</v>
      </c>
    </row>
    <row r="3217" spans="1:12">
      <c r="A3217" t="s">
        <v>8821</v>
      </c>
      <c r="B3217" t="s">
        <v>7381</v>
      </c>
      <c r="C3217" t="s">
        <v>1735</v>
      </c>
      <c r="D3217" t="s">
        <v>6893</v>
      </c>
      <c r="E3217" t="s">
        <v>1715</v>
      </c>
      <c r="H3217" t="str">
        <f>INDEX('Vensim Variables'!$B:$B,MATCH(EPS!$B3217,'Vensim Variables'!$A:$A,0))</f>
        <v>g pollutant</v>
      </c>
      <c r="I3217" t="str">
        <f t="shared" si="100"/>
        <v>F gases</v>
      </c>
      <c r="J3217">
        <f>INDEX(NoSettings!$D:$D,MATCH(EPS!$A3217,NoSettings!$A:$A,0))</f>
        <v>0</v>
      </c>
      <c r="K3217">
        <f>INDEX(GWP!$C$2:$C$13,MATCH(EPS!I3217,GWP!$B$2:$B$13,0))</f>
        <v>1</v>
      </c>
      <c r="L3217" s="4">
        <f t="shared" si="101"/>
        <v>0</v>
      </c>
    </row>
    <row r="3218" spans="1:12">
      <c r="A3218" t="s">
        <v>8822</v>
      </c>
      <c r="B3218" t="s">
        <v>7381</v>
      </c>
      <c r="C3218" t="s">
        <v>1735</v>
      </c>
      <c r="D3218" t="s">
        <v>6894</v>
      </c>
      <c r="E3218" t="s">
        <v>1702</v>
      </c>
      <c r="H3218" t="str">
        <f>INDEX('Vensim Variables'!$B:$B,MATCH(EPS!$B3218,'Vensim Variables'!$A:$A,0))</f>
        <v>g pollutant</v>
      </c>
      <c r="I3218" t="str">
        <f t="shared" si="100"/>
        <v>CO2</v>
      </c>
      <c r="J3218">
        <f>INDEX(NoSettings!$D:$D,MATCH(EPS!$A3218,NoSettings!$A:$A,0))</f>
        <v>0</v>
      </c>
      <c r="K3218">
        <f>INDEX(GWP!$C$2:$C$13,MATCH(EPS!I3218,GWP!$B$2:$B$13,0))</f>
        <v>1</v>
      </c>
      <c r="L3218" s="4">
        <f t="shared" si="101"/>
        <v>0</v>
      </c>
    </row>
    <row r="3219" spans="1:12">
      <c r="A3219" t="s">
        <v>8823</v>
      </c>
      <c r="B3219" t="s">
        <v>7381</v>
      </c>
      <c r="C3219" t="s">
        <v>1735</v>
      </c>
      <c r="D3219" t="s">
        <v>6894</v>
      </c>
      <c r="E3219" t="s">
        <v>1705</v>
      </c>
      <c r="H3219" t="str">
        <f>INDEX('Vensim Variables'!$B:$B,MATCH(EPS!$B3219,'Vensim Variables'!$A:$A,0))</f>
        <v>g pollutant</v>
      </c>
      <c r="I3219" t="str">
        <f t="shared" si="100"/>
        <v>VOC</v>
      </c>
      <c r="J3219">
        <f>INDEX(NoSettings!$D:$D,MATCH(EPS!$A3219,NoSettings!$A:$A,0))</f>
        <v>0</v>
      </c>
      <c r="K3219">
        <f>INDEX(GWP!$C$2:$C$13,MATCH(EPS!I3219,GWP!$B$2:$B$13,0))</f>
        <v>0</v>
      </c>
      <c r="L3219" s="4">
        <f t="shared" si="101"/>
        <v>0</v>
      </c>
    </row>
    <row r="3220" spans="1:12">
      <c r="A3220" t="s">
        <v>8824</v>
      </c>
      <c r="B3220" t="s">
        <v>7381</v>
      </c>
      <c r="C3220" t="s">
        <v>1735</v>
      </c>
      <c r="D3220" t="s">
        <v>6894</v>
      </c>
      <c r="E3220" t="s">
        <v>1706</v>
      </c>
      <c r="H3220" t="str">
        <f>INDEX('Vensim Variables'!$B:$B,MATCH(EPS!$B3220,'Vensim Variables'!$A:$A,0))</f>
        <v>g pollutant</v>
      </c>
      <c r="I3220" t="str">
        <f t="shared" si="100"/>
        <v>CO</v>
      </c>
      <c r="J3220">
        <f>INDEX(NoSettings!$D:$D,MATCH(EPS!$A3220,NoSettings!$A:$A,0))</f>
        <v>0</v>
      </c>
      <c r="K3220">
        <f>INDEX(GWP!$C$2:$C$13,MATCH(EPS!I3220,GWP!$B$2:$B$13,0))</f>
        <v>0</v>
      </c>
      <c r="L3220" s="4">
        <f t="shared" si="101"/>
        <v>0</v>
      </c>
    </row>
    <row r="3221" spans="1:12">
      <c r="A3221" t="s">
        <v>8825</v>
      </c>
      <c r="B3221" t="s">
        <v>7381</v>
      </c>
      <c r="C3221" t="s">
        <v>1735</v>
      </c>
      <c r="D3221" t="s">
        <v>6894</v>
      </c>
      <c r="E3221" t="s">
        <v>1707</v>
      </c>
      <c r="H3221" t="str">
        <f>INDEX('Vensim Variables'!$B:$B,MATCH(EPS!$B3221,'Vensim Variables'!$A:$A,0))</f>
        <v>g pollutant</v>
      </c>
      <c r="I3221" t="str">
        <f t="shared" si="100"/>
        <v>NOx</v>
      </c>
      <c r="J3221">
        <f>INDEX(NoSettings!$D:$D,MATCH(EPS!$A3221,NoSettings!$A:$A,0))</f>
        <v>0</v>
      </c>
      <c r="K3221">
        <f>INDEX(GWP!$C$2:$C$13,MATCH(EPS!I3221,GWP!$B$2:$B$13,0))</f>
        <v>0</v>
      </c>
      <c r="L3221" s="4">
        <f t="shared" si="101"/>
        <v>0</v>
      </c>
    </row>
    <row r="3222" spans="1:12">
      <c r="A3222" t="s">
        <v>8826</v>
      </c>
      <c r="B3222" t="s">
        <v>7381</v>
      </c>
      <c r="C3222" t="s">
        <v>1735</v>
      </c>
      <c r="D3222" t="s">
        <v>6894</v>
      </c>
      <c r="E3222" t="s">
        <v>1708</v>
      </c>
      <c r="H3222" t="str">
        <f>INDEX('Vensim Variables'!$B:$B,MATCH(EPS!$B3222,'Vensim Variables'!$A:$A,0))</f>
        <v>g pollutant</v>
      </c>
      <c r="I3222" t="str">
        <f t="shared" si="100"/>
        <v>PM10</v>
      </c>
      <c r="J3222">
        <f>INDEX(NoSettings!$D:$D,MATCH(EPS!$A3222,NoSettings!$A:$A,0))</f>
        <v>0</v>
      </c>
      <c r="K3222">
        <f>INDEX(GWP!$C$2:$C$13,MATCH(EPS!I3222,GWP!$B$2:$B$13,0))</f>
        <v>0</v>
      </c>
      <c r="L3222" s="4">
        <f t="shared" si="101"/>
        <v>0</v>
      </c>
    </row>
    <row r="3223" spans="1:12">
      <c r="A3223" t="s">
        <v>8827</v>
      </c>
      <c r="B3223" t="s">
        <v>7381</v>
      </c>
      <c r="C3223" t="s">
        <v>1735</v>
      </c>
      <c r="D3223" t="s">
        <v>6894</v>
      </c>
      <c r="E3223" t="s">
        <v>1709</v>
      </c>
      <c r="H3223" t="str">
        <f>INDEX('Vensim Variables'!$B:$B,MATCH(EPS!$B3223,'Vensim Variables'!$A:$A,0))</f>
        <v>g pollutant</v>
      </c>
      <c r="I3223" t="str">
        <f t="shared" si="100"/>
        <v>PM25</v>
      </c>
      <c r="J3223">
        <f>INDEX(NoSettings!$D:$D,MATCH(EPS!$A3223,NoSettings!$A:$A,0))</f>
        <v>0</v>
      </c>
      <c r="K3223">
        <f>INDEX(GWP!$C$2:$C$13,MATCH(EPS!I3223,GWP!$B$2:$B$13,0))</f>
        <v>0</v>
      </c>
      <c r="L3223" s="4">
        <f t="shared" si="101"/>
        <v>0</v>
      </c>
    </row>
    <row r="3224" spans="1:12">
      <c r="A3224" t="s">
        <v>8828</v>
      </c>
      <c r="B3224" t="s">
        <v>7381</v>
      </c>
      <c r="C3224" t="s">
        <v>1735</v>
      </c>
      <c r="D3224" t="s">
        <v>6894</v>
      </c>
      <c r="E3224" t="s">
        <v>1710</v>
      </c>
      <c r="H3224" t="str">
        <f>INDEX('Vensim Variables'!$B:$B,MATCH(EPS!$B3224,'Vensim Variables'!$A:$A,0))</f>
        <v>g pollutant</v>
      </c>
      <c r="I3224" t="str">
        <f t="shared" si="100"/>
        <v>SOx</v>
      </c>
      <c r="J3224">
        <f>INDEX(NoSettings!$D:$D,MATCH(EPS!$A3224,NoSettings!$A:$A,0))</f>
        <v>0</v>
      </c>
      <c r="K3224">
        <f>INDEX(GWP!$C$2:$C$13,MATCH(EPS!I3224,GWP!$B$2:$B$13,0))</f>
        <v>0</v>
      </c>
      <c r="L3224" s="4">
        <f t="shared" si="101"/>
        <v>0</v>
      </c>
    </row>
    <row r="3225" spans="1:12">
      <c r="A3225" t="s">
        <v>8829</v>
      </c>
      <c r="B3225" t="s">
        <v>7381</v>
      </c>
      <c r="C3225" t="s">
        <v>1735</v>
      </c>
      <c r="D3225" t="s">
        <v>6894</v>
      </c>
      <c r="E3225" t="s">
        <v>1711</v>
      </c>
      <c r="H3225" t="str">
        <f>INDEX('Vensim Variables'!$B:$B,MATCH(EPS!$B3225,'Vensim Variables'!$A:$A,0))</f>
        <v>g pollutant</v>
      </c>
      <c r="I3225" t="str">
        <f t="shared" si="100"/>
        <v>BC</v>
      </c>
      <c r="J3225">
        <f>INDEX(NoSettings!$D:$D,MATCH(EPS!$A3225,NoSettings!$A:$A,0))</f>
        <v>0</v>
      </c>
      <c r="K3225">
        <f>INDEX(GWP!$C$2:$C$13,MATCH(EPS!I3225,GWP!$B$2:$B$13,0))</f>
        <v>0</v>
      </c>
      <c r="L3225" s="4">
        <f t="shared" si="101"/>
        <v>0</v>
      </c>
    </row>
    <row r="3226" spans="1:12">
      <c r="A3226" t="s">
        <v>8830</v>
      </c>
      <c r="B3226" t="s">
        <v>7381</v>
      </c>
      <c r="C3226" t="s">
        <v>1735</v>
      </c>
      <c r="D3226" t="s">
        <v>6894</v>
      </c>
      <c r="E3226" t="s">
        <v>1712</v>
      </c>
      <c r="H3226" t="str">
        <f>INDEX('Vensim Variables'!$B:$B,MATCH(EPS!$B3226,'Vensim Variables'!$A:$A,0))</f>
        <v>g pollutant</v>
      </c>
      <c r="I3226" t="str">
        <f t="shared" si="100"/>
        <v>OC</v>
      </c>
      <c r="J3226">
        <f>INDEX(NoSettings!$D:$D,MATCH(EPS!$A3226,NoSettings!$A:$A,0))</f>
        <v>0</v>
      </c>
      <c r="K3226">
        <f>INDEX(GWP!$C$2:$C$13,MATCH(EPS!I3226,GWP!$B$2:$B$13,0))</f>
        <v>0</v>
      </c>
      <c r="L3226" s="4">
        <f t="shared" si="101"/>
        <v>0</v>
      </c>
    </row>
    <row r="3227" spans="1:12">
      <c r="A3227" t="s">
        <v>8831</v>
      </c>
      <c r="B3227" t="s">
        <v>7381</v>
      </c>
      <c r="C3227" t="s">
        <v>1735</v>
      </c>
      <c r="D3227" t="s">
        <v>6894</v>
      </c>
      <c r="E3227" t="s">
        <v>1713</v>
      </c>
      <c r="H3227" t="str">
        <f>INDEX('Vensim Variables'!$B:$B,MATCH(EPS!$B3227,'Vensim Variables'!$A:$A,0))</f>
        <v>g pollutant</v>
      </c>
      <c r="I3227" t="str">
        <f t="shared" si="100"/>
        <v>CH4</v>
      </c>
      <c r="J3227">
        <f>INDEX(NoSettings!$D:$D,MATCH(EPS!$A3227,NoSettings!$A:$A,0))</f>
        <v>0</v>
      </c>
      <c r="K3227">
        <f>INDEX(GWP!$C$2:$C$13,MATCH(EPS!I3227,GWP!$B$2:$B$13,0))</f>
        <v>28</v>
      </c>
      <c r="L3227" s="4">
        <f t="shared" si="101"/>
        <v>0</v>
      </c>
    </row>
    <row r="3228" spans="1:12">
      <c r="A3228" t="s">
        <v>8832</v>
      </c>
      <c r="B3228" t="s">
        <v>7381</v>
      </c>
      <c r="C3228" t="s">
        <v>1735</v>
      </c>
      <c r="D3228" t="s">
        <v>6894</v>
      </c>
      <c r="E3228" t="s">
        <v>1714</v>
      </c>
      <c r="H3228" t="str">
        <f>INDEX('Vensim Variables'!$B:$B,MATCH(EPS!$B3228,'Vensim Variables'!$A:$A,0))</f>
        <v>g pollutant</v>
      </c>
      <c r="I3228" t="str">
        <f t="shared" si="100"/>
        <v>N2O</v>
      </c>
      <c r="J3228">
        <f>INDEX(NoSettings!$D:$D,MATCH(EPS!$A3228,NoSettings!$A:$A,0))</f>
        <v>0</v>
      </c>
      <c r="K3228">
        <f>INDEX(GWP!$C$2:$C$13,MATCH(EPS!I3228,GWP!$B$2:$B$13,0))</f>
        <v>265</v>
      </c>
      <c r="L3228" s="4">
        <f t="shared" si="101"/>
        <v>0</v>
      </c>
    </row>
    <row r="3229" spans="1:12">
      <c r="A3229" t="s">
        <v>8833</v>
      </c>
      <c r="B3229" t="s">
        <v>7381</v>
      </c>
      <c r="C3229" t="s">
        <v>1735</v>
      </c>
      <c r="D3229" t="s">
        <v>6894</v>
      </c>
      <c r="E3229" t="s">
        <v>1715</v>
      </c>
      <c r="H3229" t="str">
        <f>INDEX('Vensim Variables'!$B:$B,MATCH(EPS!$B3229,'Vensim Variables'!$A:$A,0))</f>
        <v>g pollutant</v>
      </c>
      <c r="I3229" t="str">
        <f t="shared" si="100"/>
        <v>F gases</v>
      </c>
      <c r="J3229">
        <f>INDEX(NoSettings!$D:$D,MATCH(EPS!$A3229,NoSettings!$A:$A,0))</f>
        <v>0</v>
      </c>
      <c r="K3229">
        <f>INDEX(GWP!$C$2:$C$13,MATCH(EPS!I3229,GWP!$B$2:$B$13,0))</f>
        <v>1</v>
      </c>
      <c r="L3229" s="4">
        <f t="shared" si="101"/>
        <v>0</v>
      </c>
    </row>
    <row r="3230" spans="1:12">
      <c r="A3230" t="s">
        <v>8834</v>
      </c>
      <c r="B3230" t="s">
        <v>7381</v>
      </c>
      <c r="C3230" t="s">
        <v>1735</v>
      </c>
      <c r="D3230" t="s">
        <v>6895</v>
      </c>
      <c r="E3230" t="s">
        <v>1702</v>
      </c>
      <c r="H3230" t="str">
        <f>INDEX('Vensim Variables'!$B:$B,MATCH(EPS!$B3230,'Vensim Variables'!$A:$A,0))</f>
        <v>g pollutant</v>
      </c>
      <c r="I3230" t="str">
        <f t="shared" si="100"/>
        <v>CO2</v>
      </c>
      <c r="J3230">
        <f>INDEX(NoSettings!$D:$D,MATCH(EPS!$A3230,NoSettings!$A:$A,0))</f>
        <v>0</v>
      </c>
      <c r="K3230">
        <f>INDEX(GWP!$C$2:$C$13,MATCH(EPS!I3230,GWP!$B$2:$B$13,0))</f>
        <v>1</v>
      </c>
      <c r="L3230" s="4">
        <f t="shared" si="101"/>
        <v>0</v>
      </c>
    </row>
    <row r="3231" spans="1:12">
      <c r="A3231" t="s">
        <v>8835</v>
      </c>
      <c r="B3231" t="s">
        <v>7381</v>
      </c>
      <c r="C3231" t="s">
        <v>1735</v>
      </c>
      <c r="D3231" t="s">
        <v>6895</v>
      </c>
      <c r="E3231" t="s">
        <v>1705</v>
      </c>
      <c r="H3231" t="str">
        <f>INDEX('Vensim Variables'!$B:$B,MATCH(EPS!$B3231,'Vensim Variables'!$A:$A,0))</f>
        <v>g pollutant</v>
      </c>
      <c r="I3231" t="str">
        <f t="shared" si="100"/>
        <v>VOC</v>
      </c>
      <c r="J3231">
        <f>INDEX(NoSettings!$D:$D,MATCH(EPS!$A3231,NoSettings!$A:$A,0))</f>
        <v>23876100</v>
      </c>
      <c r="K3231">
        <f>INDEX(GWP!$C$2:$C$13,MATCH(EPS!I3231,GWP!$B$2:$B$13,0))</f>
        <v>0</v>
      </c>
      <c r="L3231" s="4">
        <f t="shared" si="101"/>
        <v>0</v>
      </c>
    </row>
    <row r="3232" spans="1:12">
      <c r="A3232" t="s">
        <v>8836</v>
      </c>
      <c r="B3232" t="s">
        <v>7381</v>
      </c>
      <c r="C3232" t="s">
        <v>1735</v>
      </c>
      <c r="D3232" t="s">
        <v>6895</v>
      </c>
      <c r="E3232" t="s">
        <v>1706</v>
      </c>
      <c r="H3232" t="str">
        <f>INDEX('Vensim Variables'!$B:$B,MATCH(EPS!$B3232,'Vensim Variables'!$A:$A,0))</f>
        <v>g pollutant</v>
      </c>
      <c r="I3232" t="str">
        <f t="shared" si="100"/>
        <v>CO</v>
      </c>
      <c r="J3232">
        <f>INDEX(NoSettings!$D:$D,MATCH(EPS!$A3232,NoSettings!$A:$A,0))</f>
        <v>706071000</v>
      </c>
      <c r="K3232">
        <f>INDEX(GWP!$C$2:$C$13,MATCH(EPS!I3232,GWP!$B$2:$B$13,0))</f>
        <v>0</v>
      </c>
      <c r="L3232" s="4">
        <f t="shared" si="101"/>
        <v>0</v>
      </c>
    </row>
    <row r="3233" spans="1:12">
      <c r="A3233" t="s">
        <v>8837</v>
      </c>
      <c r="B3233" t="s">
        <v>7381</v>
      </c>
      <c r="C3233" t="s">
        <v>1735</v>
      </c>
      <c r="D3233" t="s">
        <v>6895</v>
      </c>
      <c r="E3233" t="s">
        <v>1707</v>
      </c>
      <c r="H3233" t="str">
        <f>INDEX('Vensim Variables'!$B:$B,MATCH(EPS!$B3233,'Vensim Variables'!$A:$A,0))</f>
        <v>g pollutant</v>
      </c>
      <c r="I3233" t="str">
        <f t="shared" si="100"/>
        <v>NOx</v>
      </c>
      <c r="J3233">
        <f>INDEX(NoSettings!$D:$D,MATCH(EPS!$A3233,NoSettings!$A:$A,0))</f>
        <v>286600000</v>
      </c>
      <c r="K3233">
        <f>INDEX(GWP!$C$2:$C$13,MATCH(EPS!I3233,GWP!$B$2:$B$13,0))</f>
        <v>0</v>
      </c>
      <c r="L3233" s="4">
        <f t="shared" si="101"/>
        <v>0</v>
      </c>
    </row>
    <row r="3234" spans="1:12">
      <c r="A3234" t="s">
        <v>8838</v>
      </c>
      <c r="B3234" t="s">
        <v>7381</v>
      </c>
      <c r="C3234" t="s">
        <v>1735</v>
      </c>
      <c r="D3234" t="s">
        <v>6895</v>
      </c>
      <c r="E3234" t="s">
        <v>1708</v>
      </c>
      <c r="H3234" t="str">
        <f>INDEX('Vensim Variables'!$B:$B,MATCH(EPS!$B3234,'Vensim Variables'!$A:$A,0))</f>
        <v>g pollutant</v>
      </c>
      <c r="I3234" t="str">
        <f t="shared" si="100"/>
        <v>PM10</v>
      </c>
      <c r="J3234">
        <f>INDEX(NoSettings!$D:$D,MATCH(EPS!$A3234,NoSettings!$A:$A,0))</f>
        <v>483573000</v>
      </c>
      <c r="K3234">
        <f>INDEX(GWP!$C$2:$C$13,MATCH(EPS!I3234,GWP!$B$2:$B$13,0))</f>
        <v>0</v>
      </c>
      <c r="L3234" s="4">
        <f t="shared" si="101"/>
        <v>0</v>
      </c>
    </row>
    <row r="3235" spans="1:12">
      <c r="A3235" t="s">
        <v>8839</v>
      </c>
      <c r="B3235" t="s">
        <v>7381</v>
      </c>
      <c r="C3235" t="s">
        <v>1735</v>
      </c>
      <c r="D3235" t="s">
        <v>6895</v>
      </c>
      <c r="E3235" t="s">
        <v>1709</v>
      </c>
      <c r="H3235" t="str">
        <f>INDEX('Vensim Variables'!$B:$B,MATCH(EPS!$B3235,'Vensim Variables'!$A:$A,0))</f>
        <v>g pollutant</v>
      </c>
      <c r="I3235" t="str">
        <f t="shared" si="100"/>
        <v>PM25</v>
      </c>
      <c r="J3235">
        <f>INDEX(NoSettings!$D:$D,MATCH(EPS!$A3235,NoSettings!$A:$A,0))</f>
        <v>417881000</v>
      </c>
      <c r="K3235">
        <f>INDEX(GWP!$C$2:$C$13,MATCH(EPS!I3235,GWP!$B$2:$B$13,0))</f>
        <v>0</v>
      </c>
      <c r="L3235" s="4">
        <f t="shared" si="101"/>
        <v>0</v>
      </c>
    </row>
    <row r="3236" spans="1:12">
      <c r="A3236" t="s">
        <v>8840</v>
      </c>
      <c r="B3236" t="s">
        <v>7381</v>
      </c>
      <c r="C3236" t="s">
        <v>1735</v>
      </c>
      <c r="D3236" t="s">
        <v>6895</v>
      </c>
      <c r="E3236" t="s">
        <v>1710</v>
      </c>
      <c r="H3236" t="str">
        <f>INDEX('Vensim Variables'!$B:$B,MATCH(EPS!$B3236,'Vensim Variables'!$A:$A,0))</f>
        <v>g pollutant</v>
      </c>
      <c r="I3236" t="str">
        <f t="shared" si="100"/>
        <v>SOx</v>
      </c>
      <c r="J3236">
        <f>INDEX(NoSettings!$D:$D,MATCH(EPS!$A3236,NoSettings!$A:$A,0))</f>
        <v>41124800</v>
      </c>
      <c r="K3236">
        <f>INDEX(GWP!$C$2:$C$13,MATCH(EPS!I3236,GWP!$B$2:$B$13,0))</f>
        <v>0</v>
      </c>
      <c r="L3236" s="4">
        <f t="shared" si="101"/>
        <v>0</v>
      </c>
    </row>
    <row r="3237" spans="1:12">
      <c r="A3237" t="s">
        <v>8841</v>
      </c>
      <c r="B3237" t="s">
        <v>7381</v>
      </c>
      <c r="C3237" t="s">
        <v>1735</v>
      </c>
      <c r="D3237" t="s">
        <v>6895</v>
      </c>
      <c r="E3237" t="s">
        <v>1711</v>
      </c>
      <c r="H3237" t="str">
        <f>INDEX('Vensim Variables'!$B:$B,MATCH(EPS!$B3237,'Vensim Variables'!$A:$A,0))</f>
        <v>g pollutant</v>
      </c>
      <c r="I3237" t="str">
        <f t="shared" si="100"/>
        <v>BC</v>
      </c>
      <c r="J3237">
        <f>INDEX(NoSettings!$D:$D,MATCH(EPS!$A3237,NoSettings!$A:$A,0))</f>
        <v>15329600</v>
      </c>
      <c r="K3237">
        <f>INDEX(GWP!$C$2:$C$13,MATCH(EPS!I3237,GWP!$B$2:$B$13,0))</f>
        <v>0</v>
      </c>
      <c r="L3237" s="4">
        <f t="shared" si="101"/>
        <v>0</v>
      </c>
    </row>
    <row r="3238" spans="1:12">
      <c r="A3238" t="s">
        <v>8842</v>
      </c>
      <c r="B3238" t="s">
        <v>7381</v>
      </c>
      <c r="C3238" t="s">
        <v>1735</v>
      </c>
      <c r="D3238" t="s">
        <v>6895</v>
      </c>
      <c r="E3238" t="s">
        <v>1712</v>
      </c>
      <c r="H3238" t="str">
        <f>INDEX('Vensim Variables'!$B:$B,MATCH(EPS!$B3238,'Vensim Variables'!$A:$A,0))</f>
        <v>g pollutant</v>
      </c>
      <c r="I3238" t="str">
        <f t="shared" si="100"/>
        <v>OC</v>
      </c>
      <c r="J3238">
        <f>INDEX(NoSettings!$D:$D,MATCH(EPS!$A3238,NoSettings!$A:$A,0))</f>
        <v>146634000</v>
      </c>
      <c r="K3238">
        <f>INDEX(GWP!$C$2:$C$13,MATCH(EPS!I3238,GWP!$B$2:$B$13,0))</f>
        <v>0</v>
      </c>
      <c r="L3238" s="4">
        <f t="shared" si="101"/>
        <v>0</v>
      </c>
    </row>
    <row r="3239" spans="1:12">
      <c r="A3239" t="s">
        <v>8843</v>
      </c>
      <c r="B3239" t="s">
        <v>7381</v>
      </c>
      <c r="C3239" t="s">
        <v>1735</v>
      </c>
      <c r="D3239" t="s">
        <v>6895</v>
      </c>
      <c r="E3239" t="s">
        <v>1713</v>
      </c>
      <c r="H3239" t="str">
        <f>INDEX('Vensim Variables'!$B:$B,MATCH(EPS!$B3239,'Vensim Variables'!$A:$A,0))</f>
        <v>g pollutant</v>
      </c>
      <c r="I3239" t="str">
        <f t="shared" si="100"/>
        <v>CH4</v>
      </c>
      <c r="J3239">
        <f>INDEX(NoSettings!$D:$D,MATCH(EPS!$A3239,NoSettings!$A:$A,0))</f>
        <v>0</v>
      </c>
      <c r="K3239">
        <f>INDEX(GWP!$C$2:$C$13,MATCH(EPS!I3239,GWP!$B$2:$B$13,0))</f>
        <v>28</v>
      </c>
      <c r="L3239" s="4">
        <f t="shared" si="101"/>
        <v>0</v>
      </c>
    </row>
    <row r="3240" spans="1:12">
      <c r="A3240" t="s">
        <v>8844</v>
      </c>
      <c r="B3240" t="s">
        <v>7381</v>
      </c>
      <c r="C3240" t="s">
        <v>1735</v>
      </c>
      <c r="D3240" t="s">
        <v>6895</v>
      </c>
      <c r="E3240" t="s">
        <v>1714</v>
      </c>
      <c r="H3240" t="str">
        <f>INDEX('Vensim Variables'!$B:$B,MATCH(EPS!$B3240,'Vensim Variables'!$A:$A,0))</f>
        <v>g pollutant</v>
      </c>
      <c r="I3240" t="str">
        <f t="shared" si="100"/>
        <v>N2O</v>
      </c>
      <c r="J3240">
        <f>INDEX(NoSettings!$D:$D,MATCH(EPS!$A3240,NoSettings!$A:$A,0))</f>
        <v>0</v>
      </c>
      <c r="K3240">
        <f>INDEX(GWP!$C$2:$C$13,MATCH(EPS!I3240,GWP!$B$2:$B$13,0))</f>
        <v>265</v>
      </c>
      <c r="L3240" s="4">
        <f t="shared" si="101"/>
        <v>0</v>
      </c>
    </row>
    <row r="3241" spans="1:12">
      <c r="A3241" t="s">
        <v>8845</v>
      </c>
      <c r="B3241" t="s">
        <v>7381</v>
      </c>
      <c r="C3241" t="s">
        <v>1735</v>
      </c>
      <c r="D3241" t="s">
        <v>6895</v>
      </c>
      <c r="E3241" t="s">
        <v>1715</v>
      </c>
      <c r="H3241" t="str">
        <f>INDEX('Vensim Variables'!$B:$B,MATCH(EPS!$B3241,'Vensim Variables'!$A:$A,0))</f>
        <v>g pollutant</v>
      </c>
      <c r="I3241" t="str">
        <f t="shared" si="100"/>
        <v>F gases</v>
      </c>
      <c r="J3241">
        <f>INDEX(NoSettings!$D:$D,MATCH(EPS!$A3241,NoSettings!$A:$A,0))</f>
        <v>0</v>
      </c>
      <c r="K3241">
        <f>INDEX(GWP!$C$2:$C$13,MATCH(EPS!I3241,GWP!$B$2:$B$13,0))</f>
        <v>1</v>
      </c>
      <c r="L3241" s="4">
        <f t="shared" si="101"/>
        <v>0</v>
      </c>
    </row>
    <row r="3242" spans="1:12">
      <c r="A3242" t="s">
        <v>8846</v>
      </c>
      <c r="B3242" t="s">
        <v>7381</v>
      </c>
      <c r="C3242" t="s">
        <v>1735</v>
      </c>
      <c r="D3242" t="s">
        <v>6896</v>
      </c>
      <c r="E3242" t="s">
        <v>1702</v>
      </c>
      <c r="H3242" t="str">
        <f>INDEX('Vensim Variables'!$B:$B,MATCH(EPS!$B3242,'Vensim Variables'!$A:$A,0))</f>
        <v>g pollutant</v>
      </c>
      <c r="I3242" t="str">
        <f t="shared" si="100"/>
        <v>CO2</v>
      </c>
      <c r="J3242">
        <f>INDEX(NoSettings!$D:$D,MATCH(EPS!$A3242,NoSettings!$A:$A,0))</f>
        <v>0</v>
      </c>
      <c r="K3242">
        <f>INDEX(GWP!$C$2:$C$13,MATCH(EPS!I3242,GWP!$B$2:$B$13,0))</f>
        <v>1</v>
      </c>
      <c r="L3242" s="4">
        <f t="shared" si="101"/>
        <v>0</v>
      </c>
    </row>
    <row r="3243" spans="1:12">
      <c r="A3243" t="s">
        <v>8847</v>
      </c>
      <c r="B3243" t="s">
        <v>7381</v>
      </c>
      <c r="C3243" t="s">
        <v>1735</v>
      </c>
      <c r="D3243" t="s">
        <v>6896</v>
      </c>
      <c r="E3243" t="s">
        <v>1705</v>
      </c>
      <c r="H3243" t="str">
        <f>INDEX('Vensim Variables'!$B:$B,MATCH(EPS!$B3243,'Vensim Variables'!$A:$A,0))</f>
        <v>g pollutant</v>
      </c>
      <c r="I3243" t="str">
        <f t="shared" si="100"/>
        <v>VOC</v>
      </c>
      <c r="J3243">
        <f>INDEX(NoSettings!$D:$D,MATCH(EPS!$A3243,NoSettings!$A:$A,0))</f>
        <v>0</v>
      </c>
      <c r="K3243">
        <f>INDEX(GWP!$C$2:$C$13,MATCH(EPS!I3243,GWP!$B$2:$B$13,0))</f>
        <v>0</v>
      </c>
      <c r="L3243" s="4">
        <f t="shared" si="101"/>
        <v>0</v>
      </c>
    </row>
    <row r="3244" spans="1:12">
      <c r="A3244" t="s">
        <v>8848</v>
      </c>
      <c r="B3244" t="s">
        <v>7381</v>
      </c>
      <c r="C3244" t="s">
        <v>1735</v>
      </c>
      <c r="D3244" t="s">
        <v>6896</v>
      </c>
      <c r="E3244" t="s">
        <v>1706</v>
      </c>
      <c r="H3244" t="str">
        <f>INDEX('Vensim Variables'!$B:$B,MATCH(EPS!$B3244,'Vensim Variables'!$A:$A,0))</f>
        <v>g pollutant</v>
      </c>
      <c r="I3244" t="str">
        <f t="shared" si="100"/>
        <v>CO</v>
      </c>
      <c r="J3244">
        <f>INDEX(NoSettings!$D:$D,MATCH(EPS!$A3244,NoSettings!$A:$A,0))</f>
        <v>0</v>
      </c>
      <c r="K3244">
        <f>INDEX(GWP!$C$2:$C$13,MATCH(EPS!I3244,GWP!$B$2:$B$13,0))</f>
        <v>0</v>
      </c>
      <c r="L3244" s="4">
        <f t="shared" si="101"/>
        <v>0</v>
      </c>
    </row>
    <row r="3245" spans="1:12">
      <c r="A3245" t="s">
        <v>8849</v>
      </c>
      <c r="B3245" t="s">
        <v>7381</v>
      </c>
      <c r="C3245" t="s">
        <v>1735</v>
      </c>
      <c r="D3245" t="s">
        <v>6896</v>
      </c>
      <c r="E3245" t="s">
        <v>1707</v>
      </c>
      <c r="H3245" t="str">
        <f>INDEX('Vensim Variables'!$B:$B,MATCH(EPS!$B3245,'Vensim Variables'!$A:$A,0))</f>
        <v>g pollutant</v>
      </c>
      <c r="I3245" t="str">
        <f t="shared" si="100"/>
        <v>NOx</v>
      </c>
      <c r="J3245">
        <f>INDEX(NoSettings!$D:$D,MATCH(EPS!$A3245,NoSettings!$A:$A,0))</f>
        <v>0</v>
      </c>
      <c r="K3245">
        <f>INDEX(GWP!$C$2:$C$13,MATCH(EPS!I3245,GWP!$B$2:$B$13,0))</f>
        <v>0</v>
      </c>
      <c r="L3245" s="4">
        <f t="shared" si="101"/>
        <v>0</v>
      </c>
    </row>
    <row r="3246" spans="1:12">
      <c r="A3246" t="s">
        <v>8850</v>
      </c>
      <c r="B3246" t="s">
        <v>7381</v>
      </c>
      <c r="C3246" t="s">
        <v>1735</v>
      </c>
      <c r="D3246" t="s">
        <v>6896</v>
      </c>
      <c r="E3246" t="s">
        <v>1708</v>
      </c>
      <c r="H3246" t="str">
        <f>INDEX('Vensim Variables'!$B:$B,MATCH(EPS!$B3246,'Vensim Variables'!$A:$A,0))</f>
        <v>g pollutant</v>
      </c>
      <c r="I3246" t="str">
        <f t="shared" si="100"/>
        <v>PM10</v>
      </c>
      <c r="J3246">
        <f>INDEX(NoSettings!$D:$D,MATCH(EPS!$A3246,NoSettings!$A:$A,0))</f>
        <v>0</v>
      </c>
      <c r="K3246">
        <f>INDEX(GWP!$C$2:$C$13,MATCH(EPS!I3246,GWP!$B$2:$B$13,0))</f>
        <v>0</v>
      </c>
      <c r="L3246" s="4">
        <f t="shared" si="101"/>
        <v>0</v>
      </c>
    </row>
    <row r="3247" spans="1:12">
      <c r="A3247" t="s">
        <v>8851</v>
      </c>
      <c r="B3247" t="s">
        <v>7381</v>
      </c>
      <c r="C3247" t="s">
        <v>1735</v>
      </c>
      <c r="D3247" t="s">
        <v>6896</v>
      </c>
      <c r="E3247" t="s">
        <v>1709</v>
      </c>
      <c r="H3247" t="str">
        <f>INDEX('Vensim Variables'!$B:$B,MATCH(EPS!$B3247,'Vensim Variables'!$A:$A,0))</f>
        <v>g pollutant</v>
      </c>
      <c r="I3247" t="str">
        <f t="shared" si="100"/>
        <v>PM25</v>
      </c>
      <c r="J3247">
        <f>INDEX(NoSettings!$D:$D,MATCH(EPS!$A3247,NoSettings!$A:$A,0))</f>
        <v>0</v>
      </c>
      <c r="K3247">
        <f>INDEX(GWP!$C$2:$C$13,MATCH(EPS!I3247,GWP!$B$2:$B$13,0))</f>
        <v>0</v>
      </c>
      <c r="L3247" s="4">
        <f t="shared" si="101"/>
        <v>0</v>
      </c>
    </row>
    <row r="3248" spans="1:12">
      <c r="A3248" t="s">
        <v>8852</v>
      </c>
      <c r="B3248" t="s">
        <v>7381</v>
      </c>
      <c r="C3248" t="s">
        <v>1735</v>
      </c>
      <c r="D3248" t="s">
        <v>6896</v>
      </c>
      <c r="E3248" t="s">
        <v>1710</v>
      </c>
      <c r="H3248" t="str">
        <f>INDEX('Vensim Variables'!$B:$B,MATCH(EPS!$B3248,'Vensim Variables'!$A:$A,0))</f>
        <v>g pollutant</v>
      </c>
      <c r="I3248" t="str">
        <f t="shared" si="100"/>
        <v>SOx</v>
      </c>
      <c r="J3248">
        <f>INDEX(NoSettings!$D:$D,MATCH(EPS!$A3248,NoSettings!$A:$A,0))</f>
        <v>0</v>
      </c>
      <c r="K3248">
        <f>INDEX(GWP!$C$2:$C$13,MATCH(EPS!I3248,GWP!$B$2:$B$13,0))</f>
        <v>0</v>
      </c>
      <c r="L3248" s="4">
        <f t="shared" si="101"/>
        <v>0</v>
      </c>
    </row>
    <row r="3249" spans="1:12">
      <c r="A3249" t="s">
        <v>8853</v>
      </c>
      <c r="B3249" t="s">
        <v>7381</v>
      </c>
      <c r="C3249" t="s">
        <v>1735</v>
      </c>
      <c r="D3249" t="s">
        <v>6896</v>
      </c>
      <c r="E3249" t="s">
        <v>1711</v>
      </c>
      <c r="H3249" t="str">
        <f>INDEX('Vensim Variables'!$B:$B,MATCH(EPS!$B3249,'Vensim Variables'!$A:$A,0))</f>
        <v>g pollutant</v>
      </c>
      <c r="I3249" t="str">
        <f t="shared" si="100"/>
        <v>BC</v>
      </c>
      <c r="J3249">
        <f>INDEX(NoSettings!$D:$D,MATCH(EPS!$A3249,NoSettings!$A:$A,0))</f>
        <v>0</v>
      </c>
      <c r="K3249">
        <f>INDEX(GWP!$C$2:$C$13,MATCH(EPS!I3249,GWP!$B$2:$B$13,0))</f>
        <v>0</v>
      </c>
      <c r="L3249" s="4">
        <f t="shared" si="101"/>
        <v>0</v>
      </c>
    </row>
    <row r="3250" spans="1:12">
      <c r="A3250" t="s">
        <v>8854</v>
      </c>
      <c r="B3250" t="s">
        <v>7381</v>
      </c>
      <c r="C3250" t="s">
        <v>1735</v>
      </c>
      <c r="D3250" t="s">
        <v>6896</v>
      </c>
      <c r="E3250" t="s">
        <v>1712</v>
      </c>
      <c r="H3250" t="str">
        <f>INDEX('Vensim Variables'!$B:$B,MATCH(EPS!$B3250,'Vensim Variables'!$A:$A,0))</f>
        <v>g pollutant</v>
      </c>
      <c r="I3250" t="str">
        <f t="shared" si="100"/>
        <v>OC</v>
      </c>
      <c r="J3250">
        <f>INDEX(NoSettings!$D:$D,MATCH(EPS!$A3250,NoSettings!$A:$A,0))</f>
        <v>0</v>
      </c>
      <c r="K3250">
        <f>INDEX(GWP!$C$2:$C$13,MATCH(EPS!I3250,GWP!$B$2:$B$13,0))</f>
        <v>0</v>
      </c>
      <c r="L3250" s="4">
        <f t="shared" si="101"/>
        <v>0</v>
      </c>
    </row>
    <row r="3251" spans="1:12">
      <c r="A3251" t="s">
        <v>8855</v>
      </c>
      <c r="B3251" t="s">
        <v>7381</v>
      </c>
      <c r="C3251" t="s">
        <v>1735</v>
      </c>
      <c r="D3251" t="s">
        <v>6896</v>
      </c>
      <c r="E3251" t="s">
        <v>1713</v>
      </c>
      <c r="H3251" t="str">
        <f>INDEX('Vensim Variables'!$B:$B,MATCH(EPS!$B3251,'Vensim Variables'!$A:$A,0))</f>
        <v>g pollutant</v>
      </c>
      <c r="I3251" t="str">
        <f t="shared" si="100"/>
        <v>CH4</v>
      </c>
      <c r="J3251">
        <f>INDEX(NoSettings!$D:$D,MATCH(EPS!$A3251,NoSettings!$A:$A,0))</f>
        <v>0</v>
      </c>
      <c r="K3251">
        <f>INDEX(GWP!$C$2:$C$13,MATCH(EPS!I3251,GWP!$B$2:$B$13,0))</f>
        <v>28</v>
      </c>
      <c r="L3251" s="4">
        <f t="shared" si="101"/>
        <v>0</v>
      </c>
    </row>
    <row r="3252" spans="1:12">
      <c r="A3252" t="s">
        <v>8856</v>
      </c>
      <c r="B3252" t="s">
        <v>7381</v>
      </c>
      <c r="C3252" t="s">
        <v>1735</v>
      </c>
      <c r="D3252" t="s">
        <v>6896</v>
      </c>
      <c r="E3252" t="s">
        <v>1714</v>
      </c>
      <c r="H3252" t="str">
        <f>INDEX('Vensim Variables'!$B:$B,MATCH(EPS!$B3252,'Vensim Variables'!$A:$A,0))</f>
        <v>g pollutant</v>
      </c>
      <c r="I3252" t="str">
        <f t="shared" si="100"/>
        <v>N2O</v>
      </c>
      <c r="J3252">
        <f>INDEX(NoSettings!$D:$D,MATCH(EPS!$A3252,NoSettings!$A:$A,0))</f>
        <v>0</v>
      </c>
      <c r="K3252">
        <f>INDEX(GWP!$C$2:$C$13,MATCH(EPS!I3252,GWP!$B$2:$B$13,0))</f>
        <v>265</v>
      </c>
      <c r="L3252" s="4">
        <f t="shared" si="101"/>
        <v>0</v>
      </c>
    </row>
    <row r="3253" spans="1:12">
      <c r="A3253" t="s">
        <v>8857</v>
      </c>
      <c r="B3253" t="s">
        <v>7381</v>
      </c>
      <c r="C3253" t="s">
        <v>1735</v>
      </c>
      <c r="D3253" t="s">
        <v>6896</v>
      </c>
      <c r="E3253" t="s">
        <v>1715</v>
      </c>
      <c r="H3253" t="str">
        <f>INDEX('Vensim Variables'!$B:$B,MATCH(EPS!$B3253,'Vensim Variables'!$A:$A,0))</f>
        <v>g pollutant</v>
      </c>
      <c r="I3253" t="str">
        <f t="shared" si="100"/>
        <v>F gases</v>
      </c>
      <c r="J3253">
        <f>INDEX(NoSettings!$D:$D,MATCH(EPS!$A3253,NoSettings!$A:$A,0))</f>
        <v>0</v>
      </c>
      <c r="K3253">
        <f>INDEX(GWP!$C$2:$C$13,MATCH(EPS!I3253,GWP!$B$2:$B$13,0))</f>
        <v>1</v>
      </c>
      <c r="L3253" s="4">
        <f t="shared" si="101"/>
        <v>0</v>
      </c>
    </row>
    <row r="3254" spans="1:12">
      <c r="A3254" t="s">
        <v>8858</v>
      </c>
      <c r="B3254" t="s">
        <v>7381</v>
      </c>
      <c r="C3254" t="s">
        <v>1735</v>
      </c>
      <c r="D3254" t="s">
        <v>6897</v>
      </c>
      <c r="E3254" t="s">
        <v>1702</v>
      </c>
      <c r="H3254" t="str">
        <f>INDEX('Vensim Variables'!$B:$B,MATCH(EPS!$B3254,'Vensim Variables'!$A:$A,0))</f>
        <v>g pollutant</v>
      </c>
      <c r="I3254" t="str">
        <f t="shared" si="100"/>
        <v>CO2</v>
      </c>
      <c r="J3254">
        <f>INDEX(NoSettings!$D:$D,MATCH(EPS!$A3254,NoSettings!$A:$A,0))</f>
        <v>0</v>
      </c>
      <c r="K3254">
        <f>INDEX(GWP!$C$2:$C$13,MATCH(EPS!I3254,GWP!$B$2:$B$13,0))</f>
        <v>1</v>
      </c>
      <c r="L3254" s="4">
        <f t="shared" si="101"/>
        <v>0</v>
      </c>
    </row>
    <row r="3255" spans="1:12">
      <c r="A3255" t="s">
        <v>8859</v>
      </c>
      <c r="B3255" t="s">
        <v>7381</v>
      </c>
      <c r="C3255" t="s">
        <v>1735</v>
      </c>
      <c r="D3255" t="s">
        <v>6897</v>
      </c>
      <c r="E3255" t="s">
        <v>1705</v>
      </c>
      <c r="H3255" t="str">
        <f>INDEX('Vensim Variables'!$B:$B,MATCH(EPS!$B3255,'Vensim Variables'!$A:$A,0))</f>
        <v>g pollutant</v>
      </c>
      <c r="I3255" t="str">
        <f t="shared" si="100"/>
        <v>VOC</v>
      </c>
      <c r="J3255">
        <f>INDEX(NoSettings!$D:$D,MATCH(EPS!$A3255,NoSettings!$A:$A,0))</f>
        <v>0</v>
      </c>
      <c r="K3255">
        <f>INDEX(GWP!$C$2:$C$13,MATCH(EPS!I3255,GWP!$B$2:$B$13,0))</f>
        <v>0</v>
      </c>
      <c r="L3255" s="4">
        <f t="shared" si="101"/>
        <v>0</v>
      </c>
    </row>
    <row r="3256" spans="1:12">
      <c r="A3256" t="s">
        <v>8860</v>
      </c>
      <c r="B3256" t="s">
        <v>7381</v>
      </c>
      <c r="C3256" t="s">
        <v>1735</v>
      </c>
      <c r="D3256" t="s">
        <v>6897</v>
      </c>
      <c r="E3256" t="s">
        <v>1706</v>
      </c>
      <c r="H3256" t="str">
        <f>INDEX('Vensim Variables'!$B:$B,MATCH(EPS!$B3256,'Vensim Variables'!$A:$A,0))</f>
        <v>g pollutant</v>
      </c>
      <c r="I3256" t="str">
        <f t="shared" si="100"/>
        <v>CO</v>
      </c>
      <c r="J3256">
        <f>INDEX(NoSettings!$D:$D,MATCH(EPS!$A3256,NoSettings!$A:$A,0))</f>
        <v>0</v>
      </c>
      <c r="K3256">
        <f>INDEX(GWP!$C$2:$C$13,MATCH(EPS!I3256,GWP!$B$2:$B$13,0))</f>
        <v>0</v>
      </c>
      <c r="L3256" s="4">
        <f t="shared" si="101"/>
        <v>0</v>
      </c>
    </row>
    <row r="3257" spans="1:12">
      <c r="A3257" t="s">
        <v>8861</v>
      </c>
      <c r="B3257" t="s">
        <v>7381</v>
      </c>
      <c r="C3257" t="s">
        <v>1735</v>
      </c>
      <c r="D3257" t="s">
        <v>6897</v>
      </c>
      <c r="E3257" t="s">
        <v>1707</v>
      </c>
      <c r="H3257" t="str">
        <f>INDEX('Vensim Variables'!$B:$B,MATCH(EPS!$B3257,'Vensim Variables'!$A:$A,0))</f>
        <v>g pollutant</v>
      </c>
      <c r="I3257" t="str">
        <f t="shared" si="100"/>
        <v>NOx</v>
      </c>
      <c r="J3257">
        <f>INDEX(NoSettings!$D:$D,MATCH(EPS!$A3257,NoSettings!$A:$A,0))</f>
        <v>0</v>
      </c>
      <c r="K3257">
        <f>INDEX(GWP!$C$2:$C$13,MATCH(EPS!I3257,GWP!$B$2:$B$13,0))</f>
        <v>0</v>
      </c>
      <c r="L3257" s="4">
        <f t="shared" si="101"/>
        <v>0</v>
      </c>
    </row>
    <row r="3258" spans="1:12">
      <c r="A3258" t="s">
        <v>8862</v>
      </c>
      <c r="B3258" t="s">
        <v>7381</v>
      </c>
      <c r="C3258" t="s">
        <v>1735</v>
      </c>
      <c r="D3258" t="s">
        <v>6897</v>
      </c>
      <c r="E3258" t="s">
        <v>1708</v>
      </c>
      <c r="H3258" t="str">
        <f>INDEX('Vensim Variables'!$B:$B,MATCH(EPS!$B3258,'Vensim Variables'!$A:$A,0))</f>
        <v>g pollutant</v>
      </c>
      <c r="I3258" t="str">
        <f t="shared" si="100"/>
        <v>PM10</v>
      </c>
      <c r="J3258">
        <f>INDEX(NoSettings!$D:$D,MATCH(EPS!$A3258,NoSettings!$A:$A,0))</f>
        <v>0</v>
      </c>
      <c r="K3258">
        <f>INDEX(GWP!$C$2:$C$13,MATCH(EPS!I3258,GWP!$B$2:$B$13,0))</f>
        <v>0</v>
      </c>
      <c r="L3258" s="4">
        <f t="shared" si="101"/>
        <v>0</v>
      </c>
    </row>
    <row r="3259" spans="1:12">
      <c r="A3259" t="s">
        <v>8863</v>
      </c>
      <c r="B3259" t="s">
        <v>7381</v>
      </c>
      <c r="C3259" t="s">
        <v>1735</v>
      </c>
      <c r="D3259" t="s">
        <v>6897</v>
      </c>
      <c r="E3259" t="s">
        <v>1709</v>
      </c>
      <c r="H3259" t="str">
        <f>INDEX('Vensim Variables'!$B:$B,MATCH(EPS!$B3259,'Vensim Variables'!$A:$A,0))</f>
        <v>g pollutant</v>
      </c>
      <c r="I3259" t="str">
        <f t="shared" si="100"/>
        <v>PM25</v>
      </c>
      <c r="J3259">
        <f>INDEX(NoSettings!$D:$D,MATCH(EPS!$A3259,NoSettings!$A:$A,0))</f>
        <v>0</v>
      </c>
      <c r="K3259">
        <f>INDEX(GWP!$C$2:$C$13,MATCH(EPS!I3259,GWP!$B$2:$B$13,0))</f>
        <v>0</v>
      </c>
      <c r="L3259" s="4">
        <f t="shared" si="101"/>
        <v>0</v>
      </c>
    </row>
    <row r="3260" spans="1:12">
      <c r="A3260" t="s">
        <v>8864</v>
      </c>
      <c r="B3260" t="s">
        <v>7381</v>
      </c>
      <c r="C3260" t="s">
        <v>1735</v>
      </c>
      <c r="D3260" t="s">
        <v>6897</v>
      </c>
      <c r="E3260" t="s">
        <v>1710</v>
      </c>
      <c r="H3260" t="str">
        <f>INDEX('Vensim Variables'!$B:$B,MATCH(EPS!$B3260,'Vensim Variables'!$A:$A,0))</f>
        <v>g pollutant</v>
      </c>
      <c r="I3260" t="str">
        <f t="shared" si="100"/>
        <v>SOx</v>
      </c>
      <c r="J3260">
        <f>INDEX(NoSettings!$D:$D,MATCH(EPS!$A3260,NoSettings!$A:$A,0))</f>
        <v>0</v>
      </c>
      <c r="K3260">
        <f>INDEX(GWP!$C$2:$C$13,MATCH(EPS!I3260,GWP!$B$2:$B$13,0))</f>
        <v>0</v>
      </c>
      <c r="L3260" s="4">
        <f t="shared" si="101"/>
        <v>0</v>
      </c>
    </row>
    <row r="3261" spans="1:12">
      <c r="A3261" t="s">
        <v>8865</v>
      </c>
      <c r="B3261" t="s">
        <v>7381</v>
      </c>
      <c r="C3261" t="s">
        <v>1735</v>
      </c>
      <c r="D3261" t="s">
        <v>6897</v>
      </c>
      <c r="E3261" t="s">
        <v>1711</v>
      </c>
      <c r="H3261" t="str">
        <f>INDEX('Vensim Variables'!$B:$B,MATCH(EPS!$B3261,'Vensim Variables'!$A:$A,0))</f>
        <v>g pollutant</v>
      </c>
      <c r="I3261" t="str">
        <f t="shared" si="100"/>
        <v>BC</v>
      </c>
      <c r="J3261">
        <f>INDEX(NoSettings!$D:$D,MATCH(EPS!$A3261,NoSettings!$A:$A,0))</f>
        <v>0</v>
      </c>
      <c r="K3261">
        <f>INDEX(GWP!$C$2:$C$13,MATCH(EPS!I3261,GWP!$B$2:$B$13,0))</f>
        <v>0</v>
      </c>
      <c r="L3261" s="4">
        <f t="shared" si="101"/>
        <v>0</v>
      </c>
    </row>
    <row r="3262" spans="1:12">
      <c r="A3262" t="s">
        <v>8866</v>
      </c>
      <c r="B3262" t="s">
        <v>7381</v>
      </c>
      <c r="C3262" t="s">
        <v>1735</v>
      </c>
      <c r="D3262" t="s">
        <v>6897</v>
      </c>
      <c r="E3262" t="s">
        <v>1712</v>
      </c>
      <c r="H3262" t="str">
        <f>INDEX('Vensim Variables'!$B:$B,MATCH(EPS!$B3262,'Vensim Variables'!$A:$A,0))</f>
        <v>g pollutant</v>
      </c>
      <c r="I3262" t="str">
        <f t="shared" si="100"/>
        <v>OC</v>
      </c>
      <c r="J3262">
        <f>INDEX(NoSettings!$D:$D,MATCH(EPS!$A3262,NoSettings!$A:$A,0))</f>
        <v>0</v>
      </c>
      <c r="K3262">
        <f>INDEX(GWP!$C$2:$C$13,MATCH(EPS!I3262,GWP!$B$2:$B$13,0))</f>
        <v>0</v>
      </c>
      <c r="L3262" s="4">
        <f t="shared" si="101"/>
        <v>0</v>
      </c>
    </row>
    <row r="3263" spans="1:12">
      <c r="A3263" t="s">
        <v>8867</v>
      </c>
      <c r="B3263" t="s">
        <v>7381</v>
      </c>
      <c r="C3263" t="s">
        <v>1735</v>
      </c>
      <c r="D3263" t="s">
        <v>6897</v>
      </c>
      <c r="E3263" t="s">
        <v>1713</v>
      </c>
      <c r="H3263" t="str">
        <f>INDEX('Vensim Variables'!$B:$B,MATCH(EPS!$B3263,'Vensim Variables'!$A:$A,0))</f>
        <v>g pollutant</v>
      </c>
      <c r="I3263" t="str">
        <f t="shared" si="100"/>
        <v>CH4</v>
      </c>
      <c r="J3263">
        <f>INDEX(NoSettings!$D:$D,MATCH(EPS!$A3263,NoSettings!$A:$A,0))</f>
        <v>0</v>
      </c>
      <c r="K3263">
        <f>INDEX(GWP!$C$2:$C$13,MATCH(EPS!I3263,GWP!$B$2:$B$13,0))</f>
        <v>28</v>
      </c>
      <c r="L3263" s="4">
        <f t="shared" si="101"/>
        <v>0</v>
      </c>
    </row>
    <row r="3264" spans="1:12">
      <c r="A3264" t="s">
        <v>8868</v>
      </c>
      <c r="B3264" t="s">
        <v>7381</v>
      </c>
      <c r="C3264" t="s">
        <v>1735</v>
      </c>
      <c r="D3264" t="s">
        <v>6897</v>
      </c>
      <c r="E3264" t="s">
        <v>1714</v>
      </c>
      <c r="H3264" t="str">
        <f>INDEX('Vensim Variables'!$B:$B,MATCH(EPS!$B3264,'Vensim Variables'!$A:$A,0))</f>
        <v>g pollutant</v>
      </c>
      <c r="I3264" t="str">
        <f t="shared" si="100"/>
        <v>N2O</v>
      </c>
      <c r="J3264">
        <f>INDEX(NoSettings!$D:$D,MATCH(EPS!$A3264,NoSettings!$A:$A,0))</f>
        <v>0</v>
      </c>
      <c r="K3264">
        <f>INDEX(GWP!$C$2:$C$13,MATCH(EPS!I3264,GWP!$B$2:$B$13,0))</f>
        <v>265</v>
      </c>
      <c r="L3264" s="4">
        <f t="shared" si="101"/>
        <v>0</v>
      </c>
    </row>
    <row r="3265" spans="1:12">
      <c r="A3265" t="s">
        <v>8869</v>
      </c>
      <c r="B3265" t="s">
        <v>7381</v>
      </c>
      <c r="C3265" t="s">
        <v>1735</v>
      </c>
      <c r="D3265" t="s">
        <v>6897</v>
      </c>
      <c r="E3265" t="s">
        <v>1715</v>
      </c>
      <c r="H3265" t="str">
        <f>INDEX('Vensim Variables'!$B:$B,MATCH(EPS!$B3265,'Vensim Variables'!$A:$A,0))</f>
        <v>g pollutant</v>
      </c>
      <c r="I3265" t="str">
        <f t="shared" si="100"/>
        <v>F gases</v>
      </c>
      <c r="J3265">
        <f>INDEX(NoSettings!$D:$D,MATCH(EPS!$A3265,NoSettings!$A:$A,0))</f>
        <v>0</v>
      </c>
      <c r="K3265">
        <f>INDEX(GWP!$C$2:$C$13,MATCH(EPS!I3265,GWP!$B$2:$B$13,0))</f>
        <v>1</v>
      </c>
      <c r="L3265" s="4">
        <f t="shared" si="101"/>
        <v>0</v>
      </c>
    </row>
    <row r="3266" spans="1:12">
      <c r="A3266" t="s">
        <v>8870</v>
      </c>
      <c r="B3266" t="s">
        <v>7381</v>
      </c>
      <c r="C3266" t="s">
        <v>1735</v>
      </c>
      <c r="D3266" t="s">
        <v>6898</v>
      </c>
      <c r="E3266" t="s">
        <v>1702</v>
      </c>
      <c r="H3266" t="str">
        <f>INDEX('Vensim Variables'!$B:$B,MATCH(EPS!$B3266,'Vensim Variables'!$A:$A,0))</f>
        <v>g pollutant</v>
      </c>
      <c r="I3266" t="str">
        <f t="shared" si="100"/>
        <v>CO2</v>
      </c>
      <c r="J3266">
        <f>INDEX(NoSettings!$D:$D,MATCH(EPS!$A3266,NoSettings!$A:$A,0))</f>
        <v>0</v>
      </c>
      <c r="K3266">
        <f>INDEX(GWP!$C$2:$C$13,MATCH(EPS!I3266,GWP!$B$2:$B$13,0))</f>
        <v>1</v>
      </c>
      <c r="L3266" s="4">
        <f t="shared" si="101"/>
        <v>0</v>
      </c>
    </row>
    <row r="3267" spans="1:12">
      <c r="A3267" t="s">
        <v>8871</v>
      </c>
      <c r="B3267" t="s">
        <v>7381</v>
      </c>
      <c r="C3267" t="s">
        <v>1735</v>
      </c>
      <c r="D3267" t="s">
        <v>6898</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INDEX(NoSettings!$D:$D,MATCH(EPS!$A3267,NoSettings!$A:$A,0))</f>
        <v>0</v>
      </c>
      <c r="K3267">
        <f>INDEX(GWP!$C$2:$C$13,MATCH(EPS!I3267,GWP!$B$2:$B$13,0))</f>
        <v>0</v>
      </c>
      <c r="L3267" s="4">
        <f t="shared" ref="L3267:L3330" si="103">IF(H3267="g pollutant",K3267*J3267/10^12,IF(H3267="MMTCO2e",J3267,IF(H3267="MWh",J3267,0)))</f>
        <v>0</v>
      </c>
    </row>
    <row r="3268" spans="1:12">
      <c r="A3268" t="s">
        <v>8872</v>
      </c>
      <c r="B3268" t="s">
        <v>7381</v>
      </c>
      <c r="C3268" t="s">
        <v>1735</v>
      </c>
      <c r="D3268" t="s">
        <v>6898</v>
      </c>
      <c r="E3268" t="s">
        <v>1706</v>
      </c>
      <c r="H3268" t="str">
        <f>INDEX('Vensim Variables'!$B:$B,MATCH(EPS!$B3268,'Vensim Variables'!$A:$A,0))</f>
        <v>g pollutant</v>
      </c>
      <c r="I3268" t="str">
        <f t="shared" si="102"/>
        <v>CO</v>
      </c>
      <c r="J3268">
        <f>INDEX(NoSettings!$D:$D,MATCH(EPS!$A3268,NoSettings!$A:$A,0))</f>
        <v>0</v>
      </c>
      <c r="K3268">
        <f>INDEX(GWP!$C$2:$C$13,MATCH(EPS!I3268,GWP!$B$2:$B$13,0))</f>
        <v>0</v>
      </c>
      <c r="L3268" s="4">
        <f t="shared" si="103"/>
        <v>0</v>
      </c>
    </row>
    <row r="3269" spans="1:12">
      <c r="A3269" t="s">
        <v>8873</v>
      </c>
      <c r="B3269" t="s">
        <v>7381</v>
      </c>
      <c r="C3269" t="s">
        <v>1735</v>
      </c>
      <c r="D3269" t="s">
        <v>6898</v>
      </c>
      <c r="E3269" t="s">
        <v>1707</v>
      </c>
      <c r="H3269" t="str">
        <f>INDEX('Vensim Variables'!$B:$B,MATCH(EPS!$B3269,'Vensim Variables'!$A:$A,0))</f>
        <v>g pollutant</v>
      </c>
      <c r="I3269" t="str">
        <f t="shared" si="102"/>
        <v>NOx</v>
      </c>
      <c r="J3269">
        <f>INDEX(NoSettings!$D:$D,MATCH(EPS!$A3269,NoSettings!$A:$A,0))</f>
        <v>0</v>
      </c>
      <c r="K3269">
        <f>INDEX(GWP!$C$2:$C$13,MATCH(EPS!I3269,GWP!$B$2:$B$13,0))</f>
        <v>0</v>
      </c>
      <c r="L3269" s="4">
        <f t="shared" si="103"/>
        <v>0</v>
      </c>
    </row>
    <row r="3270" spans="1:12">
      <c r="A3270" t="s">
        <v>8874</v>
      </c>
      <c r="B3270" t="s">
        <v>7381</v>
      </c>
      <c r="C3270" t="s">
        <v>1735</v>
      </c>
      <c r="D3270" t="s">
        <v>6898</v>
      </c>
      <c r="E3270" t="s">
        <v>1708</v>
      </c>
      <c r="H3270" t="str">
        <f>INDEX('Vensim Variables'!$B:$B,MATCH(EPS!$B3270,'Vensim Variables'!$A:$A,0))</f>
        <v>g pollutant</v>
      </c>
      <c r="I3270" t="str">
        <f t="shared" si="102"/>
        <v>PM10</v>
      </c>
      <c r="J3270">
        <f>INDEX(NoSettings!$D:$D,MATCH(EPS!$A3270,NoSettings!$A:$A,0))</f>
        <v>0</v>
      </c>
      <c r="K3270">
        <f>INDEX(GWP!$C$2:$C$13,MATCH(EPS!I3270,GWP!$B$2:$B$13,0))</f>
        <v>0</v>
      </c>
      <c r="L3270" s="4">
        <f t="shared" si="103"/>
        <v>0</v>
      </c>
    </row>
    <row r="3271" spans="1:12">
      <c r="A3271" t="s">
        <v>8875</v>
      </c>
      <c r="B3271" t="s">
        <v>7381</v>
      </c>
      <c r="C3271" t="s">
        <v>1735</v>
      </c>
      <c r="D3271" t="s">
        <v>6898</v>
      </c>
      <c r="E3271" t="s">
        <v>1709</v>
      </c>
      <c r="H3271" t="str">
        <f>INDEX('Vensim Variables'!$B:$B,MATCH(EPS!$B3271,'Vensim Variables'!$A:$A,0))</f>
        <v>g pollutant</v>
      </c>
      <c r="I3271" t="str">
        <f t="shared" si="102"/>
        <v>PM25</v>
      </c>
      <c r="J3271">
        <f>INDEX(NoSettings!$D:$D,MATCH(EPS!$A3271,NoSettings!$A:$A,0))</f>
        <v>0</v>
      </c>
      <c r="K3271">
        <f>INDEX(GWP!$C$2:$C$13,MATCH(EPS!I3271,GWP!$B$2:$B$13,0))</f>
        <v>0</v>
      </c>
      <c r="L3271" s="4">
        <f t="shared" si="103"/>
        <v>0</v>
      </c>
    </row>
    <row r="3272" spans="1:12">
      <c r="A3272" t="s">
        <v>8876</v>
      </c>
      <c r="B3272" t="s">
        <v>7381</v>
      </c>
      <c r="C3272" t="s">
        <v>1735</v>
      </c>
      <c r="D3272" t="s">
        <v>6898</v>
      </c>
      <c r="E3272" t="s">
        <v>1710</v>
      </c>
      <c r="H3272" t="str">
        <f>INDEX('Vensim Variables'!$B:$B,MATCH(EPS!$B3272,'Vensim Variables'!$A:$A,0))</f>
        <v>g pollutant</v>
      </c>
      <c r="I3272" t="str">
        <f t="shared" si="102"/>
        <v>SOx</v>
      </c>
      <c r="J3272">
        <f>INDEX(NoSettings!$D:$D,MATCH(EPS!$A3272,NoSettings!$A:$A,0))</f>
        <v>0</v>
      </c>
      <c r="K3272">
        <f>INDEX(GWP!$C$2:$C$13,MATCH(EPS!I3272,GWP!$B$2:$B$13,0))</f>
        <v>0</v>
      </c>
      <c r="L3272" s="4">
        <f t="shared" si="103"/>
        <v>0</v>
      </c>
    </row>
    <row r="3273" spans="1:12">
      <c r="A3273" t="s">
        <v>8877</v>
      </c>
      <c r="B3273" t="s">
        <v>7381</v>
      </c>
      <c r="C3273" t="s">
        <v>1735</v>
      </c>
      <c r="D3273" t="s">
        <v>6898</v>
      </c>
      <c r="E3273" t="s">
        <v>1711</v>
      </c>
      <c r="H3273" t="str">
        <f>INDEX('Vensim Variables'!$B:$B,MATCH(EPS!$B3273,'Vensim Variables'!$A:$A,0))</f>
        <v>g pollutant</v>
      </c>
      <c r="I3273" t="str">
        <f t="shared" si="102"/>
        <v>BC</v>
      </c>
      <c r="J3273">
        <f>INDEX(NoSettings!$D:$D,MATCH(EPS!$A3273,NoSettings!$A:$A,0))</f>
        <v>0</v>
      </c>
      <c r="K3273">
        <f>INDEX(GWP!$C$2:$C$13,MATCH(EPS!I3273,GWP!$B$2:$B$13,0))</f>
        <v>0</v>
      </c>
      <c r="L3273" s="4">
        <f t="shared" si="103"/>
        <v>0</v>
      </c>
    </row>
    <row r="3274" spans="1:12">
      <c r="A3274" t="s">
        <v>8878</v>
      </c>
      <c r="B3274" t="s">
        <v>7381</v>
      </c>
      <c r="C3274" t="s">
        <v>1735</v>
      </c>
      <c r="D3274" t="s">
        <v>6898</v>
      </c>
      <c r="E3274" t="s">
        <v>1712</v>
      </c>
      <c r="H3274" t="str">
        <f>INDEX('Vensim Variables'!$B:$B,MATCH(EPS!$B3274,'Vensim Variables'!$A:$A,0))</f>
        <v>g pollutant</v>
      </c>
      <c r="I3274" t="str">
        <f t="shared" si="102"/>
        <v>OC</v>
      </c>
      <c r="J3274">
        <f>INDEX(NoSettings!$D:$D,MATCH(EPS!$A3274,NoSettings!$A:$A,0))</f>
        <v>0</v>
      </c>
      <c r="K3274">
        <f>INDEX(GWP!$C$2:$C$13,MATCH(EPS!I3274,GWP!$B$2:$B$13,0))</f>
        <v>0</v>
      </c>
      <c r="L3274" s="4">
        <f t="shared" si="103"/>
        <v>0</v>
      </c>
    </row>
    <row r="3275" spans="1:12">
      <c r="A3275" t="s">
        <v>8879</v>
      </c>
      <c r="B3275" t="s">
        <v>7381</v>
      </c>
      <c r="C3275" t="s">
        <v>1735</v>
      </c>
      <c r="D3275" t="s">
        <v>6898</v>
      </c>
      <c r="E3275" t="s">
        <v>1713</v>
      </c>
      <c r="H3275" t="str">
        <f>INDEX('Vensim Variables'!$B:$B,MATCH(EPS!$B3275,'Vensim Variables'!$A:$A,0))</f>
        <v>g pollutant</v>
      </c>
      <c r="I3275" t="str">
        <f t="shared" si="102"/>
        <v>CH4</v>
      </c>
      <c r="J3275">
        <f>INDEX(NoSettings!$D:$D,MATCH(EPS!$A3275,NoSettings!$A:$A,0))</f>
        <v>0</v>
      </c>
      <c r="K3275">
        <f>INDEX(GWP!$C$2:$C$13,MATCH(EPS!I3275,GWP!$B$2:$B$13,0))</f>
        <v>28</v>
      </c>
      <c r="L3275" s="4">
        <f t="shared" si="103"/>
        <v>0</v>
      </c>
    </row>
    <row r="3276" spans="1:12">
      <c r="A3276" t="s">
        <v>8880</v>
      </c>
      <c r="B3276" t="s">
        <v>7381</v>
      </c>
      <c r="C3276" t="s">
        <v>1735</v>
      </c>
      <c r="D3276" t="s">
        <v>6898</v>
      </c>
      <c r="E3276" t="s">
        <v>1714</v>
      </c>
      <c r="H3276" t="str">
        <f>INDEX('Vensim Variables'!$B:$B,MATCH(EPS!$B3276,'Vensim Variables'!$A:$A,0))</f>
        <v>g pollutant</v>
      </c>
      <c r="I3276" t="str">
        <f t="shared" si="102"/>
        <v>N2O</v>
      </c>
      <c r="J3276">
        <f>INDEX(NoSettings!$D:$D,MATCH(EPS!$A3276,NoSettings!$A:$A,0))</f>
        <v>0</v>
      </c>
      <c r="K3276">
        <f>INDEX(GWP!$C$2:$C$13,MATCH(EPS!I3276,GWP!$B$2:$B$13,0))</f>
        <v>265</v>
      </c>
      <c r="L3276" s="4">
        <f t="shared" si="103"/>
        <v>0</v>
      </c>
    </row>
    <row r="3277" spans="1:12">
      <c r="A3277" t="s">
        <v>8881</v>
      </c>
      <c r="B3277" t="s">
        <v>7381</v>
      </c>
      <c r="C3277" t="s">
        <v>1735</v>
      </c>
      <c r="D3277" t="s">
        <v>6898</v>
      </c>
      <c r="E3277" t="s">
        <v>1715</v>
      </c>
      <c r="H3277" t="str">
        <f>INDEX('Vensim Variables'!$B:$B,MATCH(EPS!$B3277,'Vensim Variables'!$A:$A,0))</f>
        <v>g pollutant</v>
      </c>
      <c r="I3277" t="str">
        <f t="shared" si="102"/>
        <v>F gases</v>
      </c>
      <c r="J3277">
        <f>INDEX(NoSettings!$D:$D,MATCH(EPS!$A3277,NoSettings!$A:$A,0))</f>
        <v>0</v>
      </c>
      <c r="K3277">
        <f>INDEX(GWP!$C$2:$C$13,MATCH(EPS!I3277,GWP!$B$2:$B$13,0))</f>
        <v>1</v>
      </c>
      <c r="L3277" s="4">
        <f t="shared" si="103"/>
        <v>0</v>
      </c>
    </row>
    <row r="3278" spans="1:12">
      <c r="A3278" t="s">
        <v>8882</v>
      </c>
      <c r="B3278" t="s">
        <v>7381</v>
      </c>
      <c r="C3278" t="s">
        <v>1736</v>
      </c>
      <c r="D3278" t="s">
        <v>6874</v>
      </c>
      <c r="E3278" t="s">
        <v>1702</v>
      </c>
      <c r="H3278" t="str">
        <f>INDEX('Vensim Variables'!$B:$B,MATCH(EPS!$B3278,'Vensim Variables'!$A:$A,0))</f>
        <v>g pollutant</v>
      </c>
      <c r="I3278" t="str">
        <f t="shared" si="102"/>
        <v>CO2</v>
      </c>
      <c r="J3278">
        <f>INDEX(NoSettings!$D:$D,MATCH(EPS!$A3278,NoSettings!$A:$A,0))</f>
        <v>41422100000000</v>
      </c>
      <c r="K3278">
        <f>INDEX(GWP!$C$2:$C$13,MATCH(EPS!I3278,GWP!$B$2:$B$13,0))</f>
        <v>1</v>
      </c>
      <c r="L3278" s="4">
        <f t="shared" si="103"/>
        <v>41.4221</v>
      </c>
    </row>
    <row r="3279" spans="1:12">
      <c r="A3279" t="s">
        <v>8883</v>
      </c>
      <c r="B3279" t="s">
        <v>7381</v>
      </c>
      <c r="C3279" t="s">
        <v>1736</v>
      </c>
      <c r="D3279" t="s">
        <v>6874</v>
      </c>
      <c r="E3279" t="s">
        <v>1705</v>
      </c>
      <c r="H3279" t="str">
        <f>INDEX('Vensim Variables'!$B:$B,MATCH(EPS!$B3279,'Vensim Variables'!$A:$A,0))</f>
        <v>g pollutant</v>
      </c>
      <c r="I3279" t="str">
        <f t="shared" si="102"/>
        <v>VOC</v>
      </c>
      <c r="J3279">
        <f>INDEX(NoSettings!$D:$D,MATCH(EPS!$A3279,NoSettings!$A:$A,0))</f>
        <v>768936000</v>
      </c>
      <c r="K3279">
        <f>INDEX(GWP!$C$2:$C$13,MATCH(EPS!I3279,GWP!$B$2:$B$13,0))</f>
        <v>0</v>
      </c>
      <c r="L3279" s="4">
        <f t="shared" si="103"/>
        <v>0</v>
      </c>
    </row>
    <row r="3280" spans="1:12">
      <c r="A3280" t="s">
        <v>8884</v>
      </c>
      <c r="B3280" t="s">
        <v>7381</v>
      </c>
      <c r="C3280" t="s">
        <v>1736</v>
      </c>
      <c r="D3280" t="s">
        <v>6874</v>
      </c>
      <c r="E3280" t="s">
        <v>1706</v>
      </c>
      <c r="H3280" t="str">
        <f>INDEX('Vensim Variables'!$B:$B,MATCH(EPS!$B3280,'Vensim Variables'!$A:$A,0))</f>
        <v>g pollutant</v>
      </c>
      <c r="I3280" t="str">
        <f t="shared" si="102"/>
        <v>CO</v>
      </c>
      <c r="J3280">
        <f>INDEX(NoSettings!$D:$D,MATCH(EPS!$A3280,NoSettings!$A:$A,0))</f>
        <v>3789480000</v>
      </c>
      <c r="K3280">
        <f>INDEX(GWP!$C$2:$C$13,MATCH(EPS!I3280,GWP!$B$2:$B$13,0))</f>
        <v>0</v>
      </c>
      <c r="L3280" s="4">
        <f t="shared" si="103"/>
        <v>0</v>
      </c>
    </row>
    <row r="3281" spans="1:12">
      <c r="A3281" t="s">
        <v>8885</v>
      </c>
      <c r="B3281" t="s">
        <v>7381</v>
      </c>
      <c r="C3281" t="s">
        <v>1736</v>
      </c>
      <c r="D3281" t="s">
        <v>6874</v>
      </c>
      <c r="E3281" t="s">
        <v>1707</v>
      </c>
      <c r="H3281" t="str">
        <f>INDEX('Vensim Variables'!$B:$B,MATCH(EPS!$B3281,'Vensim Variables'!$A:$A,0))</f>
        <v>g pollutant</v>
      </c>
      <c r="I3281" t="str">
        <f t="shared" si="102"/>
        <v>NOx</v>
      </c>
      <c r="J3281">
        <f>INDEX(NoSettings!$D:$D,MATCH(EPS!$A3281,NoSettings!$A:$A,0))</f>
        <v>11254200000</v>
      </c>
      <c r="K3281">
        <f>INDEX(GWP!$C$2:$C$13,MATCH(EPS!I3281,GWP!$B$2:$B$13,0))</f>
        <v>0</v>
      </c>
      <c r="L3281" s="4">
        <f t="shared" si="103"/>
        <v>0</v>
      </c>
    </row>
    <row r="3282" spans="1:12">
      <c r="A3282" t="s">
        <v>8886</v>
      </c>
      <c r="B3282" t="s">
        <v>7381</v>
      </c>
      <c r="C3282" t="s">
        <v>1736</v>
      </c>
      <c r="D3282" t="s">
        <v>6874</v>
      </c>
      <c r="E3282" t="s">
        <v>1708</v>
      </c>
      <c r="H3282" t="str">
        <f>INDEX('Vensim Variables'!$B:$B,MATCH(EPS!$B3282,'Vensim Variables'!$A:$A,0))</f>
        <v>g pollutant</v>
      </c>
      <c r="I3282" t="str">
        <f t="shared" si="102"/>
        <v>PM10</v>
      </c>
      <c r="J3282">
        <f>INDEX(NoSettings!$D:$D,MATCH(EPS!$A3282,NoSettings!$A:$A,0))</f>
        <v>797640000</v>
      </c>
      <c r="K3282">
        <f>INDEX(GWP!$C$2:$C$13,MATCH(EPS!I3282,GWP!$B$2:$B$13,0))</f>
        <v>0</v>
      </c>
      <c r="L3282" s="4">
        <f t="shared" si="103"/>
        <v>0</v>
      </c>
    </row>
    <row r="3283" spans="1:12">
      <c r="A3283" t="s">
        <v>8887</v>
      </c>
      <c r="B3283" t="s">
        <v>7381</v>
      </c>
      <c r="C3283" t="s">
        <v>1736</v>
      </c>
      <c r="D3283" t="s">
        <v>6874</v>
      </c>
      <c r="E3283" t="s">
        <v>1709</v>
      </c>
      <c r="H3283" t="str">
        <f>INDEX('Vensim Variables'!$B:$B,MATCH(EPS!$B3283,'Vensim Variables'!$A:$A,0))</f>
        <v>g pollutant</v>
      </c>
      <c r="I3283" t="str">
        <f t="shared" si="102"/>
        <v>PM25</v>
      </c>
      <c r="J3283">
        <f>INDEX(NoSettings!$D:$D,MATCH(EPS!$A3283,NoSettings!$A:$A,0))</f>
        <v>715392000</v>
      </c>
      <c r="K3283">
        <f>INDEX(GWP!$C$2:$C$13,MATCH(EPS!I3283,GWP!$B$2:$B$13,0))</f>
        <v>0</v>
      </c>
      <c r="L3283" s="4">
        <f t="shared" si="103"/>
        <v>0</v>
      </c>
    </row>
    <row r="3284" spans="1:12">
      <c r="A3284" t="s">
        <v>8888</v>
      </c>
      <c r="B3284" t="s">
        <v>7381</v>
      </c>
      <c r="C3284" t="s">
        <v>1736</v>
      </c>
      <c r="D3284" t="s">
        <v>6874</v>
      </c>
      <c r="E3284" t="s">
        <v>1710</v>
      </c>
      <c r="H3284" t="str">
        <f>INDEX('Vensim Variables'!$B:$B,MATCH(EPS!$B3284,'Vensim Variables'!$A:$A,0))</f>
        <v>g pollutant</v>
      </c>
      <c r="I3284" t="str">
        <f t="shared" si="102"/>
        <v>SOx</v>
      </c>
      <c r="J3284">
        <f>INDEX(NoSettings!$D:$D,MATCH(EPS!$A3284,NoSettings!$A:$A,0))</f>
        <v>1855820000</v>
      </c>
      <c r="K3284">
        <f>INDEX(GWP!$C$2:$C$13,MATCH(EPS!I3284,GWP!$B$2:$B$13,0))</f>
        <v>0</v>
      </c>
      <c r="L3284" s="4">
        <f t="shared" si="103"/>
        <v>0</v>
      </c>
    </row>
    <row r="3285" spans="1:12">
      <c r="A3285" t="s">
        <v>8889</v>
      </c>
      <c r="B3285" t="s">
        <v>7381</v>
      </c>
      <c r="C3285" t="s">
        <v>1736</v>
      </c>
      <c r="D3285" t="s">
        <v>6874</v>
      </c>
      <c r="E3285" t="s">
        <v>1711</v>
      </c>
      <c r="H3285" t="str">
        <f>INDEX('Vensim Variables'!$B:$B,MATCH(EPS!$B3285,'Vensim Variables'!$A:$A,0))</f>
        <v>g pollutant</v>
      </c>
      <c r="I3285" t="str">
        <f t="shared" si="102"/>
        <v>BC</v>
      </c>
      <c r="J3285">
        <f>INDEX(NoSettings!$D:$D,MATCH(EPS!$A3285,NoSettings!$A:$A,0))</f>
        <v>187128000</v>
      </c>
      <c r="K3285">
        <f>INDEX(GWP!$C$2:$C$13,MATCH(EPS!I3285,GWP!$B$2:$B$13,0))</f>
        <v>0</v>
      </c>
      <c r="L3285" s="4">
        <f t="shared" si="103"/>
        <v>0</v>
      </c>
    </row>
    <row r="3286" spans="1:12">
      <c r="A3286" t="s">
        <v>8890</v>
      </c>
      <c r="B3286" t="s">
        <v>7381</v>
      </c>
      <c r="C3286" t="s">
        <v>1736</v>
      </c>
      <c r="D3286" t="s">
        <v>6874</v>
      </c>
      <c r="E3286" t="s">
        <v>1712</v>
      </c>
      <c r="H3286" t="str">
        <f>INDEX('Vensim Variables'!$B:$B,MATCH(EPS!$B3286,'Vensim Variables'!$A:$A,0))</f>
        <v>g pollutant</v>
      </c>
      <c r="I3286" t="str">
        <f t="shared" si="102"/>
        <v>OC</v>
      </c>
      <c r="J3286">
        <f>INDEX(NoSettings!$D:$D,MATCH(EPS!$A3286,NoSettings!$A:$A,0))</f>
        <v>123096000</v>
      </c>
      <c r="K3286">
        <f>INDEX(GWP!$C$2:$C$13,MATCH(EPS!I3286,GWP!$B$2:$B$13,0))</f>
        <v>0</v>
      </c>
      <c r="L3286" s="4">
        <f t="shared" si="103"/>
        <v>0</v>
      </c>
    </row>
    <row r="3287" spans="1:12">
      <c r="A3287" t="s">
        <v>8891</v>
      </c>
      <c r="B3287" t="s">
        <v>7381</v>
      </c>
      <c r="C3287" t="s">
        <v>1736</v>
      </c>
      <c r="D3287" t="s">
        <v>6874</v>
      </c>
      <c r="E3287" t="s">
        <v>1713</v>
      </c>
      <c r="H3287" t="str">
        <f>INDEX('Vensim Variables'!$B:$B,MATCH(EPS!$B3287,'Vensim Variables'!$A:$A,0))</f>
        <v>g pollutant</v>
      </c>
      <c r="I3287" t="str">
        <f t="shared" si="102"/>
        <v>CH4</v>
      </c>
      <c r="J3287">
        <f>INDEX(NoSettings!$D:$D,MATCH(EPS!$A3287,NoSettings!$A:$A,0))</f>
        <v>1150920000</v>
      </c>
      <c r="K3287">
        <f>INDEX(GWP!$C$2:$C$13,MATCH(EPS!I3287,GWP!$B$2:$B$13,0))</f>
        <v>28</v>
      </c>
      <c r="L3287" s="4">
        <f t="shared" si="103"/>
        <v>3.2225759999999999E-2</v>
      </c>
    </row>
    <row r="3288" spans="1:12">
      <c r="A3288" t="s">
        <v>8892</v>
      </c>
      <c r="B3288" t="s">
        <v>7381</v>
      </c>
      <c r="C3288" t="s">
        <v>1736</v>
      </c>
      <c r="D3288" t="s">
        <v>6874</v>
      </c>
      <c r="E3288" t="s">
        <v>1714</v>
      </c>
      <c r="H3288" t="str">
        <f>INDEX('Vensim Variables'!$B:$B,MATCH(EPS!$B3288,'Vensim Variables'!$A:$A,0))</f>
        <v>g pollutant</v>
      </c>
      <c r="I3288" t="str">
        <f t="shared" si="102"/>
        <v>N2O</v>
      </c>
      <c r="J3288">
        <f>INDEX(NoSettings!$D:$D,MATCH(EPS!$A3288,NoSettings!$A:$A,0))</f>
        <v>364872000</v>
      </c>
      <c r="K3288">
        <f>INDEX(GWP!$C$2:$C$13,MATCH(EPS!I3288,GWP!$B$2:$B$13,0))</f>
        <v>265</v>
      </c>
      <c r="L3288" s="4">
        <f t="shared" si="103"/>
        <v>9.6691079999999999E-2</v>
      </c>
    </row>
    <row r="3289" spans="1:12">
      <c r="A3289" t="s">
        <v>8893</v>
      </c>
      <c r="B3289" t="s">
        <v>7381</v>
      </c>
      <c r="C3289" t="s">
        <v>1736</v>
      </c>
      <c r="D3289" t="s">
        <v>6874</v>
      </c>
      <c r="E3289" t="s">
        <v>1715</v>
      </c>
      <c r="H3289" t="str">
        <f>INDEX('Vensim Variables'!$B:$B,MATCH(EPS!$B3289,'Vensim Variables'!$A:$A,0))</f>
        <v>g pollutant</v>
      </c>
      <c r="I3289" t="str">
        <f t="shared" si="102"/>
        <v>F gases</v>
      </c>
      <c r="J3289">
        <f>INDEX(NoSettings!$D:$D,MATCH(EPS!$A3289,NoSettings!$A:$A,0))</f>
        <v>0</v>
      </c>
      <c r="K3289">
        <f>INDEX(GWP!$C$2:$C$13,MATCH(EPS!I3289,GWP!$B$2:$B$13,0))</f>
        <v>1</v>
      </c>
      <c r="L3289" s="4">
        <f t="shared" si="103"/>
        <v>0</v>
      </c>
    </row>
    <row r="3290" spans="1:12">
      <c r="A3290" t="s">
        <v>8894</v>
      </c>
      <c r="B3290" t="s">
        <v>7381</v>
      </c>
      <c r="C3290" t="s">
        <v>1736</v>
      </c>
      <c r="D3290" t="s">
        <v>6875</v>
      </c>
      <c r="E3290" t="s">
        <v>1702</v>
      </c>
      <c r="H3290" t="str">
        <f>INDEX('Vensim Variables'!$B:$B,MATCH(EPS!$B3290,'Vensim Variables'!$A:$A,0))</f>
        <v>g pollutant</v>
      </c>
      <c r="I3290" t="str">
        <f t="shared" si="102"/>
        <v>CO2</v>
      </c>
      <c r="J3290">
        <f>INDEX(NoSettings!$D:$D,MATCH(EPS!$A3290,NoSettings!$A:$A,0))</f>
        <v>2737460000000</v>
      </c>
      <c r="K3290">
        <f>INDEX(GWP!$C$2:$C$13,MATCH(EPS!I3290,GWP!$B$2:$B$13,0))</f>
        <v>1</v>
      </c>
      <c r="L3290" s="4">
        <f t="shared" si="103"/>
        <v>2.73746</v>
      </c>
    </row>
    <row r="3291" spans="1:12">
      <c r="A3291" t="s">
        <v>8895</v>
      </c>
      <c r="B3291" t="s">
        <v>7381</v>
      </c>
      <c r="C3291" t="s">
        <v>1736</v>
      </c>
      <c r="D3291" t="s">
        <v>6875</v>
      </c>
      <c r="E3291" t="s">
        <v>1705</v>
      </c>
      <c r="H3291" t="str">
        <f>INDEX('Vensim Variables'!$B:$B,MATCH(EPS!$B3291,'Vensim Variables'!$A:$A,0))</f>
        <v>g pollutant</v>
      </c>
      <c r="I3291" t="str">
        <f t="shared" si="102"/>
        <v>VOC</v>
      </c>
      <c r="J3291">
        <f>INDEX(NoSettings!$D:$D,MATCH(EPS!$A3291,NoSettings!$A:$A,0))</f>
        <v>50816600</v>
      </c>
      <c r="K3291">
        <f>INDEX(GWP!$C$2:$C$13,MATCH(EPS!I3291,GWP!$B$2:$B$13,0))</f>
        <v>0</v>
      </c>
      <c r="L3291" s="4">
        <f t="shared" si="103"/>
        <v>0</v>
      </c>
    </row>
    <row r="3292" spans="1:12">
      <c r="A3292" t="s">
        <v>8896</v>
      </c>
      <c r="B3292" t="s">
        <v>7381</v>
      </c>
      <c r="C3292" t="s">
        <v>1736</v>
      </c>
      <c r="D3292" t="s">
        <v>6875</v>
      </c>
      <c r="E3292" t="s">
        <v>1706</v>
      </c>
      <c r="H3292" t="str">
        <f>INDEX('Vensim Variables'!$B:$B,MATCH(EPS!$B3292,'Vensim Variables'!$A:$A,0))</f>
        <v>g pollutant</v>
      </c>
      <c r="I3292" t="str">
        <f t="shared" si="102"/>
        <v>CO</v>
      </c>
      <c r="J3292">
        <f>INDEX(NoSettings!$D:$D,MATCH(EPS!$A3292,NoSettings!$A:$A,0))</f>
        <v>250435000</v>
      </c>
      <c r="K3292">
        <f>INDEX(GWP!$C$2:$C$13,MATCH(EPS!I3292,GWP!$B$2:$B$13,0))</f>
        <v>0</v>
      </c>
      <c r="L3292" s="4">
        <f t="shared" si="103"/>
        <v>0</v>
      </c>
    </row>
    <row r="3293" spans="1:12">
      <c r="A3293" t="s">
        <v>8897</v>
      </c>
      <c r="B3293" t="s">
        <v>7381</v>
      </c>
      <c r="C3293" t="s">
        <v>1736</v>
      </c>
      <c r="D3293" t="s">
        <v>6875</v>
      </c>
      <c r="E3293" t="s">
        <v>1707</v>
      </c>
      <c r="H3293" t="str">
        <f>INDEX('Vensim Variables'!$B:$B,MATCH(EPS!$B3293,'Vensim Variables'!$A:$A,0))</f>
        <v>g pollutant</v>
      </c>
      <c r="I3293" t="str">
        <f t="shared" si="102"/>
        <v>NOx</v>
      </c>
      <c r="J3293">
        <f>INDEX(NoSettings!$D:$D,MATCH(EPS!$A3293,NoSettings!$A:$A,0))</f>
        <v>743754000</v>
      </c>
      <c r="K3293">
        <f>INDEX(GWP!$C$2:$C$13,MATCH(EPS!I3293,GWP!$B$2:$B$13,0))</f>
        <v>0</v>
      </c>
      <c r="L3293" s="4">
        <f t="shared" si="103"/>
        <v>0</v>
      </c>
    </row>
    <row r="3294" spans="1:12">
      <c r="A3294" t="s">
        <v>8898</v>
      </c>
      <c r="B3294" t="s">
        <v>7381</v>
      </c>
      <c r="C3294" t="s">
        <v>1736</v>
      </c>
      <c r="D3294" t="s">
        <v>6875</v>
      </c>
      <c r="E3294" t="s">
        <v>1708</v>
      </c>
      <c r="H3294" t="str">
        <f>INDEX('Vensim Variables'!$B:$B,MATCH(EPS!$B3294,'Vensim Variables'!$A:$A,0))</f>
        <v>g pollutant</v>
      </c>
      <c r="I3294" t="str">
        <f t="shared" si="102"/>
        <v>PM10</v>
      </c>
      <c r="J3294">
        <f>INDEX(NoSettings!$D:$D,MATCH(EPS!$A3294,NoSettings!$A:$A,0))</f>
        <v>52713600</v>
      </c>
      <c r="K3294">
        <f>INDEX(GWP!$C$2:$C$13,MATCH(EPS!I3294,GWP!$B$2:$B$13,0))</f>
        <v>0</v>
      </c>
      <c r="L3294" s="4">
        <f t="shared" si="103"/>
        <v>0</v>
      </c>
    </row>
    <row r="3295" spans="1:12">
      <c r="A3295" t="s">
        <v>8899</v>
      </c>
      <c r="B3295" t="s">
        <v>7381</v>
      </c>
      <c r="C3295" t="s">
        <v>1736</v>
      </c>
      <c r="D3295" t="s">
        <v>6875</v>
      </c>
      <c r="E3295" t="s">
        <v>1709</v>
      </c>
      <c r="H3295" t="str">
        <f>INDEX('Vensim Variables'!$B:$B,MATCH(EPS!$B3295,'Vensim Variables'!$A:$A,0))</f>
        <v>g pollutant</v>
      </c>
      <c r="I3295" t="str">
        <f t="shared" si="102"/>
        <v>PM25</v>
      </c>
      <c r="J3295">
        <f>INDEX(NoSettings!$D:$D,MATCH(EPS!$A3295,NoSettings!$A:$A,0))</f>
        <v>47278100</v>
      </c>
      <c r="K3295">
        <f>INDEX(GWP!$C$2:$C$13,MATCH(EPS!I3295,GWP!$B$2:$B$13,0))</f>
        <v>0</v>
      </c>
      <c r="L3295" s="4">
        <f t="shared" si="103"/>
        <v>0</v>
      </c>
    </row>
    <row r="3296" spans="1:12">
      <c r="A3296" t="s">
        <v>8900</v>
      </c>
      <c r="B3296" t="s">
        <v>7381</v>
      </c>
      <c r="C3296" t="s">
        <v>1736</v>
      </c>
      <c r="D3296" t="s">
        <v>6875</v>
      </c>
      <c r="E3296" t="s">
        <v>1710</v>
      </c>
      <c r="H3296" t="str">
        <f>INDEX('Vensim Variables'!$B:$B,MATCH(EPS!$B3296,'Vensim Variables'!$A:$A,0))</f>
        <v>g pollutant</v>
      </c>
      <c r="I3296" t="str">
        <f t="shared" si="102"/>
        <v>SOx</v>
      </c>
      <c r="J3296">
        <f>INDEX(NoSettings!$D:$D,MATCH(EPS!$A3296,NoSettings!$A:$A,0))</f>
        <v>122646000</v>
      </c>
      <c r="K3296">
        <f>INDEX(GWP!$C$2:$C$13,MATCH(EPS!I3296,GWP!$B$2:$B$13,0))</f>
        <v>0</v>
      </c>
      <c r="L3296" s="4">
        <f t="shared" si="103"/>
        <v>0</v>
      </c>
    </row>
    <row r="3297" spans="1:12">
      <c r="A3297" t="s">
        <v>8901</v>
      </c>
      <c r="B3297" t="s">
        <v>7381</v>
      </c>
      <c r="C3297" t="s">
        <v>1736</v>
      </c>
      <c r="D3297" t="s">
        <v>6875</v>
      </c>
      <c r="E3297" t="s">
        <v>1711</v>
      </c>
      <c r="H3297" t="str">
        <f>INDEX('Vensim Variables'!$B:$B,MATCH(EPS!$B3297,'Vensim Variables'!$A:$A,0))</f>
        <v>g pollutant</v>
      </c>
      <c r="I3297" t="str">
        <f t="shared" si="102"/>
        <v>BC</v>
      </c>
      <c r="J3297">
        <f>INDEX(NoSettings!$D:$D,MATCH(EPS!$A3297,NoSettings!$A:$A,0))</f>
        <v>12366700</v>
      </c>
      <c r="K3297">
        <f>INDEX(GWP!$C$2:$C$13,MATCH(EPS!I3297,GWP!$B$2:$B$13,0))</f>
        <v>0</v>
      </c>
      <c r="L3297" s="4">
        <f t="shared" si="103"/>
        <v>0</v>
      </c>
    </row>
    <row r="3298" spans="1:12">
      <c r="A3298" t="s">
        <v>8902</v>
      </c>
      <c r="B3298" t="s">
        <v>7381</v>
      </c>
      <c r="C3298" t="s">
        <v>1736</v>
      </c>
      <c r="D3298" t="s">
        <v>6875</v>
      </c>
      <c r="E3298" t="s">
        <v>1712</v>
      </c>
      <c r="H3298" t="str">
        <f>INDEX('Vensim Variables'!$B:$B,MATCH(EPS!$B3298,'Vensim Variables'!$A:$A,0))</f>
        <v>g pollutant</v>
      </c>
      <c r="I3298" t="str">
        <f t="shared" si="102"/>
        <v>OC</v>
      </c>
      <c r="J3298">
        <f>INDEX(NoSettings!$D:$D,MATCH(EPS!$A3298,NoSettings!$A:$A,0))</f>
        <v>8135040</v>
      </c>
      <c r="K3298">
        <f>INDEX(GWP!$C$2:$C$13,MATCH(EPS!I3298,GWP!$B$2:$B$13,0))</f>
        <v>0</v>
      </c>
      <c r="L3298" s="4">
        <f t="shared" si="103"/>
        <v>0</v>
      </c>
    </row>
    <row r="3299" spans="1:12">
      <c r="A3299" t="s">
        <v>8903</v>
      </c>
      <c r="B3299" t="s">
        <v>7381</v>
      </c>
      <c r="C3299" t="s">
        <v>1736</v>
      </c>
      <c r="D3299" t="s">
        <v>6875</v>
      </c>
      <c r="E3299" t="s">
        <v>1713</v>
      </c>
      <c r="H3299" t="str">
        <f>INDEX('Vensim Variables'!$B:$B,MATCH(EPS!$B3299,'Vensim Variables'!$A:$A,0))</f>
        <v>g pollutant</v>
      </c>
      <c r="I3299" t="str">
        <f t="shared" si="102"/>
        <v>CH4</v>
      </c>
      <c r="J3299">
        <f>INDEX(NoSettings!$D:$D,MATCH(EPS!$A3299,NoSettings!$A:$A,0))</f>
        <v>76060800</v>
      </c>
      <c r="K3299">
        <f>INDEX(GWP!$C$2:$C$13,MATCH(EPS!I3299,GWP!$B$2:$B$13,0))</f>
        <v>28</v>
      </c>
      <c r="L3299" s="4">
        <f t="shared" si="103"/>
        <v>2.1297023999999999E-3</v>
      </c>
    </row>
    <row r="3300" spans="1:12">
      <c r="A3300" t="s">
        <v>8904</v>
      </c>
      <c r="B3300" t="s">
        <v>7381</v>
      </c>
      <c r="C3300" t="s">
        <v>1736</v>
      </c>
      <c r="D3300" t="s">
        <v>6875</v>
      </c>
      <c r="E3300" t="s">
        <v>1714</v>
      </c>
      <c r="H3300" t="str">
        <f>INDEX('Vensim Variables'!$B:$B,MATCH(EPS!$B3300,'Vensim Variables'!$A:$A,0))</f>
        <v>g pollutant</v>
      </c>
      <c r="I3300" t="str">
        <f t="shared" si="102"/>
        <v>N2O</v>
      </c>
      <c r="J3300">
        <f>INDEX(NoSettings!$D:$D,MATCH(EPS!$A3300,NoSettings!$A:$A,0))</f>
        <v>24113300</v>
      </c>
      <c r="K3300">
        <f>INDEX(GWP!$C$2:$C$13,MATCH(EPS!I3300,GWP!$B$2:$B$13,0))</f>
        <v>265</v>
      </c>
      <c r="L3300" s="4">
        <f t="shared" si="103"/>
        <v>6.3900245E-3</v>
      </c>
    </row>
    <row r="3301" spans="1:12">
      <c r="A3301" t="s">
        <v>8905</v>
      </c>
      <c r="B3301" t="s">
        <v>7381</v>
      </c>
      <c r="C3301" t="s">
        <v>1736</v>
      </c>
      <c r="D3301" t="s">
        <v>6875</v>
      </c>
      <c r="E3301" t="s">
        <v>1715</v>
      </c>
      <c r="H3301" t="str">
        <f>INDEX('Vensim Variables'!$B:$B,MATCH(EPS!$B3301,'Vensim Variables'!$A:$A,0))</f>
        <v>g pollutant</v>
      </c>
      <c r="I3301" t="str">
        <f t="shared" si="102"/>
        <v>F gases</v>
      </c>
      <c r="J3301">
        <f>INDEX(NoSettings!$D:$D,MATCH(EPS!$A3301,NoSettings!$A:$A,0))</f>
        <v>0</v>
      </c>
      <c r="K3301">
        <f>INDEX(GWP!$C$2:$C$13,MATCH(EPS!I3301,GWP!$B$2:$B$13,0))</f>
        <v>1</v>
      </c>
      <c r="L3301" s="4">
        <f t="shared" si="103"/>
        <v>0</v>
      </c>
    </row>
    <row r="3302" spans="1:12">
      <c r="A3302" t="s">
        <v>8906</v>
      </c>
      <c r="B3302" t="s">
        <v>7381</v>
      </c>
      <c r="C3302" t="s">
        <v>1736</v>
      </c>
      <c r="D3302" t="s">
        <v>6876</v>
      </c>
      <c r="E3302" t="s">
        <v>1702</v>
      </c>
      <c r="H3302" t="str">
        <f>INDEX('Vensim Variables'!$B:$B,MATCH(EPS!$B3302,'Vensim Variables'!$A:$A,0))</f>
        <v>g pollutant</v>
      </c>
      <c r="I3302" t="str">
        <f t="shared" si="102"/>
        <v>CO2</v>
      </c>
      <c r="J3302">
        <f>INDEX(NoSettings!$D:$D,MATCH(EPS!$A3302,NoSettings!$A:$A,0))</f>
        <v>10145400000000</v>
      </c>
      <c r="K3302">
        <f>INDEX(GWP!$C$2:$C$13,MATCH(EPS!I3302,GWP!$B$2:$B$13,0))</f>
        <v>1</v>
      </c>
      <c r="L3302" s="4">
        <f t="shared" si="103"/>
        <v>10.1454</v>
      </c>
    </row>
    <row r="3303" spans="1:12">
      <c r="A3303" t="s">
        <v>8907</v>
      </c>
      <c r="B3303" t="s">
        <v>7381</v>
      </c>
      <c r="C3303" t="s">
        <v>1736</v>
      </c>
      <c r="D3303" t="s">
        <v>6876</v>
      </c>
      <c r="E3303" t="s">
        <v>1705</v>
      </c>
      <c r="H3303" t="str">
        <f>INDEX('Vensim Variables'!$B:$B,MATCH(EPS!$B3303,'Vensim Variables'!$A:$A,0))</f>
        <v>g pollutant</v>
      </c>
      <c r="I3303" t="str">
        <f t="shared" si="102"/>
        <v>VOC</v>
      </c>
      <c r="J3303">
        <f>INDEX(NoSettings!$D:$D,MATCH(EPS!$A3303,NoSettings!$A:$A,0))</f>
        <v>188334000</v>
      </c>
      <c r="K3303">
        <f>INDEX(GWP!$C$2:$C$13,MATCH(EPS!I3303,GWP!$B$2:$B$13,0))</f>
        <v>0</v>
      </c>
      <c r="L3303" s="4">
        <f t="shared" si="103"/>
        <v>0</v>
      </c>
    </row>
    <row r="3304" spans="1:12">
      <c r="A3304" t="s">
        <v>8908</v>
      </c>
      <c r="B3304" t="s">
        <v>7381</v>
      </c>
      <c r="C3304" t="s">
        <v>1736</v>
      </c>
      <c r="D3304" t="s">
        <v>6876</v>
      </c>
      <c r="E3304" t="s">
        <v>1706</v>
      </c>
      <c r="H3304" t="str">
        <f>INDEX('Vensim Variables'!$B:$B,MATCH(EPS!$B3304,'Vensim Variables'!$A:$A,0))</f>
        <v>g pollutant</v>
      </c>
      <c r="I3304" t="str">
        <f t="shared" si="102"/>
        <v>CO</v>
      </c>
      <c r="J3304">
        <f>INDEX(NoSettings!$D:$D,MATCH(EPS!$A3304,NoSettings!$A:$A,0))</f>
        <v>928148000</v>
      </c>
      <c r="K3304">
        <f>INDEX(GWP!$C$2:$C$13,MATCH(EPS!I3304,GWP!$B$2:$B$13,0))</f>
        <v>0</v>
      </c>
      <c r="L3304" s="4">
        <f t="shared" si="103"/>
        <v>0</v>
      </c>
    </row>
    <row r="3305" spans="1:12">
      <c r="A3305" t="s">
        <v>8909</v>
      </c>
      <c r="B3305" t="s">
        <v>7381</v>
      </c>
      <c r="C3305" t="s">
        <v>1736</v>
      </c>
      <c r="D3305" t="s">
        <v>6876</v>
      </c>
      <c r="E3305" t="s">
        <v>1707</v>
      </c>
      <c r="H3305" t="str">
        <f>INDEX('Vensim Variables'!$B:$B,MATCH(EPS!$B3305,'Vensim Variables'!$A:$A,0))</f>
        <v>g pollutant</v>
      </c>
      <c r="I3305" t="str">
        <f t="shared" si="102"/>
        <v>NOx</v>
      </c>
      <c r="J3305">
        <f>INDEX(NoSettings!$D:$D,MATCH(EPS!$A3305,NoSettings!$A:$A,0))</f>
        <v>2756460000</v>
      </c>
      <c r="K3305">
        <f>INDEX(GWP!$C$2:$C$13,MATCH(EPS!I3305,GWP!$B$2:$B$13,0))</f>
        <v>0</v>
      </c>
      <c r="L3305" s="4">
        <f t="shared" si="103"/>
        <v>0</v>
      </c>
    </row>
    <row r="3306" spans="1:12">
      <c r="A3306" t="s">
        <v>8910</v>
      </c>
      <c r="B3306" t="s">
        <v>7381</v>
      </c>
      <c r="C3306" t="s">
        <v>1736</v>
      </c>
      <c r="D3306" t="s">
        <v>6876</v>
      </c>
      <c r="E3306" t="s">
        <v>1708</v>
      </c>
      <c r="H3306" t="str">
        <f>INDEX('Vensim Variables'!$B:$B,MATCH(EPS!$B3306,'Vensim Variables'!$A:$A,0))</f>
        <v>g pollutant</v>
      </c>
      <c r="I3306" t="str">
        <f t="shared" si="102"/>
        <v>PM10</v>
      </c>
      <c r="J3306">
        <f>INDEX(NoSettings!$D:$D,MATCH(EPS!$A3306,NoSettings!$A:$A,0))</f>
        <v>195364000</v>
      </c>
      <c r="K3306">
        <f>INDEX(GWP!$C$2:$C$13,MATCH(EPS!I3306,GWP!$B$2:$B$13,0))</f>
        <v>0</v>
      </c>
      <c r="L3306" s="4">
        <f t="shared" si="103"/>
        <v>0</v>
      </c>
    </row>
    <row r="3307" spans="1:12">
      <c r="A3307" t="s">
        <v>8911</v>
      </c>
      <c r="B3307" t="s">
        <v>7381</v>
      </c>
      <c r="C3307" t="s">
        <v>1736</v>
      </c>
      <c r="D3307" t="s">
        <v>6876</v>
      </c>
      <c r="E3307" t="s">
        <v>1709</v>
      </c>
      <c r="H3307" t="str">
        <f>INDEX('Vensim Variables'!$B:$B,MATCH(EPS!$B3307,'Vensim Variables'!$A:$A,0))</f>
        <v>g pollutant</v>
      </c>
      <c r="I3307" t="str">
        <f t="shared" si="102"/>
        <v>PM25</v>
      </c>
      <c r="J3307">
        <f>INDEX(NoSettings!$D:$D,MATCH(EPS!$A3307,NoSettings!$A:$A,0))</f>
        <v>175219000</v>
      </c>
      <c r="K3307">
        <f>INDEX(GWP!$C$2:$C$13,MATCH(EPS!I3307,GWP!$B$2:$B$13,0))</f>
        <v>0</v>
      </c>
      <c r="L3307" s="4">
        <f t="shared" si="103"/>
        <v>0</v>
      </c>
    </row>
    <row r="3308" spans="1:12">
      <c r="A3308" t="s">
        <v>8912</v>
      </c>
      <c r="B3308" t="s">
        <v>7381</v>
      </c>
      <c r="C3308" t="s">
        <v>1736</v>
      </c>
      <c r="D3308" t="s">
        <v>6876</v>
      </c>
      <c r="E3308" t="s">
        <v>1710</v>
      </c>
      <c r="H3308" t="str">
        <f>INDEX('Vensim Variables'!$B:$B,MATCH(EPS!$B3308,'Vensim Variables'!$A:$A,0))</f>
        <v>g pollutant</v>
      </c>
      <c r="I3308" t="str">
        <f t="shared" si="102"/>
        <v>SOx</v>
      </c>
      <c r="J3308">
        <f>INDEX(NoSettings!$D:$D,MATCH(EPS!$A3308,NoSettings!$A:$A,0))</f>
        <v>454542000</v>
      </c>
      <c r="K3308">
        <f>INDEX(GWP!$C$2:$C$13,MATCH(EPS!I3308,GWP!$B$2:$B$13,0))</f>
        <v>0</v>
      </c>
      <c r="L3308" s="4">
        <f t="shared" si="103"/>
        <v>0</v>
      </c>
    </row>
    <row r="3309" spans="1:12">
      <c r="A3309" t="s">
        <v>8913</v>
      </c>
      <c r="B3309" t="s">
        <v>7381</v>
      </c>
      <c r="C3309" t="s">
        <v>1736</v>
      </c>
      <c r="D3309" t="s">
        <v>6876</v>
      </c>
      <c r="E3309" t="s">
        <v>1711</v>
      </c>
      <c r="H3309" t="str">
        <f>INDEX('Vensim Variables'!$B:$B,MATCH(EPS!$B3309,'Vensim Variables'!$A:$A,0))</f>
        <v>g pollutant</v>
      </c>
      <c r="I3309" t="str">
        <f t="shared" si="102"/>
        <v>BC</v>
      </c>
      <c r="J3309">
        <f>INDEX(NoSettings!$D:$D,MATCH(EPS!$A3309,NoSettings!$A:$A,0))</f>
        <v>45832800</v>
      </c>
      <c r="K3309">
        <f>INDEX(GWP!$C$2:$C$13,MATCH(EPS!I3309,GWP!$B$2:$B$13,0))</f>
        <v>0</v>
      </c>
      <c r="L3309" s="4">
        <f t="shared" si="103"/>
        <v>0</v>
      </c>
    </row>
    <row r="3310" spans="1:12">
      <c r="A3310" t="s">
        <v>8914</v>
      </c>
      <c r="B3310" t="s">
        <v>7381</v>
      </c>
      <c r="C3310" t="s">
        <v>1736</v>
      </c>
      <c r="D3310" t="s">
        <v>6876</v>
      </c>
      <c r="E3310" t="s">
        <v>1712</v>
      </c>
      <c r="H3310" t="str">
        <f>INDEX('Vensim Variables'!$B:$B,MATCH(EPS!$B3310,'Vensim Variables'!$A:$A,0))</f>
        <v>g pollutant</v>
      </c>
      <c r="I3310" t="str">
        <f t="shared" si="102"/>
        <v>OC</v>
      </c>
      <c r="J3310">
        <f>INDEX(NoSettings!$D:$D,MATCH(EPS!$A3310,NoSettings!$A:$A,0))</f>
        <v>30149600</v>
      </c>
      <c r="K3310">
        <f>INDEX(GWP!$C$2:$C$13,MATCH(EPS!I3310,GWP!$B$2:$B$13,0))</f>
        <v>0</v>
      </c>
      <c r="L3310" s="4">
        <f t="shared" si="103"/>
        <v>0</v>
      </c>
    </row>
    <row r="3311" spans="1:12">
      <c r="A3311" t="s">
        <v>8915</v>
      </c>
      <c r="B3311" t="s">
        <v>7381</v>
      </c>
      <c r="C3311" t="s">
        <v>1736</v>
      </c>
      <c r="D3311" t="s">
        <v>6876</v>
      </c>
      <c r="E3311" t="s">
        <v>1713</v>
      </c>
      <c r="H3311" t="str">
        <f>INDEX('Vensim Variables'!$B:$B,MATCH(EPS!$B3311,'Vensim Variables'!$A:$A,0))</f>
        <v>g pollutant</v>
      </c>
      <c r="I3311" t="str">
        <f t="shared" si="102"/>
        <v>CH4</v>
      </c>
      <c r="J3311">
        <f>INDEX(NoSettings!$D:$D,MATCH(EPS!$A3311,NoSettings!$A:$A,0))</f>
        <v>281892000</v>
      </c>
      <c r="K3311">
        <f>INDEX(GWP!$C$2:$C$13,MATCH(EPS!I3311,GWP!$B$2:$B$13,0))</f>
        <v>28</v>
      </c>
      <c r="L3311" s="4">
        <f t="shared" si="103"/>
        <v>7.8929759999999995E-3</v>
      </c>
    </row>
    <row r="3312" spans="1:12">
      <c r="A3312" t="s">
        <v>8916</v>
      </c>
      <c r="B3312" t="s">
        <v>7381</v>
      </c>
      <c r="C3312" t="s">
        <v>1736</v>
      </c>
      <c r="D3312" t="s">
        <v>6876</v>
      </c>
      <c r="E3312" t="s">
        <v>1714</v>
      </c>
      <c r="H3312" t="str">
        <f>INDEX('Vensim Variables'!$B:$B,MATCH(EPS!$B3312,'Vensim Variables'!$A:$A,0))</f>
        <v>g pollutant</v>
      </c>
      <c r="I3312" t="str">
        <f t="shared" si="102"/>
        <v>N2O</v>
      </c>
      <c r="J3312">
        <f>INDEX(NoSettings!$D:$D,MATCH(EPS!$A3312,NoSettings!$A:$A,0))</f>
        <v>89367200</v>
      </c>
      <c r="K3312">
        <f>INDEX(GWP!$C$2:$C$13,MATCH(EPS!I3312,GWP!$B$2:$B$13,0))</f>
        <v>265</v>
      </c>
      <c r="L3312" s="4">
        <f t="shared" si="103"/>
        <v>2.3682307999999999E-2</v>
      </c>
    </row>
    <row r="3313" spans="1:12">
      <c r="A3313" t="s">
        <v>8917</v>
      </c>
      <c r="B3313" t="s">
        <v>7381</v>
      </c>
      <c r="C3313" t="s">
        <v>1736</v>
      </c>
      <c r="D3313" t="s">
        <v>6876</v>
      </c>
      <c r="E3313" t="s">
        <v>1715</v>
      </c>
      <c r="H3313" t="str">
        <f>INDEX('Vensim Variables'!$B:$B,MATCH(EPS!$B3313,'Vensim Variables'!$A:$A,0))</f>
        <v>g pollutant</v>
      </c>
      <c r="I3313" t="str">
        <f t="shared" si="102"/>
        <v>F gases</v>
      </c>
      <c r="J3313">
        <f>INDEX(NoSettings!$D:$D,MATCH(EPS!$A3313,NoSettings!$A:$A,0))</f>
        <v>0</v>
      </c>
      <c r="K3313">
        <f>INDEX(GWP!$C$2:$C$13,MATCH(EPS!I3313,GWP!$B$2:$B$13,0))</f>
        <v>1</v>
      </c>
      <c r="L3313" s="4">
        <f t="shared" si="103"/>
        <v>0</v>
      </c>
    </row>
    <row r="3314" spans="1:12">
      <c r="A3314" t="s">
        <v>8918</v>
      </c>
      <c r="B3314" t="s">
        <v>7381</v>
      </c>
      <c r="C3314" t="s">
        <v>1736</v>
      </c>
      <c r="D3314" t="s">
        <v>6877</v>
      </c>
      <c r="E3314" t="s">
        <v>1702</v>
      </c>
      <c r="H3314" t="str">
        <f>INDEX('Vensim Variables'!$B:$B,MATCH(EPS!$B3314,'Vensim Variables'!$A:$A,0))</f>
        <v>g pollutant</v>
      </c>
      <c r="I3314" t="str">
        <f t="shared" si="102"/>
        <v>CO2</v>
      </c>
      <c r="J3314">
        <f>INDEX(NoSettings!$D:$D,MATCH(EPS!$A3314,NoSettings!$A:$A,0))</f>
        <v>7425210000000</v>
      </c>
      <c r="K3314">
        <f>INDEX(GWP!$C$2:$C$13,MATCH(EPS!I3314,GWP!$B$2:$B$13,0))</f>
        <v>1</v>
      </c>
      <c r="L3314" s="4">
        <f t="shared" si="103"/>
        <v>7.4252099999999999</v>
      </c>
    </row>
    <row r="3315" spans="1:12">
      <c r="A3315" t="s">
        <v>8919</v>
      </c>
      <c r="B3315" t="s">
        <v>7381</v>
      </c>
      <c r="C3315" t="s">
        <v>1736</v>
      </c>
      <c r="D3315" t="s">
        <v>6877</v>
      </c>
      <c r="E3315" t="s">
        <v>1705</v>
      </c>
      <c r="H3315" t="str">
        <f>INDEX('Vensim Variables'!$B:$B,MATCH(EPS!$B3315,'Vensim Variables'!$A:$A,0))</f>
        <v>g pollutant</v>
      </c>
      <c r="I3315" t="str">
        <f t="shared" si="102"/>
        <v>VOC</v>
      </c>
      <c r="J3315">
        <f>INDEX(NoSettings!$D:$D,MATCH(EPS!$A3315,NoSettings!$A:$A,0))</f>
        <v>137837000</v>
      </c>
      <c r="K3315">
        <f>INDEX(GWP!$C$2:$C$13,MATCH(EPS!I3315,GWP!$B$2:$B$13,0))</f>
        <v>0</v>
      </c>
      <c r="L3315" s="4">
        <f t="shared" si="103"/>
        <v>0</v>
      </c>
    </row>
    <row r="3316" spans="1:12">
      <c r="A3316" t="s">
        <v>8920</v>
      </c>
      <c r="B3316" t="s">
        <v>7381</v>
      </c>
      <c r="C3316" t="s">
        <v>1736</v>
      </c>
      <c r="D3316" t="s">
        <v>6877</v>
      </c>
      <c r="E3316" t="s">
        <v>1706</v>
      </c>
      <c r="H3316" t="str">
        <f>INDEX('Vensim Variables'!$B:$B,MATCH(EPS!$B3316,'Vensim Variables'!$A:$A,0))</f>
        <v>g pollutant</v>
      </c>
      <c r="I3316" t="str">
        <f t="shared" si="102"/>
        <v>CO</v>
      </c>
      <c r="J3316">
        <f>INDEX(NoSettings!$D:$D,MATCH(EPS!$A3316,NoSettings!$A:$A,0))</f>
        <v>679292000</v>
      </c>
      <c r="K3316">
        <f>INDEX(GWP!$C$2:$C$13,MATCH(EPS!I3316,GWP!$B$2:$B$13,0))</f>
        <v>0</v>
      </c>
      <c r="L3316" s="4">
        <f t="shared" si="103"/>
        <v>0</v>
      </c>
    </row>
    <row r="3317" spans="1:12">
      <c r="A3317" t="s">
        <v>8921</v>
      </c>
      <c r="B3317" t="s">
        <v>7381</v>
      </c>
      <c r="C3317" t="s">
        <v>1736</v>
      </c>
      <c r="D3317" t="s">
        <v>6877</v>
      </c>
      <c r="E3317" t="s">
        <v>1707</v>
      </c>
      <c r="H3317" t="str">
        <f>INDEX('Vensim Variables'!$B:$B,MATCH(EPS!$B3317,'Vensim Variables'!$A:$A,0))</f>
        <v>g pollutant</v>
      </c>
      <c r="I3317" t="str">
        <f t="shared" si="102"/>
        <v>NOx</v>
      </c>
      <c r="J3317">
        <f>INDEX(NoSettings!$D:$D,MATCH(EPS!$A3317,NoSettings!$A:$A,0))</f>
        <v>2017390000</v>
      </c>
      <c r="K3317">
        <f>INDEX(GWP!$C$2:$C$13,MATCH(EPS!I3317,GWP!$B$2:$B$13,0))</f>
        <v>0</v>
      </c>
      <c r="L3317" s="4">
        <f t="shared" si="103"/>
        <v>0</v>
      </c>
    </row>
    <row r="3318" spans="1:12">
      <c r="A3318" t="s">
        <v>8922</v>
      </c>
      <c r="B3318" t="s">
        <v>7381</v>
      </c>
      <c r="C3318" t="s">
        <v>1736</v>
      </c>
      <c r="D3318" t="s">
        <v>6877</v>
      </c>
      <c r="E3318" t="s">
        <v>1708</v>
      </c>
      <c r="H3318" t="str">
        <f>INDEX('Vensim Variables'!$B:$B,MATCH(EPS!$B3318,'Vensim Variables'!$A:$A,0))</f>
        <v>g pollutant</v>
      </c>
      <c r="I3318" t="str">
        <f t="shared" si="102"/>
        <v>PM10</v>
      </c>
      <c r="J3318">
        <f>INDEX(NoSettings!$D:$D,MATCH(EPS!$A3318,NoSettings!$A:$A,0))</f>
        <v>142983000</v>
      </c>
      <c r="K3318">
        <f>INDEX(GWP!$C$2:$C$13,MATCH(EPS!I3318,GWP!$B$2:$B$13,0))</f>
        <v>0</v>
      </c>
      <c r="L3318" s="4">
        <f t="shared" si="103"/>
        <v>0</v>
      </c>
    </row>
    <row r="3319" spans="1:12">
      <c r="A3319" t="s">
        <v>8923</v>
      </c>
      <c r="B3319" t="s">
        <v>7381</v>
      </c>
      <c r="C3319" t="s">
        <v>1736</v>
      </c>
      <c r="D3319" t="s">
        <v>6877</v>
      </c>
      <c r="E3319" t="s">
        <v>1709</v>
      </c>
      <c r="H3319" t="str">
        <f>INDEX('Vensim Variables'!$B:$B,MATCH(EPS!$B3319,'Vensim Variables'!$A:$A,0))</f>
        <v>g pollutant</v>
      </c>
      <c r="I3319" t="str">
        <f t="shared" si="102"/>
        <v>PM25</v>
      </c>
      <c r="J3319">
        <f>INDEX(NoSettings!$D:$D,MATCH(EPS!$A3319,NoSettings!$A:$A,0))</f>
        <v>128239000</v>
      </c>
      <c r="K3319">
        <f>INDEX(GWP!$C$2:$C$13,MATCH(EPS!I3319,GWP!$B$2:$B$13,0))</f>
        <v>0</v>
      </c>
      <c r="L3319" s="4">
        <f t="shared" si="103"/>
        <v>0</v>
      </c>
    </row>
    <row r="3320" spans="1:12">
      <c r="A3320" t="s">
        <v>8924</v>
      </c>
      <c r="B3320" t="s">
        <v>7381</v>
      </c>
      <c r="C3320" t="s">
        <v>1736</v>
      </c>
      <c r="D3320" t="s">
        <v>6877</v>
      </c>
      <c r="E3320" t="s">
        <v>1710</v>
      </c>
      <c r="H3320" t="str">
        <f>INDEX('Vensim Variables'!$B:$B,MATCH(EPS!$B3320,'Vensim Variables'!$A:$A,0))</f>
        <v>g pollutant</v>
      </c>
      <c r="I3320" t="str">
        <f t="shared" si="102"/>
        <v>SOx</v>
      </c>
      <c r="J3320">
        <f>INDEX(NoSettings!$D:$D,MATCH(EPS!$A3320,NoSettings!$A:$A,0))</f>
        <v>332670000</v>
      </c>
      <c r="K3320">
        <f>INDEX(GWP!$C$2:$C$13,MATCH(EPS!I3320,GWP!$B$2:$B$13,0))</f>
        <v>0</v>
      </c>
      <c r="L3320" s="4">
        <f t="shared" si="103"/>
        <v>0</v>
      </c>
    </row>
    <row r="3321" spans="1:12">
      <c r="A3321" t="s">
        <v>8925</v>
      </c>
      <c r="B3321" t="s">
        <v>7381</v>
      </c>
      <c r="C3321" t="s">
        <v>1736</v>
      </c>
      <c r="D3321" t="s">
        <v>6877</v>
      </c>
      <c r="E3321" t="s">
        <v>1711</v>
      </c>
      <c r="H3321" t="str">
        <f>INDEX('Vensim Variables'!$B:$B,MATCH(EPS!$B3321,'Vensim Variables'!$A:$A,0))</f>
        <v>g pollutant</v>
      </c>
      <c r="I3321" t="str">
        <f t="shared" si="102"/>
        <v>BC</v>
      </c>
      <c r="J3321">
        <f>INDEX(NoSettings!$D:$D,MATCH(EPS!$A3321,NoSettings!$A:$A,0))</f>
        <v>33544000</v>
      </c>
      <c r="K3321">
        <f>INDEX(GWP!$C$2:$C$13,MATCH(EPS!I3321,GWP!$B$2:$B$13,0))</f>
        <v>0</v>
      </c>
      <c r="L3321" s="4">
        <f t="shared" si="103"/>
        <v>0</v>
      </c>
    </row>
    <row r="3322" spans="1:12">
      <c r="A3322" t="s">
        <v>8926</v>
      </c>
      <c r="B3322" t="s">
        <v>7381</v>
      </c>
      <c r="C3322" t="s">
        <v>1736</v>
      </c>
      <c r="D3322" t="s">
        <v>6877</v>
      </c>
      <c r="E3322" t="s">
        <v>1712</v>
      </c>
      <c r="H3322" t="str">
        <f>INDEX('Vensim Variables'!$B:$B,MATCH(EPS!$B3322,'Vensim Variables'!$A:$A,0))</f>
        <v>g pollutant</v>
      </c>
      <c r="I3322" t="str">
        <f t="shared" si="102"/>
        <v>OC</v>
      </c>
      <c r="J3322">
        <f>INDEX(NoSettings!$D:$D,MATCH(EPS!$A3322,NoSettings!$A:$A,0))</f>
        <v>22065800</v>
      </c>
      <c r="K3322">
        <f>INDEX(GWP!$C$2:$C$13,MATCH(EPS!I3322,GWP!$B$2:$B$13,0))</f>
        <v>0</v>
      </c>
      <c r="L3322" s="4">
        <f t="shared" si="103"/>
        <v>0</v>
      </c>
    </row>
    <row r="3323" spans="1:12">
      <c r="A3323" t="s">
        <v>8927</v>
      </c>
      <c r="B3323" t="s">
        <v>7381</v>
      </c>
      <c r="C3323" t="s">
        <v>1736</v>
      </c>
      <c r="D3323" t="s">
        <v>6877</v>
      </c>
      <c r="E3323" t="s">
        <v>1713</v>
      </c>
      <c r="H3323" t="str">
        <f>INDEX('Vensim Variables'!$B:$B,MATCH(EPS!$B3323,'Vensim Variables'!$A:$A,0))</f>
        <v>g pollutant</v>
      </c>
      <c r="I3323" t="str">
        <f t="shared" si="102"/>
        <v>CH4</v>
      </c>
      <c r="J3323">
        <f>INDEX(NoSettings!$D:$D,MATCH(EPS!$A3323,NoSettings!$A:$A,0))</f>
        <v>206311000</v>
      </c>
      <c r="K3323">
        <f>INDEX(GWP!$C$2:$C$13,MATCH(EPS!I3323,GWP!$B$2:$B$13,0))</f>
        <v>28</v>
      </c>
      <c r="L3323" s="4">
        <f t="shared" si="103"/>
        <v>5.7767080000000002E-3</v>
      </c>
    </row>
    <row r="3324" spans="1:12">
      <c r="A3324" t="s">
        <v>8928</v>
      </c>
      <c r="B3324" t="s">
        <v>7381</v>
      </c>
      <c r="C3324" t="s">
        <v>1736</v>
      </c>
      <c r="D3324" t="s">
        <v>6877</v>
      </c>
      <c r="E3324" t="s">
        <v>1714</v>
      </c>
      <c r="H3324" t="str">
        <f>INDEX('Vensim Variables'!$B:$B,MATCH(EPS!$B3324,'Vensim Variables'!$A:$A,0))</f>
        <v>g pollutant</v>
      </c>
      <c r="I3324" t="str">
        <f t="shared" si="102"/>
        <v>N2O</v>
      </c>
      <c r="J3324">
        <f>INDEX(NoSettings!$D:$D,MATCH(EPS!$A3324,NoSettings!$A:$A,0))</f>
        <v>65406000</v>
      </c>
      <c r="K3324">
        <f>INDEX(GWP!$C$2:$C$13,MATCH(EPS!I3324,GWP!$B$2:$B$13,0))</f>
        <v>265</v>
      </c>
      <c r="L3324" s="4">
        <f t="shared" si="103"/>
        <v>1.7332589999999998E-2</v>
      </c>
    </row>
    <row r="3325" spans="1:12">
      <c r="A3325" t="s">
        <v>8929</v>
      </c>
      <c r="B3325" t="s">
        <v>7381</v>
      </c>
      <c r="C3325" t="s">
        <v>1736</v>
      </c>
      <c r="D3325" t="s">
        <v>6877</v>
      </c>
      <c r="E3325" t="s">
        <v>1715</v>
      </c>
      <c r="H3325" t="str">
        <f>INDEX('Vensim Variables'!$B:$B,MATCH(EPS!$B3325,'Vensim Variables'!$A:$A,0))</f>
        <v>g pollutant</v>
      </c>
      <c r="I3325" t="str">
        <f t="shared" si="102"/>
        <v>F gases</v>
      </c>
      <c r="J3325">
        <f>INDEX(NoSettings!$D:$D,MATCH(EPS!$A3325,NoSettings!$A:$A,0))</f>
        <v>0</v>
      </c>
      <c r="K3325">
        <f>INDEX(GWP!$C$2:$C$13,MATCH(EPS!I3325,GWP!$B$2:$B$13,0))</f>
        <v>1</v>
      </c>
      <c r="L3325" s="4">
        <f t="shared" si="103"/>
        <v>0</v>
      </c>
    </row>
    <row r="3326" spans="1:12">
      <c r="A3326" t="s">
        <v>8930</v>
      </c>
      <c r="B3326" t="s">
        <v>7381</v>
      </c>
      <c r="C3326" t="s">
        <v>1736</v>
      </c>
      <c r="D3326" t="s">
        <v>6878</v>
      </c>
      <c r="E3326" t="s">
        <v>1702</v>
      </c>
      <c r="H3326" t="str">
        <f>INDEX('Vensim Variables'!$B:$B,MATCH(EPS!$B3326,'Vensim Variables'!$A:$A,0))</f>
        <v>g pollutant</v>
      </c>
      <c r="I3326" t="str">
        <f t="shared" si="102"/>
        <v>CO2</v>
      </c>
      <c r="J3326">
        <f>INDEX(NoSettings!$D:$D,MATCH(EPS!$A3326,NoSettings!$A:$A,0))</f>
        <v>916989000000</v>
      </c>
      <c r="K3326">
        <f>INDEX(GWP!$C$2:$C$13,MATCH(EPS!I3326,GWP!$B$2:$B$13,0))</f>
        <v>1</v>
      </c>
      <c r="L3326" s="4">
        <f t="shared" si="103"/>
        <v>0.91698900000000005</v>
      </c>
    </row>
    <row r="3327" spans="1:12">
      <c r="A3327" t="s">
        <v>8931</v>
      </c>
      <c r="B3327" t="s">
        <v>7381</v>
      </c>
      <c r="C3327" t="s">
        <v>1736</v>
      </c>
      <c r="D3327" t="s">
        <v>6878</v>
      </c>
      <c r="E3327" t="s">
        <v>1705</v>
      </c>
      <c r="H3327" t="str">
        <f>INDEX('Vensim Variables'!$B:$B,MATCH(EPS!$B3327,'Vensim Variables'!$A:$A,0))</f>
        <v>g pollutant</v>
      </c>
      <c r="I3327" t="str">
        <f t="shared" si="102"/>
        <v>VOC</v>
      </c>
      <c r="J3327">
        <f>INDEX(NoSettings!$D:$D,MATCH(EPS!$A3327,NoSettings!$A:$A,0))</f>
        <v>17022500</v>
      </c>
      <c r="K3327">
        <f>INDEX(GWP!$C$2:$C$13,MATCH(EPS!I3327,GWP!$B$2:$B$13,0))</f>
        <v>0</v>
      </c>
      <c r="L3327" s="4">
        <f t="shared" si="103"/>
        <v>0</v>
      </c>
    </row>
    <row r="3328" spans="1:12">
      <c r="A3328" t="s">
        <v>8932</v>
      </c>
      <c r="B3328" t="s">
        <v>7381</v>
      </c>
      <c r="C3328" t="s">
        <v>1736</v>
      </c>
      <c r="D3328" t="s">
        <v>6878</v>
      </c>
      <c r="E3328" t="s">
        <v>1706</v>
      </c>
      <c r="H3328" t="str">
        <f>INDEX('Vensim Variables'!$B:$B,MATCH(EPS!$B3328,'Vensim Variables'!$A:$A,0))</f>
        <v>g pollutant</v>
      </c>
      <c r="I3328" t="str">
        <f t="shared" si="102"/>
        <v>CO</v>
      </c>
      <c r="J3328">
        <f>INDEX(NoSettings!$D:$D,MATCH(EPS!$A3328,NoSettings!$A:$A,0))</f>
        <v>83890300</v>
      </c>
      <c r="K3328">
        <f>INDEX(GWP!$C$2:$C$13,MATCH(EPS!I3328,GWP!$B$2:$B$13,0))</f>
        <v>0</v>
      </c>
      <c r="L3328" s="4">
        <f t="shared" si="103"/>
        <v>0</v>
      </c>
    </row>
    <row r="3329" spans="1:12">
      <c r="A3329" t="s">
        <v>8933</v>
      </c>
      <c r="B3329" t="s">
        <v>7381</v>
      </c>
      <c r="C3329" t="s">
        <v>1736</v>
      </c>
      <c r="D3329" t="s">
        <v>6878</v>
      </c>
      <c r="E3329" t="s">
        <v>1707</v>
      </c>
      <c r="H3329" t="str">
        <f>INDEX('Vensim Variables'!$B:$B,MATCH(EPS!$B3329,'Vensim Variables'!$A:$A,0))</f>
        <v>g pollutant</v>
      </c>
      <c r="I3329" t="str">
        <f t="shared" si="102"/>
        <v>NOx</v>
      </c>
      <c r="J3329">
        <f>INDEX(NoSettings!$D:$D,MATCH(EPS!$A3329,NoSettings!$A:$A,0))</f>
        <v>249141000</v>
      </c>
      <c r="K3329">
        <f>INDEX(GWP!$C$2:$C$13,MATCH(EPS!I3329,GWP!$B$2:$B$13,0))</f>
        <v>0</v>
      </c>
      <c r="L3329" s="4">
        <f t="shared" si="103"/>
        <v>0</v>
      </c>
    </row>
    <row r="3330" spans="1:12">
      <c r="A3330" t="s">
        <v>8934</v>
      </c>
      <c r="B3330" t="s">
        <v>7381</v>
      </c>
      <c r="C3330" t="s">
        <v>1736</v>
      </c>
      <c r="D3330" t="s">
        <v>6878</v>
      </c>
      <c r="E3330" t="s">
        <v>1708</v>
      </c>
      <c r="H3330" t="str">
        <f>INDEX('Vensim Variables'!$B:$B,MATCH(EPS!$B3330,'Vensim Variables'!$A:$A,0))</f>
        <v>g pollutant</v>
      </c>
      <c r="I3330" t="str">
        <f t="shared" si="102"/>
        <v>PM10</v>
      </c>
      <c r="J3330">
        <f>INDEX(NoSettings!$D:$D,MATCH(EPS!$A3330,NoSettings!$A:$A,0))</f>
        <v>17657900</v>
      </c>
      <c r="K3330">
        <f>INDEX(GWP!$C$2:$C$13,MATCH(EPS!I3330,GWP!$B$2:$B$13,0))</f>
        <v>0</v>
      </c>
      <c r="L3330" s="4">
        <f t="shared" si="103"/>
        <v>0</v>
      </c>
    </row>
    <row r="3331" spans="1:12">
      <c r="A3331" t="s">
        <v>8935</v>
      </c>
      <c r="B3331" t="s">
        <v>7381</v>
      </c>
      <c r="C3331" t="s">
        <v>1736</v>
      </c>
      <c r="D3331" t="s">
        <v>6878</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INDEX(NoSettings!$D:$D,MATCH(EPS!$A3331,NoSettings!$A:$A,0))</f>
        <v>15837100</v>
      </c>
      <c r="K3331">
        <f>INDEX(GWP!$C$2:$C$13,MATCH(EPS!I3331,GWP!$B$2:$B$13,0))</f>
        <v>0</v>
      </c>
      <c r="L3331" s="4">
        <f t="shared" ref="L3331:L3394" si="105">IF(H3331="g pollutant",K3331*J3331/10^12,IF(H3331="MMTCO2e",J3331,IF(H3331="MWh",J3331,0)))</f>
        <v>0</v>
      </c>
    </row>
    <row r="3332" spans="1:12">
      <c r="A3332" t="s">
        <v>8936</v>
      </c>
      <c r="B3332" t="s">
        <v>7381</v>
      </c>
      <c r="C3332" t="s">
        <v>1736</v>
      </c>
      <c r="D3332" t="s">
        <v>6878</v>
      </c>
      <c r="E3332" t="s">
        <v>1710</v>
      </c>
      <c r="H3332" t="str">
        <f>INDEX('Vensim Variables'!$B:$B,MATCH(EPS!$B3332,'Vensim Variables'!$A:$A,0))</f>
        <v>g pollutant</v>
      </c>
      <c r="I3332" t="str">
        <f t="shared" si="104"/>
        <v>SOx</v>
      </c>
      <c r="J3332">
        <f>INDEX(NoSettings!$D:$D,MATCH(EPS!$A3332,NoSettings!$A:$A,0))</f>
        <v>41083600</v>
      </c>
      <c r="K3332">
        <f>INDEX(GWP!$C$2:$C$13,MATCH(EPS!I3332,GWP!$B$2:$B$13,0))</f>
        <v>0</v>
      </c>
      <c r="L3332" s="4">
        <f t="shared" si="105"/>
        <v>0</v>
      </c>
    </row>
    <row r="3333" spans="1:12">
      <c r="A3333" t="s">
        <v>8937</v>
      </c>
      <c r="B3333" t="s">
        <v>7381</v>
      </c>
      <c r="C3333" t="s">
        <v>1736</v>
      </c>
      <c r="D3333" t="s">
        <v>6878</v>
      </c>
      <c r="E3333" t="s">
        <v>1711</v>
      </c>
      <c r="H3333" t="str">
        <f>INDEX('Vensim Variables'!$B:$B,MATCH(EPS!$B3333,'Vensim Variables'!$A:$A,0))</f>
        <v>g pollutant</v>
      </c>
      <c r="I3333" t="str">
        <f t="shared" si="104"/>
        <v>BC</v>
      </c>
      <c r="J3333">
        <f>INDEX(NoSettings!$D:$D,MATCH(EPS!$A3333,NoSettings!$A:$A,0))</f>
        <v>4142580</v>
      </c>
      <c r="K3333">
        <f>INDEX(GWP!$C$2:$C$13,MATCH(EPS!I3333,GWP!$B$2:$B$13,0))</f>
        <v>0</v>
      </c>
      <c r="L3333" s="4">
        <f t="shared" si="105"/>
        <v>0</v>
      </c>
    </row>
    <row r="3334" spans="1:12">
      <c r="A3334" t="s">
        <v>8938</v>
      </c>
      <c r="B3334" t="s">
        <v>7381</v>
      </c>
      <c r="C3334" t="s">
        <v>1736</v>
      </c>
      <c r="D3334" t="s">
        <v>6878</v>
      </c>
      <c r="E3334" t="s">
        <v>1712</v>
      </c>
      <c r="H3334" t="str">
        <f>INDEX('Vensim Variables'!$B:$B,MATCH(EPS!$B3334,'Vensim Variables'!$A:$A,0))</f>
        <v>g pollutant</v>
      </c>
      <c r="I3334" t="str">
        <f t="shared" si="104"/>
        <v>OC</v>
      </c>
      <c r="J3334">
        <f>INDEX(NoSettings!$D:$D,MATCH(EPS!$A3334,NoSettings!$A:$A,0))</f>
        <v>2725060</v>
      </c>
      <c r="K3334">
        <f>INDEX(GWP!$C$2:$C$13,MATCH(EPS!I3334,GWP!$B$2:$B$13,0))</f>
        <v>0</v>
      </c>
      <c r="L3334" s="4">
        <f t="shared" si="105"/>
        <v>0</v>
      </c>
    </row>
    <row r="3335" spans="1:12">
      <c r="A3335" t="s">
        <v>8939</v>
      </c>
      <c r="B3335" t="s">
        <v>7381</v>
      </c>
      <c r="C3335" t="s">
        <v>1736</v>
      </c>
      <c r="D3335" t="s">
        <v>6878</v>
      </c>
      <c r="E3335" t="s">
        <v>1713</v>
      </c>
      <c r="H3335" t="str">
        <f>INDEX('Vensim Variables'!$B:$B,MATCH(EPS!$B3335,'Vensim Variables'!$A:$A,0))</f>
        <v>g pollutant</v>
      </c>
      <c r="I3335" t="str">
        <f t="shared" si="104"/>
        <v>CH4</v>
      </c>
      <c r="J3335">
        <f>INDEX(NoSettings!$D:$D,MATCH(EPS!$A3335,NoSettings!$A:$A,0))</f>
        <v>25478700</v>
      </c>
      <c r="K3335">
        <f>INDEX(GWP!$C$2:$C$13,MATCH(EPS!I3335,GWP!$B$2:$B$13,0))</f>
        <v>28</v>
      </c>
      <c r="L3335" s="4">
        <f t="shared" si="105"/>
        <v>7.1340360000000003E-4</v>
      </c>
    </row>
    <row r="3336" spans="1:12">
      <c r="A3336" t="s">
        <v>8940</v>
      </c>
      <c r="B3336" t="s">
        <v>7381</v>
      </c>
      <c r="C3336" t="s">
        <v>1736</v>
      </c>
      <c r="D3336" t="s">
        <v>6878</v>
      </c>
      <c r="E3336" t="s">
        <v>1714</v>
      </c>
      <c r="H3336" t="str">
        <f>INDEX('Vensim Variables'!$B:$B,MATCH(EPS!$B3336,'Vensim Variables'!$A:$A,0))</f>
        <v>g pollutant</v>
      </c>
      <c r="I3336" t="str">
        <f t="shared" si="104"/>
        <v>N2O</v>
      </c>
      <c r="J3336">
        <f>INDEX(NoSettings!$D:$D,MATCH(EPS!$A3336,NoSettings!$A:$A,0))</f>
        <v>8077420</v>
      </c>
      <c r="K3336">
        <f>INDEX(GWP!$C$2:$C$13,MATCH(EPS!I3336,GWP!$B$2:$B$13,0))</f>
        <v>265</v>
      </c>
      <c r="L3336" s="4">
        <f t="shared" si="105"/>
        <v>2.1405163E-3</v>
      </c>
    </row>
    <row r="3337" spans="1:12">
      <c r="A3337" t="s">
        <v>8941</v>
      </c>
      <c r="B3337" t="s">
        <v>7381</v>
      </c>
      <c r="C3337" t="s">
        <v>1736</v>
      </c>
      <c r="D3337" t="s">
        <v>6878</v>
      </c>
      <c r="E3337" t="s">
        <v>1715</v>
      </c>
      <c r="H3337" t="str">
        <f>INDEX('Vensim Variables'!$B:$B,MATCH(EPS!$B3337,'Vensim Variables'!$A:$A,0))</f>
        <v>g pollutant</v>
      </c>
      <c r="I3337" t="str">
        <f t="shared" si="104"/>
        <v>F gases</v>
      </c>
      <c r="J3337">
        <f>INDEX(NoSettings!$D:$D,MATCH(EPS!$A3337,NoSettings!$A:$A,0))</f>
        <v>0</v>
      </c>
      <c r="K3337">
        <f>INDEX(GWP!$C$2:$C$13,MATCH(EPS!I3337,GWP!$B$2:$B$13,0))</f>
        <v>1</v>
      </c>
      <c r="L3337" s="4">
        <f t="shared" si="105"/>
        <v>0</v>
      </c>
    </row>
    <row r="3338" spans="1:12">
      <c r="A3338" t="s">
        <v>8942</v>
      </c>
      <c r="B3338" t="s">
        <v>7381</v>
      </c>
      <c r="C3338" t="s">
        <v>1736</v>
      </c>
      <c r="D3338" t="s">
        <v>6879</v>
      </c>
      <c r="E3338" t="s">
        <v>1702</v>
      </c>
      <c r="H3338" t="str">
        <f>INDEX('Vensim Variables'!$B:$B,MATCH(EPS!$B3338,'Vensim Variables'!$A:$A,0))</f>
        <v>g pollutant</v>
      </c>
      <c r="I3338" t="str">
        <f t="shared" si="104"/>
        <v>CO2</v>
      </c>
      <c r="J3338">
        <f>INDEX(NoSettings!$D:$D,MATCH(EPS!$A3338,NoSettings!$A:$A,0))</f>
        <v>354714000000</v>
      </c>
      <c r="K3338">
        <f>INDEX(GWP!$C$2:$C$13,MATCH(EPS!I3338,GWP!$B$2:$B$13,0))</f>
        <v>1</v>
      </c>
      <c r="L3338" s="4">
        <f t="shared" si="105"/>
        <v>0.35471399999999997</v>
      </c>
    </row>
    <row r="3339" spans="1:12">
      <c r="A3339" t="s">
        <v>8943</v>
      </c>
      <c r="B3339" t="s">
        <v>7381</v>
      </c>
      <c r="C3339" t="s">
        <v>1736</v>
      </c>
      <c r="D3339" t="s">
        <v>6879</v>
      </c>
      <c r="E3339" t="s">
        <v>1705</v>
      </c>
      <c r="H3339" t="str">
        <f>INDEX('Vensim Variables'!$B:$B,MATCH(EPS!$B3339,'Vensim Variables'!$A:$A,0))</f>
        <v>g pollutant</v>
      </c>
      <c r="I3339" t="str">
        <f t="shared" si="104"/>
        <v>VOC</v>
      </c>
      <c r="J3339">
        <f>INDEX(NoSettings!$D:$D,MATCH(EPS!$A3339,NoSettings!$A:$A,0))</f>
        <v>6584710</v>
      </c>
      <c r="K3339">
        <f>INDEX(GWP!$C$2:$C$13,MATCH(EPS!I3339,GWP!$B$2:$B$13,0))</f>
        <v>0</v>
      </c>
      <c r="L3339" s="4">
        <f t="shared" si="105"/>
        <v>0</v>
      </c>
    </row>
    <row r="3340" spans="1:12">
      <c r="A3340" t="s">
        <v>8944</v>
      </c>
      <c r="B3340" t="s">
        <v>7381</v>
      </c>
      <c r="C3340" t="s">
        <v>1736</v>
      </c>
      <c r="D3340" t="s">
        <v>6879</v>
      </c>
      <c r="E3340" t="s">
        <v>1706</v>
      </c>
      <c r="H3340" t="str">
        <f>INDEX('Vensim Variables'!$B:$B,MATCH(EPS!$B3340,'Vensim Variables'!$A:$A,0))</f>
        <v>g pollutant</v>
      </c>
      <c r="I3340" t="str">
        <f t="shared" si="104"/>
        <v>CO</v>
      </c>
      <c r="J3340">
        <f>INDEX(NoSettings!$D:$D,MATCH(EPS!$A3340,NoSettings!$A:$A,0))</f>
        <v>32450900</v>
      </c>
      <c r="K3340">
        <f>INDEX(GWP!$C$2:$C$13,MATCH(EPS!I3340,GWP!$B$2:$B$13,0))</f>
        <v>0</v>
      </c>
      <c r="L3340" s="4">
        <f t="shared" si="105"/>
        <v>0</v>
      </c>
    </row>
    <row r="3341" spans="1:12">
      <c r="A3341" t="s">
        <v>8945</v>
      </c>
      <c r="B3341" t="s">
        <v>7381</v>
      </c>
      <c r="C3341" t="s">
        <v>1736</v>
      </c>
      <c r="D3341" t="s">
        <v>6879</v>
      </c>
      <c r="E3341" t="s">
        <v>1707</v>
      </c>
      <c r="H3341" t="str">
        <f>INDEX('Vensim Variables'!$B:$B,MATCH(EPS!$B3341,'Vensim Variables'!$A:$A,0))</f>
        <v>g pollutant</v>
      </c>
      <c r="I3341" t="str">
        <f t="shared" si="104"/>
        <v>NOx</v>
      </c>
      <c r="J3341">
        <f>INDEX(NoSettings!$D:$D,MATCH(EPS!$A3341,NoSettings!$A:$A,0))</f>
        <v>96374100</v>
      </c>
      <c r="K3341">
        <f>INDEX(GWP!$C$2:$C$13,MATCH(EPS!I3341,GWP!$B$2:$B$13,0))</f>
        <v>0</v>
      </c>
      <c r="L3341" s="4">
        <f t="shared" si="105"/>
        <v>0</v>
      </c>
    </row>
    <row r="3342" spans="1:12">
      <c r="A3342" t="s">
        <v>8946</v>
      </c>
      <c r="B3342" t="s">
        <v>7381</v>
      </c>
      <c r="C3342" t="s">
        <v>1736</v>
      </c>
      <c r="D3342" t="s">
        <v>6879</v>
      </c>
      <c r="E3342" t="s">
        <v>1708</v>
      </c>
      <c r="H3342" t="str">
        <f>INDEX('Vensim Variables'!$B:$B,MATCH(EPS!$B3342,'Vensim Variables'!$A:$A,0))</f>
        <v>g pollutant</v>
      </c>
      <c r="I3342" t="str">
        <f t="shared" si="104"/>
        <v>PM10</v>
      </c>
      <c r="J3342">
        <f>INDEX(NoSettings!$D:$D,MATCH(EPS!$A3342,NoSettings!$A:$A,0))</f>
        <v>6830510</v>
      </c>
      <c r="K3342">
        <f>INDEX(GWP!$C$2:$C$13,MATCH(EPS!I3342,GWP!$B$2:$B$13,0))</f>
        <v>0</v>
      </c>
      <c r="L3342" s="4">
        <f t="shared" si="105"/>
        <v>0</v>
      </c>
    </row>
    <row r="3343" spans="1:12">
      <c r="A3343" t="s">
        <v>8947</v>
      </c>
      <c r="B3343" t="s">
        <v>7381</v>
      </c>
      <c r="C3343" t="s">
        <v>1736</v>
      </c>
      <c r="D3343" t="s">
        <v>6879</v>
      </c>
      <c r="E3343" t="s">
        <v>1709</v>
      </c>
      <c r="H3343" t="str">
        <f>INDEX('Vensim Variables'!$B:$B,MATCH(EPS!$B3343,'Vensim Variables'!$A:$A,0))</f>
        <v>g pollutant</v>
      </c>
      <c r="I3343" t="str">
        <f t="shared" si="104"/>
        <v>PM25</v>
      </c>
      <c r="J3343">
        <f>INDEX(NoSettings!$D:$D,MATCH(EPS!$A3343,NoSettings!$A:$A,0))</f>
        <v>6126190</v>
      </c>
      <c r="K3343">
        <f>INDEX(GWP!$C$2:$C$13,MATCH(EPS!I3343,GWP!$B$2:$B$13,0))</f>
        <v>0</v>
      </c>
      <c r="L3343" s="4">
        <f t="shared" si="105"/>
        <v>0</v>
      </c>
    </row>
    <row r="3344" spans="1:12">
      <c r="A3344" t="s">
        <v>8948</v>
      </c>
      <c r="B3344" t="s">
        <v>7381</v>
      </c>
      <c r="C3344" t="s">
        <v>1736</v>
      </c>
      <c r="D3344" t="s">
        <v>6879</v>
      </c>
      <c r="E3344" t="s">
        <v>1710</v>
      </c>
      <c r="H3344" t="str">
        <f>INDEX('Vensim Variables'!$B:$B,MATCH(EPS!$B3344,'Vensim Variables'!$A:$A,0))</f>
        <v>g pollutant</v>
      </c>
      <c r="I3344" t="str">
        <f t="shared" si="104"/>
        <v>SOx</v>
      </c>
      <c r="J3344">
        <f>INDEX(NoSettings!$D:$D,MATCH(EPS!$A3344,NoSettings!$A:$A,0))</f>
        <v>15892200</v>
      </c>
      <c r="K3344">
        <f>INDEX(GWP!$C$2:$C$13,MATCH(EPS!I3344,GWP!$B$2:$B$13,0))</f>
        <v>0</v>
      </c>
      <c r="L3344" s="4">
        <f t="shared" si="105"/>
        <v>0</v>
      </c>
    </row>
    <row r="3345" spans="1:12">
      <c r="A3345" t="s">
        <v>8949</v>
      </c>
      <c r="B3345" t="s">
        <v>7381</v>
      </c>
      <c r="C3345" t="s">
        <v>1736</v>
      </c>
      <c r="D3345" t="s">
        <v>6879</v>
      </c>
      <c r="E3345" t="s">
        <v>1711</v>
      </c>
      <c r="H3345" t="str">
        <f>INDEX('Vensim Variables'!$B:$B,MATCH(EPS!$B3345,'Vensim Variables'!$A:$A,0))</f>
        <v>g pollutant</v>
      </c>
      <c r="I3345" t="str">
        <f t="shared" si="104"/>
        <v>BC</v>
      </c>
      <c r="J3345">
        <f>INDEX(NoSettings!$D:$D,MATCH(EPS!$A3345,NoSettings!$A:$A,0))</f>
        <v>1602450</v>
      </c>
      <c r="K3345">
        <f>INDEX(GWP!$C$2:$C$13,MATCH(EPS!I3345,GWP!$B$2:$B$13,0))</f>
        <v>0</v>
      </c>
      <c r="L3345" s="4">
        <f t="shared" si="105"/>
        <v>0</v>
      </c>
    </row>
    <row r="3346" spans="1:12">
      <c r="A3346" t="s">
        <v>8950</v>
      </c>
      <c r="B3346" t="s">
        <v>7381</v>
      </c>
      <c r="C3346" t="s">
        <v>1736</v>
      </c>
      <c r="D3346" t="s">
        <v>6879</v>
      </c>
      <c r="E3346" t="s">
        <v>1712</v>
      </c>
      <c r="H3346" t="str">
        <f>INDEX('Vensim Variables'!$B:$B,MATCH(EPS!$B3346,'Vensim Variables'!$A:$A,0))</f>
        <v>g pollutant</v>
      </c>
      <c r="I3346" t="str">
        <f t="shared" si="104"/>
        <v>OC</v>
      </c>
      <c r="J3346">
        <f>INDEX(NoSettings!$D:$D,MATCH(EPS!$A3346,NoSettings!$A:$A,0))</f>
        <v>1054120</v>
      </c>
      <c r="K3346">
        <f>INDEX(GWP!$C$2:$C$13,MATCH(EPS!I3346,GWP!$B$2:$B$13,0))</f>
        <v>0</v>
      </c>
      <c r="L3346" s="4">
        <f t="shared" si="105"/>
        <v>0</v>
      </c>
    </row>
    <row r="3347" spans="1:12">
      <c r="A3347" t="s">
        <v>8951</v>
      </c>
      <c r="B3347" t="s">
        <v>7381</v>
      </c>
      <c r="C3347" t="s">
        <v>1736</v>
      </c>
      <c r="D3347" t="s">
        <v>6879</v>
      </c>
      <c r="E3347" t="s">
        <v>1713</v>
      </c>
      <c r="H3347" t="str">
        <f>INDEX('Vensim Variables'!$B:$B,MATCH(EPS!$B3347,'Vensim Variables'!$A:$A,0))</f>
        <v>g pollutant</v>
      </c>
      <c r="I3347" t="str">
        <f t="shared" si="104"/>
        <v>CH4</v>
      </c>
      <c r="J3347">
        <f>INDEX(NoSettings!$D:$D,MATCH(EPS!$A3347,NoSettings!$A:$A,0))</f>
        <v>9855790</v>
      </c>
      <c r="K3347">
        <f>INDEX(GWP!$C$2:$C$13,MATCH(EPS!I3347,GWP!$B$2:$B$13,0))</f>
        <v>28</v>
      </c>
      <c r="L3347" s="4">
        <f t="shared" si="105"/>
        <v>2.7596211999999999E-4</v>
      </c>
    </row>
    <row r="3348" spans="1:12">
      <c r="A3348" t="s">
        <v>8952</v>
      </c>
      <c r="B3348" t="s">
        <v>7381</v>
      </c>
      <c r="C3348" t="s">
        <v>1736</v>
      </c>
      <c r="D3348" t="s">
        <v>6879</v>
      </c>
      <c r="E3348" t="s">
        <v>1714</v>
      </c>
      <c r="H3348" t="str">
        <f>INDEX('Vensim Variables'!$B:$B,MATCH(EPS!$B3348,'Vensim Variables'!$A:$A,0))</f>
        <v>g pollutant</v>
      </c>
      <c r="I3348" t="str">
        <f t="shared" si="104"/>
        <v>N2O</v>
      </c>
      <c r="J3348">
        <f>INDEX(NoSettings!$D:$D,MATCH(EPS!$A3348,NoSettings!$A:$A,0))</f>
        <v>3124550</v>
      </c>
      <c r="K3348">
        <f>INDEX(GWP!$C$2:$C$13,MATCH(EPS!I3348,GWP!$B$2:$B$13,0))</f>
        <v>265</v>
      </c>
      <c r="L3348" s="4">
        <f t="shared" si="105"/>
        <v>8.2800574999999997E-4</v>
      </c>
    </row>
    <row r="3349" spans="1:12">
      <c r="A3349" t="s">
        <v>8953</v>
      </c>
      <c r="B3349" t="s">
        <v>7381</v>
      </c>
      <c r="C3349" t="s">
        <v>1736</v>
      </c>
      <c r="D3349" t="s">
        <v>6879</v>
      </c>
      <c r="E3349" t="s">
        <v>1715</v>
      </c>
      <c r="H3349" t="str">
        <f>INDEX('Vensim Variables'!$B:$B,MATCH(EPS!$B3349,'Vensim Variables'!$A:$A,0))</f>
        <v>g pollutant</v>
      </c>
      <c r="I3349" t="str">
        <f t="shared" si="104"/>
        <v>F gases</v>
      </c>
      <c r="J3349">
        <f>INDEX(NoSettings!$D:$D,MATCH(EPS!$A3349,NoSettings!$A:$A,0))</f>
        <v>0</v>
      </c>
      <c r="K3349">
        <f>INDEX(GWP!$C$2:$C$13,MATCH(EPS!I3349,GWP!$B$2:$B$13,0))</f>
        <v>1</v>
      </c>
      <c r="L3349" s="4">
        <f t="shared" si="105"/>
        <v>0</v>
      </c>
    </row>
    <row r="3350" spans="1:12">
      <c r="A3350" t="s">
        <v>8954</v>
      </c>
      <c r="B3350" t="s">
        <v>7381</v>
      </c>
      <c r="C3350" t="s">
        <v>1736</v>
      </c>
      <c r="D3350" t="s">
        <v>6880</v>
      </c>
      <c r="E3350" t="s">
        <v>1702</v>
      </c>
      <c r="H3350" t="str">
        <f>INDEX('Vensim Variables'!$B:$B,MATCH(EPS!$B3350,'Vensim Variables'!$A:$A,0))</f>
        <v>g pollutant</v>
      </c>
      <c r="I3350" t="str">
        <f t="shared" si="104"/>
        <v>CO2</v>
      </c>
      <c r="J3350">
        <f>INDEX(NoSettings!$D:$D,MATCH(EPS!$A3350,NoSettings!$A:$A,0))</f>
        <v>486935000000</v>
      </c>
      <c r="K3350">
        <f>INDEX(GWP!$C$2:$C$13,MATCH(EPS!I3350,GWP!$B$2:$B$13,0))</f>
        <v>1</v>
      </c>
      <c r="L3350" s="4">
        <f t="shared" si="105"/>
        <v>0.48693500000000001</v>
      </c>
    </row>
    <row r="3351" spans="1:12">
      <c r="A3351" t="s">
        <v>8955</v>
      </c>
      <c r="B3351" t="s">
        <v>7381</v>
      </c>
      <c r="C3351" t="s">
        <v>1736</v>
      </c>
      <c r="D3351" t="s">
        <v>6880</v>
      </c>
      <c r="E3351" t="s">
        <v>1705</v>
      </c>
      <c r="H3351" t="str">
        <f>INDEX('Vensim Variables'!$B:$B,MATCH(EPS!$B3351,'Vensim Variables'!$A:$A,0))</f>
        <v>g pollutant</v>
      </c>
      <c r="I3351" t="str">
        <f t="shared" si="104"/>
        <v>VOC</v>
      </c>
      <c r="J3351">
        <f>INDEX(NoSettings!$D:$D,MATCH(EPS!$A3351,NoSettings!$A:$A,0))</f>
        <v>9039180</v>
      </c>
      <c r="K3351">
        <f>INDEX(GWP!$C$2:$C$13,MATCH(EPS!I3351,GWP!$B$2:$B$13,0))</f>
        <v>0</v>
      </c>
      <c r="L3351" s="4">
        <f t="shared" si="105"/>
        <v>0</v>
      </c>
    </row>
    <row r="3352" spans="1:12">
      <c r="A3352" t="s">
        <v>8956</v>
      </c>
      <c r="B3352" t="s">
        <v>7381</v>
      </c>
      <c r="C3352" t="s">
        <v>1736</v>
      </c>
      <c r="D3352" t="s">
        <v>6880</v>
      </c>
      <c r="E3352" t="s">
        <v>1706</v>
      </c>
      <c r="H3352" t="str">
        <f>INDEX('Vensim Variables'!$B:$B,MATCH(EPS!$B3352,'Vensim Variables'!$A:$A,0))</f>
        <v>g pollutant</v>
      </c>
      <c r="I3352" t="str">
        <f t="shared" si="104"/>
        <v>CO</v>
      </c>
      <c r="J3352">
        <f>INDEX(NoSettings!$D:$D,MATCH(EPS!$A3352,NoSettings!$A:$A,0))</f>
        <v>44547000</v>
      </c>
      <c r="K3352">
        <f>INDEX(GWP!$C$2:$C$13,MATCH(EPS!I3352,GWP!$B$2:$B$13,0))</f>
        <v>0</v>
      </c>
      <c r="L3352" s="4">
        <f t="shared" si="105"/>
        <v>0</v>
      </c>
    </row>
    <row r="3353" spans="1:12">
      <c r="A3353" t="s">
        <v>8957</v>
      </c>
      <c r="B3353" t="s">
        <v>7381</v>
      </c>
      <c r="C3353" t="s">
        <v>1736</v>
      </c>
      <c r="D3353" t="s">
        <v>6880</v>
      </c>
      <c r="E3353" t="s">
        <v>1707</v>
      </c>
      <c r="H3353" t="str">
        <f>INDEX('Vensim Variables'!$B:$B,MATCH(EPS!$B3353,'Vensim Variables'!$A:$A,0))</f>
        <v>g pollutant</v>
      </c>
      <c r="I3353" t="str">
        <f t="shared" si="104"/>
        <v>NOx</v>
      </c>
      <c r="J3353">
        <f>INDEX(NoSettings!$D:$D,MATCH(EPS!$A3353,NoSettings!$A:$A,0))</f>
        <v>132298000</v>
      </c>
      <c r="K3353">
        <f>INDEX(GWP!$C$2:$C$13,MATCH(EPS!I3353,GWP!$B$2:$B$13,0))</f>
        <v>0</v>
      </c>
      <c r="L3353" s="4">
        <f t="shared" si="105"/>
        <v>0</v>
      </c>
    </row>
    <row r="3354" spans="1:12">
      <c r="A3354" t="s">
        <v>8958</v>
      </c>
      <c r="B3354" t="s">
        <v>7381</v>
      </c>
      <c r="C3354" t="s">
        <v>1736</v>
      </c>
      <c r="D3354" t="s">
        <v>6880</v>
      </c>
      <c r="E3354" t="s">
        <v>1708</v>
      </c>
      <c r="H3354" t="str">
        <f>INDEX('Vensim Variables'!$B:$B,MATCH(EPS!$B3354,'Vensim Variables'!$A:$A,0))</f>
        <v>g pollutant</v>
      </c>
      <c r="I3354" t="str">
        <f t="shared" si="104"/>
        <v>PM10</v>
      </c>
      <c r="J3354">
        <f>INDEX(NoSettings!$D:$D,MATCH(EPS!$A3354,NoSettings!$A:$A,0))</f>
        <v>9376610</v>
      </c>
      <c r="K3354">
        <f>INDEX(GWP!$C$2:$C$13,MATCH(EPS!I3354,GWP!$B$2:$B$13,0))</f>
        <v>0</v>
      </c>
      <c r="L3354" s="4">
        <f t="shared" si="105"/>
        <v>0</v>
      </c>
    </row>
    <row r="3355" spans="1:12">
      <c r="A3355" t="s">
        <v>8959</v>
      </c>
      <c r="B3355" t="s">
        <v>7381</v>
      </c>
      <c r="C3355" t="s">
        <v>1736</v>
      </c>
      <c r="D3355" t="s">
        <v>6880</v>
      </c>
      <c r="E3355" t="s">
        <v>1709</v>
      </c>
      <c r="H3355" t="str">
        <f>INDEX('Vensim Variables'!$B:$B,MATCH(EPS!$B3355,'Vensim Variables'!$A:$A,0))</f>
        <v>g pollutant</v>
      </c>
      <c r="I3355" t="str">
        <f t="shared" si="104"/>
        <v>PM25</v>
      </c>
      <c r="J3355">
        <f>INDEX(NoSettings!$D:$D,MATCH(EPS!$A3355,NoSettings!$A:$A,0))</f>
        <v>8409740</v>
      </c>
      <c r="K3355">
        <f>INDEX(GWP!$C$2:$C$13,MATCH(EPS!I3355,GWP!$B$2:$B$13,0))</f>
        <v>0</v>
      </c>
      <c r="L3355" s="4">
        <f t="shared" si="105"/>
        <v>0</v>
      </c>
    </row>
    <row r="3356" spans="1:12">
      <c r="A3356" t="s">
        <v>8960</v>
      </c>
      <c r="B3356" t="s">
        <v>7381</v>
      </c>
      <c r="C3356" t="s">
        <v>1736</v>
      </c>
      <c r="D3356" t="s">
        <v>6880</v>
      </c>
      <c r="E3356" t="s">
        <v>1710</v>
      </c>
      <c r="H3356" t="str">
        <f>INDEX('Vensim Variables'!$B:$B,MATCH(EPS!$B3356,'Vensim Variables'!$A:$A,0))</f>
        <v>g pollutant</v>
      </c>
      <c r="I3356" t="str">
        <f t="shared" si="104"/>
        <v>SOx</v>
      </c>
      <c r="J3356">
        <f>INDEX(NoSettings!$D:$D,MATCH(EPS!$A3356,NoSettings!$A:$A,0))</f>
        <v>21816000</v>
      </c>
      <c r="K3356">
        <f>INDEX(GWP!$C$2:$C$13,MATCH(EPS!I3356,GWP!$B$2:$B$13,0))</f>
        <v>0</v>
      </c>
      <c r="L3356" s="4">
        <f t="shared" si="105"/>
        <v>0</v>
      </c>
    </row>
    <row r="3357" spans="1:12">
      <c r="A3357" t="s">
        <v>8961</v>
      </c>
      <c r="B3357" t="s">
        <v>7381</v>
      </c>
      <c r="C3357" t="s">
        <v>1736</v>
      </c>
      <c r="D3357" t="s">
        <v>6880</v>
      </c>
      <c r="E3357" t="s">
        <v>1711</v>
      </c>
      <c r="H3357" t="str">
        <f>INDEX('Vensim Variables'!$B:$B,MATCH(EPS!$B3357,'Vensim Variables'!$A:$A,0))</f>
        <v>g pollutant</v>
      </c>
      <c r="I3357" t="str">
        <f t="shared" si="104"/>
        <v>BC</v>
      </c>
      <c r="J3357">
        <f>INDEX(NoSettings!$D:$D,MATCH(EPS!$A3357,NoSettings!$A:$A,0))</f>
        <v>2199770</v>
      </c>
      <c r="K3357">
        <f>INDEX(GWP!$C$2:$C$13,MATCH(EPS!I3357,GWP!$B$2:$B$13,0))</f>
        <v>0</v>
      </c>
      <c r="L3357" s="4">
        <f t="shared" si="105"/>
        <v>0</v>
      </c>
    </row>
    <row r="3358" spans="1:12">
      <c r="A3358" t="s">
        <v>8962</v>
      </c>
      <c r="B3358" t="s">
        <v>7381</v>
      </c>
      <c r="C3358" t="s">
        <v>1736</v>
      </c>
      <c r="D3358" t="s">
        <v>6880</v>
      </c>
      <c r="E3358" t="s">
        <v>1712</v>
      </c>
      <c r="H3358" t="str">
        <f>INDEX('Vensim Variables'!$B:$B,MATCH(EPS!$B3358,'Vensim Variables'!$A:$A,0))</f>
        <v>g pollutant</v>
      </c>
      <c r="I3358" t="str">
        <f t="shared" si="104"/>
        <v>OC</v>
      </c>
      <c r="J3358">
        <f>INDEX(NoSettings!$D:$D,MATCH(EPS!$A3358,NoSettings!$A:$A,0))</f>
        <v>1447050</v>
      </c>
      <c r="K3358">
        <f>INDEX(GWP!$C$2:$C$13,MATCH(EPS!I3358,GWP!$B$2:$B$13,0))</f>
        <v>0</v>
      </c>
      <c r="L3358" s="4">
        <f t="shared" si="105"/>
        <v>0</v>
      </c>
    </row>
    <row r="3359" spans="1:12">
      <c r="A3359" t="s">
        <v>8963</v>
      </c>
      <c r="B3359" t="s">
        <v>7381</v>
      </c>
      <c r="C3359" t="s">
        <v>1736</v>
      </c>
      <c r="D3359" t="s">
        <v>6880</v>
      </c>
      <c r="E3359" t="s">
        <v>1713</v>
      </c>
      <c r="H3359" t="str">
        <f>INDEX('Vensim Variables'!$B:$B,MATCH(EPS!$B3359,'Vensim Variables'!$A:$A,0))</f>
        <v>g pollutant</v>
      </c>
      <c r="I3359" t="str">
        <f t="shared" si="104"/>
        <v>CH4</v>
      </c>
      <c r="J3359">
        <f>INDEX(NoSettings!$D:$D,MATCH(EPS!$A3359,NoSettings!$A:$A,0))</f>
        <v>13529600</v>
      </c>
      <c r="K3359">
        <f>INDEX(GWP!$C$2:$C$13,MATCH(EPS!I3359,GWP!$B$2:$B$13,0))</f>
        <v>28</v>
      </c>
      <c r="L3359" s="4">
        <f t="shared" si="105"/>
        <v>3.788288E-4</v>
      </c>
    </row>
    <row r="3360" spans="1:12">
      <c r="A3360" t="s">
        <v>8964</v>
      </c>
      <c r="B3360" t="s">
        <v>7381</v>
      </c>
      <c r="C3360" t="s">
        <v>1736</v>
      </c>
      <c r="D3360" t="s">
        <v>6880</v>
      </c>
      <c r="E3360" t="s">
        <v>1714</v>
      </c>
      <c r="H3360" t="str">
        <f>INDEX('Vensim Variables'!$B:$B,MATCH(EPS!$B3360,'Vensim Variables'!$A:$A,0))</f>
        <v>g pollutant</v>
      </c>
      <c r="I3360" t="str">
        <f t="shared" si="104"/>
        <v>N2O</v>
      </c>
      <c r="J3360">
        <f>INDEX(NoSettings!$D:$D,MATCH(EPS!$A3360,NoSettings!$A:$A,0))</f>
        <v>4289230</v>
      </c>
      <c r="K3360">
        <f>INDEX(GWP!$C$2:$C$13,MATCH(EPS!I3360,GWP!$B$2:$B$13,0))</f>
        <v>265</v>
      </c>
      <c r="L3360" s="4">
        <f t="shared" si="105"/>
        <v>1.13664595E-3</v>
      </c>
    </row>
    <row r="3361" spans="1:12">
      <c r="A3361" t="s">
        <v>8965</v>
      </c>
      <c r="B3361" t="s">
        <v>7381</v>
      </c>
      <c r="C3361" t="s">
        <v>1736</v>
      </c>
      <c r="D3361" t="s">
        <v>6880</v>
      </c>
      <c r="E3361" t="s">
        <v>1715</v>
      </c>
      <c r="H3361" t="str">
        <f>INDEX('Vensim Variables'!$B:$B,MATCH(EPS!$B3361,'Vensim Variables'!$A:$A,0))</f>
        <v>g pollutant</v>
      </c>
      <c r="I3361" t="str">
        <f t="shared" si="104"/>
        <v>F gases</v>
      </c>
      <c r="J3361">
        <f>INDEX(NoSettings!$D:$D,MATCH(EPS!$A3361,NoSettings!$A:$A,0))</f>
        <v>0</v>
      </c>
      <c r="K3361">
        <f>INDEX(GWP!$C$2:$C$13,MATCH(EPS!I3361,GWP!$B$2:$B$13,0))</f>
        <v>1</v>
      </c>
      <c r="L3361" s="4">
        <f t="shared" si="105"/>
        <v>0</v>
      </c>
    </row>
    <row r="3362" spans="1:12">
      <c r="A3362" t="s">
        <v>8966</v>
      </c>
      <c r="B3362" t="s">
        <v>7381</v>
      </c>
      <c r="C3362" t="s">
        <v>1736</v>
      </c>
      <c r="D3362" t="s">
        <v>6881</v>
      </c>
      <c r="E3362" t="s">
        <v>1702</v>
      </c>
      <c r="H3362" t="str">
        <f>INDEX('Vensim Variables'!$B:$B,MATCH(EPS!$B3362,'Vensim Variables'!$A:$A,0))</f>
        <v>g pollutant</v>
      </c>
      <c r="I3362" t="str">
        <f t="shared" si="104"/>
        <v>CO2</v>
      </c>
      <c r="J3362">
        <f>INDEX(NoSettings!$D:$D,MATCH(EPS!$A3362,NoSettings!$A:$A,0))</f>
        <v>295733000000</v>
      </c>
      <c r="K3362">
        <f>INDEX(GWP!$C$2:$C$13,MATCH(EPS!I3362,GWP!$B$2:$B$13,0))</f>
        <v>1</v>
      </c>
      <c r="L3362" s="4">
        <f t="shared" si="105"/>
        <v>0.29573300000000002</v>
      </c>
    </row>
    <row r="3363" spans="1:12">
      <c r="A3363" t="s">
        <v>8967</v>
      </c>
      <c r="B3363" t="s">
        <v>7381</v>
      </c>
      <c r="C3363" t="s">
        <v>1736</v>
      </c>
      <c r="D3363" t="s">
        <v>6881</v>
      </c>
      <c r="E3363" t="s">
        <v>1705</v>
      </c>
      <c r="H3363" t="str">
        <f>INDEX('Vensim Variables'!$B:$B,MATCH(EPS!$B3363,'Vensim Variables'!$A:$A,0))</f>
        <v>g pollutant</v>
      </c>
      <c r="I3363" t="str">
        <f t="shared" si="104"/>
        <v>VOC</v>
      </c>
      <c r="J3363">
        <f>INDEX(NoSettings!$D:$D,MATCH(EPS!$A3363,NoSettings!$A:$A,0))</f>
        <v>5489810</v>
      </c>
      <c r="K3363">
        <f>INDEX(GWP!$C$2:$C$13,MATCH(EPS!I3363,GWP!$B$2:$B$13,0))</f>
        <v>0</v>
      </c>
      <c r="L3363" s="4">
        <f t="shared" si="105"/>
        <v>0</v>
      </c>
    </row>
    <row r="3364" spans="1:12">
      <c r="A3364" t="s">
        <v>8968</v>
      </c>
      <c r="B3364" t="s">
        <v>7381</v>
      </c>
      <c r="C3364" t="s">
        <v>1736</v>
      </c>
      <c r="D3364" t="s">
        <v>6881</v>
      </c>
      <c r="E3364" t="s">
        <v>1706</v>
      </c>
      <c r="H3364" t="str">
        <f>INDEX('Vensim Variables'!$B:$B,MATCH(EPS!$B3364,'Vensim Variables'!$A:$A,0))</f>
        <v>g pollutant</v>
      </c>
      <c r="I3364" t="str">
        <f t="shared" si="104"/>
        <v>CO</v>
      </c>
      <c r="J3364">
        <f>INDEX(NoSettings!$D:$D,MATCH(EPS!$A3364,NoSettings!$A:$A,0))</f>
        <v>27055000</v>
      </c>
      <c r="K3364">
        <f>INDEX(GWP!$C$2:$C$13,MATCH(EPS!I3364,GWP!$B$2:$B$13,0))</f>
        <v>0</v>
      </c>
      <c r="L3364" s="4">
        <f t="shared" si="105"/>
        <v>0</v>
      </c>
    </row>
    <row r="3365" spans="1:12">
      <c r="A3365" t="s">
        <v>8969</v>
      </c>
      <c r="B3365" t="s">
        <v>7381</v>
      </c>
      <c r="C3365" t="s">
        <v>1736</v>
      </c>
      <c r="D3365" t="s">
        <v>6881</v>
      </c>
      <c r="E3365" t="s">
        <v>1707</v>
      </c>
      <c r="H3365" t="str">
        <f>INDEX('Vensim Variables'!$B:$B,MATCH(EPS!$B3365,'Vensim Variables'!$A:$A,0))</f>
        <v>g pollutant</v>
      </c>
      <c r="I3365" t="str">
        <f t="shared" si="104"/>
        <v>NOx</v>
      </c>
      <c r="J3365">
        <f>INDEX(NoSettings!$D:$D,MATCH(EPS!$A3365,NoSettings!$A:$A,0))</f>
        <v>80349100</v>
      </c>
      <c r="K3365">
        <f>INDEX(GWP!$C$2:$C$13,MATCH(EPS!I3365,GWP!$B$2:$B$13,0))</f>
        <v>0</v>
      </c>
      <c r="L3365" s="4">
        <f t="shared" si="105"/>
        <v>0</v>
      </c>
    </row>
    <row r="3366" spans="1:12">
      <c r="A3366" t="s">
        <v>8970</v>
      </c>
      <c r="B3366" t="s">
        <v>7381</v>
      </c>
      <c r="C3366" t="s">
        <v>1736</v>
      </c>
      <c r="D3366" t="s">
        <v>6881</v>
      </c>
      <c r="E3366" t="s">
        <v>1708</v>
      </c>
      <c r="H3366" t="str">
        <f>INDEX('Vensim Variables'!$B:$B,MATCH(EPS!$B3366,'Vensim Variables'!$A:$A,0))</f>
        <v>g pollutant</v>
      </c>
      <c r="I3366" t="str">
        <f t="shared" si="104"/>
        <v>PM10</v>
      </c>
      <c r="J3366">
        <f>INDEX(NoSettings!$D:$D,MATCH(EPS!$A3366,NoSettings!$A:$A,0))</f>
        <v>5694740</v>
      </c>
      <c r="K3366">
        <f>INDEX(GWP!$C$2:$C$13,MATCH(EPS!I3366,GWP!$B$2:$B$13,0))</f>
        <v>0</v>
      </c>
      <c r="L3366" s="4">
        <f t="shared" si="105"/>
        <v>0</v>
      </c>
    </row>
    <row r="3367" spans="1:12">
      <c r="A3367" t="s">
        <v>8971</v>
      </c>
      <c r="B3367" t="s">
        <v>7381</v>
      </c>
      <c r="C3367" t="s">
        <v>1736</v>
      </c>
      <c r="D3367" t="s">
        <v>6881</v>
      </c>
      <c r="E3367" t="s">
        <v>1709</v>
      </c>
      <c r="H3367" t="str">
        <f>INDEX('Vensim Variables'!$B:$B,MATCH(EPS!$B3367,'Vensim Variables'!$A:$A,0))</f>
        <v>g pollutant</v>
      </c>
      <c r="I3367" t="str">
        <f t="shared" si="104"/>
        <v>PM25</v>
      </c>
      <c r="J3367">
        <f>INDEX(NoSettings!$D:$D,MATCH(EPS!$A3367,NoSettings!$A:$A,0))</f>
        <v>5107540</v>
      </c>
      <c r="K3367">
        <f>INDEX(GWP!$C$2:$C$13,MATCH(EPS!I3367,GWP!$B$2:$B$13,0))</f>
        <v>0</v>
      </c>
      <c r="L3367" s="4">
        <f t="shared" si="105"/>
        <v>0</v>
      </c>
    </row>
    <row r="3368" spans="1:12">
      <c r="A3368" t="s">
        <v>8972</v>
      </c>
      <c r="B3368" t="s">
        <v>7381</v>
      </c>
      <c r="C3368" t="s">
        <v>1736</v>
      </c>
      <c r="D3368" t="s">
        <v>6881</v>
      </c>
      <c r="E3368" t="s">
        <v>1710</v>
      </c>
      <c r="H3368" t="str">
        <f>INDEX('Vensim Variables'!$B:$B,MATCH(EPS!$B3368,'Vensim Variables'!$A:$A,0))</f>
        <v>g pollutant</v>
      </c>
      <c r="I3368" t="str">
        <f t="shared" si="104"/>
        <v>SOx</v>
      </c>
      <c r="J3368">
        <f>INDEX(NoSettings!$D:$D,MATCH(EPS!$A3368,NoSettings!$A:$A,0))</f>
        <v>13249600</v>
      </c>
      <c r="K3368">
        <f>INDEX(GWP!$C$2:$C$13,MATCH(EPS!I3368,GWP!$B$2:$B$13,0))</f>
        <v>0</v>
      </c>
      <c r="L3368" s="4">
        <f t="shared" si="105"/>
        <v>0</v>
      </c>
    </row>
    <row r="3369" spans="1:12">
      <c r="A3369" t="s">
        <v>8973</v>
      </c>
      <c r="B3369" t="s">
        <v>7381</v>
      </c>
      <c r="C3369" t="s">
        <v>1736</v>
      </c>
      <c r="D3369" t="s">
        <v>6881</v>
      </c>
      <c r="E3369" t="s">
        <v>1711</v>
      </c>
      <c r="H3369" t="str">
        <f>INDEX('Vensim Variables'!$B:$B,MATCH(EPS!$B3369,'Vensim Variables'!$A:$A,0))</f>
        <v>g pollutant</v>
      </c>
      <c r="I3369" t="str">
        <f t="shared" si="104"/>
        <v>BC</v>
      </c>
      <c r="J3369">
        <f>INDEX(NoSettings!$D:$D,MATCH(EPS!$A3369,NoSettings!$A:$A,0))</f>
        <v>1336000</v>
      </c>
      <c r="K3369">
        <f>INDEX(GWP!$C$2:$C$13,MATCH(EPS!I3369,GWP!$B$2:$B$13,0))</f>
        <v>0</v>
      </c>
      <c r="L3369" s="4">
        <f t="shared" si="105"/>
        <v>0</v>
      </c>
    </row>
    <row r="3370" spans="1:12">
      <c r="A3370" t="s">
        <v>8974</v>
      </c>
      <c r="B3370" t="s">
        <v>7381</v>
      </c>
      <c r="C3370" t="s">
        <v>1736</v>
      </c>
      <c r="D3370" t="s">
        <v>6881</v>
      </c>
      <c r="E3370" t="s">
        <v>1712</v>
      </c>
      <c r="H3370" t="str">
        <f>INDEX('Vensim Variables'!$B:$B,MATCH(EPS!$B3370,'Vensim Variables'!$A:$A,0))</f>
        <v>g pollutant</v>
      </c>
      <c r="I3370" t="str">
        <f t="shared" si="104"/>
        <v>OC</v>
      </c>
      <c r="J3370">
        <f>INDEX(NoSettings!$D:$D,MATCH(EPS!$A3370,NoSettings!$A:$A,0))</f>
        <v>878843</v>
      </c>
      <c r="K3370">
        <f>INDEX(GWP!$C$2:$C$13,MATCH(EPS!I3370,GWP!$B$2:$B$13,0))</f>
        <v>0</v>
      </c>
      <c r="L3370" s="4">
        <f t="shared" si="105"/>
        <v>0</v>
      </c>
    </row>
    <row r="3371" spans="1:12">
      <c r="A3371" t="s">
        <v>8975</v>
      </c>
      <c r="B3371" t="s">
        <v>7381</v>
      </c>
      <c r="C3371" t="s">
        <v>1736</v>
      </c>
      <c r="D3371" t="s">
        <v>6881</v>
      </c>
      <c r="E3371" t="s">
        <v>1713</v>
      </c>
      <c r="H3371" t="str">
        <f>INDEX('Vensim Variables'!$B:$B,MATCH(EPS!$B3371,'Vensim Variables'!$A:$A,0))</f>
        <v>g pollutant</v>
      </c>
      <c r="I3371" t="str">
        <f t="shared" si="104"/>
        <v>CH4</v>
      </c>
      <c r="J3371">
        <f>INDEX(NoSettings!$D:$D,MATCH(EPS!$A3371,NoSettings!$A:$A,0))</f>
        <v>8216980</v>
      </c>
      <c r="K3371">
        <f>INDEX(GWP!$C$2:$C$13,MATCH(EPS!I3371,GWP!$B$2:$B$13,0))</f>
        <v>28</v>
      </c>
      <c r="L3371" s="4">
        <f t="shared" si="105"/>
        <v>2.3007544E-4</v>
      </c>
    </row>
    <row r="3372" spans="1:12">
      <c r="A3372" t="s">
        <v>8976</v>
      </c>
      <c r="B3372" t="s">
        <v>7381</v>
      </c>
      <c r="C3372" t="s">
        <v>1736</v>
      </c>
      <c r="D3372" t="s">
        <v>6881</v>
      </c>
      <c r="E3372" t="s">
        <v>1714</v>
      </c>
      <c r="H3372" t="str">
        <f>INDEX('Vensim Variables'!$B:$B,MATCH(EPS!$B3372,'Vensim Variables'!$A:$A,0))</f>
        <v>g pollutant</v>
      </c>
      <c r="I3372" t="str">
        <f t="shared" si="104"/>
        <v>N2O</v>
      </c>
      <c r="J3372">
        <f>INDEX(NoSettings!$D:$D,MATCH(EPS!$A3372,NoSettings!$A:$A,0))</f>
        <v>2605000</v>
      </c>
      <c r="K3372">
        <f>INDEX(GWP!$C$2:$C$13,MATCH(EPS!I3372,GWP!$B$2:$B$13,0))</f>
        <v>265</v>
      </c>
      <c r="L3372" s="4">
        <f t="shared" si="105"/>
        <v>6.9032499999999999E-4</v>
      </c>
    </row>
    <row r="3373" spans="1:12">
      <c r="A3373" t="s">
        <v>8977</v>
      </c>
      <c r="B3373" t="s">
        <v>7381</v>
      </c>
      <c r="C3373" t="s">
        <v>1736</v>
      </c>
      <c r="D3373" t="s">
        <v>6881</v>
      </c>
      <c r="E3373" t="s">
        <v>1715</v>
      </c>
      <c r="H3373" t="str">
        <f>INDEX('Vensim Variables'!$B:$B,MATCH(EPS!$B3373,'Vensim Variables'!$A:$A,0))</f>
        <v>g pollutant</v>
      </c>
      <c r="I3373" t="str">
        <f t="shared" si="104"/>
        <v>F gases</v>
      </c>
      <c r="J3373">
        <f>INDEX(NoSettings!$D:$D,MATCH(EPS!$A3373,NoSettings!$A:$A,0))</f>
        <v>0</v>
      </c>
      <c r="K3373">
        <f>INDEX(GWP!$C$2:$C$13,MATCH(EPS!I3373,GWP!$B$2:$B$13,0))</f>
        <v>1</v>
      </c>
      <c r="L3373" s="4">
        <f t="shared" si="105"/>
        <v>0</v>
      </c>
    </row>
    <row r="3374" spans="1:12">
      <c r="A3374" t="s">
        <v>8978</v>
      </c>
      <c r="B3374" t="s">
        <v>7381</v>
      </c>
      <c r="C3374" t="s">
        <v>1736</v>
      </c>
      <c r="D3374" t="s">
        <v>6882</v>
      </c>
      <c r="E3374" t="s">
        <v>1702</v>
      </c>
      <c r="H3374" t="str">
        <f>INDEX('Vensim Variables'!$B:$B,MATCH(EPS!$B3374,'Vensim Variables'!$A:$A,0))</f>
        <v>g pollutant</v>
      </c>
      <c r="I3374" t="str">
        <f t="shared" si="104"/>
        <v>CO2</v>
      </c>
      <c r="J3374">
        <f>INDEX(NoSettings!$D:$D,MATCH(EPS!$A3374,NoSettings!$A:$A,0))</f>
        <v>0</v>
      </c>
      <c r="K3374">
        <f>INDEX(GWP!$C$2:$C$13,MATCH(EPS!I3374,GWP!$B$2:$B$13,0))</f>
        <v>1</v>
      </c>
      <c r="L3374" s="4">
        <f t="shared" si="105"/>
        <v>0</v>
      </c>
    </row>
    <row r="3375" spans="1:12">
      <c r="A3375" t="s">
        <v>8979</v>
      </c>
      <c r="B3375" t="s">
        <v>7381</v>
      </c>
      <c r="C3375" t="s">
        <v>1736</v>
      </c>
      <c r="D3375" t="s">
        <v>6882</v>
      </c>
      <c r="E3375" t="s">
        <v>1705</v>
      </c>
      <c r="H3375" t="str">
        <f>INDEX('Vensim Variables'!$B:$B,MATCH(EPS!$B3375,'Vensim Variables'!$A:$A,0))</f>
        <v>g pollutant</v>
      </c>
      <c r="I3375" t="str">
        <f t="shared" si="104"/>
        <v>VOC</v>
      </c>
      <c r="J3375">
        <f>INDEX(NoSettings!$D:$D,MATCH(EPS!$A3375,NoSettings!$A:$A,0))</f>
        <v>0</v>
      </c>
      <c r="K3375">
        <f>INDEX(GWP!$C$2:$C$13,MATCH(EPS!I3375,GWP!$B$2:$B$13,0))</f>
        <v>0</v>
      </c>
      <c r="L3375" s="4">
        <f t="shared" si="105"/>
        <v>0</v>
      </c>
    </row>
    <row r="3376" spans="1:12">
      <c r="A3376" t="s">
        <v>8980</v>
      </c>
      <c r="B3376" t="s">
        <v>7381</v>
      </c>
      <c r="C3376" t="s">
        <v>1736</v>
      </c>
      <c r="D3376" t="s">
        <v>6882</v>
      </c>
      <c r="E3376" t="s">
        <v>1706</v>
      </c>
      <c r="H3376" t="str">
        <f>INDEX('Vensim Variables'!$B:$B,MATCH(EPS!$B3376,'Vensim Variables'!$A:$A,0))</f>
        <v>g pollutant</v>
      </c>
      <c r="I3376" t="str">
        <f t="shared" si="104"/>
        <v>CO</v>
      </c>
      <c r="J3376">
        <f>INDEX(NoSettings!$D:$D,MATCH(EPS!$A3376,NoSettings!$A:$A,0))</f>
        <v>0</v>
      </c>
      <c r="K3376">
        <f>INDEX(GWP!$C$2:$C$13,MATCH(EPS!I3376,GWP!$B$2:$B$13,0))</f>
        <v>0</v>
      </c>
      <c r="L3376" s="4">
        <f t="shared" si="105"/>
        <v>0</v>
      </c>
    </row>
    <row r="3377" spans="1:12">
      <c r="A3377" t="s">
        <v>8981</v>
      </c>
      <c r="B3377" t="s">
        <v>7381</v>
      </c>
      <c r="C3377" t="s">
        <v>1736</v>
      </c>
      <c r="D3377" t="s">
        <v>6882</v>
      </c>
      <c r="E3377" t="s">
        <v>1707</v>
      </c>
      <c r="H3377" t="str">
        <f>INDEX('Vensim Variables'!$B:$B,MATCH(EPS!$B3377,'Vensim Variables'!$A:$A,0))</f>
        <v>g pollutant</v>
      </c>
      <c r="I3377" t="str">
        <f t="shared" si="104"/>
        <v>NOx</v>
      </c>
      <c r="J3377">
        <f>INDEX(NoSettings!$D:$D,MATCH(EPS!$A3377,NoSettings!$A:$A,0))</f>
        <v>0</v>
      </c>
      <c r="K3377">
        <f>INDEX(GWP!$C$2:$C$13,MATCH(EPS!I3377,GWP!$B$2:$B$13,0))</f>
        <v>0</v>
      </c>
      <c r="L3377" s="4">
        <f t="shared" si="105"/>
        <v>0</v>
      </c>
    </row>
    <row r="3378" spans="1:12">
      <c r="A3378" t="s">
        <v>8982</v>
      </c>
      <c r="B3378" t="s">
        <v>7381</v>
      </c>
      <c r="C3378" t="s">
        <v>1736</v>
      </c>
      <c r="D3378" t="s">
        <v>6882</v>
      </c>
      <c r="E3378" t="s">
        <v>1708</v>
      </c>
      <c r="H3378" t="str">
        <f>INDEX('Vensim Variables'!$B:$B,MATCH(EPS!$B3378,'Vensim Variables'!$A:$A,0))</f>
        <v>g pollutant</v>
      </c>
      <c r="I3378" t="str">
        <f t="shared" si="104"/>
        <v>PM10</v>
      </c>
      <c r="J3378">
        <f>INDEX(NoSettings!$D:$D,MATCH(EPS!$A3378,NoSettings!$A:$A,0))</f>
        <v>0</v>
      </c>
      <c r="K3378">
        <f>INDEX(GWP!$C$2:$C$13,MATCH(EPS!I3378,GWP!$B$2:$B$13,0))</f>
        <v>0</v>
      </c>
      <c r="L3378" s="4">
        <f t="shared" si="105"/>
        <v>0</v>
      </c>
    </row>
    <row r="3379" spans="1:12">
      <c r="A3379" t="s">
        <v>8983</v>
      </c>
      <c r="B3379" t="s">
        <v>7381</v>
      </c>
      <c r="C3379" t="s">
        <v>1736</v>
      </c>
      <c r="D3379" t="s">
        <v>6882</v>
      </c>
      <c r="E3379" t="s">
        <v>1709</v>
      </c>
      <c r="H3379" t="str">
        <f>INDEX('Vensim Variables'!$B:$B,MATCH(EPS!$B3379,'Vensim Variables'!$A:$A,0))</f>
        <v>g pollutant</v>
      </c>
      <c r="I3379" t="str">
        <f t="shared" si="104"/>
        <v>PM25</v>
      </c>
      <c r="J3379">
        <f>INDEX(NoSettings!$D:$D,MATCH(EPS!$A3379,NoSettings!$A:$A,0))</f>
        <v>0</v>
      </c>
      <c r="K3379">
        <f>INDEX(GWP!$C$2:$C$13,MATCH(EPS!I3379,GWP!$B$2:$B$13,0))</f>
        <v>0</v>
      </c>
      <c r="L3379" s="4">
        <f t="shared" si="105"/>
        <v>0</v>
      </c>
    </row>
    <row r="3380" spans="1:12">
      <c r="A3380" t="s">
        <v>8984</v>
      </c>
      <c r="B3380" t="s">
        <v>7381</v>
      </c>
      <c r="C3380" t="s">
        <v>1736</v>
      </c>
      <c r="D3380" t="s">
        <v>6882</v>
      </c>
      <c r="E3380" t="s">
        <v>1710</v>
      </c>
      <c r="H3380" t="str">
        <f>INDEX('Vensim Variables'!$B:$B,MATCH(EPS!$B3380,'Vensim Variables'!$A:$A,0))</f>
        <v>g pollutant</v>
      </c>
      <c r="I3380" t="str">
        <f t="shared" si="104"/>
        <v>SOx</v>
      </c>
      <c r="J3380">
        <f>INDEX(NoSettings!$D:$D,MATCH(EPS!$A3380,NoSettings!$A:$A,0))</f>
        <v>0</v>
      </c>
      <c r="K3380">
        <f>INDEX(GWP!$C$2:$C$13,MATCH(EPS!I3380,GWP!$B$2:$B$13,0))</f>
        <v>0</v>
      </c>
      <c r="L3380" s="4">
        <f t="shared" si="105"/>
        <v>0</v>
      </c>
    </row>
    <row r="3381" spans="1:12">
      <c r="A3381" t="s">
        <v>8985</v>
      </c>
      <c r="B3381" t="s">
        <v>7381</v>
      </c>
      <c r="C3381" t="s">
        <v>1736</v>
      </c>
      <c r="D3381" t="s">
        <v>6882</v>
      </c>
      <c r="E3381" t="s">
        <v>1711</v>
      </c>
      <c r="H3381" t="str">
        <f>INDEX('Vensim Variables'!$B:$B,MATCH(EPS!$B3381,'Vensim Variables'!$A:$A,0))</f>
        <v>g pollutant</v>
      </c>
      <c r="I3381" t="str">
        <f t="shared" si="104"/>
        <v>BC</v>
      </c>
      <c r="J3381">
        <f>INDEX(NoSettings!$D:$D,MATCH(EPS!$A3381,NoSettings!$A:$A,0))</f>
        <v>0</v>
      </c>
      <c r="K3381">
        <f>INDEX(GWP!$C$2:$C$13,MATCH(EPS!I3381,GWP!$B$2:$B$13,0))</f>
        <v>0</v>
      </c>
      <c r="L3381" s="4">
        <f t="shared" si="105"/>
        <v>0</v>
      </c>
    </row>
    <row r="3382" spans="1:12">
      <c r="A3382" t="s">
        <v>8986</v>
      </c>
      <c r="B3382" t="s">
        <v>7381</v>
      </c>
      <c r="C3382" t="s">
        <v>1736</v>
      </c>
      <c r="D3382" t="s">
        <v>6882</v>
      </c>
      <c r="E3382" t="s">
        <v>1712</v>
      </c>
      <c r="H3382" t="str">
        <f>INDEX('Vensim Variables'!$B:$B,MATCH(EPS!$B3382,'Vensim Variables'!$A:$A,0))</f>
        <v>g pollutant</v>
      </c>
      <c r="I3382" t="str">
        <f t="shared" si="104"/>
        <v>OC</v>
      </c>
      <c r="J3382">
        <f>INDEX(NoSettings!$D:$D,MATCH(EPS!$A3382,NoSettings!$A:$A,0))</f>
        <v>0</v>
      </c>
      <c r="K3382">
        <f>INDEX(GWP!$C$2:$C$13,MATCH(EPS!I3382,GWP!$B$2:$B$13,0))</f>
        <v>0</v>
      </c>
      <c r="L3382" s="4">
        <f t="shared" si="105"/>
        <v>0</v>
      </c>
    </row>
    <row r="3383" spans="1:12">
      <c r="A3383" t="s">
        <v>8987</v>
      </c>
      <c r="B3383" t="s">
        <v>7381</v>
      </c>
      <c r="C3383" t="s">
        <v>1736</v>
      </c>
      <c r="D3383" t="s">
        <v>6882</v>
      </c>
      <c r="E3383" t="s">
        <v>1713</v>
      </c>
      <c r="H3383" t="str">
        <f>INDEX('Vensim Variables'!$B:$B,MATCH(EPS!$B3383,'Vensim Variables'!$A:$A,0))</f>
        <v>g pollutant</v>
      </c>
      <c r="I3383" t="str">
        <f t="shared" si="104"/>
        <v>CH4</v>
      </c>
      <c r="J3383">
        <f>INDEX(NoSettings!$D:$D,MATCH(EPS!$A3383,NoSettings!$A:$A,0))</f>
        <v>0</v>
      </c>
      <c r="K3383">
        <f>INDEX(GWP!$C$2:$C$13,MATCH(EPS!I3383,GWP!$B$2:$B$13,0))</f>
        <v>28</v>
      </c>
      <c r="L3383" s="4">
        <f t="shared" si="105"/>
        <v>0</v>
      </c>
    </row>
    <row r="3384" spans="1:12">
      <c r="A3384" t="s">
        <v>8988</v>
      </c>
      <c r="B3384" t="s">
        <v>7381</v>
      </c>
      <c r="C3384" t="s">
        <v>1736</v>
      </c>
      <c r="D3384" t="s">
        <v>6882</v>
      </c>
      <c r="E3384" t="s">
        <v>1714</v>
      </c>
      <c r="H3384" t="str">
        <f>INDEX('Vensim Variables'!$B:$B,MATCH(EPS!$B3384,'Vensim Variables'!$A:$A,0))</f>
        <v>g pollutant</v>
      </c>
      <c r="I3384" t="str">
        <f t="shared" si="104"/>
        <v>N2O</v>
      </c>
      <c r="J3384">
        <f>INDEX(NoSettings!$D:$D,MATCH(EPS!$A3384,NoSettings!$A:$A,0))</f>
        <v>0</v>
      </c>
      <c r="K3384">
        <f>INDEX(GWP!$C$2:$C$13,MATCH(EPS!I3384,GWP!$B$2:$B$13,0))</f>
        <v>265</v>
      </c>
      <c r="L3384" s="4">
        <f t="shared" si="105"/>
        <v>0</v>
      </c>
    </row>
    <row r="3385" spans="1:12">
      <c r="A3385" t="s">
        <v>8989</v>
      </c>
      <c r="B3385" t="s">
        <v>7381</v>
      </c>
      <c r="C3385" t="s">
        <v>1736</v>
      </c>
      <c r="D3385" t="s">
        <v>6882</v>
      </c>
      <c r="E3385" t="s">
        <v>1715</v>
      </c>
      <c r="H3385" t="str">
        <f>INDEX('Vensim Variables'!$B:$B,MATCH(EPS!$B3385,'Vensim Variables'!$A:$A,0))</f>
        <v>g pollutant</v>
      </c>
      <c r="I3385" t="str">
        <f t="shared" si="104"/>
        <v>F gases</v>
      </c>
      <c r="J3385">
        <f>INDEX(NoSettings!$D:$D,MATCH(EPS!$A3385,NoSettings!$A:$A,0))</f>
        <v>0</v>
      </c>
      <c r="K3385">
        <f>INDEX(GWP!$C$2:$C$13,MATCH(EPS!I3385,GWP!$B$2:$B$13,0))</f>
        <v>1</v>
      </c>
      <c r="L3385" s="4">
        <f t="shared" si="105"/>
        <v>0</v>
      </c>
    </row>
    <row r="3386" spans="1:12">
      <c r="A3386" t="s">
        <v>8990</v>
      </c>
      <c r="B3386" t="s">
        <v>7381</v>
      </c>
      <c r="C3386" t="s">
        <v>1736</v>
      </c>
      <c r="D3386" t="s">
        <v>6883</v>
      </c>
      <c r="E3386" t="s">
        <v>1702</v>
      </c>
      <c r="H3386" t="str">
        <f>INDEX('Vensim Variables'!$B:$B,MATCH(EPS!$B3386,'Vensim Variables'!$A:$A,0))</f>
        <v>g pollutant</v>
      </c>
      <c r="I3386" t="str">
        <f t="shared" si="104"/>
        <v>CO2</v>
      </c>
      <c r="J3386">
        <f>INDEX(NoSettings!$D:$D,MATCH(EPS!$A3386,NoSettings!$A:$A,0))</f>
        <v>66583000000</v>
      </c>
      <c r="K3386">
        <f>INDEX(GWP!$C$2:$C$13,MATCH(EPS!I3386,GWP!$B$2:$B$13,0))</f>
        <v>1</v>
      </c>
      <c r="L3386" s="4">
        <f t="shared" si="105"/>
        <v>6.6583000000000003E-2</v>
      </c>
    </row>
    <row r="3387" spans="1:12">
      <c r="A3387" t="s">
        <v>8991</v>
      </c>
      <c r="B3387" t="s">
        <v>7381</v>
      </c>
      <c r="C3387" t="s">
        <v>1736</v>
      </c>
      <c r="D3387" t="s">
        <v>6883</v>
      </c>
      <c r="E3387" t="s">
        <v>1705</v>
      </c>
      <c r="H3387" t="str">
        <f>INDEX('Vensim Variables'!$B:$B,MATCH(EPS!$B3387,'Vensim Variables'!$A:$A,0))</f>
        <v>g pollutant</v>
      </c>
      <c r="I3387" t="str">
        <f t="shared" si="104"/>
        <v>VOC</v>
      </c>
      <c r="J3387">
        <f>INDEX(NoSettings!$D:$D,MATCH(EPS!$A3387,NoSettings!$A:$A,0))</f>
        <v>1236010</v>
      </c>
      <c r="K3387">
        <f>INDEX(GWP!$C$2:$C$13,MATCH(EPS!I3387,GWP!$B$2:$B$13,0))</f>
        <v>0</v>
      </c>
      <c r="L3387" s="4">
        <f t="shared" si="105"/>
        <v>0</v>
      </c>
    </row>
    <row r="3388" spans="1:12">
      <c r="A3388" t="s">
        <v>8992</v>
      </c>
      <c r="B3388" t="s">
        <v>7381</v>
      </c>
      <c r="C3388" t="s">
        <v>1736</v>
      </c>
      <c r="D3388" t="s">
        <v>6883</v>
      </c>
      <c r="E3388" t="s">
        <v>1706</v>
      </c>
      <c r="H3388" t="str">
        <f>INDEX('Vensim Variables'!$B:$B,MATCH(EPS!$B3388,'Vensim Variables'!$A:$A,0))</f>
        <v>g pollutant</v>
      </c>
      <c r="I3388" t="str">
        <f t="shared" si="104"/>
        <v>CO</v>
      </c>
      <c r="J3388">
        <f>INDEX(NoSettings!$D:$D,MATCH(EPS!$A3388,NoSettings!$A:$A,0))</f>
        <v>6091310</v>
      </c>
      <c r="K3388">
        <f>INDEX(GWP!$C$2:$C$13,MATCH(EPS!I3388,GWP!$B$2:$B$13,0))</f>
        <v>0</v>
      </c>
      <c r="L3388" s="4">
        <f t="shared" si="105"/>
        <v>0</v>
      </c>
    </row>
    <row r="3389" spans="1:12">
      <c r="A3389" t="s">
        <v>8993</v>
      </c>
      <c r="B3389" t="s">
        <v>7381</v>
      </c>
      <c r="C3389" t="s">
        <v>1736</v>
      </c>
      <c r="D3389" t="s">
        <v>6883</v>
      </c>
      <c r="E3389" t="s">
        <v>1707</v>
      </c>
      <c r="H3389" t="str">
        <f>INDEX('Vensim Variables'!$B:$B,MATCH(EPS!$B3389,'Vensim Variables'!$A:$A,0))</f>
        <v>g pollutant</v>
      </c>
      <c r="I3389" t="str">
        <f t="shared" si="104"/>
        <v>NOx</v>
      </c>
      <c r="J3389">
        <f>INDEX(NoSettings!$D:$D,MATCH(EPS!$A3389,NoSettings!$A:$A,0))</f>
        <v>18090300</v>
      </c>
      <c r="K3389">
        <f>INDEX(GWP!$C$2:$C$13,MATCH(EPS!I3389,GWP!$B$2:$B$13,0))</f>
        <v>0</v>
      </c>
      <c r="L3389" s="4">
        <f t="shared" si="105"/>
        <v>0</v>
      </c>
    </row>
    <row r="3390" spans="1:12">
      <c r="A3390" t="s">
        <v>8994</v>
      </c>
      <c r="B3390" t="s">
        <v>7381</v>
      </c>
      <c r="C3390" t="s">
        <v>1736</v>
      </c>
      <c r="D3390" t="s">
        <v>6883</v>
      </c>
      <c r="E3390" t="s">
        <v>1708</v>
      </c>
      <c r="H3390" t="str">
        <f>INDEX('Vensim Variables'!$B:$B,MATCH(EPS!$B3390,'Vensim Variables'!$A:$A,0))</f>
        <v>g pollutant</v>
      </c>
      <c r="I3390" t="str">
        <f t="shared" si="104"/>
        <v>PM10</v>
      </c>
      <c r="J3390">
        <f>INDEX(NoSettings!$D:$D,MATCH(EPS!$A3390,NoSettings!$A:$A,0))</f>
        <v>1282150</v>
      </c>
      <c r="K3390">
        <f>INDEX(GWP!$C$2:$C$13,MATCH(EPS!I3390,GWP!$B$2:$B$13,0))</f>
        <v>0</v>
      </c>
      <c r="L3390" s="4">
        <f t="shared" si="105"/>
        <v>0</v>
      </c>
    </row>
    <row r="3391" spans="1:12">
      <c r="A3391" t="s">
        <v>8995</v>
      </c>
      <c r="B3391" t="s">
        <v>7381</v>
      </c>
      <c r="C3391" t="s">
        <v>1736</v>
      </c>
      <c r="D3391" t="s">
        <v>6883</v>
      </c>
      <c r="E3391" t="s">
        <v>1709</v>
      </c>
      <c r="H3391" t="str">
        <f>INDEX('Vensim Variables'!$B:$B,MATCH(EPS!$B3391,'Vensim Variables'!$A:$A,0))</f>
        <v>g pollutant</v>
      </c>
      <c r="I3391" t="str">
        <f t="shared" si="104"/>
        <v>PM25</v>
      </c>
      <c r="J3391">
        <f>INDEX(NoSettings!$D:$D,MATCH(EPS!$A3391,NoSettings!$A:$A,0))</f>
        <v>1149940</v>
      </c>
      <c r="K3391">
        <f>INDEX(GWP!$C$2:$C$13,MATCH(EPS!I3391,GWP!$B$2:$B$13,0))</f>
        <v>0</v>
      </c>
      <c r="L3391" s="4">
        <f t="shared" si="105"/>
        <v>0</v>
      </c>
    </row>
    <row r="3392" spans="1:12">
      <c r="A3392" t="s">
        <v>8996</v>
      </c>
      <c r="B3392" t="s">
        <v>7381</v>
      </c>
      <c r="C3392" t="s">
        <v>1736</v>
      </c>
      <c r="D3392" t="s">
        <v>6883</v>
      </c>
      <c r="E3392" t="s">
        <v>1710</v>
      </c>
      <c r="H3392" t="str">
        <f>INDEX('Vensim Variables'!$B:$B,MATCH(EPS!$B3392,'Vensim Variables'!$A:$A,0))</f>
        <v>g pollutant</v>
      </c>
      <c r="I3392" t="str">
        <f t="shared" si="104"/>
        <v>SOx</v>
      </c>
      <c r="J3392">
        <f>INDEX(NoSettings!$D:$D,MATCH(EPS!$A3392,NoSettings!$A:$A,0))</f>
        <v>2983100</v>
      </c>
      <c r="K3392">
        <f>INDEX(GWP!$C$2:$C$13,MATCH(EPS!I3392,GWP!$B$2:$B$13,0))</f>
        <v>0</v>
      </c>
      <c r="L3392" s="4">
        <f t="shared" si="105"/>
        <v>0</v>
      </c>
    </row>
    <row r="3393" spans="1:12">
      <c r="A3393" t="s">
        <v>8997</v>
      </c>
      <c r="B3393" t="s">
        <v>7381</v>
      </c>
      <c r="C3393" t="s">
        <v>1736</v>
      </c>
      <c r="D3393" t="s">
        <v>6883</v>
      </c>
      <c r="E3393" t="s">
        <v>1711</v>
      </c>
      <c r="H3393" t="str">
        <f>INDEX('Vensim Variables'!$B:$B,MATCH(EPS!$B3393,'Vensim Variables'!$A:$A,0))</f>
        <v>g pollutant</v>
      </c>
      <c r="I3393" t="str">
        <f t="shared" si="104"/>
        <v>BC</v>
      </c>
      <c r="J3393">
        <f>INDEX(NoSettings!$D:$D,MATCH(EPS!$A3393,NoSettings!$A:$A,0))</f>
        <v>300795</v>
      </c>
      <c r="K3393">
        <f>INDEX(GWP!$C$2:$C$13,MATCH(EPS!I3393,GWP!$B$2:$B$13,0))</f>
        <v>0</v>
      </c>
      <c r="L3393" s="4">
        <f t="shared" si="105"/>
        <v>0</v>
      </c>
    </row>
    <row r="3394" spans="1:12">
      <c r="A3394" t="s">
        <v>8998</v>
      </c>
      <c r="B3394" t="s">
        <v>7381</v>
      </c>
      <c r="C3394" t="s">
        <v>1736</v>
      </c>
      <c r="D3394" t="s">
        <v>6883</v>
      </c>
      <c r="E3394" t="s">
        <v>1712</v>
      </c>
      <c r="H3394" t="str">
        <f>INDEX('Vensim Variables'!$B:$B,MATCH(EPS!$B3394,'Vensim Variables'!$A:$A,0))</f>
        <v>g pollutant</v>
      </c>
      <c r="I3394" t="str">
        <f t="shared" si="104"/>
        <v>OC</v>
      </c>
      <c r="J3394">
        <f>INDEX(NoSettings!$D:$D,MATCH(EPS!$A3394,NoSettings!$A:$A,0))</f>
        <v>197868</v>
      </c>
      <c r="K3394">
        <f>INDEX(GWP!$C$2:$C$13,MATCH(EPS!I3394,GWP!$B$2:$B$13,0))</f>
        <v>0</v>
      </c>
      <c r="L3394" s="4">
        <f t="shared" si="105"/>
        <v>0</v>
      </c>
    </row>
    <row r="3395" spans="1:12">
      <c r="A3395" t="s">
        <v>8999</v>
      </c>
      <c r="B3395" t="s">
        <v>7381</v>
      </c>
      <c r="C3395" t="s">
        <v>1736</v>
      </c>
      <c r="D3395" t="s">
        <v>6883</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INDEX(NoSettings!$D:$D,MATCH(EPS!$A3395,NoSettings!$A:$A,0))</f>
        <v>1850020</v>
      </c>
      <c r="K3395">
        <f>INDEX(GWP!$C$2:$C$13,MATCH(EPS!I3395,GWP!$B$2:$B$13,0))</f>
        <v>28</v>
      </c>
      <c r="L3395" s="4">
        <f t="shared" ref="L3395:L3458" si="107">IF(H3395="g pollutant",K3395*J3395/10^12,IF(H3395="MMTCO2e",J3395,IF(H3395="MWh",J3395,0)))</f>
        <v>5.1800559999999997E-5</v>
      </c>
    </row>
    <row r="3396" spans="1:12">
      <c r="A3396" t="s">
        <v>9000</v>
      </c>
      <c r="B3396" t="s">
        <v>7381</v>
      </c>
      <c r="C3396" t="s">
        <v>1736</v>
      </c>
      <c r="D3396" t="s">
        <v>6883</v>
      </c>
      <c r="E3396" t="s">
        <v>1714</v>
      </c>
      <c r="H3396" t="str">
        <f>INDEX('Vensim Variables'!$B:$B,MATCH(EPS!$B3396,'Vensim Variables'!$A:$A,0))</f>
        <v>g pollutant</v>
      </c>
      <c r="I3396" t="str">
        <f t="shared" si="106"/>
        <v>N2O</v>
      </c>
      <c r="J3396">
        <f>INDEX(NoSettings!$D:$D,MATCH(EPS!$A3396,NoSettings!$A:$A,0))</f>
        <v>586505</v>
      </c>
      <c r="K3396">
        <f>INDEX(GWP!$C$2:$C$13,MATCH(EPS!I3396,GWP!$B$2:$B$13,0))</f>
        <v>265</v>
      </c>
      <c r="L3396" s="4">
        <f t="shared" si="107"/>
        <v>1.55423825E-4</v>
      </c>
    </row>
    <row r="3397" spans="1:12">
      <c r="A3397" t="s">
        <v>9001</v>
      </c>
      <c r="B3397" t="s">
        <v>7381</v>
      </c>
      <c r="C3397" t="s">
        <v>1736</v>
      </c>
      <c r="D3397" t="s">
        <v>6883</v>
      </c>
      <c r="E3397" t="s">
        <v>1715</v>
      </c>
      <c r="H3397" t="str">
        <f>INDEX('Vensim Variables'!$B:$B,MATCH(EPS!$B3397,'Vensim Variables'!$A:$A,0))</f>
        <v>g pollutant</v>
      </c>
      <c r="I3397" t="str">
        <f t="shared" si="106"/>
        <v>F gases</v>
      </c>
      <c r="J3397">
        <f>INDEX(NoSettings!$D:$D,MATCH(EPS!$A3397,NoSettings!$A:$A,0))</f>
        <v>0</v>
      </c>
      <c r="K3397">
        <f>INDEX(GWP!$C$2:$C$13,MATCH(EPS!I3397,GWP!$B$2:$B$13,0))</f>
        <v>1</v>
      </c>
      <c r="L3397" s="4">
        <f t="shared" si="107"/>
        <v>0</v>
      </c>
    </row>
    <row r="3398" spans="1:12">
      <c r="A3398" t="s">
        <v>9002</v>
      </c>
      <c r="B3398" t="s">
        <v>7381</v>
      </c>
      <c r="C3398" t="s">
        <v>1736</v>
      </c>
      <c r="D3398" t="s">
        <v>6884</v>
      </c>
      <c r="E3398" t="s">
        <v>1702</v>
      </c>
      <c r="H3398" t="str">
        <f>INDEX('Vensim Variables'!$B:$B,MATCH(EPS!$B3398,'Vensim Variables'!$A:$A,0))</f>
        <v>g pollutant</v>
      </c>
      <c r="I3398" t="str">
        <f t="shared" si="106"/>
        <v>CO2</v>
      </c>
      <c r="J3398">
        <f>INDEX(NoSettings!$D:$D,MATCH(EPS!$A3398,NoSettings!$A:$A,0))</f>
        <v>0</v>
      </c>
      <c r="K3398">
        <f>INDEX(GWP!$C$2:$C$13,MATCH(EPS!I3398,GWP!$B$2:$B$13,0))</f>
        <v>1</v>
      </c>
      <c r="L3398" s="4">
        <f t="shared" si="107"/>
        <v>0</v>
      </c>
    </row>
    <row r="3399" spans="1:12">
      <c r="A3399" t="s">
        <v>9003</v>
      </c>
      <c r="B3399" t="s">
        <v>7381</v>
      </c>
      <c r="C3399" t="s">
        <v>1736</v>
      </c>
      <c r="D3399" t="s">
        <v>6884</v>
      </c>
      <c r="E3399" t="s">
        <v>1705</v>
      </c>
      <c r="H3399" t="str">
        <f>INDEX('Vensim Variables'!$B:$B,MATCH(EPS!$B3399,'Vensim Variables'!$A:$A,0))</f>
        <v>g pollutant</v>
      </c>
      <c r="I3399" t="str">
        <f t="shared" si="106"/>
        <v>VOC</v>
      </c>
      <c r="J3399">
        <f>INDEX(NoSettings!$D:$D,MATCH(EPS!$A3399,NoSettings!$A:$A,0))</f>
        <v>0</v>
      </c>
      <c r="K3399">
        <f>INDEX(GWP!$C$2:$C$13,MATCH(EPS!I3399,GWP!$B$2:$B$13,0))</f>
        <v>0</v>
      </c>
      <c r="L3399" s="4">
        <f t="shared" si="107"/>
        <v>0</v>
      </c>
    </row>
    <row r="3400" spans="1:12">
      <c r="A3400" t="s">
        <v>9004</v>
      </c>
      <c r="B3400" t="s">
        <v>7381</v>
      </c>
      <c r="C3400" t="s">
        <v>1736</v>
      </c>
      <c r="D3400" t="s">
        <v>6884</v>
      </c>
      <c r="E3400" t="s">
        <v>1706</v>
      </c>
      <c r="H3400" t="str">
        <f>INDEX('Vensim Variables'!$B:$B,MATCH(EPS!$B3400,'Vensim Variables'!$A:$A,0))</f>
        <v>g pollutant</v>
      </c>
      <c r="I3400" t="str">
        <f t="shared" si="106"/>
        <v>CO</v>
      </c>
      <c r="J3400">
        <f>INDEX(NoSettings!$D:$D,MATCH(EPS!$A3400,NoSettings!$A:$A,0))</f>
        <v>0</v>
      </c>
      <c r="K3400">
        <f>INDEX(GWP!$C$2:$C$13,MATCH(EPS!I3400,GWP!$B$2:$B$13,0))</f>
        <v>0</v>
      </c>
      <c r="L3400" s="4">
        <f t="shared" si="107"/>
        <v>0</v>
      </c>
    </row>
    <row r="3401" spans="1:12">
      <c r="A3401" t="s">
        <v>9005</v>
      </c>
      <c r="B3401" t="s">
        <v>7381</v>
      </c>
      <c r="C3401" t="s">
        <v>1736</v>
      </c>
      <c r="D3401" t="s">
        <v>6884</v>
      </c>
      <c r="E3401" t="s">
        <v>1707</v>
      </c>
      <c r="H3401" t="str">
        <f>INDEX('Vensim Variables'!$B:$B,MATCH(EPS!$B3401,'Vensim Variables'!$A:$A,0))</f>
        <v>g pollutant</v>
      </c>
      <c r="I3401" t="str">
        <f t="shared" si="106"/>
        <v>NOx</v>
      </c>
      <c r="J3401">
        <f>INDEX(NoSettings!$D:$D,MATCH(EPS!$A3401,NoSettings!$A:$A,0))</f>
        <v>0</v>
      </c>
      <c r="K3401">
        <f>INDEX(GWP!$C$2:$C$13,MATCH(EPS!I3401,GWP!$B$2:$B$13,0))</f>
        <v>0</v>
      </c>
      <c r="L3401" s="4">
        <f t="shared" si="107"/>
        <v>0</v>
      </c>
    </row>
    <row r="3402" spans="1:12">
      <c r="A3402" t="s">
        <v>9006</v>
      </c>
      <c r="B3402" t="s">
        <v>7381</v>
      </c>
      <c r="C3402" t="s">
        <v>1736</v>
      </c>
      <c r="D3402" t="s">
        <v>6884</v>
      </c>
      <c r="E3402" t="s">
        <v>1708</v>
      </c>
      <c r="H3402" t="str">
        <f>INDEX('Vensim Variables'!$B:$B,MATCH(EPS!$B3402,'Vensim Variables'!$A:$A,0))</f>
        <v>g pollutant</v>
      </c>
      <c r="I3402" t="str">
        <f t="shared" si="106"/>
        <v>PM10</v>
      </c>
      <c r="J3402">
        <f>INDEX(NoSettings!$D:$D,MATCH(EPS!$A3402,NoSettings!$A:$A,0))</f>
        <v>0</v>
      </c>
      <c r="K3402">
        <f>INDEX(GWP!$C$2:$C$13,MATCH(EPS!I3402,GWP!$B$2:$B$13,0))</f>
        <v>0</v>
      </c>
      <c r="L3402" s="4">
        <f t="shared" si="107"/>
        <v>0</v>
      </c>
    </row>
    <row r="3403" spans="1:12">
      <c r="A3403" t="s">
        <v>9007</v>
      </c>
      <c r="B3403" t="s">
        <v>7381</v>
      </c>
      <c r="C3403" t="s">
        <v>1736</v>
      </c>
      <c r="D3403" t="s">
        <v>6884</v>
      </c>
      <c r="E3403" t="s">
        <v>1709</v>
      </c>
      <c r="H3403" t="str">
        <f>INDEX('Vensim Variables'!$B:$B,MATCH(EPS!$B3403,'Vensim Variables'!$A:$A,0))</f>
        <v>g pollutant</v>
      </c>
      <c r="I3403" t="str">
        <f t="shared" si="106"/>
        <v>PM25</v>
      </c>
      <c r="J3403">
        <f>INDEX(NoSettings!$D:$D,MATCH(EPS!$A3403,NoSettings!$A:$A,0))</f>
        <v>0</v>
      </c>
      <c r="K3403">
        <f>INDEX(GWP!$C$2:$C$13,MATCH(EPS!I3403,GWP!$B$2:$B$13,0))</f>
        <v>0</v>
      </c>
      <c r="L3403" s="4">
        <f t="shared" si="107"/>
        <v>0</v>
      </c>
    </row>
    <row r="3404" spans="1:12">
      <c r="A3404" t="s">
        <v>9008</v>
      </c>
      <c r="B3404" t="s">
        <v>7381</v>
      </c>
      <c r="C3404" t="s">
        <v>1736</v>
      </c>
      <c r="D3404" t="s">
        <v>6884</v>
      </c>
      <c r="E3404" t="s">
        <v>1710</v>
      </c>
      <c r="H3404" t="str">
        <f>INDEX('Vensim Variables'!$B:$B,MATCH(EPS!$B3404,'Vensim Variables'!$A:$A,0))</f>
        <v>g pollutant</v>
      </c>
      <c r="I3404" t="str">
        <f t="shared" si="106"/>
        <v>SOx</v>
      </c>
      <c r="J3404">
        <f>INDEX(NoSettings!$D:$D,MATCH(EPS!$A3404,NoSettings!$A:$A,0))</f>
        <v>0</v>
      </c>
      <c r="K3404">
        <f>INDEX(GWP!$C$2:$C$13,MATCH(EPS!I3404,GWP!$B$2:$B$13,0))</f>
        <v>0</v>
      </c>
      <c r="L3404" s="4">
        <f t="shared" si="107"/>
        <v>0</v>
      </c>
    </row>
    <row r="3405" spans="1:12">
      <c r="A3405" t="s">
        <v>9009</v>
      </c>
      <c r="B3405" t="s">
        <v>7381</v>
      </c>
      <c r="C3405" t="s">
        <v>1736</v>
      </c>
      <c r="D3405" t="s">
        <v>6884</v>
      </c>
      <c r="E3405" t="s">
        <v>1711</v>
      </c>
      <c r="H3405" t="str">
        <f>INDEX('Vensim Variables'!$B:$B,MATCH(EPS!$B3405,'Vensim Variables'!$A:$A,0))</f>
        <v>g pollutant</v>
      </c>
      <c r="I3405" t="str">
        <f t="shared" si="106"/>
        <v>BC</v>
      </c>
      <c r="J3405">
        <f>INDEX(NoSettings!$D:$D,MATCH(EPS!$A3405,NoSettings!$A:$A,0))</f>
        <v>0</v>
      </c>
      <c r="K3405">
        <f>INDEX(GWP!$C$2:$C$13,MATCH(EPS!I3405,GWP!$B$2:$B$13,0))</f>
        <v>0</v>
      </c>
      <c r="L3405" s="4">
        <f t="shared" si="107"/>
        <v>0</v>
      </c>
    </row>
    <row r="3406" spans="1:12">
      <c r="A3406" t="s">
        <v>9010</v>
      </c>
      <c r="B3406" t="s">
        <v>7381</v>
      </c>
      <c r="C3406" t="s">
        <v>1736</v>
      </c>
      <c r="D3406" t="s">
        <v>6884</v>
      </c>
      <c r="E3406" t="s">
        <v>1712</v>
      </c>
      <c r="H3406" t="str">
        <f>INDEX('Vensim Variables'!$B:$B,MATCH(EPS!$B3406,'Vensim Variables'!$A:$A,0))</f>
        <v>g pollutant</v>
      </c>
      <c r="I3406" t="str">
        <f t="shared" si="106"/>
        <v>OC</v>
      </c>
      <c r="J3406">
        <f>INDEX(NoSettings!$D:$D,MATCH(EPS!$A3406,NoSettings!$A:$A,0))</f>
        <v>0</v>
      </c>
      <c r="K3406">
        <f>INDEX(GWP!$C$2:$C$13,MATCH(EPS!I3406,GWP!$B$2:$B$13,0))</f>
        <v>0</v>
      </c>
      <c r="L3406" s="4">
        <f t="shared" si="107"/>
        <v>0</v>
      </c>
    </row>
    <row r="3407" spans="1:12">
      <c r="A3407" t="s">
        <v>9011</v>
      </c>
      <c r="B3407" t="s">
        <v>7381</v>
      </c>
      <c r="C3407" t="s">
        <v>1736</v>
      </c>
      <c r="D3407" t="s">
        <v>6884</v>
      </c>
      <c r="E3407" t="s">
        <v>1713</v>
      </c>
      <c r="H3407" t="str">
        <f>INDEX('Vensim Variables'!$B:$B,MATCH(EPS!$B3407,'Vensim Variables'!$A:$A,0))</f>
        <v>g pollutant</v>
      </c>
      <c r="I3407" t="str">
        <f t="shared" si="106"/>
        <v>CH4</v>
      </c>
      <c r="J3407">
        <f>INDEX(NoSettings!$D:$D,MATCH(EPS!$A3407,NoSettings!$A:$A,0))</f>
        <v>0</v>
      </c>
      <c r="K3407">
        <f>INDEX(GWP!$C$2:$C$13,MATCH(EPS!I3407,GWP!$B$2:$B$13,0))</f>
        <v>28</v>
      </c>
      <c r="L3407" s="4">
        <f t="shared" si="107"/>
        <v>0</v>
      </c>
    </row>
    <row r="3408" spans="1:12">
      <c r="A3408" t="s">
        <v>9012</v>
      </c>
      <c r="B3408" t="s">
        <v>7381</v>
      </c>
      <c r="C3408" t="s">
        <v>1736</v>
      </c>
      <c r="D3408" t="s">
        <v>6884</v>
      </c>
      <c r="E3408" t="s">
        <v>1714</v>
      </c>
      <c r="H3408" t="str">
        <f>INDEX('Vensim Variables'!$B:$B,MATCH(EPS!$B3408,'Vensim Variables'!$A:$A,0))</f>
        <v>g pollutant</v>
      </c>
      <c r="I3408" t="str">
        <f t="shared" si="106"/>
        <v>N2O</v>
      </c>
      <c r="J3408">
        <f>INDEX(NoSettings!$D:$D,MATCH(EPS!$A3408,NoSettings!$A:$A,0))</f>
        <v>0</v>
      </c>
      <c r="K3408">
        <f>INDEX(GWP!$C$2:$C$13,MATCH(EPS!I3408,GWP!$B$2:$B$13,0))</f>
        <v>265</v>
      </c>
      <c r="L3408" s="4">
        <f t="shared" si="107"/>
        <v>0</v>
      </c>
    </row>
    <row r="3409" spans="1:12">
      <c r="A3409" t="s">
        <v>9013</v>
      </c>
      <c r="B3409" t="s">
        <v>7381</v>
      </c>
      <c r="C3409" t="s">
        <v>1736</v>
      </c>
      <c r="D3409" t="s">
        <v>6884</v>
      </c>
      <c r="E3409" t="s">
        <v>1715</v>
      </c>
      <c r="H3409" t="str">
        <f>INDEX('Vensim Variables'!$B:$B,MATCH(EPS!$B3409,'Vensim Variables'!$A:$A,0))</f>
        <v>g pollutant</v>
      </c>
      <c r="I3409" t="str">
        <f t="shared" si="106"/>
        <v>F gases</v>
      </c>
      <c r="J3409">
        <f>INDEX(NoSettings!$D:$D,MATCH(EPS!$A3409,NoSettings!$A:$A,0))</f>
        <v>0</v>
      </c>
      <c r="K3409">
        <f>INDEX(GWP!$C$2:$C$13,MATCH(EPS!I3409,GWP!$B$2:$B$13,0))</f>
        <v>1</v>
      </c>
      <c r="L3409" s="4">
        <f t="shared" si="107"/>
        <v>0</v>
      </c>
    </row>
    <row r="3410" spans="1:12">
      <c r="A3410" t="s">
        <v>9014</v>
      </c>
      <c r="B3410" t="s">
        <v>7381</v>
      </c>
      <c r="C3410" t="s">
        <v>1736</v>
      </c>
      <c r="D3410" t="s">
        <v>6885</v>
      </c>
      <c r="E3410" t="s">
        <v>1702</v>
      </c>
      <c r="H3410" t="str">
        <f>INDEX('Vensim Variables'!$B:$B,MATCH(EPS!$B3410,'Vensim Variables'!$A:$A,0))</f>
        <v>g pollutant</v>
      </c>
      <c r="I3410" t="str">
        <f t="shared" si="106"/>
        <v>CO2</v>
      </c>
      <c r="J3410">
        <f>INDEX(NoSettings!$D:$D,MATCH(EPS!$A3410,NoSettings!$A:$A,0))</f>
        <v>0</v>
      </c>
      <c r="K3410">
        <f>INDEX(GWP!$C$2:$C$13,MATCH(EPS!I3410,GWP!$B$2:$B$13,0))</f>
        <v>1</v>
      </c>
      <c r="L3410" s="4">
        <f t="shared" si="107"/>
        <v>0</v>
      </c>
    </row>
    <row r="3411" spans="1:12">
      <c r="A3411" t="s">
        <v>9015</v>
      </c>
      <c r="B3411" t="s">
        <v>7381</v>
      </c>
      <c r="C3411" t="s">
        <v>1736</v>
      </c>
      <c r="D3411" t="s">
        <v>6885</v>
      </c>
      <c r="E3411" t="s">
        <v>1705</v>
      </c>
      <c r="H3411" t="str">
        <f>INDEX('Vensim Variables'!$B:$B,MATCH(EPS!$B3411,'Vensim Variables'!$A:$A,0))</f>
        <v>g pollutant</v>
      </c>
      <c r="I3411" t="str">
        <f t="shared" si="106"/>
        <v>VOC</v>
      </c>
      <c r="J3411">
        <f>INDEX(NoSettings!$D:$D,MATCH(EPS!$A3411,NoSettings!$A:$A,0))</f>
        <v>0</v>
      </c>
      <c r="K3411">
        <f>INDEX(GWP!$C$2:$C$13,MATCH(EPS!I3411,GWP!$B$2:$B$13,0))</f>
        <v>0</v>
      </c>
      <c r="L3411" s="4">
        <f t="shared" si="107"/>
        <v>0</v>
      </c>
    </row>
    <row r="3412" spans="1:12">
      <c r="A3412" t="s">
        <v>9016</v>
      </c>
      <c r="B3412" t="s">
        <v>7381</v>
      </c>
      <c r="C3412" t="s">
        <v>1736</v>
      </c>
      <c r="D3412" t="s">
        <v>6885</v>
      </c>
      <c r="E3412" t="s">
        <v>1706</v>
      </c>
      <c r="H3412" t="str">
        <f>INDEX('Vensim Variables'!$B:$B,MATCH(EPS!$B3412,'Vensim Variables'!$A:$A,0))</f>
        <v>g pollutant</v>
      </c>
      <c r="I3412" t="str">
        <f t="shared" si="106"/>
        <v>CO</v>
      </c>
      <c r="J3412">
        <f>INDEX(NoSettings!$D:$D,MATCH(EPS!$A3412,NoSettings!$A:$A,0))</f>
        <v>0</v>
      </c>
      <c r="K3412">
        <f>INDEX(GWP!$C$2:$C$13,MATCH(EPS!I3412,GWP!$B$2:$B$13,0))</f>
        <v>0</v>
      </c>
      <c r="L3412" s="4">
        <f t="shared" si="107"/>
        <v>0</v>
      </c>
    </row>
    <row r="3413" spans="1:12">
      <c r="A3413" t="s">
        <v>9017</v>
      </c>
      <c r="B3413" t="s">
        <v>7381</v>
      </c>
      <c r="C3413" t="s">
        <v>1736</v>
      </c>
      <c r="D3413" t="s">
        <v>6885</v>
      </c>
      <c r="E3413" t="s">
        <v>1707</v>
      </c>
      <c r="H3413" t="str">
        <f>INDEX('Vensim Variables'!$B:$B,MATCH(EPS!$B3413,'Vensim Variables'!$A:$A,0))</f>
        <v>g pollutant</v>
      </c>
      <c r="I3413" t="str">
        <f t="shared" si="106"/>
        <v>NOx</v>
      </c>
      <c r="J3413">
        <f>INDEX(NoSettings!$D:$D,MATCH(EPS!$A3413,NoSettings!$A:$A,0))</f>
        <v>0</v>
      </c>
      <c r="K3413">
        <f>INDEX(GWP!$C$2:$C$13,MATCH(EPS!I3413,GWP!$B$2:$B$13,0))</f>
        <v>0</v>
      </c>
      <c r="L3413" s="4">
        <f t="shared" si="107"/>
        <v>0</v>
      </c>
    </row>
    <row r="3414" spans="1:12">
      <c r="A3414" t="s">
        <v>9018</v>
      </c>
      <c r="B3414" t="s">
        <v>7381</v>
      </c>
      <c r="C3414" t="s">
        <v>1736</v>
      </c>
      <c r="D3414" t="s">
        <v>6885</v>
      </c>
      <c r="E3414" t="s">
        <v>1708</v>
      </c>
      <c r="H3414" t="str">
        <f>INDEX('Vensim Variables'!$B:$B,MATCH(EPS!$B3414,'Vensim Variables'!$A:$A,0))</f>
        <v>g pollutant</v>
      </c>
      <c r="I3414" t="str">
        <f t="shared" si="106"/>
        <v>PM10</v>
      </c>
      <c r="J3414">
        <f>INDEX(NoSettings!$D:$D,MATCH(EPS!$A3414,NoSettings!$A:$A,0))</f>
        <v>0</v>
      </c>
      <c r="K3414">
        <f>INDEX(GWP!$C$2:$C$13,MATCH(EPS!I3414,GWP!$B$2:$B$13,0))</f>
        <v>0</v>
      </c>
      <c r="L3414" s="4">
        <f t="shared" si="107"/>
        <v>0</v>
      </c>
    </row>
    <row r="3415" spans="1:12">
      <c r="A3415" t="s">
        <v>9019</v>
      </c>
      <c r="B3415" t="s">
        <v>7381</v>
      </c>
      <c r="C3415" t="s">
        <v>1736</v>
      </c>
      <c r="D3415" t="s">
        <v>6885</v>
      </c>
      <c r="E3415" t="s">
        <v>1709</v>
      </c>
      <c r="H3415" t="str">
        <f>INDEX('Vensim Variables'!$B:$B,MATCH(EPS!$B3415,'Vensim Variables'!$A:$A,0))</f>
        <v>g pollutant</v>
      </c>
      <c r="I3415" t="str">
        <f t="shared" si="106"/>
        <v>PM25</v>
      </c>
      <c r="J3415">
        <f>INDEX(NoSettings!$D:$D,MATCH(EPS!$A3415,NoSettings!$A:$A,0))</f>
        <v>0</v>
      </c>
      <c r="K3415">
        <f>INDEX(GWP!$C$2:$C$13,MATCH(EPS!I3415,GWP!$B$2:$B$13,0))</f>
        <v>0</v>
      </c>
      <c r="L3415" s="4">
        <f t="shared" si="107"/>
        <v>0</v>
      </c>
    </row>
    <row r="3416" spans="1:12">
      <c r="A3416" t="s">
        <v>9020</v>
      </c>
      <c r="B3416" t="s">
        <v>7381</v>
      </c>
      <c r="C3416" t="s">
        <v>1736</v>
      </c>
      <c r="D3416" t="s">
        <v>6885</v>
      </c>
      <c r="E3416" t="s">
        <v>1710</v>
      </c>
      <c r="H3416" t="str">
        <f>INDEX('Vensim Variables'!$B:$B,MATCH(EPS!$B3416,'Vensim Variables'!$A:$A,0))</f>
        <v>g pollutant</v>
      </c>
      <c r="I3416" t="str">
        <f t="shared" si="106"/>
        <v>SOx</v>
      </c>
      <c r="J3416">
        <f>INDEX(NoSettings!$D:$D,MATCH(EPS!$A3416,NoSettings!$A:$A,0))</f>
        <v>0</v>
      </c>
      <c r="K3416">
        <f>INDEX(GWP!$C$2:$C$13,MATCH(EPS!I3416,GWP!$B$2:$B$13,0))</f>
        <v>0</v>
      </c>
      <c r="L3416" s="4">
        <f t="shared" si="107"/>
        <v>0</v>
      </c>
    </row>
    <row r="3417" spans="1:12">
      <c r="A3417" t="s">
        <v>9021</v>
      </c>
      <c r="B3417" t="s">
        <v>7381</v>
      </c>
      <c r="C3417" t="s">
        <v>1736</v>
      </c>
      <c r="D3417" t="s">
        <v>6885</v>
      </c>
      <c r="E3417" t="s">
        <v>1711</v>
      </c>
      <c r="H3417" t="str">
        <f>INDEX('Vensim Variables'!$B:$B,MATCH(EPS!$B3417,'Vensim Variables'!$A:$A,0))</f>
        <v>g pollutant</v>
      </c>
      <c r="I3417" t="str">
        <f t="shared" si="106"/>
        <v>BC</v>
      </c>
      <c r="J3417">
        <f>INDEX(NoSettings!$D:$D,MATCH(EPS!$A3417,NoSettings!$A:$A,0))</f>
        <v>0</v>
      </c>
      <c r="K3417">
        <f>INDEX(GWP!$C$2:$C$13,MATCH(EPS!I3417,GWP!$B$2:$B$13,0))</f>
        <v>0</v>
      </c>
      <c r="L3417" s="4">
        <f t="shared" si="107"/>
        <v>0</v>
      </c>
    </row>
    <row r="3418" spans="1:12">
      <c r="A3418" t="s">
        <v>9022</v>
      </c>
      <c r="B3418" t="s">
        <v>7381</v>
      </c>
      <c r="C3418" t="s">
        <v>1736</v>
      </c>
      <c r="D3418" t="s">
        <v>6885</v>
      </c>
      <c r="E3418" t="s">
        <v>1712</v>
      </c>
      <c r="H3418" t="str">
        <f>INDEX('Vensim Variables'!$B:$B,MATCH(EPS!$B3418,'Vensim Variables'!$A:$A,0))</f>
        <v>g pollutant</v>
      </c>
      <c r="I3418" t="str">
        <f t="shared" si="106"/>
        <v>OC</v>
      </c>
      <c r="J3418">
        <f>INDEX(NoSettings!$D:$D,MATCH(EPS!$A3418,NoSettings!$A:$A,0))</f>
        <v>0</v>
      </c>
      <c r="K3418">
        <f>INDEX(GWP!$C$2:$C$13,MATCH(EPS!I3418,GWP!$B$2:$B$13,0))</f>
        <v>0</v>
      </c>
      <c r="L3418" s="4">
        <f t="shared" si="107"/>
        <v>0</v>
      </c>
    </row>
    <row r="3419" spans="1:12">
      <c r="A3419" t="s">
        <v>9023</v>
      </c>
      <c r="B3419" t="s">
        <v>7381</v>
      </c>
      <c r="C3419" t="s">
        <v>1736</v>
      </c>
      <c r="D3419" t="s">
        <v>6885</v>
      </c>
      <c r="E3419" t="s">
        <v>1713</v>
      </c>
      <c r="H3419" t="str">
        <f>INDEX('Vensim Variables'!$B:$B,MATCH(EPS!$B3419,'Vensim Variables'!$A:$A,0))</f>
        <v>g pollutant</v>
      </c>
      <c r="I3419" t="str">
        <f t="shared" si="106"/>
        <v>CH4</v>
      </c>
      <c r="J3419">
        <f>INDEX(NoSettings!$D:$D,MATCH(EPS!$A3419,NoSettings!$A:$A,0))</f>
        <v>0</v>
      </c>
      <c r="K3419">
        <f>INDEX(GWP!$C$2:$C$13,MATCH(EPS!I3419,GWP!$B$2:$B$13,0))</f>
        <v>28</v>
      </c>
      <c r="L3419" s="4">
        <f t="shared" si="107"/>
        <v>0</v>
      </c>
    </row>
    <row r="3420" spans="1:12">
      <c r="A3420" t="s">
        <v>9024</v>
      </c>
      <c r="B3420" t="s">
        <v>7381</v>
      </c>
      <c r="C3420" t="s">
        <v>1736</v>
      </c>
      <c r="D3420" t="s">
        <v>6885</v>
      </c>
      <c r="E3420" t="s">
        <v>1714</v>
      </c>
      <c r="H3420" t="str">
        <f>INDEX('Vensim Variables'!$B:$B,MATCH(EPS!$B3420,'Vensim Variables'!$A:$A,0))</f>
        <v>g pollutant</v>
      </c>
      <c r="I3420" t="str">
        <f t="shared" si="106"/>
        <v>N2O</v>
      </c>
      <c r="J3420">
        <f>INDEX(NoSettings!$D:$D,MATCH(EPS!$A3420,NoSettings!$A:$A,0))</f>
        <v>0</v>
      </c>
      <c r="K3420">
        <f>INDEX(GWP!$C$2:$C$13,MATCH(EPS!I3420,GWP!$B$2:$B$13,0))</f>
        <v>265</v>
      </c>
      <c r="L3420" s="4">
        <f t="shared" si="107"/>
        <v>0</v>
      </c>
    </row>
    <row r="3421" spans="1:12">
      <c r="A3421" t="s">
        <v>9025</v>
      </c>
      <c r="B3421" t="s">
        <v>7381</v>
      </c>
      <c r="C3421" t="s">
        <v>1736</v>
      </c>
      <c r="D3421" t="s">
        <v>6885</v>
      </c>
      <c r="E3421" t="s">
        <v>1715</v>
      </c>
      <c r="H3421" t="str">
        <f>INDEX('Vensim Variables'!$B:$B,MATCH(EPS!$B3421,'Vensim Variables'!$A:$A,0))</f>
        <v>g pollutant</v>
      </c>
      <c r="I3421" t="str">
        <f t="shared" si="106"/>
        <v>F gases</v>
      </c>
      <c r="J3421">
        <f>INDEX(NoSettings!$D:$D,MATCH(EPS!$A3421,NoSettings!$A:$A,0))</f>
        <v>0</v>
      </c>
      <c r="K3421">
        <f>INDEX(GWP!$C$2:$C$13,MATCH(EPS!I3421,GWP!$B$2:$B$13,0))</f>
        <v>1</v>
      </c>
      <c r="L3421" s="4">
        <f t="shared" si="107"/>
        <v>0</v>
      </c>
    </row>
    <row r="3422" spans="1:12">
      <c r="A3422" t="s">
        <v>9026</v>
      </c>
      <c r="B3422" t="s">
        <v>7381</v>
      </c>
      <c r="C3422" t="s">
        <v>1736</v>
      </c>
      <c r="D3422" t="s">
        <v>6886</v>
      </c>
      <c r="E3422" t="s">
        <v>1702</v>
      </c>
      <c r="H3422" t="str">
        <f>INDEX('Vensim Variables'!$B:$B,MATCH(EPS!$B3422,'Vensim Variables'!$A:$A,0))</f>
        <v>g pollutant</v>
      </c>
      <c r="I3422" t="str">
        <f t="shared" si="106"/>
        <v>CO2</v>
      </c>
      <c r="J3422">
        <f>INDEX(NoSettings!$D:$D,MATCH(EPS!$A3422,NoSettings!$A:$A,0))</f>
        <v>5733060000000</v>
      </c>
      <c r="K3422">
        <f>INDEX(GWP!$C$2:$C$13,MATCH(EPS!I3422,GWP!$B$2:$B$13,0))</f>
        <v>1</v>
      </c>
      <c r="L3422" s="4">
        <f t="shared" si="107"/>
        <v>5.73306</v>
      </c>
    </row>
    <row r="3423" spans="1:12">
      <c r="A3423" t="s">
        <v>9027</v>
      </c>
      <c r="B3423" t="s">
        <v>7381</v>
      </c>
      <c r="C3423" t="s">
        <v>1736</v>
      </c>
      <c r="D3423" t="s">
        <v>6886</v>
      </c>
      <c r="E3423" t="s">
        <v>1705</v>
      </c>
      <c r="H3423" t="str">
        <f>INDEX('Vensim Variables'!$B:$B,MATCH(EPS!$B3423,'Vensim Variables'!$A:$A,0))</f>
        <v>g pollutant</v>
      </c>
      <c r="I3423" t="str">
        <f t="shared" si="106"/>
        <v>VOC</v>
      </c>
      <c r="J3423">
        <f>INDEX(NoSettings!$D:$D,MATCH(EPS!$A3423,NoSettings!$A:$A,0))</f>
        <v>106425000</v>
      </c>
      <c r="K3423">
        <f>INDEX(GWP!$C$2:$C$13,MATCH(EPS!I3423,GWP!$B$2:$B$13,0))</f>
        <v>0</v>
      </c>
      <c r="L3423" s="4">
        <f t="shared" si="107"/>
        <v>0</v>
      </c>
    </row>
    <row r="3424" spans="1:12">
      <c r="A3424" t="s">
        <v>9028</v>
      </c>
      <c r="B3424" t="s">
        <v>7381</v>
      </c>
      <c r="C3424" t="s">
        <v>1736</v>
      </c>
      <c r="D3424" t="s">
        <v>6886</v>
      </c>
      <c r="E3424" t="s">
        <v>1706</v>
      </c>
      <c r="H3424" t="str">
        <f>INDEX('Vensim Variables'!$B:$B,MATCH(EPS!$B3424,'Vensim Variables'!$A:$A,0))</f>
        <v>g pollutant</v>
      </c>
      <c r="I3424" t="str">
        <f t="shared" si="106"/>
        <v>CO</v>
      </c>
      <c r="J3424">
        <f>INDEX(NoSettings!$D:$D,MATCH(EPS!$A3424,NoSettings!$A:$A,0))</f>
        <v>524486000</v>
      </c>
      <c r="K3424">
        <f>INDEX(GWP!$C$2:$C$13,MATCH(EPS!I3424,GWP!$B$2:$B$13,0))</f>
        <v>0</v>
      </c>
      <c r="L3424" s="4">
        <f t="shared" si="107"/>
        <v>0</v>
      </c>
    </row>
    <row r="3425" spans="1:12">
      <c r="A3425" t="s">
        <v>9029</v>
      </c>
      <c r="B3425" t="s">
        <v>7381</v>
      </c>
      <c r="C3425" t="s">
        <v>1736</v>
      </c>
      <c r="D3425" t="s">
        <v>6886</v>
      </c>
      <c r="E3425" t="s">
        <v>1707</v>
      </c>
      <c r="H3425" t="str">
        <f>INDEX('Vensim Variables'!$B:$B,MATCH(EPS!$B3425,'Vensim Variables'!$A:$A,0))</f>
        <v>g pollutant</v>
      </c>
      <c r="I3425" t="str">
        <f t="shared" si="106"/>
        <v>NOx</v>
      </c>
      <c r="J3425">
        <f>INDEX(NoSettings!$D:$D,MATCH(EPS!$A3425,NoSettings!$A:$A,0))</f>
        <v>1557640000</v>
      </c>
      <c r="K3425">
        <f>INDEX(GWP!$C$2:$C$13,MATCH(EPS!I3425,GWP!$B$2:$B$13,0))</f>
        <v>0</v>
      </c>
      <c r="L3425" s="4">
        <f t="shared" si="107"/>
        <v>0</v>
      </c>
    </row>
    <row r="3426" spans="1:12">
      <c r="A3426" t="s">
        <v>9030</v>
      </c>
      <c r="B3426" t="s">
        <v>7381</v>
      </c>
      <c r="C3426" t="s">
        <v>1736</v>
      </c>
      <c r="D3426" t="s">
        <v>6886</v>
      </c>
      <c r="E3426" t="s">
        <v>1708</v>
      </c>
      <c r="H3426" t="str">
        <f>INDEX('Vensim Variables'!$B:$B,MATCH(EPS!$B3426,'Vensim Variables'!$A:$A,0))</f>
        <v>g pollutant</v>
      </c>
      <c r="I3426" t="str">
        <f t="shared" si="106"/>
        <v>PM10</v>
      </c>
      <c r="J3426">
        <f>INDEX(NoSettings!$D:$D,MATCH(EPS!$A3426,NoSettings!$A:$A,0))</f>
        <v>110398000</v>
      </c>
      <c r="K3426">
        <f>INDEX(GWP!$C$2:$C$13,MATCH(EPS!I3426,GWP!$B$2:$B$13,0))</f>
        <v>0</v>
      </c>
      <c r="L3426" s="4">
        <f t="shared" si="107"/>
        <v>0</v>
      </c>
    </row>
    <row r="3427" spans="1:12">
      <c r="A3427" t="s">
        <v>9031</v>
      </c>
      <c r="B3427" t="s">
        <v>7381</v>
      </c>
      <c r="C3427" t="s">
        <v>1736</v>
      </c>
      <c r="D3427" t="s">
        <v>6886</v>
      </c>
      <c r="E3427" t="s">
        <v>1709</v>
      </c>
      <c r="H3427" t="str">
        <f>INDEX('Vensim Variables'!$B:$B,MATCH(EPS!$B3427,'Vensim Variables'!$A:$A,0))</f>
        <v>g pollutant</v>
      </c>
      <c r="I3427" t="str">
        <f t="shared" si="106"/>
        <v>PM25</v>
      </c>
      <c r="J3427">
        <f>INDEX(NoSettings!$D:$D,MATCH(EPS!$A3427,NoSettings!$A:$A,0))</f>
        <v>99014400</v>
      </c>
      <c r="K3427">
        <f>INDEX(GWP!$C$2:$C$13,MATCH(EPS!I3427,GWP!$B$2:$B$13,0))</f>
        <v>0</v>
      </c>
      <c r="L3427" s="4">
        <f t="shared" si="107"/>
        <v>0</v>
      </c>
    </row>
    <row r="3428" spans="1:12">
      <c r="A3428" t="s">
        <v>9032</v>
      </c>
      <c r="B3428" t="s">
        <v>7381</v>
      </c>
      <c r="C3428" t="s">
        <v>1736</v>
      </c>
      <c r="D3428" t="s">
        <v>6886</v>
      </c>
      <c r="E3428" t="s">
        <v>1710</v>
      </c>
      <c r="H3428" t="str">
        <f>INDEX('Vensim Variables'!$B:$B,MATCH(EPS!$B3428,'Vensim Variables'!$A:$A,0))</f>
        <v>g pollutant</v>
      </c>
      <c r="I3428" t="str">
        <f t="shared" si="106"/>
        <v>SOx</v>
      </c>
      <c r="J3428">
        <f>INDEX(NoSettings!$D:$D,MATCH(EPS!$A3428,NoSettings!$A:$A,0))</f>
        <v>256857000</v>
      </c>
      <c r="K3428">
        <f>INDEX(GWP!$C$2:$C$13,MATCH(EPS!I3428,GWP!$B$2:$B$13,0))</f>
        <v>0</v>
      </c>
      <c r="L3428" s="4">
        <f t="shared" si="107"/>
        <v>0</v>
      </c>
    </row>
    <row r="3429" spans="1:12">
      <c r="A3429" t="s">
        <v>9033</v>
      </c>
      <c r="B3429" t="s">
        <v>7381</v>
      </c>
      <c r="C3429" t="s">
        <v>1736</v>
      </c>
      <c r="D3429" t="s">
        <v>6886</v>
      </c>
      <c r="E3429" t="s">
        <v>1711</v>
      </c>
      <c r="H3429" t="str">
        <f>INDEX('Vensim Variables'!$B:$B,MATCH(EPS!$B3429,'Vensim Variables'!$A:$A,0))</f>
        <v>g pollutant</v>
      </c>
      <c r="I3429" t="str">
        <f t="shared" si="106"/>
        <v>BC</v>
      </c>
      <c r="J3429">
        <f>INDEX(NoSettings!$D:$D,MATCH(EPS!$A3429,NoSettings!$A:$A,0))</f>
        <v>25899600</v>
      </c>
      <c r="K3429">
        <f>INDEX(GWP!$C$2:$C$13,MATCH(EPS!I3429,GWP!$B$2:$B$13,0))</f>
        <v>0</v>
      </c>
      <c r="L3429" s="4">
        <f t="shared" si="107"/>
        <v>0</v>
      </c>
    </row>
    <row r="3430" spans="1:12">
      <c r="A3430" t="s">
        <v>9034</v>
      </c>
      <c r="B3430" t="s">
        <v>7381</v>
      </c>
      <c r="C3430" t="s">
        <v>1736</v>
      </c>
      <c r="D3430" t="s">
        <v>6886</v>
      </c>
      <c r="E3430" t="s">
        <v>1712</v>
      </c>
      <c r="H3430" t="str">
        <f>INDEX('Vensim Variables'!$B:$B,MATCH(EPS!$B3430,'Vensim Variables'!$A:$A,0))</f>
        <v>g pollutant</v>
      </c>
      <c r="I3430" t="str">
        <f t="shared" si="106"/>
        <v>OC</v>
      </c>
      <c r="J3430">
        <f>INDEX(NoSettings!$D:$D,MATCH(EPS!$A3430,NoSettings!$A:$A,0))</f>
        <v>17037200</v>
      </c>
      <c r="K3430">
        <f>INDEX(GWP!$C$2:$C$13,MATCH(EPS!I3430,GWP!$B$2:$B$13,0))</f>
        <v>0</v>
      </c>
      <c r="L3430" s="4">
        <f t="shared" si="107"/>
        <v>0</v>
      </c>
    </row>
    <row r="3431" spans="1:12">
      <c r="A3431" t="s">
        <v>9035</v>
      </c>
      <c r="B3431" t="s">
        <v>7381</v>
      </c>
      <c r="C3431" t="s">
        <v>1736</v>
      </c>
      <c r="D3431" t="s">
        <v>6886</v>
      </c>
      <c r="E3431" t="s">
        <v>1713</v>
      </c>
      <c r="H3431" t="str">
        <f>INDEX('Vensim Variables'!$B:$B,MATCH(EPS!$B3431,'Vensim Variables'!$A:$A,0))</f>
        <v>g pollutant</v>
      </c>
      <c r="I3431" t="str">
        <f t="shared" si="106"/>
        <v>CH4</v>
      </c>
      <c r="J3431">
        <f>INDEX(NoSettings!$D:$D,MATCH(EPS!$A3431,NoSettings!$A:$A,0))</f>
        <v>159294000</v>
      </c>
      <c r="K3431">
        <f>INDEX(GWP!$C$2:$C$13,MATCH(EPS!I3431,GWP!$B$2:$B$13,0))</f>
        <v>28</v>
      </c>
      <c r="L3431" s="4">
        <f t="shared" si="107"/>
        <v>4.4602319999999997E-3</v>
      </c>
    </row>
    <row r="3432" spans="1:12">
      <c r="A3432" t="s">
        <v>9036</v>
      </c>
      <c r="B3432" t="s">
        <v>7381</v>
      </c>
      <c r="C3432" t="s">
        <v>1736</v>
      </c>
      <c r="D3432" t="s">
        <v>6886</v>
      </c>
      <c r="E3432" t="s">
        <v>1714</v>
      </c>
      <c r="H3432" t="str">
        <f>INDEX('Vensim Variables'!$B:$B,MATCH(EPS!$B3432,'Vensim Variables'!$A:$A,0))</f>
        <v>g pollutant</v>
      </c>
      <c r="I3432" t="str">
        <f t="shared" si="106"/>
        <v>N2O</v>
      </c>
      <c r="J3432">
        <f>INDEX(NoSettings!$D:$D,MATCH(EPS!$A3432,NoSettings!$A:$A,0))</f>
        <v>50500400</v>
      </c>
      <c r="K3432">
        <f>INDEX(GWP!$C$2:$C$13,MATCH(EPS!I3432,GWP!$B$2:$B$13,0))</f>
        <v>265</v>
      </c>
      <c r="L3432" s="4">
        <f t="shared" si="107"/>
        <v>1.3382606E-2</v>
      </c>
    </row>
    <row r="3433" spans="1:12">
      <c r="A3433" t="s">
        <v>9037</v>
      </c>
      <c r="B3433" t="s">
        <v>7381</v>
      </c>
      <c r="C3433" t="s">
        <v>1736</v>
      </c>
      <c r="D3433" t="s">
        <v>6886</v>
      </c>
      <c r="E3433" t="s">
        <v>1715</v>
      </c>
      <c r="H3433" t="str">
        <f>INDEX('Vensim Variables'!$B:$B,MATCH(EPS!$B3433,'Vensim Variables'!$A:$A,0))</f>
        <v>g pollutant</v>
      </c>
      <c r="I3433" t="str">
        <f t="shared" si="106"/>
        <v>F gases</v>
      </c>
      <c r="J3433">
        <f>INDEX(NoSettings!$D:$D,MATCH(EPS!$A3433,NoSettings!$A:$A,0))</f>
        <v>0</v>
      </c>
      <c r="K3433">
        <f>INDEX(GWP!$C$2:$C$13,MATCH(EPS!I3433,GWP!$B$2:$B$13,0))</f>
        <v>1</v>
      </c>
      <c r="L3433" s="4">
        <f t="shared" si="107"/>
        <v>0</v>
      </c>
    </row>
    <row r="3434" spans="1:12">
      <c r="A3434" t="s">
        <v>9038</v>
      </c>
      <c r="B3434" t="s">
        <v>7381</v>
      </c>
      <c r="C3434" t="s">
        <v>1736</v>
      </c>
      <c r="D3434" t="s">
        <v>6887</v>
      </c>
      <c r="E3434" t="s">
        <v>1702</v>
      </c>
      <c r="H3434" t="str">
        <f>INDEX('Vensim Variables'!$B:$B,MATCH(EPS!$B3434,'Vensim Variables'!$A:$A,0))</f>
        <v>g pollutant</v>
      </c>
      <c r="I3434" t="str">
        <f t="shared" si="106"/>
        <v>CO2</v>
      </c>
      <c r="J3434">
        <f>INDEX(NoSettings!$D:$D,MATCH(EPS!$A3434,NoSettings!$A:$A,0))</f>
        <v>252585000000</v>
      </c>
      <c r="K3434">
        <f>INDEX(GWP!$C$2:$C$13,MATCH(EPS!I3434,GWP!$B$2:$B$13,0))</f>
        <v>1</v>
      </c>
      <c r="L3434" s="4">
        <f t="shared" si="107"/>
        <v>0.252585</v>
      </c>
    </row>
    <row r="3435" spans="1:12">
      <c r="A3435" t="s">
        <v>9039</v>
      </c>
      <c r="B3435" t="s">
        <v>7381</v>
      </c>
      <c r="C3435" t="s">
        <v>1736</v>
      </c>
      <c r="D3435" t="s">
        <v>6887</v>
      </c>
      <c r="E3435" t="s">
        <v>1705</v>
      </c>
      <c r="H3435" t="str">
        <f>INDEX('Vensim Variables'!$B:$B,MATCH(EPS!$B3435,'Vensim Variables'!$A:$A,0))</f>
        <v>g pollutant</v>
      </c>
      <c r="I3435" t="str">
        <f t="shared" si="106"/>
        <v>VOC</v>
      </c>
      <c r="J3435">
        <f>INDEX(NoSettings!$D:$D,MATCH(EPS!$A3435,NoSettings!$A:$A,0))</f>
        <v>4688840</v>
      </c>
      <c r="K3435">
        <f>INDEX(GWP!$C$2:$C$13,MATCH(EPS!I3435,GWP!$B$2:$B$13,0))</f>
        <v>0</v>
      </c>
      <c r="L3435" s="4">
        <f t="shared" si="107"/>
        <v>0</v>
      </c>
    </row>
    <row r="3436" spans="1:12">
      <c r="A3436" t="s">
        <v>9040</v>
      </c>
      <c r="B3436" t="s">
        <v>7381</v>
      </c>
      <c r="C3436" t="s">
        <v>1736</v>
      </c>
      <c r="D3436" t="s">
        <v>6887</v>
      </c>
      <c r="E3436" t="s">
        <v>1706</v>
      </c>
      <c r="H3436" t="str">
        <f>INDEX('Vensim Variables'!$B:$B,MATCH(EPS!$B3436,'Vensim Variables'!$A:$A,0))</f>
        <v>g pollutant</v>
      </c>
      <c r="I3436" t="str">
        <f t="shared" si="106"/>
        <v>CO</v>
      </c>
      <c r="J3436">
        <f>INDEX(NoSettings!$D:$D,MATCH(EPS!$A3436,NoSettings!$A:$A,0))</f>
        <v>23107600</v>
      </c>
      <c r="K3436">
        <f>INDEX(GWP!$C$2:$C$13,MATCH(EPS!I3436,GWP!$B$2:$B$13,0))</f>
        <v>0</v>
      </c>
      <c r="L3436" s="4">
        <f t="shared" si="107"/>
        <v>0</v>
      </c>
    </row>
    <row r="3437" spans="1:12">
      <c r="A3437" t="s">
        <v>9041</v>
      </c>
      <c r="B3437" t="s">
        <v>7381</v>
      </c>
      <c r="C3437" t="s">
        <v>1736</v>
      </c>
      <c r="D3437" t="s">
        <v>6887</v>
      </c>
      <c r="E3437" t="s">
        <v>1707</v>
      </c>
      <c r="H3437" t="str">
        <f>INDEX('Vensim Variables'!$B:$B,MATCH(EPS!$B3437,'Vensim Variables'!$A:$A,0))</f>
        <v>g pollutant</v>
      </c>
      <c r="I3437" t="str">
        <f t="shared" si="106"/>
        <v>NOx</v>
      </c>
      <c r="J3437">
        <f>INDEX(NoSettings!$D:$D,MATCH(EPS!$A3437,NoSettings!$A:$A,0))</f>
        <v>68626000</v>
      </c>
      <c r="K3437">
        <f>INDEX(GWP!$C$2:$C$13,MATCH(EPS!I3437,GWP!$B$2:$B$13,0))</f>
        <v>0</v>
      </c>
      <c r="L3437" s="4">
        <f t="shared" si="107"/>
        <v>0</v>
      </c>
    </row>
    <row r="3438" spans="1:12">
      <c r="A3438" t="s">
        <v>9042</v>
      </c>
      <c r="B3438" t="s">
        <v>7381</v>
      </c>
      <c r="C3438" t="s">
        <v>1736</v>
      </c>
      <c r="D3438" t="s">
        <v>6887</v>
      </c>
      <c r="E3438" t="s">
        <v>1708</v>
      </c>
      <c r="H3438" t="str">
        <f>INDEX('Vensim Variables'!$B:$B,MATCH(EPS!$B3438,'Vensim Variables'!$A:$A,0))</f>
        <v>g pollutant</v>
      </c>
      <c r="I3438" t="str">
        <f t="shared" si="106"/>
        <v>PM10</v>
      </c>
      <c r="J3438">
        <f>INDEX(NoSettings!$D:$D,MATCH(EPS!$A3438,NoSettings!$A:$A,0))</f>
        <v>4863870</v>
      </c>
      <c r="K3438">
        <f>INDEX(GWP!$C$2:$C$13,MATCH(EPS!I3438,GWP!$B$2:$B$13,0))</f>
        <v>0</v>
      </c>
      <c r="L3438" s="4">
        <f t="shared" si="107"/>
        <v>0</v>
      </c>
    </row>
    <row r="3439" spans="1:12">
      <c r="A3439" t="s">
        <v>9043</v>
      </c>
      <c r="B3439" t="s">
        <v>7381</v>
      </c>
      <c r="C3439" t="s">
        <v>1736</v>
      </c>
      <c r="D3439" t="s">
        <v>6887</v>
      </c>
      <c r="E3439" t="s">
        <v>1709</v>
      </c>
      <c r="H3439" t="str">
        <f>INDEX('Vensim Variables'!$B:$B,MATCH(EPS!$B3439,'Vensim Variables'!$A:$A,0))</f>
        <v>g pollutant</v>
      </c>
      <c r="I3439" t="str">
        <f t="shared" si="106"/>
        <v>PM25</v>
      </c>
      <c r="J3439">
        <f>INDEX(NoSettings!$D:$D,MATCH(EPS!$A3439,NoSettings!$A:$A,0))</f>
        <v>4362340</v>
      </c>
      <c r="K3439">
        <f>INDEX(GWP!$C$2:$C$13,MATCH(EPS!I3439,GWP!$B$2:$B$13,0))</f>
        <v>0</v>
      </c>
      <c r="L3439" s="4">
        <f t="shared" si="107"/>
        <v>0</v>
      </c>
    </row>
    <row r="3440" spans="1:12">
      <c r="A3440" t="s">
        <v>9044</v>
      </c>
      <c r="B3440" t="s">
        <v>7381</v>
      </c>
      <c r="C3440" t="s">
        <v>1736</v>
      </c>
      <c r="D3440" t="s">
        <v>6887</v>
      </c>
      <c r="E3440" t="s">
        <v>1710</v>
      </c>
      <c r="H3440" t="str">
        <f>INDEX('Vensim Variables'!$B:$B,MATCH(EPS!$B3440,'Vensim Variables'!$A:$A,0))</f>
        <v>g pollutant</v>
      </c>
      <c r="I3440" t="str">
        <f t="shared" si="106"/>
        <v>SOx</v>
      </c>
      <c r="J3440">
        <f>INDEX(NoSettings!$D:$D,MATCH(EPS!$A3440,NoSettings!$A:$A,0))</f>
        <v>11316500</v>
      </c>
      <c r="K3440">
        <f>INDEX(GWP!$C$2:$C$13,MATCH(EPS!I3440,GWP!$B$2:$B$13,0))</f>
        <v>0</v>
      </c>
      <c r="L3440" s="4">
        <f t="shared" si="107"/>
        <v>0</v>
      </c>
    </row>
    <row r="3441" spans="1:12">
      <c r="A3441" t="s">
        <v>9045</v>
      </c>
      <c r="B3441" t="s">
        <v>7381</v>
      </c>
      <c r="C3441" t="s">
        <v>1736</v>
      </c>
      <c r="D3441" t="s">
        <v>6887</v>
      </c>
      <c r="E3441" t="s">
        <v>1711</v>
      </c>
      <c r="H3441" t="str">
        <f>INDEX('Vensim Variables'!$B:$B,MATCH(EPS!$B3441,'Vensim Variables'!$A:$A,0))</f>
        <v>g pollutant</v>
      </c>
      <c r="I3441" t="str">
        <f t="shared" si="106"/>
        <v>BC</v>
      </c>
      <c r="J3441">
        <f>INDEX(NoSettings!$D:$D,MATCH(EPS!$A3441,NoSettings!$A:$A,0))</f>
        <v>1141070</v>
      </c>
      <c r="K3441">
        <f>INDEX(GWP!$C$2:$C$13,MATCH(EPS!I3441,GWP!$B$2:$B$13,0))</f>
        <v>0</v>
      </c>
      <c r="L3441" s="4">
        <f t="shared" si="107"/>
        <v>0</v>
      </c>
    </row>
    <row r="3442" spans="1:12">
      <c r="A3442" t="s">
        <v>9046</v>
      </c>
      <c r="B3442" t="s">
        <v>7381</v>
      </c>
      <c r="C3442" t="s">
        <v>1736</v>
      </c>
      <c r="D3442" t="s">
        <v>6887</v>
      </c>
      <c r="E3442" t="s">
        <v>1712</v>
      </c>
      <c r="H3442" t="str">
        <f>INDEX('Vensim Variables'!$B:$B,MATCH(EPS!$B3442,'Vensim Variables'!$A:$A,0))</f>
        <v>g pollutant</v>
      </c>
      <c r="I3442" t="str">
        <f t="shared" si="106"/>
        <v>OC</v>
      </c>
      <c r="J3442">
        <f>INDEX(NoSettings!$D:$D,MATCH(EPS!$A3442,NoSettings!$A:$A,0))</f>
        <v>750618</v>
      </c>
      <c r="K3442">
        <f>INDEX(GWP!$C$2:$C$13,MATCH(EPS!I3442,GWP!$B$2:$B$13,0))</f>
        <v>0</v>
      </c>
      <c r="L3442" s="4">
        <f t="shared" si="107"/>
        <v>0</v>
      </c>
    </row>
    <row r="3443" spans="1:12">
      <c r="A3443" t="s">
        <v>9047</v>
      </c>
      <c r="B3443" t="s">
        <v>7381</v>
      </c>
      <c r="C3443" t="s">
        <v>1736</v>
      </c>
      <c r="D3443" t="s">
        <v>6887</v>
      </c>
      <c r="E3443" t="s">
        <v>1713</v>
      </c>
      <c r="H3443" t="str">
        <f>INDEX('Vensim Variables'!$B:$B,MATCH(EPS!$B3443,'Vensim Variables'!$A:$A,0))</f>
        <v>g pollutant</v>
      </c>
      <c r="I3443" t="str">
        <f t="shared" si="106"/>
        <v>CH4</v>
      </c>
      <c r="J3443">
        <f>INDEX(NoSettings!$D:$D,MATCH(EPS!$A3443,NoSettings!$A:$A,0))</f>
        <v>7018110</v>
      </c>
      <c r="K3443">
        <f>INDEX(GWP!$C$2:$C$13,MATCH(EPS!I3443,GWP!$B$2:$B$13,0))</f>
        <v>28</v>
      </c>
      <c r="L3443" s="4">
        <f t="shared" si="107"/>
        <v>1.9650708000000001E-4</v>
      </c>
    </row>
    <row r="3444" spans="1:12">
      <c r="A3444" t="s">
        <v>9048</v>
      </c>
      <c r="B3444" t="s">
        <v>7381</v>
      </c>
      <c r="C3444" t="s">
        <v>1736</v>
      </c>
      <c r="D3444" t="s">
        <v>6887</v>
      </c>
      <c r="E3444" t="s">
        <v>1714</v>
      </c>
      <c r="H3444" t="str">
        <f>INDEX('Vensim Variables'!$B:$B,MATCH(EPS!$B3444,'Vensim Variables'!$A:$A,0))</f>
        <v>g pollutant</v>
      </c>
      <c r="I3444" t="str">
        <f t="shared" si="106"/>
        <v>N2O</v>
      </c>
      <c r="J3444">
        <f>INDEX(NoSettings!$D:$D,MATCH(EPS!$A3444,NoSettings!$A:$A,0))</f>
        <v>2224930</v>
      </c>
      <c r="K3444">
        <f>INDEX(GWP!$C$2:$C$13,MATCH(EPS!I3444,GWP!$B$2:$B$13,0))</f>
        <v>265</v>
      </c>
      <c r="L3444" s="4">
        <f t="shared" si="107"/>
        <v>5.8960645000000005E-4</v>
      </c>
    </row>
    <row r="3445" spans="1:12">
      <c r="A3445" t="s">
        <v>9049</v>
      </c>
      <c r="B3445" t="s">
        <v>7381</v>
      </c>
      <c r="C3445" t="s">
        <v>1736</v>
      </c>
      <c r="D3445" t="s">
        <v>6887</v>
      </c>
      <c r="E3445" t="s">
        <v>1715</v>
      </c>
      <c r="H3445" t="str">
        <f>INDEX('Vensim Variables'!$B:$B,MATCH(EPS!$B3445,'Vensim Variables'!$A:$A,0))</f>
        <v>g pollutant</v>
      </c>
      <c r="I3445" t="str">
        <f t="shared" si="106"/>
        <v>F gases</v>
      </c>
      <c r="J3445">
        <f>INDEX(NoSettings!$D:$D,MATCH(EPS!$A3445,NoSettings!$A:$A,0))</f>
        <v>0</v>
      </c>
      <c r="K3445">
        <f>INDEX(GWP!$C$2:$C$13,MATCH(EPS!I3445,GWP!$B$2:$B$13,0))</f>
        <v>1</v>
      </c>
      <c r="L3445" s="4">
        <f t="shared" si="107"/>
        <v>0</v>
      </c>
    </row>
    <row r="3446" spans="1:12">
      <c r="A3446" t="s">
        <v>9050</v>
      </c>
      <c r="B3446" t="s">
        <v>7381</v>
      </c>
      <c r="C3446" t="s">
        <v>1736</v>
      </c>
      <c r="D3446" t="s">
        <v>6888</v>
      </c>
      <c r="E3446" t="s">
        <v>1702</v>
      </c>
      <c r="H3446" t="str">
        <f>INDEX('Vensim Variables'!$B:$B,MATCH(EPS!$B3446,'Vensim Variables'!$A:$A,0))</f>
        <v>g pollutant</v>
      </c>
      <c r="I3446" t="str">
        <f t="shared" si="106"/>
        <v>CO2</v>
      </c>
      <c r="J3446">
        <f>INDEX(NoSettings!$D:$D,MATCH(EPS!$A3446,NoSettings!$A:$A,0))</f>
        <v>368521000000</v>
      </c>
      <c r="K3446">
        <f>INDEX(GWP!$C$2:$C$13,MATCH(EPS!I3446,GWP!$B$2:$B$13,0))</f>
        <v>1</v>
      </c>
      <c r="L3446" s="4">
        <f t="shared" si="107"/>
        <v>0.36852099999999999</v>
      </c>
    </row>
    <row r="3447" spans="1:12">
      <c r="A3447" t="s">
        <v>9051</v>
      </c>
      <c r="B3447" t="s">
        <v>7381</v>
      </c>
      <c r="C3447" t="s">
        <v>1736</v>
      </c>
      <c r="D3447" t="s">
        <v>6888</v>
      </c>
      <c r="E3447" t="s">
        <v>1705</v>
      </c>
      <c r="H3447" t="str">
        <f>INDEX('Vensim Variables'!$B:$B,MATCH(EPS!$B3447,'Vensim Variables'!$A:$A,0))</f>
        <v>g pollutant</v>
      </c>
      <c r="I3447" t="str">
        <f t="shared" si="106"/>
        <v>VOC</v>
      </c>
      <c r="J3447">
        <f>INDEX(NoSettings!$D:$D,MATCH(EPS!$A3447,NoSettings!$A:$A,0))</f>
        <v>6841020</v>
      </c>
      <c r="K3447">
        <f>INDEX(GWP!$C$2:$C$13,MATCH(EPS!I3447,GWP!$B$2:$B$13,0))</f>
        <v>0</v>
      </c>
      <c r="L3447" s="4">
        <f t="shared" si="107"/>
        <v>0</v>
      </c>
    </row>
    <row r="3448" spans="1:12">
      <c r="A3448" t="s">
        <v>9052</v>
      </c>
      <c r="B3448" t="s">
        <v>7381</v>
      </c>
      <c r="C3448" t="s">
        <v>1736</v>
      </c>
      <c r="D3448" t="s">
        <v>6888</v>
      </c>
      <c r="E3448" t="s">
        <v>1706</v>
      </c>
      <c r="H3448" t="str">
        <f>INDEX('Vensim Variables'!$B:$B,MATCH(EPS!$B3448,'Vensim Variables'!$A:$A,0))</f>
        <v>g pollutant</v>
      </c>
      <c r="I3448" t="str">
        <f t="shared" si="106"/>
        <v>CO</v>
      </c>
      <c r="J3448">
        <f>INDEX(NoSettings!$D:$D,MATCH(EPS!$A3448,NoSettings!$A:$A,0))</f>
        <v>33714000</v>
      </c>
      <c r="K3448">
        <f>INDEX(GWP!$C$2:$C$13,MATCH(EPS!I3448,GWP!$B$2:$B$13,0))</f>
        <v>0</v>
      </c>
      <c r="L3448" s="4">
        <f t="shared" si="107"/>
        <v>0</v>
      </c>
    </row>
    <row r="3449" spans="1:12">
      <c r="A3449" t="s">
        <v>9053</v>
      </c>
      <c r="B3449" t="s">
        <v>7381</v>
      </c>
      <c r="C3449" t="s">
        <v>1736</v>
      </c>
      <c r="D3449" t="s">
        <v>6888</v>
      </c>
      <c r="E3449" t="s">
        <v>1707</v>
      </c>
      <c r="H3449" t="str">
        <f>INDEX('Vensim Variables'!$B:$B,MATCH(EPS!$B3449,'Vensim Variables'!$A:$A,0))</f>
        <v>g pollutant</v>
      </c>
      <c r="I3449" t="str">
        <f t="shared" si="106"/>
        <v>NOx</v>
      </c>
      <c r="J3449">
        <f>INDEX(NoSettings!$D:$D,MATCH(EPS!$A3449,NoSettings!$A:$A,0))</f>
        <v>100125000</v>
      </c>
      <c r="K3449">
        <f>INDEX(GWP!$C$2:$C$13,MATCH(EPS!I3449,GWP!$B$2:$B$13,0))</f>
        <v>0</v>
      </c>
      <c r="L3449" s="4">
        <f t="shared" si="107"/>
        <v>0</v>
      </c>
    </row>
    <row r="3450" spans="1:12">
      <c r="A3450" t="s">
        <v>9054</v>
      </c>
      <c r="B3450" t="s">
        <v>7381</v>
      </c>
      <c r="C3450" t="s">
        <v>1736</v>
      </c>
      <c r="D3450" t="s">
        <v>6888</v>
      </c>
      <c r="E3450" t="s">
        <v>1708</v>
      </c>
      <c r="H3450" t="str">
        <f>INDEX('Vensim Variables'!$B:$B,MATCH(EPS!$B3450,'Vensim Variables'!$A:$A,0))</f>
        <v>g pollutant</v>
      </c>
      <c r="I3450" t="str">
        <f t="shared" si="106"/>
        <v>PM10</v>
      </c>
      <c r="J3450">
        <f>INDEX(NoSettings!$D:$D,MATCH(EPS!$A3450,NoSettings!$A:$A,0))</f>
        <v>7096390</v>
      </c>
      <c r="K3450">
        <f>INDEX(GWP!$C$2:$C$13,MATCH(EPS!I3450,GWP!$B$2:$B$13,0))</f>
        <v>0</v>
      </c>
      <c r="L3450" s="4">
        <f t="shared" si="107"/>
        <v>0</v>
      </c>
    </row>
    <row r="3451" spans="1:12">
      <c r="A3451" t="s">
        <v>9055</v>
      </c>
      <c r="B3451" t="s">
        <v>7381</v>
      </c>
      <c r="C3451" t="s">
        <v>1736</v>
      </c>
      <c r="D3451" t="s">
        <v>6888</v>
      </c>
      <c r="E3451" t="s">
        <v>1709</v>
      </c>
      <c r="H3451" t="str">
        <f>INDEX('Vensim Variables'!$B:$B,MATCH(EPS!$B3451,'Vensim Variables'!$A:$A,0))</f>
        <v>g pollutant</v>
      </c>
      <c r="I3451" t="str">
        <f t="shared" si="106"/>
        <v>PM25</v>
      </c>
      <c r="J3451">
        <f>INDEX(NoSettings!$D:$D,MATCH(EPS!$A3451,NoSettings!$A:$A,0))</f>
        <v>6364660</v>
      </c>
      <c r="K3451">
        <f>INDEX(GWP!$C$2:$C$13,MATCH(EPS!I3451,GWP!$B$2:$B$13,0))</f>
        <v>0</v>
      </c>
      <c r="L3451" s="4">
        <f t="shared" si="107"/>
        <v>0</v>
      </c>
    </row>
    <row r="3452" spans="1:12">
      <c r="A3452" t="s">
        <v>9056</v>
      </c>
      <c r="B3452" t="s">
        <v>7381</v>
      </c>
      <c r="C3452" t="s">
        <v>1736</v>
      </c>
      <c r="D3452" t="s">
        <v>6888</v>
      </c>
      <c r="E3452" t="s">
        <v>1710</v>
      </c>
      <c r="H3452" t="str">
        <f>INDEX('Vensim Variables'!$B:$B,MATCH(EPS!$B3452,'Vensim Variables'!$A:$A,0))</f>
        <v>g pollutant</v>
      </c>
      <c r="I3452" t="str">
        <f t="shared" si="106"/>
        <v>SOx</v>
      </c>
      <c r="J3452">
        <f>INDEX(NoSettings!$D:$D,MATCH(EPS!$A3452,NoSettings!$A:$A,0))</f>
        <v>16510800</v>
      </c>
      <c r="K3452">
        <f>INDEX(GWP!$C$2:$C$13,MATCH(EPS!I3452,GWP!$B$2:$B$13,0))</f>
        <v>0</v>
      </c>
      <c r="L3452" s="4">
        <f t="shared" si="107"/>
        <v>0</v>
      </c>
    </row>
    <row r="3453" spans="1:12">
      <c r="A3453" t="s">
        <v>9057</v>
      </c>
      <c r="B3453" t="s">
        <v>7381</v>
      </c>
      <c r="C3453" t="s">
        <v>1736</v>
      </c>
      <c r="D3453" t="s">
        <v>6888</v>
      </c>
      <c r="E3453" t="s">
        <v>1711</v>
      </c>
      <c r="H3453" t="str">
        <f>INDEX('Vensim Variables'!$B:$B,MATCH(EPS!$B3453,'Vensim Variables'!$A:$A,0))</f>
        <v>g pollutant</v>
      </c>
      <c r="I3453" t="str">
        <f t="shared" si="106"/>
        <v>BC</v>
      </c>
      <c r="J3453">
        <f>INDEX(NoSettings!$D:$D,MATCH(EPS!$A3453,NoSettings!$A:$A,0))</f>
        <v>1664830</v>
      </c>
      <c r="K3453">
        <f>INDEX(GWP!$C$2:$C$13,MATCH(EPS!I3453,GWP!$B$2:$B$13,0))</f>
        <v>0</v>
      </c>
      <c r="L3453" s="4">
        <f t="shared" si="107"/>
        <v>0</v>
      </c>
    </row>
    <row r="3454" spans="1:12">
      <c r="A3454" t="s">
        <v>9058</v>
      </c>
      <c r="B3454" t="s">
        <v>7381</v>
      </c>
      <c r="C3454" t="s">
        <v>1736</v>
      </c>
      <c r="D3454" t="s">
        <v>6888</v>
      </c>
      <c r="E3454" t="s">
        <v>1712</v>
      </c>
      <c r="H3454" t="str">
        <f>INDEX('Vensim Variables'!$B:$B,MATCH(EPS!$B3454,'Vensim Variables'!$A:$A,0))</f>
        <v>g pollutant</v>
      </c>
      <c r="I3454" t="str">
        <f t="shared" si="106"/>
        <v>OC</v>
      </c>
      <c r="J3454">
        <f>INDEX(NoSettings!$D:$D,MATCH(EPS!$A3454,NoSettings!$A:$A,0))</f>
        <v>1095150</v>
      </c>
      <c r="K3454">
        <f>INDEX(GWP!$C$2:$C$13,MATCH(EPS!I3454,GWP!$B$2:$B$13,0))</f>
        <v>0</v>
      </c>
      <c r="L3454" s="4">
        <f t="shared" si="107"/>
        <v>0</v>
      </c>
    </row>
    <row r="3455" spans="1:12">
      <c r="A3455" t="s">
        <v>9059</v>
      </c>
      <c r="B3455" t="s">
        <v>7381</v>
      </c>
      <c r="C3455" t="s">
        <v>1736</v>
      </c>
      <c r="D3455" t="s">
        <v>6888</v>
      </c>
      <c r="E3455" t="s">
        <v>1713</v>
      </c>
      <c r="H3455" t="str">
        <f>INDEX('Vensim Variables'!$B:$B,MATCH(EPS!$B3455,'Vensim Variables'!$A:$A,0))</f>
        <v>g pollutant</v>
      </c>
      <c r="I3455" t="str">
        <f t="shared" si="106"/>
        <v>CH4</v>
      </c>
      <c r="J3455">
        <f>INDEX(NoSettings!$D:$D,MATCH(EPS!$A3455,NoSettings!$A:$A,0))</f>
        <v>10239400</v>
      </c>
      <c r="K3455">
        <f>INDEX(GWP!$C$2:$C$13,MATCH(EPS!I3455,GWP!$B$2:$B$13,0))</f>
        <v>28</v>
      </c>
      <c r="L3455" s="4">
        <f t="shared" si="107"/>
        <v>2.8670319999999998E-4</v>
      </c>
    </row>
    <row r="3456" spans="1:12">
      <c r="A3456" t="s">
        <v>9060</v>
      </c>
      <c r="B3456" t="s">
        <v>7381</v>
      </c>
      <c r="C3456" t="s">
        <v>1736</v>
      </c>
      <c r="D3456" t="s">
        <v>6888</v>
      </c>
      <c r="E3456" t="s">
        <v>1714</v>
      </c>
      <c r="H3456" t="str">
        <f>INDEX('Vensim Variables'!$B:$B,MATCH(EPS!$B3456,'Vensim Variables'!$A:$A,0))</f>
        <v>g pollutant</v>
      </c>
      <c r="I3456" t="str">
        <f t="shared" si="106"/>
        <v>N2O</v>
      </c>
      <c r="J3456">
        <f>INDEX(NoSettings!$D:$D,MATCH(EPS!$A3456,NoSettings!$A:$A,0))</f>
        <v>3246170</v>
      </c>
      <c r="K3456">
        <f>INDEX(GWP!$C$2:$C$13,MATCH(EPS!I3456,GWP!$B$2:$B$13,0))</f>
        <v>265</v>
      </c>
      <c r="L3456" s="4">
        <f t="shared" si="107"/>
        <v>8.6023505000000001E-4</v>
      </c>
    </row>
    <row r="3457" spans="1:12">
      <c r="A3457" t="s">
        <v>9061</v>
      </c>
      <c r="B3457" t="s">
        <v>7381</v>
      </c>
      <c r="C3457" t="s">
        <v>1736</v>
      </c>
      <c r="D3457" t="s">
        <v>6888</v>
      </c>
      <c r="E3457" t="s">
        <v>1715</v>
      </c>
      <c r="H3457" t="str">
        <f>INDEX('Vensim Variables'!$B:$B,MATCH(EPS!$B3457,'Vensim Variables'!$A:$A,0))</f>
        <v>g pollutant</v>
      </c>
      <c r="I3457" t="str">
        <f t="shared" si="106"/>
        <v>F gases</v>
      </c>
      <c r="J3457">
        <f>INDEX(NoSettings!$D:$D,MATCH(EPS!$A3457,NoSettings!$A:$A,0))</f>
        <v>0</v>
      </c>
      <c r="K3457">
        <f>INDEX(GWP!$C$2:$C$13,MATCH(EPS!I3457,GWP!$B$2:$B$13,0))</f>
        <v>1</v>
      </c>
      <c r="L3457" s="4">
        <f t="shared" si="107"/>
        <v>0</v>
      </c>
    </row>
    <row r="3458" spans="1:12">
      <c r="A3458" t="s">
        <v>9062</v>
      </c>
      <c r="B3458" t="s">
        <v>7381</v>
      </c>
      <c r="C3458" t="s">
        <v>1736</v>
      </c>
      <c r="D3458" t="s">
        <v>6889</v>
      </c>
      <c r="E3458" t="s">
        <v>1702</v>
      </c>
      <c r="H3458" t="str">
        <f>INDEX('Vensim Variables'!$B:$B,MATCH(EPS!$B3458,'Vensim Variables'!$A:$A,0))</f>
        <v>g pollutant</v>
      </c>
      <c r="I3458" t="str">
        <f t="shared" si="106"/>
        <v>CO2</v>
      </c>
      <c r="J3458">
        <f>INDEX(NoSettings!$D:$D,MATCH(EPS!$A3458,NoSettings!$A:$A,0))</f>
        <v>0</v>
      </c>
      <c r="K3458">
        <f>INDEX(GWP!$C$2:$C$13,MATCH(EPS!I3458,GWP!$B$2:$B$13,0))</f>
        <v>1</v>
      </c>
      <c r="L3458" s="4">
        <f t="shared" si="107"/>
        <v>0</v>
      </c>
    </row>
    <row r="3459" spans="1:12">
      <c r="A3459" t="s">
        <v>9063</v>
      </c>
      <c r="B3459" t="s">
        <v>7381</v>
      </c>
      <c r="C3459" t="s">
        <v>1736</v>
      </c>
      <c r="D3459" t="s">
        <v>6889</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INDEX(NoSettings!$D:$D,MATCH(EPS!$A3459,NoSettings!$A:$A,0))</f>
        <v>0</v>
      </c>
      <c r="K3459">
        <f>INDEX(GWP!$C$2:$C$13,MATCH(EPS!I3459,GWP!$B$2:$B$13,0))</f>
        <v>0</v>
      </c>
      <c r="L3459" s="4">
        <f t="shared" ref="L3459:L3522" si="109">IF(H3459="g pollutant",K3459*J3459/10^12,IF(H3459="MMTCO2e",J3459,IF(H3459="MWh",J3459,0)))</f>
        <v>0</v>
      </c>
    </row>
    <row r="3460" spans="1:12">
      <c r="A3460" t="s">
        <v>9064</v>
      </c>
      <c r="B3460" t="s">
        <v>7381</v>
      </c>
      <c r="C3460" t="s">
        <v>1736</v>
      </c>
      <c r="D3460" t="s">
        <v>6889</v>
      </c>
      <c r="E3460" t="s">
        <v>1706</v>
      </c>
      <c r="H3460" t="str">
        <f>INDEX('Vensim Variables'!$B:$B,MATCH(EPS!$B3460,'Vensim Variables'!$A:$A,0))</f>
        <v>g pollutant</v>
      </c>
      <c r="I3460" t="str">
        <f t="shared" si="108"/>
        <v>CO</v>
      </c>
      <c r="J3460">
        <f>INDEX(NoSettings!$D:$D,MATCH(EPS!$A3460,NoSettings!$A:$A,0))</f>
        <v>0</v>
      </c>
      <c r="K3460">
        <f>INDEX(GWP!$C$2:$C$13,MATCH(EPS!I3460,GWP!$B$2:$B$13,0))</f>
        <v>0</v>
      </c>
      <c r="L3460" s="4">
        <f t="shared" si="109"/>
        <v>0</v>
      </c>
    </row>
    <row r="3461" spans="1:12">
      <c r="A3461" t="s">
        <v>9065</v>
      </c>
      <c r="B3461" t="s">
        <v>7381</v>
      </c>
      <c r="C3461" t="s">
        <v>1736</v>
      </c>
      <c r="D3461" t="s">
        <v>6889</v>
      </c>
      <c r="E3461" t="s">
        <v>1707</v>
      </c>
      <c r="H3461" t="str">
        <f>INDEX('Vensim Variables'!$B:$B,MATCH(EPS!$B3461,'Vensim Variables'!$A:$A,0))</f>
        <v>g pollutant</v>
      </c>
      <c r="I3461" t="str">
        <f t="shared" si="108"/>
        <v>NOx</v>
      </c>
      <c r="J3461">
        <f>INDEX(NoSettings!$D:$D,MATCH(EPS!$A3461,NoSettings!$A:$A,0))</f>
        <v>0</v>
      </c>
      <c r="K3461">
        <f>INDEX(GWP!$C$2:$C$13,MATCH(EPS!I3461,GWP!$B$2:$B$13,0))</f>
        <v>0</v>
      </c>
      <c r="L3461" s="4">
        <f t="shared" si="109"/>
        <v>0</v>
      </c>
    </row>
    <row r="3462" spans="1:12">
      <c r="A3462" t="s">
        <v>9066</v>
      </c>
      <c r="B3462" t="s">
        <v>7381</v>
      </c>
      <c r="C3462" t="s">
        <v>1736</v>
      </c>
      <c r="D3462" t="s">
        <v>6889</v>
      </c>
      <c r="E3462" t="s">
        <v>1708</v>
      </c>
      <c r="H3462" t="str">
        <f>INDEX('Vensim Variables'!$B:$B,MATCH(EPS!$B3462,'Vensim Variables'!$A:$A,0))</f>
        <v>g pollutant</v>
      </c>
      <c r="I3462" t="str">
        <f t="shared" si="108"/>
        <v>PM10</v>
      </c>
      <c r="J3462">
        <f>INDEX(NoSettings!$D:$D,MATCH(EPS!$A3462,NoSettings!$A:$A,0))</f>
        <v>0</v>
      </c>
      <c r="K3462">
        <f>INDEX(GWP!$C$2:$C$13,MATCH(EPS!I3462,GWP!$B$2:$B$13,0))</f>
        <v>0</v>
      </c>
      <c r="L3462" s="4">
        <f t="shared" si="109"/>
        <v>0</v>
      </c>
    </row>
    <row r="3463" spans="1:12">
      <c r="A3463" t="s">
        <v>9067</v>
      </c>
      <c r="B3463" t="s">
        <v>7381</v>
      </c>
      <c r="C3463" t="s">
        <v>1736</v>
      </c>
      <c r="D3463" t="s">
        <v>6889</v>
      </c>
      <c r="E3463" t="s">
        <v>1709</v>
      </c>
      <c r="H3463" t="str">
        <f>INDEX('Vensim Variables'!$B:$B,MATCH(EPS!$B3463,'Vensim Variables'!$A:$A,0))</f>
        <v>g pollutant</v>
      </c>
      <c r="I3463" t="str">
        <f t="shared" si="108"/>
        <v>PM25</v>
      </c>
      <c r="J3463">
        <f>INDEX(NoSettings!$D:$D,MATCH(EPS!$A3463,NoSettings!$A:$A,0))</f>
        <v>0</v>
      </c>
      <c r="K3463">
        <f>INDEX(GWP!$C$2:$C$13,MATCH(EPS!I3463,GWP!$B$2:$B$13,0))</f>
        <v>0</v>
      </c>
      <c r="L3463" s="4">
        <f t="shared" si="109"/>
        <v>0</v>
      </c>
    </row>
    <row r="3464" spans="1:12">
      <c r="A3464" t="s">
        <v>9068</v>
      </c>
      <c r="B3464" t="s">
        <v>7381</v>
      </c>
      <c r="C3464" t="s">
        <v>1736</v>
      </c>
      <c r="D3464" t="s">
        <v>6889</v>
      </c>
      <c r="E3464" t="s">
        <v>1710</v>
      </c>
      <c r="H3464" t="str">
        <f>INDEX('Vensim Variables'!$B:$B,MATCH(EPS!$B3464,'Vensim Variables'!$A:$A,0))</f>
        <v>g pollutant</v>
      </c>
      <c r="I3464" t="str">
        <f t="shared" si="108"/>
        <v>SOx</v>
      </c>
      <c r="J3464">
        <f>INDEX(NoSettings!$D:$D,MATCH(EPS!$A3464,NoSettings!$A:$A,0))</f>
        <v>0</v>
      </c>
      <c r="K3464">
        <f>INDEX(GWP!$C$2:$C$13,MATCH(EPS!I3464,GWP!$B$2:$B$13,0))</f>
        <v>0</v>
      </c>
      <c r="L3464" s="4">
        <f t="shared" si="109"/>
        <v>0</v>
      </c>
    </row>
    <row r="3465" spans="1:12">
      <c r="A3465" t="s">
        <v>9069</v>
      </c>
      <c r="B3465" t="s">
        <v>7381</v>
      </c>
      <c r="C3465" t="s">
        <v>1736</v>
      </c>
      <c r="D3465" t="s">
        <v>6889</v>
      </c>
      <c r="E3465" t="s">
        <v>1711</v>
      </c>
      <c r="H3465" t="str">
        <f>INDEX('Vensim Variables'!$B:$B,MATCH(EPS!$B3465,'Vensim Variables'!$A:$A,0))</f>
        <v>g pollutant</v>
      </c>
      <c r="I3465" t="str">
        <f t="shared" si="108"/>
        <v>BC</v>
      </c>
      <c r="J3465">
        <f>INDEX(NoSettings!$D:$D,MATCH(EPS!$A3465,NoSettings!$A:$A,0))</f>
        <v>0</v>
      </c>
      <c r="K3465">
        <f>INDEX(GWP!$C$2:$C$13,MATCH(EPS!I3465,GWP!$B$2:$B$13,0))</f>
        <v>0</v>
      </c>
      <c r="L3465" s="4">
        <f t="shared" si="109"/>
        <v>0</v>
      </c>
    </row>
    <row r="3466" spans="1:12">
      <c r="A3466" t="s">
        <v>9070</v>
      </c>
      <c r="B3466" t="s">
        <v>7381</v>
      </c>
      <c r="C3466" t="s">
        <v>1736</v>
      </c>
      <c r="D3466" t="s">
        <v>6889</v>
      </c>
      <c r="E3466" t="s">
        <v>1712</v>
      </c>
      <c r="H3466" t="str">
        <f>INDEX('Vensim Variables'!$B:$B,MATCH(EPS!$B3466,'Vensim Variables'!$A:$A,0))</f>
        <v>g pollutant</v>
      </c>
      <c r="I3466" t="str">
        <f t="shared" si="108"/>
        <v>OC</v>
      </c>
      <c r="J3466">
        <f>INDEX(NoSettings!$D:$D,MATCH(EPS!$A3466,NoSettings!$A:$A,0))</f>
        <v>0</v>
      </c>
      <c r="K3466">
        <f>INDEX(GWP!$C$2:$C$13,MATCH(EPS!I3466,GWP!$B$2:$B$13,0))</f>
        <v>0</v>
      </c>
      <c r="L3466" s="4">
        <f t="shared" si="109"/>
        <v>0</v>
      </c>
    </row>
    <row r="3467" spans="1:12">
      <c r="A3467" t="s">
        <v>9071</v>
      </c>
      <c r="B3467" t="s">
        <v>7381</v>
      </c>
      <c r="C3467" t="s">
        <v>1736</v>
      </c>
      <c r="D3467" t="s">
        <v>6889</v>
      </c>
      <c r="E3467" t="s">
        <v>1713</v>
      </c>
      <c r="H3467" t="str">
        <f>INDEX('Vensim Variables'!$B:$B,MATCH(EPS!$B3467,'Vensim Variables'!$A:$A,0))</f>
        <v>g pollutant</v>
      </c>
      <c r="I3467" t="str">
        <f t="shared" si="108"/>
        <v>CH4</v>
      </c>
      <c r="J3467">
        <f>INDEX(NoSettings!$D:$D,MATCH(EPS!$A3467,NoSettings!$A:$A,0))</f>
        <v>0</v>
      </c>
      <c r="K3467">
        <f>INDEX(GWP!$C$2:$C$13,MATCH(EPS!I3467,GWP!$B$2:$B$13,0))</f>
        <v>28</v>
      </c>
      <c r="L3467" s="4">
        <f t="shared" si="109"/>
        <v>0</v>
      </c>
    </row>
    <row r="3468" spans="1:12">
      <c r="A3468" t="s">
        <v>9072</v>
      </c>
      <c r="B3468" t="s">
        <v>7381</v>
      </c>
      <c r="C3468" t="s">
        <v>1736</v>
      </c>
      <c r="D3468" t="s">
        <v>6889</v>
      </c>
      <c r="E3468" t="s">
        <v>1714</v>
      </c>
      <c r="H3468" t="str">
        <f>INDEX('Vensim Variables'!$B:$B,MATCH(EPS!$B3468,'Vensim Variables'!$A:$A,0))</f>
        <v>g pollutant</v>
      </c>
      <c r="I3468" t="str">
        <f t="shared" si="108"/>
        <v>N2O</v>
      </c>
      <c r="J3468">
        <f>INDEX(NoSettings!$D:$D,MATCH(EPS!$A3468,NoSettings!$A:$A,0))</f>
        <v>0</v>
      </c>
      <c r="K3468">
        <f>INDEX(GWP!$C$2:$C$13,MATCH(EPS!I3468,GWP!$B$2:$B$13,0))</f>
        <v>265</v>
      </c>
      <c r="L3468" s="4">
        <f t="shared" si="109"/>
        <v>0</v>
      </c>
    </row>
    <row r="3469" spans="1:12">
      <c r="A3469" t="s">
        <v>9073</v>
      </c>
      <c r="B3469" t="s">
        <v>7381</v>
      </c>
      <c r="C3469" t="s">
        <v>1736</v>
      </c>
      <c r="D3469" t="s">
        <v>6889</v>
      </c>
      <c r="E3469" t="s">
        <v>1715</v>
      </c>
      <c r="H3469" t="str">
        <f>INDEX('Vensim Variables'!$B:$B,MATCH(EPS!$B3469,'Vensim Variables'!$A:$A,0))</f>
        <v>g pollutant</v>
      </c>
      <c r="I3469" t="str">
        <f t="shared" si="108"/>
        <v>F gases</v>
      </c>
      <c r="J3469">
        <f>INDEX(NoSettings!$D:$D,MATCH(EPS!$A3469,NoSettings!$A:$A,0))</f>
        <v>0</v>
      </c>
      <c r="K3469">
        <f>INDEX(GWP!$C$2:$C$13,MATCH(EPS!I3469,GWP!$B$2:$B$13,0))</f>
        <v>1</v>
      </c>
      <c r="L3469" s="4">
        <f t="shared" si="109"/>
        <v>0</v>
      </c>
    </row>
    <row r="3470" spans="1:12">
      <c r="A3470" t="s">
        <v>9074</v>
      </c>
      <c r="B3470" t="s">
        <v>7381</v>
      </c>
      <c r="C3470" t="s">
        <v>1736</v>
      </c>
      <c r="D3470" t="s">
        <v>6890</v>
      </c>
      <c r="E3470" t="s">
        <v>1702</v>
      </c>
      <c r="H3470" t="str">
        <f>INDEX('Vensim Variables'!$B:$B,MATCH(EPS!$B3470,'Vensim Variables'!$A:$A,0))</f>
        <v>g pollutant</v>
      </c>
      <c r="I3470" t="str">
        <f t="shared" si="108"/>
        <v>CO2</v>
      </c>
      <c r="J3470">
        <f>INDEX(NoSettings!$D:$D,MATCH(EPS!$A3470,NoSettings!$A:$A,0))</f>
        <v>0</v>
      </c>
      <c r="K3470">
        <f>INDEX(GWP!$C$2:$C$13,MATCH(EPS!I3470,GWP!$B$2:$B$13,0))</f>
        <v>1</v>
      </c>
      <c r="L3470" s="4">
        <f t="shared" si="109"/>
        <v>0</v>
      </c>
    </row>
    <row r="3471" spans="1:12">
      <c r="A3471" t="s">
        <v>9075</v>
      </c>
      <c r="B3471" t="s">
        <v>7381</v>
      </c>
      <c r="C3471" t="s">
        <v>1736</v>
      </c>
      <c r="D3471" t="s">
        <v>6890</v>
      </c>
      <c r="E3471" t="s">
        <v>1705</v>
      </c>
      <c r="H3471" t="str">
        <f>INDEX('Vensim Variables'!$B:$B,MATCH(EPS!$B3471,'Vensim Variables'!$A:$A,0))</f>
        <v>g pollutant</v>
      </c>
      <c r="I3471" t="str">
        <f t="shared" si="108"/>
        <v>VOC</v>
      </c>
      <c r="J3471">
        <f>INDEX(NoSettings!$D:$D,MATCH(EPS!$A3471,NoSettings!$A:$A,0))</f>
        <v>0</v>
      </c>
      <c r="K3471">
        <f>INDEX(GWP!$C$2:$C$13,MATCH(EPS!I3471,GWP!$B$2:$B$13,0))</f>
        <v>0</v>
      </c>
      <c r="L3471" s="4">
        <f t="shared" si="109"/>
        <v>0</v>
      </c>
    </row>
    <row r="3472" spans="1:12">
      <c r="A3472" t="s">
        <v>9076</v>
      </c>
      <c r="B3472" t="s">
        <v>7381</v>
      </c>
      <c r="C3472" t="s">
        <v>1736</v>
      </c>
      <c r="D3472" t="s">
        <v>6890</v>
      </c>
      <c r="E3472" t="s">
        <v>1706</v>
      </c>
      <c r="H3472" t="str">
        <f>INDEX('Vensim Variables'!$B:$B,MATCH(EPS!$B3472,'Vensim Variables'!$A:$A,0))</f>
        <v>g pollutant</v>
      </c>
      <c r="I3472" t="str">
        <f t="shared" si="108"/>
        <v>CO</v>
      </c>
      <c r="J3472">
        <f>INDEX(NoSettings!$D:$D,MATCH(EPS!$A3472,NoSettings!$A:$A,0))</f>
        <v>0</v>
      </c>
      <c r="K3472">
        <f>INDEX(GWP!$C$2:$C$13,MATCH(EPS!I3472,GWP!$B$2:$B$13,0))</f>
        <v>0</v>
      </c>
      <c r="L3472" s="4">
        <f t="shared" si="109"/>
        <v>0</v>
      </c>
    </row>
    <row r="3473" spans="1:12">
      <c r="A3473" t="s">
        <v>9077</v>
      </c>
      <c r="B3473" t="s">
        <v>7381</v>
      </c>
      <c r="C3473" t="s">
        <v>1736</v>
      </c>
      <c r="D3473" t="s">
        <v>6890</v>
      </c>
      <c r="E3473" t="s">
        <v>1707</v>
      </c>
      <c r="H3473" t="str">
        <f>INDEX('Vensim Variables'!$B:$B,MATCH(EPS!$B3473,'Vensim Variables'!$A:$A,0))</f>
        <v>g pollutant</v>
      </c>
      <c r="I3473" t="str">
        <f t="shared" si="108"/>
        <v>NOx</v>
      </c>
      <c r="J3473">
        <f>INDEX(NoSettings!$D:$D,MATCH(EPS!$A3473,NoSettings!$A:$A,0))</f>
        <v>0</v>
      </c>
      <c r="K3473">
        <f>INDEX(GWP!$C$2:$C$13,MATCH(EPS!I3473,GWP!$B$2:$B$13,0))</f>
        <v>0</v>
      </c>
      <c r="L3473" s="4">
        <f t="shared" si="109"/>
        <v>0</v>
      </c>
    </row>
    <row r="3474" spans="1:12">
      <c r="A3474" t="s">
        <v>9078</v>
      </c>
      <c r="B3474" t="s">
        <v>7381</v>
      </c>
      <c r="C3474" t="s">
        <v>1736</v>
      </c>
      <c r="D3474" t="s">
        <v>6890</v>
      </c>
      <c r="E3474" t="s">
        <v>1708</v>
      </c>
      <c r="H3474" t="str">
        <f>INDEX('Vensim Variables'!$B:$B,MATCH(EPS!$B3474,'Vensim Variables'!$A:$A,0))</f>
        <v>g pollutant</v>
      </c>
      <c r="I3474" t="str">
        <f t="shared" si="108"/>
        <v>PM10</v>
      </c>
      <c r="J3474">
        <f>INDEX(NoSettings!$D:$D,MATCH(EPS!$A3474,NoSettings!$A:$A,0))</f>
        <v>0</v>
      </c>
      <c r="K3474">
        <f>INDEX(GWP!$C$2:$C$13,MATCH(EPS!I3474,GWP!$B$2:$B$13,0))</f>
        <v>0</v>
      </c>
      <c r="L3474" s="4">
        <f t="shared" si="109"/>
        <v>0</v>
      </c>
    </row>
    <row r="3475" spans="1:12">
      <c r="A3475" t="s">
        <v>9079</v>
      </c>
      <c r="B3475" t="s">
        <v>7381</v>
      </c>
      <c r="C3475" t="s">
        <v>1736</v>
      </c>
      <c r="D3475" t="s">
        <v>6890</v>
      </c>
      <c r="E3475" t="s">
        <v>1709</v>
      </c>
      <c r="H3475" t="str">
        <f>INDEX('Vensim Variables'!$B:$B,MATCH(EPS!$B3475,'Vensim Variables'!$A:$A,0))</f>
        <v>g pollutant</v>
      </c>
      <c r="I3475" t="str">
        <f t="shared" si="108"/>
        <v>PM25</v>
      </c>
      <c r="J3475">
        <f>INDEX(NoSettings!$D:$D,MATCH(EPS!$A3475,NoSettings!$A:$A,0))</f>
        <v>0</v>
      </c>
      <c r="K3475">
        <f>INDEX(GWP!$C$2:$C$13,MATCH(EPS!I3475,GWP!$B$2:$B$13,0))</f>
        <v>0</v>
      </c>
      <c r="L3475" s="4">
        <f t="shared" si="109"/>
        <v>0</v>
      </c>
    </row>
    <row r="3476" spans="1:12">
      <c r="A3476" t="s">
        <v>9080</v>
      </c>
      <c r="B3476" t="s">
        <v>7381</v>
      </c>
      <c r="C3476" t="s">
        <v>1736</v>
      </c>
      <c r="D3476" t="s">
        <v>6890</v>
      </c>
      <c r="E3476" t="s">
        <v>1710</v>
      </c>
      <c r="H3476" t="str">
        <f>INDEX('Vensim Variables'!$B:$B,MATCH(EPS!$B3476,'Vensim Variables'!$A:$A,0))</f>
        <v>g pollutant</v>
      </c>
      <c r="I3476" t="str">
        <f t="shared" si="108"/>
        <v>SOx</v>
      </c>
      <c r="J3476">
        <f>INDEX(NoSettings!$D:$D,MATCH(EPS!$A3476,NoSettings!$A:$A,0))</f>
        <v>0</v>
      </c>
      <c r="K3476">
        <f>INDEX(GWP!$C$2:$C$13,MATCH(EPS!I3476,GWP!$B$2:$B$13,0))</f>
        <v>0</v>
      </c>
      <c r="L3476" s="4">
        <f t="shared" si="109"/>
        <v>0</v>
      </c>
    </row>
    <row r="3477" spans="1:12">
      <c r="A3477" t="s">
        <v>9081</v>
      </c>
      <c r="B3477" t="s">
        <v>7381</v>
      </c>
      <c r="C3477" t="s">
        <v>1736</v>
      </c>
      <c r="D3477" t="s">
        <v>6890</v>
      </c>
      <c r="E3477" t="s">
        <v>1711</v>
      </c>
      <c r="H3477" t="str">
        <f>INDEX('Vensim Variables'!$B:$B,MATCH(EPS!$B3477,'Vensim Variables'!$A:$A,0))</f>
        <v>g pollutant</v>
      </c>
      <c r="I3477" t="str">
        <f t="shared" si="108"/>
        <v>BC</v>
      </c>
      <c r="J3477">
        <f>INDEX(NoSettings!$D:$D,MATCH(EPS!$A3477,NoSettings!$A:$A,0))</f>
        <v>0</v>
      </c>
      <c r="K3477">
        <f>INDEX(GWP!$C$2:$C$13,MATCH(EPS!I3477,GWP!$B$2:$B$13,0))</f>
        <v>0</v>
      </c>
      <c r="L3477" s="4">
        <f t="shared" si="109"/>
        <v>0</v>
      </c>
    </row>
    <row r="3478" spans="1:12">
      <c r="A3478" t="s">
        <v>9082</v>
      </c>
      <c r="B3478" t="s">
        <v>7381</v>
      </c>
      <c r="C3478" t="s">
        <v>1736</v>
      </c>
      <c r="D3478" t="s">
        <v>6890</v>
      </c>
      <c r="E3478" t="s">
        <v>1712</v>
      </c>
      <c r="H3478" t="str">
        <f>INDEX('Vensim Variables'!$B:$B,MATCH(EPS!$B3478,'Vensim Variables'!$A:$A,0))</f>
        <v>g pollutant</v>
      </c>
      <c r="I3478" t="str">
        <f t="shared" si="108"/>
        <v>OC</v>
      </c>
      <c r="J3478">
        <f>INDEX(NoSettings!$D:$D,MATCH(EPS!$A3478,NoSettings!$A:$A,0))</f>
        <v>0</v>
      </c>
      <c r="K3478">
        <f>INDEX(GWP!$C$2:$C$13,MATCH(EPS!I3478,GWP!$B$2:$B$13,0))</f>
        <v>0</v>
      </c>
      <c r="L3478" s="4">
        <f t="shared" si="109"/>
        <v>0</v>
      </c>
    </row>
    <row r="3479" spans="1:12">
      <c r="A3479" t="s">
        <v>9083</v>
      </c>
      <c r="B3479" t="s">
        <v>7381</v>
      </c>
      <c r="C3479" t="s">
        <v>1736</v>
      </c>
      <c r="D3479" t="s">
        <v>6890</v>
      </c>
      <c r="E3479" t="s">
        <v>1713</v>
      </c>
      <c r="H3479" t="str">
        <f>INDEX('Vensim Variables'!$B:$B,MATCH(EPS!$B3479,'Vensim Variables'!$A:$A,0))</f>
        <v>g pollutant</v>
      </c>
      <c r="I3479" t="str">
        <f t="shared" si="108"/>
        <v>CH4</v>
      </c>
      <c r="J3479">
        <f>INDEX(NoSettings!$D:$D,MATCH(EPS!$A3479,NoSettings!$A:$A,0))</f>
        <v>0</v>
      </c>
      <c r="K3479">
        <f>INDEX(GWP!$C$2:$C$13,MATCH(EPS!I3479,GWP!$B$2:$B$13,0))</f>
        <v>28</v>
      </c>
      <c r="L3479" s="4">
        <f t="shared" si="109"/>
        <v>0</v>
      </c>
    </row>
    <row r="3480" spans="1:12">
      <c r="A3480" t="s">
        <v>9084</v>
      </c>
      <c r="B3480" t="s">
        <v>7381</v>
      </c>
      <c r="C3480" t="s">
        <v>1736</v>
      </c>
      <c r="D3480" t="s">
        <v>6890</v>
      </c>
      <c r="E3480" t="s">
        <v>1714</v>
      </c>
      <c r="H3480" t="str">
        <f>INDEX('Vensim Variables'!$B:$B,MATCH(EPS!$B3480,'Vensim Variables'!$A:$A,0))</f>
        <v>g pollutant</v>
      </c>
      <c r="I3480" t="str">
        <f t="shared" si="108"/>
        <v>N2O</v>
      </c>
      <c r="J3480">
        <f>INDEX(NoSettings!$D:$D,MATCH(EPS!$A3480,NoSettings!$A:$A,0))</f>
        <v>0</v>
      </c>
      <c r="K3480">
        <f>INDEX(GWP!$C$2:$C$13,MATCH(EPS!I3480,GWP!$B$2:$B$13,0))</f>
        <v>265</v>
      </c>
      <c r="L3480" s="4">
        <f t="shared" si="109"/>
        <v>0</v>
      </c>
    </row>
    <row r="3481" spans="1:12">
      <c r="A3481" t="s">
        <v>9085</v>
      </c>
      <c r="B3481" t="s">
        <v>7381</v>
      </c>
      <c r="C3481" t="s">
        <v>1736</v>
      </c>
      <c r="D3481" t="s">
        <v>6890</v>
      </c>
      <c r="E3481" t="s">
        <v>1715</v>
      </c>
      <c r="H3481" t="str">
        <f>INDEX('Vensim Variables'!$B:$B,MATCH(EPS!$B3481,'Vensim Variables'!$A:$A,0))</f>
        <v>g pollutant</v>
      </c>
      <c r="I3481" t="str">
        <f t="shared" si="108"/>
        <v>F gases</v>
      </c>
      <c r="J3481">
        <f>INDEX(NoSettings!$D:$D,MATCH(EPS!$A3481,NoSettings!$A:$A,0))</f>
        <v>0</v>
      </c>
      <c r="K3481">
        <f>INDEX(GWP!$C$2:$C$13,MATCH(EPS!I3481,GWP!$B$2:$B$13,0))</f>
        <v>1</v>
      </c>
      <c r="L3481" s="4">
        <f t="shared" si="109"/>
        <v>0</v>
      </c>
    </row>
    <row r="3482" spans="1:12">
      <c r="A3482" t="s">
        <v>9086</v>
      </c>
      <c r="B3482" t="s">
        <v>7381</v>
      </c>
      <c r="C3482" t="s">
        <v>1736</v>
      </c>
      <c r="D3482" t="s">
        <v>6891</v>
      </c>
      <c r="E3482" t="s">
        <v>1702</v>
      </c>
      <c r="H3482" t="str">
        <f>INDEX('Vensim Variables'!$B:$B,MATCH(EPS!$B3482,'Vensim Variables'!$A:$A,0))</f>
        <v>g pollutant</v>
      </c>
      <c r="I3482" t="str">
        <f t="shared" si="108"/>
        <v>CO2</v>
      </c>
      <c r="J3482">
        <f>INDEX(NoSettings!$D:$D,MATCH(EPS!$A3482,NoSettings!$A:$A,0))</f>
        <v>0</v>
      </c>
      <c r="K3482">
        <f>INDEX(GWP!$C$2:$C$13,MATCH(EPS!I3482,GWP!$B$2:$B$13,0))</f>
        <v>1</v>
      </c>
      <c r="L3482" s="4">
        <f t="shared" si="109"/>
        <v>0</v>
      </c>
    </row>
    <row r="3483" spans="1:12">
      <c r="A3483" t="s">
        <v>9087</v>
      </c>
      <c r="B3483" t="s">
        <v>7381</v>
      </c>
      <c r="C3483" t="s">
        <v>1736</v>
      </c>
      <c r="D3483" t="s">
        <v>6891</v>
      </c>
      <c r="E3483" t="s">
        <v>1705</v>
      </c>
      <c r="H3483" t="str">
        <f>INDEX('Vensim Variables'!$B:$B,MATCH(EPS!$B3483,'Vensim Variables'!$A:$A,0))</f>
        <v>g pollutant</v>
      </c>
      <c r="I3483" t="str">
        <f t="shared" si="108"/>
        <v>VOC</v>
      </c>
      <c r="J3483">
        <f>INDEX(NoSettings!$D:$D,MATCH(EPS!$A3483,NoSettings!$A:$A,0))</f>
        <v>0</v>
      </c>
      <c r="K3483">
        <f>INDEX(GWP!$C$2:$C$13,MATCH(EPS!I3483,GWP!$B$2:$B$13,0))</f>
        <v>0</v>
      </c>
      <c r="L3483" s="4">
        <f t="shared" si="109"/>
        <v>0</v>
      </c>
    </row>
    <row r="3484" spans="1:12">
      <c r="A3484" t="s">
        <v>9088</v>
      </c>
      <c r="B3484" t="s">
        <v>7381</v>
      </c>
      <c r="C3484" t="s">
        <v>1736</v>
      </c>
      <c r="D3484" t="s">
        <v>6891</v>
      </c>
      <c r="E3484" t="s">
        <v>1706</v>
      </c>
      <c r="H3484" t="str">
        <f>INDEX('Vensim Variables'!$B:$B,MATCH(EPS!$B3484,'Vensim Variables'!$A:$A,0))</f>
        <v>g pollutant</v>
      </c>
      <c r="I3484" t="str">
        <f t="shared" si="108"/>
        <v>CO</v>
      </c>
      <c r="J3484">
        <f>INDEX(NoSettings!$D:$D,MATCH(EPS!$A3484,NoSettings!$A:$A,0))</f>
        <v>0</v>
      </c>
      <c r="K3484">
        <f>INDEX(GWP!$C$2:$C$13,MATCH(EPS!I3484,GWP!$B$2:$B$13,0))</f>
        <v>0</v>
      </c>
      <c r="L3484" s="4">
        <f t="shared" si="109"/>
        <v>0</v>
      </c>
    </row>
    <row r="3485" spans="1:12">
      <c r="A3485" t="s">
        <v>9089</v>
      </c>
      <c r="B3485" t="s">
        <v>7381</v>
      </c>
      <c r="C3485" t="s">
        <v>1736</v>
      </c>
      <c r="D3485" t="s">
        <v>6891</v>
      </c>
      <c r="E3485" t="s">
        <v>1707</v>
      </c>
      <c r="H3485" t="str">
        <f>INDEX('Vensim Variables'!$B:$B,MATCH(EPS!$B3485,'Vensim Variables'!$A:$A,0))</f>
        <v>g pollutant</v>
      </c>
      <c r="I3485" t="str">
        <f t="shared" si="108"/>
        <v>NOx</v>
      </c>
      <c r="J3485">
        <f>INDEX(NoSettings!$D:$D,MATCH(EPS!$A3485,NoSettings!$A:$A,0))</f>
        <v>0</v>
      </c>
      <c r="K3485">
        <f>INDEX(GWP!$C$2:$C$13,MATCH(EPS!I3485,GWP!$B$2:$B$13,0))</f>
        <v>0</v>
      </c>
      <c r="L3485" s="4">
        <f t="shared" si="109"/>
        <v>0</v>
      </c>
    </row>
    <row r="3486" spans="1:12">
      <c r="A3486" t="s">
        <v>9090</v>
      </c>
      <c r="B3486" t="s">
        <v>7381</v>
      </c>
      <c r="C3486" t="s">
        <v>1736</v>
      </c>
      <c r="D3486" t="s">
        <v>6891</v>
      </c>
      <c r="E3486" t="s">
        <v>1708</v>
      </c>
      <c r="H3486" t="str">
        <f>INDEX('Vensim Variables'!$B:$B,MATCH(EPS!$B3486,'Vensim Variables'!$A:$A,0))</f>
        <v>g pollutant</v>
      </c>
      <c r="I3486" t="str">
        <f t="shared" si="108"/>
        <v>PM10</v>
      </c>
      <c r="J3486">
        <f>INDEX(NoSettings!$D:$D,MATCH(EPS!$A3486,NoSettings!$A:$A,0))</f>
        <v>0</v>
      </c>
      <c r="K3486">
        <f>INDEX(GWP!$C$2:$C$13,MATCH(EPS!I3486,GWP!$B$2:$B$13,0))</f>
        <v>0</v>
      </c>
      <c r="L3486" s="4">
        <f t="shared" si="109"/>
        <v>0</v>
      </c>
    </row>
    <row r="3487" spans="1:12">
      <c r="A3487" t="s">
        <v>9091</v>
      </c>
      <c r="B3487" t="s">
        <v>7381</v>
      </c>
      <c r="C3487" t="s">
        <v>1736</v>
      </c>
      <c r="D3487" t="s">
        <v>6891</v>
      </c>
      <c r="E3487" t="s">
        <v>1709</v>
      </c>
      <c r="H3487" t="str">
        <f>INDEX('Vensim Variables'!$B:$B,MATCH(EPS!$B3487,'Vensim Variables'!$A:$A,0))</f>
        <v>g pollutant</v>
      </c>
      <c r="I3487" t="str">
        <f t="shared" si="108"/>
        <v>PM25</v>
      </c>
      <c r="J3487">
        <f>INDEX(NoSettings!$D:$D,MATCH(EPS!$A3487,NoSettings!$A:$A,0))</f>
        <v>0</v>
      </c>
      <c r="K3487">
        <f>INDEX(GWP!$C$2:$C$13,MATCH(EPS!I3487,GWP!$B$2:$B$13,0))</f>
        <v>0</v>
      </c>
      <c r="L3487" s="4">
        <f t="shared" si="109"/>
        <v>0</v>
      </c>
    </row>
    <row r="3488" spans="1:12">
      <c r="A3488" t="s">
        <v>9092</v>
      </c>
      <c r="B3488" t="s">
        <v>7381</v>
      </c>
      <c r="C3488" t="s">
        <v>1736</v>
      </c>
      <c r="D3488" t="s">
        <v>6891</v>
      </c>
      <c r="E3488" t="s">
        <v>1710</v>
      </c>
      <c r="H3488" t="str">
        <f>INDEX('Vensim Variables'!$B:$B,MATCH(EPS!$B3488,'Vensim Variables'!$A:$A,0))</f>
        <v>g pollutant</v>
      </c>
      <c r="I3488" t="str">
        <f t="shared" si="108"/>
        <v>SOx</v>
      </c>
      <c r="J3488">
        <f>INDEX(NoSettings!$D:$D,MATCH(EPS!$A3488,NoSettings!$A:$A,0))</f>
        <v>0</v>
      </c>
      <c r="K3488">
        <f>INDEX(GWP!$C$2:$C$13,MATCH(EPS!I3488,GWP!$B$2:$B$13,0))</f>
        <v>0</v>
      </c>
      <c r="L3488" s="4">
        <f t="shared" si="109"/>
        <v>0</v>
      </c>
    </row>
    <row r="3489" spans="1:12">
      <c r="A3489" t="s">
        <v>9093</v>
      </c>
      <c r="B3489" t="s">
        <v>7381</v>
      </c>
      <c r="C3489" t="s">
        <v>1736</v>
      </c>
      <c r="D3489" t="s">
        <v>6891</v>
      </c>
      <c r="E3489" t="s">
        <v>1711</v>
      </c>
      <c r="H3489" t="str">
        <f>INDEX('Vensim Variables'!$B:$B,MATCH(EPS!$B3489,'Vensim Variables'!$A:$A,0))</f>
        <v>g pollutant</v>
      </c>
      <c r="I3489" t="str">
        <f t="shared" si="108"/>
        <v>BC</v>
      </c>
      <c r="J3489">
        <f>INDEX(NoSettings!$D:$D,MATCH(EPS!$A3489,NoSettings!$A:$A,0))</f>
        <v>0</v>
      </c>
      <c r="K3489">
        <f>INDEX(GWP!$C$2:$C$13,MATCH(EPS!I3489,GWP!$B$2:$B$13,0))</f>
        <v>0</v>
      </c>
      <c r="L3489" s="4">
        <f t="shared" si="109"/>
        <v>0</v>
      </c>
    </row>
    <row r="3490" spans="1:12">
      <c r="A3490" t="s">
        <v>9094</v>
      </c>
      <c r="B3490" t="s">
        <v>7381</v>
      </c>
      <c r="C3490" t="s">
        <v>1736</v>
      </c>
      <c r="D3490" t="s">
        <v>6891</v>
      </c>
      <c r="E3490" t="s">
        <v>1712</v>
      </c>
      <c r="H3490" t="str">
        <f>INDEX('Vensim Variables'!$B:$B,MATCH(EPS!$B3490,'Vensim Variables'!$A:$A,0))</f>
        <v>g pollutant</v>
      </c>
      <c r="I3490" t="str">
        <f t="shared" si="108"/>
        <v>OC</v>
      </c>
      <c r="J3490">
        <f>INDEX(NoSettings!$D:$D,MATCH(EPS!$A3490,NoSettings!$A:$A,0))</f>
        <v>0</v>
      </c>
      <c r="K3490">
        <f>INDEX(GWP!$C$2:$C$13,MATCH(EPS!I3490,GWP!$B$2:$B$13,0))</f>
        <v>0</v>
      </c>
      <c r="L3490" s="4">
        <f t="shared" si="109"/>
        <v>0</v>
      </c>
    </row>
    <row r="3491" spans="1:12">
      <c r="A3491" t="s">
        <v>9095</v>
      </c>
      <c r="B3491" t="s">
        <v>7381</v>
      </c>
      <c r="C3491" t="s">
        <v>1736</v>
      </c>
      <c r="D3491" t="s">
        <v>6891</v>
      </c>
      <c r="E3491" t="s">
        <v>1713</v>
      </c>
      <c r="H3491" t="str">
        <f>INDEX('Vensim Variables'!$B:$B,MATCH(EPS!$B3491,'Vensim Variables'!$A:$A,0))</f>
        <v>g pollutant</v>
      </c>
      <c r="I3491" t="str">
        <f t="shared" si="108"/>
        <v>CH4</v>
      </c>
      <c r="J3491">
        <f>INDEX(NoSettings!$D:$D,MATCH(EPS!$A3491,NoSettings!$A:$A,0))</f>
        <v>0</v>
      </c>
      <c r="K3491">
        <f>INDEX(GWP!$C$2:$C$13,MATCH(EPS!I3491,GWP!$B$2:$B$13,0))</f>
        <v>28</v>
      </c>
      <c r="L3491" s="4">
        <f t="shared" si="109"/>
        <v>0</v>
      </c>
    </row>
    <row r="3492" spans="1:12">
      <c r="A3492" t="s">
        <v>9096</v>
      </c>
      <c r="B3492" t="s">
        <v>7381</v>
      </c>
      <c r="C3492" t="s">
        <v>1736</v>
      </c>
      <c r="D3492" t="s">
        <v>6891</v>
      </c>
      <c r="E3492" t="s">
        <v>1714</v>
      </c>
      <c r="H3492" t="str">
        <f>INDEX('Vensim Variables'!$B:$B,MATCH(EPS!$B3492,'Vensim Variables'!$A:$A,0))</f>
        <v>g pollutant</v>
      </c>
      <c r="I3492" t="str">
        <f t="shared" si="108"/>
        <v>N2O</v>
      </c>
      <c r="J3492">
        <f>INDEX(NoSettings!$D:$D,MATCH(EPS!$A3492,NoSettings!$A:$A,0))</f>
        <v>0</v>
      </c>
      <c r="K3492">
        <f>INDEX(GWP!$C$2:$C$13,MATCH(EPS!I3492,GWP!$B$2:$B$13,0))</f>
        <v>265</v>
      </c>
      <c r="L3492" s="4">
        <f t="shared" si="109"/>
        <v>0</v>
      </c>
    </row>
    <row r="3493" spans="1:12">
      <c r="A3493" t="s">
        <v>9097</v>
      </c>
      <c r="B3493" t="s">
        <v>7381</v>
      </c>
      <c r="C3493" t="s">
        <v>1736</v>
      </c>
      <c r="D3493" t="s">
        <v>6891</v>
      </c>
      <c r="E3493" t="s">
        <v>1715</v>
      </c>
      <c r="H3493" t="str">
        <f>INDEX('Vensim Variables'!$B:$B,MATCH(EPS!$B3493,'Vensim Variables'!$A:$A,0))</f>
        <v>g pollutant</v>
      </c>
      <c r="I3493" t="str">
        <f t="shared" si="108"/>
        <v>F gases</v>
      </c>
      <c r="J3493">
        <f>INDEX(NoSettings!$D:$D,MATCH(EPS!$A3493,NoSettings!$A:$A,0))</f>
        <v>0</v>
      </c>
      <c r="K3493">
        <f>INDEX(GWP!$C$2:$C$13,MATCH(EPS!I3493,GWP!$B$2:$B$13,0))</f>
        <v>1</v>
      </c>
      <c r="L3493" s="4">
        <f t="shared" si="109"/>
        <v>0</v>
      </c>
    </row>
    <row r="3494" spans="1:12">
      <c r="A3494" t="s">
        <v>9098</v>
      </c>
      <c r="B3494" t="s">
        <v>7381</v>
      </c>
      <c r="C3494" t="s">
        <v>1736</v>
      </c>
      <c r="D3494" t="s">
        <v>6892</v>
      </c>
      <c r="E3494" t="s">
        <v>1702</v>
      </c>
      <c r="H3494" t="str">
        <f>INDEX('Vensim Variables'!$B:$B,MATCH(EPS!$B3494,'Vensim Variables'!$A:$A,0))</f>
        <v>g pollutant</v>
      </c>
      <c r="I3494" t="str">
        <f t="shared" si="108"/>
        <v>CO2</v>
      </c>
      <c r="J3494">
        <f>INDEX(NoSettings!$D:$D,MATCH(EPS!$A3494,NoSettings!$A:$A,0))</f>
        <v>80968200000</v>
      </c>
      <c r="K3494">
        <f>INDEX(GWP!$C$2:$C$13,MATCH(EPS!I3494,GWP!$B$2:$B$13,0))</f>
        <v>1</v>
      </c>
      <c r="L3494" s="4">
        <f t="shared" si="109"/>
        <v>8.0968200000000004E-2</v>
      </c>
    </row>
    <row r="3495" spans="1:12">
      <c r="A3495" t="s">
        <v>9099</v>
      </c>
      <c r="B3495" t="s">
        <v>7381</v>
      </c>
      <c r="C3495" t="s">
        <v>1736</v>
      </c>
      <c r="D3495" t="s">
        <v>6892</v>
      </c>
      <c r="E3495" t="s">
        <v>1705</v>
      </c>
      <c r="H3495" t="str">
        <f>INDEX('Vensim Variables'!$B:$B,MATCH(EPS!$B3495,'Vensim Variables'!$A:$A,0))</f>
        <v>g pollutant</v>
      </c>
      <c r="I3495" t="str">
        <f t="shared" si="108"/>
        <v>VOC</v>
      </c>
      <c r="J3495">
        <f>INDEX(NoSettings!$D:$D,MATCH(EPS!$A3495,NoSettings!$A:$A,0))</f>
        <v>1503050</v>
      </c>
      <c r="K3495">
        <f>INDEX(GWP!$C$2:$C$13,MATCH(EPS!I3495,GWP!$B$2:$B$13,0))</f>
        <v>0</v>
      </c>
      <c r="L3495" s="4">
        <f t="shared" si="109"/>
        <v>0</v>
      </c>
    </row>
    <row r="3496" spans="1:12">
      <c r="A3496" t="s">
        <v>9100</v>
      </c>
      <c r="B3496" t="s">
        <v>7381</v>
      </c>
      <c r="C3496" t="s">
        <v>1736</v>
      </c>
      <c r="D3496" t="s">
        <v>6892</v>
      </c>
      <c r="E3496" t="s">
        <v>1706</v>
      </c>
      <c r="H3496" t="str">
        <f>INDEX('Vensim Variables'!$B:$B,MATCH(EPS!$B3496,'Vensim Variables'!$A:$A,0))</f>
        <v>g pollutant</v>
      </c>
      <c r="I3496" t="str">
        <f t="shared" si="108"/>
        <v>CO</v>
      </c>
      <c r="J3496">
        <f>INDEX(NoSettings!$D:$D,MATCH(EPS!$A3496,NoSettings!$A:$A,0))</f>
        <v>7407340</v>
      </c>
      <c r="K3496">
        <f>INDEX(GWP!$C$2:$C$13,MATCH(EPS!I3496,GWP!$B$2:$B$13,0))</f>
        <v>0</v>
      </c>
      <c r="L3496" s="4">
        <f t="shared" si="109"/>
        <v>0</v>
      </c>
    </row>
    <row r="3497" spans="1:12">
      <c r="A3497" t="s">
        <v>9101</v>
      </c>
      <c r="B3497" t="s">
        <v>7381</v>
      </c>
      <c r="C3497" t="s">
        <v>1736</v>
      </c>
      <c r="D3497" t="s">
        <v>6892</v>
      </c>
      <c r="E3497" t="s">
        <v>1707</v>
      </c>
      <c r="H3497" t="str">
        <f>INDEX('Vensim Variables'!$B:$B,MATCH(EPS!$B3497,'Vensim Variables'!$A:$A,0))</f>
        <v>g pollutant</v>
      </c>
      <c r="I3497" t="str">
        <f t="shared" si="108"/>
        <v>NOx</v>
      </c>
      <c r="J3497">
        <f>INDEX(NoSettings!$D:$D,MATCH(EPS!$A3497,NoSettings!$A:$A,0))</f>
        <v>21998700</v>
      </c>
      <c r="K3497">
        <f>INDEX(GWP!$C$2:$C$13,MATCH(EPS!I3497,GWP!$B$2:$B$13,0))</f>
        <v>0</v>
      </c>
      <c r="L3497" s="4">
        <f t="shared" si="109"/>
        <v>0</v>
      </c>
    </row>
    <row r="3498" spans="1:12">
      <c r="A3498" t="s">
        <v>9102</v>
      </c>
      <c r="B3498" t="s">
        <v>7381</v>
      </c>
      <c r="C3498" t="s">
        <v>1736</v>
      </c>
      <c r="D3498" t="s">
        <v>6892</v>
      </c>
      <c r="E3498" t="s">
        <v>1708</v>
      </c>
      <c r="H3498" t="str">
        <f>INDEX('Vensim Variables'!$B:$B,MATCH(EPS!$B3498,'Vensim Variables'!$A:$A,0))</f>
        <v>g pollutant</v>
      </c>
      <c r="I3498" t="str">
        <f t="shared" si="108"/>
        <v>PM10</v>
      </c>
      <c r="J3498">
        <f>INDEX(NoSettings!$D:$D,MATCH(EPS!$A3498,NoSettings!$A:$A,0))</f>
        <v>1559160</v>
      </c>
      <c r="K3498">
        <f>INDEX(GWP!$C$2:$C$13,MATCH(EPS!I3498,GWP!$B$2:$B$13,0))</f>
        <v>0</v>
      </c>
      <c r="L3498" s="4">
        <f t="shared" si="109"/>
        <v>0</v>
      </c>
    </row>
    <row r="3499" spans="1:12">
      <c r="A3499" t="s">
        <v>9103</v>
      </c>
      <c r="B3499" t="s">
        <v>7381</v>
      </c>
      <c r="C3499" t="s">
        <v>1736</v>
      </c>
      <c r="D3499" t="s">
        <v>6892</v>
      </c>
      <c r="E3499" t="s">
        <v>1709</v>
      </c>
      <c r="H3499" t="str">
        <f>INDEX('Vensim Variables'!$B:$B,MATCH(EPS!$B3499,'Vensim Variables'!$A:$A,0))</f>
        <v>g pollutant</v>
      </c>
      <c r="I3499" t="str">
        <f t="shared" si="108"/>
        <v>PM25</v>
      </c>
      <c r="J3499">
        <f>INDEX(NoSettings!$D:$D,MATCH(EPS!$A3499,NoSettings!$A:$A,0))</f>
        <v>1398380</v>
      </c>
      <c r="K3499">
        <f>INDEX(GWP!$C$2:$C$13,MATCH(EPS!I3499,GWP!$B$2:$B$13,0))</f>
        <v>0</v>
      </c>
      <c r="L3499" s="4">
        <f t="shared" si="109"/>
        <v>0</v>
      </c>
    </row>
    <row r="3500" spans="1:12">
      <c r="A3500" t="s">
        <v>9104</v>
      </c>
      <c r="B3500" t="s">
        <v>7381</v>
      </c>
      <c r="C3500" t="s">
        <v>1736</v>
      </c>
      <c r="D3500" t="s">
        <v>6892</v>
      </c>
      <c r="E3500" t="s">
        <v>1710</v>
      </c>
      <c r="H3500" t="str">
        <f>INDEX('Vensim Variables'!$B:$B,MATCH(EPS!$B3500,'Vensim Variables'!$A:$A,0))</f>
        <v>g pollutant</v>
      </c>
      <c r="I3500" t="str">
        <f t="shared" si="108"/>
        <v>SOx</v>
      </c>
      <c r="J3500">
        <f>INDEX(NoSettings!$D:$D,MATCH(EPS!$A3500,NoSettings!$A:$A,0))</f>
        <v>3627600</v>
      </c>
      <c r="K3500">
        <f>INDEX(GWP!$C$2:$C$13,MATCH(EPS!I3500,GWP!$B$2:$B$13,0))</f>
        <v>0</v>
      </c>
      <c r="L3500" s="4">
        <f t="shared" si="109"/>
        <v>0</v>
      </c>
    </row>
    <row r="3501" spans="1:12">
      <c r="A3501" t="s">
        <v>9105</v>
      </c>
      <c r="B3501" t="s">
        <v>7381</v>
      </c>
      <c r="C3501" t="s">
        <v>1736</v>
      </c>
      <c r="D3501" t="s">
        <v>6892</v>
      </c>
      <c r="E3501" t="s">
        <v>1711</v>
      </c>
      <c r="H3501" t="str">
        <f>INDEX('Vensim Variables'!$B:$B,MATCH(EPS!$B3501,'Vensim Variables'!$A:$A,0))</f>
        <v>g pollutant</v>
      </c>
      <c r="I3501" t="str">
        <f t="shared" si="108"/>
        <v>BC</v>
      </c>
      <c r="J3501">
        <f>INDEX(NoSettings!$D:$D,MATCH(EPS!$A3501,NoSettings!$A:$A,0))</f>
        <v>365781</v>
      </c>
      <c r="K3501">
        <f>INDEX(GWP!$C$2:$C$13,MATCH(EPS!I3501,GWP!$B$2:$B$13,0))</f>
        <v>0</v>
      </c>
      <c r="L3501" s="4">
        <f t="shared" si="109"/>
        <v>0</v>
      </c>
    </row>
    <row r="3502" spans="1:12">
      <c r="A3502" t="s">
        <v>9106</v>
      </c>
      <c r="B3502" t="s">
        <v>7381</v>
      </c>
      <c r="C3502" t="s">
        <v>1736</v>
      </c>
      <c r="D3502" t="s">
        <v>6892</v>
      </c>
      <c r="E3502" t="s">
        <v>1712</v>
      </c>
      <c r="H3502" t="str">
        <f>INDEX('Vensim Variables'!$B:$B,MATCH(EPS!$B3502,'Vensim Variables'!$A:$A,0))</f>
        <v>g pollutant</v>
      </c>
      <c r="I3502" t="str">
        <f t="shared" si="108"/>
        <v>OC</v>
      </c>
      <c r="J3502">
        <f>INDEX(NoSettings!$D:$D,MATCH(EPS!$A3502,NoSettings!$A:$A,0))</f>
        <v>240617</v>
      </c>
      <c r="K3502">
        <f>INDEX(GWP!$C$2:$C$13,MATCH(EPS!I3502,GWP!$B$2:$B$13,0))</f>
        <v>0</v>
      </c>
      <c r="L3502" s="4">
        <f t="shared" si="109"/>
        <v>0</v>
      </c>
    </row>
    <row r="3503" spans="1:12">
      <c r="A3503" t="s">
        <v>9107</v>
      </c>
      <c r="B3503" t="s">
        <v>7381</v>
      </c>
      <c r="C3503" t="s">
        <v>1736</v>
      </c>
      <c r="D3503" t="s">
        <v>6892</v>
      </c>
      <c r="E3503" t="s">
        <v>1713</v>
      </c>
      <c r="H3503" t="str">
        <f>INDEX('Vensim Variables'!$B:$B,MATCH(EPS!$B3503,'Vensim Variables'!$A:$A,0))</f>
        <v>g pollutant</v>
      </c>
      <c r="I3503" t="str">
        <f t="shared" si="108"/>
        <v>CH4</v>
      </c>
      <c r="J3503">
        <f>INDEX(NoSettings!$D:$D,MATCH(EPS!$A3503,NoSettings!$A:$A,0))</f>
        <v>2249720</v>
      </c>
      <c r="K3503">
        <f>INDEX(GWP!$C$2:$C$13,MATCH(EPS!I3503,GWP!$B$2:$B$13,0))</f>
        <v>28</v>
      </c>
      <c r="L3503" s="4">
        <f t="shared" si="109"/>
        <v>6.2992159999999994E-5</v>
      </c>
    </row>
    <row r="3504" spans="1:12">
      <c r="A3504" t="s">
        <v>9108</v>
      </c>
      <c r="B3504" t="s">
        <v>7381</v>
      </c>
      <c r="C3504" t="s">
        <v>1736</v>
      </c>
      <c r="D3504" t="s">
        <v>6892</v>
      </c>
      <c r="E3504" t="s">
        <v>1714</v>
      </c>
      <c r="H3504" t="str">
        <f>INDEX('Vensim Variables'!$B:$B,MATCH(EPS!$B3504,'Vensim Variables'!$A:$A,0))</f>
        <v>g pollutant</v>
      </c>
      <c r="I3504" t="str">
        <f t="shared" si="108"/>
        <v>N2O</v>
      </c>
      <c r="J3504">
        <f>INDEX(NoSettings!$D:$D,MATCH(EPS!$A3504,NoSettings!$A:$A,0))</f>
        <v>713219</v>
      </c>
      <c r="K3504">
        <f>INDEX(GWP!$C$2:$C$13,MATCH(EPS!I3504,GWP!$B$2:$B$13,0))</f>
        <v>265</v>
      </c>
      <c r="L3504" s="4">
        <f t="shared" si="109"/>
        <v>1.89003035E-4</v>
      </c>
    </row>
    <row r="3505" spans="1:12">
      <c r="A3505" t="s">
        <v>9109</v>
      </c>
      <c r="B3505" t="s">
        <v>7381</v>
      </c>
      <c r="C3505" t="s">
        <v>1736</v>
      </c>
      <c r="D3505" t="s">
        <v>6892</v>
      </c>
      <c r="E3505" t="s">
        <v>1715</v>
      </c>
      <c r="H3505" t="str">
        <f>INDEX('Vensim Variables'!$B:$B,MATCH(EPS!$B3505,'Vensim Variables'!$A:$A,0))</f>
        <v>g pollutant</v>
      </c>
      <c r="I3505" t="str">
        <f t="shared" si="108"/>
        <v>F gases</v>
      </c>
      <c r="J3505">
        <f>INDEX(NoSettings!$D:$D,MATCH(EPS!$A3505,NoSettings!$A:$A,0))</f>
        <v>0</v>
      </c>
      <c r="K3505">
        <f>INDEX(GWP!$C$2:$C$13,MATCH(EPS!I3505,GWP!$B$2:$B$13,0))</f>
        <v>1</v>
      </c>
      <c r="L3505" s="4">
        <f t="shared" si="109"/>
        <v>0</v>
      </c>
    </row>
    <row r="3506" spans="1:12">
      <c r="A3506" t="s">
        <v>9110</v>
      </c>
      <c r="B3506" t="s">
        <v>7381</v>
      </c>
      <c r="C3506" t="s">
        <v>1736</v>
      </c>
      <c r="D3506" t="s">
        <v>6893</v>
      </c>
      <c r="E3506" t="s">
        <v>1702</v>
      </c>
      <c r="H3506" t="str">
        <f>INDEX('Vensim Variables'!$B:$B,MATCH(EPS!$B3506,'Vensim Variables'!$A:$A,0))</f>
        <v>g pollutant</v>
      </c>
      <c r="I3506" t="str">
        <f t="shared" si="108"/>
        <v>CO2</v>
      </c>
      <c r="J3506">
        <f>INDEX(NoSettings!$D:$D,MATCH(EPS!$A3506,NoSettings!$A:$A,0))</f>
        <v>146253000000</v>
      </c>
      <c r="K3506">
        <f>INDEX(GWP!$C$2:$C$13,MATCH(EPS!I3506,GWP!$B$2:$B$13,0))</f>
        <v>1</v>
      </c>
      <c r="L3506" s="4">
        <f t="shared" si="109"/>
        <v>0.14625299999999999</v>
      </c>
    </row>
    <row r="3507" spans="1:12">
      <c r="A3507" t="s">
        <v>9111</v>
      </c>
      <c r="B3507" t="s">
        <v>7381</v>
      </c>
      <c r="C3507" t="s">
        <v>1736</v>
      </c>
      <c r="D3507" t="s">
        <v>6893</v>
      </c>
      <c r="E3507" t="s">
        <v>1705</v>
      </c>
      <c r="H3507" t="str">
        <f>INDEX('Vensim Variables'!$B:$B,MATCH(EPS!$B3507,'Vensim Variables'!$A:$A,0))</f>
        <v>g pollutant</v>
      </c>
      <c r="I3507" t="str">
        <f t="shared" si="108"/>
        <v>VOC</v>
      </c>
      <c r="J3507">
        <f>INDEX(NoSettings!$D:$D,MATCH(EPS!$A3507,NoSettings!$A:$A,0))</f>
        <v>2714960</v>
      </c>
      <c r="K3507">
        <f>INDEX(GWP!$C$2:$C$13,MATCH(EPS!I3507,GWP!$B$2:$B$13,0))</f>
        <v>0</v>
      </c>
      <c r="L3507" s="4">
        <f t="shared" si="109"/>
        <v>0</v>
      </c>
    </row>
    <row r="3508" spans="1:12">
      <c r="A3508" t="s">
        <v>9112</v>
      </c>
      <c r="B3508" t="s">
        <v>7381</v>
      </c>
      <c r="C3508" t="s">
        <v>1736</v>
      </c>
      <c r="D3508" t="s">
        <v>6893</v>
      </c>
      <c r="E3508" t="s">
        <v>1706</v>
      </c>
      <c r="H3508" t="str">
        <f>INDEX('Vensim Variables'!$B:$B,MATCH(EPS!$B3508,'Vensim Variables'!$A:$A,0))</f>
        <v>g pollutant</v>
      </c>
      <c r="I3508" t="str">
        <f t="shared" si="108"/>
        <v>CO</v>
      </c>
      <c r="J3508">
        <f>INDEX(NoSettings!$D:$D,MATCH(EPS!$A3508,NoSettings!$A:$A,0))</f>
        <v>13379900</v>
      </c>
      <c r="K3508">
        <f>INDEX(GWP!$C$2:$C$13,MATCH(EPS!I3508,GWP!$B$2:$B$13,0))</f>
        <v>0</v>
      </c>
      <c r="L3508" s="4">
        <f t="shared" si="109"/>
        <v>0</v>
      </c>
    </row>
    <row r="3509" spans="1:12">
      <c r="A3509" t="s">
        <v>9113</v>
      </c>
      <c r="B3509" t="s">
        <v>7381</v>
      </c>
      <c r="C3509" t="s">
        <v>1736</v>
      </c>
      <c r="D3509" t="s">
        <v>6893</v>
      </c>
      <c r="E3509" t="s">
        <v>1707</v>
      </c>
      <c r="H3509" t="str">
        <f>INDEX('Vensim Variables'!$B:$B,MATCH(EPS!$B3509,'Vensim Variables'!$A:$A,0))</f>
        <v>g pollutant</v>
      </c>
      <c r="I3509" t="str">
        <f t="shared" si="108"/>
        <v>NOx</v>
      </c>
      <c r="J3509">
        <f>INDEX(NoSettings!$D:$D,MATCH(EPS!$A3509,NoSettings!$A:$A,0))</f>
        <v>39736200</v>
      </c>
      <c r="K3509">
        <f>INDEX(GWP!$C$2:$C$13,MATCH(EPS!I3509,GWP!$B$2:$B$13,0))</f>
        <v>0</v>
      </c>
      <c r="L3509" s="4">
        <f t="shared" si="109"/>
        <v>0</v>
      </c>
    </row>
    <row r="3510" spans="1:12">
      <c r="A3510" t="s">
        <v>9114</v>
      </c>
      <c r="B3510" t="s">
        <v>7381</v>
      </c>
      <c r="C3510" t="s">
        <v>1736</v>
      </c>
      <c r="D3510" t="s">
        <v>6893</v>
      </c>
      <c r="E3510" t="s">
        <v>1708</v>
      </c>
      <c r="H3510" t="str">
        <f>INDEX('Vensim Variables'!$B:$B,MATCH(EPS!$B3510,'Vensim Variables'!$A:$A,0))</f>
        <v>g pollutant</v>
      </c>
      <c r="I3510" t="str">
        <f t="shared" si="108"/>
        <v>PM10</v>
      </c>
      <c r="J3510">
        <f>INDEX(NoSettings!$D:$D,MATCH(EPS!$A3510,NoSettings!$A:$A,0))</f>
        <v>2816310</v>
      </c>
      <c r="K3510">
        <f>INDEX(GWP!$C$2:$C$13,MATCH(EPS!I3510,GWP!$B$2:$B$13,0))</f>
        <v>0</v>
      </c>
      <c r="L3510" s="4">
        <f t="shared" si="109"/>
        <v>0</v>
      </c>
    </row>
    <row r="3511" spans="1:12">
      <c r="A3511" t="s">
        <v>9115</v>
      </c>
      <c r="B3511" t="s">
        <v>7381</v>
      </c>
      <c r="C3511" t="s">
        <v>1736</v>
      </c>
      <c r="D3511" t="s">
        <v>6893</v>
      </c>
      <c r="E3511" t="s">
        <v>1709</v>
      </c>
      <c r="H3511" t="str">
        <f>INDEX('Vensim Variables'!$B:$B,MATCH(EPS!$B3511,'Vensim Variables'!$A:$A,0))</f>
        <v>g pollutant</v>
      </c>
      <c r="I3511" t="str">
        <f t="shared" si="108"/>
        <v>PM25</v>
      </c>
      <c r="J3511">
        <f>INDEX(NoSettings!$D:$D,MATCH(EPS!$A3511,NoSettings!$A:$A,0))</f>
        <v>2525900</v>
      </c>
      <c r="K3511">
        <f>INDEX(GWP!$C$2:$C$13,MATCH(EPS!I3511,GWP!$B$2:$B$13,0))</f>
        <v>0</v>
      </c>
      <c r="L3511" s="4">
        <f t="shared" si="109"/>
        <v>0</v>
      </c>
    </row>
    <row r="3512" spans="1:12">
      <c r="A3512" t="s">
        <v>9116</v>
      </c>
      <c r="B3512" t="s">
        <v>7381</v>
      </c>
      <c r="C3512" t="s">
        <v>1736</v>
      </c>
      <c r="D3512" t="s">
        <v>6893</v>
      </c>
      <c r="E3512" t="s">
        <v>1710</v>
      </c>
      <c r="H3512" t="str">
        <f>INDEX('Vensim Variables'!$B:$B,MATCH(EPS!$B3512,'Vensim Variables'!$A:$A,0))</f>
        <v>g pollutant</v>
      </c>
      <c r="I3512" t="str">
        <f t="shared" si="108"/>
        <v>SOx</v>
      </c>
      <c r="J3512">
        <f>INDEX(NoSettings!$D:$D,MATCH(EPS!$A3512,NoSettings!$A:$A,0))</f>
        <v>6552540</v>
      </c>
      <c r="K3512">
        <f>INDEX(GWP!$C$2:$C$13,MATCH(EPS!I3512,GWP!$B$2:$B$13,0))</f>
        <v>0</v>
      </c>
      <c r="L3512" s="4">
        <f t="shared" si="109"/>
        <v>0</v>
      </c>
    </row>
    <row r="3513" spans="1:12">
      <c r="A3513" t="s">
        <v>9117</v>
      </c>
      <c r="B3513" t="s">
        <v>7381</v>
      </c>
      <c r="C3513" t="s">
        <v>1736</v>
      </c>
      <c r="D3513" t="s">
        <v>6893</v>
      </c>
      <c r="E3513" t="s">
        <v>1711</v>
      </c>
      <c r="H3513" t="str">
        <f>INDEX('Vensim Variables'!$B:$B,MATCH(EPS!$B3513,'Vensim Variables'!$A:$A,0))</f>
        <v>g pollutant</v>
      </c>
      <c r="I3513" t="str">
        <f t="shared" si="108"/>
        <v>BC</v>
      </c>
      <c r="J3513">
        <f>INDEX(NoSettings!$D:$D,MATCH(EPS!$A3513,NoSettings!$A:$A,0))</f>
        <v>660711</v>
      </c>
      <c r="K3513">
        <f>INDEX(GWP!$C$2:$C$13,MATCH(EPS!I3513,GWP!$B$2:$B$13,0))</f>
        <v>0</v>
      </c>
      <c r="L3513" s="4">
        <f t="shared" si="109"/>
        <v>0</v>
      </c>
    </row>
    <row r="3514" spans="1:12">
      <c r="A3514" t="s">
        <v>9118</v>
      </c>
      <c r="B3514" t="s">
        <v>7381</v>
      </c>
      <c r="C3514" t="s">
        <v>1736</v>
      </c>
      <c r="D3514" t="s">
        <v>6893</v>
      </c>
      <c r="E3514" t="s">
        <v>1712</v>
      </c>
      <c r="H3514" t="str">
        <f>INDEX('Vensim Variables'!$B:$B,MATCH(EPS!$B3514,'Vensim Variables'!$A:$A,0))</f>
        <v>g pollutant</v>
      </c>
      <c r="I3514" t="str">
        <f t="shared" si="108"/>
        <v>OC</v>
      </c>
      <c r="J3514">
        <f>INDEX(NoSettings!$D:$D,MATCH(EPS!$A3514,NoSettings!$A:$A,0))</f>
        <v>434627</v>
      </c>
      <c r="K3514">
        <f>INDEX(GWP!$C$2:$C$13,MATCH(EPS!I3514,GWP!$B$2:$B$13,0))</f>
        <v>0</v>
      </c>
      <c r="L3514" s="4">
        <f t="shared" si="109"/>
        <v>0</v>
      </c>
    </row>
    <row r="3515" spans="1:12">
      <c r="A3515" t="s">
        <v>9119</v>
      </c>
      <c r="B3515" t="s">
        <v>7381</v>
      </c>
      <c r="C3515" t="s">
        <v>1736</v>
      </c>
      <c r="D3515" t="s">
        <v>6893</v>
      </c>
      <c r="E3515" t="s">
        <v>1713</v>
      </c>
      <c r="H3515" t="str">
        <f>INDEX('Vensim Variables'!$B:$B,MATCH(EPS!$B3515,'Vensim Variables'!$A:$A,0))</f>
        <v>g pollutant</v>
      </c>
      <c r="I3515" t="str">
        <f t="shared" si="108"/>
        <v>CH4</v>
      </c>
      <c r="J3515">
        <f>INDEX(NoSettings!$D:$D,MATCH(EPS!$A3515,NoSettings!$A:$A,0))</f>
        <v>4063670</v>
      </c>
      <c r="K3515">
        <f>INDEX(GWP!$C$2:$C$13,MATCH(EPS!I3515,GWP!$B$2:$B$13,0))</f>
        <v>28</v>
      </c>
      <c r="L3515" s="4">
        <f t="shared" si="109"/>
        <v>1.1378276E-4</v>
      </c>
    </row>
    <row r="3516" spans="1:12">
      <c r="A3516" t="s">
        <v>9120</v>
      </c>
      <c r="B3516" t="s">
        <v>7381</v>
      </c>
      <c r="C3516" t="s">
        <v>1736</v>
      </c>
      <c r="D3516" t="s">
        <v>6893</v>
      </c>
      <c r="E3516" t="s">
        <v>1714</v>
      </c>
      <c r="H3516" t="str">
        <f>INDEX('Vensim Variables'!$B:$B,MATCH(EPS!$B3516,'Vensim Variables'!$A:$A,0))</f>
        <v>g pollutant</v>
      </c>
      <c r="I3516" t="str">
        <f t="shared" si="108"/>
        <v>N2O</v>
      </c>
      <c r="J3516">
        <f>INDEX(NoSettings!$D:$D,MATCH(EPS!$A3516,NoSettings!$A:$A,0))</f>
        <v>1288290</v>
      </c>
      <c r="K3516">
        <f>INDEX(GWP!$C$2:$C$13,MATCH(EPS!I3516,GWP!$B$2:$B$13,0))</f>
        <v>265</v>
      </c>
      <c r="L3516" s="4">
        <f t="shared" si="109"/>
        <v>3.4139685000000001E-4</v>
      </c>
    </row>
    <row r="3517" spans="1:12">
      <c r="A3517" t="s">
        <v>9121</v>
      </c>
      <c r="B3517" t="s">
        <v>7381</v>
      </c>
      <c r="C3517" t="s">
        <v>1736</v>
      </c>
      <c r="D3517" t="s">
        <v>6893</v>
      </c>
      <c r="E3517" t="s">
        <v>1715</v>
      </c>
      <c r="H3517" t="str">
        <f>INDEX('Vensim Variables'!$B:$B,MATCH(EPS!$B3517,'Vensim Variables'!$A:$A,0))</f>
        <v>g pollutant</v>
      </c>
      <c r="I3517" t="str">
        <f t="shared" si="108"/>
        <v>F gases</v>
      </c>
      <c r="J3517">
        <f>INDEX(NoSettings!$D:$D,MATCH(EPS!$A3517,NoSettings!$A:$A,0))</f>
        <v>0</v>
      </c>
      <c r="K3517">
        <f>INDEX(GWP!$C$2:$C$13,MATCH(EPS!I3517,GWP!$B$2:$B$13,0))</f>
        <v>1</v>
      </c>
      <c r="L3517" s="4">
        <f t="shared" si="109"/>
        <v>0</v>
      </c>
    </row>
    <row r="3518" spans="1:12">
      <c r="A3518" t="s">
        <v>9122</v>
      </c>
      <c r="B3518" t="s">
        <v>7381</v>
      </c>
      <c r="C3518" t="s">
        <v>1736</v>
      </c>
      <c r="D3518" t="s">
        <v>6894</v>
      </c>
      <c r="E3518" t="s">
        <v>1702</v>
      </c>
      <c r="H3518" t="str">
        <f>INDEX('Vensim Variables'!$B:$B,MATCH(EPS!$B3518,'Vensim Variables'!$A:$A,0))</f>
        <v>g pollutant</v>
      </c>
      <c r="I3518" t="str">
        <f t="shared" si="108"/>
        <v>CO2</v>
      </c>
      <c r="J3518">
        <f>INDEX(NoSettings!$D:$D,MATCH(EPS!$A3518,NoSettings!$A:$A,0))</f>
        <v>82769100000</v>
      </c>
      <c r="K3518">
        <f>INDEX(GWP!$C$2:$C$13,MATCH(EPS!I3518,GWP!$B$2:$B$13,0))</f>
        <v>1</v>
      </c>
      <c r="L3518" s="4">
        <f t="shared" si="109"/>
        <v>8.2769099999999998E-2</v>
      </c>
    </row>
    <row r="3519" spans="1:12">
      <c r="A3519" t="s">
        <v>9123</v>
      </c>
      <c r="B3519" t="s">
        <v>7381</v>
      </c>
      <c r="C3519" t="s">
        <v>1736</v>
      </c>
      <c r="D3519" t="s">
        <v>6894</v>
      </c>
      <c r="E3519" t="s">
        <v>1705</v>
      </c>
      <c r="H3519" t="str">
        <f>INDEX('Vensim Variables'!$B:$B,MATCH(EPS!$B3519,'Vensim Variables'!$A:$A,0))</f>
        <v>g pollutant</v>
      </c>
      <c r="I3519" t="str">
        <f t="shared" si="108"/>
        <v>VOC</v>
      </c>
      <c r="J3519">
        <f>INDEX(NoSettings!$D:$D,MATCH(EPS!$A3519,NoSettings!$A:$A,0))</f>
        <v>1536480</v>
      </c>
      <c r="K3519">
        <f>INDEX(GWP!$C$2:$C$13,MATCH(EPS!I3519,GWP!$B$2:$B$13,0))</f>
        <v>0</v>
      </c>
      <c r="L3519" s="4">
        <f t="shared" si="109"/>
        <v>0</v>
      </c>
    </row>
    <row r="3520" spans="1:12">
      <c r="A3520" t="s">
        <v>9124</v>
      </c>
      <c r="B3520" t="s">
        <v>7381</v>
      </c>
      <c r="C3520" t="s">
        <v>1736</v>
      </c>
      <c r="D3520" t="s">
        <v>6894</v>
      </c>
      <c r="E3520" t="s">
        <v>1706</v>
      </c>
      <c r="H3520" t="str">
        <f>INDEX('Vensim Variables'!$B:$B,MATCH(EPS!$B3520,'Vensim Variables'!$A:$A,0))</f>
        <v>g pollutant</v>
      </c>
      <c r="I3520" t="str">
        <f t="shared" si="108"/>
        <v>CO</v>
      </c>
      <c r="J3520">
        <f>INDEX(NoSettings!$D:$D,MATCH(EPS!$A3520,NoSettings!$A:$A,0))</f>
        <v>7572100</v>
      </c>
      <c r="K3520">
        <f>INDEX(GWP!$C$2:$C$13,MATCH(EPS!I3520,GWP!$B$2:$B$13,0))</f>
        <v>0</v>
      </c>
      <c r="L3520" s="4">
        <f t="shared" si="109"/>
        <v>0</v>
      </c>
    </row>
    <row r="3521" spans="1:12">
      <c r="A3521" t="s">
        <v>9125</v>
      </c>
      <c r="B3521" t="s">
        <v>7381</v>
      </c>
      <c r="C3521" t="s">
        <v>1736</v>
      </c>
      <c r="D3521" t="s">
        <v>6894</v>
      </c>
      <c r="E3521" t="s">
        <v>1707</v>
      </c>
      <c r="H3521" t="str">
        <f>INDEX('Vensim Variables'!$B:$B,MATCH(EPS!$B3521,'Vensim Variables'!$A:$A,0))</f>
        <v>g pollutant</v>
      </c>
      <c r="I3521" t="str">
        <f t="shared" si="108"/>
        <v>NOx</v>
      </c>
      <c r="J3521">
        <f>INDEX(NoSettings!$D:$D,MATCH(EPS!$A3521,NoSettings!$A:$A,0))</f>
        <v>22488000</v>
      </c>
      <c r="K3521">
        <f>INDEX(GWP!$C$2:$C$13,MATCH(EPS!I3521,GWP!$B$2:$B$13,0))</f>
        <v>0</v>
      </c>
      <c r="L3521" s="4">
        <f t="shared" si="109"/>
        <v>0</v>
      </c>
    </row>
    <row r="3522" spans="1:12">
      <c r="A3522" t="s">
        <v>9126</v>
      </c>
      <c r="B3522" t="s">
        <v>7381</v>
      </c>
      <c r="C3522" t="s">
        <v>1736</v>
      </c>
      <c r="D3522" t="s">
        <v>6894</v>
      </c>
      <c r="E3522" t="s">
        <v>1708</v>
      </c>
      <c r="H3522" t="str">
        <f>INDEX('Vensim Variables'!$B:$B,MATCH(EPS!$B3522,'Vensim Variables'!$A:$A,0))</f>
        <v>g pollutant</v>
      </c>
      <c r="I3522" t="str">
        <f t="shared" si="108"/>
        <v>PM10</v>
      </c>
      <c r="J3522">
        <f>INDEX(NoSettings!$D:$D,MATCH(EPS!$A3522,NoSettings!$A:$A,0))</f>
        <v>1593840</v>
      </c>
      <c r="K3522">
        <f>INDEX(GWP!$C$2:$C$13,MATCH(EPS!I3522,GWP!$B$2:$B$13,0))</f>
        <v>0</v>
      </c>
      <c r="L3522" s="4">
        <f t="shared" si="109"/>
        <v>0</v>
      </c>
    </row>
    <row r="3523" spans="1:12">
      <c r="A3523" t="s">
        <v>9127</v>
      </c>
      <c r="B3523" t="s">
        <v>7381</v>
      </c>
      <c r="C3523" t="s">
        <v>1736</v>
      </c>
      <c r="D3523" t="s">
        <v>6894</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INDEX(NoSettings!$D:$D,MATCH(EPS!$A3523,NoSettings!$A:$A,0))</f>
        <v>1429490</v>
      </c>
      <c r="K3523">
        <f>INDEX(GWP!$C$2:$C$13,MATCH(EPS!I3523,GWP!$B$2:$B$13,0))</f>
        <v>0</v>
      </c>
      <c r="L3523" s="4">
        <f t="shared" ref="L3523:L3586" si="111">IF(H3523="g pollutant",K3523*J3523/10^12,IF(H3523="MMTCO2e",J3523,IF(H3523="MWh",J3523,0)))</f>
        <v>0</v>
      </c>
    </row>
    <row r="3524" spans="1:12">
      <c r="A3524" t="s">
        <v>9128</v>
      </c>
      <c r="B3524" t="s">
        <v>7381</v>
      </c>
      <c r="C3524" t="s">
        <v>1736</v>
      </c>
      <c r="D3524" t="s">
        <v>6894</v>
      </c>
      <c r="E3524" t="s">
        <v>1710</v>
      </c>
      <c r="H3524" t="str">
        <f>INDEX('Vensim Variables'!$B:$B,MATCH(EPS!$B3524,'Vensim Variables'!$A:$A,0))</f>
        <v>g pollutant</v>
      </c>
      <c r="I3524" t="str">
        <f t="shared" si="110"/>
        <v>SOx</v>
      </c>
      <c r="J3524">
        <f>INDEX(NoSettings!$D:$D,MATCH(EPS!$A3524,NoSettings!$A:$A,0))</f>
        <v>3708290</v>
      </c>
      <c r="K3524">
        <f>INDEX(GWP!$C$2:$C$13,MATCH(EPS!I3524,GWP!$B$2:$B$13,0))</f>
        <v>0</v>
      </c>
      <c r="L3524" s="4">
        <f t="shared" si="111"/>
        <v>0</v>
      </c>
    </row>
    <row r="3525" spans="1:12">
      <c r="A3525" t="s">
        <v>9129</v>
      </c>
      <c r="B3525" t="s">
        <v>7381</v>
      </c>
      <c r="C3525" t="s">
        <v>1736</v>
      </c>
      <c r="D3525" t="s">
        <v>6894</v>
      </c>
      <c r="E3525" t="s">
        <v>1711</v>
      </c>
      <c r="H3525" t="str">
        <f>INDEX('Vensim Variables'!$B:$B,MATCH(EPS!$B3525,'Vensim Variables'!$A:$A,0))</f>
        <v>g pollutant</v>
      </c>
      <c r="I3525" t="str">
        <f t="shared" si="110"/>
        <v>BC</v>
      </c>
      <c r="J3525">
        <f>INDEX(NoSettings!$D:$D,MATCH(EPS!$A3525,NoSettings!$A:$A,0))</f>
        <v>373917</v>
      </c>
      <c r="K3525">
        <f>INDEX(GWP!$C$2:$C$13,MATCH(EPS!I3525,GWP!$B$2:$B$13,0))</f>
        <v>0</v>
      </c>
      <c r="L3525" s="4">
        <f t="shared" si="111"/>
        <v>0</v>
      </c>
    </row>
    <row r="3526" spans="1:12">
      <c r="A3526" t="s">
        <v>9130</v>
      </c>
      <c r="B3526" t="s">
        <v>7381</v>
      </c>
      <c r="C3526" t="s">
        <v>1736</v>
      </c>
      <c r="D3526" t="s">
        <v>6894</v>
      </c>
      <c r="E3526" t="s">
        <v>1712</v>
      </c>
      <c r="H3526" t="str">
        <f>INDEX('Vensim Variables'!$B:$B,MATCH(EPS!$B3526,'Vensim Variables'!$A:$A,0))</f>
        <v>g pollutant</v>
      </c>
      <c r="I3526" t="str">
        <f t="shared" si="110"/>
        <v>OC</v>
      </c>
      <c r="J3526">
        <f>INDEX(NoSettings!$D:$D,MATCH(EPS!$A3526,NoSettings!$A:$A,0))</f>
        <v>245969</v>
      </c>
      <c r="K3526">
        <f>INDEX(GWP!$C$2:$C$13,MATCH(EPS!I3526,GWP!$B$2:$B$13,0))</f>
        <v>0</v>
      </c>
      <c r="L3526" s="4">
        <f t="shared" si="111"/>
        <v>0</v>
      </c>
    </row>
    <row r="3527" spans="1:12">
      <c r="A3527" t="s">
        <v>9131</v>
      </c>
      <c r="B3527" t="s">
        <v>7381</v>
      </c>
      <c r="C3527" t="s">
        <v>1736</v>
      </c>
      <c r="D3527" t="s">
        <v>6894</v>
      </c>
      <c r="E3527" t="s">
        <v>1713</v>
      </c>
      <c r="H3527" t="str">
        <f>INDEX('Vensim Variables'!$B:$B,MATCH(EPS!$B3527,'Vensim Variables'!$A:$A,0))</f>
        <v>g pollutant</v>
      </c>
      <c r="I3527" t="str">
        <f t="shared" si="110"/>
        <v>CH4</v>
      </c>
      <c r="J3527">
        <f>INDEX(NoSettings!$D:$D,MATCH(EPS!$A3527,NoSettings!$A:$A,0))</f>
        <v>2299760</v>
      </c>
      <c r="K3527">
        <f>INDEX(GWP!$C$2:$C$13,MATCH(EPS!I3527,GWP!$B$2:$B$13,0))</f>
        <v>28</v>
      </c>
      <c r="L3527" s="4">
        <f t="shared" si="111"/>
        <v>6.4393279999999998E-5</v>
      </c>
    </row>
    <row r="3528" spans="1:12">
      <c r="A3528" t="s">
        <v>9132</v>
      </c>
      <c r="B3528" t="s">
        <v>7381</v>
      </c>
      <c r="C3528" t="s">
        <v>1736</v>
      </c>
      <c r="D3528" t="s">
        <v>6894</v>
      </c>
      <c r="E3528" t="s">
        <v>1714</v>
      </c>
      <c r="H3528" t="str">
        <f>INDEX('Vensim Variables'!$B:$B,MATCH(EPS!$B3528,'Vensim Variables'!$A:$A,0))</f>
        <v>g pollutant</v>
      </c>
      <c r="I3528" t="str">
        <f t="shared" si="110"/>
        <v>N2O</v>
      </c>
      <c r="J3528">
        <f>INDEX(NoSettings!$D:$D,MATCH(EPS!$A3528,NoSettings!$A:$A,0))</f>
        <v>729083</v>
      </c>
      <c r="K3528">
        <f>INDEX(GWP!$C$2:$C$13,MATCH(EPS!I3528,GWP!$B$2:$B$13,0))</f>
        <v>265</v>
      </c>
      <c r="L3528" s="4">
        <f t="shared" si="111"/>
        <v>1.93206995E-4</v>
      </c>
    </row>
    <row r="3529" spans="1:12">
      <c r="A3529" t="s">
        <v>9133</v>
      </c>
      <c r="B3529" t="s">
        <v>7381</v>
      </c>
      <c r="C3529" t="s">
        <v>1736</v>
      </c>
      <c r="D3529" t="s">
        <v>6894</v>
      </c>
      <c r="E3529" t="s">
        <v>1715</v>
      </c>
      <c r="H3529" t="str">
        <f>INDEX('Vensim Variables'!$B:$B,MATCH(EPS!$B3529,'Vensim Variables'!$A:$A,0))</f>
        <v>g pollutant</v>
      </c>
      <c r="I3529" t="str">
        <f t="shared" si="110"/>
        <v>F gases</v>
      </c>
      <c r="J3529">
        <f>INDEX(NoSettings!$D:$D,MATCH(EPS!$A3529,NoSettings!$A:$A,0))</f>
        <v>0</v>
      </c>
      <c r="K3529">
        <f>INDEX(GWP!$C$2:$C$13,MATCH(EPS!I3529,GWP!$B$2:$B$13,0))</f>
        <v>1</v>
      </c>
      <c r="L3529" s="4">
        <f t="shared" si="111"/>
        <v>0</v>
      </c>
    </row>
    <row r="3530" spans="1:12">
      <c r="A3530" t="s">
        <v>9134</v>
      </c>
      <c r="B3530" t="s">
        <v>7381</v>
      </c>
      <c r="C3530" t="s">
        <v>1736</v>
      </c>
      <c r="D3530" t="s">
        <v>6895</v>
      </c>
      <c r="E3530" t="s">
        <v>1702</v>
      </c>
      <c r="H3530" t="str">
        <f>INDEX('Vensim Variables'!$B:$B,MATCH(EPS!$B3530,'Vensim Variables'!$A:$A,0))</f>
        <v>g pollutant</v>
      </c>
      <c r="I3530" t="str">
        <f t="shared" si="110"/>
        <v>CO2</v>
      </c>
      <c r="J3530">
        <f>INDEX(NoSettings!$D:$D,MATCH(EPS!$A3530,NoSettings!$A:$A,0))</f>
        <v>1107590000000</v>
      </c>
      <c r="K3530">
        <f>INDEX(GWP!$C$2:$C$13,MATCH(EPS!I3530,GWP!$B$2:$B$13,0))</f>
        <v>1</v>
      </c>
      <c r="L3530" s="4">
        <f t="shared" si="111"/>
        <v>1.1075900000000001</v>
      </c>
    </row>
    <row r="3531" spans="1:12">
      <c r="A3531" t="s">
        <v>9135</v>
      </c>
      <c r="B3531" t="s">
        <v>7381</v>
      </c>
      <c r="C3531" t="s">
        <v>1736</v>
      </c>
      <c r="D3531" t="s">
        <v>6895</v>
      </c>
      <c r="E3531" t="s">
        <v>1705</v>
      </c>
      <c r="H3531" t="str">
        <f>INDEX('Vensim Variables'!$B:$B,MATCH(EPS!$B3531,'Vensim Variables'!$A:$A,0))</f>
        <v>g pollutant</v>
      </c>
      <c r="I3531" t="str">
        <f t="shared" si="110"/>
        <v>VOC</v>
      </c>
      <c r="J3531">
        <f>INDEX(NoSettings!$D:$D,MATCH(EPS!$A3531,NoSettings!$A:$A,0))</f>
        <v>20560700</v>
      </c>
      <c r="K3531">
        <f>INDEX(GWP!$C$2:$C$13,MATCH(EPS!I3531,GWP!$B$2:$B$13,0))</f>
        <v>0</v>
      </c>
      <c r="L3531" s="4">
        <f t="shared" si="111"/>
        <v>0</v>
      </c>
    </row>
    <row r="3532" spans="1:12">
      <c r="A3532" t="s">
        <v>9136</v>
      </c>
      <c r="B3532" t="s">
        <v>7381</v>
      </c>
      <c r="C3532" t="s">
        <v>1736</v>
      </c>
      <c r="D3532" t="s">
        <v>6895</v>
      </c>
      <c r="E3532" t="s">
        <v>1706</v>
      </c>
      <c r="H3532" t="str">
        <f>INDEX('Vensim Variables'!$B:$B,MATCH(EPS!$B3532,'Vensim Variables'!$A:$A,0))</f>
        <v>g pollutant</v>
      </c>
      <c r="I3532" t="str">
        <f t="shared" si="110"/>
        <v>CO</v>
      </c>
      <c r="J3532">
        <f>INDEX(NoSettings!$D:$D,MATCH(EPS!$A3532,NoSettings!$A:$A,0))</f>
        <v>101327000</v>
      </c>
      <c r="K3532">
        <f>INDEX(GWP!$C$2:$C$13,MATCH(EPS!I3532,GWP!$B$2:$B$13,0))</f>
        <v>0</v>
      </c>
      <c r="L3532" s="4">
        <f t="shared" si="111"/>
        <v>0</v>
      </c>
    </row>
    <row r="3533" spans="1:12">
      <c r="A3533" t="s">
        <v>9137</v>
      </c>
      <c r="B3533" t="s">
        <v>7381</v>
      </c>
      <c r="C3533" t="s">
        <v>1736</v>
      </c>
      <c r="D3533" t="s">
        <v>6895</v>
      </c>
      <c r="E3533" t="s">
        <v>1707</v>
      </c>
      <c r="H3533" t="str">
        <f>INDEX('Vensim Variables'!$B:$B,MATCH(EPS!$B3533,'Vensim Variables'!$A:$A,0))</f>
        <v>g pollutant</v>
      </c>
      <c r="I3533" t="str">
        <f t="shared" si="110"/>
        <v>NOx</v>
      </c>
      <c r="J3533">
        <f>INDEX(NoSettings!$D:$D,MATCH(EPS!$A3533,NoSettings!$A:$A,0))</f>
        <v>300927000</v>
      </c>
      <c r="K3533">
        <f>INDEX(GWP!$C$2:$C$13,MATCH(EPS!I3533,GWP!$B$2:$B$13,0))</f>
        <v>0</v>
      </c>
      <c r="L3533" s="4">
        <f t="shared" si="111"/>
        <v>0</v>
      </c>
    </row>
    <row r="3534" spans="1:12">
      <c r="A3534" t="s">
        <v>9138</v>
      </c>
      <c r="B3534" t="s">
        <v>7381</v>
      </c>
      <c r="C3534" t="s">
        <v>1736</v>
      </c>
      <c r="D3534" t="s">
        <v>6895</v>
      </c>
      <c r="E3534" t="s">
        <v>1708</v>
      </c>
      <c r="H3534" t="str">
        <f>INDEX('Vensim Variables'!$B:$B,MATCH(EPS!$B3534,'Vensim Variables'!$A:$A,0))</f>
        <v>g pollutant</v>
      </c>
      <c r="I3534" t="str">
        <f t="shared" si="110"/>
        <v>PM10</v>
      </c>
      <c r="J3534">
        <f>INDEX(NoSettings!$D:$D,MATCH(EPS!$A3534,NoSettings!$A:$A,0))</f>
        <v>21328200</v>
      </c>
      <c r="K3534">
        <f>INDEX(GWP!$C$2:$C$13,MATCH(EPS!I3534,GWP!$B$2:$B$13,0))</f>
        <v>0</v>
      </c>
      <c r="L3534" s="4">
        <f t="shared" si="111"/>
        <v>0</v>
      </c>
    </row>
    <row r="3535" spans="1:12">
      <c r="A3535" t="s">
        <v>9139</v>
      </c>
      <c r="B3535" t="s">
        <v>7381</v>
      </c>
      <c r="C3535" t="s">
        <v>1736</v>
      </c>
      <c r="D3535" t="s">
        <v>6895</v>
      </c>
      <c r="E3535" t="s">
        <v>1709</v>
      </c>
      <c r="H3535" t="str">
        <f>INDEX('Vensim Variables'!$B:$B,MATCH(EPS!$B3535,'Vensim Variables'!$A:$A,0))</f>
        <v>g pollutant</v>
      </c>
      <c r="I3535" t="str">
        <f t="shared" si="110"/>
        <v>PM25</v>
      </c>
      <c r="J3535">
        <f>INDEX(NoSettings!$D:$D,MATCH(EPS!$A3535,NoSettings!$A:$A,0))</f>
        <v>19129000</v>
      </c>
      <c r="K3535">
        <f>INDEX(GWP!$C$2:$C$13,MATCH(EPS!I3535,GWP!$B$2:$B$13,0))</f>
        <v>0</v>
      </c>
      <c r="L3535" s="4">
        <f t="shared" si="111"/>
        <v>0</v>
      </c>
    </row>
    <row r="3536" spans="1:12">
      <c r="A3536" t="s">
        <v>9140</v>
      </c>
      <c r="B3536" t="s">
        <v>7381</v>
      </c>
      <c r="C3536" t="s">
        <v>1736</v>
      </c>
      <c r="D3536" t="s">
        <v>6895</v>
      </c>
      <c r="E3536" t="s">
        <v>1710</v>
      </c>
      <c r="H3536" t="str">
        <f>INDEX('Vensim Variables'!$B:$B,MATCH(EPS!$B3536,'Vensim Variables'!$A:$A,0))</f>
        <v>g pollutant</v>
      </c>
      <c r="I3536" t="str">
        <f t="shared" si="110"/>
        <v>SOx</v>
      </c>
      <c r="J3536">
        <f>INDEX(NoSettings!$D:$D,MATCH(EPS!$A3536,NoSettings!$A:$A,0))</f>
        <v>49623100</v>
      </c>
      <c r="K3536">
        <f>INDEX(GWP!$C$2:$C$13,MATCH(EPS!I3536,GWP!$B$2:$B$13,0))</f>
        <v>0</v>
      </c>
      <c r="L3536" s="4">
        <f t="shared" si="111"/>
        <v>0</v>
      </c>
    </row>
    <row r="3537" spans="1:12">
      <c r="A3537" t="s">
        <v>9141</v>
      </c>
      <c r="B3537" t="s">
        <v>7381</v>
      </c>
      <c r="C3537" t="s">
        <v>1736</v>
      </c>
      <c r="D3537" t="s">
        <v>6895</v>
      </c>
      <c r="E3537" t="s">
        <v>1711</v>
      </c>
      <c r="H3537" t="str">
        <f>INDEX('Vensim Variables'!$B:$B,MATCH(EPS!$B3537,'Vensim Variables'!$A:$A,0))</f>
        <v>g pollutant</v>
      </c>
      <c r="I3537" t="str">
        <f t="shared" si="110"/>
        <v>BC</v>
      </c>
      <c r="J3537">
        <f>INDEX(NoSettings!$D:$D,MATCH(EPS!$A3537,NoSettings!$A:$A,0))</f>
        <v>5003640</v>
      </c>
      <c r="K3537">
        <f>INDEX(GWP!$C$2:$C$13,MATCH(EPS!I3537,GWP!$B$2:$B$13,0))</f>
        <v>0</v>
      </c>
      <c r="L3537" s="4">
        <f t="shared" si="111"/>
        <v>0</v>
      </c>
    </row>
    <row r="3538" spans="1:12">
      <c r="A3538" t="s">
        <v>9142</v>
      </c>
      <c r="B3538" t="s">
        <v>7381</v>
      </c>
      <c r="C3538" t="s">
        <v>1736</v>
      </c>
      <c r="D3538" t="s">
        <v>6895</v>
      </c>
      <c r="E3538" t="s">
        <v>1712</v>
      </c>
      <c r="H3538" t="str">
        <f>INDEX('Vensim Variables'!$B:$B,MATCH(EPS!$B3538,'Vensim Variables'!$A:$A,0))</f>
        <v>g pollutant</v>
      </c>
      <c r="I3538" t="str">
        <f t="shared" si="110"/>
        <v>OC</v>
      </c>
      <c r="J3538">
        <f>INDEX(NoSettings!$D:$D,MATCH(EPS!$A3538,NoSettings!$A:$A,0))</f>
        <v>3291480</v>
      </c>
      <c r="K3538">
        <f>INDEX(GWP!$C$2:$C$13,MATCH(EPS!I3538,GWP!$B$2:$B$13,0))</f>
        <v>0</v>
      </c>
      <c r="L3538" s="4">
        <f t="shared" si="111"/>
        <v>0</v>
      </c>
    </row>
    <row r="3539" spans="1:12">
      <c r="A3539" t="s">
        <v>9143</v>
      </c>
      <c r="B3539" t="s">
        <v>7381</v>
      </c>
      <c r="C3539" t="s">
        <v>1736</v>
      </c>
      <c r="D3539" t="s">
        <v>6895</v>
      </c>
      <c r="E3539" t="s">
        <v>1713</v>
      </c>
      <c r="H3539" t="str">
        <f>INDEX('Vensim Variables'!$B:$B,MATCH(EPS!$B3539,'Vensim Variables'!$A:$A,0))</f>
        <v>g pollutant</v>
      </c>
      <c r="I3539" t="str">
        <f t="shared" si="110"/>
        <v>CH4</v>
      </c>
      <c r="J3539">
        <f>INDEX(NoSettings!$D:$D,MATCH(EPS!$A3539,NoSettings!$A:$A,0))</f>
        <v>30774600</v>
      </c>
      <c r="K3539">
        <f>INDEX(GWP!$C$2:$C$13,MATCH(EPS!I3539,GWP!$B$2:$B$13,0))</f>
        <v>28</v>
      </c>
      <c r="L3539" s="4">
        <f t="shared" si="111"/>
        <v>8.6168880000000005E-4</v>
      </c>
    </row>
    <row r="3540" spans="1:12">
      <c r="A3540" t="s">
        <v>9144</v>
      </c>
      <c r="B3540" t="s">
        <v>7381</v>
      </c>
      <c r="C3540" t="s">
        <v>1736</v>
      </c>
      <c r="D3540" t="s">
        <v>6895</v>
      </c>
      <c r="E3540" t="s">
        <v>1714</v>
      </c>
      <c r="H3540" t="str">
        <f>INDEX('Vensim Variables'!$B:$B,MATCH(EPS!$B3540,'Vensim Variables'!$A:$A,0))</f>
        <v>g pollutant</v>
      </c>
      <c r="I3540" t="str">
        <f t="shared" si="110"/>
        <v>N2O</v>
      </c>
      <c r="J3540">
        <f>INDEX(NoSettings!$D:$D,MATCH(EPS!$A3540,NoSettings!$A:$A,0))</f>
        <v>9756360</v>
      </c>
      <c r="K3540">
        <f>INDEX(GWP!$C$2:$C$13,MATCH(EPS!I3540,GWP!$B$2:$B$13,0))</f>
        <v>265</v>
      </c>
      <c r="L3540" s="4">
        <f t="shared" si="111"/>
        <v>2.5854354000000002E-3</v>
      </c>
    </row>
    <row r="3541" spans="1:12">
      <c r="A3541" t="s">
        <v>9145</v>
      </c>
      <c r="B3541" t="s">
        <v>7381</v>
      </c>
      <c r="C3541" t="s">
        <v>1736</v>
      </c>
      <c r="D3541" t="s">
        <v>6895</v>
      </c>
      <c r="E3541" t="s">
        <v>1715</v>
      </c>
      <c r="H3541" t="str">
        <f>INDEX('Vensim Variables'!$B:$B,MATCH(EPS!$B3541,'Vensim Variables'!$A:$A,0))</f>
        <v>g pollutant</v>
      </c>
      <c r="I3541" t="str">
        <f t="shared" si="110"/>
        <v>F gases</v>
      </c>
      <c r="J3541">
        <f>INDEX(NoSettings!$D:$D,MATCH(EPS!$A3541,NoSettings!$A:$A,0))</f>
        <v>0</v>
      </c>
      <c r="K3541">
        <f>INDEX(GWP!$C$2:$C$13,MATCH(EPS!I3541,GWP!$B$2:$B$13,0))</f>
        <v>1</v>
      </c>
      <c r="L3541" s="4">
        <f t="shared" si="111"/>
        <v>0</v>
      </c>
    </row>
    <row r="3542" spans="1:12">
      <c r="A3542" t="s">
        <v>9146</v>
      </c>
      <c r="B3542" t="s">
        <v>7381</v>
      </c>
      <c r="C3542" t="s">
        <v>1736</v>
      </c>
      <c r="D3542" t="s">
        <v>6896</v>
      </c>
      <c r="E3542" t="s">
        <v>1702</v>
      </c>
      <c r="H3542" t="str">
        <f>INDEX('Vensim Variables'!$B:$B,MATCH(EPS!$B3542,'Vensim Variables'!$A:$A,0))</f>
        <v>g pollutant</v>
      </c>
      <c r="I3542" t="str">
        <f t="shared" si="110"/>
        <v>CO2</v>
      </c>
      <c r="J3542">
        <f>INDEX(NoSettings!$D:$D,MATCH(EPS!$A3542,NoSettings!$A:$A,0))</f>
        <v>0</v>
      </c>
      <c r="K3542">
        <f>INDEX(GWP!$C$2:$C$13,MATCH(EPS!I3542,GWP!$B$2:$B$13,0))</f>
        <v>1</v>
      </c>
      <c r="L3542" s="4">
        <f t="shared" si="111"/>
        <v>0</v>
      </c>
    </row>
    <row r="3543" spans="1:12">
      <c r="A3543" t="s">
        <v>9147</v>
      </c>
      <c r="B3543" t="s">
        <v>7381</v>
      </c>
      <c r="C3543" t="s">
        <v>1736</v>
      </c>
      <c r="D3543" t="s">
        <v>6896</v>
      </c>
      <c r="E3543" t="s">
        <v>1705</v>
      </c>
      <c r="H3543" t="str">
        <f>INDEX('Vensim Variables'!$B:$B,MATCH(EPS!$B3543,'Vensim Variables'!$A:$A,0))</f>
        <v>g pollutant</v>
      </c>
      <c r="I3543" t="str">
        <f t="shared" si="110"/>
        <v>VOC</v>
      </c>
      <c r="J3543">
        <f>INDEX(NoSettings!$D:$D,MATCH(EPS!$A3543,NoSettings!$A:$A,0))</f>
        <v>0</v>
      </c>
      <c r="K3543">
        <f>INDEX(GWP!$C$2:$C$13,MATCH(EPS!I3543,GWP!$B$2:$B$13,0))</f>
        <v>0</v>
      </c>
      <c r="L3543" s="4">
        <f t="shared" si="111"/>
        <v>0</v>
      </c>
    </row>
    <row r="3544" spans="1:12">
      <c r="A3544" t="s">
        <v>9148</v>
      </c>
      <c r="B3544" t="s">
        <v>7381</v>
      </c>
      <c r="C3544" t="s">
        <v>1736</v>
      </c>
      <c r="D3544" t="s">
        <v>6896</v>
      </c>
      <c r="E3544" t="s">
        <v>1706</v>
      </c>
      <c r="H3544" t="str">
        <f>INDEX('Vensim Variables'!$B:$B,MATCH(EPS!$B3544,'Vensim Variables'!$A:$A,0))</f>
        <v>g pollutant</v>
      </c>
      <c r="I3544" t="str">
        <f t="shared" si="110"/>
        <v>CO</v>
      </c>
      <c r="J3544">
        <f>INDEX(NoSettings!$D:$D,MATCH(EPS!$A3544,NoSettings!$A:$A,0))</f>
        <v>0</v>
      </c>
      <c r="K3544">
        <f>INDEX(GWP!$C$2:$C$13,MATCH(EPS!I3544,GWP!$B$2:$B$13,0))</f>
        <v>0</v>
      </c>
      <c r="L3544" s="4">
        <f t="shared" si="111"/>
        <v>0</v>
      </c>
    </row>
    <row r="3545" spans="1:12">
      <c r="A3545" t="s">
        <v>9149</v>
      </c>
      <c r="B3545" t="s">
        <v>7381</v>
      </c>
      <c r="C3545" t="s">
        <v>1736</v>
      </c>
      <c r="D3545" t="s">
        <v>6896</v>
      </c>
      <c r="E3545" t="s">
        <v>1707</v>
      </c>
      <c r="H3545" t="str">
        <f>INDEX('Vensim Variables'!$B:$B,MATCH(EPS!$B3545,'Vensim Variables'!$A:$A,0))</f>
        <v>g pollutant</v>
      </c>
      <c r="I3545" t="str">
        <f t="shared" si="110"/>
        <v>NOx</v>
      </c>
      <c r="J3545">
        <f>INDEX(NoSettings!$D:$D,MATCH(EPS!$A3545,NoSettings!$A:$A,0))</f>
        <v>0</v>
      </c>
      <c r="K3545">
        <f>INDEX(GWP!$C$2:$C$13,MATCH(EPS!I3545,GWP!$B$2:$B$13,0))</f>
        <v>0</v>
      </c>
      <c r="L3545" s="4">
        <f t="shared" si="111"/>
        <v>0</v>
      </c>
    </row>
    <row r="3546" spans="1:12">
      <c r="A3546" t="s">
        <v>9150</v>
      </c>
      <c r="B3546" t="s">
        <v>7381</v>
      </c>
      <c r="C3546" t="s">
        <v>1736</v>
      </c>
      <c r="D3546" t="s">
        <v>6896</v>
      </c>
      <c r="E3546" t="s">
        <v>1708</v>
      </c>
      <c r="H3546" t="str">
        <f>INDEX('Vensim Variables'!$B:$B,MATCH(EPS!$B3546,'Vensim Variables'!$A:$A,0))</f>
        <v>g pollutant</v>
      </c>
      <c r="I3546" t="str">
        <f t="shared" si="110"/>
        <v>PM10</v>
      </c>
      <c r="J3546">
        <f>INDEX(NoSettings!$D:$D,MATCH(EPS!$A3546,NoSettings!$A:$A,0))</f>
        <v>0</v>
      </c>
      <c r="K3546">
        <f>INDEX(GWP!$C$2:$C$13,MATCH(EPS!I3546,GWP!$B$2:$B$13,0))</f>
        <v>0</v>
      </c>
      <c r="L3546" s="4">
        <f t="shared" si="111"/>
        <v>0</v>
      </c>
    </row>
    <row r="3547" spans="1:12">
      <c r="A3547" t="s">
        <v>9151</v>
      </c>
      <c r="B3547" t="s">
        <v>7381</v>
      </c>
      <c r="C3547" t="s">
        <v>1736</v>
      </c>
      <c r="D3547" t="s">
        <v>6896</v>
      </c>
      <c r="E3547" t="s">
        <v>1709</v>
      </c>
      <c r="H3547" t="str">
        <f>INDEX('Vensim Variables'!$B:$B,MATCH(EPS!$B3547,'Vensim Variables'!$A:$A,0))</f>
        <v>g pollutant</v>
      </c>
      <c r="I3547" t="str">
        <f t="shared" si="110"/>
        <v>PM25</v>
      </c>
      <c r="J3547">
        <f>INDEX(NoSettings!$D:$D,MATCH(EPS!$A3547,NoSettings!$A:$A,0))</f>
        <v>0</v>
      </c>
      <c r="K3547">
        <f>INDEX(GWP!$C$2:$C$13,MATCH(EPS!I3547,GWP!$B$2:$B$13,0))</f>
        <v>0</v>
      </c>
      <c r="L3547" s="4">
        <f t="shared" si="111"/>
        <v>0</v>
      </c>
    </row>
    <row r="3548" spans="1:12">
      <c r="A3548" t="s">
        <v>9152</v>
      </c>
      <c r="B3548" t="s">
        <v>7381</v>
      </c>
      <c r="C3548" t="s">
        <v>1736</v>
      </c>
      <c r="D3548" t="s">
        <v>6896</v>
      </c>
      <c r="E3548" t="s">
        <v>1710</v>
      </c>
      <c r="H3548" t="str">
        <f>INDEX('Vensim Variables'!$B:$B,MATCH(EPS!$B3548,'Vensim Variables'!$A:$A,0))</f>
        <v>g pollutant</v>
      </c>
      <c r="I3548" t="str">
        <f t="shared" si="110"/>
        <v>SOx</v>
      </c>
      <c r="J3548">
        <f>INDEX(NoSettings!$D:$D,MATCH(EPS!$A3548,NoSettings!$A:$A,0))</f>
        <v>0</v>
      </c>
      <c r="K3548">
        <f>INDEX(GWP!$C$2:$C$13,MATCH(EPS!I3548,GWP!$B$2:$B$13,0))</f>
        <v>0</v>
      </c>
      <c r="L3548" s="4">
        <f t="shared" si="111"/>
        <v>0</v>
      </c>
    </row>
    <row r="3549" spans="1:12">
      <c r="A3549" t="s">
        <v>9153</v>
      </c>
      <c r="B3549" t="s">
        <v>7381</v>
      </c>
      <c r="C3549" t="s">
        <v>1736</v>
      </c>
      <c r="D3549" t="s">
        <v>6896</v>
      </c>
      <c r="E3549" t="s">
        <v>1711</v>
      </c>
      <c r="H3549" t="str">
        <f>INDEX('Vensim Variables'!$B:$B,MATCH(EPS!$B3549,'Vensim Variables'!$A:$A,0))</f>
        <v>g pollutant</v>
      </c>
      <c r="I3549" t="str">
        <f t="shared" si="110"/>
        <v>BC</v>
      </c>
      <c r="J3549">
        <f>INDEX(NoSettings!$D:$D,MATCH(EPS!$A3549,NoSettings!$A:$A,0))</f>
        <v>0</v>
      </c>
      <c r="K3549">
        <f>INDEX(GWP!$C$2:$C$13,MATCH(EPS!I3549,GWP!$B$2:$B$13,0))</f>
        <v>0</v>
      </c>
      <c r="L3549" s="4">
        <f t="shared" si="111"/>
        <v>0</v>
      </c>
    </row>
    <row r="3550" spans="1:12">
      <c r="A3550" t="s">
        <v>9154</v>
      </c>
      <c r="B3550" t="s">
        <v>7381</v>
      </c>
      <c r="C3550" t="s">
        <v>1736</v>
      </c>
      <c r="D3550" t="s">
        <v>6896</v>
      </c>
      <c r="E3550" t="s">
        <v>1712</v>
      </c>
      <c r="H3550" t="str">
        <f>INDEX('Vensim Variables'!$B:$B,MATCH(EPS!$B3550,'Vensim Variables'!$A:$A,0))</f>
        <v>g pollutant</v>
      </c>
      <c r="I3550" t="str">
        <f t="shared" si="110"/>
        <v>OC</v>
      </c>
      <c r="J3550">
        <f>INDEX(NoSettings!$D:$D,MATCH(EPS!$A3550,NoSettings!$A:$A,0))</f>
        <v>0</v>
      </c>
      <c r="K3550">
        <f>INDEX(GWP!$C$2:$C$13,MATCH(EPS!I3550,GWP!$B$2:$B$13,0))</f>
        <v>0</v>
      </c>
      <c r="L3550" s="4">
        <f t="shared" si="111"/>
        <v>0</v>
      </c>
    </row>
    <row r="3551" spans="1:12">
      <c r="A3551" t="s">
        <v>9155</v>
      </c>
      <c r="B3551" t="s">
        <v>7381</v>
      </c>
      <c r="C3551" t="s">
        <v>1736</v>
      </c>
      <c r="D3551" t="s">
        <v>6896</v>
      </c>
      <c r="E3551" t="s">
        <v>1713</v>
      </c>
      <c r="H3551" t="str">
        <f>INDEX('Vensim Variables'!$B:$B,MATCH(EPS!$B3551,'Vensim Variables'!$A:$A,0))</f>
        <v>g pollutant</v>
      </c>
      <c r="I3551" t="str">
        <f t="shared" si="110"/>
        <v>CH4</v>
      </c>
      <c r="J3551">
        <f>INDEX(NoSettings!$D:$D,MATCH(EPS!$A3551,NoSettings!$A:$A,0))</f>
        <v>0</v>
      </c>
      <c r="K3551">
        <f>INDEX(GWP!$C$2:$C$13,MATCH(EPS!I3551,GWP!$B$2:$B$13,0))</f>
        <v>28</v>
      </c>
      <c r="L3551" s="4">
        <f t="shared" si="111"/>
        <v>0</v>
      </c>
    </row>
    <row r="3552" spans="1:12">
      <c r="A3552" t="s">
        <v>9156</v>
      </c>
      <c r="B3552" t="s">
        <v>7381</v>
      </c>
      <c r="C3552" t="s">
        <v>1736</v>
      </c>
      <c r="D3552" t="s">
        <v>6896</v>
      </c>
      <c r="E3552" t="s">
        <v>1714</v>
      </c>
      <c r="H3552" t="str">
        <f>INDEX('Vensim Variables'!$B:$B,MATCH(EPS!$B3552,'Vensim Variables'!$A:$A,0))</f>
        <v>g pollutant</v>
      </c>
      <c r="I3552" t="str">
        <f t="shared" si="110"/>
        <v>N2O</v>
      </c>
      <c r="J3552">
        <f>INDEX(NoSettings!$D:$D,MATCH(EPS!$A3552,NoSettings!$A:$A,0))</f>
        <v>0</v>
      </c>
      <c r="K3552">
        <f>INDEX(GWP!$C$2:$C$13,MATCH(EPS!I3552,GWP!$B$2:$B$13,0))</f>
        <v>265</v>
      </c>
      <c r="L3552" s="4">
        <f t="shared" si="111"/>
        <v>0</v>
      </c>
    </row>
    <row r="3553" spans="1:12">
      <c r="A3553" t="s">
        <v>9157</v>
      </c>
      <c r="B3553" t="s">
        <v>7381</v>
      </c>
      <c r="C3553" t="s">
        <v>1736</v>
      </c>
      <c r="D3553" t="s">
        <v>6896</v>
      </c>
      <c r="E3553" t="s">
        <v>1715</v>
      </c>
      <c r="H3553" t="str">
        <f>INDEX('Vensim Variables'!$B:$B,MATCH(EPS!$B3553,'Vensim Variables'!$A:$A,0))</f>
        <v>g pollutant</v>
      </c>
      <c r="I3553" t="str">
        <f t="shared" si="110"/>
        <v>F gases</v>
      </c>
      <c r="J3553">
        <f>INDEX(NoSettings!$D:$D,MATCH(EPS!$A3553,NoSettings!$A:$A,0))</f>
        <v>0</v>
      </c>
      <c r="K3553">
        <f>INDEX(GWP!$C$2:$C$13,MATCH(EPS!I3553,GWP!$B$2:$B$13,0))</f>
        <v>1</v>
      </c>
      <c r="L3553" s="4">
        <f t="shared" si="111"/>
        <v>0</v>
      </c>
    </row>
    <row r="3554" spans="1:12">
      <c r="A3554" t="s">
        <v>9158</v>
      </c>
      <c r="B3554" t="s">
        <v>7381</v>
      </c>
      <c r="C3554" t="s">
        <v>1736</v>
      </c>
      <c r="D3554" t="s">
        <v>6897</v>
      </c>
      <c r="E3554" t="s">
        <v>1702</v>
      </c>
      <c r="H3554" t="str">
        <f>INDEX('Vensim Variables'!$B:$B,MATCH(EPS!$B3554,'Vensim Variables'!$A:$A,0))</f>
        <v>g pollutant</v>
      </c>
      <c r="I3554" t="str">
        <f t="shared" si="110"/>
        <v>CO2</v>
      </c>
      <c r="J3554">
        <f>INDEX(NoSettings!$D:$D,MATCH(EPS!$A3554,NoSettings!$A:$A,0))</f>
        <v>0</v>
      </c>
      <c r="K3554">
        <f>INDEX(GWP!$C$2:$C$13,MATCH(EPS!I3554,GWP!$B$2:$B$13,0))</f>
        <v>1</v>
      </c>
      <c r="L3554" s="4">
        <f t="shared" si="111"/>
        <v>0</v>
      </c>
    </row>
    <row r="3555" spans="1:12">
      <c r="A3555" t="s">
        <v>9159</v>
      </c>
      <c r="B3555" t="s">
        <v>7381</v>
      </c>
      <c r="C3555" t="s">
        <v>1736</v>
      </c>
      <c r="D3555" t="s">
        <v>6897</v>
      </c>
      <c r="E3555" t="s">
        <v>1705</v>
      </c>
      <c r="H3555" t="str">
        <f>INDEX('Vensim Variables'!$B:$B,MATCH(EPS!$B3555,'Vensim Variables'!$A:$A,0))</f>
        <v>g pollutant</v>
      </c>
      <c r="I3555" t="str">
        <f t="shared" si="110"/>
        <v>VOC</v>
      </c>
      <c r="J3555">
        <f>INDEX(NoSettings!$D:$D,MATCH(EPS!$A3555,NoSettings!$A:$A,0))</f>
        <v>0</v>
      </c>
      <c r="K3555">
        <f>INDEX(GWP!$C$2:$C$13,MATCH(EPS!I3555,GWP!$B$2:$B$13,0))</f>
        <v>0</v>
      </c>
      <c r="L3555" s="4">
        <f t="shared" si="111"/>
        <v>0</v>
      </c>
    </row>
    <row r="3556" spans="1:12">
      <c r="A3556" t="s">
        <v>9160</v>
      </c>
      <c r="B3556" t="s">
        <v>7381</v>
      </c>
      <c r="C3556" t="s">
        <v>1736</v>
      </c>
      <c r="D3556" t="s">
        <v>6897</v>
      </c>
      <c r="E3556" t="s">
        <v>1706</v>
      </c>
      <c r="H3556" t="str">
        <f>INDEX('Vensim Variables'!$B:$B,MATCH(EPS!$B3556,'Vensim Variables'!$A:$A,0))</f>
        <v>g pollutant</v>
      </c>
      <c r="I3556" t="str">
        <f t="shared" si="110"/>
        <v>CO</v>
      </c>
      <c r="J3556">
        <f>INDEX(NoSettings!$D:$D,MATCH(EPS!$A3556,NoSettings!$A:$A,0))</f>
        <v>0</v>
      </c>
      <c r="K3556">
        <f>INDEX(GWP!$C$2:$C$13,MATCH(EPS!I3556,GWP!$B$2:$B$13,0))</f>
        <v>0</v>
      </c>
      <c r="L3556" s="4">
        <f t="shared" si="111"/>
        <v>0</v>
      </c>
    </row>
    <row r="3557" spans="1:12">
      <c r="A3557" t="s">
        <v>9161</v>
      </c>
      <c r="B3557" t="s">
        <v>7381</v>
      </c>
      <c r="C3557" t="s">
        <v>1736</v>
      </c>
      <c r="D3557" t="s">
        <v>6897</v>
      </c>
      <c r="E3557" t="s">
        <v>1707</v>
      </c>
      <c r="H3557" t="str">
        <f>INDEX('Vensim Variables'!$B:$B,MATCH(EPS!$B3557,'Vensim Variables'!$A:$A,0))</f>
        <v>g pollutant</v>
      </c>
      <c r="I3557" t="str">
        <f t="shared" si="110"/>
        <v>NOx</v>
      </c>
      <c r="J3557">
        <f>INDEX(NoSettings!$D:$D,MATCH(EPS!$A3557,NoSettings!$A:$A,0))</f>
        <v>0</v>
      </c>
      <c r="K3557">
        <f>INDEX(GWP!$C$2:$C$13,MATCH(EPS!I3557,GWP!$B$2:$B$13,0))</f>
        <v>0</v>
      </c>
      <c r="L3557" s="4">
        <f t="shared" si="111"/>
        <v>0</v>
      </c>
    </row>
    <row r="3558" spans="1:12">
      <c r="A3558" t="s">
        <v>9162</v>
      </c>
      <c r="B3558" t="s">
        <v>7381</v>
      </c>
      <c r="C3558" t="s">
        <v>1736</v>
      </c>
      <c r="D3558" t="s">
        <v>6897</v>
      </c>
      <c r="E3558" t="s">
        <v>1708</v>
      </c>
      <c r="H3558" t="str">
        <f>INDEX('Vensim Variables'!$B:$B,MATCH(EPS!$B3558,'Vensim Variables'!$A:$A,0))</f>
        <v>g pollutant</v>
      </c>
      <c r="I3558" t="str">
        <f t="shared" si="110"/>
        <v>PM10</v>
      </c>
      <c r="J3558">
        <f>INDEX(NoSettings!$D:$D,MATCH(EPS!$A3558,NoSettings!$A:$A,0))</f>
        <v>0</v>
      </c>
      <c r="K3558">
        <f>INDEX(GWP!$C$2:$C$13,MATCH(EPS!I3558,GWP!$B$2:$B$13,0))</f>
        <v>0</v>
      </c>
      <c r="L3558" s="4">
        <f t="shared" si="111"/>
        <v>0</v>
      </c>
    </row>
    <row r="3559" spans="1:12">
      <c r="A3559" t="s">
        <v>9163</v>
      </c>
      <c r="B3559" t="s">
        <v>7381</v>
      </c>
      <c r="C3559" t="s">
        <v>1736</v>
      </c>
      <c r="D3559" t="s">
        <v>6897</v>
      </c>
      <c r="E3559" t="s">
        <v>1709</v>
      </c>
      <c r="H3559" t="str">
        <f>INDEX('Vensim Variables'!$B:$B,MATCH(EPS!$B3559,'Vensim Variables'!$A:$A,0))</f>
        <v>g pollutant</v>
      </c>
      <c r="I3559" t="str">
        <f t="shared" si="110"/>
        <v>PM25</v>
      </c>
      <c r="J3559">
        <f>INDEX(NoSettings!$D:$D,MATCH(EPS!$A3559,NoSettings!$A:$A,0))</f>
        <v>0</v>
      </c>
      <c r="K3559">
        <f>INDEX(GWP!$C$2:$C$13,MATCH(EPS!I3559,GWP!$B$2:$B$13,0))</f>
        <v>0</v>
      </c>
      <c r="L3559" s="4">
        <f t="shared" si="111"/>
        <v>0</v>
      </c>
    </row>
    <row r="3560" spans="1:12">
      <c r="A3560" t="s">
        <v>9164</v>
      </c>
      <c r="B3560" t="s">
        <v>7381</v>
      </c>
      <c r="C3560" t="s">
        <v>1736</v>
      </c>
      <c r="D3560" t="s">
        <v>6897</v>
      </c>
      <c r="E3560" t="s">
        <v>1710</v>
      </c>
      <c r="H3560" t="str">
        <f>INDEX('Vensim Variables'!$B:$B,MATCH(EPS!$B3560,'Vensim Variables'!$A:$A,0))</f>
        <v>g pollutant</v>
      </c>
      <c r="I3560" t="str">
        <f t="shared" si="110"/>
        <v>SOx</v>
      </c>
      <c r="J3560">
        <f>INDEX(NoSettings!$D:$D,MATCH(EPS!$A3560,NoSettings!$A:$A,0))</f>
        <v>0</v>
      </c>
      <c r="K3560">
        <f>INDEX(GWP!$C$2:$C$13,MATCH(EPS!I3560,GWP!$B$2:$B$13,0))</f>
        <v>0</v>
      </c>
      <c r="L3560" s="4">
        <f t="shared" si="111"/>
        <v>0</v>
      </c>
    </row>
    <row r="3561" spans="1:12">
      <c r="A3561" t="s">
        <v>9165</v>
      </c>
      <c r="B3561" t="s">
        <v>7381</v>
      </c>
      <c r="C3561" t="s">
        <v>1736</v>
      </c>
      <c r="D3561" t="s">
        <v>6897</v>
      </c>
      <c r="E3561" t="s">
        <v>1711</v>
      </c>
      <c r="H3561" t="str">
        <f>INDEX('Vensim Variables'!$B:$B,MATCH(EPS!$B3561,'Vensim Variables'!$A:$A,0))</f>
        <v>g pollutant</v>
      </c>
      <c r="I3561" t="str">
        <f t="shared" si="110"/>
        <v>BC</v>
      </c>
      <c r="J3561">
        <f>INDEX(NoSettings!$D:$D,MATCH(EPS!$A3561,NoSettings!$A:$A,0))</f>
        <v>0</v>
      </c>
      <c r="K3561">
        <f>INDEX(GWP!$C$2:$C$13,MATCH(EPS!I3561,GWP!$B$2:$B$13,0))</f>
        <v>0</v>
      </c>
      <c r="L3561" s="4">
        <f t="shared" si="111"/>
        <v>0</v>
      </c>
    </row>
    <row r="3562" spans="1:12">
      <c r="A3562" t="s">
        <v>9166</v>
      </c>
      <c r="B3562" t="s">
        <v>7381</v>
      </c>
      <c r="C3562" t="s">
        <v>1736</v>
      </c>
      <c r="D3562" t="s">
        <v>6897</v>
      </c>
      <c r="E3562" t="s">
        <v>1712</v>
      </c>
      <c r="H3562" t="str">
        <f>INDEX('Vensim Variables'!$B:$B,MATCH(EPS!$B3562,'Vensim Variables'!$A:$A,0))</f>
        <v>g pollutant</v>
      </c>
      <c r="I3562" t="str">
        <f t="shared" si="110"/>
        <v>OC</v>
      </c>
      <c r="J3562">
        <f>INDEX(NoSettings!$D:$D,MATCH(EPS!$A3562,NoSettings!$A:$A,0))</f>
        <v>0</v>
      </c>
      <c r="K3562">
        <f>INDEX(GWP!$C$2:$C$13,MATCH(EPS!I3562,GWP!$B$2:$B$13,0))</f>
        <v>0</v>
      </c>
      <c r="L3562" s="4">
        <f t="shared" si="111"/>
        <v>0</v>
      </c>
    </row>
    <row r="3563" spans="1:12">
      <c r="A3563" t="s">
        <v>9167</v>
      </c>
      <c r="B3563" t="s">
        <v>7381</v>
      </c>
      <c r="C3563" t="s">
        <v>1736</v>
      </c>
      <c r="D3563" t="s">
        <v>6897</v>
      </c>
      <c r="E3563" t="s">
        <v>1713</v>
      </c>
      <c r="H3563" t="str">
        <f>INDEX('Vensim Variables'!$B:$B,MATCH(EPS!$B3563,'Vensim Variables'!$A:$A,0))</f>
        <v>g pollutant</v>
      </c>
      <c r="I3563" t="str">
        <f t="shared" si="110"/>
        <v>CH4</v>
      </c>
      <c r="J3563">
        <f>INDEX(NoSettings!$D:$D,MATCH(EPS!$A3563,NoSettings!$A:$A,0))</f>
        <v>0</v>
      </c>
      <c r="K3563">
        <f>INDEX(GWP!$C$2:$C$13,MATCH(EPS!I3563,GWP!$B$2:$B$13,0))</f>
        <v>28</v>
      </c>
      <c r="L3563" s="4">
        <f t="shared" si="111"/>
        <v>0</v>
      </c>
    </row>
    <row r="3564" spans="1:12">
      <c r="A3564" t="s">
        <v>9168</v>
      </c>
      <c r="B3564" t="s">
        <v>7381</v>
      </c>
      <c r="C3564" t="s">
        <v>1736</v>
      </c>
      <c r="D3564" t="s">
        <v>6897</v>
      </c>
      <c r="E3564" t="s">
        <v>1714</v>
      </c>
      <c r="H3564" t="str">
        <f>INDEX('Vensim Variables'!$B:$B,MATCH(EPS!$B3564,'Vensim Variables'!$A:$A,0))</f>
        <v>g pollutant</v>
      </c>
      <c r="I3564" t="str">
        <f t="shared" si="110"/>
        <v>N2O</v>
      </c>
      <c r="J3564">
        <f>INDEX(NoSettings!$D:$D,MATCH(EPS!$A3564,NoSettings!$A:$A,0))</f>
        <v>0</v>
      </c>
      <c r="K3564">
        <f>INDEX(GWP!$C$2:$C$13,MATCH(EPS!I3564,GWP!$B$2:$B$13,0))</f>
        <v>265</v>
      </c>
      <c r="L3564" s="4">
        <f t="shared" si="111"/>
        <v>0</v>
      </c>
    </row>
    <row r="3565" spans="1:12">
      <c r="A3565" t="s">
        <v>9169</v>
      </c>
      <c r="B3565" t="s">
        <v>7381</v>
      </c>
      <c r="C3565" t="s">
        <v>1736</v>
      </c>
      <c r="D3565" t="s">
        <v>6897</v>
      </c>
      <c r="E3565" t="s">
        <v>1715</v>
      </c>
      <c r="H3565" t="str">
        <f>INDEX('Vensim Variables'!$B:$B,MATCH(EPS!$B3565,'Vensim Variables'!$A:$A,0))</f>
        <v>g pollutant</v>
      </c>
      <c r="I3565" t="str">
        <f t="shared" si="110"/>
        <v>F gases</v>
      </c>
      <c r="J3565">
        <f>INDEX(NoSettings!$D:$D,MATCH(EPS!$A3565,NoSettings!$A:$A,0))</f>
        <v>0</v>
      </c>
      <c r="K3565">
        <f>INDEX(GWP!$C$2:$C$13,MATCH(EPS!I3565,GWP!$B$2:$B$13,0))</f>
        <v>1</v>
      </c>
      <c r="L3565" s="4">
        <f t="shared" si="111"/>
        <v>0</v>
      </c>
    </row>
    <row r="3566" spans="1:12">
      <c r="A3566" t="s">
        <v>9170</v>
      </c>
      <c r="B3566" t="s">
        <v>7381</v>
      </c>
      <c r="C3566" t="s">
        <v>1736</v>
      </c>
      <c r="D3566" t="s">
        <v>6898</v>
      </c>
      <c r="E3566" t="s">
        <v>1702</v>
      </c>
      <c r="H3566" t="str">
        <f>INDEX('Vensim Variables'!$B:$B,MATCH(EPS!$B3566,'Vensim Variables'!$A:$A,0))</f>
        <v>g pollutant</v>
      </c>
      <c r="I3566" t="str">
        <f t="shared" si="110"/>
        <v>CO2</v>
      </c>
      <c r="J3566">
        <f>INDEX(NoSettings!$D:$D,MATCH(EPS!$A3566,NoSettings!$A:$A,0))</f>
        <v>39214500000000</v>
      </c>
      <c r="K3566">
        <f>INDEX(GWP!$C$2:$C$13,MATCH(EPS!I3566,GWP!$B$2:$B$13,0))</f>
        <v>1</v>
      </c>
      <c r="L3566" s="4">
        <f t="shared" si="111"/>
        <v>39.214500000000001</v>
      </c>
    </row>
    <row r="3567" spans="1:12">
      <c r="A3567" t="s">
        <v>9171</v>
      </c>
      <c r="B3567" t="s">
        <v>7381</v>
      </c>
      <c r="C3567" t="s">
        <v>1736</v>
      </c>
      <c r="D3567" t="s">
        <v>6898</v>
      </c>
      <c r="E3567" t="s">
        <v>1705</v>
      </c>
      <c r="H3567" t="str">
        <f>INDEX('Vensim Variables'!$B:$B,MATCH(EPS!$B3567,'Vensim Variables'!$A:$A,0))</f>
        <v>g pollutant</v>
      </c>
      <c r="I3567" t="str">
        <f t="shared" si="110"/>
        <v>VOC</v>
      </c>
      <c r="J3567">
        <f>INDEX(NoSettings!$D:$D,MATCH(EPS!$A3567,NoSettings!$A:$A,0))</f>
        <v>727955000</v>
      </c>
      <c r="K3567">
        <f>INDEX(GWP!$C$2:$C$13,MATCH(EPS!I3567,GWP!$B$2:$B$13,0))</f>
        <v>0</v>
      </c>
      <c r="L3567" s="4">
        <f t="shared" si="111"/>
        <v>0</v>
      </c>
    </row>
    <row r="3568" spans="1:12">
      <c r="A3568" t="s">
        <v>9172</v>
      </c>
      <c r="B3568" t="s">
        <v>7381</v>
      </c>
      <c r="C3568" t="s">
        <v>1736</v>
      </c>
      <c r="D3568" t="s">
        <v>6898</v>
      </c>
      <c r="E3568" t="s">
        <v>1706</v>
      </c>
      <c r="H3568" t="str">
        <f>INDEX('Vensim Variables'!$B:$B,MATCH(EPS!$B3568,'Vensim Variables'!$A:$A,0))</f>
        <v>g pollutant</v>
      </c>
      <c r="I3568" t="str">
        <f t="shared" si="110"/>
        <v>CO</v>
      </c>
      <c r="J3568">
        <f>INDEX(NoSettings!$D:$D,MATCH(EPS!$A3568,NoSettings!$A:$A,0))</f>
        <v>3587520000</v>
      </c>
      <c r="K3568">
        <f>INDEX(GWP!$C$2:$C$13,MATCH(EPS!I3568,GWP!$B$2:$B$13,0))</f>
        <v>0</v>
      </c>
      <c r="L3568" s="4">
        <f t="shared" si="111"/>
        <v>0</v>
      </c>
    </row>
    <row r="3569" spans="1:12">
      <c r="A3569" t="s">
        <v>9173</v>
      </c>
      <c r="B3569" t="s">
        <v>7381</v>
      </c>
      <c r="C3569" t="s">
        <v>1736</v>
      </c>
      <c r="D3569" t="s">
        <v>6898</v>
      </c>
      <c r="E3569" t="s">
        <v>1707</v>
      </c>
      <c r="H3569" t="str">
        <f>INDEX('Vensim Variables'!$B:$B,MATCH(EPS!$B3569,'Vensim Variables'!$A:$A,0))</f>
        <v>g pollutant</v>
      </c>
      <c r="I3569" t="str">
        <f t="shared" si="110"/>
        <v>NOx</v>
      </c>
      <c r="J3569">
        <f>INDEX(NoSettings!$D:$D,MATCH(EPS!$A3569,NoSettings!$A:$A,0))</f>
        <v>10654400000</v>
      </c>
      <c r="K3569">
        <f>INDEX(GWP!$C$2:$C$13,MATCH(EPS!I3569,GWP!$B$2:$B$13,0))</f>
        <v>0</v>
      </c>
      <c r="L3569" s="4">
        <f t="shared" si="111"/>
        <v>0</v>
      </c>
    </row>
    <row r="3570" spans="1:12">
      <c r="A3570" t="s">
        <v>9174</v>
      </c>
      <c r="B3570" t="s">
        <v>7381</v>
      </c>
      <c r="C3570" t="s">
        <v>1736</v>
      </c>
      <c r="D3570" t="s">
        <v>6898</v>
      </c>
      <c r="E3570" t="s">
        <v>1708</v>
      </c>
      <c r="H3570" t="str">
        <f>INDEX('Vensim Variables'!$B:$B,MATCH(EPS!$B3570,'Vensim Variables'!$A:$A,0))</f>
        <v>g pollutant</v>
      </c>
      <c r="I3570" t="str">
        <f t="shared" si="110"/>
        <v>PM10</v>
      </c>
      <c r="J3570">
        <f>INDEX(NoSettings!$D:$D,MATCH(EPS!$A3570,NoSettings!$A:$A,0))</f>
        <v>755129000</v>
      </c>
      <c r="K3570">
        <f>INDEX(GWP!$C$2:$C$13,MATCH(EPS!I3570,GWP!$B$2:$B$13,0))</f>
        <v>0</v>
      </c>
      <c r="L3570" s="4">
        <f t="shared" si="111"/>
        <v>0</v>
      </c>
    </row>
    <row r="3571" spans="1:12">
      <c r="A3571" t="s">
        <v>9175</v>
      </c>
      <c r="B3571" t="s">
        <v>7381</v>
      </c>
      <c r="C3571" t="s">
        <v>1736</v>
      </c>
      <c r="D3571" t="s">
        <v>6898</v>
      </c>
      <c r="E3571" t="s">
        <v>1709</v>
      </c>
      <c r="H3571" t="str">
        <f>INDEX('Vensim Variables'!$B:$B,MATCH(EPS!$B3571,'Vensim Variables'!$A:$A,0))</f>
        <v>g pollutant</v>
      </c>
      <c r="I3571" t="str">
        <f t="shared" si="110"/>
        <v>PM25</v>
      </c>
      <c r="J3571">
        <f>INDEX(NoSettings!$D:$D,MATCH(EPS!$A3571,NoSettings!$A:$A,0))</f>
        <v>677265000</v>
      </c>
      <c r="K3571">
        <f>INDEX(GWP!$C$2:$C$13,MATCH(EPS!I3571,GWP!$B$2:$B$13,0))</f>
        <v>0</v>
      </c>
      <c r="L3571" s="4">
        <f t="shared" si="111"/>
        <v>0</v>
      </c>
    </row>
    <row r="3572" spans="1:12">
      <c r="A3572" t="s">
        <v>9176</v>
      </c>
      <c r="B3572" t="s">
        <v>7381</v>
      </c>
      <c r="C3572" t="s">
        <v>1736</v>
      </c>
      <c r="D3572" t="s">
        <v>6898</v>
      </c>
      <c r="E3572" t="s">
        <v>1710</v>
      </c>
      <c r="H3572" t="str">
        <f>INDEX('Vensim Variables'!$B:$B,MATCH(EPS!$B3572,'Vensim Variables'!$A:$A,0))</f>
        <v>g pollutant</v>
      </c>
      <c r="I3572" t="str">
        <f t="shared" si="110"/>
        <v>SOx</v>
      </c>
      <c r="J3572">
        <f>INDEX(NoSettings!$D:$D,MATCH(EPS!$A3572,NoSettings!$A:$A,0))</f>
        <v>1756920000</v>
      </c>
      <c r="K3572">
        <f>INDEX(GWP!$C$2:$C$13,MATCH(EPS!I3572,GWP!$B$2:$B$13,0))</f>
        <v>0</v>
      </c>
      <c r="L3572" s="4">
        <f t="shared" si="111"/>
        <v>0</v>
      </c>
    </row>
    <row r="3573" spans="1:12">
      <c r="A3573" t="s">
        <v>9177</v>
      </c>
      <c r="B3573" t="s">
        <v>7381</v>
      </c>
      <c r="C3573" t="s">
        <v>1736</v>
      </c>
      <c r="D3573" t="s">
        <v>6898</v>
      </c>
      <c r="E3573" t="s">
        <v>1711</v>
      </c>
      <c r="H3573" t="str">
        <f>INDEX('Vensim Variables'!$B:$B,MATCH(EPS!$B3573,'Vensim Variables'!$A:$A,0))</f>
        <v>g pollutant</v>
      </c>
      <c r="I3573" t="str">
        <f t="shared" si="110"/>
        <v>BC</v>
      </c>
      <c r="J3573">
        <f>INDEX(NoSettings!$D:$D,MATCH(EPS!$A3573,NoSettings!$A:$A,0))</f>
        <v>177155000</v>
      </c>
      <c r="K3573">
        <f>INDEX(GWP!$C$2:$C$13,MATCH(EPS!I3573,GWP!$B$2:$B$13,0))</f>
        <v>0</v>
      </c>
      <c r="L3573" s="4">
        <f t="shared" si="111"/>
        <v>0</v>
      </c>
    </row>
    <row r="3574" spans="1:12">
      <c r="A3574" t="s">
        <v>9178</v>
      </c>
      <c r="B3574" t="s">
        <v>7381</v>
      </c>
      <c r="C3574" t="s">
        <v>1736</v>
      </c>
      <c r="D3574" t="s">
        <v>6898</v>
      </c>
      <c r="E3574" t="s">
        <v>1712</v>
      </c>
      <c r="H3574" t="str">
        <f>INDEX('Vensim Variables'!$B:$B,MATCH(EPS!$B3574,'Vensim Variables'!$A:$A,0))</f>
        <v>g pollutant</v>
      </c>
      <c r="I3574" t="str">
        <f t="shared" si="110"/>
        <v>OC</v>
      </c>
      <c r="J3574">
        <f>INDEX(NoSettings!$D:$D,MATCH(EPS!$A3574,NoSettings!$A:$A,0))</f>
        <v>116536000</v>
      </c>
      <c r="K3574">
        <f>INDEX(GWP!$C$2:$C$13,MATCH(EPS!I3574,GWP!$B$2:$B$13,0))</f>
        <v>0</v>
      </c>
      <c r="L3574" s="4">
        <f t="shared" si="111"/>
        <v>0</v>
      </c>
    </row>
    <row r="3575" spans="1:12">
      <c r="A3575" t="s">
        <v>9179</v>
      </c>
      <c r="B3575" t="s">
        <v>7381</v>
      </c>
      <c r="C3575" t="s">
        <v>1736</v>
      </c>
      <c r="D3575" t="s">
        <v>6898</v>
      </c>
      <c r="E3575" t="s">
        <v>1713</v>
      </c>
      <c r="H3575" t="str">
        <f>INDEX('Vensim Variables'!$B:$B,MATCH(EPS!$B3575,'Vensim Variables'!$A:$A,0))</f>
        <v>g pollutant</v>
      </c>
      <c r="I3575" t="str">
        <f t="shared" si="110"/>
        <v>CH4</v>
      </c>
      <c r="J3575">
        <f>INDEX(NoSettings!$D:$D,MATCH(EPS!$A3575,NoSettings!$A:$A,0))</f>
        <v>1089580000</v>
      </c>
      <c r="K3575">
        <f>INDEX(GWP!$C$2:$C$13,MATCH(EPS!I3575,GWP!$B$2:$B$13,0))</f>
        <v>28</v>
      </c>
      <c r="L3575" s="4">
        <f t="shared" si="111"/>
        <v>3.0508239999999999E-2</v>
      </c>
    </row>
    <row r="3576" spans="1:12">
      <c r="A3576" t="s">
        <v>9180</v>
      </c>
      <c r="B3576" t="s">
        <v>7381</v>
      </c>
      <c r="C3576" t="s">
        <v>1736</v>
      </c>
      <c r="D3576" t="s">
        <v>6898</v>
      </c>
      <c r="E3576" t="s">
        <v>1714</v>
      </c>
      <c r="H3576" t="str">
        <f>INDEX('Vensim Variables'!$B:$B,MATCH(EPS!$B3576,'Vensim Variables'!$A:$A,0))</f>
        <v>g pollutant</v>
      </c>
      <c r="I3576" t="str">
        <f t="shared" si="110"/>
        <v>N2O</v>
      </c>
      <c r="J3576">
        <f>INDEX(NoSettings!$D:$D,MATCH(EPS!$A3576,NoSettings!$A:$A,0))</f>
        <v>345426000</v>
      </c>
      <c r="K3576">
        <f>INDEX(GWP!$C$2:$C$13,MATCH(EPS!I3576,GWP!$B$2:$B$13,0))</f>
        <v>265</v>
      </c>
      <c r="L3576" s="4">
        <f t="shared" si="111"/>
        <v>9.1537889999999997E-2</v>
      </c>
    </row>
    <row r="3577" spans="1:12">
      <c r="A3577" t="s">
        <v>9181</v>
      </c>
      <c r="B3577" t="s">
        <v>7381</v>
      </c>
      <c r="C3577" t="s">
        <v>1736</v>
      </c>
      <c r="D3577" t="s">
        <v>6898</v>
      </c>
      <c r="E3577" t="s">
        <v>1715</v>
      </c>
      <c r="H3577" t="str">
        <f>INDEX('Vensim Variables'!$B:$B,MATCH(EPS!$B3577,'Vensim Variables'!$A:$A,0))</f>
        <v>g pollutant</v>
      </c>
      <c r="I3577" t="str">
        <f t="shared" si="110"/>
        <v>F gases</v>
      </c>
      <c r="J3577">
        <f>INDEX(NoSettings!$D:$D,MATCH(EPS!$A3577,NoSettings!$A:$A,0))</f>
        <v>0</v>
      </c>
      <c r="K3577">
        <f>INDEX(GWP!$C$2:$C$13,MATCH(EPS!I3577,GWP!$B$2:$B$13,0))</f>
        <v>1</v>
      </c>
      <c r="L3577" s="4">
        <f t="shared" si="111"/>
        <v>0</v>
      </c>
    </row>
    <row r="3578" spans="1:12">
      <c r="A3578" t="s">
        <v>9182</v>
      </c>
      <c r="B3578" t="s">
        <v>7381</v>
      </c>
      <c r="C3578" t="s">
        <v>1737</v>
      </c>
      <c r="D3578" t="s">
        <v>6874</v>
      </c>
      <c r="E3578" t="s">
        <v>1702</v>
      </c>
      <c r="H3578" t="str">
        <f>INDEX('Vensim Variables'!$B:$B,MATCH(EPS!$B3578,'Vensim Variables'!$A:$A,0))</f>
        <v>g pollutant</v>
      </c>
      <c r="I3578" t="str">
        <f t="shared" si="110"/>
        <v>CO2</v>
      </c>
      <c r="J3578">
        <f>INDEX(NoSettings!$D:$D,MATCH(EPS!$A3578,NoSettings!$A:$A,0))</f>
        <v>0</v>
      </c>
      <c r="K3578">
        <f>INDEX(GWP!$C$2:$C$13,MATCH(EPS!I3578,GWP!$B$2:$B$13,0))</f>
        <v>1</v>
      </c>
      <c r="L3578" s="4">
        <f t="shared" si="111"/>
        <v>0</v>
      </c>
    </row>
    <row r="3579" spans="1:12">
      <c r="A3579" t="s">
        <v>9183</v>
      </c>
      <c r="B3579" t="s">
        <v>7381</v>
      </c>
      <c r="C3579" t="s">
        <v>1737</v>
      </c>
      <c r="D3579" t="s">
        <v>6874</v>
      </c>
      <c r="E3579" t="s">
        <v>1705</v>
      </c>
      <c r="H3579" t="str">
        <f>INDEX('Vensim Variables'!$B:$B,MATCH(EPS!$B3579,'Vensim Variables'!$A:$A,0))</f>
        <v>g pollutant</v>
      </c>
      <c r="I3579" t="str">
        <f t="shared" si="110"/>
        <v>VOC</v>
      </c>
      <c r="J3579">
        <f>INDEX(NoSettings!$D:$D,MATCH(EPS!$A3579,NoSettings!$A:$A,0))</f>
        <v>0</v>
      </c>
      <c r="K3579">
        <f>INDEX(GWP!$C$2:$C$13,MATCH(EPS!I3579,GWP!$B$2:$B$13,0))</f>
        <v>0</v>
      </c>
      <c r="L3579" s="4">
        <f t="shared" si="111"/>
        <v>0</v>
      </c>
    </row>
    <row r="3580" spans="1:12">
      <c r="A3580" t="s">
        <v>9184</v>
      </c>
      <c r="B3580" t="s">
        <v>7381</v>
      </c>
      <c r="C3580" t="s">
        <v>1737</v>
      </c>
      <c r="D3580" t="s">
        <v>6874</v>
      </c>
      <c r="E3580" t="s">
        <v>1706</v>
      </c>
      <c r="H3580" t="str">
        <f>INDEX('Vensim Variables'!$B:$B,MATCH(EPS!$B3580,'Vensim Variables'!$A:$A,0))</f>
        <v>g pollutant</v>
      </c>
      <c r="I3580" t="str">
        <f t="shared" si="110"/>
        <v>CO</v>
      </c>
      <c r="J3580">
        <f>INDEX(NoSettings!$D:$D,MATCH(EPS!$A3580,NoSettings!$A:$A,0))</f>
        <v>0</v>
      </c>
      <c r="K3580">
        <f>INDEX(GWP!$C$2:$C$13,MATCH(EPS!I3580,GWP!$B$2:$B$13,0))</f>
        <v>0</v>
      </c>
      <c r="L3580" s="4">
        <f t="shared" si="111"/>
        <v>0</v>
      </c>
    </row>
    <row r="3581" spans="1:12">
      <c r="A3581" t="s">
        <v>9185</v>
      </c>
      <c r="B3581" t="s">
        <v>7381</v>
      </c>
      <c r="C3581" t="s">
        <v>1737</v>
      </c>
      <c r="D3581" t="s">
        <v>6874</v>
      </c>
      <c r="E3581" t="s">
        <v>1707</v>
      </c>
      <c r="H3581" t="str">
        <f>INDEX('Vensim Variables'!$B:$B,MATCH(EPS!$B3581,'Vensim Variables'!$A:$A,0))</f>
        <v>g pollutant</v>
      </c>
      <c r="I3581" t="str">
        <f t="shared" si="110"/>
        <v>NOx</v>
      </c>
      <c r="J3581">
        <f>INDEX(NoSettings!$D:$D,MATCH(EPS!$A3581,NoSettings!$A:$A,0))</f>
        <v>0</v>
      </c>
      <c r="K3581">
        <f>INDEX(GWP!$C$2:$C$13,MATCH(EPS!I3581,GWP!$B$2:$B$13,0))</f>
        <v>0</v>
      </c>
      <c r="L3581" s="4">
        <f t="shared" si="111"/>
        <v>0</v>
      </c>
    </row>
    <row r="3582" spans="1:12">
      <c r="A3582" t="s">
        <v>9186</v>
      </c>
      <c r="B3582" t="s">
        <v>7381</v>
      </c>
      <c r="C3582" t="s">
        <v>1737</v>
      </c>
      <c r="D3582" t="s">
        <v>6874</v>
      </c>
      <c r="E3582" t="s">
        <v>1708</v>
      </c>
      <c r="H3582" t="str">
        <f>INDEX('Vensim Variables'!$B:$B,MATCH(EPS!$B3582,'Vensim Variables'!$A:$A,0))</f>
        <v>g pollutant</v>
      </c>
      <c r="I3582" t="str">
        <f t="shared" si="110"/>
        <v>PM10</v>
      </c>
      <c r="J3582">
        <f>INDEX(NoSettings!$D:$D,MATCH(EPS!$A3582,NoSettings!$A:$A,0))</f>
        <v>0</v>
      </c>
      <c r="K3582">
        <f>INDEX(GWP!$C$2:$C$13,MATCH(EPS!I3582,GWP!$B$2:$B$13,0))</f>
        <v>0</v>
      </c>
      <c r="L3582" s="4">
        <f t="shared" si="111"/>
        <v>0</v>
      </c>
    </row>
    <row r="3583" spans="1:12">
      <c r="A3583" t="s">
        <v>9187</v>
      </c>
      <c r="B3583" t="s">
        <v>7381</v>
      </c>
      <c r="C3583" t="s">
        <v>1737</v>
      </c>
      <c r="D3583" t="s">
        <v>6874</v>
      </c>
      <c r="E3583" t="s">
        <v>1709</v>
      </c>
      <c r="H3583" t="str">
        <f>INDEX('Vensim Variables'!$B:$B,MATCH(EPS!$B3583,'Vensim Variables'!$A:$A,0))</f>
        <v>g pollutant</v>
      </c>
      <c r="I3583" t="str">
        <f t="shared" si="110"/>
        <v>PM25</v>
      </c>
      <c r="J3583">
        <f>INDEX(NoSettings!$D:$D,MATCH(EPS!$A3583,NoSettings!$A:$A,0))</f>
        <v>0</v>
      </c>
      <c r="K3583">
        <f>INDEX(GWP!$C$2:$C$13,MATCH(EPS!I3583,GWP!$B$2:$B$13,0))</f>
        <v>0</v>
      </c>
      <c r="L3583" s="4">
        <f t="shared" si="111"/>
        <v>0</v>
      </c>
    </row>
    <row r="3584" spans="1:12">
      <c r="A3584" t="s">
        <v>9188</v>
      </c>
      <c r="B3584" t="s">
        <v>7381</v>
      </c>
      <c r="C3584" t="s">
        <v>1737</v>
      </c>
      <c r="D3584" t="s">
        <v>6874</v>
      </c>
      <c r="E3584" t="s">
        <v>1710</v>
      </c>
      <c r="H3584" t="str">
        <f>INDEX('Vensim Variables'!$B:$B,MATCH(EPS!$B3584,'Vensim Variables'!$A:$A,0))</f>
        <v>g pollutant</v>
      </c>
      <c r="I3584" t="str">
        <f t="shared" si="110"/>
        <v>SOx</v>
      </c>
      <c r="J3584">
        <f>INDEX(NoSettings!$D:$D,MATCH(EPS!$A3584,NoSettings!$A:$A,0))</f>
        <v>0</v>
      </c>
      <c r="K3584">
        <f>INDEX(GWP!$C$2:$C$13,MATCH(EPS!I3584,GWP!$B$2:$B$13,0))</f>
        <v>0</v>
      </c>
      <c r="L3584" s="4">
        <f t="shared" si="111"/>
        <v>0</v>
      </c>
    </row>
    <row r="3585" spans="1:12">
      <c r="A3585" t="s">
        <v>9189</v>
      </c>
      <c r="B3585" t="s">
        <v>7381</v>
      </c>
      <c r="C3585" t="s">
        <v>1737</v>
      </c>
      <c r="D3585" t="s">
        <v>6874</v>
      </c>
      <c r="E3585" t="s">
        <v>1711</v>
      </c>
      <c r="H3585" t="str">
        <f>INDEX('Vensim Variables'!$B:$B,MATCH(EPS!$B3585,'Vensim Variables'!$A:$A,0))</f>
        <v>g pollutant</v>
      </c>
      <c r="I3585" t="str">
        <f t="shared" si="110"/>
        <v>BC</v>
      </c>
      <c r="J3585">
        <f>INDEX(NoSettings!$D:$D,MATCH(EPS!$A3585,NoSettings!$A:$A,0))</f>
        <v>0</v>
      </c>
      <c r="K3585">
        <f>INDEX(GWP!$C$2:$C$13,MATCH(EPS!I3585,GWP!$B$2:$B$13,0))</f>
        <v>0</v>
      </c>
      <c r="L3585" s="4">
        <f t="shared" si="111"/>
        <v>0</v>
      </c>
    </row>
    <row r="3586" spans="1:12">
      <c r="A3586" t="s">
        <v>9190</v>
      </c>
      <c r="B3586" t="s">
        <v>7381</v>
      </c>
      <c r="C3586" t="s">
        <v>1737</v>
      </c>
      <c r="D3586" t="s">
        <v>6874</v>
      </c>
      <c r="E3586" t="s">
        <v>1712</v>
      </c>
      <c r="H3586" t="str">
        <f>INDEX('Vensim Variables'!$B:$B,MATCH(EPS!$B3586,'Vensim Variables'!$A:$A,0))</f>
        <v>g pollutant</v>
      </c>
      <c r="I3586" t="str">
        <f t="shared" si="110"/>
        <v>OC</v>
      </c>
      <c r="J3586">
        <f>INDEX(NoSettings!$D:$D,MATCH(EPS!$A3586,NoSettings!$A:$A,0))</f>
        <v>0</v>
      </c>
      <c r="K3586">
        <f>INDEX(GWP!$C$2:$C$13,MATCH(EPS!I3586,GWP!$B$2:$B$13,0))</f>
        <v>0</v>
      </c>
      <c r="L3586" s="4">
        <f t="shared" si="111"/>
        <v>0</v>
      </c>
    </row>
    <row r="3587" spans="1:12">
      <c r="A3587" t="s">
        <v>9191</v>
      </c>
      <c r="B3587" t="s">
        <v>7381</v>
      </c>
      <c r="C3587" t="s">
        <v>1737</v>
      </c>
      <c r="D3587" t="s">
        <v>6874</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INDEX(NoSettings!$D:$D,MATCH(EPS!$A3587,NoSettings!$A:$A,0))</f>
        <v>0</v>
      </c>
      <c r="K3587">
        <f>INDEX(GWP!$C$2:$C$13,MATCH(EPS!I3587,GWP!$B$2:$B$13,0))</f>
        <v>28</v>
      </c>
      <c r="L3587" s="4">
        <f t="shared" ref="L3587:L3650" si="113">IF(H3587="g pollutant",K3587*J3587/10^12,IF(H3587="MMTCO2e",J3587,IF(H3587="MWh",J3587,0)))</f>
        <v>0</v>
      </c>
    </row>
    <row r="3588" spans="1:12">
      <c r="A3588" t="s">
        <v>9192</v>
      </c>
      <c r="B3588" t="s">
        <v>7381</v>
      </c>
      <c r="C3588" t="s">
        <v>1737</v>
      </c>
      <c r="D3588" t="s">
        <v>6874</v>
      </c>
      <c r="E3588" t="s">
        <v>1714</v>
      </c>
      <c r="H3588" t="str">
        <f>INDEX('Vensim Variables'!$B:$B,MATCH(EPS!$B3588,'Vensim Variables'!$A:$A,0))</f>
        <v>g pollutant</v>
      </c>
      <c r="I3588" t="str">
        <f t="shared" si="112"/>
        <v>N2O</v>
      </c>
      <c r="J3588">
        <f>INDEX(NoSettings!$D:$D,MATCH(EPS!$A3588,NoSettings!$A:$A,0))</f>
        <v>0</v>
      </c>
      <c r="K3588">
        <f>INDEX(GWP!$C$2:$C$13,MATCH(EPS!I3588,GWP!$B$2:$B$13,0))</f>
        <v>265</v>
      </c>
      <c r="L3588" s="4">
        <f t="shared" si="113"/>
        <v>0</v>
      </c>
    </row>
    <row r="3589" spans="1:12">
      <c r="A3589" t="s">
        <v>9193</v>
      </c>
      <c r="B3589" t="s">
        <v>7381</v>
      </c>
      <c r="C3589" t="s">
        <v>1737</v>
      </c>
      <c r="D3589" t="s">
        <v>6874</v>
      </c>
      <c r="E3589" t="s">
        <v>1715</v>
      </c>
      <c r="H3589" t="str">
        <f>INDEX('Vensim Variables'!$B:$B,MATCH(EPS!$B3589,'Vensim Variables'!$A:$A,0))</f>
        <v>g pollutant</v>
      </c>
      <c r="I3589" t="str">
        <f t="shared" si="112"/>
        <v>F gases</v>
      </c>
      <c r="J3589">
        <f>INDEX(NoSettings!$D:$D,MATCH(EPS!$A3589,NoSettings!$A:$A,0))</f>
        <v>0</v>
      </c>
      <c r="K3589">
        <f>INDEX(GWP!$C$2:$C$13,MATCH(EPS!I3589,GWP!$B$2:$B$13,0))</f>
        <v>1</v>
      </c>
      <c r="L3589" s="4">
        <f t="shared" si="113"/>
        <v>0</v>
      </c>
    </row>
    <row r="3590" spans="1:12">
      <c r="A3590" t="s">
        <v>9194</v>
      </c>
      <c r="B3590" t="s">
        <v>7381</v>
      </c>
      <c r="C3590" t="s">
        <v>1737</v>
      </c>
      <c r="D3590" t="s">
        <v>6875</v>
      </c>
      <c r="E3590" t="s">
        <v>1702</v>
      </c>
      <c r="H3590" t="str">
        <f>INDEX('Vensim Variables'!$B:$B,MATCH(EPS!$B3590,'Vensim Variables'!$A:$A,0))</f>
        <v>g pollutant</v>
      </c>
      <c r="I3590" t="str">
        <f t="shared" si="112"/>
        <v>CO2</v>
      </c>
      <c r="J3590">
        <f>INDEX(NoSettings!$D:$D,MATCH(EPS!$A3590,NoSettings!$A:$A,0))</f>
        <v>0</v>
      </c>
      <c r="K3590">
        <f>INDEX(GWP!$C$2:$C$13,MATCH(EPS!I3590,GWP!$B$2:$B$13,0))</f>
        <v>1</v>
      </c>
      <c r="L3590" s="4">
        <f t="shared" si="113"/>
        <v>0</v>
      </c>
    </row>
    <row r="3591" spans="1:12">
      <c r="A3591" t="s">
        <v>9195</v>
      </c>
      <c r="B3591" t="s">
        <v>7381</v>
      </c>
      <c r="C3591" t="s">
        <v>1737</v>
      </c>
      <c r="D3591" t="s">
        <v>6875</v>
      </c>
      <c r="E3591" t="s">
        <v>1705</v>
      </c>
      <c r="H3591" t="str">
        <f>INDEX('Vensim Variables'!$B:$B,MATCH(EPS!$B3591,'Vensim Variables'!$A:$A,0))</f>
        <v>g pollutant</v>
      </c>
      <c r="I3591" t="str">
        <f t="shared" si="112"/>
        <v>VOC</v>
      </c>
      <c r="J3591">
        <f>INDEX(NoSettings!$D:$D,MATCH(EPS!$A3591,NoSettings!$A:$A,0))</f>
        <v>0</v>
      </c>
      <c r="K3591">
        <f>INDEX(GWP!$C$2:$C$13,MATCH(EPS!I3591,GWP!$B$2:$B$13,0))</f>
        <v>0</v>
      </c>
      <c r="L3591" s="4">
        <f t="shared" si="113"/>
        <v>0</v>
      </c>
    </row>
    <row r="3592" spans="1:12">
      <c r="A3592" t="s">
        <v>9196</v>
      </c>
      <c r="B3592" t="s">
        <v>7381</v>
      </c>
      <c r="C3592" t="s">
        <v>1737</v>
      </c>
      <c r="D3592" t="s">
        <v>6875</v>
      </c>
      <c r="E3592" t="s">
        <v>1706</v>
      </c>
      <c r="H3592" t="str">
        <f>INDEX('Vensim Variables'!$B:$B,MATCH(EPS!$B3592,'Vensim Variables'!$A:$A,0))</f>
        <v>g pollutant</v>
      </c>
      <c r="I3592" t="str">
        <f t="shared" si="112"/>
        <v>CO</v>
      </c>
      <c r="J3592">
        <f>INDEX(NoSettings!$D:$D,MATCH(EPS!$A3592,NoSettings!$A:$A,0))</f>
        <v>0</v>
      </c>
      <c r="K3592">
        <f>INDEX(GWP!$C$2:$C$13,MATCH(EPS!I3592,GWP!$B$2:$B$13,0))</f>
        <v>0</v>
      </c>
      <c r="L3592" s="4">
        <f t="shared" si="113"/>
        <v>0</v>
      </c>
    </row>
    <row r="3593" spans="1:12">
      <c r="A3593" t="s">
        <v>9197</v>
      </c>
      <c r="B3593" t="s">
        <v>7381</v>
      </c>
      <c r="C3593" t="s">
        <v>1737</v>
      </c>
      <c r="D3593" t="s">
        <v>6875</v>
      </c>
      <c r="E3593" t="s">
        <v>1707</v>
      </c>
      <c r="H3593" t="str">
        <f>INDEX('Vensim Variables'!$B:$B,MATCH(EPS!$B3593,'Vensim Variables'!$A:$A,0))</f>
        <v>g pollutant</v>
      </c>
      <c r="I3593" t="str">
        <f t="shared" si="112"/>
        <v>NOx</v>
      </c>
      <c r="J3593">
        <f>INDEX(NoSettings!$D:$D,MATCH(EPS!$A3593,NoSettings!$A:$A,0))</f>
        <v>0</v>
      </c>
      <c r="K3593">
        <f>INDEX(GWP!$C$2:$C$13,MATCH(EPS!I3593,GWP!$B$2:$B$13,0))</f>
        <v>0</v>
      </c>
      <c r="L3593" s="4">
        <f t="shared" si="113"/>
        <v>0</v>
      </c>
    </row>
    <row r="3594" spans="1:12">
      <c r="A3594" t="s">
        <v>9198</v>
      </c>
      <c r="B3594" t="s">
        <v>7381</v>
      </c>
      <c r="C3594" t="s">
        <v>1737</v>
      </c>
      <c r="D3594" t="s">
        <v>6875</v>
      </c>
      <c r="E3594" t="s">
        <v>1708</v>
      </c>
      <c r="H3594" t="str">
        <f>INDEX('Vensim Variables'!$B:$B,MATCH(EPS!$B3594,'Vensim Variables'!$A:$A,0))</f>
        <v>g pollutant</v>
      </c>
      <c r="I3594" t="str">
        <f t="shared" si="112"/>
        <v>PM10</v>
      </c>
      <c r="J3594">
        <f>INDEX(NoSettings!$D:$D,MATCH(EPS!$A3594,NoSettings!$A:$A,0))</f>
        <v>0</v>
      </c>
      <c r="K3594">
        <f>INDEX(GWP!$C$2:$C$13,MATCH(EPS!I3594,GWP!$B$2:$B$13,0))</f>
        <v>0</v>
      </c>
      <c r="L3594" s="4">
        <f t="shared" si="113"/>
        <v>0</v>
      </c>
    </row>
    <row r="3595" spans="1:12">
      <c r="A3595" t="s">
        <v>9199</v>
      </c>
      <c r="B3595" t="s">
        <v>7381</v>
      </c>
      <c r="C3595" t="s">
        <v>1737</v>
      </c>
      <c r="D3595" t="s">
        <v>6875</v>
      </c>
      <c r="E3595" t="s">
        <v>1709</v>
      </c>
      <c r="H3595" t="str">
        <f>INDEX('Vensim Variables'!$B:$B,MATCH(EPS!$B3595,'Vensim Variables'!$A:$A,0))</f>
        <v>g pollutant</v>
      </c>
      <c r="I3595" t="str">
        <f t="shared" si="112"/>
        <v>PM25</v>
      </c>
      <c r="J3595">
        <f>INDEX(NoSettings!$D:$D,MATCH(EPS!$A3595,NoSettings!$A:$A,0))</f>
        <v>0</v>
      </c>
      <c r="K3595">
        <f>INDEX(GWP!$C$2:$C$13,MATCH(EPS!I3595,GWP!$B$2:$B$13,0))</f>
        <v>0</v>
      </c>
      <c r="L3595" s="4">
        <f t="shared" si="113"/>
        <v>0</v>
      </c>
    </row>
    <row r="3596" spans="1:12">
      <c r="A3596" t="s">
        <v>9200</v>
      </c>
      <c r="B3596" t="s">
        <v>7381</v>
      </c>
      <c r="C3596" t="s">
        <v>1737</v>
      </c>
      <c r="D3596" t="s">
        <v>6875</v>
      </c>
      <c r="E3596" t="s">
        <v>1710</v>
      </c>
      <c r="H3596" t="str">
        <f>INDEX('Vensim Variables'!$B:$B,MATCH(EPS!$B3596,'Vensim Variables'!$A:$A,0))</f>
        <v>g pollutant</v>
      </c>
      <c r="I3596" t="str">
        <f t="shared" si="112"/>
        <v>SOx</v>
      </c>
      <c r="J3596">
        <f>INDEX(NoSettings!$D:$D,MATCH(EPS!$A3596,NoSettings!$A:$A,0))</f>
        <v>0</v>
      </c>
      <c r="K3596">
        <f>INDEX(GWP!$C$2:$C$13,MATCH(EPS!I3596,GWP!$B$2:$B$13,0))</f>
        <v>0</v>
      </c>
      <c r="L3596" s="4">
        <f t="shared" si="113"/>
        <v>0</v>
      </c>
    </row>
    <row r="3597" spans="1:12">
      <c r="A3597" t="s">
        <v>9201</v>
      </c>
      <c r="B3597" t="s">
        <v>7381</v>
      </c>
      <c r="C3597" t="s">
        <v>1737</v>
      </c>
      <c r="D3597" t="s">
        <v>6875</v>
      </c>
      <c r="E3597" t="s">
        <v>1711</v>
      </c>
      <c r="H3597" t="str">
        <f>INDEX('Vensim Variables'!$B:$B,MATCH(EPS!$B3597,'Vensim Variables'!$A:$A,0))</f>
        <v>g pollutant</v>
      </c>
      <c r="I3597" t="str">
        <f t="shared" si="112"/>
        <v>BC</v>
      </c>
      <c r="J3597">
        <f>INDEX(NoSettings!$D:$D,MATCH(EPS!$A3597,NoSettings!$A:$A,0))</f>
        <v>0</v>
      </c>
      <c r="K3597">
        <f>INDEX(GWP!$C$2:$C$13,MATCH(EPS!I3597,GWP!$B$2:$B$13,0))</f>
        <v>0</v>
      </c>
      <c r="L3597" s="4">
        <f t="shared" si="113"/>
        <v>0</v>
      </c>
    </row>
    <row r="3598" spans="1:12">
      <c r="A3598" t="s">
        <v>9202</v>
      </c>
      <c r="B3598" t="s">
        <v>7381</v>
      </c>
      <c r="C3598" t="s">
        <v>1737</v>
      </c>
      <c r="D3598" t="s">
        <v>6875</v>
      </c>
      <c r="E3598" t="s">
        <v>1712</v>
      </c>
      <c r="H3598" t="str">
        <f>INDEX('Vensim Variables'!$B:$B,MATCH(EPS!$B3598,'Vensim Variables'!$A:$A,0))</f>
        <v>g pollutant</v>
      </c>
      <c r="I3598" t="str">
        <f t="shared" si="112"/>
        <v>OC</v>
      </c>
      <c r="J3598">
        <f>INDEX(NoSettings!$D:$D,MATCH(EPS!$A3598,NoSettings!$A:$A,0))</f>
        <v>0</v>
      </c>
      <c r="K3598">
        <f>INDEX(GWP!$C$2:$C$13,MATCH(EPS!I3598,GWP!$B$2:$B$13,0))</f>
        <v>0</v>
      </c>
      <c r="L3598" s="4">
        <f t="shared" si="113"/>
        <v>0</v>
      </c>
    </row>
    <row r="3599" spans="1:12">
      <c r="A3599" t="s">
        <v>9203</v>
      </c>
      <c r="B3599" t="s">
        <v>7381</v>
      </c>
      <c r="C3599" t="s">
        <v>1737</v>
      </c>
      <c r="D3599" t="s">
        <v>6875</v>
      </c>
      <c r="E3599" t="s">
        <v>1713</v>
      </c>
      <c r="H3599" t="str">
        <f>INDEX('Vensim Variables'!$B:$B,MATCH(EPS!$B3599,'Vensim Variables'!$A:$A,0))</f>
        <v>g pollutant</v>
      </c>
      <c r="I3599" t="str">
        <f t="shared" si="112"/>
        <v>CH4</v>
      </c>
      <c r="J3599">
        <f>INDEX(NoSettings!$D:$D,MATCH(EPS!$A3599,NoSettings!$A:$A,0))</f>
        <v>0</v>
      </c>
      <c r="K3599">
        <f>INDEX(GWP!$C$2:$C$13,MATCH(EPS!I3599,GWP!$B$2:$B$13,0))</f>
        <v>28</v>
      </c>
      <c r="L3599" s="4">
        <f t="shared" si="113"/>
        <v>0</v>
      </c>
    </row>
    <row r="3600" spans="1:12">
      <c r="A3600" t="s">
        <v>9204</v>
      </c>
      <c r="B3600" t="s">
        <v>7381</v>
      </c>
      <c r="C3600" t="s">
        <v>1737</v>
      </c>
      <c r="D3600" t="s">
        <v>6875</v>
      </c>
      <c r="E3600" t="s">
        <v>1714</v>
      </c>
      <c r="H3600" t="str">
        <f>INDEX('Vensim Variables'!$B:$B,MATCH(EPS!$B3600,'Vensim Variables'!$A:$A,0))</f>
        <v>g pollutant</v>
      </c>
      <c r="I3600" t="str">
        <f t="shared" si="112"/>
        <v>N2O</v>
      </c>
      <c r="J3600">
        <f>INDEX(NoSettings!$D:$D,MATCH(EPS!$A3600,NoSettings!$A:$A,0))</f>
        <v>0</v>
      </c>
      <c r="K3600">
        <f>INDEX(GWP!$C$2:$C$13,MATCH(EPS!I3600,GWP!$B$2:$B$13,0))</f>
        <v>265</v>
      </c>
      <c r="L3600" s="4">
        <f t="shared" si="113"/>
        <v>0</v>
      </c>
    </row>
    <row r="3601" spans="1:12">
      <c r="A3601" t="s">
        <v>9205</v>
      </c>
      <c r="B3601" t="s">
        <v>7381</v>
      </c>
      <c r="C3601" t="s">
        <v>1737</v>
      </c>
      <c r="D3601" t="s">
        <v>6875</v>
      </c>
      <c r="E3601" t="s">
        <v>1715</v>
      </c>
      <c r="H3601" t="str">
        <f>INDEX('Vensim Variables'!$B:$B,MATCH(EPS!$B3601,'Vensim Variables'!$A:$A,0))</f>
        <v>g pollutant</v>
      </c>
      <c r="I3601" t="str">
        <f t="shared" si="112"/>
        <v>F gases</v>
      </c>
      <c r="J3601">
        <f>INDEX(NoSettings!$D:$D,MATCH(EPS!$A3601,NoSettings!$A:$A,0))</f>
        <v>0</v>
      </c>
      <c r="K3601">
        <f>INDEX(GWP!$C$2:$C$13,MATCH(EPS!I3601,GWP!$B$2:$B$13,0))</f>
        <v>1</v>
      </c>
      <c r="L3601" s="4">
        <f t="shared" si="113"/>
        <v>0</v>
      </c>
    </row>
    <row r="3602" spans="1:12">
      <c r="A3602" t="s">
        <v>9206</v>
      </c>
      <c r="B3602" t="s">
        <v>7381</v>
      </c>
      <c r="C3602" t="s">
        <v>1737</v>
      </c>
      <c r="D3602" t="s">
        <v>6876</v>
      </c>
      <c r="E3602" t="s">
        <v>1702</v>
      </c>
      <c r="H3602" t="str">
        <f>INDEX('Vensim Variables'!$B:$B,MATCH(EPS!$B3602,'Vensim Variables'!$A:$A,0))</f>
        <v>g pollutant</v>
      </c>
      <c r="I3602" t="str">
        <f t="shared" si="112"/>
        <v>CO2</v>
      </c>
      <c r="J3602">
        <f>INDEX(NoSettings!$D:$D,MATCH(EPS!$A3602,NoSettings!$A:$A,0))</f>
        <v>0</v>
      </c>
      <c r="K3602">
        <f>INDEX(GWP!$C$2:$C$13,MATCH(EPS!I3602,GWP!$B$2:$B$13,0))</f>
        <v>1</v>
      </c>
      <c r="L3602" s="4">
        <f t="shared" si="113"/>
        <v>0</v>
      </c>
    </row>
    <row r="3603" spans="1:12">
      <c r="A3603" t="s">
        <v>9207</v>
      </c>
      <c r="B3603" t="s">
        <v>7381</v>
      </c>
      <c r="C3603" t="s">
        <v>1737</v>
      </c>
      <c r="D3603" t="s">
        <v>6876</v>
      </c>
      <c r="E3603" t="s">
        <v>1705</v>
      </c>
      <c r="H3603" t="str">
        <f>INDEX('Vensim Variables'!$B:$B,MATCH(EPS!$B3603,'Vensim Variables'!$A:$A,0))</f>
        <v>g pollutant</v>
      </c>
      <c r="I3603" t="str">
        <f t="shared" si="112"/>
        <v>VOC</v>
      </c>
      <c r="J3603">
        <f>INDEX(NoSettings!$D:$D,MATCH(EPS!$A3603,NoSettings!$A:$A,0))</f>
        <v>0</v>
      </c>
      <c r="K3603">
        <f>INDEX(GWP!$C$2:$C$13,MATCH(EPS!I3603,GWP!$B$2:$B$13,0))</f>
        <v>0</v>
      </c>
      <c r="L3603" s="4">
        <f t="shared" si="113"/>
        <v>0</v>
      </c>
    </row>
    <row r="3604" spans="1:12">
      <c r="A3604" t="s">
        <v>9208</v>
      </c>
      <c r="B3604" t="s">
        <v>7381</v>
      </c>
      <c r="C3604" t="s">
        <v>1737</v>
      </c>
      <c r="D3604" t="s">
        <v>6876</v>
      </c>
      <c r="E3604" t="s">
        <v>1706</v>
      </c>
      <c r="H3604" t="str">
        <f>INDEX('Vensim Variables'!$B:$B,MATCH(EPS!$B3604,'Vensim Variables'!$A:$A,0))</f>
        <v>g pollutant</v>
      </c>
      <c r="I3604" t="str">
        <f t="shared" si="112"/>
        <v>CO</v>
      </c>
      <c r="J3604">
        <f>INDEX(NoSettings!$D:$D,MATCH(EPS!$A3604,NoSettings!$A:$A,0))</f>
        <v>0</v>
      </c>
      <c r="K3604">
        <f>INDEX(GWP!$C$2:$C$13,MATCH(EPS!I3604,GWP!$B$2:$B$13,0))</f>
        <v>0</v>
      </c>
      <c r="L3604" s="4">
        <f t="shared" si="113"/>
        <v>0</v>
      </c>
    </row>
    <row r="3605" spans="1:12">
      <c r="A3605" t="s">
        <v>9209</v>
      </c>
      <c r="B3605" t="s">
        <v>7381</v>
      </c>
      <c r="C3605" t="s">
        <v>1737</v>
      </c>
      <c r="D3605" t="s">
        <v>6876</v>
      </c>
      <c r="E3605" t="s">
        <v>1707</v>
      </c>
      <c r="H3605" t="str">
        <f>INDEX('Vensim Variables'!$B:$B,MATCH(EPS!$B3605,'Vensim Variables'!$A:$A,0))</f>
        <v>g pollutant</v>
      </c>
      <c r="I3605" t="str">
        <f t="shared" si="112"/>
        <v>NOx</v>
      </c>
      <c r="J3605">
        <f>INDEX(NoSettings!$D:$D,MATCH(EPS!$A3605,NoSettings!$A:$A,0))</f>
        <v>0</v>
      </c>
      <c r="K3605">
        <f>INDEX(GWP!$C$2:$C$13,MATCH(EPS!I3605,GWP!$B$2:$B$13,0))</f>
        <v>0</v>
      </c>
      <c r="L3605" s="4">
        <f t="shared" si="113"/>
        <v>0</v>
      </c>
    </row>
    <row r="3606" spans="1:12">
      <c r="A3606" t="s">
        <v>9210</v>
      </c>
      <c r="B3606" t="s">
        <v>7381</v>
      </c>
      <c r="C3606" t="s">
        <v>1737</v>
      </c>
      <c r="D3606" t="s">
        <v>6876</v>
      </c>
      <c r="E3606" t="s">
        <v>1708</v>
      </c>
      <c r="H3606" t="str">
        <f>INDEX('Vensim Variables'!$B:$B,MATCH(EPS!$B3606,'Vensim Variables'!$A:$A,0))</f>
        <v>g pollutant</v>
      </c>
      <c r="I3606" t="str">
        <f t="shared" si="112"/>
        <v>PM10</v>
      </c>
      <c r="J3606">
        <f>INDEX(NoSettings!$D:$D,MATCH(EPS!$A3606,NoSettings!$A:$A,0))</f>
        <v>0</v>
      </c>
      <c r="K3606">
        <f>INDEX(GWP!$C$2:$C$13,MATCH(EPS!I3606,GWP!$B$2:$B$13,0))</f>
        <v>0</v>
      </c>
      <c r="L3606" s="4">
        <f t="shared" si="113"/>
        <v>0</v>
      </c>
    </row>
    <row r="3607" spans="1:12">
      <c r="A3607" t="s">
        <v>9211</v>
      </c>
      <c r="B3607" t="s">
        <v>7381</v>
      </c>
      <c r="C3607" t="s">
        <v>1737</v>
      </c>
      <c r="D3607" t="s">
        <v>6876</v>
      </c>
      <c r="E3607" t="s">
        <v>1709</v>
      </c>
      <c r="H3607" t="str">
        <f>INDEX('Vensim Variables'!$B:$B,MATCH(EPS!$B3607,'Vensim Variables'!$A:$A,0))</f>
        <v>g pollutant</v>
      </c>
      <c r="I3607" t="str">
        <f t="shared" si="112"/>
        <v>PM25</v>
      </c>
      <c r="J3607">
        <f>INDEX(NoSettings!$D:$D,MATCH(EPS!$A3607,NoSettings!$A:$A,0))</f>
        <v>0</v>
      </c>
      <c r="K3607">
        <f>INDEX(GWP!$C$2:$C$13,MATCH(EPS!I3607,GWP!$B$2:$B$13,0))</f>
        <v>0</v>
      </c>
      <c r="L3607" s="4">
        <f t="shared" si="113"/>
        <v>0</v>
      </c>
    </row>
    <row r="3608" spans="1:12">
      <c r="A3608" t="s">
        <v>9212</v>
      </c>
      <c r="B3608" t="s">
        <v>7381</v>
      </c>
      <c r="C3608" t="s">
        <v>1737</v>
      </c>
      <c r="D3608" t="s">
        <v>6876</v>
      </c>
      <c r="E3608" t="s">
        <v>1710</v>
      </c>
      <c r="H3608" t="str">
        <f>INDEX('Vensim Variables'!$B:$B,MATCH(EPS!$B3608,'Vensim Variables'!$A:$A,0))</f>
        <v>g pollutant</v>
      </c>
      <c r="I3608" t="str">
        <f t="shared" si="112"/>
        <v>SOx</v>
      </c>
      <c r="J3608">
        <f>INDEX(NoSettings!$D:$D,MATCH(EPS!$A3608,NoSettings!$A:$A,0))</f>
        <v>0</v>
      </c>
      <c r="K3608">
        <f>INDEX(GWP!$C$2:$C$13,MATCH(EPS!I3608,GWP!$B$2:$B$13,0))</f>
        <v>0</v>
      </c>
      <c r="L3608" s="4">
        <f t="shared" si="113"/>
        <v>0</v>
      </c>
    </row>
    <row r="3609" spans="1:12">
      <c r="A3609" t="s">
        <v>9213</v>
      </c>
      <c r="B3609" t="s">
        <v>7381</v>
      </c>
      <c r="C3609" t="s">
        <v>1737</v>
      </c>
      <c r="D3609" t="s">
        <v>6876</v>
      </c>
      <c r="E3609" t="s">
        <v>1711</v>
      </c>
      <c r="H3609" t="str">
        <f>INDEX('Vensim Variables'!$B:$B,MATCH(EPS!$B3609,'Vensim Variables'!$A:$A,0))</f>
        <v>g pollutant</v>
      </c>
      <c r="I3609" t="str">
        <f t="shared" si="112"/>
        <v>BC</v>
      </c>
      <c r="J3609">
        <f>INDEX(NoSettings!$D:$D,MATCH(EPS!$A3609,NoSettings!$A:$A,0))</f>
        <v>0</v>
      </c>
      <c r="K3609">
        <f>INDEX(GWP!$C$2:$C$13,MATCH(EPS!I3609,GWP!$B$2:$B$13,0))</f>
        <v>0</v>
      </c>
      <c r="L3609" s="4">
        <f t="shared" si="113"/>
        <v>0</v>
      </c>
    </row>
    <row r="3610" spans="1:12">
      <c r="A3610" t="s">
        <v>9214</v>
      </c>
      <c r="B3610" t="s">
        <v>7381</v>
      </c>
      <c r="C3610" t="s">
        <v>1737</v>
      </c>
      <c r="D3610" t="s">
        <v>6876</v>
      </c>
      <c r="E3610" t="s">
        <v>1712</v>
      </c>
      <c r="H3610" t="str">
        <f>INDEX('Vensim Variables'!$B:$B,MATCH(EPS!$B3610,'Vensim Variables'!$A:$A,0))</f>
        <v>g pollutant</v>
      </c>
      <c r="I3610" t="str">
        <f t="shared" si="112"/>
        <v>OC</v>
      </c>
      <c r="J3610">
        <f>INDEX(NoSettings!$D:$D,MATCH(EPS!$A3610,NoSettings!$A:$A,0))</f>
        <v>0</v>
      </c>
      <c r="K3610">
        <f>INDEX(GWP!$C$2:$C$13,MATCH(EPS!I3610,GWP!$B$2:$B$13,0))</f>
        <v>0</v>
      </c>
      <c r="L3610" s="4">
        <f t="shared" si="113"/>
        <v>0</v>
      </c>
    </row>
    <row r="3611" spans="1:12">
      <c r="A3611" t="s">
        <v>9215</v>
      </c>
      <c r="B3611" t="s">
        <v>7381</v>
      </c>
      <c r="C3611" t="s">
        <v>1737</v>
      </c>
      <c r="D3611" t="s">
        <v>6876</v>
      </c>
      <c r="E3611" t="s">
        <v>1713</v>
      </c>
      <c r="H3611" t="str">
        <f>INDEX('Vensim Variables'!$B:$B,MATCH(EPS!$B3611,'Vensim Variables'!$A:$A,0))</f>
        <v>g pollutant</v>
      </c>
      <c r="I3611" t="str">
        <f t="shared" si="112"/>
        <v>CH4</v>
      </c>
      <c r="J3611">
        <f>INDEX(NoSettings!$D:$D,MATCH(EPS!$A3611,NoSettings!$A:$A,0))</f>
        <v>0</v>
      </c>
      <c r="K3611">
        <f>INDEX(GWP!$C$2:$C$13,MATCH(EPS!I3611,GWP!$B$2:$B$13,0))</f>
        <v>28</v>
      </c>
      <c r="L3611" s="4">
        <f t="shared" si="113"/>
        <v>0</v>
      </c>
    </row>
    <row r="3612" spans="1:12">
      <c r="A3612" t="s">
        <v>9216</v>
      </c>
      <c r="B3612" t="s">
        <v>7381</v>
      </c>
      <c r="C3612" t="s">
        <v>1737</v>
      </c>
      <c r="D3612" t="s">
        <v>6876</v>
      </c>
      <c r="E3612" t="s">
        <v>1714</v>
      </c>
      <c r="H3612" t="str">
        <f>INDEX('Vensim Variables'!$B:$B,MATCH(EPS!$B3612,'Vensim Variables'!$A:$A,0))</f>
        <v>g pollutant</v>
      </c>
      <c r="I3612" t="str">
        <f t="shared" si="112"/>
        <v>N2O</v>
      </c>
      <c r="J3612">
        <f>INDEX(NoSettings!$D:$D,MATCH(EPS!$A3612,NoSettings!$A:$A,0))</f>
        <v>0</v>
      </c>
      <c r="K3612">
        <f>INDEX(GWP!$C$2:$C$13,MATCH(EPS!I3612,GWP!$B$2:$B$13,0))</f>
        <v>265</v>
      </c>
      <c r="L3612" s="4">
        <f t="shared" si="113"/>
        <v>0</v>
      </c>
    </row>
    <row r="3613" spans="1:12">
      <c r="A3613" t="s">
        <v>9217</v>
      </c>
      <c r="B3613" t="s">
        <v>7381</v>
      </c>
      <c r="C3613" t="s">
        <v>1737</v>
      </c>
      <c r="D3613" t="s">
        <v>6876</v>
      </c>
      <c r="E3613" t="s">
        <v>1715</v>
      </c>
      <c r="H3613" t="str">
        <f>INDEX('Vensim Variables'!$B:$B,MATCH(EPS!$B3613,'Vensim Variables'!$A:$A,0))</f>
        <v>g pollutant</v>
      </c>
      <c r="I3613" t="str">
        <f t="shared" si="112"/>
        <v>F gases</v>
      </c>
      <c r="J3613">
        <f>INDEX(NoSettings!$D:$D,MATCH(EPS!$A3613,NoSettings!$A:$A,0))</f>
        <v>0</v>
      </c>
      <c r="K3613">
        <f>INDEX(GWP!$C$2:$C$13,MATCH(EPS!I3613,GWP!$B$2:$B$13,0))</f>
        <v>1</v>
      </c>
      <c r="L3613" s="4">
        <f t="shared" si="113"/>
        <v>0</v>
      </c>
    </row>
    <row r="3614" spans="1:12">
      <c r="A3614" t="s">
        <v>9218</v>
      </c>
      <c r="B3614" t="s">
        <v>7381</v>
      </c>
      <c r="C3614" t="s">
        <v>1737</v>
      </c>
      <c r="D3614" t="s">
        <v>6877</v>
      </c>
      <c r="E3614" t="s">
        <v>1702</v>
      </c>
      <c r="H3614" t="str">
        <f>INDEX('Vensim Variables'!$B:$B,MATCH(EPS!$B3614,'Vensim Variables'!$A:$A,0))</f>
        <v>g pollutant</v>
      </c>
      <c r="I3614" t="str">
        <f t="shared" si="112"/>
        <v>CO2</v>
      </c>
      <c r="J3614">
        <f>INDEX(NoSettings!$D:$D,MATCH(EPS!$A3614,NoSettings!$A:$A,0))</f>
        <v>0</v>
      </c>
      <c r="K3614">
        <f>INDEX(GWP!$C$2:$C$13,MATCH(EPS!I3614,GWP!$B$2:$B$13,0))</f>
        <v>1</v>
      </c>
      <c r="L3614" s="4">
        <f t="shared" si="113"/>
        <v>0</v>
      </c>
    </row>
    <row r="3615" spans="1:12">
      <c r="A3615" t="s">
        <v>9219</v>
      </c>
      <c r="B3615" t="s">
        <v>7381</v>
      </c>
      <c r="C3615" t="s">
        <v>1737</v>
      </c>
      <c r="D3615" t="s">
        <v>6877</v>
      </c>
      <c r="E3615" t="s">
        <v>1705</v>
      </c>
      <c r="H3615" t="str">
        <f>INDEX('Vensim Variables'!$B:$B,MATCH(EPS!$B3615,'Vensim Variables'!$A:$A,0))</f>
        <v>g pollutant</v>
      </c>
      <c r="I3615" t="str">
        <f t="shared" si="112"/>
        <v>VOC</v>
      </c>
      <c r="J3615">
        <f>INDEX(NoSettings!$D:$D,MATCH(EPS!$A3615,NoSettings!$A:$A,0))</f>
        <v>0</v>
      </c>
      <c r="K3615">
        <f>INDEX(GWP!$C$2:$C$13,MATCH(EPS!I3615,GWP!$B$2:$B$13,0))</f>
        <v>0</v>
      </c>
      <c r="L3615" s="4">
        <f t="shared" si="113"/>
        <v>0</v>
      </c>
    </row>
    <row r="3616" spans="1:12">
      <c r="A3616" t="s">
        <v>9220</v>
      </c>
      <c r="B3616" t="s">
        <v>7381</v>
      </c>
      <c r="C3616" t="s">
        <v>1737</v>
      </c>
      <c r="D3616" t="s">
        <v>6877</v>
      </c>
      <c r="E3616" t="s">
        <v>1706</v>
      </c>
      <c r="H3616" t="str">
        <f>INDEX('Vensim Variables'!$B:$B,MATCH(EPS!$B3616,'Vensim Variables'!$A:$A,0))</f>
        <v>g pollutant</v>
      </c>
      <c r="I3616" t="str">
        <f t="shared" si="112"/>
        <v>CO</v>
      </c>
      <c r="J3616">
        <f>INDEX(NoSettings!$D:$D,MATCH(EPS!$A3616,NoSettings!$A:$A,0))</f>
        <v>0</v>
      </c>
      <c r="K3616">
        <f>INDEX(GWP!$C$2:$C$13,MATCH(EPS!I3616,GWP!$B$2:$B$13,0))</f>
        <v>0</v>
      </c>
      <c r="L3616" s="4">
        <f t="shared" si="113"/>
        <v>0</v>
      </c>
    </row>
    <row r="3617" spans="1:12">
      <c r="A3617" t="s">
        <v>9221</v>
      </c>
      <c r="B3617" t="s">
        <v>7381</v>
      </c>
      <c r="C3617" t="s">
        <v>1737</v>
      </c>
      <c r="D3617" t="s">
        <v>6877</v>
      </c>
      <c r="E3617" t="s">
        <v>1707</v>
      </c>
      <c r="H3617" t="str">
        <f>INDEX('Vensim Variables'!$B:$B,MATCH(EPS!$B3617,'Vensim Variables'!$A:$A,0))</f>
        <v>g pollutant</v>
      </c>
      <c r="I3617" t="str">
        <f t="shared" si="112"/>
        <v>NOx</v>
      </c>
      <c r="J3617">
        <f>INDEX(NoSettings!$D:$D,MATCH(EPS!$A3617,NoSettings!$A:$A,0))</f>
        <v>0</v>
      </c>
      <c r="K3617">
        <f>INDEX(GWP!$C$2:$C$13,MATCH(EPS!I3617,GWP!$B$2:$B$13,0))</f>
        <v>0</v>
      </c>
      <c r="L3617" s="4">
        <f t="shared" si="113"/>
        <v>0</v>
      </c>
    </row>
    <row r="3618" spans="1:12">
      <c r="A3618" t="s">
        <v>9222</v>
      </c>
      <c r="B3618" t="s">
        <v>7381</v>
      </c>
      <c r="C3618" t="s">
        <v>1737</v>
      </c>
      <c r="D3618" t="s">
        <v>6877</v>
      </c>
      <c r="E3618" t="s">
        <v>1708</v>
      </c>
      <c r="H3618" t="str">
        <f>INDEX('Vensim Variables'!$B:$B,MATCH(EPS!$B3618,'Vensim Variables'!$A:$A,0))</f>
        <v>g pollutant</v>
      </c>
      <c r="I3618" t="str">
        <f t="shared" si="112"/>
        <v>PM10</v>
      </c>
      <c r="J3618">
        <f>INDEX(NoSettings!$D:$D,MATCH(EPS!$A3618,NoSettings!$A:$A,0))</f>
        <v>0</v>
      </c>
      <c r="K3618">
        <f>INDEX(GWP!$C$2:$C$13,MATCH(EPS!I3618,GWP!$B$2:$B$13,0))</f>
        <v>0</v>
      </c>
      <c r="L3618" s="4">
        <f t="shared" si="113"/>
        <v>0</v>
      </c>
    </row>
    <row r="3619" spans="1:12">
      <c r="A3619" t="s">
        <v>9223</v>
      </c>
      <c r="B3619" t="s">
        <v>7381</v>
      </c>
      <c r="C3619" t="s">
        <v>1737</v>
      </c>
      <c r="D3619" t="s">
        <v>6877</v>
      </c>
      <c r="E3619" t="s">
        <v>1709</v>
      </c>
      <c r="H3619" t="str">
        <f>INDEX('Vensim Variables'!$B:$B,MATCH(EPS!$B3619,'Vensim Variables'!$A:$A,0))</f>
        <v>g pollutant</v>
      </c>
      <c r="I3619" t="str">
        <f t="shared" si="112"/>
        <v>PM25</v>
      </c>
      <c r="J3619">
        <f>INDEX(NoSettings!$D:$D,MATCH(EPS!$A3619,NoSettings!$A:$A,0))</f>
        <v>0</v>
      </c>
      <c r="K3619">
        <f>INDEX(GWP!$C$2:$C$13,MATCH(EPS!I3619,GWP!$B$2:$B$13,0))</f>
        <v>0</v>
      </c>
      <c r="L3619" s="4">
        <f t="shared" si="113"/>
        <v>0</v>
      </c>
    </row>
    <row r="3620" spans="1:12">
      <c r="A3620" t="s">
        <v>9224</v>
      </c>
      <c r="B3620" t="s">
        <v>7381</v>
      </c>
      <c r="C3620" t="s">
        <v>1737</v>
      </c>
      <c r="D3620" t="s">
        <v>6877</v>
      </c>
      <c r="E3620" t="s">
        <v>1710</v>
      </c>
      <c r="H3620" t="str">
        <f>INDEX('Vensim Variables'!$B:$B,MATCH(EPS!$B3620,'Vensim Variables'!$A:$A,0))</f>
        <v>g pollutant</v>
      </c>
      <c r="I3620" t="str">
        <f t="shared" si="112"/>
        <v>SOx</v>
      </c>
      <c r="J3620">
        <f>INDEX(NoSettings!$D:$D,MATCH(EPS!$A3620,NoSettings!$A:$A,0))</f>
        <v>0</v>
      </c>
      <c r="K3620">
        <f>INDEX(GWP!$C$2:$C$13,MATCH(EPS!I3620,GWP!$B$2:$B$13,0))</f>
        <v>0</v>
      </c>
      <c r="L3620" s="4">
        <f t="shared" si="113"/>
        <v>0</v>
      </c>
    </row>
    <row r="3621" spans="1:12">
      <c r="A3621" t="s">
        <v>9225</v>
      </c>
      <c r="B3621" t="s">
        <v>7381</v>
      </c>
      <c r="C3621" t="s">
        <v>1737</v>
      </c>
      <c r="D3621" t="s">
        <v>6877</v>
      </c>
      <c r="E3621" t="s">
        <v>1711</v>
      </c>
      <c r="H3621" t="str">
        <f>INDEX('Vensim Variables'!$B:$B,MATCH(EPS!$B3621,'Vensim Variables'!$A:$A,0))</f>
        <v>g pollutant</v>
      </c>
      <c r="I3621" t="str">
        <f t="shared" si="112"/>
        <v>BC</v>
      </c>
      <c r="J3621">
        <f>INDEX(NoSettings!$D:$D,MATCH(EPS!$A3621,NoSettings!$A:$A,0))</f>
        <v>0</v>
      </c>
      <c r="K3621">
        <f>INDEX(GWP!$C$2:$C$13,MATCH(EPS!I3621,GWP!$B$2:$B$13,0))</f>
        <v>0</v>
      </c>
      <c r="L3621" s="4">
        <f t="shared" si="113"/>
        <v>0</v>
      </c>
    </row>
    <row r="3622" spans="1:12">
      <c r="A3622" t="s">
        <v>9226</v>
      </c>
      <c r="B3622" t="s">
        <v>7381</v>
      </c>
      <c r="C3622" t="s">
        <v>1737</v>
      </c>
      <c r="D3622" t="s">
        <v>6877</v>
      </c>
      <c r="E3622" t="s">
        <v>1712</v>
      </c>
      <c r="H3622" t="str">
        <f>INDEX('Vensim Variables'!$B:$B,MATCH(EPS!$B3622,'Vensim Variables'!$A:$A,0))</f>
        <v>g pollutant</v>
      </c>
      <c r="I3622" t="str">
        <f t="shared" si="112"/>
        <v>OC</v>
      </c>
      <c r="J3622">
        <f>INDEX(NoSettings!$D:$D,MATCH(EPS!$A3622,NoSettings!$A:$A,0))</f>
        <v>0</v>
      </c>
      <c r="K3622">
        <f>INDEX(GWP!$C$2:$C$13,MATCH(EPS!I3622,GWP!$B$2:$B$13,0))</f>
        <v>0</v>
      </c>
      <c r="L3622" s="4">
        <f t="shared" si="113"/>
        <v>0</v>
      </c>
    </row>
    <row r="3623" spans="1:12">
      <c r="A3623" t="s">
        <v>9227</v>
      </c>
      <c r="B3623" t="s">
        <v>7381</v>
      </c>
      <c r="C3623" t="s">
        <v>1737</v>
      </c>
      <c r="D3623" t="s">
        <v>6877</v>
      </c>
      <c r="E3623" t="s">
        <v>1713</v>
      </c>
      <c r="H3623" t="str">
        <f>INDEX('Vensim Variables'!$B:$B,MATCH(EPS!$B3623,'Vensim Variables'!$A:$A,0))</f>
        <v>g pollutant</v>
      </c>
      <c r="I3623" t="str">
        <f t="shared" si="112"/>
        <v>CH4</v>
      </c>
      <c r="J3623">
        <f>INDEX(NoSettings!$D:$D,MATCH(EPS!$A3623,NoSettings!$A:$A,0))</f>
        <v>0</v>
      </c>
      <c r="K3623">
        <f>INDEX(GWP!$C$2:$C$13,MATCH(EPS!I3623,GWP!$B$2:$B$13,0))</f>
        <v>28</v>
      </c>
      <c r="L3623" s="4">
        <f t="shared" si="113"/>
        <v>0</v>
      </c>
    </row>
    <row r="3624" spans="1:12">
      <c r="A3624" t="s">
        <v>9228</v>
      </c>
      <c r="B3624" t="s">
        <v>7381</v>
      </c>
      <c r="C3624" t="s">
        <v>1737</v>
      </c>
      <c r="D3624" t="s">
        <v>6877</v>
      </c>
      <c r="E3624" t="s">
        <v>1714</v>
      </c>
      <c r="H3624" t="str">
        <f>INDEX('Vensim Variables'!$B:$B,MATCH(EPS!$B3624,'Vensim Variables'!$A:$A,0))</f>
        <v>g pollutant</v>
      </c>
      <c r="I3624" t="str">
        <f t="shared" si="112"/>
        <v>N2O</v>
      </c>
      <c r="J3624">
        <f>INDEX(NoSettings!$D:$D,MATCH(EPS!$A3624,NoSettings!$A:$A,0))</f>
        <v>0</v>
      </c>
      <c r="K3624">
        <f>INDEX(GWP!$C$2:$C$13,MATCH(EPS!I3624,GWP!$B$2:$B$13,0))</f>
        <v>265</v>
      </c>
      <c r="L3624" s="4">
        <f t="shared" si="113"/>
        <v>0</v>
      </c>
    </row>
    <row r="3625" spans="1:12">
      <c r="A3625" t="s">
        <v>9229</v>
      </c>
      <c r="B3625" t="s">
        <v>7381</v>
      </c>
      <c r="C3625" t="s">
        <v>1737</v>
      </c>
      <c r="D3625" t="s">
        <v>6877</v>
      </c>
      <c r="E3625" t="s">
        <v>1715</v>
      </c>
      <c r="H3625" t="str">
        <f>INDEX('Vensim Variables'!$B:$B,MATCH(EPS!$B3625,'Vensim Variables'!$A:$A,0))</f>
        <v>g pollutant</v>
      </c>
      <c r="I3625" t="str">
        <f t="shared" si="112"/>
        <v>F gases</v>
      </c>
      <c r="J3625">
        <f>INDEX(NoSettings!$D:$D,MATCH(EPS!$A3625,NoSettings!$A:$A,0))</f>
        <v>0</v>
      </c>
      <c r="K3625">
        <f>INDEX(GWP!$C$2:$C$13,MATCH(EPS!I3625,GWP!$B$2:$B$13,0))</f>
        <v>1</v>
      </c>
      <c r="L3625" s="4">
        <f t="shared" si="113"/>
        <v>0</v>
      </c>
    </row>
    <row r="3626" spans="1:12">
      <c r="A3626" t="s">
        <v>9230</v>
      </c>
      <c r="B3626" t="s">
        <v>7381</v>
      </c>
      <c r="C3626" t="s">
        <v>1737</v>
      </c>
      <c r="D3626" t="s">
        <v>6878</v>
      </c>
      <c r="E3626" t="s">
        <v>1702</v>
      </c>
      <c r="H3626" t="str">
        <f>INDEX('Vensim Variables'!$B:$B,MATCH(EPS!$B3626,'Vensim Variables'!$A:$A,0))</f>
        <v>g pollutant</v>
      </c>
      <c r="I3626" t="str">
        <f t="shared" si="112"/>
        <v>CO2</v>
      </c>
      <c r="J3626">
        <f>INDEX(NoSettings!$D:$D,MATCH(EPS!$A3626,NoSettings!$A:$A,0))</f>
        <v>0</v>
      </c>
      <c r="K3626">
        <f>INDEX(GWP!$C$2:$C$13,MATCH(EPS!I3626,GWP!$B$2:$B$13,0))</f>
        <v>1</v>
      </c>
      <c r="L3626" s="4">
        <f t="shared" si="113"/>
        <v>0</v>
      </c>
    </row>
    <row r="3627" spans="1:12">
      <c r="A3627" t="s">
        <v>9231</v>
      </c>
      <c r="B3627" t="s">
        <v>7381</v>
      </c>
      <c r="C3627" t="s">
        <v>1737</v>
      </c>
      <c r="D3627" t="s">
        <v>6878</v>
      </c>
      <c r="E3627" t="s">
        <v>1705</v>
      </c>
      <c r="H3627" t="str">
        <f>INDEX('Vensim Variables'!$B:$B,MATCH(EPS!$B3627,'Vensim Variables'!$A:$A,0))</f>
        <v>g pollutant</v>
      </c>
      <c r="I3627" t="str">
        <f t="shared" si="112"/>
        <v>VOC</v>
      </c>
      <c r="J3627">
        <f>INDEX(NoSettings!$D:$D,MATCH(EPS!$A3627,NoSettings!$A:$A,0))</f>
        <v>0</v>
      </c>
      <c r="K3627">
        <f>INDEX(GWP!$C$2:$C$13,MATCH(EPS!I3627,GWP!$B$2:$B$13,0))</f>
        <v>0</v>
      </c>
      <c r="L3627" s="4">
        <f t="shared" si="113"/>
        <v>0</v>
      </c>
    </row>
    <row r="3628" spans="1:12">
      <c r="A3628" t="s">
        <v>9232</v>
      </c>
      <c r="B3628" t="s">
        <v>7381</v>
      </c>
      <c r="C3628" t="s">
        <v>1737</v>
      </c>
      <c r="D3628" t="s">
        <v>6878</v>
      </c>
      <c r="E3628" t="s">
        <v>1706</v>
      </c>
      <c r="H3628" t="str">
        <f>INDEX('Vensim Variables'!$B:$B,MATCH(EPS!$B3628,'Vensim Variables'!$A:$A,0))</f>
        <v>g pollutant</v>
      </c>
      <c r="I3628" t="str">
        <f t="shared" si="112"/>
        <v>CO</v>
      </c>
      <c r="J3628">
        <f>INDEX(NoSettings!$D:$D,MATCH(EPS!$A3628,NoSettings!$A:$A,0))</f>
        <v>0</v>
      </c>
      <c r="K3628">
        <f>INDEX(GWP!$C$2:$C$13,MATCH(EPS!I3628,GWP!$B$2:$B$13,0))</f>
        <v>0</v>
      </c>
      <c r="L3628" s="4">
        <f t="shared" si="113"/>
        <v>0</v>
      </c>
    </row>
    <row r="3629" spans="1:12">
      <c r="A3629" t="s">
        <v>9233</v>
      </c>
      <c r="B3629" t="s">
        <v>7381</v>
      </c>
      <c r="C3629" t="s">
        <v>1737</v>
      </c>
      <c r="D3629" t="s">
        <v>6878</v>
      </c>
      <c r="E3629" t="s">
        <v>1707</v>
      </c>
      <c r="H3629" t="str">
        <f>INDEX('Vensim Variables'!$B:$B,MATCH(EPS!$B3629,'Vensim Variables'!$A:$A,0))</f>
        <v>g pollutant</v>
      </c>
      <c r="I3629" t="str">
        <f t="shared" si="112"/>
        <v>NOx</v>
      </c>
      <c r="J3629">
        <f>INDEX(NoSettings!$D:$D,MATCH(EPS!$A3629,NoSettings!$A:$A,0))</f>
        <v>0</v>
      </c>
      <c r="K3629">
        <f>INDEX(GWP!$C$2:$C$13,MATCH(EPS!I3629,GWP!$B$2:$B$13,0))</f>
        <v>0</v>
      </c>
      <c r="L3629" s="4">
        <f t="shared" si="113"/>
        <v>0</v>
      </c>
    </row>
    <row r="3630" spans="1:12">
      <c r="A3630" t="s">
        <v>9234</v>
      </c>
      <c r="B3630" t="s">
        <v>7381</v>
      </c>
      <c r="C3630" t="s">
        <v>1737</v>
      </c>
      <c r="D3630" t="s">
        <v>6878</v>
      </c>
      <c r="E3630" t="s">
        <v>1708</v>
      </c>
      <c r="H3630" t="str">
        <f>INDEX('Vensim Variables'!$B:$B,MATCH(EPS!$B3630,'Vensim Variables'!$A:$A,0))</f>
        <v>g pollutant</v>
      </c>
      <c r="I3630" t="str">
        <f t="shared" si="112"/>
        <v>PM10</v>
      </c>
      <c r="J3630">
        <f>INDEX(NoSettings!$D:$D,MATCH(EPS!$A3630,NoSettings!$A:$A,0))</f>
        <v>0</v>
      </c>
      <c r="K3630">
        <f>INDEX(GWP!$C$2:$C$13,MATCH(EPS!I3630,GWP!$B$2:$B$13,0))</f>
        <v>0</v>
      </c>
      <c r="L3630" s="4">
        <f t="shared" si="113"/>
        <v>0</v>
      </c>
    </row>
    <row r="3631" spans="1:12">
      <c r="A3631" t="s">
        <v>9235</v>
      </c>
      <c r="B3631" t="s">
        <v>7381</v>
      </c>
      <c r="C3631" t="s">
        <v>1737</v>
      </c>
      <c r="D3631" t="s">
        <v>6878</v>
      </c>
      <c r="E3631" t="s">
        <v>1709</v>
      </c>
      <c r="H3631" t="str">
        <f>INDEX('Vensim Variables'!$B:$B,MATCH(EPS!$B3631,'Vensim Variables'!$A:$A,0))</f>
        <v>g pollutant</v>
      </c>
      <c r="I3631" t="str">
        <f t="shared" si="112"/>
        <v>PM25</v>
      </c>
      <c r="J3631">
        <f>INDEX(NoSettings!$D:$D,MATCH(EPS!$A3631,NoSettings!$A:$A,0))</f>
        <v>0</v>
      </c>
      <c r="K3631">
        <f>INDEX(GWP!$C$2:$C$13,MATCH(EPS!I3631,GWP!$B$2:$B$13,0))</f>
        <v>0</v>
      </c>
      <c r="L3631" s="4">
        <f t="shared" si="113"/>
        <v>0</v>
      </c>
    </row>
    <row r="3632" spans="1:12">
      <c r="A3632" t="s">
        <v>9236</v>
      </c>
      <c r="B3632" t="s">
        <v>7381</v>
      </c>
      <c r="C3632" t="s">
        <v>1737</v>
      </c>
      <c r="D3632" t="s">
        <v>6878</v>
      </c>
      <c r="E3632" t="s">
        <v>1710</v>
      </c>
      <c r="H3632" t="str">
        <f>INDEX('Vensim Variables'!$B:$B,MATCH(EPS!$B3632,'Vensim Variables'!$A:$A,0))</f>
        <v>g pollutant</v>
      </c>
      <c r="I3632" t="str">
        <f t="shared" si="112"/>
        <v>SOx</v>
      </c>
      <c r="J3632">
        <f>INDEX(NoSettings!$D:$D,MATCH(EPS!$A3632,NoSettings!$A:$A,0))</f>
        <v>0</v>
      </c>
      <c r="K3632">
        <f>INDEX(GWP!$C$2:$C$13,MATCH(EPS!I3632,GWP!$B$2:$B$13,0))</f>
        <v>0</v>
      </c>
      <c r="L3632" s="4">
        <f t="shared" si="113"/>
        <v>0</v>
      </c>
    </row>
    <row r="3633" spans="1:12">
      <c r="A3633" t="s">
        <v>9237</v>
      </c>
      <c r="B3633" t="s">
        <v>7381</v>
      </c>
      <c r="C3633" t="s">
        <v>1737</v>
      </c>
      <c r="D3633" t="s">
        <v>6878</v>
      </c>
      <c r="E3633" t="s">
        <v>1711</v>
      </c>
      <c r="H3633" t="str">
        <f>INDEX('Vensim Variables'!$B:$B,MATCH(EPS!$B3633,'Vensim Variables'!$A:$A,0))</f>
        <v>g pollutant</v>
      </c>
      <c r="I3633" t="str">
        <f t="shared" si="112"/>
        <v>BC</v>
      </c>
      <c r="J3633">
        <f>INDEX(NoSettings!$D:$D,MATCH(EPS!$A3633,NoSettings!$A:$A,0))</f>
        <v>0</v>
      </c>
      <c r="K3633">
        <f>INDEX(GWP!$C$2:$C$13,MATCH(EPS!I3633,GWP!$B$2:$B$13,0))</f>
        <v>0</v>
      </c>
      <c r="L3633" s="4">
        <f t="shared" si="113"/>
        <v>0</v>
      </c>
    </row>
    <row r="3634" spans="1:12">
      <c r="A3634" t="s">
        <v>9238</v>
      </c>
      <c r="B3634" t="s">
        <v>7381</v>
      </c>
      <c r="C3634" t="s">
        <v>1737</v>
      </c>
      <c r="D3634" t="s">
        <v>6878</v>
      </c>
      <c r="E3634" t="s">
        <v>1712</v>
      </c>
      <c r="H3634" t="str">
        <f>INDEX('Vensim Variables'!$B:$B,MATCH(EPS!$B3634,'Vensim Variables'!$A:$A,0))</f>
        <v>g pollutant</v>
      </c>
      <c r="I3634" t="str">
        <f t="shared" si="112"/>
        <v>OC</v>
      </c>
      <c r="J3634">
        <f>INDEX(NoSettings!$D:$D,MATCH(EPS!$A3634,NoSettings!$A:$A,0))</f>
        <v>0</v>
      </c>
      <c r="K3634">
        <f>INDEX(GWP!$C$2:$C$13,MATCH(EPS!I3634,GWP!$B$2:$B$13,0))</f>
        <v>0</v>
      </c>
      <c r="L3634" s="4">
        <f t="shared" si="113"/>
        <v>0</v>
      </c>
    </row>
    <row r="3635" spans="1:12">
      <c r="A3635" t="s">
        <v>9239</v>
      </c>
      <c r="B3635" t="s">
        <v>7381</v>
      </c>
      <c r="C3635" t="s">
        <v>1737</v>
      </c>
      <c r="D3635" t="s">
        <v>6878</v>
      </c>
      <c r="E3635" t="s">
        <v>1713</v>
      </c>
      <c r="H3635" t="str">
        <f>INDEX('Vensim Variables'!$B:$B,MATCH(EPS!$B3635,'Vensim Variables'!$A:$A,0))</f>
        <v>g pollutant</v>
      </c>
      <c r="I3635" t="str">
        <f t="shared" si="112"/>
        <v>CH4</v>
      </c>
      <c r="J3635">
        <f>INDEX(NoSettings!$D:$D,MATCH(EPS!$A3635,NoSettings!$A:$A,0))</f>
        <v>0</v>
      </c>
      <c r="K3635">
        <f>INDEX(GWP!$C$2:$C$13,MATCH(EPS!I3635,GWP!$B$2:$B$13,0))</f>
        <v>28</v>
      </c>
      <c r="L3635" s="4">
        <f t="shared" si="113"/>
        <v>0</v>
      </c>
    </row>
    <row r="3636" spans="1:12">
      <c r="A3636" t="s">
        <v>9240</v>
      </c>
      <c r="B3636" t="s">
        <v>7381</v>
      </c>
      <c r="C3636" t="s">
        <v>1737</v>
      </c>
      <c r="D3636" t="s">
        <v>6878</v>
      </c>
      <c r="E3636" t="s">
        <v>1714</v>
      </c>
      <c r="H3636" t="str">
        <f>INDEX('Vensim Variables'!$B:$B,MATCH(EPS!$B3636,'Vensim Variables'!$A:$A,0))</f>
        <v>g pollutant</v>
      </c>
      <c r="I3636" t="str">
        <f t="shared" si="112"/>
        <v>N2O</v>
      </c>
      <c r="J3636">
        <f>INDEX(NoSettings!$D:$D,MATCH(EPS!$A3636,NoSettings!$A:$A,0))</f>
        <v>0</v>
      </c>
      <c r="K3636">
        <f>INDEX(GWP!$C$2:$C$13,MATCH(EPS!I3636,GWP!$B$2:$B$13,0))</f>
        <v>265</v>
      </c>
      <c r="L3636" s="4">
        <f t="shared" si="113"/>
        <v>0</v>
      </c>
    </row>
    <row r="3637" spans="1:12">
      <c r="A3637" t="s">
        <v>9241</v>
      </c>
      <c r="B3637" t="s">
        <v>7381</v>
      </c>
      <c r="C3637" t="s">
        <v>1737</v>
      </c>
      <c r="D3637" t="s">
        <v>6878</v>
      </c>
      <c r="E3637" t="s">
        <v>1715</v>
      </c>
      <c r="H3637" t="str">
        <f>INDEX('Vensim Variables'!$B:$B,MATCH(EPS!$B3637,'Vensim Variables'!$A:$A,0))</f>
        <v>g pollutant</v>
      </c>
      <c r="I3637" t="str">
        <f t="shared" si="112"/>
        <v>F gases</v>
      </c>
      <c r="J3637">
        <f>INDEX(NoSettings!$D:$D,MATCH(EPS!$A3637,NoSettings!$A:$A,0))</f>
        <v>0</v>
      </c>
      <c r="K3637">
        <f>INDEX(GWP!$C$2:$C$13,MATCH(EPS!I3637,GWP!$B$2:$B$13,0))</f>
        <v>1</v>
      </c>
      <c r="L3637" s="4">
        <f t="shared" si="113"/>
        <v>0</v>
      </c>
    </row>
    <row r="3638" spans="1:12">
      <c r="A3638" t="s">
        <v>9242</v>
      </c>
      <c r="B3638" t="s">
        <v>7381</v>
      </c>
      <c r="C3638" t="s">
        <v>1737</v>
      </c>
      <c r="D3638" t="s">
        <v>6879</v>
      </c>
      <c r="E3638" t="s">
        <v>1702</v>
      </c>
      <c r="H3638" t="str">
        <f>INDEX('Vensim Variables'!$B:$B,MATCH(EPS!$B3638,'Vensim Variables'!$A:$A,0))</f>
        <v>g pollutant</v>
      </c>
      <c r="I3638" t="str">
        <f t="shared" si="112"/>
        <v>CO2</v>
      </c>
      <c r="J3638">
        <f>INDEX(NoSettings!$D:$D,MATCH(EPS!$A3638,NoSettings!$A:$A,0))</f>
        <v>0</v>
      </c>
      <c r="K3638">
        <f>INDEX(GWP!$C$2:$C$13,MATCH(EPS!I3638,GWP!$B$2:$B$13,0))</f>
        <v>1</v>
      </c>
      <c r="L3638" s="4">
        <f t="shared" si="113"/>
        <v>0</v>
      </c>
    </row>
    <row r="3639" spans="1:12">
      <c r="A3639" t="s">
        <v>9243</v>
      </c>
      <c r="B3639" t="s">
        <v>7381</v>
      </c>
      <c r="C3639" t="s">
        <v>1737</v>
      </c>
      <c r="D3639" t="s">
        <v>6879</v>
      </c>
      <c r="E3639" t="s">
        <v>1705</v>
      </c>
      <c r="H3639" t="str">
        <f>INDEX('Vensim Variables'!$B:$B,MATCH(EPS!$B3639,'Vensim Variables'!$A:$A,0))</f>
        <v>g pollutant</v>
      </c>
      <c r="I3639" t="str">
        <f t="shared" si="112"/>
        <v>VOC</v>
      </c>
      <c r="J3639">
        <f>INDEX(NoSettings!$D:$D,MATCH(EPS!$A3639,NoSettings!$A:$A,0))</f>
        <v>0</v>
      </c>
      <c r="K3639">
        <f>INDEX(GWP!$C$2:$C$13,MATCH(EPS!I3639,GWP!$B$2:$B$13,0))</f>
        <v>0</v>
      </c>
      <c r="L3639" s="4">
        <f t="shared" si="113"/>
        <v>0</v>
      </c>
    </row>
    <row r="3640" spans="1:12">
      <c r="A3640" t="s">
        <v>9244</v>
      </c>
      <c r="B3640" t="s">
        <v>7381</v>
      </c>
      <c r="C3640" t="s">
        <v>1737</v>
      </c>
      <c r="D3640" t="s">
        <v>6879</v>
      </c>
      <c r="E3640" t="s">
        <v>1706</v>
      </c>
      <c r="H3640" t="str">
        <f>INDEX('Vensim Variables'!$B:$B,MATCH(EPS!$B3640,'Vensim Variables'!$A:$A,0))</f>
        <v>g pollutant</v>
      </c>
      <c r="I3640" t="str">
        <f t="shared" si="112"/>
        <v>CO</v>
      </c>
      <c r="J3640">
        <f>INDEX(NoSettings!$D:$D,MATCH(EPS!$A3640,NoSettings!$A:$A,0))</f>
        <v>0</v>
      </c>
      <c r="K3640">
        <f>INDEX(GWP!$C$2:$C$13,MATCH(EPS!I3640,GWP!$B$2:$B$13,0))</f>
        <v>0</v>
      </c>
      <c r="L3640" s="4">
        <f t="shared" si="113"/>
        <v>0</v>
      </c>
    </row>
    <row r="3641" spans="1:12">
      <c r="A3641" t="s">
        <v>9245</v>
      </c>
      <c r="B3641" t="s">
        <v>7381</v>
      </c>
      <c r="C3641" t="s">
        <v>1737</v>
      </c>
      <c r="D3641" t="s">
        <v>6879</v>
      </c>
      <c r="E3641" t="s">
        <v>1707</v>
      </c>
      <c r="H3641" t="str">
        <f>INDEX('Vensim Variables'!$B:$B,MATCH(EPS!$B3641,'Vensim Variables'!$A:$A,0))</f>
        <v>g pollutant</v>
      </c>
      <c r="I3641" t="str">
        <f t="shared" si="112"/>
        <v>NOx</v>
      </c>
      <c r="J3641">
        <f>INDEX(NoSettings!$D:$D,MATCH(EPS!$A3641,NoSettings!$A:$A,0))</f>
        <v>0</v>
      </c>
      <c r="K3641">
        <f>INDEX(GWP!$C$2:$C$13,MATCH(EPS!I3641,GWP!$B$2:$B$13,0))</f>
        <v>0</v>
      </c>
      <c r="L3641" s="4">
        <f t="shared" si="113"/>
        <v>0</v>
      </c>
    </row>
    <row r="3642" spans="1:12">
      <c r="A3642" t="s">
        <v>9246</v>
      </c>
      <c r="B3642" t="s">
        <v>7381</v>
      </c>
      <c r="C3642" t="s">
        <v>1737</v>
      </c>
      <c r="D3642" t="s">
        <v>6879</v>
      </c>
      <c r="E3642" t="s">
        <v>1708</v>
      </c>
      <c r="H3642" t="str">
        <f>INDEX('Vensim Variables'!$B:$B,MATCH(EPS!$B3642,'Vensim Variables'!$A:$A,0))</f>
        <v>g pollutant</v>
      </c>
      <c r="I3642" t="str">
        <f t="shared" si="112"/>
        <v>PM10</v>
      </c>
      <c r="J3642">
        <f>INDEX(NoSettings!$D:$D,MATCH(EPS!$A3642,NoSettings!$A:$A,0))</f>
        <v>0</v>
      </c>
      <c r="K3642">
        <f>INDEX(GWP!$C$2:$C$13,MATCH(EPS!I3642,GWP!$B$2:$B$13,0))</f>
        <v>0</v>
      </c>
      <c r="L3642" s="4">
        <f t="shared" si="113"/>
        <v>0</v>
      </c>
    </row>
    <row r="3643" spans="1:12">
      <c r="A3643" t="s">
        <v>9247</v>
      </c>
      <c r="B3643" t="s">
        <v>7381</v>
      </c>
      <c r="C3643" t="s">
        <v>1737</v>
      </c>
      <c r="D3643" t="s">
        <v>6879</v>
      </c>
      <c r="E3643" t="s">
        <v>1709</v>
      </c>
      <c r="H3643" t="str">
        <f>INDEX('Vensim Variables'!$B:$B,MATCH(EPS!$B3643,'Vensim Variables'!$A:$A,0))</f>
        <v>g pollutant</v>
      </c>
      <c r="I3643" t="str">
        <f t="shared" si="112"/>
        <v>PM25</v>
      </c>
      <c r="J3643">
        <f>INDEX(NoSettings!$D:$D,MATCH(EPS!$A3643,NoSettings!$A:$A,0))</f>
        <v>0</v>
      </c>
      <c r="K3643">
        <f>INDEX(GWP!$C$2:$C$13,MATCH(EPS!I3643,GWP!$B$2:$B$13,0))</f>
        <v>0</v>
      </c>
      <c r="L3643" s="4">
        <f t="shared" si="113"/>
        <v>0</v>
      </c>
    </row>
    <row r="3644" spans="1:12">
      <c r="A3644" t="s">
        <v>9248</v>
      </c>
      <c r="B3644" t="s">
        <v>7381</v>
      </c>
      <c r="C3644" t="s">
        <v>1737</v>
      </c>
      <c r="D3644" t="s">
        <v>6879</v>
      </c>
      <c r="E3644" t="s">
        <v>1710</v>
      </c>
      <c r="H3644" t="str">
        <f>INDEX('Vensim Variables'!$B:$B,MATCH(EPS!$B3644,'Vensim Variables'!$A:$A,0))</f>
        <v>g pollutant</v>
      </c>
      <c r="I3644" t="str">
        <f t="shared" si="112"/>
        <v>SOx</v>
      </c>
      <c r="J3644">
        <f>INDEX(NoSettings!$D:$D,MATCH(EPS!$A3644,NoSettings!$A:$A,0))</f>
        <v>0</v>
      </c>
      <c r="K3644">
        <f>INDEX(GWP!$C$2:$C$13,MATCH(EPS!I3644,GWP!$B$2:$B$13,0))</f>
        <v>0</v>
      </c>
      <c r="L3644" s="4">
        <f t="shared" si="113"/>
        <v>0</v>
      </c>
    </row>
    <row r="3645" spans="1:12">
      <c r="A3645" t="s">
        <v>9249</v>
      </c>
      <c r="B3645" t="s">
        <v>7381</v>
      </c>
      <c r="C3645" t="s">
        <v>1737</v>
      </c>
      <c r="D3645" t="s">
        <v>6879</v>
      </c>
      <c r="E3645" t="s">
        <v>1711</v>
      </c>
      <c r="H3645" t="str">
        <f>INDEX('Vensim Variables'!$B:$B,MATCH(EPS!$B3645,'Vensim Variables'!$A:$A,0))</f>
        <v>g pollutant</v>
      </c>
      <c r="I3645" t="str">
        <f t="shared" si="112"/>
        <v>BC</v>
      </c>
      <c r="J3645">
        <f>INDEX(NoSettings!$D:$D,MATCH(EPS!$A3645,NoSettings!$A:$A,0))</f>
        <v>0</v>
      </c>
      <c r="K3645">
        <f>INDEX(GWP!$C$2:$C$13,MATCH(EPS!I3645,GWP!$B$2:$B$13,0))</f>
        <v>0</v>
      </c>
      <c r="L3645" s="4">
        <f t="shared" si="113"/>
        <v>0</v>
      </c>
    </row>
    <row r="3646" spans="1:12">
      <c r="A3646" t="s">
        <v>9250</v>
      </c>
      <c r="B3646" t="s">
        <v>7381</v>
      </c>
      <c r="C3646" t="s">
        <v>1737</v>
      </c>
      <c r="D3646" t="s">
        <v>6879</v>
      </c>
      <c r="E3646" t="s">
        <v>1712</v>
      </c>
      <c r="H3646" t="str">
        <f>INDEX('Vensim Variables'!$B:$B,MATCH(EPS!$B3646,'Vensim Variables'!$A:$A,0))</f>
        <v>g pollutant</v>
      </c>
      <c r="I3646" t="str">
        <f t="shared" si="112"/>
        <v>OC</v>
      </c>
      <c r="J3646">
        <f>INDEX(NoSettings!$D:$D,MATCH(EPS!$A3646,NoSettings!$A:$A,0))</f>
        <v>0</v>
      </c>
      <c r="K3646">
        <f>INDEX(GWP!$C$2:$C$13,MATCH(EPS!I3646,GWP!$B$2:$B$13,0))</f>
        <v>0</v>
      </c>
      <c r="L3646" s="4">
        <f t="shared" si="113"/>
        <v>0</v>
      </c>
    </row>
    <row r="3647" spans="1:12">
      <c r="A3647" t="s">
        <v>9251</v>
      </c>
      <c r="B3647" t="s">
        <v>7381</v>
      </c>
      <c r="C3647" t="s">
        <v>1737</v>
      </c>
      <c r="D3647" t="s">
        <v>6879</v>
      </c>
      <c r="E3647" t="s">
        <v>1713</v>
      </c>
      <c r="H3647" t="str">
        <f>INDEX('Vensim Variables'!$B:$B,MATCH(EPS!$B3647,'Vensim Variables'!$A:$A,0))</f>
        <v>g pollutant</v>
      </c>
      <c r="I3647" t="str">
        <f t="shared" si="112"/>
        <v>CH4</v>
      </c>
      <c r="J3647">
        <f>INDEX(NoSettings!$D:$D,MATCH(EPS!$A3647,NoSettings!$A:$A,0))</f>
        <v>0</v>
      </c>
      <c r="K3647">
        <f>INDEX(GWP!$C$2:$C$13,MATCH(EPS!I3647,GWP!$B$2:$B$13,0))</f>
        <v>28</v>
      </c>
      <c r="L3647" s="4">
        <f t="shared" si="113"/>
        <v>0</v>
      </c>
    </row>
    <row r="3648" spans="1:12">
      <c r="A3648" t="s">
        <v>9252</v>
      </c>
      <c r="B3648" t="s">
        <v>7381</v>
      </c>
      <c r="C3648" t="s">
        <v>1737</v>
      </c>
      <c r="D3648" t="s">
        <v>6879</v>
      </c>
      <c r="E3648" t="s">
        <v>1714</v>
      </c>
      <c r="H3648" t="str">
        <f>INDEX('Vensim Variables'!$B:$B,MATCH(EPS!$B3648,'Vensim Variables'!$A:$A,0))</f>
        <v>g pollutant</v>
      </c>
      <c r="I3648" t="str">
        <f t="shared" si="112"/>
        <v>N2O</v>
      </c>
      <c r="J3648">
        <f>INDEX(NoSettings!$D:$D,MATCH(EPS!$A3648,NoSettings!$A:$A,0))</f>
        <v>0</v>
      </c>
      <c r="K3648">
        <f>INDEX(GWP!$C$2:$C$13,MATCH(EPS!I3648,GWP!$B$2:$B$13,0))</f>
        <v>265</v>
      </c>
      <c r="L3648" s="4">
        <f t="shared" si="113"/>
        <v>0</v>
      </c>
    </row>
    <row r="3649" spans="1:12">
      <c r="A3649" t="s">
        <v>9253</v>
      </c>
      <c r="B3649" t="s">
        <v>7381</v>
      </c>
      <c r="C3649" t="s">
        <v>1737</v>
      </c>
      <c r="D3649" t="s">
        <v>6879</v>
      </c>
      <c r="E3649" t="s">
        <v>1715</v>
      </c>
      <c r="H3649" t="str">
        <f>INDEX('Vensim Variables'!$B:$B,MATCH(EPS!$B3649,'Vensim Variables'!$A:$A,0))</f>
        <v>g pollutant</v>
      </c>
      <c r="I3649" t="str">
        <f t="shared" si="112"/>
        <v>F gases</v>
      </c>
      <c r="J3649">
        <f>INDEX(NoSettings!$D:$D,MATCH(EPS!$A3649,NoSettings!$A:$A,0))</f>
        <v>0</v>
      </c>
      <c r="K3649">
        <f>INDEX(GWP!$C$2:$C$13,MATCH(EPS!I3649,GWP!$B$2:$B$13,0))</f>
        <v>1</v>
      </c>
      <c r="L3649" s="4">
        <f t="shared" si="113"/>
        <v>0</v>
      </c>
    </row>
    <row r="3650" spans="1:12">
      <c r="A3650" t="s">
        <v>9254</v>
      </c>
      <c r="B3650" t="s">
        <v>7381</v>
      </c>
      <c r="C3650" t="s">
        <v>1737</v>
      </c>
      <c r="D3650" t="s">
        <v>6880</v>
      </c>
      <c r="E3650" t="s">
        <v>1702</v>
      </c>
      <c r="H3650" t="str">
        <f>INDEX('Vensim Variables'!$B:$B,MATCH(EPS!$B3650,'Vensim Variables'!$A:$A,0))</f>
        <v>g pollutant</v>
      </c>
      <c r="I3650" t="str">
        <f t="shared" si="112"/>
        <v>CO2</v>
      </c>
      <c r="J3650">
        <f>INDEX(NoSettings!$D:$D,MATCH(EPS!$A3650,NoSettings!$A:$A,0))</f>
        <v>0</v>
      </c>
      <c r="K3650">
        <f>INDEX(GWP!$C$2:$C$13,MATCH(EPS!I3650,GWP!$B$2:$B$13,0))</f>
        <v>1</v>
      </c>
      <c r="L3650" s="4">
        <f t="shared" si="113"/>
        <v>0</v>
      </c>
    </row>
    <row r="3651" spans="1:12">
      <c r="A3651" t="s">
        <v>9255</v>
      </c>
      <c r="B3651" t="s">
        <v>7381</v>
      </c>
      <c r="C3651" t="s">
        <v>1737</v>
      </c>
      <c r="D3651" t="s">
        <v>6880</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INDEX(NoSettings!$D:$D,MATCH(EPS!$A3651,NoSettings!$A:$A,0))</f>
        <v>0</v>
      </c>
      <c r="K3651">
        <f>INDEX(GWP!$C$2:$C$13,MATCH(EPS!I3651,GWP!$B$2:$B$13,0))</f>
        <v>0</v>
      </c>
      <c r="L3651" s="4">
        <f t="shared" ref="L3651:L3714" si="115">IF(H3651="g pollutant",K3651*J3651/10^12,IF(H3651="MMTCO2e",J3651,IF(H3651="MWh",J3651,0)))</f>
        <v>0</v>
      </c>
    </row>
    <row r="3652" spans="1:12">
      <c r="A3652" t="s">
        <v>9256</v>
      </c>
      <c r="B3652" t="s">
        <v>7381</v>
      </c>
      <c r="C3652" t="s">
        <v>1737</v>
      </c>
      <c r="D3652" t="s">
        <v>6880</v>
      </c>
      <c r="E3652" t="s">
        <v>1706</v>
      </c>
      <c r="H3652" t="str">
        <f>INDEX('Vensim Variables'!$B:$B,MATCH(EPS!$B3652,'Vensim Variables'!$A:$A,0))</f>
        <v>g pollutant</v>
      </c>
      <c r="I3652" t="str">
        <f t="shared" si="114"/>
        <v>CO</v>
      </c>
      <c r="J3652">
        <f>INDEX(NoSettings!$D:$D,MATCH(EPS!$A3652,NoSettings!$A:$A,0))</f>
        <v>0</v>
      </c>
      <c r="K3652">
        <f>INDEX(GWP!$C$2:$C$13,MATCH(EPS!I3652,GWP!$B$2:$B$13,0))</f>
        <v>0</v>
      </c>
      <c r="L3652" s="4">
        <f t="shared" si="115"/>
        <v>0</v>
      </c>
    </row>
    <row r="3653" spans="1:12">
      <c r="A3653" t="s">
        <v>9257</v>
      </c>
      <c r="B3653" t="s">
        <v>7381</v>
      </c>
      <c r="C3653" t="s">
        <v>1737</v>
      </c>
      <c r="D3653" t="s">
        <v>6880</v>
      </c>
      <c r="E3653" t="s">
        <v>1707</v>
      </c>
      <c r="H3653" t="str">
        <f>INDEX('Vensim Variables'!$B:$B,MATCH(EPS!$B3653,'Vensim Variables'!$A:$A,0))</f>
        <v>g pollutant</v>
      </c>
      <c r="I3653" t="str">
        <f t="shared" si="114"/>
        <v>NOx</v>
      </c>
      <c r="J3653">
        <f>INDEX(NoSettings!$D:$D,MATCH(EPS!$A3653,NoSettings!$A:$A,0))</f>
        <v>0</v>
      </c>
      <c r="K3653">
        <f>INDEX(GWP!$C$2:$C$13,MATCH(EPS!I3653,GWP!$B$2:$B$13,0))</f>
        <v>0</v>
      </c>
      <c r="L3653" s="4">
        <f t="shared" si="115"/>
        <v>0</v>
      </c>
    </row>
    <row r="3654" spans="1:12">
      <c r="A3654" t="s">
        <v>9258</v>
      </c>
      <c r="B3654" t="s">
        <v>7381</v>
      </c>
      <c r="C3654" t="s">
        <v>1737</v>
      </c>
      <c r="D3654" t="s">
        <v>6880</v>
      </c>
      <c r="E3654" t="s">
        <v>1708</v>
      </c>
      <c r="H3654" t="str">
        <f>INDEX('Vensim Variables'!$B:$B,MATCH(EPS!$B3654,'Vensim Variables'!$A:$A,0))</f>
        <v>g pollutant</v>
      </c>
      <c r="I3654" t="str">
        <f t="shared" si="114"/>
        <v>PM10</v>
      </c>
      <c r="J3654">
        <f>INDEX(NoSettings!$D:$D,MATCH(EPS!$A3654,NoSettings!$A:$A,0))</f>
        <v>0</v>
      </c>
      <c r="K3654">
        <f>INDEX(GWP!$C$2:$C$13,MATCH(EPS!I3654,GWP!$B$2:$B$13,0))</f>
        <v>0</v>
      </c>
      <c r="L3654" s="4">
        <f t="shared" si="115"/>
        <v>0</v>
      </c>
    </row>
    <row r="3655" spans="1:12">
      <c r="A3655" t="s">
        <v>9259</v>
      </c>
      <c r="B3655" t="s">
        <v>7381</v>
      </c>
      <c r="C3655" t="s">
        <v>1737</v>
      </c>
      <c r="D3655" t="s">
        <v>6880</v>
      </c>
      <c r="E3655" t="s">
        <v>1709</v>
      </c>
      <c r="H3655" t="str">
        <f>INDEX('Vensim Variables'!$B:$B,MATCH(EPS!$B3655,'Vensim Variables'!$A:$A,0))</f>
        <v>g pollutant</v>
      </c>
      <c r="I3655" t="str">
        <f t="shared" si="114"/>
        <v>PM25</v>
      </c>
      <c r="J3655">
        <f>INDEX(NoSettings!$D:$D,MATCH(EPS!$A3655,NoSettings!$A:$A,0))</f>
        <v>0</v>
      </c>
      <c r="K3655">
        <f>INDEX(GWP!$C$2:$C$13,MATCH(EPS!I3655,GWP!$B$2:$B$13,0))</f>
        <v>0</v>
      </c>
      <c r="L3655" s="4">
        <f t="shared" si="115"/>
        <v>0</v>
      </c>
    </row>
    <row r="3656" spans="1:12">
      <c r="A3656" t="s">
        <v>9260</v>
      </c>
      <c r="B3656" t="s">
        <v>7381</v>
      </c>
      <c r="C3656" t="s">
        <v>1737</v>
      </c>
      <c r="D3656" t="s">
        <v>6880</v>
      </c>
      <c r="E3656" t="s">
        <v>1710</v>
      </c>
      <c r="H3656" t="str">
        <f>INDEX('Vensim Variables'!$B:$B,MATCH(EPS!$B3656,'Vensim Variables'!$A:$A,0))</f>
        <v>g pollutant</v>
      </c>
      <c r="I3656" t="str">
        <f t="shared" si="114"/>
        <v>SOx</v>
      </c>
      <c r="J3656">
        <f>INDEX(NoSettings!$D:$D,MATCH(EPS!$A3656,NoSettings!$A:$A,0))</f>
        <v>0</v>
      </c>
      <c r="K3656">
        <f>INDEX(GWP!$C$2:$C$13,MATCH(EPS!I3656,GWP!$B$2:$B$13,0))</f>
        <v>0</v>
      </c>
      <c r="L3656" s="4">
        <f t="shared" si="115"/>
        <v>0</v>
      </c>
    </row>
    <row r="3657" spans="1:12">
      <c r="A3657" t="s">
        <v>9261</v>
      </c>
      <c r="B3657" t="s">
        <v>7381</v>
      </c>
      <c r="C3657" t="s">
        <v>1737</v>
      </c>
      <c r="D3657" t="s">
        <v>6880</v>
      </c>
      <c r="E3657" t="s">
        <v>1711</v>
      </c>
      <c r="H3657" t="str">
        <f>INDEX('Vensim Variables'!$B:$B,MATCH(EPS!$B3657,'Vensim Variables'!$A:$A,0))</f>
        <v>g pollutant</v>
      </c>
      <c r="I3657" t="str">
        <f t="shared" si="114"/>
        <v>BC</v>
      </c>
      <c r="J3657">
        <f>INDEX(NoSettings!$D:$D,MATCH(EPS!$A3657,NoSettings!$A:$A,0))</f>
        <v>0</v>
      </c>
      <c r="K3657">
        <f>INDEX(GWP!$C$2:$C$13,MATCH(EPS!I3657,GWP!$B$2:$B$13,0))</f>
        <v>0</v>
      </c>
      <c r="L3657" s="4">
        <f t="shared" si="115"/>
        <v>0</v>
      </c>
    </row>
    <row r="3658" spans="1:12">
      <c r="A3658" t="s">
        <v>9262</v>
      </c>
      <c r="B3658" t="s">
        <v>7381</v>
      </c>
      <c r="C3658" t="s">
        <v>1737</v>
      </c>
      <c r="D3658" t="s">
        <v>6880</v>
      </c>
      <c r="E3658" t="s">
        <v>1712</v>
      </c>
      <c r="H3658" t="str">
        <f>INDEX('Vensim Variables'!$B:$B,MATCH(EPS!$B3658,'Vensim Variables'!$A:$A,0))</f>
        <v>g pollutant</v>
      </c>
      <c r="I3658" t="str">
        <f t="shared" si="114"/>
        <v>OC</v>
      </c>
      <c r="J3658">
        <f>INDEX(NoSettings!$D:$D,MATCH(EPS!$A3658,NoSettings!$A:$A,0))</f>
        <v>0</v>
      </c>
      <c r="K3658">
        <f>INDEX(GWP!$C$2:$C$13,MATCH(EPS!I3658,GWP!$B$2:$B$13,0))</f>
        <v>0</v>
      </c>
      <c r="L3658" s="4">
        <f t="shared" si="115"/>
        <v>0</v>
      </c>
    </row>
    <row r="3659" spans="1:12">
      <c r="A3659" t="s">
        <v>9263</v>
      </c>
      <c r="B3659" t="s">
        <v>7381</v>
      </c>
      <c r="C3659" t="s">
        <v>1737</v>
      </c>
      <c r="D3659" t="s">
        <v>6880</v>
      </c>
      <c r="E3659" t="s">
        <v>1713</v>
      </c>
      <c r="H3659" t="str">
        <f>INDEX('Vensim Variables'!$B:$B,MATCH(EPS!$B3659,'Vensim Variables'!$A:$A,0))</f>
        <v>g pollutant</v>
      </c>
      <c r="I3659" t="str">
        <f t="shared" si="114"/>
        <v>CH4</v>
      </c>
      <c r="J3659">
        <f>INDEX(NoSettings!$D:$D,MATCH(EPS!$A3659,NoSettings!$A:$A,0))</f>
        <v>0</v>
      </c>
      <c r="K3659">
        <f>INDEX(GWP!$C$2:$C$13,MATCH(EPS!I3659,GWP!$B$2:$B$13,0))</f>
        <v>28</v>
      </c>
      <c r="L3659" s="4">
        <f t="shared" si="115"/>
        <v>0</v>
      </c>
    </row>
    <row r="3660" spans="1:12">
      <c r="A3660" t="s">
        <v>9264</v>
      </c>
      <c r="B3660" t="s">
        <v>7381</v>
      </c>
      <c r="C3660" t="s">
        <v>1737</v>
      </c>
      <c r="D3660" t="s">
        <v>6880</v>
      </c>
      <c r="E3660" t="s">
        <v>1714</v>
      </c>
      <c r="H3660" t="str">
        <f>INDEX('Vensim Variables'!$B:$B,MATCH(EPS!$B3660,'Vensim Variables'!$A:$A,0))</f>
        <v>g pollutant</v>
      </c>
      <c r="I3660" t="str">
        <f t="shared" si="114"/>
        <v>N2O</v>
      </c>
      <c r="J3660">
        <f>INDEX(NoSettings!$D:$D,MATCH(EPS!$A3660,NoSettings!$A:$A,0))</f>
        <v>0</v>
      </c>
      <c r="K3660">
        <f>INDEX(GWP!$C$2:$C$13,MATCH(EPS!I3660,GWP!$B$2:$B$13,0))</f>
        <v>265</v>
      </c>
      <c r="L3660" s="4">
        <f t="shared" si="115"/>
        <v>0</v>
      </c>
    </row>
    <row r="3661" spans="1:12">
      <c r="A3661" t="s">
        <v>9265</v>
      </c>
      <c r="B3661" t="s">
        <v>7381</v>
      </c>
      <c r="C3661" t="s">
        <v>1737</v>
      </c>
      <c r="D3661" t="s">
        <v>6880</v>
      </c>
      <c r="E3661" t="s">
        <v>1715</v>
      </c>
      <c r="H3661" t="str">
        <f>INDEX('Vensim Variables'!$B:$B,MATCH(EPS!$B3661,'Vensim Variables'!$A:$A,0))</f>
        <v>g pollutant</v>
      </c>
      <c r="I3661" t="str">
        <f t="shared" si="114"/>
        <v>F gases</v>
      </c>
      <c r="J3661">
        <f>INDEX(NoSettings!$D:$D,MATCH(EPS!$A3661,NoSettings!$A:$A,0))</f>
        <v>0</v>
      </c>
      <c r="K3661">
        <f>INDEX(GWP!$C$2:$C$13,MATCH(EPS!I3661,GWP!$B$2:$B$13,0))</f>
        <v>1</v>
      </c>
      <c r="L3661" s="4">
        <f t="shared" si="115"/>
        <v>0</v>
      </c>
    </row>
    <row r="3662" spans="1:12">
      <c r="A3662" t="s">
        <v>9266</v>
      </c>
      <c r="B3662" t="s">
        <v>7381</v>
      </c>
      <c r="C3662" t="s">
        <v>1737</v>
      </c>
      <c r="D3662" t="s">
        <v>6881</v>
      </c>
      <c r="E3662" t="s">
        <v>1702</v>
      </c>
      <c r="H3662" t="str">
        <f>INDEX('Vensim Variables'!$B:$B,MATCH(EPS!$B3662,'Vensim Variables'!$A:$A,0))</f>
        <v>g pollutant</v>
      </c>
      <c r="I3662" t="str">
        <f t="shared" si="114"/>
        <v>CO2</v>
      </c>
      <c r="J3662">
        <f>INDEX(NoSettings!$D:$D,MATCH(EPS!$A3662,NoSettings!$A:$A,0))</f>
        <v>0</v>
      </c>
      <c r="K3662">
        <f>INDEX(GWP!$C$2:$C$13,MATCH(EPS!I3662,GWP!$B$2:$B$13,0))</f>
        <v>1</v>
      </c>
      <c r="L3662" s="4">
        <f t="shared" si="115"/>
        <v>0</v>
      </c>
    </row>
    <row r="3663" spans="1:12">
      <c r="A3663" t="s">
        <v>9267</v>
      </c>
      <c r="B3663" t="s">
        <v>7381</v>
      </c>
      <c r="C3663" t="s">
        <v>1737</v>
      </c>
      <c r="D3663" t="s">
        <v>6881</v>
      </c>
      <c r="E3663" t="s">
        <v>1705</v>
      </c>
      <c r="H3663" t="str">
        <f>INDEX('Vensim Variables'!$B:$B,MATCH(EPS!$B3663,'Vensim Variables'!$A:$A,0))</f>
        <v>g pollutant</v>
      </c>
      <c r="I3663" t="str">
        <f t="shared" si="114"/>
        <v>VOC</v>
      </c>
      <c r="J3663">
        <f>INDEX(NoSettings!$D:$D,MATCH(EPS!$A3663,NoSettings!$A:$A,0))</f>
        <v>0</v>
      </c>
      <c r="K3663">
        <f>INDEX(GWP!$C$2:$C$13,MATCH(EPS!I3663,GWP!$B$2:$B$13,0))</f>
        <v>0</v>
      </c>
      <c r="L3663" s="4">
        <f t="shared" si="115"/>
        <v>0</v>
      </c>
    </row>
    <row r="3664" spans="1:12">
      <c r="A3664" t="s">
        <v>9268</v>
      </c>
      <c r="B3664" t="s">
        <v>7381</v>
      </c>
      <c r="C3664" t="s">
        <v>1737</v>
      </c>
      <c r="D3664" t="s">
        <v>6881</v>
      </c>
      <c r="E3664" t="s">
        <v>1706</v>
      </c>
      <c r="H3664" t="str">
        <f>INDEX('Vensim Variables'!$B:$B,MATCH(EPS!$B3664,'Vensim Variables'!$A:$A,0))</f>
        <v>g pollutant</v>
      </c>
      <c r="I3664" t="str">
        <f t="shared" si="114"/>
        <v>CO</v>
      </c>
      <c r="J3664">
        <f>INDEX(NoSettings!$D:$D,MATCH(EPS!$A3664,NoSettings!$A:$A,0))</f>
        <v>0</v>
      </c>
      <c r="K3664">
        <f>INDEX(GWP!$C$2:$C$13,MATCH(EPS!I3664,GWP!$B$2:$B$13,0))</f>
        <v>0</v>
      </c>
      <c r="L3664" s="4">
        <f t="shared" si="115"/>
        <v>0</v>
      </c>
    </row>
    <row r="3665" spans="1:12">
      <c r="A3665" t="s">
        <v>9269</v>
      </c>
      <c r="B3665" t="s">
        <v>7381</v>
      </c>
      <c r="C3665" t="s">
        <v>1737</v>
      </c>
      <c r="D3665" t="s">
        <v>6881</v>
      </c>
      <c r="E3665" t="s">
        <v>1707</v>
      </c>
      <c r="H3665" t="str">
        <f>INDEX('Vensim Variables'!$B:$B,MATCH(EPS!$B3665,'Vensim Variables'!$A:$A,0))</f>
        <v>g pollutant</v>
      </c>
      <c r="I3665" t="str">
        <f t="shared" si="114"/>
        <v>NOx</v>
      </c>
      <c r="J3665">
        <f>INDEX(NoSettings!$D:$D,MATCH(EPS!$A3665,NoSettings!$A:$A,0))</f>
        <v>0</v>
      </c>
      <c r="K3665">
        <f>INDEX(GWP!$C$2:$C$13,MATCH(EPS!I3665,GWP!$B$2:$B$13,0))</f>
        <v>0</v>
      </c>
      <c r="L3665" s="4">
        <f t="shared" si="115"/>
        <v>0</v>
      </c>
    </row>
    <row r="3666" spans="1:12">
      <c r="A3666" t="s">
        <v>9270</v>
      </c>
      <c r="B3666" t="s">
        <v>7381</v>
      </c>
      <c r="C3666" t="s">
        <v>1737</v>
      </c>
      <c r="D3666" t="s">
        <v>6881</v>
      </c>
      <c r="E3666" t="s">
        <v>1708</v>
      </c>
      <c r="H3666" t="str">
        <f>INDEX('Vensim Variables'!$B:$B,MATCH(EPS!$B3666,'Vensim Variables'!$A:$A,0))</f>
        <v>g pollutant</v>
      </c>
      <c r="I3666" t="str">
        <f t="shared" si="114"/>
        <v>PM10</v>
      </c>
      <c r="J3666">
        <f>INDEX(NoSettings!$D:$D,MATCH(EPS!$A3666,NoSettings!$A:$A,0))</f>
        <v>0</v>
      </c>
      <c r="K3666">
        <f>INDEX(GWP!$C$2:$C$13,MATCH(EPS!I3666,GWP!$B$2:$B$13,0))</f>
        <v>0</v>
      </c>
      <c r="L3666" s="4">
        <f t="shared" si="115"/>
        <v>0</v>
      </c>
    </row>
    <row r="3667" spans="1:12">
      <c r="A3667" t="s">
        <v>9271</v>
      </c>
      <c r="B3667" t="s">
        <v>7381</v>
      </c>
      <c r="C3667" t="s">
        <v>1737</v>
      </c>
      <c r="D3667" t="s">
        <v>6881</v>
      </c>
      <c r="E3667" t="s">
        <v>1709</v>
      </c>
      <c r="H3667" t="str">
        <f>INDEX('Vensim Variables'!$B:$B,MATCH(EPS!$B3667,'Vensim Variables'!$A:$A,0))</f>
        <v>g pollutant</v>
      </c>
      <c r="I3667" t="str">
        <f t="shared" si="114"/>
        <v>PM25</v>
      </c>
      <c r="J3667">
        <f>INDEX(NoSettings!$D:$D,MATCH(EPS!$A3667,NoSettings!$A:$A,0))</f>
        <v>0</v>
      </c>
      <c r="K3667">
        <f>INDEX(GWP!$C$2:$C$13,MATCH(EPS!I3667,GWP!$B$2:$B$13,0))</f>
        <v>0</v>
      </c>
      <c r="L3667" s="4">
        <f t="shared" si="115"/>
        <v>0</v>
      </c>
    </row>
    <row r="3668" spans="1:12">
      <c r="A3668" t="s">
        <v>9272</v>
      </c>
      <c r="B3668" t="s">
        <v>7381</v>
      </c>
      <c r="C3668" t="s">
        <v>1737</v>
      </c>
      <c r="D3668" t="s">
        <v>6881</v>
      </c>
      <c r="E3668" t="s">
        <v>1710</v>
      </c>
      <c r="H3668" t="str">
        <f>INDEX('Vensim Variables'!$B:$B,MATCH(EPS!$B3668,'Vensim Variables'!$A:$A,0))</f>
        <v>g pollutant</v>
      </c>
      <c r="I3668" t="str">
        <f t="shared" si="114"/>
        <v>SOx</v>
      </c>
      <c r="J3668">
        <f>INDEX(NoSettings!$D:$D,MATCH(EPS!$A3668,NoSettings!$A:$A,0))</f>
        <v>0</v>
      </c>
      <c r="K3668">
        <f>INDEX(GWP!$C$2:$C$13,MATCH(EPS!I3668,GWP!$B$2:$B$13,0))</f>
        <v>0</v>
      </c>
      <c r="L3668" s="4">
        <f t="shared" si="115"/>
        <v>0</v>
      </c>
    </row>
    <row r="3669" spans="1:12">
      <c r="A3669" t="s">
        <v>9273</v>
      </c>
      <c r="B3669" t="s">
        <v>7381</v>
      </c>
      <c r="C3669" t="s">
        <v>1737</v>
      </c>
      <c r="D3669" t="s">
        <v>6881</v>
      </c>
      <c r="E3669" t="s">
        <v>1711</v>
      </c>
      <c r="H3669" t="str">
        <f>INDEX('Vensim Variables'!$B:$B,MATCH(EPS!$B3669,'Vensim Variables'!$A:$A,0))</f>
        <v>g pollutant</v>
      </c>
      <c r="I3669" t="str">
        <f t="shared" si="114"/>
        <v>BC</v>
      </c>
      <c r="J3669">
        <f>INDEX(NoSettings!$D:$D,MATCH(EPS!$A3669,NoSettings!$A:$A,0))</f>
        <v>0</v>
      </c>
      <c r="K3669">
        <f>INDEX(GWP!$C$2:$C$13,MATCH(EPS!I3669,GWP!$B$2:$B$13,0))</f>
        <v>0</v>
      </c>
      <c r="L3669" s="4">
        <f t="shared" si="115"/>
        <v>0</v>
      </c>
    </row>
    <row r="3670" spans="1:12">
      <c r="A3670" t="s">
        <v>9274</v>
      </c>
      <c r="B3670" t="s">
        <v>7381</v>
      </c>
      <c r="C3670" t="s">
        <v>1737</v>
      </c>
      <c r="D3670" t="s">
        <v>6881</v>
      </c>
      <c r="E3670" t="s">
        <v>1712</v>
      </c>
      <c r="H3670" t="str">
        <f>INDEX('Vensim Variables'!$B:$B,MATCH(EPS!$B3670,'Vensim Variables'!$A:$A,0))</f>
        <v>g pollutant</v>
      </c>
      <c r="I3670" t="str">
        <f t="shared" si="114"/>
        <v>OC</v>
      </c>
      <c r="J3670">
        <f>INDEX(NoSettings!$D:$D,MATCH(EPS!$A3670,NoSettings!$A:$A,0))</f>
        <v>0</v>
      </c>
      <c r="K3670">
        <f>INDEX(GWP!$C$2:$C$13,MATCH(EPS!I3670,GWP!$B$2:$B$13,0))</f>
        <v>0</v>
      </c>
      <c r="L3670" s="4">
        <f t="shared" si="115"/>
        <v>0</v>
      </c>
    </row>
    <row r="3671" spans="1:12">
      <c r="A3671" t="s">
        <v>9275</v>
      </c>
      <c r="B3671" t="s">
        <v>7381</v>
      </c>
      <c r="C3671" t="s">
        <v>1737</v>
      </c>
      <c r="D3671" t="s">
        <v>6881</v>
      </c>
      <c r="E3671" t="s">
        <v>1713</v>
      </c>
      <c r="H3671" t="str">
        <f>INDEX('Vensim Variables'!$B:$B,MATCH(EPS!$B3671,'Vensim Variables'!$A:$A,0))</f>
        <v>g pollutant</v>
      </c>
      <c r="I3671" t="str">
        <f t="shared" si="114"/>
        <v>CH4</v>
      </c>
      <c r="J3671">
        <f>INDEX(NoSettings!$D:$D,MATCH(EPS!$A3671,NoSettings!$A:$A,0))</f>
        <v>0</v>
      </c>
      <c r="K3671">
        <f>INDEX(GWP!$C$2:$C$13,MATCH(EPS!I3671,GWP!$B$2:$B$13,0))</f>
        <v>28</v>
      </c>
      <c r="L3671" s="4">
        <f t="shared" si="115"/>
        <v>0</v>
      </c>
    </row>
    <row r="3672" spans="1:12">
      <c r="A3672" t="s">
        <v>9276</v>
      </c>
      <c r="B3672" t="s">
        <v>7381</v>
      </c>
      <c r="C3672" t="s">
        <v>1737</v>
      </c>
      <c r="D3672" t="s">
        <v>6881</v>
      </c>
      <c r="E3672" t="s">
        <v>1714</v>
      </c>
      <c r="H3672" t="str">
        <f>INDEX('Vensim Variables'!$B:$B,MATCH(EPS!$B3672,'Vensim Variables'!$A:$A,0))</f>
        <v>g pollutant</v>
      </c>
      <c r="I3672" t="str">
        <f t="shared" si="114"/>
        <v>N2O</v>
      </c>
      <c r="J3672">
        <f>INDEX(NoSettings!$D:$D,MATCH(EPS!$A3672,NoSettings!$A:$A,0))</f>
        <v>0</v>
      </c>
      <c r="K3672">
        <f>INDEX(GWP!$C$2:$C$13,MATCH(EPS!I3672,GWP!$B$2:$B$13,0))</f>
        <v>265</v>
      </c>
      <c r="L3672" s="4">
        <f t="shared" si="115"/>
        <v>0</v>
      </c>
    </row>
    <row r="3673" spans="1:12">
      <c r="A3673" t="s">
        <v>9277</v>
      </c>
      <c r="B3673" t="s">
        <v>7381</v>
      </c>
      <c r="C3673" t="s">
        <v>1737</v>
      </c>
      <c r="D3673" t="s">
        <v>6881</v>
      </c>
      <c r="E3673" t="s">
        <v>1715</v>
      </c>
      <c r="H3673" t="str">
        <f>INDEX('Vensim Variables'!$B:$B,MATCH(EPS!$B3673,'Vensim Variables'!$A:$A,0))</f>
        <v>g pollutant</v>
      </c>
      <c r="I3673" t="str">
        <f t="shared" si="114"/>
        <v>F gases</v>
      </c>
      <c r="J3673">
        <f>INDEX(NoSettings!$D:$D,MATCH(EPS!$A3673,NoSettings!$A:$A,0))</f>
        <v>0</v>
      </c>
      <c r="K3673">
        <f>INDEX(GWP!$C$2:$C$13,MATCH(EPS!I3673,GWP!$B$2:$B$13,0))</f>
        <v>1</v>
      </c>
      <c r="L3673" s="4">
        <f t="shared" si="115"/>
        <v>0</v>
      </c>
    </row>
    <row r="3674" spans="1:12">
      <c r="A3674" t="s">
        <v>9278</v>
      </c>
      <c r="B3674" t="s">
        <v>7381</v>
      </c>
      <c r="C3674" t="s">
        <v>1737</v>
      </c>
      <c r="D3674" t="s">
        <v>6882</v>
      </c>
      <c r="E3674" t="s">
        <v>1702</v>
      </c>
      <c r="H3674" t="str">
        <f>INDEX('Vensim Variables'!$B:$B,MATCH(EPS!$B3674,'Vensim Variables'!$A:$A,0))</f>
        <v>g pollutant</v>
      </c>
      <c r="I3674" t="str">
        <f t="shared" si="114"/>
        <v>CO2</v>
      </c>
      <c r="J3674">
        <f>INDEX(NoSettings!$D:$D,MATCH(EPS!$A3674,NoSettings!$A:$A,0))</f>
        <v>0</v>
      </c>
      <c r="K3674">
        <f>INDEX(GWP!$C$2:$C$13,MATCH(EPS!I3674,GWP!$B$2:$B$13,0))</f>
        <v>1</v>
      </c>
      <c r="L3674" s="4">
        <f t="shared" si="115"/>
        <v>0</v>
      </c>
    </row>
    <row r="3675" spans="1:12">
      <c r="A3675" t="s">
        <v>9279</v>
      </c>
      <c r="B3675" t="s">
        <v>7381</v>
      </c>
      <c r="C3675" t="s">
        <v>1737</v>
      </c>
      <c r="D3675" t="s">
        <v>6882</v>
      </c>
      <c r="E3675" t="s">
        <v>1705</v>
      </c>
      <c r="H3675" t="str">
        <f>INDEX('Vensim Variables'!$B:$B,MATCH(EPS!$B3675,'Vensim Variables'!$A:$A,0))</f>
        <v>g pollutant</v>
      </c>
      <c r="I3675" t="str">
        <f t="shared" si="114"/>
        <v>VOC</v>
      </c>
      <c r="J3675">
        <f>INDEX(NoSettings!$D:$D,MATCH(EPS!$A3675,NoSettings!$A:$A,0))</f>
        <v>0</v>
      </c>
      <c r="K3675">
        <f>INDEX(GWP!$C$2:$C$13,MATCH(EPS!I3675,GWP!$B$2:$B$13,0))</f>
        <v>0</v>
      </c>
      <c r="L3675" s="4">
        <f t="shared" si="115"/>
        <v>0</v>
      </c>
    </row>
    <row r="3676" spans="1:12">
      <c r="A3676" t="s">
        <v>9280</v>
      </c>
      <c r="B3676" t="s">
        <v>7381</v>
      </c>
      <c r="C3676" t="s">
        <v>1737</v>
      </c>
      <c r="D3676" t="s">
        <v>6882</v>
      </c>
      <c r="E3676" t="s">
        <v>1706</v>
      </c>
      <c r="H3676" t="str">
        <f>INDEX('Vensim Variables'!$B:$B,MATCH(EPS!$B3676,'Vensim Variables'!$A:$A,0))</f>
        <v>g pollutant</v>
      </c>
      <c r="I3676" t="str">
        <f t="shared" si="114"/>
        <v>CO</v>
      </c>
      <c r="J3676">
        <f>INDEX(NoSettings!$D:$D,MATCH(EPS!$A3676,NoSettings!$A:$A,0))</f>
        <v>0</v>
      </c>
      <c r="K3676">
        <f>INDEX(GWP!$C$2:$C$13,MATCH(EPS!I3676,GWP!$B$2:$B$13,0))</f>
        <v>0</v>
      </c>
      <c r="L3676" s="4">
        <f t="shared" si="115"/>
        <v>0</v>
      </c>
    </row>
    <row r="3677" spans="1:12">
      <c r="A3677" t="s">
        <v>9281</v>
      </c>
      <c r="B3677" t="s">
        <v>7381</v>
      </c>
      <c r="C3677" t="s">
        <v>1737</v>
      </c>
      <c r="D3677" t="s">
        <v>6882</v>
      </c>
      <c r="E3677" t="s">
        <v>1707</v>
      </c>
      <c r="H3677" t="str">
        <f>INDEX('Vensim Variables'!$B:$B,MATCH(EPS!$B3677,'Vensim Variables'!$A:$A,0))</f>
        <v>g pollutant</v>
      </c>
      <c r="I3677" t="str">
        <f t="shared" si="114"/>
        <v>NOx</v>
      </c>
      <c r="J3677">
        <f>INDEX(NoSettings!$D:$D,MATCH(EPS!$A3677,NoSettings!$A:$A,0))</f>
        <v>0</v>
      </c>
      <c r="K3677">
        <f>INDEX(GWP!$C$2:$C$13,MATCH(EPS!I3677,GWP!$B$2:$B$13,0))</f>
        <v>0</v>
      </c>
      <c r="L3677" s="4">
        <f t="shared" si="115"/>
        <v>0</v>
      </c>
    </row>
    <row r="3678" spans="1:12">
      <c r="A3678" t="s">
        <v>9282</v>
      </c>
      <c r="B3678" t="s">
        <v>7381</v>
      </c>
      <c r="C3678" t="s">
        <v>1737</v>
      </c>
      <c r="D3678" t="s">
        <v>6882</v>
      </c>
      <c r="E3678" t="s">
        <v>1708</v>
      </c>
      <c r="H3678" t="str">
        <f>INDEX('Vensim Variables'!$B:$B,MATCH(EPS!$B3678,'Vensim Variables'!$A:$A,0))</f>
        <v>g pollutant</v>
      </c>
      <c r="I3678" t="str">
        <f t="shared" si="114"/>
        <v>PM10</v>
      </c>
      <c r="J3678">
        <f>INDEX(NoSettings!$D:$D,MATCH(EPS!$A3678,NoSettings!$A:$A,0))</f>
        <v>0</v>
      </c>
      <c r="K3678">
        <f>INDEX(GWP!$C$2:$C$13,MATCH(EPS!I3678,GWP!$B$2:$B$13,0))</f>
        <v>0</v>
      </c>
      <c r="L3678" s="4">
        <f t="shared" si="115"/>
        <v>0</v>
      </c>
    </row>
    <row r="3679" spans="1:12">
      <c r="A3679" t="s">
        <v>9283</v>
      </c>
      <c r="B3679" t="s">
        <v>7381</v>
      </c>
      <c r="C3679" t="s">
        <v>1737</v>
      </c>
      <c r="D3679" t="s">
        <v>6882</v>
      </c>
      <c r="E3679" t="s">
        <v>1709</v>
      </c>
      <c r="H3679" t="str">
        <f>INDEX('Vensim Variables'!$B:$B,MATCH(EPS!$B3679,'Vensim Variables'!$A:$A,0))</f>
        <v>g pollutant</v>
      </c>
      <c r="I3679" t="str">
        <f t="shared" si="114"/>
        <v>PM25</v>
      </c>
      <c r="J3679">
        <f>INDEX(NoSettings!$D:$D,MATCH(EPS!$A3679,NoSettings!$A:$A,0))</f>
        <v>0</v>
      </c>
      <c r="K3679">
        <f>INDEX(GWP!$C$2:$C$13,MATCH(EPS!I3679,GWP!$B$2:$B$13,0))</f>
        <v>0</v>
      </c>
      <c r="L3679" s="4">
        <f t="shared" si="115"/>
        <v>0</v>
      </c>
    </row>
    <row r="3680" spans="1:12">
      <c r="A3680" t="s">
        <v>9284</v>
      </c>
      <c r="B3680" t="s">
        <v>7381</v>
      </c>
      <c r="C3680" t="s">
        <v>1737</v>
      </c>
      <c r="D3680" t="s">
        <v>6882</v>
      </c>
      <c r="E3680" t="s">
        <v>1710</v>
      </c>
      <c r="H3680" t="str">
        <f>INDEX('Vensim Variables'!$B:$B,MATCH(EPS!$B3680,'Vensim Variables'!$A:$A,0))</f>
        <v>g pollutant</v>
      </c>
      <c r="I3680" t="str">
        <f t="shared" si="114"/>
        <v>SOx</v>
      </c>
      <c r="J3680">
        <f>INDEX(NoSettings!$D:$D,MATCH(EPS!$A3680,NoSettings!$A:$A,0))</f>
        <v>0</v>
      </c>
      <c r="K3680">
        <f>INDEX(GWP!$C$2:$C$13,MATCH(EPS!I3680,GWP!$B$2:$B$13,0))</f>
        <v>0</v>
      </c>
      <c r="L3680" s="4">
        <f t="shared" si="115"/>
        <v>0</v>
      </c>
    </row>
    <row r="3681" spans="1:12">
      <c r="A3681" t="s">
        <v>9285</v>
      </c>
      <c r="B3681" t="s">
        <v>7381</v>
      </c>
      <c r="C3681" t="s">
        <v>1737</v>
      </c>
      <c r="D3681" t="s">
        <v>6882</v>
      </c>
      <c r="E3681" t="s">
        <v>1711</v>
      </c>
      <c r="H3681" t="str">
        <f>INDEX('Vensim Variables'!$B:$B,MATCH(EPS!$B3681,'Vensim Variables'!$A:$A,0))</f>
        <v>g pollutant</v>
      </c>
      <c r="I3681" t="str">
        <f t="shared" si="114"/>
        <v>BC</v>
      </c>
      <c r="J3681">
        <f>INDEX(NoSettings!$D:$D,MATCH(EPS!$A3681,NoSettings!$A:$A,0))</f>
        <v>0</v>
      </c>
      <c r="K3681">
        <f>INDEX(GWP!$C$2:$C$13,MATCH(EPS!I3681,GWP!$B$2:$B$13,0))</f>
        <v>0</v>
      </c>
      <c r="L3681" s="4">
        <f t="shared" si="115"/>
        <v>0</v>
      </c>
    </row>
    <row r="3682" spans="1:12">
      <c r="A3682" t="s">
        <v>9286</v>
      </c>
      <c r="B3682" t="s">
        <v>7381</v>
      </c>
      <c r="C3682" t="s">
        <v>1737</v>
      </c>
      <c r="D3682" t="s">
        <v>6882</v>
      </c>
      <c r="E3682" t="s">
        <v>1712</v>
      </c>
      <c r="H3682" t="str">
        <f>INDEX('Vensim Variables'!$B:$B,MATCH(EPS!$B3682,'Vensim Variables'!$A:$A,0))</f>
        <v>g pollutant</v>
      </c>
      <c r="I3682" t="str">
        <f t="shared" si="114"/>
        <v>OC</v>
      </c>
      <c r="J3682">
        <f>INDEX(NoSettings!$D:$D,MATCH(EPS!$A3682,NoSettings!$A:$A,0))</f>
        <v>0</v>
      </c>
      <c r="K3682">
        <f>INDEX(GWP!$C$2:$C$13,MATCH(EPS!I3682,GWP!$B$2:$B$13,0))</f>
        <v>0</v>
      </c>
      <c r="L3682" s="4">
        <f t="shared" si="115"/>
        <v>0</v>
      </c>
    </row>
    <row r="3683" spans="1:12">
      <c r="A3683" t="s">
        <v>9287</v>
      </c>
      <c r="B3683" t="s">
        <v>7381</v>
      </c>
      <c r="C3683" t="s">
        <v>1737</v>
      </c>
      <c r="D3683" t="s">
        <v>6882</v>
      </c>
      <c r="E3683" t="s">
        <v>1713</v>
      </c>
      <c r="H3683" t="str">
        <f>INDEX('Vensim Variables'!$B:$B,MATCH(EPS!$B3683,'Vensim Variables'!$A:$A,0))</f>
        <v>g pollutant</v>
      </c>
      <c r="I3683" t="str">
        <f t="shared" si="114"/>
        <v>CH4</v>
      </c>
      <c r="J3683">
        <f>INDEX(NoSettings!$D:$D,MATCH(EPS!$A3683,NoSettings!$A:$A,0))</f>
        <v>0</v>
      </c>
      <c r="K3683">
        <f>INDEX(GWP!$C$2:$C$13,MATCH(EPS!I3683,GWP!$B$2:$B$13,0))</f>
        <v>28</v>
      </c>
      <c r="L3683" s="4">
        <f t="shared" si="115"/>
        <v>0</v>
      </c>
    </row>
    <row r="3684" spans="1:12">
      <c r="A3684" t="s">
        <v>9288</v>
      </c>
      <c r="B3684" t="s">
        <v>7381</v>
      </c>
      <c r="C3684" t="s">
        <v>1737</v>
      </c>
      <c r="D3684" t="s">
        <v>6882</v>
      </c>
      <c r="E3684" t="s">
        <v>1714</v>
      </c>
      <c r="H3684" t="str">
        <f>INDEX('Vensim Variables'!$B:$B,MATCH(EPS!$B3684,'Vensim Variables'!$A:$A,0))</f>
        <v>g pollutant</v>
      </c>
      <c r="I3684" t="str">
        <f t="shared" si="114"/>
        <v>N2O</v>
      </c>
      <c r="J3684">
        <f>INDEX(NoSettings!$D:$D,MATCH(EPS!$A3684,NoSettings!$A:$A,0))</f>
        <v>0</v>
      </c>
      <c r="K3684">
        <f>INDEX(GWP!$C$2:$C$13,MATCH(EPS!I3684,GWP!$B$2:$B$13,0))</f>
        <v>265</v>
      </c>
      <c r="L3684" s="4">
        <f t="shared" si="115"/>
        <v>0</v>
      </c>
    </row>
    <row r="3685" spans="1:12">
      <c r="A3685" t="s">
        <v>9289</v>
      </c>
      <c r="B3685" t="s">
        <v>7381</v>
      </c>
      <c r="C3685" t="s">
        <v>1737</v>
      </c>
      <c r="D3685" t="s">
        <v>6882</v>
      </c>
      <c r="E3685" t="s">
        <v>1715</v>
      </c>
      <c r="H3685" t="str">
        <f>INDEX('Vensim Variables'!$B:$B,MATCH(EPS!$B3685,'Vensim Variables'!$A:$A,0))</f>
        <v>g pollutant</v>
      </c>
      <c r="I3685" t="str">
        <f t="shared" si="114"/>
        <v>F gases</v>
      </c>
      <c r="J3685">
        <f>INDEX(NoSettings!$D:$D,MATCH(EPS!$A3685,NoSettings!$A:$A,0))</f>
        <v>0</v>
      </c>
      <c r="K3685">
        <f>INDEX(GWP!$C$2:$C$13,MATCH(EPS!I3685,GWP!$B$2:$B$13,0))</f>
        <v>1</v>
      </c>
      <c r="L3685" s="4">
        <f t="shared" si="115"/>
        <v>0</v>
      </c>
    </row>
    <row r="3686" spans="1:12">
      <c r="A3686" t="s">
        <v>9290</v>
      </c>
      <c r="B3686" t="s">
        <v>7381</v>
      </c>
      <c r="C3686" t="s">
        <v>1737</v>
      </c>
      <c r="D3686" t="s">
        <v>6883</v>
      </c>
      <c r="E3686" t="s">
        <v>1702</v>
      </c>
      <c r="H3686" t="str">
        <f>INDEX('Vensim Variables'!$B:$B,MATCH(EPS!$B3686,'Vensim Variables'!$A:$A,0))</f>
        <v>g pollutant</v>
      </c>
      <c r="I3686" t="str">
        <f t="shared" si="114"/>
        <v>CO2</v>
      </c>
      <c r="J3686">
        <f>INDEX(NoSettings!$D:$D,MATCH(EPS!$A3686,NoSettings!$A:$A,0))</f>
        <v>0</v>
      </c>
      <c r="K3686">
        <f>INDEX(GWP!$C$2:$C$13,MATCH(EPS!I3686,GWP!$B$2:$B$13,0))</f>
        <v>1</v>
      </c>
      <c r="L3686" s="4">
        <f t="shared" si="115"/>
        <v>0</v>
      </c>
    </row>
    <row r="3687" spans="1:12">
      <c r="A3687" t="s">
        <v>9291</v>
      </c>
      <c r="B3687" t="s">
        <v>7381</v>
      </c>
      <c r="C3687" t="s">
        <v>1737</v>
      </c>
      <c r="D3687" t="s">
        <v>6883</v>
      </c>
      <c r="E3687" t="s">
        <v>1705</v>
      </c>
      <c r="H3687" t="str">
        <f>INDEX('Vensim Variables'!$B:$B,MATCH(EPS!$B3687,'Vensim Variables'!$A:$A,0))</f>
        <v>g pollutant</v>
      </c>
      <c r="I3687" t="str">
        <f t="shared" si="114"/>
        <v>VOC</v>
      </c>
      <c r="J3687">
        <f>INDEX(NoSettings!$D:$D,MATCH(EPS!$A3687,NoSettings!$A:$A,0))</f>
        <v>0</v>
      </c>
      <c r="K3687">
        <f>INDEX(GWP!$C$2:$C$13,MATCH(EPS!I3687,GWP!$B$2:$B$13,0))</f>
        <v>0</v>
      </c>
      <c r="L3687" s="4">
        <f t="shared" si="115"/>
        <v>0</v>
      </c>
    </row>
    <row r="3688" spans="1:12">
      <c r="A3688" t="s">
        <v>9292</v>
      </c>
      <c r="B3688" t="s">
        <v>7381</v>
      </c>
      <c r="C3688" t="s">
        <v>1737</v>
      </c>
      <c r="D3688" t="s">
        <v>6883</v>
      </c>
      <c r="E3688" t="s">
        <v>1706</v>
      </c>
      <c r="H3688" t="str">
        <f>INDEX('Vensim Variables'!$B:$B,MATCH(EPS!$B3688,'Vensim Variables'!$A:$A,0))</f>
        <v>g pollutant</v>
      </c>
      <c r="I3688" t="str">
        <f t="shared" si="114"/>
        <v>CO</v>
      </c>
      <c r="J3688">
        <f>INDEX(NoSettings!$D:$D,MATCH(EPS!$A3688,NoSettings!$A:$A,0))</f>
        <v>0</v>
      </c>
      <c r="K3688">
        <f>INDEX(GWP!$C$2:$C$13,MATCH(EPS!I3688,GWP!$B$2:$B$13,0))</f>
        <v>0</v>
      </c>
      <c r="L3688" s="4">
        <f t="shared" si="115"/>
        <v>0</v>
      </c>
    </row>
    <row r="3689" spans="1:12">
      <c r="A3689" t="s">
        <v>9293</v>
      </c>
      <c r="B3689" t="s">
        <v>7381</v>
      </c>
      <c r="C3689" t="s">
        <v>1737</v>
      </c>
      <c r="D3689" t="s">
        <v>6883</v>
      </c>
      <c r="E3689" t="s">
        <v>1707</v>
      </c>
      <c r="H3689" t="str">
        <f>INDEX('Vensim Variables'!$B:$B,MATCH(EPS!$B3689,'Vensim Variables'!$A:$A,0))</f>
        <v>g pollutant</v>
      </c>
      <c r="I3689" t="str">
        <f t="shared" si="114"/>
        <v>NOx</v>
      </c>
      <c r="J3689">
        <f>INDEX(NoSettings!$D:$D,MATCH(EPS!$A3689,NoSettings!$A:$A,0))</f>
        <v>0</v>
      </c>
      <c r="K3689">
        <f>INDEX(GWP!$C$2:$C$13,MATCH(EPS!I3689,GWP!$B$2:$B$13,0))</f>
        <v>0</v>
      </c>
      <c r="L3689" s="4">
        <f t="shared" si="115"/>
        <v>0</v>
      </c>
    </row>
    <row r="3690" spans="1:12">
      <c r="A3690" t="s">
        <v>9294</v>
      </c>
      <c r="B3690" t="s">
        <v>7381</v>
      </c>
      <c r="C3690" t="s">
        <v>1737</v>
      </c>
      <c r="D3690" t="s">
        <v>6883</v>
      </c>
      <c r="E3690" t="s">
        <v>1708</v>
      </c>
      <c r="H3690" t="str">
        <f>INDEX('Vensim Variables'!$B:$B,MATCH(EPS!$B3690,'Vensim Variables'!$A:$A,0))</f>
        <v>g pollutant</v>
      </c>
      <c r="I3690" t="str">
        <f t="shared" si="114"/>
        <v>PM10</v>
      </c>
      <c r="J3690">
        <f>INDEX(NoSettings!$D:$D,MATCH(EPS!$A3690,NoSettings!$A:$A,0))</f>
        <v>0</v>
      </c>
      <c r="K3690">
        <f>INDEX(GWP!$C$2:$C$13,MATCH(EPS!I3690,GWP!$B$2:$B$13,0))</f>
        <v>0</v>
      </c>
      <c r="L3690" s="4">
        <f t="shared" si="115"/>
        <v>0</v>
      </c>
    </row>
    <row r="3691" spans="1:12">
      <c r="A3691" t="s">
        <v>9295</v>
      </c>
      <c r="B3691" t="s">
        <v>7381</v>
      </c>
      <c r="C3691" t="s">
        <v>1737</v>
      </c>
      <c r="D3691" t="s">
        <v>6883</v>
      </c>
      <c r="E3691" t="s">
        <v>1709</v>
      </c>
      <c r="H3691" t="str">
        <f>INDEX('Vensim Variables'!$B:$B,MATCH(EPS!$B3691,'Vensim Variables'!$A:$A,0))</f>
        <v>g pollutant</v>
      </c>
      <c r="I3691" t="str">
        <f t="shared" si="114"/>
        <v>PM25</v>
      </c>
      <c r="J3691">
        <f>INDEX(NoSettings!$D:$D,MATCH(EPS!$A3691,NoSettings!$A:$A,0))</f>
        <v>0</v>
      </c>
      <c r="K3691">
        <f>INDEX(GWP!$C$2:$C$13,MATCH(EPS!I3691,GWP!$B$2:$B$13,0))</f>
        <v>0</v>
      </c>
      <c r="L3691" s="4">
        <f t="shared" si="115"/>
        <v>0</v>
      </c>
    </row>
    <row r="3692" spans="1:12">
      <c r="A3692" t="s">
        <v>9296</v>
      </c>
      <c r="B3692" t="s">
        <v>7381</v>
      </c>
      <c r="C3692" t="s">
        <v>1737</v>
      </c>
      <c r="D3692" t="s">
        <v>6883</v>
      </c>
      <c r="E3692" t="s">
        <v>1710</v>
      </c>
      <c r="H3692" t="str">
        <f>INDEX('Vensim Variables'!$B:$B,MATCH(EPS!$B3692,'Vensim Variables'!$A:$A,0))</f>
        <v>g pollutant</v>
      </c>
      <c r="I3692" t="str">
        <f t="shared" si="114"/>
        <v>SOx</v>
      </c>
      <c r="J3692">
        <f>INDEX(NoSettings!$D:$D,MATCH(EPS!$A3692,NoSettings!$A:$A,0))</f>
        <v>0</v>
      </c>
      <c r="K3692">
        <f>INDEX(GWP!$C$2:$C$13,MATCH(EPS!I3692,GWP!$B$2:$B$13,0))</f>
        <v>0</v>
      </c>
      <c r="L3692" s="4">
        <f t="shared" si="115"/>
        <v>0</v>
      </c>
    </row>
    <row r="3693" spans="1:12">
      <c r="A3693" t="s">
        <v>9297</v>
      </c>
      <c r="B3693" t="s">
        <v>7381</v>
      </c>
      <c r="C3693" t="s">
        <v>1737</v>
      </c>
      <c r="D3693" t="s">
        <v>6883</v>
      </c>
      <c r="E3693" t="s">
        <v>1711</v>
      </c>
      <c r="H3693" t="str">
        <f>INDEX('Vensim Variables'!$B:$B,MATCH(EPS!$B3693,'Vensim Variables'!$A:$A,0))</f>
        <v>g pollutant</v>
      </c>
      <c r="I3693" t="str">
        <f t="shared" si="114"/>
        <v>BC</v>
      </c>
      <c r="J3693">
        <f>INDEX(NoSettings!$D:$D,MATCH(EPS!$A3693,NoSettings!$A:$A,0))</f>
        <v>0</v>
      </c>
      <c r="K3693">
        <f>INDEX(GWP!$C$2:$C$13,MATCH(EPS!I3693,GWP!$B$2:$B$13,0))</f>
        <v>0</v>
      </c>
      <c r="L3693" s="4">
        <f t="shared" si="115"/>
        <v>0</v>
      </c>
    </row>
    <row r="3694" spans="1:12">
      <c r="A3694" t="s">
        <v>9298</v>
      </c>
      <c r="B3694" t="s">
        <v>7381</v>
      </c>
      <c r="C3694" t="s">
        <v>1737</v>
      </c>
      <c r="D3694" t="s">
        <v>6883</v>
      </c>
      <c r="E3694" t="s">
        <v>1712</v>
      </c>
      <c r="H3694" t="str">
        <f>INDEX('Vensim Variables'!$B:$B,MATCH(EPS!$B3694,'Vensim Variables'!$A:$A,0))</f>
        <v>g pollutant</v>
      </c>
      <c r="I3694" t="str">
        <f t="shared" si="114"/>
        <v>OC</v>
      </c>
      <c r="J3694">
        <f>INDEX(NoSettings!$D:$D,MATCH(EPS!$A3694,NoSettings!$A:$A,0))</f>
        <v>0</v>
      </c>
      <c r="K3694">
        <f>INDEX(GWP!$C$2:$C$13,MATCH(EPS!I3694,GWP!$B$2:$B$13,0))</f>
        <v>0</v>
      </c>
      <c r="L3694" s="4">
        <f t="shared" si="115"/>
        <v>0</v>
      </c>
    </row>
    <row r="3695" spans="1:12">
      <c r="A3695" t="s">
        <v>9299</v>
      </c>
      <c r="B3695" t="s">
        <v>7381</v>
      </c>
      <c r="C3695" t="s">
        <v>1737</v>
      </c>
      <c r="D3695" t="s">
        <v>6883</v>
      </c>
      <c r="E3695" t="s">
        <v>1713</v>
      </c>
      <c r="H3695" t="str">
        <f>INDEX('Vensim Variables'!$B:$B,MATCH(EPS!$B3695,'Vensim Variables'!$A:$A,0))</f>
        <v>g pollutant</v>
      </c>
      <c r="I3695" t="str">
        <f t="shared" si="114"/>
        <v>CH4</v>
      </c>
      <c r="J3695">
        <f>INDEX(NoSettings!$D:$D,MATCH(EPS!$A3695,NoSettings!$A:$A,0))</f>
        <v>0</v>
      </c>
      <c r="K3695">
        <f>INDEX(GWP!$C$2:$C$13,MATCH(EPS!I3695,GWP!$B$2:$B$13,0))</f>
        <v>28</v>
      </c>
      <c r="L3695" s="4">
        <f t="shared" si="115"/>
        <v>0</v>
      </c>
    </row>
    <row r="3696" spans="1:12">
      <c r="A3696" t="s">
        <v>9300</v>
      </c>
      <c r="B3696" t="s">
        <v>7381</v>
      </c>
      <c r="C3696" t="s">
        <v>1737</v>
      </c>
      <c r="D3696" t="s">
        <v>6883</v>
      </c>
      <c r="E3696" t="s">
        <v>1714</v>
      </c>
      <c r="H3696" t="str">
        <f>INDEX('Vensim Variables'!$B:$B,MATCH(EPS!$B3696,'Vensim Variables'!$A:$A,0))</f>
        <v>g pollutant</v>
      </c>
      <c r="I3696" t="str">
        <f t="shared" si="114"/>
        <v>N2O</v>
      </c>
      <c r="J3696">
        <f>INDEX(NoSettings!$D:$D,MATCH(EPS!$A3696,NoSettings!$A:$A,0))</f>
        <v>0</v>
      </c>
      <c r="K3696">
        <f>INDEX(GWP!$C$2:$C$13,MATCH(EPS!I3696,GWP!$B$2:$B$13,0))</f>
        <v>265</v>
      </c>
      <c r="L3696" s="4">
        <f t="shared" si="115"/>
        <v>0</v>
      </c>
    </row>
    <row r="3697" spans="1:12">
      <c r="A3697" t="s">
        <v>9301</v>
      </c>
      <c r="B3697" t="s">
        <v>7381</v>
      </c>
      <c r="C3697" t="s">
        <v>1737</v>
      </c>
      <c r="D3697" t="s">
        <v>6883</v>
      </c>
      <c r="E3697" t="s">
        <v>1715</v>
      </c>
      <c r="H3697" t="str">
        <f>INDEX('Vensim Variables'!$B:$B,MATCH(EPS!$B3697,'Vensim Variables'!$A:$A,0))</f>
        <v>g pollutant</v>
      </c>
      <c r="I3697" t="str">
        <f t="shared" si="114"/>
        <v>F gases</v>
      </c>
      <c r="J3697">
        <f>INDEX(NoSettings!$D:$D,MATCH(EPS!$A3697,NoSettings!$A:$A,0))</f>
        <v>0</v>
      </c>
      <c r="K3697">
        <f>INDEX(GWP!$C$2:$C$13,MATCH(EPS!I3697,GWP!$B$2:$B$13,0))</f>
        <v>1</v>
      </c>
      <c r="L3697" s="4">
        <f t="shared" si="115"/>
        <v>0</v>
      </c>
    </row>
    <row r="3698" spans="1:12">
      <c r="A3698" t="s">
        <v>9302</v>
      </c>
      <c r="B3698" t="s">
        <v>7381</v>
      </c>
      <c r="C3698" t="s">
        <v>1737</v>
      </c>
      <c r="D3698" t="s">
        <v>6884</v>
      </c>
      <c r="E3698" t="s">
        <v>1702</v>
      </c>
      <c r="H3698" t="str">
        <f>INDEX('Vensim Variables'!$B:$B,MATCH(EPS!$B3698,'Vensim Variables'!$A:$A,0))</f>
        <v>g pollutant</v>
      </c>
      <c r="I3698" t="str">
        <f t="shared" si="114"/>
        <v>CO2</v>
      </c>
      <c r="J3698">
        <f>INDEX(NoSettings!$D:$D,MATCH(EPS!$A3698,NoSettings!$A:$A,0))</f>
        <v>0</v>
      </c>
      <c r="K3698">
        <f>INDEX(GWP!$C$2:$C$13,MATCH(EPS!I3698,GWP!$B$2:$B$13,0))</f>
        <v>1</v>
      </c>
      <c r="L3698" s="4">
        <f t="shared" si="115"/>
        <v>0</v>
      </c>
    </row>
    <row r="3699" spans="1:12">
      <c r="A3699" t="s">
        <v>9303</v>
      </c>
      <c r="B3699" t="s">
        <v>7381</v>
      </c>
      <c r="C3699" t="s">
        <v>1737</v>
      </c>
      <c r="D3699" t="s">
        <v>6884</v>
      </c>
      <c r="E3699" t="s">
        <v>1705</v>
      </c>
      <c r="H3699" t="str">
        <f>INDEX('Vensim Variables'!$B:$B,MATCH(EPS!$B3699,'Vensim Variables'!$A:$A,0))</f>
        <v>g pollutant</v>
      </c>
      <c r="I3699" t="str">
        <f t="shared" si="114"/>
        <v>VOC</v>
      </c>
      <c r="J3699">
        <f>INDEX(NoSettings!$D:$D,MATCH(EPS!$A3699,NoSettings!$A:$A,0))</f>
        <v>0</v>
      </c>
      <c r="K3699">
        <f>INDEX(GWP!$C$2:$C$13,MATCH(EPS!I3699,GWP!$B$2:$B$13,0))</f>
        <v>0</v>
      </c>
      <c r="L3699" s="4">
        <f t="shared" si="115"/>
        <v>0</v>
      </c>
    </row>
    <row r="3700" spans="1:12">
      <c r="A3700" t="s">
        <v>9304</v>
      </c>
      <c r="B3700" t="s">
        <v>7381</v>
      </c>
      <c r="C3700" t="s">
        <v>1737</v>
      </c>
      <c r="D3700" t="s">
        <v>6884</v>
      </c>
      <c r="E3700" t="s">
        <v>1706</v>
      </c>
      <c r="H3700" t="str">
        <f>INDEX('Vensim Variables'!$B:$B,MATCH(EPS!$B3700,'Vensim Variables'!$A:$A,0))</f>
        <v>g pollutant</v>
      </c>
      <c r="I3700" t="str">
        <f t="shared" si="114"/>
        <v>CO</v>
      </c>
      <c r="J3700">
        <f>INDEX(NoSettings!$D:$D,MATCH(EPS!$A3700,NoSettings!$A:$A,0))</f>
        <v>0</v>
      </c>
      <c r="K3700">
        <f>INDEX(GWP!$C$2:$C$13,MATCH(EPS!I3700,GWP!$B$2:$B$13,0))</f>
        <v>0</v>
      </c>
      <c r="L3700" s="4">
        <f t="shared" si="115"/>
        <v>0</v>
      </c>
    </row>
    <row r="3701" spans="1:12">
      <c r="A3701" t="s">
        <v>9305</v>
      </c>
      <c r="B3701" t="s">
        <v>7381</v>
      </c>
      <c r="C3701" t="s">
        <v>1737</v>
      </c>
      <c r="D3701" t="s">
        <v>6884</v>
      </c>
      <c r="E3701" t="s">
        <v>1707</v>
      </c>
      <c r="H3701" t="str">
        <f>INDEX('Vensim Variables'!$B:$B,MATCH(EPS!$B3701,'Vensim Variables'!$A:$A,0))</f>
        <v>g pollutant</v>
      </c>
      <c r="I3701" t="str">
        <f t="shared" si="114"/>
        <v>NOx</v>
      </c>
      <c r="J3701">
        <f>INDEX(NoSettings!$D:$D,MATCH(EPS!$A3701,NoSettings!$A:$A,0))</f>
        <v>0</v>
      </c>
      <c r="K3701">
        <f>INDEX(GWP!$C$2:$C$13,MATCH(EPS!I3701,GWP!$B$2:$B$13,0))</f>
        <v>0</v>
      </c>
      <c r="L3701" s="4">
        <f t="shared" si="115"/>
        <v>0</v>
      </c>
    </row>
    <row r="3702" spans="1:12">
      <c r="A3702" t="s">
        <v>9306</v>
      </c>
      <c r="B3702" t="s">
        <v>7381</v>
      </c>
      <c r="C3702" t="s">
        <v>1737</v>
      </c>
      <c r="D3702" t="s">
        <v>6884</v>
      </c>
      <c r="E3702" t="s">
        <v>1708</v>
      </c>
      <c r="H3702" t="str">
        <f>INDEX('Vensim Variables'!$B:$B,MATCH(EPS!$B3702,'Vensim Variables'!$A:$A,0))</f>
        <v>g pollutant</v>
      </c>
      <c r="I3702" t="str">
        <f t="shared" si="114"/>
        <v>PM10</v>
      </c>
      <c r="J3702">
        <f>INDEX(NoSettings!$D:$D,MATCH(EPS!$A3702,NoSettings!$A:$A,0))</f>
        <v>0</v>
      </c>
      <c r="K3702">
        <f>INDEX(GWP!$C$2:$C$13,MATCH(EPS!I3702,GWP!$B$2:$B$13,0))</f>
        <v>0</v>
      </c>
      <c r="L3702" s="4">
        <f t="shared" si="115"/>
        <v>0</v>
      </c>
    </row>
    <row r="3703" spans="1:12">
      <c r="A3703" t="s">
        <v>9307</v>
      </c>
      <c r="B3703" t="s">
        <v>7381</v>
      </c>
      <c r="C3703" t="s">
        <v>1737</v>
      </c>
      <c r="D3703" t="s">
        <v>6884</v>
      </c>
      <c r="E3703" t="s">
        <v>1709</v>
      </c>
      <c r="H3703" t="str">
        <f>INDEX('Vensim Variables'!$B:$B,MATCH(EPS!$B3703,'Vensim Variables'!$A:$A,0))</f>
        <v>g pollutant</v>
      </c>
      <c r="I3703" t="str">
        <f t="shared" si="114"/>
        <v>PM25</v>
      </c>
      <c r="J3703">
        <f>INDEX(NoSettings!$D:$D,MATCH(EPS!$A3703,NoSettings!$A:$A,0))</f>
        <v>0</v>
      </c>
      <c r="K3703">
        <f>INDEX(GWP!$C$2:$C$13,MATCH(EPS!I3703,GWP!$B$2:$B$13,0))</f>
        <v>0</v>
      </c>
      <c r="L3703" s="4">
        <f t="shared" si="115"/>
        <v>0</v>
      </c>
    </row>
    <row r="3704" spans="1:12">
      <c r="A3704" t="s">
        <v>9308</v>
      </c>
      <c r="B3704" t="s">
        <v>7381</v>
      </c>
      <c r="C3704" t="s">
        <v>1737</v>
      </c>
      <c r="D3704" t="s">
        <v>6884</v>
      </c>
      <c r="E3704" t="s">
        <v>1710</v>
      </c>
      <c r="H3704" t="str">
        <f>INDEX('Vensim Variables'!$B:$B,MATCH(EPS!$B3704,'Vensim Variables'!$A:$A,0))</f>
        <v>g pollutant</v>
      </c>
      <c r="I3704" t="str">
        <f t="shared" si="114"/>
        <v>SOx</v>
      </c>
      <c r="J3704">
        <f>INDEX(NoSettings!$D:$D,MATCH(EPS!$A3704,NoSettings!$A:$A,0))</f>
        <v>0</v>
      </c>
      <c r="K3704">
        <f>INDEX(GWP!$C$2:$C$13,MATCH(EPS!I3704,GWP!$B$2:$B$13,0))</f>
        <v>0</v>
      </c>
      <c r="L3704" s="4">
        <f t="shared" si="115"/>
        <v>0</v>
      </c>
    </row>
    <row r="3705" spans="1:12">
      <c r="A3705" t="s">
        <v>9309</v>
      </c>
      <c r="B3705" t="s">
        <v>7381</v>
      </c>
      <c r="C3705" t="s">
        <v>1737</v>
      </c>
      <c r="D3705" t="s">
        <v>6884</v>
      </c>
      <c r="E3705" t="s">
        <v>1711</v>
      </c>
      <c r="H3705" t="str">
        <f>INDEX('Vensim Variables'!$B:$B,MATCH(EPS!$B3705,'Vensim Variables'!$A:$A,0))</f>
        <v>g pollutant</v>
      </c>
      <c r="I3705" t="str">
        <f t="shared" si="114"/>
        <v>BC</v>
      </c>
      <c r="J3705">
        <f>INDEX(NoSettings!$D:$D,MATCH(EPS!$A3705,NoSettings!$A:$A,0))</f>
        <v>0</v>
      </c>
      <c r="K3705">
        <f>INDEX(GWP!$C$2:$C$13,MATCH(EPS!I3705,GWP!$B$2:$B$13,0))</f>
        <v>0</v>
      </c>
      <c r="L3705" s="4">
        <f t="shared" si="115"/>
        <v>0</v>
      </c>
    </row>
    <row r="3706" spans="1:12">
      <c r="A3706" t="s">
        <v>9310</v>
      </c>
      <c r="B3706" t="s">
        <v>7381</v>
      </c>
      <c r="C3706" t="s">
        <v>1737</v>
      </c>
      <c r="D3706" t="s">
        <v>6884</v>
      </c>
      <c r="E3706" t="s">
        <v>1712</v>
      </c>
      <c r="H3706" t="str">
        <f>INDEX('Vensim Variables'!$B:$B,MATCH(EPS!$B3706,'Vensim Variables'!$A:$A,0))</f>
        <v>g pollutant</v>
      </c>
      <c r="I3706" t="str">
        <f t="shared" si="114"/>
        <v>OC</v>
      </c>
      <c r="J3706">
        <f>INDEX(NoSettings!$D:$D,MATCH(EPS!$A3706,NoSettings!$A:$A,0))</f>
        <v>0</v>
      </c>
      <c r="K3706">
        <f>INDEX(GWP!$C$2:$C$13,MATCH(EPS!I3706,GWP!$B$2:$B$13,0))</f>
        <v>0</v>
      </c>
      <c r="L3706" s="4">
        <f t="shared" si="115"/>
        <v>0</v>
      </c>
    </row>
    <row r="3707" spans="1:12">
      <c r="A3707" t="s">
        <v>9311</v>
      </c>
      <c r="B3707" t="s">
        <v>7381</v>
      </c>
      <c r="C3707" t="s">
        <v>1737</v>
      </c>
      <c r="D3707" t="s">
        <v>6884</v>
      </c>
      <c r="E3707" t="s">
        <v>1713</v>
      </c>
      <c r="H3707" t="str">
        <f>INDEX('Vensim Variables'!$B:$B,MATCH(EPS!$B3707,'Vensim Variables'!$A:$A,0))</f>
        <v>g pollutant</v>
      </c>
      <c r="I3707" t="str">
        <f t="shared" si="114"/>
        <v>CH4</v>
      </c>
      <c r="J3707">
        <f>INDEX(NoSettings!$D:$D,MATCH(EPS!$A3707,NoSettings!$A:$A,0))</f>
        <v>0</v>
      </c>
      <c r="K3707">
        <f>INDEX(GWP!$C$2:$C$13,MATCH(EPS!I3707,GWP!$B$2:$B$13,0))</f>
        <v>28</v>
      </c>
      <c r="L3707" s="4">
        <f t="shared" si="115"/>
        <v>0</v>
      </c>
    </row>
    <row r="3708" spans="1:12">
      <c r="A3708" t="s">
        <v>9312</v>
      </c>
      <c r="B3708" t="s">
        <v>7381</v>
      </c>
      <c r="C3708" t="s">
        <v>1737</v>
      </c>
      <c r="D3708" t="s">
        <v>6884</v>
      </c>
      <c r="E3708" t="s">
        <v>1714</v>
      </c>
      <c r="H3708" t="str">
        <f>INDEX('Vensim Variables'!$B:$B,MATCH(EPS!$B3708,'Vensim Variables'!$A:$A,0))</f>
        <v>g pollutant</v>
      </c>
      <c r="I3708" t="str">
        <f t="shared" si="114"/>
        <v>N2O</v>
      </c>
      <c r="J3708">
        <f>INDEX(NoSettings!$D:$D,MATCH(EPS!$A3708,NoSettings!$A:$A,0))</f>
        <v>0</v>
      </c>
      <c r="K3708">
        <f>INDEX(GWP!$C$2:$C$13,MATCH(EPS!I3708,GWP!$B$2:$B$13,0))</f>
        <v>265</v>
      </c>
      <c r="L3708" s="4">
        <f t="shared" si="115"/>
        <v>0</v>
      </c>
    </row>
    <row r="3709" spans="1:12">
      <c r="A3709" t="s">
        <v>9313</v>
      </c>
      <c r="B3709" t="s">
        <v>7381</v>
      </c>
      <c r="C3709" t="s">
        <v>1737</v>
      </c>
      <c r="D3709" t="s">
        <v>6884</v>
      </c>
      <c r="E3709" t="s">
        <v>1715</v>
      </c>
      <c r="H3709" t="str">
        <f>INDEX('Vensim Variables'!$B:$B,MATCH(EPS!$B3709,'Vensim Variables'!$A:$A,0))</f>
        <v>g pollutant</v>
      </c>
      <c r="I3709" t="str">
        <f t="shared" si="114"/>
        <v>F gases</v>
      </c>
      <c r="J3709">
        <f>INDEX(NoSettings!$D:$D,MATCH(EPS!$A3709,NoSettings!$A:$A,0))</f>
        <v>0</v>
      </c>
      <c r="K3709">
        <f>INDEX(GWP!$C$2:$C$13,MATCH(EPS!I3709,GWP!$B$2:$B$13,0))</f>
        <v>1</v>
      </c>
      <c r="L3709" s="4">
        <f t="shared" si="115"/>
        <v>0</v>
      </c>
    </row>
    <row r="3710" spans="1:12">
      <c r="A3710" t="s">
        <v>9314</v>
      </c>
      <c r="B3710" t="s">
        <v>7381</v>
      </c>
      <c r="C3710" t="s">
        <v>1737</v>
      </c>
      <c r="D3710" t="s">
        <v>6885</v>
      </c>
      <c r="E3710" t="s">
        <v>1702</v>
      </c>
      <c r="H3710" t="str">
        <f>INDEX('Vensim Variables'!$B:$B,MATCH(EPS!$B3710,'Vensim Variables'!$A:$A,0))</f>
        <v>g pollutant</v>
      </c>
      <c r="I3710" t="str">
        <f t="shared" si="114"/>
        <v>CO2</v>
      </c>
      <c r="J3710">
        <f>INDEX(NoSettings!$D:$D,MATCH(EPS!$A3710,NoSettings!$A:$A,0))</f>
        <v>0</v>
      </c>
      <c r="K3710">
        <f>INDEX(GWP!$C$2:$C$13,MATCH(EPS!I3710,GWP!$B$2:$B$13,0))</f>
        <v>1</v>
      </c>
      <c r="L3710" s="4">
        <f t="shared" si="115"/>
        <v>0</v>
      </c>
    </row>
    <row r="3711" spans="1:12">
      <c r="A3711" t="s">
        <v>9315</v>
      </c>
      <c r="B3711" t="s">
        <v>7381</v>
      </c>
      <c r="C3711" t="s">
        <v>1737</v>
      </c>
      <c r="D3711" t="s">
        <v>6885</v>
      </c>
      <c r="E3711" t="s">
        <v>1705</v>
      </c>
      <c r="H3711" t="str">
        <f>INDEX('Vensim Variables'!$B:$B,MATCH(EPS!$B3711,'Vensim Variables'!$A:$A,0))</f>
        <v>g pollutant</v>
      </c>
      <c r="I3711" t="str">
        <f t="shared" si="114"/>
        <v>VOC</v>
      </c>
      <c r="J3711">
        <f>INDEX(NoSettings!$D:$D,MATCH(EPS!$A3711,NoSettings!$A:$A,0))</f>
        <v>0</v>
      </c>
      <c r="K3711">
        <f>INDEX(GWP!$C$2:$C$13,MATCH(EPS!I3711,GWP!$B$2:$B$13,0))</f>
        <v>0</v>
      </c>
      <c r="L3711" s="4">
        <f t="shared" si="115"/>
        <v>0</v>
      </c>
    </row>
    <row r="3712" spans="1:12">
      <c r="A3712" t="s">
        <v>9316</v>
      </c>
      <c r="B3712" t="s">
        <v>7381</v>
      </c>
      <c r="C3712" t="s">
        <v>1737</v>
      </c>
      <c r="D3712" t="s">
        <v>6885</v>
      </c>
      <c r="E3712" t="s">
        <v>1706</v>
      </c>
      <c r="H3712" t="str">
        <f>INDEX('Vensim Variables'!$B:$B,MATCH(EPS!$B3712,'Vensim Variables'!$A:$A,0))</f>
        <v>g pollutant</v>
      </c>
      <c r="I3712" t="str">
        <f t="shared" si="114"/>
        <v>CO</v>
      </c>
      <c r="J3712">
        <f>INDEX(NoSettings!$D:$D,MATCH(EPS!$A3712,NoSettings!$A:$A,0))</f>
        <v>0</v>
      </c>
      <c r="K3712">
        <f>INDEX(GWP!$C$2:$C$13,MATCH(EPS!I3712,GWP!$B$2:$B$13,0))</f>
        <v>0</v>
      </c>
      <c r="L3712" s="4">
        <f t="shared" si="115"/>
        <v>0</v>
      </c>
    </row>
    <row r="3713" spans="1:12">
      <c r="A3713" t="s">
        <v>9317</v>
      </c>
      <c r="B3713" t="s">
        <v>7381</v>
      </c>
      <c r="C3713" t="s">
        <v>1737</v>
      </c>
      <c r="D3713" t="s">
        <v>6885</v>
      </c>
      <c r="E3713" t="s">
        <v>1707</v>
      </c>
      <c r="H3713" t="str">
        <f>INDEX('Vensim Variables'!$B:$B,MATCH(EPS!$B3713,'Vensim Variables'!$A:$A,0))</f>
        <v>g pollutant</v>
      </c>
      <c r="I3713" t="str">
        <f t="shared" si="114"/>
        <v>NOx</v>
      </c>
      <c r="J3713">
        <f>INDEX(NoSettings!$D:$D,MATCH(EPS!$A3713,NoSettings!$A:$A,0))</f>
        <v>0</v>
      </c>
      <c r="K3713">
        <f>INDEX(GWP!$C$2:$C$13,MATCH(EPS!I3713,GWP!$B$2:$B$13,0))</f>
        <v>0</v>
      </c>
      <c r="L3713" s="4">
        <f t="shared" si="115"/>
        <v>0</v>
      </c>
    </row>
    <row r="3714" spans="1:12">
      <c r="A3714" t="s">
        <v>9318</v>
      </c>
      <c r="B3714" t="s">
        <v>7381</v>
      </c>
      <c r="C3714" t="s">
        <v>1737</v>
      </c>
      <c r="D3714" t="s">
        <v>6885</v>
      </c>
      <c r="E3714" t="s">
        <v>1708</v>
      </c>
      <c r="H3714" t="str">
        <f>INDEX('Vensim Variables'!$B:$B,MATCH(EPS!$B3714,'Vensim Variables'!$A:$A,0))</f>
        <v>g pollutant</v>
      </c>
      <c r="I3714" t="str">
        <f t="shared" si="114"/>
        <v>PM10</v>
      </c>
      <c r="J3714">
        <f>INDEX(NoSettings!$D:$D,MATCH(EPS!$A3714,NoSettings!$A:$A,0))</f>
        <v>0</v>
      </c>
      <c r="K3714">
        <f>INDEX(GWP!$C$2:$C$13,MATCH(EPS!I3714,GWP!$B$2:$B$13,0))</f>
        <v>0</v>
      </c>
      <c r="L3714" s="4">
        <f t="shared" si="115"/>
        <v>0</v>
      </c>
    </row>
    <row r="3715" spans="1:12">
      <c r="A3715" t="s">
        <v>9319</v>
      </c>
      <c r="B3715" t="s">
        <v>7381</v>
      </c>
      <c r="C3715" t="s">
        <v>1737</v>
      </c>
      <c r="D3715" t="s">
        <v>6885</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INDEX(NoSettings!$D:$D,MATCH(EPS!$A3715,NoSettings!$A:$A,0))</f>
        <v>0</v>
      </c>
      <c r="K3715">
        <f>INDEX(GWP!$C$2:$C$13,MATCH(EPS!I3715,GWP!$B$2:$B$13,0))</f>
        <v>0</v>
      </c>
      <c r="L3715" s="4">
        <f t="shared" ref="L3715:L3778" si="117">IF(H3715="g pollutant",K3715*J3715/10^12,IF(H3715="MMTCO2e",J3715,IF(H3715="MWh",J3715,0)))</f>
        <v>0</v>
      </c>
    </row>
    <row r="3716" spans="1:12">
      <c r="A3716" t="s">
        <v>9320</v>
      </c>
      <c r="B3716" t="s">
        <v>7381</v>
      </c>
      <c r="C3716" t="s">
        <v>1737</v>
      </c>
      <c r="D3716" t="s">
        <v>6885</v>
      </c>
      <c r="E3716" t="s">
        <v>1710</v>
      </c>
      <c r="H3716" t="str">
        <f>INDEX('Vensim Variables'!$B:$B,MATCH(EPS!$B3716,'Vensim Variables'!$A:$A,0))</f>
        <v>g pollutant</v>
      </c>
      <c r="I3716" t="str">
        <f t="shared" si="116"/>
        <v>SOx</v>
      </c>
      <c r="J3716">
        <f>INDEX(NoSettings!$D:$D,MATCH(EPS!$A3716,NoSettings!$A:$A,0))</f>
        <v>0</v>
      </c>
      <c r="K3716">
        <f>INDEX(GWP!$C$2:$C$13,MATCH(EPS!I3716,GWP!$B$2:$B$13,0))</f>
        <v>0</v>
      </c>
      <c r="L3716" s="4">
        <f t="shared" si="117"/>
        <v>0</v>
      </c>
    </row>
    <row r="3717" spans="1:12">
      <c r="A3717" t="s">
        <v>9321</v>
      </c>
      <c r="B3717" t="s">
        <v>7381</v>
      </c>
      <c r="C3717" t="s">
        <v>1737</v>
      </c>
      <c r="D3717" t="s">
        <v>6885</v>
      </c>
      <c r="E3717" t="s">
        <v>1711</v>
      </c>
      <c r="H3717" t="str">
        <f>INDEX('Vensim Variables'!$B:$B,MATCH(EPS!$B3717,'Vensim Variables'!$A:$A,0))</f>
        <v>g pollutant</v>
      </c>
      <c r="I3717" t="str">
        <f t="shared" si="116"/>
        <v>BC</v>
      </c>
      <c r="J3717">
        <f>INDEX(NoSettings!$D:$D,MATCH(EPS!$A3717,NoSettings!$A:$A,0))</f>
        <v>0</v>
      </c>
      <c r="K3717">
        <f>INDEX(GWP!$C$2:$C$13,MATCH(EPS!I3717,GWP!$B$2:$B$13,0))</f>
        <v>0</v>
      </c>
      <c r="L3717" s="4">
        <f t="shared" si="117"/>
        <v>0</v>
      </c>
    </row>
    <row r="3718" spans="1:12">
      <c r="A3718" t="s">
        <v>9322</v>
      </c>
      <c r="B3718" t="s">
        <v>7381</v>
      </c>
      <c r="C3718" t="s">
        <v>1737</v>
      </c>
      <c r="D3718" t="s">
        <v>6885</v>
      </c>
      <c r="E3718" t="s">
        <v>1712</v>
      </c>
      <c r="H3718" t="str">
        <f>INDEX('Vensim Variables'!$B:$B,MATCH(EPS!$B3718,'Vensim Variables'!$A:$A,0))</f>
        <v>g pollutant</v>
      </c>
      <c r="I3718" t="str">
        <f t="shared" si="116"/>
        <v>OC</v>
      </c>
      <c r="J3718">
        <f>INDEX(NoSettings!$D:$D,MATCH(EPS!$A3718,NoSettings!$A:$A,0))</f>
        <v>0</v>
      </c>
      <c r="K3718">
        <f>INDEX(GWP!$C$2:$C$13,MATCH(EPS!I3718,GWP!$B$2:$B$13,0))</f>
        <v>0</v>
      </c>
      <c r="L3718" s="4">
        <f t="shared" si="117"/>
        <v>0</v>
      </c>
    </row>
    <row r="3719" spans="1:12">
      <c r="A3719" t="s">
        <v>9323</v>
      </c>
      <c r="B3719" t="s">
        <v>7381</v>
      </c>
      <c r="C3719" t="s">
        <v>1737</v>
      </c>
      <c r="D3719" t="s">
        <v>6885</v>
      </c>
      <c r="E3719" t="s">
        <v>1713</v>
      </c>
      <c r="H3719" t="str">
        <f>INDEX('Vensim Variables'!$B:$B,MATCH(EPS!$B3719,'Vensim Variables'!$A:$A,0))</f>
        <v>g pollutant</v>
      </c>
      <c r="I3719" t="str">
        <f t="shared" si="116"/>
        <v>CH4</v>
      </c>
      <c r="J3719">
        <f>INDEX(NoSettings!$D:$D,MATCH(EPS!$A3719,NoSettings!$A:$A,0))</f>
        <v>0</v>
      </c>
      <c r="K3719">
        <f>INDEX(GWP!$C$2:$C$13,MATCH(EPS!I3719,GWP!$B$2:$B$13,0))</f>
        <v>28</v>
      </c>
      <c r="L3719" s="4">
        <f t="shared" si="117"/>
        <v>0</v>
      </c>
    </row>
    <row r="3720" spans="1:12">
      <c r="A3720" t="s">
        <v>9324</v>
      </c>
      <c r="B3720" t="s">
        <v>7381</v>
      </c>
      <c r="C3720" t="s">
        <v>1737</v>
      </c>
      <c r="D3720" t="s">
        <v>6885</v>
      </c>
      <c r="E3720" t="s">
        <v>1714</v>
      </c>
      <c r="H3720" t="str">
        <f>INDEX('Vensim Variables'!$B:$B,MATCH(EPS!$B3720,'Vensim Variables'!$A:$A,0))</f>
        <v>g pollutant</v>
      </c>
      <c r="I3720" t="str">
        <f t="shared" si="116"/>
        <v>N2O</v>
      </c>
      <c r="J3720">
        <f>INDEX(NoSettings!$D:$D,MATCH(EPS!$A3720,NoSettings!$A:$A,0))</f>
        <v>0</v>
      </c>
      <c r="K3720">
        <f>INDEX(GWP!$C$2:$C$13,MATCH(EPS!I3720,GWP!$B$2:$B$13,0))</f>
        <v>265</v>
      </c>
      <c r="L3720" s="4">
        <f t="shared" si="117"/>
        <v>0</v>
      </c>
    </row>
    <row r="3721" spans="1:12">
      <c r="A3721" t="s">
        <v>9325</v>
      </c>
      <c r="B3721" t="s">
        <v>7381</v>
      </c>
      <c r="C3721" t="s">
        <v>1737</v>
      </c>
      <c r="D3721" t="s">
        <v>6885</v>
      </c>
      <c r="E3721" t="s">
        <v>1715</v>
      </c>
      <c r="H3721" t="str">
        <f>INDEX('Vensim Variables'!$B:$B,MATCH(EPS!$B3721,'Vensim Variables'!$A:$A,0))</f>
        <v>g pollutant</v>
      </c>
      <c r="I3721" t="str">
        <f t="shared" si="116"/>
        <v>F gases</v>
      </c>
      <c r="J3721">
        <f>INDEX(NoSettings!$D:$D,MATCH(EPS!$A3721,NoSettings!$A:$A,0))</f>
        <v>0</v>
      </c>
      <c r="K3721">
        <f>INDEX(GWP!$C$2:$C$13,MATCH(EPS!I3721,GWP!$B$2:$B$13,0))</f>
        <v>1</v>
      </c>
      <c r="L3721" s="4">
        <f t="shared" si="117"/>
        <v>0</v>
      </c>
    </row>
    <row r="3722" spans="1:12">
      <c r="A3722" t="s">
        <v>9326</v>
      </c>
      <c r="B3722" t="s">
        <v>7381</v>
      </c>
      <c r="C3722" t="s">
        <v>1737</v>
      </c>
      <c r="D3722" t="s">
        <v>6886</v>
      </c>
      <c r="E3722" t="s">
        <v>1702</v>
      </c>
      <c r="H3722" t="str">
        <f>INDEX('Vensim Variables'!$B:$B,MATCH(EPS!$B3722,'Vensim Variables'!$A:$A,0))</f>
        <v>g pollutant</v>
      </c>
      <c r="I3722" t="str">
        <f t="shared" si="116"/>
        <v>CO2</v>
      </c>
      <c r="J3722">
        <f>INDEX(NoSettings!$D:$D,MATCH(EPS!$A3722,NoSettings!$A:$A,0))</f>
        <v>0</v>
      </c>
      <c r="K3722">
        <f>INDEX(GWP!$C$2:$C$13,MATCH(EPS!I3722,GWP!$B$2:$B$13,0))</f>
        <v>1</v>
      </c>
      <c r="L3722" s="4">
        <f t="shared" si="117"/>
        <v>0</v>
      </c>
    </row>
    <row r="3723" spans="1:12">
      <c r="A3723" t="s">
        <v>9327</v>
      </c>
      <c r="B3723" t="s">
        <v>7381</v>
      </c>
      <c r="C3723" t="s">
        <v>1737</v>
      </c>
      <c r="D3723" t="s">
        <v>6886</v>
      </c>
      <c r="E3723" t="s">
        <v>1705</v>
      </c>
      <c r="H3723" t="str">
        <f>INDEX('Vensim Variables'!$B:$B,MATCH(EPS!$B3723,'Vensim Variables'!$A:$A,0))</f>
        <v>g pollutant</v>
      </c>
      <c r="I3723" t="str">
        <f t="shared" si="116"/>
        <v>VOC</v>
      </c>
      <c r="J3723">
        <f>INDEX(NoSettings!$D:$D,MATCH(EPS!$A3723,NoSettings!$A:$A,0))</f>
        <v>0</v>
      </c>
      <c r="K3723">
        <f>INDEX(GWP!$C$2:$C$13,MATCH(EPS!I3723,GWP!$B$2:$B$13,0))</f>
        <v>0</v>
      </c>
      <c r="L3723" s="4">
        <f t="shared" si="117"/>
        <v>0</v>
      </c>
    </row>
    <row r="3724" spans="1:12">
      <c r="A3724" t="s">
        <v>9328</v>
      </c>
      <c r="B3724" t="s">
        <v>7381</v>
      </c>
      <c r="C3724" t="s">
        <v>1737</v>
      </c>
      <c r="D3724" t="s">
        <v>6886</v>
      </c>
      <c r="E3724" t="s">
        <v>1706</v>
      </c>
      <c r="H3724" t="str">
        <f>INDEX('Vensim Variables'!$B:$B,MATCH(EPS!$B3724,'Vensim Variables'!$A:$A,0))</f>
        <v>g pollutant</v>
      </c>
      <c r="I3724" t="str">
        <f t="shared" si="116"/>
        <v>CO</v>
      </c>
      <c r="J3724">
        <f>INDEX(NoSettings!$D:$D,MATCH(EPS!$A3724,NoSettings!$A:$A,0))</f>
        <v>0</v>
      </c>
      <c r="K3724">
        <f>INDEX(GWP!$C$2:$C$13,MATCH(EPS!I3724,GWP!$B$2:$B$13,0))</f>
        <v>0</v>
      </c>
      <c r="L3724" s="4">
        <f t="shared" si="117"/>
        <v>0</v>
      </c>
    </row>
    <row r="3725" spans="1:12">
      <c r="A3725" t="s">
        <v>9329</v>
      </c>
      <c r="B3725" t="s">
        <v>7381</v>
      </c>
      <c r="C3725" t="s">
        <v>1737</v>
      </c>
      <c r="D3725" t="s">
        <v>6886</v>
      </c>
      <c r="E3725" t="s">
        <v>1707</v>
      </c>
      <c r="H3725" t="str">
        <f>INDEX('Vensim Variables'!$B:$B,MATCH(EPS!$B3725,'Vensim Variables'!$A:$A,0))</f>
        <v>g pollutant</v>
      </c>
      <c r="I3725" t="str">
        <f t="shared" si="116"/>
        <v>NOx</v>
      </c>
      <c r="J3725">
        <f>INDEX(NoSettings!$D:$D,MATCH(EPS!$A3725,NoSettings!$A:$A,0))</f>
        <v>0</v>
      </c>
      <c r="K3725">
        <f>INDEX(GWP!$C$2:$C$13,MATCH(EPS!I3725,GWP!$B$2:$B$13,0))</f>
        <v>0</v>
      </c>
      <c r="L3725" s="4">
        <f t="shared" si="117"/>
        <v>0</v>
      </c>
    </row>
    <row r="3726" spans="1:12">
      <c r="A3726" t="s">
        <v>9330</v>
      </c>
      <c r="B3726" t="s">
        <v>7381</v>
      </c>
      <c r="C3726" t="s">
        <v>1737</v>
      </c>
      <c r="D3726" t="s">
        <v>6886</v>
      </c>
      <c r="E3726" t="s">
        <v>1708</v>
      </c>
      <c r="H3726" t="str">
        <f>INDEX('Vensim Variables'!$B:$B,MATCH(EPS!$B3726,'Vensim Variables'!$A:$A,0))</f>
        <v>g pollutant</v>
      </c>
      <c r="I3726" t="str">
        <f t="shared" si="116"/>
        <v>PM10</v>
      </c>
      <c r="J3726">
        <f>INDEX(NoSettings!$D:$D,MATCH(EPS!$A3726,NoSettings!$A:$A,0))</f>
        <v>0</v>
      </c>
      <c r="K3726">
        <f>INDEX(GWP!$C$2:$C$13,MATCH(EPS!I3726,GWP!$B$2:$B$13,0))</f>
        <v>0</v>
      </c>
      <c r="L3726" s="4">
        <f t="shared" si="117"/>
        <v>0</v>
      </c>
    </row>
    <row r="3727" spans="1:12">
      <c r="A3727" t="s">
        <v>9331</v>
      </c>
      <c r="B3727" t="s">
        <v>7381</v>
      </c>
      <c r="C3727" t="s">
        <v>1737</v>
      </c>
      <c r="D3727" t="s">
        <v>6886</v>
      </c>
      <c r="E3727" t="s">
        <v>1709</v>
      </c>
      <c r="H3727" t="str">
        <f>INDEX('Vensim Variables'!$B:$B,MATCH(EPS!$B3727,'Vensim Variables'!$A:$A,0))</f>
        <v>g pollutant</v>
      </c>
      <c r="I3727" t="str">
        <f t="shared" si="116"/>
        <v>PM25</v>
      </c>
      <c r="J3727">
        <f>INDEX(NoSettings!$D:$D,MATCH(EPS!$A3727,NoSettings!$A:$A,0))</f>
        <v>0</v>
      </c>
      <c r="K3727">
        <f>INDEX(GWP!$C$2:$C$13,MATCH(EPS!I3727,GWP!$B$2:$B$13,0))</f>
        <v>0</v>
      </c>
      <c r="L3727" s="4">
        <f t="shared" si="117"/>
        <v>0</v>
      </c>
    </row>
    <row r="3728" spans="1:12">
      <c r="A3728" t="s">
        <v>9332</v>
      </c>
      <c r="B3728" t="s">
        <v>7381</v>
      </c>
      <c r="C3728" t="s">
        <v>1737</v>
      </c>
      <c r="D3728" t="s">
        <v>6886</v>
      </c>
      <c r="E3728" t="s">
        <v>1710</v>
      </c>
      <c r="H3728" t="str">
        <f>INDEX('Vensim Variables'!$B:$B,MATCH(EPS!$B3728,'Vensim Variables'!$A:$A,0))</f>
        <v>g pollutant</v>
      </c>
      <c r="I3728" t="str">
        <f t="shared" si="116"/>
        <v>SOx</v>
      </c>
      <c r="J3728">
        <f>INDEX(NoSettings!$D:$D,MATCH(EPS!$A3728,NoSettings!$A:$A,0))</f>
        <v>0</v>
      </c>
      <c r="K3728">
        <f>INDEX(GWP!$C$2:$C$13,MATCH(EPS!I3728,GWP!$B$2:$B$13,0))</f>
        <v>0</v>
      </c>
      <c r="L3728" s="4">
        <f t="shared" si="117"/>
        <v>0</v>
      </c>
    </row>
    <row r="3729" spans="1:12">
      <c r="A3729" t="s">
        <v>9333</v>
      </c>
      <c r="B3729" t="s">
        <v>7381</v>
      </c>
      <c r="C3729" t="s">
        <v>1737</v>
      </c>
      <c r="D3729" t="s">
        <v>6886</v>
      </c>
      <c r="E3729" t="s">
        <v>1711</v>
      </c>
      <c r="H3729" t="str">
        <f>INDEX('Vensim Variables'!$B:$B,MATCH(EPS!$B3729,'Vensim Variables'!$A:$A,0))</f>
        <v>g pollutant</v>
      </c>
      <c r="I3729" t="str">
        <f t="shared" si="116"/>
        <v>BC</v>
      </c>
      <c r="J3729">
        <f>INDEX(NoSettings!$D:$D,MATCH(EPS!$A3729,NoSettings!$A:$A,0))</f>
        <v>0</v>
      </c>
      <c r="K3729">
        <f>INDEX(GWP!$C$2:$C$13,MATCH(EPS!I3729,GWP!$B$2:$B$13,0))</f>
        <v>0</v>
      </c>
      <c r="L3729" s="4">
        <f t="shared" si="117"/>
        <v>0</v>
      </c>
    </row>
    <row r="3730" spans="1:12">
      <c r="A3730" t="s">
        <v>9334</v>
      </c>
      <c r="B3730" t="s">
        <v>7381</v>
      </c>
      <c r="C3730" t="s">
        <v>1737</v>
      </c>
      <c r="D3730" t="s">
        <v>6886</v>
      </c>
      <c r="E3730" t="s">
        <v>1712</v>
      </c>
      <c r="H3730" t="str">
        <f>INDEX('Vensim Variables'!$B:$B,MATCH(EPS!$B3730,'Vensim Variables'!$A:$A,0))</f>
        <v>g pollutant</v>
      </c>
      <c r="I3730" t="str">
        <f t="shared" si="116"/>
        <v>OC</v>
      </c>
      <c r="J3730">
        <f>INDEX(NoSettings!$D:$D,MATCH(EPS!$A3730,NoSettings!$A:$A,0))</f>
        <v>0</v>
      </c>
      <c r="K3730">
        <f>INDEX(GWP!$C$2:$C$13,MATCH(EPS!I3730,GWP!$B$2:$B$13,0))</f>
        <v>0</v>
      </c>
      <c r="L3730" s="4">
        <f t="shared" si="117"/>
        <v>0</v>
      </c>
    </row>
    <row r="3731" spans="1:12">
      <c r="A3731" t="s">
        <v>9335</v>
      </c>
      <c r="B3731" t="s">
        <v>7381</v>
      </c>
      <c r="C3731" t="s">
        <v>1737</v>
      </c>
      <c r="D3731" t="s">
        <v>6886</v>
      </c>
      <c r="E3731" t="s">
        <v>1713</v>
      </c>
      <c r="H3731" t="str">
        <f>INDEX('Vensim Variables'!$B:$B,MATCH(EPS!$B3731,'Vensim Variables'!$A:$A,0))</f>
        <v>g pollutant</v>
      </c>
      <c r="I3731" t="str">
        <f t="shared" si="116"/>
        <v>CH4</v>
      </c>
      <c r="J3731">
        <f>INDEX(NoSettings!$D:$D,MATCH(EPS!$A3731,NoSettings!$A:$A,0))</f>
        <v>0</v>
      </c>
      <c r="K3731">
        <f>INDEX(GWP!$C$2:$C$13,MATCH(EPS!I3731,GWP!$B$2:$B$13,0))</f>
        <v>28</v>
      </c>
      <c r="L3731" s="4">
        <f t="shared" si="117"/>
        <v>0</v>
      </c>
    </row>
    <row r="3732" spans="1:12">
      <c r="A3732" t="s">
        <v>9336</v>
      </c>
      <c r="B3732" t="s">
        <v>7381</v>
      </c>
      <c r="C3732" t="s">
        <v>1737</v>
      </c>
      <c r="D3732" t="s">
        <v>6886</v>
      </c>
      <c r="E3732" t="s">
        <v>1714</v>
      </c>
      <c r="H3732" t="str">
        <f>INDEX('Vensim Variables'!$B:$B,MATCH(EPS!$B3732,'Vensim Variables'!$A:$A,0))</f>
        <v>g pollutant</v>
      </c>
      <c r="I3732" t="str">
        <f t="shared" si="116"/>
        <v>N2O</v>
      </c>
      <c r="J3732">
        <f>INDEX(NoSettings!$D:$D,MATCH(EPS!$A3732,NoSettings!$A:$A,0))</f>
        <v>0</v>
      </c>
      <c r="K3732">
        <f>INDEX(GWP!$C$2:$C$13,MATCH(EPS!I3732,GWP!$B$2:$B$13,0))</f>
        <v>265</v>
      </c>
      <c r="L3732" s="4">
        <f t="shared" si="117"/>
        <v>0</v>
      </c>
    </row>
    <row r="3733" spans="1:12">
      <c r="A3733" t="s">
        <v>9337</v>
      </c>
      <c r="B3733" t="s">
        <v>7381</v>
      </c>
      <c r="C3733" t="s">
        <v>1737</v>
      </c>
      <c r="D3733" t="s">
        <v>6886</v>
      </c>
      <c r="E3733" t="s">
        <v>1715</v>
      </c>
      <c r="H3733" t="str">
        <f>INDEX('Vensim Variables'!$B:$B,MATCH(EPS!$B3733,'Vensim Variables'!$A:$A,0))</f>
        <v>g pollutant</v>
      </c>
      <c r="I3733" t="str">
        <f t="shared" si="116"/>
        <v>F gases</v>
      </c>
      <c r="J3733">
        <f>INDEX(NoSettings!$D:$D,MATCH(EPS!$A3733,NoSettings!$A:$A,0))</f>
        <v>0</v>
      </c>
      <c r="K3733">
        <f>INDEX(GWP!$C$2:$C$13,MATCH(EPS!I3733,GWP!$B$2:$B$13,0))</f>
        <v>1</v>
      </c>
      <c r="L3733" s="4">
        <f t="shared" si="117"/>
        <v>0</v>
      </c>
    </row>
    <row r="3734" spans="1:12">
      <c r="A3734" t="s">
        <v>9338</v>
      </c>
      <c r="B3734" t="s">
        <v>7381</v>
      </c>
      <c r="C3734" t="s">
        <v>1737</v>
      </c>
      <c r="D3734" t="s">
        <v>6887</v>
      </c>
      <c r="E3734" t="s">
        <v>1702</v>
      </c>
      <c r="H3734" t="str">
        <f>INDEX('Vensim Variables'!$B:$B,MATCH(EPS!$B3734,'Vensim Variables'!$A:$A,0))</f>
        <v>g pollutant</v>
      </c>
      <c r="I3734" t="str">
        <f t="shared" si="116"/>
        <v>CO2</v>
      </c>
      <c r="J3734">
        <f>INDEX(NoSettings!$D:$D,MATCH(EPS!$A3734,NoSettings!$A:$A,0))</f>
        <v>0</v>
      </c>
      <c r="K3734">
        <f>INDEX(GWP!$C$2:$C$13,MATCH(EPS!I3734,GWP!$B$2:$B$13,0))</f>
        <v>1</v>
      </c>
      <c r="L3734" s="4">
        <f t="shared" si="117"/>
        <v>0</v>
      </c>
    </row>
    <row r="3735" spans="1:12">
      <c r="A3735" t="s">
        <v>9339</v>
      </c>
      <c r="B3735" t="s">
        <v>7381</v>
      </c>
      <c r="C3735" t="s">
        <v>1737</v>
      </c>
      <c r="D3735" t="s">
        <v>6887</v>
      </c>
      <c r="E3735" t="s">
        <v>1705</v>
      </c>
      <c r="H3735" t="str">
        <f>INDEX('Vensim Variables'!$B:$B,MATCH(EPS!$B3735,'Vensim Variables'!$A:$A,0))</f>
        <v>g pollutant</v>
      </c>
      <c r="I3735" t="str">
        <f t="shared" si="116"/>
        <v>VOC</v>
      </c>
      <c r="J3735">
        <f>INDEX(NoSettings!$D:$D,MATCH(EPS!$A3735,NoSettings!$A:$A,0))</f>
        <v>0</v>
      </c>
      <c r="K3735">
        <f>INDEX(GWP!$C$2:$C$13,MATCH(EPS!I3735,GWP!$B$2:$B$13,0))</f>
        <v>0</v>
      </c>
      <c r="L3735" s="4">
        <f t="shared" si="117"/>
        <v>0</v>
      </c>
    </row>
    <row r="3736" spans="1:12">
      <c r="A3736" t="s">
        <v>9340</v>
      </c>
      <c r="B3736" t="s">
        <v>7381</v>
      </c>
      <c r="C3736" t="s">
        <v>1737</v>
      </c>
      <c r="D3736" t="s">
        <v>6887</v>
      </c>
      <c r="E3736" t="s">
        <v>1706</v>
      </c>
      <c r="H3736" t="str">
        <f>INDEX('Vensim Variables'!$B:$B,MATCH(EPS!$B3736,'Vensim Variables'!$A:$A,0))</f>
        <v>g pollutant</v>
      </c>
      <c r="I3736" t="str">
        <f t="shared" si="116"/>
        <v>CO</v>
      </c>
      <c r="J3736">
        <f>INDEX(NoSettings!$D:$D,MATCH(EPS!$A3736,NoSettings!$A:$A,0))</f>
        <v>0</v>
      </c>
      <c r="K3736">
        <f>INDEX(GWP!$C$2:$C$13,MATCH(EPS!I3736,GWP!$B$2:$B$13,0))</f>
        <v>0</v>
      </c>
      <c r="L3736" s="4">
        <f t="shared" si="117"/>
        <v>0</v>
      </c>
    </row>
    <row r="3737" spans="1:12">
      <c r="A3737" t="s">
        <v>9341</v>
      </c>
      <c r="B3737" t="s">
        <v>7381</v>
      </c>
      <c r="C3737" t="s">
        <v>1737</v>
      </c>
      <c r="D3737" t="s">
        <v>6887</v>
      </c>
      <c r="E3737" t="s">
        <v>1707</v>
      </c>
      <c r="H3737" t="str">
        <f>INDEX('Vensim Variables'!$B:$B,MATCH(EPS!$B3737,'Vensim Variables'!$A:$A,0))</f>
        <v>g pollutant</v>
      </c>
      <c r="I3737" t="str">
        <f t="shared" si="116"/>
        <v>NOx</v>
      </c>
      <c r="J3737">
        <f>INDEX(NoSettings!$D:$D,MATCH(EPS!$A3737,NoSettings!$A:$A,0))</f>
        <v>0</v>
      </c>
      <c r="K3737">
        <f>INDEX(GWP!$C$2:$C$13,MATCH(EPS!I3737,GWP!$B$2:$B$13,0))</f>
        <v>0</v>
      </c>
      <c r="L3737" s="4">
        <f t="shared" si="117"/>
        <v>0</v>
      </c>
    </row>
    <row r="3738" spans="1:12">
      <c r="A3738" t="s">
        <v>9342</v>
      </c>
      <c r="B3738" t="s">
        <v>7381</v>
      </c>
      <c r="C3738" t="s">
        <v>1737</v>
      </c>
      <c r="D3738" t="s">
        <v>6887</v>
      </c>
      <c r="E3738" t="s">
        <v>1708</v>
      </c>
      <c r="H3738" t="str">
        <f>INDEX('Vensim Variables'!$B:$B,MATCH(EPS!$B3738,'Vensim Variables'!$A:$A,0))</f>
        <v>g pollutant</v>
      </c>
      <c r="I3738" t="str">
        <f t="shared" si="116"/>
        <v>PM10</v>
      </c>
      <c r="J3738">
        <f>INDEX(NoSettings!$D:$D,MATCH(EPS!$A3738,NoSettings!$A:$A,0))</f>
        <v>0</v>
      </c>
      <c r="K3738">
        <f>INDEX(GWP!$C$2:$C$13,MATCH(EPS!I3738,GWP!$B$2:$B$13,0))</f>
        <v>0</v>
      </c>
      <c r="L3738" s="4">
        <f t="shared" si="117"/>
        <v>0</v>
      </c>
    </row>
    <row r="3739" spans="1:12">
      <c r="A3739" t="s">
        <v>9343</v>
      </c>
      <c r="B3739" t="s">
        <v>7381</v>
      </c>
      <c r="C3739" t="s">
        <v>1737</v>
      </c>
      <c r="D3739" t="s">
        <v>6887</v>
      </c>
      <c r="E3739" t="s">
        <v>1709</v>
      </c>
      <c r="H3739" t="str">
        <f>INDEX('Vensim Variables'!$B:$B,MATCH(EPS!$B3739,'Vensim Variables'!$A:$A,0))</f>
        <v>g pollutant</v>
      </c>
      <c r="I3739" t="str">
        <f t="shared" si="116"/>
        <v>PM25</v>
      </c>
      <c r="J3739">
        <f>INDEX(NoSettings!$D:$D,MATCH(EPS!$A3739,NoSettings!$A:$A,0))</f>
        <v>0</v>
      </c>
      <c r="K3739">
        <f>INDEX(GWP!$C$2:$C$13,MATCH(EPS!I3739,GWP!$B$2:$B$13,0))</f>
        <v>0</v>
      </c>
      <c r="L3739" s="4">
        <f t="shared" si="117"/>
        <v>0</v>
      </c>
    </row>
    <row r="3740" spans="1:12">
      <c r="A3740" t="s">
        <v>9344</v>
      </c>
      <c r="B3740" t="s">
        <v>7381</v>
      </c>
      <c r="C3740" t="s">
        <v>1737</v>
      </c>
      <c r="D3740" t="s">
        <v>6887</v>
      </c>
      <c r="E3740" t="s">
        <v>1710</v>
      </c>
      <c r="H3740" t="str">
        <f>INDEX('Vensim Variables'!$B:$B,MATCH(EPS!$B3740,'Vensim Variables'!$A:$A,0))</f>
        <v>g pollutant</v>
      </c>
      <c r="I3740" t="str">
        <f t="shared" si="116"/>
        <v>SOx</v>
      </c>
      <c r="J3740">
        <f>INDEX(NoSettings!$D:$D,MATCH(EPS!$A3740,NoSettings!$A:$A,0))</f>
        <v>0</v>
      </c>
      <c r="K3740">
        <f>INDEX(GWP!$C$2:$C$13,MATCH(EPS!I3740,GWP!$B$2:$B$13,0))</f>
        <v>0</v>
      </c>
      <c r="L3740" s="4">
        <f t="shared" si="117"/>
        <v>0</v>
      </c>
    </row>
    <row r="3741" spans="1:12">
      <c r="A3741" t="s">
        <v>9345</v>
      </c>
      <c r="B3741" t="s">
        <v>7381</v>
      </c>
      <c r="C3741" t="s">
        <v>1737</v>
      </c>
      <c r="D3741" t="s">
        <v>6887</v>
      </c>
      <c r="E3741" t="s">
        <v>1711</v>
      </c>
      <c r="H3741" t="str">
        <f>INDEX('Vensim Variables'!$B:$B,MATCH(EPS!$B3741,'Vensim Variables'!$A:$A,0))</f>
        <v>g pollutant</v>
      </c>
      <c r="I3741" t="str">
        <f t="shared" si="116"/>
        <v>BC</v>
      </c>
      <c r="J3741">
        <f>INDEX(NoSettings!$D:$D,MATCH(EPS!$A3741,NoSettings!$A:$A,0))</f>
        <v>0</v>
      </c>
      <c r="K3741">
        <f>INDEX(GWP!$C$2:$C$13,MATCH(EPS!I3741,GWP!$B$2:$B$13,0))</f>
        <v>0</v>
      </c>
      <c r="L3741" s="4">
        <f t="shared" si="117"/>
        <v>0</v>
      </c>
    </row>
    <row r="3742" spans="1:12">
      <c r="A3742" t="s">
        <v>9346</v>
      </c>
      <c r="B3742" t="s">
        <v>7381</v>
      </c>
      <c r="C3742" t="s">
        <v>1737</v>
      </c>
      <c r="D3742" t="s">
        <v>6887</v>
      </c>
      <c r="E3742" t="s">
        <v>1712</v>
      </c>
      <c r="H3742" t="str">
        <f>INDEX('Vensim Variables'!$B:$B,MATCH(EPS!$B3742,'Vensim Variables'!$A:$A,0))</f>
        <v>g pollutant</v>
      </c>
      <c r="I3742" t="str">
        <f t="shared" si="116"/>
        <v>OC</v>
      </c>
      <c r="J3742">
        <f>INDEX(NoSettings!$D:$D,MATCH(EPS!$A3742,NoSettings!$A:$A,0))</f>
        <v>0</v>
      </c>
      <c r="K3742">
        <f>INDEX(GWP!$C$2:$C$13,MATCH(EPS!I3742,GWP!$B$2:$B$13,0))</f>
        <v>0</v>
      </c>
      <c r="L3742" s="4">
        <f t="shared" si="117"/>
        <v>0</v>
      </c>
    </row>
    <row r="3743" spans="1:12">
      <c r="A3743" t="s">
        <v>9347</v>
      </c>
      <c r="B3743" t="s">
        <v>7381</v>
      </c>
      <c r="C3743" t="s">
        <v>1737</v>
      </c>
      <c r="D3743" t="s">
        <v>6887</v>
      </c>
      <c r="E3743" t="s">
        <v>1713</v>
      </c>
      <c r="H3743" t="str">
        <f>INDEX('Vensim Variables'!$B:$B,MATCH(EPS!$B3743,'Vensim Variables'!$A:$A,0))</f>
        <v>g pollutant</v>
      </c>
      <c r="I3743" t="str">
        <f t="shared" si="116"/>
        <v>CH4</v>
      </c>
      <c r="J3743">
        <f>INDEX(NoSettings!$D:$D,MATCH(EPS!$A3743,NoSettings!$A:$A,0))</f>
        <v>0</v>
      </c>
      <c r="K3743">
        <f>INDEX(GWP!$C$2:$C$13,MATCH(EPS!I3743,GWP!$B$2:$B$13,0))</f>
        <v>28</v>
      </c>
      <c r="L3743" s="4">
        <f t="shared" si="117"/>
        <v>0</v>
      </c>
    </row>
    <row r="3744" spans="1:12">
      <c r="A3744" t="s">
        <v>9348</v>
      </c>
      <c r="B3744" t="s">
        <v>7381</v>
      </c>
      <c r="C3744" t="s">
        <v>1737</v>
      </c>
      <c r="D3744" t="s">
        <v>6887</v>
      </c>
      <c r="E3744" t="s">
        <v>1714</v>
      </c>
      <c r="H3744" t="str">
        <f>INDEX('Vensim Variables'!$B:$B,MATCH(EPS!$B3744,'Vensim Variables'!$A:$A,0))</f>
        <v>g pollutant</v>
      </c>
      <c r="I3744" t="str">
        <f t="shared" si="116"/>
        <v>N2O</v>
      </c>
      <c r="J3744">
        <f>INDEX(NoSettings!$D:$D,MATCH(EPS!$A3744,NoSettings!$A:$A,0))</f>
        <v>0</v>
      </c>
      <c r="K3744">
        <f>INDEX(GWP!$C$2:$C$13,MATCH(EPS!I3744,GWP!$B$2:$B$13,0))</f>
        <v>265</v>
      </c>
      <c r="L3744" s="4">
        <f t="shared" si="117"/>
        <v>0</v>
      </c>
    </row>
    <row r="3745" spans="1:12">
      <c r="A3745" t="s">
        <v>9349</v>
      </c>
      <c r="B3745" t="s">
        <v>7381</v>
      </c>
      <c r="C3745" t="s">
        <v>1737</v>
      </c>
      <c r="D3745" t="s">
        <v>6887</v>
      </c>
      <c r="E3745" t="s">
        <v>1715</v>
      </c>
      <c r="H3745" t="str">
        <f>INDEX('Vensim Variables'!$B:$B,MATCH(EPS!$B3745,'Vensim Variables'!$A:$A,0))</f>
        <v>g pollutant</v>
      </c>
      <c r="I3745" t="str">
        <f t="shared" si="116"/>
        <v>F gases</v>
      </c>
      <c r="J3745">
        <f>INDEX(NoSettings!$D:$D,MATCH(EPS!$A3745,NoSettings!$A:$A,0))</f>
        <v>0</v>
      </c>
      <c r="K3745">
        <f>INDEX(GWP!$C$2:$C$13,MATCH(EPS!I3745,GWP!$B$2:$B$13,0))</f>
        <v>1</v>
      </c>
      <c r="L3745" s="4">
        <f t="shared" si="117"/>
        <v>0</v>
      </c>
    </row>
    <row r="3746" spans="1:12">
      <c r="A3746" t="s">
        <v>9350</v>
      </c>
      <c r="B3746" t="s">
        <v>7381</v>
      </c>
      <c r="C3746" t="s">
        <v>1737</v>
      </c>
      <c r="D3746" t="s">
        <v>6888</v>
      </c>
      <c r="E3746" t="s">
        <v>1702</v>
      </c>
      <c r="H3746" t="str">
        <f>INDEX('Vensim Variables'!$B:$B,MATCH(EPS!$B3746,'Vensim Variables'!$A:$A,0))</f>
        <v>g pollutant</v>
      </c>
      <c r="I3746" t="str">
        <f t="shared" si="116"/>
        <v>CO2</v>
      </c>
      <c r="J3746">
        <f>INDEX(NoSettings!$D:$D,MATCH(EPS!$A3746,NoSettings!$A:$A,0))</f>
        <v>0</v>
      </c>
      <c r="K3746">
        <f>INDEX(GWP!$C$2:$C$13,MATCH(EPS!I3746,GWP!$B$2:$B$13,0))</f>
        <v>1</v>
      </c>
      <c r="L3746" s="4">
        <f t="shared" si="117"/>
        <v>0</v>
      </c>
    </row>
    <row r="3747" spans="1:12">
      <c r="A3747" t="s">
        <v>9351</v>
      </c>
      <c r="B3747" t="s">
        <v>7381</v>
      </c>
      <c r="C3747" t="s">
        <v>1737</v>
      </c>
      <c r="D3747" t="s">
        <v>6888</v>
      </c>
      <c r="E3747" t="s">
        <v>1705</v>
      </c>
      <c r="H3747" t="str">
        <f>INDEX('Vensim Variables'!$B:$B,MATCH(EPS!$B3747,'Vensim Variables'!$A:$A,0))</f>
        <v>g pollutant</v>
      </c>
      <c r="I3747" t="str">
        <f t="shared" si="116"/>
        <v>VOC</v>
      </c>
      <c r="J3747">
        <f>INDEX(NoSettings!$D:$D,MATCH(EPS!$A3747,NoSettings!$A:$A,0))</f>
        <v>0</v>
      </c>
      <c r="K3747">
        <f>INDEX(GWP!$C$2:$C$13,MATCH(EPS!I3747,GWP!$B$2:$B$13,0))</f>
        <v>0</v>
      </c>
      <c r="L3747" s="4">
        <f t="shared" si="117"/>
        <v>0</v>
      </c>
    </row>
    <row r="3748" spans="1:12">
      <c r="A3748" t="s">
        <v>9352</v>
      </c>
      <c r="B3748" t="s">
        <v>7381</v>
      </c>
      <c r="C3748" t="s">
        <v>1737</v>
      </c>
      <c r="D3748" t="s">
        <v>6888</v>
      </c>
      <c r="E3748" t="s">
        <v>1706</v>
      </c>
      <c r="H3748" t="str">
        <f>INDEX('Vensim Variables'!$B:$B,MATCH(EPS!$B3748,'Vensim Variables'!$A:$A,0))</f>
        <v>g pollutant</v>
      </c>
      <c r="I3748" t="str">
        <f t="shared" si="116"/>
        <v>CO</v>
      </c>
      <c r="J3748">
        <f>INDEX(NoSettings!$D:$D,MATCH(EPS!$A3748,NoSettings!$A:$A,0))</f>
        <v>0</v>
      </c>
      <c r="K3748">
        <f>INDEX(GWP!$C$2:$C$13,MATCH(EPS!I3748,GWP!$B$2:$B$13,0))</f>
        <v>0</v>
      </c>
      <c r="L3748" s="4">
        <f t="shared" si="117"/>
        <v>0</v>
      </c>
    </row>
    <row r="3749" spans="1:12">
      <c r="A3749" t="s">
        <v>9353</v>
      </c>
      <c r="B3749" t="s">
        <v>7381</v>
      </c>
      <c r="C3749" t="s">
        <v>1737</v>
      </c>
      <c r="D3749" t="s">
        <v>6888</v>
      </c>
      <c r="E3749" t="s">
        <v>1707</v>
      </c>
      <c r="H3749" t="str">
        <f>INDEX('Vensim Variables'!$B:$B,MATCH(EPS!$B3749,'Vensim Variables'!$A:$A,0))</f>
        <v>g pollutant</v>
      </c>
      <c r="I3749" t="str">
        <f t="shared" si="116"/>
        <v>NOx</v>
      </c>
      <c r="J3749">
        <f>INDEX(NoSettings!$D:$D,MATCH(EPS!$A3749,NoSettings!$A:$A,0))</f>
        <v>0</v>
      </c>
      <c r="K3749">
        <f>INDEX(GWP!$C$2:$C$13,MATCH(EPS!I3749,GWP!$B$2:$B$13,0))</f>
        <v>0</v>
      </c>
      <c r="L3749" s="4">
        <f t="shared" si="117"/>
        <v>0</v>
      </c>
    </row>
    <row r="3750" spans="1:12">
      <c r="A3750" t="s">
        <v>9354</v>
      </c>
      <c r="B3750" t="s">
        <v>7381</v>
      </c>
      <c r="C3750" t="s">
        <v>1737</v>
      </c>
      <c r="D3750" t="s">
        <v>6888</v>
      </c>
      <c r="E3750" t="s">
        <v>1708</v>
      </c>
      <c r="H3750" t="str">
        <f>INDEX('Vensim Variables'!$B:$B,MATCH(EPS!$B3750,'Vensim Variables'!$A:$A,0))</f>
        <v>g pollutant</v>
      </c>
      <c r="I3750" t="str">
        <f t="shared" si="116"/>
        <v>PM10</v>
      </c>
      <c r="J3750">
        <f>INDEX(NoSettings!$D:$D,MATCH(EPS!$A3750,NoSettings!$A:$A,0))</f>
        <v>0</v>
      </c>
      <c r="K3750">
        <f>INDEX(GWP!$C$2:$C$13,MATCH(EPS!I3750,GWP!$B$2:$B$13,0))</f>
        <v>0</v>
      </c>
      <c r="L3750" s="4">
        <f t="shared" si="117"/>
        <v>0</v>
      </c>
    </row>
    <row r="3751" spans="1:12">
      <c r="A3751" t="s">
        <v>9355</v>
      </c>
      <c r="B3751" t="s">
        <v>7381</v>
      </c>
      <c r="C3751" t="s">
        <v>1737</v>
      </c>
      <c r="D3751" t="s">
        <v>6888</v>
      </c>
      <c r="E3751" t="s">
        <v>1709</v>
      </c>
      <c r="H3751" t="str">
        <f>INDEX('Vensim Variables'!$B:$B,MATCH(EPS!$B3751,'Vensim Variables'!$A:$A,0))</f>
        <v>g pollutant</v>
      </c>
      <c r="I3751" t="str">
        <f t="shared" si="116"/>
        <v>PM25</v>
      </c>
      <c r="J3751">
        <f>INDEX(NoSettings!$D:$D,MATCH(EPS!$A3751,NoSettings!$A:$A,0))</f>
        <v>0</v>
      </c>
      <c r="K3751">
        <f>INDEX(GWP!$C$2:$C$13,MATCH(EPS!I3751,GWP!$B$2:$B$13,0))</f>
        <v>0</v>
      </c>
      <c r="L3751" s="4">
        <f t="shared" si="117"/>
        <v>0</v>
      </c>
    </row>
    <row r="3752" spans="1:12">
      <c r="A3752" t="s">
        <v>9356</v>
      </c>
      <c r="B3752" t="s">
        <v>7381</v>
      </c>
      <c r="C3752" t="s">
        <v>1737</v>
      </c>
      <c r="D3752" t="s">
        <v>6888</v>
      </c>
      <c r="E3752" t="s">
        <v>1710</v>
      </c>
      <c r="H3752" t="str">
        <f>INDEX('Vensim Variables'!$B:$B,MATCH(EPS!$B3752,'Vensim Variables'!$A:$A,0))</f>
        <v>g pollutant</v>
      </c>
      <c r="I3752" t="str">
        <f t="shared" si="116"/>
        <v>SOx</v>
      </c>
      <c r="J3752">
        <f>INDEX(NoSettings!$D:$D,MATCH(EPS!$A3752,NoSettings!$A:$A,0))</f>
        <v>0</v>
      </c>
      <c r="K3752">
        <f>INDEX(GWP!$C$2:$C$13,MATCH(EPS!I3752,GWP!$B$2:$B$13,0))</f>
        <v>0</v>
      </c>
      <c r="L3752" s="4">
        <f t="shared" si="117"/>
        <v>0</v>
      </c>
    </row>
    <row r="3753" spans="1:12">
      <c r="A3753" t="s">
        <v>9357</v>
      </c>
      <c r="B3753" t="s">
        <v>7381</v>
      </c>
      <c r="C3753" t="s">
        <v>1737</v>
      </c>
      <c r="D3753" t="s">
        <v>6888</v>
      </c>
      <c r="E3753" t="s">
        <v>1711</v>
      </c>
      <c r="H3753" t="str">
        <f>INDEX('Vensim Variables'!$B:$B,MATCH(EPS!$B3753,'Vensim Variables'!$A:$A,0))</f>
        <v>g pollutant</v>
      </c>
      <c r="I3753" t="str">
        <f t="shared" si="116"/>
        <v>BC</v>
      </c>
      <c r="J3753">
        <f>INDEX(NoSettings!$D:$D,MATCH(EPS!$A3753,NoSettings!$A:$A,0))</f>
        <v>0</v>
      </c>
      <c r="K3753">
        <f>INDEX(GWP!$C$2:$C$13,MATCH(EPS!I3753,GWP!$B$2:$B$13,0))</f>
        <v>0</v>
      </c>
      <c r="L3753" s="4">
        <f t="shared" si="117"/>
        <v>0</v>
      </c>
    </row>
    <row r="3754" spans="1:12">
      <c r="A3754" t="s">
        <v>9358</v>
      </c>
      <c r="B3754" t="s">
        <v>7381</v>
      </c>
      <c r="C3754" t="s">
        <v>1737</v>
      </c>
      <c r="D3754" t="s">
        <v>6888</v>
      </c>
      <c r="E3754" t="s">
        <v>1712</v>
      </c>
      <c r="H3754" t="str">
        <f>INDEX('Vensim Variables'!$B:$B,MATCH(EPS!$B3754,'Vensim Variables'!$A:$A,0))</f>
        <v>g pollutant</v>
      </c>
      <c r="I3754" t="str">
        <f t="shared" si="116"/>
        <v>OC</v>
      </c>
      <c r="J3754">
        <f>INDEX(NoSettings!$D:$D,MATCH(EPS!$A3754,NoSettings!$A:$A,0))</f>
        <v>0</v>
      </c>
      <c r="K3754">
        <f>INDEX(GWP!$C$2:$C$13,MATCH(EPS!I3754,GWP!$B$2:$B$13,0))</f>
        <v>0</v>
      </c>
      <c r="L3754" s="4">
        <f t="shared" si="117"/>
        <v>0</v>
      </c>
    </row>
    <row r="3755" spans="1:12">
      <c r="A3755" t="s">
        <v>9359</v>
      </c>
      <c r="B3755" t="s">
        <v>7381</v>
      </c>
      <c r="C3755" t="s">
        <v>1737</v>
      </c>
      <c r="D3755" t="s">
        <v>6888</v>
      </c>
      <c r="E3755" t="s">
        <v>1713</v>
      </c>
      <c r="H3755" t="str">
        <f>INDEX('Vensim Variables'!$B:$B,MATCH(EPS!$B3755,'Vensim Variables'!$A:$A,0))</f>
        <v>g pollutant</v>
      </c>
      <c r="I3755" t="str">
        <f t="shared" si="116"/>
        <v>CH4</v>
      </c>
      <c r="J3755">
        <f>INDEX(NoSettings!$D:$D,MATCH(EPS!$A3755,NoSettings!$A:$A,0))</f>
        <v>0</v>
      </c>
      <c r="K3755">
        <f>INDEX(GWP!$C$2:$C$13,MATCH(EPS!I3755,GWP!$B$2:$B$13,0))</f>
        <v>28</v>
      </c>
      <c r="L3755" s="4">
        <f t="shared" si="117"/>
        <v>0</v>
      </c>
    </row>
    <row r="3756" spans="1:12">
      <c r="A3756" t="s">
        <v>9360</v>
      </c>
      <c r="B3756" t="s">
        <v>7381</v>
      </c>
      <c r="C3756" t="s">
        <v>1737</v>
      </c>
      <c r="D3756" t="s">
        <v>6888</v>
      </c>
      <c r="E3756" t="s">
        <v>1714</v>
      </c>
      <c r="H3756" t="str">
        <f>INDEX('Vensim Variables'!$B:$B,MATCH(EPS!$B3756,'Vensim Variables'!$A:$A,0))</f>
        <v>g pollutant</v>
      </c>
      <c r="I3756" t="str">
        <f t="shared" si="116"/>
        <v>N2O</v>
      </c>
      <c r="J3756">
        <f>INDEX(NoSettings!$D:$D,MATCH(EPS!$A3756,NoSettings!$A:$A,0))</f>
        <v>0</v>
      </c>
      <c r="K3756">
        <f>INDEX(GWP!$C$2:$C$13,MATCH(EPS!I3756,GWP!$B$2:$B$13,0))</f>
        <v>265</v>
      </c>
      <c r="L3756" s="4">
        <f t="shared" si="117"/>
        <v>0</v>
      </c>
    </row>
    <row r="3757" spans="1:12">
      <c r="A3757" t="s">
        <v>9361</v>
      </c>
      <c r="B3757" t="s">
        <v>7381</v>
      </c>
      <c r="C3757" t="s">
        <v>1737</v>
      </c>
      <c r="D3757" t="s">
        <v>6888</v>
      </c>
      <c r="E3757" t="s">
        <v>1715</v>
      </c>
      <c r="H3757" t="str">
        <f>INDEX('Vensim Variables'!$B:$B,MATCH(EPS!$B3757,'Vensim Variables'!$A:$A,0))</f>
        <v>g pollutant</v>
      </c>
      <c r="I3757" t="str">
        <f t="shared" si="116"/>
        <v>F gases</v>
      </c>
      <c r="J3757">
        <f>INDEX(NoSettings!$D:$D,MATCH(EPS!$A3757,NoSettings!$A:$A,0))</f>
        <v>0</v>
      </c>
      <c r="K3757">
        <f>INDEX(GWP!$C$2:$C$13,MATCH(EPS!I3757,GWP!$B$2:$B$13,0))</f>
        <v>1</v>
      </c>
      <c r="L3757" s="4">
        <f t="shared" si="117"/>
        <v>0</v>
      </c>
    </row>
    <row r="3758" spans="1:12">
      <c r="A3758" t="s">
        <v>9362</v>
      </c>
      <c r="B3758" t="s">
        <v>7381</v>
      </c>
      <c r="C3758" t="s">
        <v>1737</v>
      </c>
      <c r="D3758" t="s">
        <v>6889</v>
      </c>
      <c r="E3758" t="s">
        <v>1702</v>
      </c>
      <c r="H3758" t="str">
        <f>INDEX('Vensim Variables'!$B:$B,MATCH(EPS!$B3758,'Vensim Variables'!$A:$A,0))</f>
        <v>g pollutant</v>
      </c>
      <c r="I3758" t="str">
        <f t="shared" si="116"/>
        <v>CO2</v>
      </c>
      <c r="J3758">
        <f>INDEX(NoSettings!$D:$D,MATCH(EPS!$A3758,NoSettings!$A:$A,0))</f>
        <v>0</v>
      </c>
      <c r="K3758">
        <f>INDEX(GWP!$C$2:$C$13,MATCH(EPS!I3758,GWP!$B$2:$B$13,0))</f>
        <v>1</v>
      </c>
      <c r="L3758" s="4">
        <f t="shared" si="117"/>
        <v>0</v>
      </c>
    </row>
    <row r="3759" spans="1:12">
      <c r="A3759" t="s">
        <v>9363</v>
      </c>
      <c r="B3759" t="s">
        <v>7381</v>
      </c>
      <c r="C3759" t="s">
        <v>1737</v>
      </c>
      <c r="D3759" t="s">
        <v>6889</v>
      </c>
      <c r="E3759" t="s">
        <v>1705</v>
      </c>
      <c r="H3759" t="str">
        <f>INDEX('Vensim Variables'!$B:$B,MATCH(EPS!$B3759,'Vensim Variables'!$A:$A,0))</f>
        <v>g pollutant</v>
      </c>
      <c r="I3759" t="str">
        <f t="shared" si="116"/>
        <v>VOC</v>
      </c>
      <c r="J3759">
        <f>INDEX(NoSettings!$D:$D,MATCH(EPS!$A3759,NoSettings!$A:$A,0))</f>
        <v>0</v>
      </c>
      <c r="K3759">
        <f>INDEX(GWP!$C$2:$C$13,MATCH(EPS!I3759,GWP!$B$2:$B$13,0))</f>
        <v>0</v>
      </c>
      <c r="L3759" s="4">
        <f t="shared" si="117"/>
        <v>0</v>
      </c>
    </row>
    <row r="3760" spans="1:12">
      <c r="A3760" t="s">
        <v>9364</v>
      </c>
      <c r="B3760" t="s">
        <v>7381</v>
      </c>
      <c r="C3760" t="s">
        <v>1737</v>
      </c>
      <c r="D3760" t="s">
        <v>6889</v>
      </c>
      <c r="E3760" t="s">
        <v>1706</v>
      </c>
      <c r="H3760" t="str">
        <f>INDEX('Vensim Variables'!$B:$B,MATCH(EPS!$B3760,'Vensim Variables'!$A:$A,0))</f>
        <v>g pollutant</v>
      </c>
      <c r="I3760" t="str">
        <f t="shared" si="116"/>
        <v>CO</v>
      </c>
      <c r="J3760">
        <f>INDEX(NoSettings!$D:$D,MATCH(EPS!$A3760,NoSettings!$A:$A,0))</f>
        <v>0</v>
      </c>
      <c r="K3760">
        <f>INDEX(GWP!$C$2:$C$13,MATCH(EPS!I3760,GWP!$B$2:$B$13,0))</f>
        <v>0</v>
      </c>
      <c r="L3760" s="4">
        <f t="shared" si="117"/>
        <v>0</v>
      </c>
    </row>
    <row r="3761" spans="1:12">
      <c r="A3761" t="s">
        <v>9365</v>
      </c>
      <c r="B3761" t="s">
        <v>7381</v>
      </c>
      <c r="C3761" t="s">
        <v>1737</v>
      </c>
      <c r="D3761" t="s">
        <v>6889</v>
      </c>
      <c r="E3761" t="s">
        <v>1707</v>
      </c>
      <c r="H3761" t="str">
        <f>INDEX('Vensim Variables'!$B:$B,MATCH(EPS!$B3761,'Vensim Variables'!$A:$A,0))</f>
        <v>g pollutant</v>
      </c>
      <c r="I3761" t="str">
        <f t="shared" si="116"/>
        <v>NOx</v>
      </c>
      <c r="J3761">
        <f>INDEX(NoSettings!$D:$D,MATCH(EPS!$A3761,NoSettings!$A:$A,0))</f>
        <v>0</v>
      </c>
      <c r="K3761">
        <f>INDEX(GWP!$C$2:$C$13,MATCH(EPS!I3761,GWP!$B$2:$B$13,0))</f>
        <v>0</v>
      </c>
      <c r="L3761" s="4">
        <f t="shared" si="117"/>
        <v>0</v>
      </c>
    </row>
    <row r="3762" spans="1:12">
      <c r="A3762" t="s">
        <v>9366</v>
      </c>
      <c r="B3762" t="s">
        <v>7381</v>
      </c>
      <c r="C3762" t="s">
        <v>1737</v>
      </c>
      <c r="D3762" t="s">
        <v>6889</v>
      </c>
      <c r="E3762" t="s">
        <v>1708</v>
      </c>
      <c r="H3762" t="str">
        <f>INDEX('Vensim Variables'!$B:$B,MATCH(EPS!$B3762,'Vensim Variables'!$A:$A,0))</f>
        <v>g pollutant</v>
      </c>
      <c r="I3762" t="str">
        <f t="shared" si="116"/>
        <v>PM10</v>
      </c>
      <c r="J3762">
        <f>INDEX(NoSettings!$D:$D,MATCH(EPS!$A3762,NoSettings!$A:$A,0))</f>
        <v>0</v>
      </c>
      <c r="K3762">
        <f>INDEX(GWP!$C$2:$C$13,MATCH(EPS!I3762,GWP!$B$2:$B$13,0))</f>
        <v>0</v>
      </c>
      <c r="L3762" s="4">
        <f t="shared" si="117"/>
        <v>0</v>
      </c>
    </row>
    <row r="3763" spans="1:12">
      <c r="A3763" t="s">
        <v>9367</v>
      </c>
      <c r="B3763" t="s">
        <v>7381</v>
      </c>
      <c r="C3763" t="s">
        <v>1737</v>
      </c>
      <c r="D3763" t="s">
        <v>6889</v>
      </c>
      <c r="E3763" t="s">
        <v>1709</v>
      </c>
      <c r="H3763" t="str">
        <f>INDEX('Vensim Variables'!$B:$B,MATCH(EPS!$B3763,'Vensim Variables'!$A:$A,0))</f>
        <v>g pollutant</v>
      </c>
      <c r="I3763" t="str">
        <f t="shared" si="116"/>
        <v>PM25</v>
      </c>
      <c r="J3763">
        <f>INDEX(NoSettings!$D:$D,MATCH(EPS!$A3763,NoSettings!$A:$A,0))</f>
        <v>0</v>
      </c>
      <c r="K3763">
        <f>INDEX(GWP!$C$2:$C$13,MATCH(EPS!I3763,GWP!$B$2:$B$13,0))</f>
        <v>0</v>
      </c>
      <c r="L3763" s="4">
        <f t="shared" si="117"/>
        <v>0</v>
      </c>
    </row>
    <row r="3764" spans="1:12">
      <c r="A3764" t="s">
        <v>9368</v>
      </c>
      <c r="B3764" t="s">
        <v>7381</v>
      </c>
      <c r="C3764" t="s">
        <v>1737</v>
      </c>
      <c r="D3764" t="s">
        <v>6889</v>
      </c>
      <c r="E3764" t="s">
        <v>1710</v>
      </c>
      <c r="H3764" t="str">
        <f>INDEX('Vensim Variables'!$B:$B,MATCH(EPS!$B3764,'Vensim Variables'!$A:$A,0))</f>
        <v>g pollutant</v>
      </c>
      <c r="I3764" t="str">
        <f t="shared" si="116"/>
        <v>SOx</v>
      </c>
      <c r="J3764">
        <f>INDEX(NoSettings!$D:$D,MATCH(EPS!$A3764,NoSettings!$A:$A,0))</f>
        <v>0</v>
      </c>
      <c r="K3764">
        <f>INDEX(GWP!$C$2:$C$13,MATCH(EPS!I3764,GWP!$B$2:$B$13,0))</f>
        <v>0</v>
      </c>
      <c r="L3764" s="4">
        <f t="shared" si="117"/>
        <v>0</v>
      </c>
    </row>
    <row r="3765" spans="1:12">
      <c r="A3765" t="s">
        <v>9369</v>
      </c>
      <c r="B3765" t="s">
        <v>7381</v>
      </c>
      <c r="C3765" t="s">
        <v>1737</v>
      </c>
      <c r="D3765" t="s">
        <v>6889</v>
      </c>
      <c r="E3765" t="s">
        <v>1711</v>
      </c>
      <c r="H3765" t="str">
        <f>INDEX('Vensim Variables'!$B:$B,MATCH(EPS!$B3765,'Vensim Variables'!$A:$A,0))</f>
        <v>g pollutant</v>
      </c>
      <c r="I3765" t="str">
        <f t="shared" si="116"/>
        <v>BC</v>
      </c>
      <c r="J3765">
        <f>INDEX(NoSettings!$D:$D,MATCH(EPS!$A3765,NoSettings!$A:$A,0))</f>
        <v>0</v>
      </c>
      <c r="K3765">
        <f>INDEX(GWP!$C$2:$C$13,MATCH(EPS!I3765,GWP!$B$2:$B$13,0))</f>
        <v>0</v>
      </c>
      <c r="L3765" s="4">
        <f t="shared" si="117"/>
        <v>0</v>
      </c>
    </row>
    <row r="3766" spans="1:12">
      <c r="A3766" t="s">
        <v>9370</v>
      </c>
      <c r="B3766" t="s">
        <v>7381</v>
      </c>
      <c r="C3766" t="s">
        <v>1737</v>
      </c>
      <c r="D3766" t="s">
        <v>6889</v>
      </c>
      <c r="E3766" t="s">
        <v>1712</v>
      </c>
      <c r="H3766" t="str">
        <f>INDEX('Vensim Variables'!$B:$B,MATCH(EPS!$B3766,'Vensim Variables'!$A:$A,0))</f>
        <v>g pollutant</v>
      </c>
      <c r="I3766" t="str">
        <f t="shared" si="116"/>
        <v>OC</v>
      </c>
      <c r="J3766">
        <f>INDEX(NoSettings!$D:$D,MATCH(EPS!$A3766,NoSettings!$A:$A,0))</f>
        <v>0</v>
      </c>
      <c r="K3766">
        <f>INDEX(GWP!$C$2:$C$13,MATCH(EPS!I3766,GWP!$B$2:$B$13,0))</f>
        <v>0</v>
      </c>
      <c r="L3766" s="4">
        <f t="shared" si="117"/>
        <v>0</v>
      </c>
    </row>
    <row r="3767" spans="1:12">
      <c r="A3767" t="s">
        <v>9371</v>
      </c>
      <c r="B3767" t="s">
        <v>7381</v>
      </c>
      <c r="C3767" t="s">
        <v>1737</v>
      </c>
      <c r="D3767" t="s">
        <v>6889</v>
      </c>
      <c r="E3767" t="s">
        <v>1713</v>
      </c>
      <c r="H3767" t="str">
        <f>INDEX('Vensim Variables'!$B:$B,MATCH(EPS!$B3767,'Vensim Variables'!$A:$A,0))</f>
        <v>g pollutant</v>
      </c>
      <c r="I3767" t="str">
        <f t="shared" si="116"/>
        <v>CH4</v>
      </c>
      <c r="J3767">
        <f>INDEX(NoSettings!$D:$D,MATCH(EPS!$A3767,NoSettings!$A:$A,0))</f>
        <v>0</v>
      </c>
      <c r="K3767">
        <f>INDEX(GWP!$C$2:$C$13,MATCH(EPS!I3767,GWP!$B$2:$B$13,0))</f>
        <v>28</v>
      </c>
      <c r="L3767" s="4">
        <f t="shared" si="117"/>
        <v>0</v>
      </c>
    </row>
    <row r="3768" spans="1:12">
      <c r="A3768" t="s">
        <v>9372</v>
      </c>
      <c r="B3768" t="s">
        <v>7381</v>
      </c>
      <c r="C3768" t="s">
        <v>1737</v>
      </c>
      <c r="D3768" t="s">
        <v>6889</v>
      </c>
      <c r="E3768" t="s">
        <v>1714</v>
      </c>
      <c r="H3768" t="str">
        <f>INDEX('Vensim Variables'!$B:$B,MATCH(EPS!$B3768,'Vensim Variables'!$A:$A,0))</f>
        <v>g pollutant</v>
      </c>
      <c r="I3768" t="str">
        <f t="shared" si="116"/>
        <v>N2O</v>
      </c>
      <c r="J3768">
        <f>INDEX(NoSettings!$D:$D,MATCH(EPS!$A3768,NoSettings!$A:$A,0))</f>
        <v>0</v>
      </c>
      <c r="K3768">
        <f>INDEX(GWP!$C$2:$C$13,MATCH(EPS!I3768,GWP!$B$2:$B$13,0))</f>
        <v>265</v>
      </c>
      <c r="L3768" s="4">
        <f t="shared" si="117"/>
        <v>0</v>
      </c>
    </row>
    <row r="3769" spans="1:12">
      <c r="A3769" t="s">
        <v>9373</v>
      </c>
      <c r="B3769" t="s">
        <v>7381</v>
      </c>
      <c r="C3769" t="s">
        <v>1737</v>
      </c>
      <c r="D3769" t="s">
        <v>6889</v>
      </c>
      <c r="E3769" t="s">
        <v>1715</v>
      </c>
      <c r="H3769" t="str">
        <f>INDEX('Vensim Variables'!$B:$B,MATCH(EPS!$B3769,'Vensim Variables'!$A:$A,0))</f>
        <v>g pollutant</v>
      </c>
      <c r="I3769" t="str">
        <f t="shared" si="116"/>
        <v>F gases</v>
      </c>
      <c r="J3769">
        <f>INDEX(NoSettings!$D:$D,MATCH(EPS!$A3769,NoSettings!$A:$A,0))</f>
        <v>0</v>
      </c>
      <c r="K3769">
        <f>INDEX(GWP!$C$2:$C$13,MATCH(EPS!I3769,GWP!$B$2:$B$13,0))</f>
        <v>1</v>
      </c>
      <c r="L3769" s="4">
        <f t="shared" si="117"/>
        <v>0</v>
      </c>
    </row>
    <row r="3770" spans="1:12">
      <c r="A3770" t="s">
        <v>9374</v>
      </c>
      <c r="B3770" t="s">
        <v>7381</v>
      </c>
      <c r="C3770" t="s">
        <v>1737</v>
      </c>
      <c r="D3770" t="s">
        <v>6890</v>
      </c>
      <c r="E3770" t="s">
        <v>1702</v>
      </c>
      <c r="H3770" t="str">
        <f>INDEX('Vensim Variables'!$B:$B,MATCH(EPS!$B3770,'Vensim Variables'!$A:$A,0))</f>
        <v>g pollutant</v>
      </c>
      <c r="I3770" t="str">
        <f t="shared" si="116"/>
        <v>CO2</v>
      </c>
      <c r="J3770">
        <f>INDEX(NoSettings!$D:$D,MATCH(EPS!$A3770,NoSettings!$A:$A,0))</f>
        <v>0</v>
      </c>
      <c r="K3770">
        <f>INDEX(GWP!$C$2:$C$13,MATCH(EPS!I3770,GWP!$B$2:$B$13,0))</f>
        <v>1</v>
      </c>
      <c r="L3770" s="4">
        <f t="shared" si="117"/>
        <v>0</v>
      </c>
    </row>
    <row r="3771" spans="1:12">
      <c r="A3771" t="s">
        <v>9375</v>
      </c>
      <c r="B3771" t="s">
        <v>7381</v>
      </c>
      <c r="C3771" t="s">
        <v>1737</v>
      </c>
      <c r="D3771" t="s">
        <v>6890</v>
      </c>
      <c r="E3771" t="s">
        <v>1705</v>
      </c>
      <c r="H3771" t="str">
        <f>INDEX('Vensim Variables'!$B:$B,MATCH(EPS!$B3771,'Vensim Variables'!$A:$A,0))</f>
        <v>g pollutant</v>
      </c>
      <c r="I3771" t="str">
        <f t="shared" si="116"/>
        <v>VOC</v>
      </c>
      <c r="J3771">
        <f>INDEX(NoSettings!$D:$D,MATCH(EPS!$A3771,NoSettings!$A:$A,0))</f>
        <v>0</v>
      </c>
      <c r="K3771">
        <f>INDEX(GWP!$C$2:$C$13,MATCH(EPS!I3771,GWP!$B$2:$B$13,0))</f>
        <v>0</v>
      </c>
      <c r="L3771" s="4">
        <f t="shared" si="117"/>
        <v>0</v>
      </c>
    </row>
    <row r="3772" spans="1:12">
      <c r="A3772" t="s">
        <v>9376</v>
      </c>
      <c r="B3772" t="s">
        <v>7381</v>
      </c>
      <c r="C3772" t="s">
        <v>1737</v>
      </c>
      <c r="D3772" t="s">
        <v>6890</v>
      </c>
      <c r="E3772" t="s">
        <v>1706</v>
      </c>
      <c r="H3772" t="str">
        <f>INDEX('Vensim Variables'!$B:$B,MATCH(EPS!$B3772,'Vensim Variables'!$A:$A,0))</f>
        <v>g pollutant</v>
      </c>
      <c r="I3772" t="str">
        <f t="shared" si="116"/>
        <v>CO</v>
      </c>
      <c r="J3772">
        <f>INDEX(NoSettings!$D:$D,MATCH(EPS!$A3772,NoSettings!$A:$A,0))</f>
        <v>0</v>
      </c>
      <c r="K3772">
        <f>INDEX(GWP!$C$2:$C$13,MATCH(EPS!I3772,GWP!$B$2:$B$13,0))</f>
        <v>0</v>
      </c>
      <c r="L3772" s="4">
        <f t="shared" si="117"/>
        <v>0</v>
      </c>
    </row>
    <row r="3773" spans="1:12">
      <c r="A3773" t="s">
        <v>9377</v>
      </c>
      <c r="B3773" t="s">
        <v>7381</v>
      </c>
      <c r="C3773" t="s">
        <v>1737</v>
      </c>
      <c r="D3773" t="s">
        <v>6890</v>
      </c>
      <c r="E3773" t="s">
        <v>1707</v>
      </c>
      <c r="H3773" t="str">
        <f>INDEX('Vensim Variables'!$B:$B,MATCH(EPS!$B3773,'Vensim Variables'!$A:$A,0))</f>
        <v>g pollutant</v>
      </c>
      <c r="I3773" t="str">
        <f t="shared" si="116"/>
        <v>NOx</v>
      </c>
      <c r="J3773">
        <f>INDEX(NoSettings!$D:$D,MATCH(EPS!$A3773,NoSettings!$A:$A,0))</f>
        <v>0</v>
      </c>
      <c r="K3773">
        <f>INDEX(GWP!$C$2:$C$13,MATCH(EPS!I3773,GWP!$B$2:$B$13,0))</f>
        <v>0</v>
      </c>
      <c r="L3773" s="4">
        <f t="shared" si="117"/>
        <v>0</v>
      </c>
    </row>
    <row r="3774" spans="1:12">
      <c r="A3774" t="s">
        <v>9378</v>
      </c>
      <c r="B3774" t="s">
        <v>7381</v>
      </c>
      <c r="C3774" t="s">
        <v>1737</v>
      </c>
      <c r="D3774" t="s">
        <v>6890</v>
      </c>
      <c r="E3774" t="s">
        <v>1708</v>
      </c>
      <c r="H3774" t="str">
        <f>INDEX('Vensim Variables'!$B:$B,MATCH(EPS!$B3774,'Vensim Variables'!$A:$A,0))</f>
        <v>g pollutant</v>
      </c>
      <c r="I3774" t="str">
        <f t="shared" si="116"/>
        <v>PM10</v>
      </c>
      <c r="J3774">
        <f>INDEX(NoSettings!$D:$D,MATCH(EPS!$A3774,NoSettings!$A:$A,0))</f>
        <v>0</v>
      </c>
      <c r="K3774">
        <f>INDEX(GWP!$C$2:$C$13,MATCH(EPS!I3774,GWP!$B$2:$B$13,0))</f>
        <v>0</v>
      </c>
      <c r="L3774" s="4">
        <f t="shared" si="117"/>
        <v>0</v>
      </c>
    </row>
    <row r="3775" spans="1:12">
      <c r="A3775" t="s">
        <v>9379</v>
      </c>
      <c r="B3775" t="s">
        <v>7381</v>
      </c>
      <c r="C3775" t="s">
        <v>1737</v>
      </c>
      <c r="D3775" t="s">
        <v>6890</v>
      </c>
      <c r="E3775" t="s">
        <v>1709</v>
      </c>
      <c r="H3775" t="str">
        <f>INDEX('Vensim Variables'!$B:$B,MATCH(EPS!$B3775,'Vensim Variables'!$A:$A,0))</f>
        <v>g pollutant</v>
      </c>
      <c r="I3775" t="str">
        <f t="shared" si="116"/>
        <v>PM25</v>
      </c>
      <c r="J3775">
        <f>INDEX(NoSettings!$D:$D,MATCH(EPS!$A3775,NoSettings!$A:$A,0))</f>
        <v>0</v>
      </c>
      <c r="K3775">
        <f>INDEX(GWP!$C$2:$C$13,MATCH(EPS!I3775,GWP!$B$2:$B$13,0))</f>
        <v>0</v>
      </c>
      <c r="L3775" s="4">
        <f t="shared" si="117"/>
        <v>0</v>
      </c>
    </row>
    <row r="3776" spans="1:12">
      <c r="A3776" t="s">
        <v>9380</v>
      </c>
      <c r="B3776" t="s">
        <v>7381</v>
      </c>
      <c r="C3776" t="s">
        <v>1737</v>
      </c>
      <c r="D3776" t="s">
        <v>6890</v>
      </c>
      <c r="E3776" t="s">
        <v>1710</v>
      </c>
      <c r="H3776" t="str">
        <f>INDEX('Vensim Variables'!$B:$B,MATCH(EPS!$B3776,'Vensim Variables'!$A:$A,0))</f>
        <v>g pollutant</v>
      </c>
      <c r="I3776" t="str">
        <f t="shared" si="116"/>
        <v>SOx</v>
      </c>
      <c r="J3776">
        <f>INDEX(NoSettings!$D:$D,MATCH(EPS!$A3776,NoSettings!$A:$A,0))</f>
        <v>0</v>
      </c>
      <c r="K3776">
        <f>INDEX(GWP!$C$2:$C$13,MATCH(EPS!I3776,GWP!$B$2:$B$13,0))</f>
        <v>0</v>
      </c>
      <c r="L3776" s="4">
        <f t="shared" si="117"/>
        <v>0</v>
      </c>
    </row>
    <row r="3777" spans="1:12">
      <c r="A3777" t="s">
        <v>9381</v>
      </c>
      <c r="B3777" t="s">
        <v>7381</v>
      </c>
      <c r="C3777" t="s">
        <v>1737</v>
      </c>
      <c r="D3777" t="s">
        <v>6890</v>
      </c>
      <c r="E3777" t="s">
        <v>1711</v>
      </c>
      <c r="H3777" t="str">
        <f>INDEX('Vensim Variables'!$B:$B,MATCH(EPS!$B3777,'Vensim Variables'!$A:$A,0))</f>
        <v>g pollutant</v>
      </c>
      <c r="I3777" t="str">
        <f t="shared" si="116"/>
        <v>BC</v>
      </c>
      <c r="J3777">
        <f>INDEX(NoSettings!$D:$D,MATCH(EPS!$A3777,NoSettings!$A:$A,0))</f>
        <v>0</v>
      </c>
      <c r="K3777">
        <f>INDEX(GWP!$C$2:$C$13,MATCH(EPS!I3777,GWP!$B$2:$B$13,0))</f>
        <v>0</v>
      </c>
      <c r="L3777" s="4">
        <f t="shared" si="117"/>
        <v>0</v>
      </c>
    </row>
    <row r="3778" spans="1:12">
      <c r="A3778" t="s">
        <v>9382</v>
      </c>
      <c r="B3778" t="s">
        <v>7381</v>
      </c>
      <c r="C3778" t="s">
        <v>1737</v>
      </c>
      <c r="D3778" t="s">
        <v>6890</v>
      </c>
      <c r="E3778" t="s">
        <v>1712</v>
      </c>
      <c r="H3778" t="str">
        <f>INDEX('Vensim Variables'!$B:$B,MATCH(EPS!$B3778,'Vensim Variables'!$A:$A,0))</f>
        <v>g pollutant</v>
      </c>
      <c r="I3778" t="str">
        <f t="shared" si="116"/>
        <v>OC</v>
      </c>
      <c r="J3778">
        <f>INDEX(NoSettings!$D:$D,MATCH(EPS!$A3778,NoSettings!$A:$A,0))</f>
        <v>0</v>
      </c>
      <c r="K3778">
        <f>INDEX(GWP!$C$2:$C$13,MATCH(EPS!I3778,GWP!$B$2:$B$13,0))</f>
        <v>0</v>
      </c>
      <c r="L3778" s="4">
        <f t="shared" si="117"/>
        <v>0</v>
      </c>
    </row>
    <row r="3779" spans="1:12">
      <c r="A3779" t="s">
        <v>9383</v>
      </c>
      <c r="B3779" t="s">
        <v>7381</v>
      </c>
      <c r="C3779" t="s">
        <v>1737</v>
      </c>
      <c r="D3779" t="s">
        <v>6890</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INDEX(NoSettings!$D:$D,MATCH(EPS!$A3779,NoSettings!$A:$A,0))</f>
        <v>0</v>
      </c>
      <c r="K3779">
        <f>INDEX(GWP!$C$2:$C$13,MATCH(EPS!I3779,GWP!$B$2:$B$13,0))</f>
        <v>28</v>
      </c>
      <c r="L3779" s="4">
        <f t="shared" ref="L3779:L3842" si="119">IF(H3779="g pollutant",K3779*J3779/10^12,IF(H3779="MMTCO2e",J3779,IF(H3779="MWh",J3779,0)))</f>
        <v>0</v>
      </c>
    </row>
    <row r="3780" spans="1:12">
      <c r="A3780" t="s">
        <v>9384</v>
      </c>
      <c r="B3780" t="s">
        <v>7381</v>
      </c>
      <c r="C3780" t="s">
        <v>1737</v>
      </c>
      <c r="D3780" t="s">
        <v>6890</v>
      </c>
      <c r="E3780" t="s">
        <v>1714</v>
      </c>
      <c r="H3780" t="str">
        <f>INDEX('Vensim Variables'!$B:$B,MATCH(EPS!$B3780,'Vensim Variables'!$A:$A,0))</f>
        <v>g pollutant</v>
      </c>
      <c r="I3780" t="str">
        <f t="shared" si="118"/>
        <v>N2O</v>
      </c>
      <c r="J3780">
        <f>INDEX(NoSettings!$D:$D,MATCH(EPS!$A3780,NoSettings!$A:$A,0))</f>
        <v>0</v>
      </c>
      <c r="K3780">
        <f>INDEX(GWP!$C$2:$C$13,MATCH(EPS!I3780,GWP!$B$2:$B$13,0))</f>
        <v>265</v>
      </c>
      <c r="L3780" s="4">
        <f t="shared" si="119"/>
        <v>0</v>
      </c>
    </row>
    <row r="3781" spans="1:12">
      <c r="A3781" t="s">
        <v>9385</v>
      </c>
      <c r="B3781" t="s">
        <v>7381</v>
      </c>
      <c r="C3781" t="s">
        <v>1737</v>
      </c>
      <c r="D3781" t="s">
        <v>6890</v>
      </c>
      <c r="E3781" t="s">
        <v>1715</v>
      </c>
      <c r="H3781" t="str">
        <f>INDEX('Vensim Variables'!$B:$B,MATCH(EPS!$B3781,'Vensim Variables'!$A:$A,0))</f>
        <v>g pollutant</v>
      </c>
      <c r="I3781" t="str">
        <f t="shared" si="118"/>
        <v>F gases</v>
      </c>
      <c r="J3781">
        <f>INDEX(NoSettings!$D:$D,MATCH(EPS!$A3781,NoSettings!$A:$A,0))</f>
        <v>0</v>
      </c>
      <c r="K3781">
        <f>INDEX(GWP!$C$2:$C$13,MATCH(EPS!I3781,GWP!$B$2:$B$13,0))</f>
        <v>1</v>
      </c>
      <c r="L3781" s="4">
        <f t="shared" si="119"/>
        <v>0</v>
      </c>
    </row>
    <row r="3782" spans="1:12">
      <c r="A3782" t="s">
        <v>9386</v>
      </c>
      <c r="B3782" t="s">
        <v>7381</v>
      </c>
      <c r="C3782" t="s">
        <v>1737</v>
      </c>
      <c r="D3782" t="s">
        <v>6891</v>
      </c>
      <c r="E3782" t="s">
        <v>1702</v>
      </c>
      <c r="H3782" t="str">
        <f>INDEX('Vensim Variables'!$B:$B,MATCH(EPS!$B3782,'Vensim Variables'!$A:$A,0))</f>
        <v>g pollutant</v>
      </c>
      <c r="I3782" t="str">
        <f t="shared" si="118"/>
        <v>CO2</v>
      </c>
      <c r="J3782">
        <f>INDEX(NoSettings!$D:$D,MATCH(EPS!$A3782,NoSettings!$A:$A,0))</f>
        <v>0</v>
      </c>
      <c r="K3782">
        <f>INDEX(GWP!$C$2:$C$13,MATCH(EPS!I3782,GWP!$B$2:$B$13,0))</f>
        <v>1</v>
      </c>
      <c r="L3782" s="4">
        <f t="shared" si="119"/>
        <v>0</v>
      </c>
    </row>
    <row r="3783" spans="1:12">
      <c r="A3783" t="s">
        <v>9387</v>
      </c>
      <c r="B3783" t="s">
        <v>7381</v>
      </c>
      <c r="C3783" t="s">
        <v>1737</v>
      </c>
      <c r="D3783" t="s">
        <v>6891</v>
      </c>
      <c r="E3783" t="s">
        <v>1705</v>
      </c>
      <c r="H3783" t="str">
        <f>INDEX('Vensim Variables'!$B:$B,MATCH(EPS!$B3783,'Vensim Variables'!$A:$A,0))</f>
        <v>g pollutant</v>
      </c>
      <c r="I3783" t="str">
        <f t="shared" si="118"/>
        <v>VOC</v>
      </c>
      <c r="J3783">
        <f>INDEX(NoSettings!$D:$D,MATCH(EPS!$A3783,NoSettings!$A:$A,0))</f>
        <v>0</v>
      </c>
      <c r="K3783">
        <f>INDEX(GWP!$C$2:$C$13,MATCH(EPS!I3783,GWP!$B$2:$B$13,0))</f>
        <v>0</v>
      </c>
      <c r="L3783" s="4">
        <f t="shared" si="119"/>
        <v>0</v>
      </c>
    </row>
    <row r="3784" spans="1:12">
      <c r="A3784" t="s">
        <v>9388</v>
      </c>
      <c r="B3784" t="s">
        <v>7381</v>
      </c>
      <c r="C3784" t="s">
        <v>1737</v>
      </c>
      <c r="D3784" t="s">
        <v>6891</v>
      </c>
      <c r="E3784" t="s">
        <v>1706</v>
      </c>
      <c r="H3784" t="str">
        <f>INDEX('Vensim Variables'!$B:$B,MATCH(EPS!$B3784,'Vensim Variables'!$A:$A,0))</f>
        <v>g pollutant</v>
      </c>
      <c r="I3784" t="str">
        <f t="shared" si="118"/>
        <v>CO</v>
      </c>
      <c r="J3784">
        <f>INDEX(NoSettings!$D:$D,MATCH(EPS!$A3784,NoSettings!$A:$A,0))</f>
        <v>0</v>
      </c>
      <c r="K3784">
        <f>INDEX(GWP!$C$2:$C$13,MATCH(EPS!I3784,GWP!$B$2:$B$13,0))</f>
        <v>0</v>
      </c>
      <c r="L3784" s="4">
        <f t="shared" si="119"/>
        <v>0</v>
      </c>
    </row>
    <row r="3785" spans="1:12">
      <c r="A3785" t="s">
        <v>9389</v>
      </c>
      <c r="B3785" t="s">
        <v>7381</v>
      </c>
      <c r="C3785" t="s">
        <v>1737</v>
      </c>
      <c r="D3785" t="s">
        <v>6891</v>
      </c>
      <c r="E3785" t="s">
        <v>1707</v>
      </c>
      <c r="H3785" t="str">
        <f>INDEX('Vensim Variables'!$B:$B,MATCH(EPS!$B3785,'Vensim Variables'!$A:$A,0))</f>
        <v>g pollutant</v>
      </c>
      <c r="I3785" t="str">
        <f t="shared" si="118"/>
        <v>NOx</v>
      </c>
      <c r="J3785">
        <f>INDEX(NoSettings!$D:$D,MATCH(EPS!$A3785,NoSettings!$A:$A,0))</f>
        <v>0</v>
      </c>
      <c r="K3785">
        <f>INDEX(GWP!$C$2:$C$13,MATCH(EPS!I3785,GWP!$B$2:$B$13,0))</f>
        <v>0</v>
      </c>
      <c r="L3785" s="4">
        <f t="shared" si="119"/>
        <v>0</v>
      </c>
    </row>
    <row r="3786" spans="1:12">
      <c r="A3786" t="s">
        <v>9390</v>
      </c>
      <c r="B3786" t="s">
        <v>7381</v>
      </c>
      <c r="C3786" t="s">
        <v>1737</v>
      </c>
      <c r="D3786" t="s">
        <v>6891</v>
      </c>
      <c r="E3786" t="s">
        <v>1708</v>
      </c>
      <c r="H3786" t="str">
        <f>INDEX('Vensim Variables'!$B:$B,MATCH(EPS!$B3786,'Vensim Variables'!$A:$A,0))</f>
        <v>g pollutant</v>
      </c>
      <c r="I3786" t="str">
        <f t="shared" si="118"/>
        <v>PM10</v>
      </c>
      <c r="J3786">
        <f>INDEX(NoSettings!$D:$D,MATCH(EPS!$A3786,NoSettings!$A:$A,0))</f>
        <v>0</v>
      </c>
      <c r="K3786">
        <f>INDEX(GWP!$C$2:$C$13,MATCH(EPS!I3786,GWP!$B$2:$B$13,0))</f>
        <v>0</v>
      </c>
      <c r="L3786" s="4">
        <f t="shared" si="119"/>
        <v>0</v>
      </c>
    </row>
    <row r="3787" spans="1:12">
      <c r="A3787" t="s">
        <v>9391</v>
      </c>
      <c r="B3787" t="s">
        <v>7381</v>
      </c>
      <c r="C3787" t="s">
        <v>1737</v>
      </c>
      <c r="D3787" t="s">
        <v>6891</v>
      </c>
      <c r="E3787" t="s">
        <v>1709</v>
      </c>
      <c r="H3787" t="str">
        <f>INDEX('Vensim Variables'!$B:$B,MATCH(EPS!$B3787,'Vensim Variables'!$A:$A,0))</f>
        <v>g pollutant</v>
      </c>
      <c r="I3787" t="str">
        <f t="shared" si="118"/>
        <v>PM25</v>
      </c>
      <c r="J3787">
        <f>INDEX(NoSettings!$D:$D,MATCH(EPS!$A3787,NoSettings!$A:$A,0))</f>
        <v>0</v>
      </c>
      <c r="K3787">
        <f>INDEX(GWP!$C$2:$C$13,MATCH(EPS!I3787,GWP!$B$2:$B$13,0))</f>
        <v>0</v>
      </c>
      <c r="L3787" s="4">
        <f t="shared" si="119"/>
        <v>0</v>
      </c>
    </row>
    <row r="3788" spans="1:12">
      <c r="A3788" t="s">
        <v>9392</v>
      </c>
      <c r="B3788" t="s">
        <v>7381</v>
      </c>
      <c r="C3788" t="s">
        <v>1737</v>
      </c>
      <c r="D3788" t="s">
        <v>6891</v>
      </c>
      <c r="E3788" t="s">
        <v>1710</v>
      </c>
      <c r="H3788" t="str">
        <f>INDEX('Vensim Variables'!$B:$B,MATCH(EPS!$B3788,'Vensim Variables'!$A:$A,0))</f>
        <v>g pollutant</v>
      </c>
      <c r="I3788" t="str">
        <f t="shared" si="118"/>
        <v>SOx</v>
      </c>
      <c r="J3788">
        <f>INDEX(NoSettings!$D:$D,MATCH(EPS!$A3788,NoSettings!$A:$A,0))</f>
        <v>0</v>
      </c>
      <c r="K3788">
        <f>INDEX(GWP!$C$2:$C$13,MATCH(EPS!I3788,GWP!$B$2:$B$13,0))</f>
        <v>0</v>
      </c>
      <c r="L3788" s="4">
        <f t="shared" si="119"/>
        <v>0</v>
      </c>
    </row>
    <row r="3789" spans="1:12">
      <c r="A3789" t="s">
        <v>9393</v>
      </c>
      <c r="B3789" t="s">
        <v>7381</v>
      </c>
      <c r="C3789" t="s">
        <v>1737</v>
      </c>
      <c r="D3789" t="s">
        <v>6891</v>
      </c>
      <c r="E3789" t="s">
        <v>1711</v>
      </c>
      <c r="H3789" t="str">
        <f>INDEX('Vensim Variables'!$B:$B,MATCH(EPS!$B3789,'Vensim Variables'!$A:$A,0))</f>
        <v>g pollutant</v>
      </c>
      <c r="I3789" t="str">
        <f t="shared" si="118"/>
        <v>BC</v>
      </c>
      <c r="J3789">
        <f>INDEX(NoSettings!$D:$D,MATCH(EPS!$A3789,NoSettings!$A:$A,0))</f>
        <v>0</v>
      </c>
      <c r="K3789">
        <f>INDEX(GWP!$C$2:$C$13,MATCH(EPS!I3789,GWP!$B$2:$B$13,0))</f>
        <v>0</v>
      </c>
      <c r="L3789" s="4">
        <f t="shared" si="119"/>
        <v>0</v>
      </c>
    </row>
    <row r="3790" spans="1:12">
      <c r="A3790" t="s">
        <v>9394</v>
      </c>
      <c r="B3790" t="s">
        <v>7381</v>
      </c>
      <c r="C3790" t="s">
        <v>1737</v>
      </c>
      <c r="D3790" t="s">
        <v>6891</v>
      </c>
      <c r="E3790" t="s">
        <v>1712</v>
      </c>
      <c r="H3790" t="str">
        <f>INDEX('Vensim Variables'!$B:$B,MATCH(EPS!$B3790,'Vensim Variables'!$A:$A,0))</f>
        <v>g pollutant</v>
      </c>
      <c r="I3790" t="str">
        <f t="shared" si="118"/>
        <v>OC</v>
      </c>
      <c r="J3790">
        <f>INDEX(NoSettings!$D:$D,MATCH(EPS!$A3790,NoSettings!$A:$A,0))</f>
        <v>0</v>
      </c>
      <c r="K3790">
        <f>INDEX(GWP!$C$2:$C$13,MATCH(EPS!I3790,GWP!$B$2:$B$13,0))</f>
        <v>0</v>
      </c>
      <c r="L3790" s="4">
        <f t="shared" si="119"/>
        <v>0</v>
      </c>
    </row>
    <row r="3791" spans="1:12">
      <c r="A3791" t="s">
        <v>9395</v>
      </c>
      <c r="B3791" t="s">
        <v>7381</v>
      </c>
      <c r="C3791" t="s">
        <v>1737</v>
      </c>
      <c r="D3791" t="s">
        <v>6891</v>
      </c>
      <c r="E3791" t="s">
        <v>1713</v>
      </c>
      <c r="H3791" t="str">
        <f>INDEX('Vensim Variables'!$B:$B,MATCH(EPS!$B3791,'Vensim Variables'!$A:$A,0))</f>
        <v>g pollutant</v>
      </c>
      <c r="I3791" t="str">
        <f t="shared" si="118"/>
        <v>CH4</v>
      </c>
      <c r="J3791">
        <f>INDEX(NoSettings!$D:$D,MATCH(EPS!$A3791,NoSettings!$A:$A,0))</f>
        <v>0</v>
      </c>
      <c r="K3791">
        <f>INDEX(GWP!$C$2:$C$13,MATCH(EPS!I3791,GWP!$B$2:$B$13,0))</f>
        <v>28</v>
      </c>
      <c r="L3791" s="4">
        <f t="shared" si="119"/>
        <v>0</v>
      </c>
    </row>
    <row r="3792" spans="1:12">
      <c r="A3792" t="s">
        <v>9396</v>
      </c>
      <c r="B3792" t="s">
        <v>7381</v>
      </c>
      <c r="C3792" t="s">
        <v>1737</v>
      </c>
      <c r="D3792" t="s">
        <v>6891</v>
      </c>
      <c r="E3792" t="s">
        <v>1714</v>
      </c>
      <c r="H3792" t="str">
        <f>INDEX('Vensim Variables'!$B:$B,MATCH(EPS!$B3792,'Vensim Variables'!$A:$A,0))</f>
        <v>g pollutant</v>
      </c>
      <c r="I3792" t="str">
        <f t="shared" si="118"/>
        <v>N2O</v>
      </c>
      <c r="J3792">
        <f>INDEX(NoSettings!$D:$D,MATCH(EPS!$A3792,NoSettings!$A:$A,0))</f>
        <v>0</v>
      </c>
      <c r="K3792">
        <f>INDEX(GWP!$C$2:$C$13,MATCH(EPS!I3792,GWP!$B$2:$B$13,0))</f>
        <v>265</v>
      </c>
      <c r="L3792" s="4">
        <f t="shared" si="119"/>
        <v>0</v>
      </c>
    </row>
    <row r="3793" spans="1:12">
      <c r="A3793" t="s">
        <v>9397</v>
      </c>
      <c r="B3793" t="s">
        <v>7381</v>
      </c>
      <c r="C3793" t="s">
        <v>1737</v>
      </c>
      <c r="D3793" t="s">
        <v>6891</v>
      </c>
      <c r="E3793" t="s">
        <v>1715</v>
      </c>
      <c r="H3793" t="str">
        <f>INDEX('Vensim Variables'!$B:$B,MATCH(EPS!$B3793,'Vensim Variables'!$A:$A,0))</f>
        <v>g pollutant</v>
      </c>
      <c r="I3793" t="str">
        <f t="shared" si="118"/>
        <v>F gases</v>
      </c>
      <c r="J3793">
        <f>INDEX(NoSettings!$D:$D,MATCH(EPS!$A3793,NoSettings!$A:$A,0))</f>
        <v>0</v>
      </c>
      <c r="K3793">
        <f>INDEX(GWP!$C$2:$C$13,MATCH(EPS!I3793,GWP!$B$2:$B$13,0))</f>
        <v>1</v>
      </c>
      <c r="L3793" s="4">
        <f t="shared" si="119"/>
        <v>0</v>
      </c>
    </row>
    <row r="3794" spans="1:12">
      <c r="A3794" t="s">
        <v>9398</v>
      </c>
      <c r="B3794" t="s">
        <v>7381</v>
      </c>
      <c r="C3794" t="s">
        <v>1737</v>
      </c>
      <c r="D3794" t="s">
        <v>6892</v>
      </c>
      <c r="E3794" t="s">
        <v>1702</v>
      </c>
      <c r="H3794" t="str">
        <f>INDEX('Vensim Variables'!$B:$B,MATCH(EPS!$B3794,'Vensim Variables'!$A:$A,0))</f>
        <v>g pollutant</v>
      </c>
      <c r="I3794" t="str">
        <f t="shared" si="118"/>
        <v>CO2</v>
      </c>
      <c r="J3794">
        <f>INDEX(NoSettings!$D:$D,MATCH(EPS!$A3794,NoSettings!$A:$A,0))</f>
        <v>0</v>
      </c>
      <c r="K3794">
        <f>INDEX(GWP!$C$2:$C$13,MATCH(EPS!I3794,GWP!$B$2:$B$13,0))</f>
        <v>1</v>
      </c>
      <c r="L3794" s="4">
        <f t="shared" si="119"/>
        <v>0</v>
      </c>
    </row>
    <row r="3795" spans="1:12">
      <c r="A3795" t="s">
        <v>9399</v>
      </c>
      <c r="B3795" t="s">
        <v>7381</v>
      </c>
      <c r="C3795" t="s">
        <v>1737</v>
      </c>
      <c r="D3795" t="s">
        <v>6892</v>
      </c>
      <c r="E3795" t="s">
        <v>1705</v>
      </c>
      <c r="H3795" t="str">
        <f>INDEX('Vensim Variables'!$B:$B,MATCH(EPS!$B3795,'Vensim Variables'!$A:$A,0))</f>
        <v>g pollutant</v>
      </c>
      <c r="I3795" t="str">
        <f t="shared" si="118"/>
        <v>VOC</v>
      </c>
      <c r="J3795">
        <f>INDEX(NoSettings!$D:$D,MATCH(EPS!$A3795,NoSettings!$A:$A,0))</f>
        <v>0</v>
      </c>
      <c r="K3795">
        <f>INDEX(GWP!$C$2:$C$13,MATCH(EPS!I3795,GWP!$B$2:$B$13,0))</f>
        <v>0</v>
      </c>
      <c r="L3795" s="4">
        <f t="shared" si="119"/>
        <v>0</v>
      </c>
    </row>
    <row r="3796" spans="1:12">
      <c r="A3796" t="s">
        <v>9400</v>
      </c>
      <c r="B3796" t="s">
        <v>7381</v>
      </c>
      <c r="C3796" t="s">
        <v>1737</v>
      </c>
      <c r="D3796" t="s">
        <v>6892</v>
      </c>
      <c r="E3796" t="s">
        <v>1706</v>
      </c>
      <c r="H3796" t="str">
        <f>INDEX('Vensim Variables'!$B:$B,MATCH(EPS!$B3796,'Vensim Variables'!$A:$A,0))</f>
        <v>g pollutant</v>
      </c>
      <c r="I3796" t="str">
        <f t="shared" si="118"/>
        <v>CO</v>
      </c>
      <c r="J3796">
        <f>INDEX(NoSettings!$D:$D,MATCH(EPS!$A3796,NoSettings!$A:$A,0))</f>
        <v>0</v>
      </c>
      <c r="K3796">
        <f>INDEX(GWP!$C$2:$C$13,MATCH(EPS!I3796,GWP!$B$2:$B$13,0))</f>
        <v>0</v>
      </c>
      <c r="L3796" s="4">
        <f t="shared" si="119"/>
        <v>0</v>
      </c>
    </row>
    <row r="3797" spans="1:12">
      <c r="A3797" t="s">
        <v>9401</v>
      </c>
      <c r="B3797" t="s">
        <v>7381</v>
      </c>
      <c r="C3797" t="s">
        <v>1737</v>
      </c>
      <c r="D3797" t="s">
        <v>6892</v>
      </c>
      <c r="E3797" t="s">
        <v>1707</v>
      </c>
      <c r="H3797" t="str">
        <f>INDEX('Vensim Variables'!$B:$B,MATCH(EPS!$B3797,'Vensim Variables'!$A:$A,0))</f>
        <v>g pollutant</v>
      </c>
      <c r="I3797" t="str">
        <f t="shared" si="118"/>
        <v>NOx</v>
      </c>
      <c r="J3797">
        <f>INDEX(NoSettings!$D:$D,MATCH(EPS!$A3797,NoSettings!$A:$A,0))</f>
        <v>0</v>
      </c>
      <c r="K3797">
        <f>INDEX(GWP!$C$2:$C$13,MATCH(EPS!I3797,GWP!$B$2:$B$13,0))</f>
        <v>0</v>
      </c>
      <c r="L3797" s="4">
        <f t="shared" si="119"/>
        <v>0</v>
      </c>
    </row>
    <row r="3798" spans="1:12">
      <c r="A3798" t="s">
        <v>9402</v>
      </c>
      <c r="B3798" t="s">
        <v>7381</v>
      </c>
      <c r="C3798" t="s">
        <v>1737</v>
      </c>
      <c r="D3798" t="s">
        <v>6892</v>
      </c>
      <c r="E3798" t="s">
        <v>1708</v>
      </c>
      <c r="H3798" t="str">
        <f>INDEX('Vensim Variables'!$B:$B,MATCH(EPS!$B3798,'Vensim Variables'!$A:$A,0))</f>
        <v>g pollutant</v>
      </c>
      <c r="I3798" t="str">
        <f t="shared" si="118"/>
        <v>PM10</v>
      </c>
      <c r="J3798">
        <f>INDEX(NoSettings!$D:$D,MATCH(EPS!$A3798,NoSettings!$A:$A,0))</f>
        <v>0</v>
      </c>
      <c r="K3798">
        <f>INDEX(GWP!$C$2:$C$13,MATCH(EPS!I3798,GWP!$B$2:$B$13,0))</f>
        <v>0</v>
      </c>
      <c r="L3798" s="4">
        <f t="shared" si="119"/>
        <v>0</v>
      </c>
    </row>
    <row r="3799" spans="1:12">
      <c r="A3799" t="s">
        <v>9403</v>
      </c>
      <c r="B3799" t="s">
        <v>7381</v>
      </c>
      <c r="C3799" t="s">
        <v>1737</v>
      </c>
      <c r="D3799" t="s">
        <v>6892</v>
      </c>
      <c r="E3799" t="s">
        <v>1709</v>
      </c>
      <c r="H3799" t="str">
        <f>INDEX('Vensim Variables'!$B:$B,MATCH(EPS!$B3799,'Vensim Variables'!$A:$A,0))</f>
        <v>g pollutant</v>
      </c>
      <c r="I3799" t="str">
        <f t="shared" si="118"/>
        <v>PM25</v>
      </c>
      <c r="J3799">
        <f>INDEX(NoSettings!$D:$D,MATCH(EPS!$A3799,NoSettings!$A:$A,0))</f>
        <v>0</v>
      </c>
      <c r="K3799">
        <f>INDEX(GWP!$C$2:$C$13,MATCH(EPS!I3799,GWP!$B$2:$B$13,0))</f>
        <v>0</v>
      </c>
      <c r="L3799" s="4">
        <f t="shared" si="119"/>
        <v>0</v>
      </c>
    </row>
    <row r="3800" spans="1:12">
      <c r="A3800" t="s">
        <v>9404</v>
      </c>
      <c r="B3800" t="s">
        <v>7381</v>
      </c>
      <c r="C3800" t="s">
        <v>1737</v>
      </c>
      <c r="D3800" t="s">
        <v>6892</v>
      </c>
      <c r="E3800" t="s">
        <v>1710</v>
      </c>
      <c r="H3800" t="str">
        <f>INDEX('Vensim Variables'!$B:$B,MATCH(EPS!$B3800,'Vensim Variables'!$A:$A,0))</f>
        <v>g pollutant</v>
      </c>
      <c r="I3800" t="str">
        <f t="shared" si="118"/>
        <v>SOx</v>
      </c>
      <c r="J3800">
        <f>INDEX(NoSettings!$D:$D,MATCH(EPS!$A3800,NoSettings!$A:$A,0))</f>
        <v>0</v>
      </c>
      <c r="K3800">
        <f>INDEX(GWP!$C$2:$C$13,MATCH(EPS!I3800,GWP!$B$2:$B$13,0))</f>
        <v>0</v>
      </c>
      <c r="L3800" s="4">
        <f t="shared" si="119"/>
        <v>0</v>
      </c>
    </row>
    <row r="3801" spans="1:12">
      <c r="A3801" t="s">
        <v>9405</v>
      </c>
      <c r="B3801" t="s">
        <v>7381</v>
      </c>
      <c r="C3801" t="s">
        <v>1737</v>
      </c>
      <c r="D3801" t="s">
        <v>6892</v>
      </c>
      <c r="E3801" t="s">
        <v>1711</v>
      </c>
      <c r="H3801" t="str">
        <f>INDEX('Vensim Variables'!$B:$B,MATCH(EPS!$B3801,'Vensim Variables'!$A:$A,0))</f>
        <v>g pollutant</v>
      </c>
      <c r="I3801" t="str">
        <f t="shared" si="118"/>
        <v>BC</v>
      </c>
      <c r="J3801">
        <f>INDEX(NoSettings!$D:$D,MATCH(EPS!$A3801,NoSettings!$A:$A,0))</f>
        <v>0</v>
      </c>
      <c r="K3801">
        <f>INDEX(GWP!$C$2:$C$13,MATCH(EPS!I3801,GWP!$B$2:$B$13,0))</f>
        <v>0</v>
      </c>
      <c r="L3801" s="4">
        <f t="shared" si="119"/>
        <v>0</v>
      </c>
    </row>
    <row r="3802" spans="1:12">
      <c r="A3802" t="s">
        <v>9406</v>
      </c>
      <c r="B3802" t="s">
        <v>7381</v>
      </c>
      <c r="C3802" t="s">
        <v>1737</v>
      </c>
      <c r="D3802" t="s">
        <v>6892</v>
      </c>
      <c r="E3802" t="s">
        <v>1712</v>
      </c>
      <c r="H3802" t="str">
        <f>INDEX('Vensim Variables'!$B:$B,MATCH(EPS!$B3802,'Vensim Variables'!$A:$A,0))</f>
        <v>g pollutant</v>
      </c>
      <c r="I3802" t="str">
        <f t="shared" si="118"/>
        <v>OC</v>
      </c>
      <c r="J3802">
        <f>INDEX(NoSettings!$D:$D,MATCH(EPS!$A3802,NoSettings!$A:$A,0))</f>
        <v>0</v>
      </c>
      <c r="K3802">
        <f>INDEX(GWP!$C$2:$C$13,MATCH(EPS!I3802,GWP!$B$2:$B$13,0))</f>
        <v>0</v>
      </c>
      <c r="L3802" s="4">
        <f t="shared" si="119"/>
        <v>0</v>
      </c>
    </row>
    <row r="3803" spans="1:12">
      <c r="A3803" t="s">
        <v>9407</v>
      </c>
      <c r="B3803" t="s">
        <v>7381</v>
      </c>
      <c r="C3803" t="s">
        <v>1737</v>
      </c>
      <c r="D3803" t="s">
        <v>6892</v>
      </c>
      <c r="E3803" t="s">
        <v>1713</v>
      </c>
      <c r="H3803" t="str">
        <f>INDEX('Vensim Variables'!$B:$B,MATCH(EPS!$B3803,'Vensim Variables'!$A:$A,0))</f>
        <v>g pollutant</v>
      </c>
      <c r="I3803" t="str">
        <f t="shared" si="118"/>
        <v>CH4</v>
      </c>
      <c r="J3803">
        <f>INDEX(NoSettings!$D:$D,MATCH(EPS!$A3803,NoSettings!$A:$A,0))</f>
        <v>0</v>
      </c>
      <c r="K3803">
        <f>INDEX(GWP!$C$2:$C$13,MATCH(EPS!I3803,GWP!$B$2:$B$13,0))</f>
        <v>28</v>
      </c>
      <c r="L3803" s="4">
        <f t="shared" si="119"/>
        <v>0</v>
      </c>
    </row>
    <row r="3804" spans="1:12">
      <c r="A3804" t="s">
        <v>9408</v>
      </c>
      <c r="B3804" t="s">
        <v>7381</v>
      </c>
      <c r="C3804" t="s">
        <v>1737</v>
      </c>
      <c r="D3804" t="s">
        <v>6892</v>
      </c>
      <c r="E3804" t="s">
        <v>1714</v>
      </c>
      <c r="H3804" t="str">
        <f>INDEX('Vensim Variables'!$B:$B,MATCH(EPS!$B3804,'Vensim Variables'!$A:$A,0))</f>
        <v>g pollutant</v>
      </c>
      <c r="I3804" t="str">
        <f t="shared" si="118"/>
        <v>N2O</v>
      </c>
      <c r="J3804">
        <f>INDEX(NoSettings!$D:$D,MATCH(EPS!$A3804,NoSettings!$A:$A,0))</f>
        <v>0</v>
      </c>
      <c r="K3804">
        <f>INDEX(GWP!$C$2:$C$13,MATCH(EPS!I3804,GWP!$B$2:$B$13,0))</f>
        <v>265</v>
      </c>
      <c r="L3804" s="4">
        <f t="shared" si="119"/>
        <v>0</v>
      </c>
    </row>
    <row r="3805" spans="1:12">
      <c r="A3805" t="s">
        <v>9409</v>
      </c>
      <c r="B3805" t="s">
        <v>7381</v>
      </c>
      <c r="C3805" t="s">
        <v>1737</v>
      </c>
      <c r="D3805" t="s">
        <v>6892</v>
      </c>
      <c r="E3805" t="s">
        <v>1715</v>
      </c>
      <c r="H3805" t="str">
        <f>INDEX('Vensim Variables'!$B:$B,MATCH(EPS!$B3805,'Vensim Variables'!$A:$A,0))</f>
        <v>g pollutant</v>
      </c>
      <c r="I3805" t="str">
        <f t="shared" si="118"/>
        <v>F gases</v>
      </c>
      <c r="J3805">
        <f>INDEX(NoSettings!$D:$D,MATCH(EPS!$A3805,NoSettings!$A:$A,0))</f>
        <v>0</v>
      </c>
      <c r="K3805">
        <f>INDEX(GWP!$C$2:$C$13,MATCH(EPS!I3805,GWP!$B$2:$B$13,0))</f>
        <v>1</v>
      </c>
      <c r="L3805" s="4">
        <f t="shared" si="119"/>
        <v>0</v>
      </c>
    </row>
    <row r="3806" spans="1:12">
      <c r="A3806" t="s">
        <v>9410</v>
      </c>
      <c r="B3806" t="s">
        <v>7381</v>
      </c>
      <c r="C3806" t="s">
        <v>1737</v>
      </c>
      <c r="D3806" t="s">
        <v>6893</v>
      </c>
      <c r="E3806" t="s">
        <v>1702</v>
      </c>
      <c r="H3806" t="str">
        <f>INDEX('Vensim Variables'!$B:$B,MATCH(EPS!$B3806,'Vensim Variables'!$A:$A,0))</f>
        <v>g pollutant</v>
      </c>
      <c r="I3806" t="str">
        <f t="shared" si="118"/>
        <v>CO2</v>
      </c>
      <c r="J3806">
        <f>INDEX(NoSettings!$D:$D,MATCH(EPS!$A3806,NoSettings!$A:$A,0))</f>
        <v>0</v>
      </c>
      <c r="K3806">
        <f>INDEX(GWP!$C$2:$C$13,MATCH(EPS!I3806,GWP!$B$2:$B$13,0))</f>
        <v>1</v>
      </c>
      <c r="L3806" s="4">
        <f t="shared" si="119"/>
        <v>0</v>
      </c>
    </row>
    <row r="3807" spans="1:12">
      <c r="A3807" t="s">
        <v>9411</v>
      </c>
      <c r="B3807" t="s">
        <v>7381</v>
      </c>
      <c r="C3807" t="s">
        <v>1737</v>
      </c>
      <c r="D3807" t="s">
        <v>6893</v>
      </c>
      <c r="E3807" t="s">
        <v>1705</v>
      </c>
      <c r="H3807" t="str">
        <f>INDEX('Vensim Variables'!$B:$B,MATCH(EPS!$B3807,'Vensim Variables'!$A:$A,0))</f>
        <v>g pollutant</v>
      </c>
      <c r="I3807" t="str">
        <f t="shared" si="118"/>
        <v>VOC</v>
      </c>
      <c r="J3807">
        <f>INDEX(NoSettings!$D:$D,MATCH(EPS!$A3807,NoSettings!$A:$A,0))</f>
        <v>0</v>
      </c>
      <c r="K3807">
        <f>INDEX(GWP!$C$2:$C$13,MATCH(EPS!I3807,GWP!$B$2:$B$13,0))</f>
        <v>0</v>
      </c>
      <c r="L3807" s="4">
        <f t="shared" si="119"/>
        <v>0</v>
      </c>
    </row>
    <row r="3808" spans="1:12">
      <c r="A3808" t="s">
        <v>9412</v>
      </c>
      <c r="B3808" t="s">
        <v>7381</v>
      </c>
      <c r="C3808" t="s">
        <v>1737</v>
      </c>
      <c r="D3808" t="s">
        <v>6893</v>
      </c>
      <c r="E3808" t="s">
        <v>1706</v>
      </c>
      <c r="H3808" t="str">
        <f>INDEX('Vensim Variables'!$B:$B,MATCH(EPS!$B3808,'Vensim Variables'!$A:$A,0))</f>
        <v>g pollutant</v>
      </c>
      <c r="I3808" t="str">
        <f t="shared" si="118"/>
        <v>CO</v>
      </c>
      <c r="J3808">
        <f>INDEX(NoSettings!$D:$D,MATCH(EPS!$A3808,NoSettings!$A:$A,0))</f>
        <v>0</v>
      </c>
      <c r="K3808">
        <f>INDEX(GWP!$C$2:$C$13,MATCH(EPS!I3808,GWP!$B$2:$B$13,0))</f>
        <v>0</v>
      </c>
      <c r="L3808" s="4">
        <f t="shared" si="119"/>
        <v>0</v>
      </c>
    </row>
    <row r="3809" spans="1:12">
      <c r="A3809" t="s">
        <v>9413</v>
      </c>
      <c r="B3809" t="s">
        <v>7381</v>
      </c>
      <c r="C3809" t="s">
        <v>1737</v>
      </c>
      <c r="D3809" t="s">
        <v>6893</v>
      </c>
      <c r="E3809" t="s">
        <v>1707</v>
      </c>
      <c r="H3809" t="str">
        <f>INDEX('Vensim Variables'!$B:$B,MATCH(EPS!$B3809,'Vensim Variables'!$A:$A,0))</f>
        <v>g pollutant</v>
      </c>
      <c r="I3809" t="str">
        <f t="shared" si="118"/>
        <v>NOx</v>
      </c>
      <c r="J3809">
        <f>INDEX(NoSettings!$D:$D,MATCH(EPS!$A3809,NoSettings!$A:$A,0))</f>
        <v>0</v>
      </c>
      <c r="K3809">
        <f>INDEX(GWP!$C$2:$C$13,MATCH(EPS!I3809,GWP!$B$2:$B$13,0))</f>
        <v>0</v>
      </c>
      <c r="L3809" s="4">
        <f t="shared" si="119"/>
        <v>0</v>
      </c>
    </row>
    <row r="3810" spans="1:12">
      <c r="A3810" t="s">
        <v>9414</v>
      </c>
      <c r="B3810" t="s">
        <v>7381</v>
      </c>
      <c r="C3810" t="s">
        <v>1737</v>
      </c>
      <c r="D3810" t="s">
        <v>6893</v>
      </c>
      <c r="E3810" t="s">
        <v>1708</v>
      </c>
      <c r="H3810" t="str">
        <f>INDEX('Vensim Variables'!$B:$B,MATCH(EPS!$B3810,'Vensim Variables'!$A:$A,0))</f>
        <v>g pollutant</v>
      </c>
      <c r="I3810" t="str">
        <f t="shared" si="118"/>
        <v>PM10</v>
      </c>
      <c r="J3810">
        <f>INDEX(NoSettings!$D:$D,MATCH(EPS!$A3810,NoSettings!$A:$A,0))</f>
        <v>0</v>
      </c>
      <c r="K3810">
        <f>INDEX(GWP!$C$2:$C$13,MATCH(EPS!I3810,GWP!$B$2:$B$13,0))</f>
        <v>0</v>
      </c>
      <c r="L3810" s="4">
        <f t="shared" si="119"/>
        <v>0</v>
      </c>
    </row>
    <row r="3811" spans="1:12">
      <c r="A3811" t="s">
        <v>9415</v>
      </c>
      <c r="B3811" t="s">
        <v>7381</v>
      </c>
      <c r="C3811" t="s">
        <v>1737</v>
      </c>
      <c r="D3811" t="s">
        <v>6893</v>
      </c>
      <c r="E3811" t="s">
        <v>1709</v>
      </c>
      <c r="H3811" t="str">
        <f>INDEX('Vensim Variables'!$B:$B,MATCH(EPS!$B3811,'Vensim Variables'!$A:$A,0))</f>
        <v>g pollutant</v>
      </c>
      <c r="I3811" t="str">
        <f t="shared" si="118"/>
        <v>PM25</v>
      </c>
      <c r="J3811">
        <f>INDEX(NoSettings!$D:$D,MATCH(EPS!$A3811,NoSettings!$A:$A,0))</f>
        <v>0</v>
      </c>
      <c r="K3811">
        <f>INDEX(GWP!$C$2:$C$13,MATCH(EPS!I3811,GWP!$B$2:$B$13,0))</f>
        <v>0</v>
      </c>
      <c r="L3811" s="4">
        <f t="shared" si="119"/>
        <v>0</v>
      </c>
    </row>
    <row r="3812" spans="1:12">
      <c r="A3812" t="s">
        <v>9416</v>
      </c>
      <c r="B3812" t="s">
        <v>7381</v>
      </c>
      <c r="C3812" t="s">
        <v>1737</v>
      </c>
      <c r="D3812" t="s">
        <v>6893</v>
      </c>
      <c r="E3812" t="s">
        <v>1710</v>
      </c>
      <c r="H3812" t="str">
        <f>INDEX('Vensim Variables'!$B:$B,MATCH(EPS!$B3812,'Vensim Variables'!$A:$A,0))</f>
        <v>g pollutant</v>
      </c>
      <c r="I3812" t="str">
        <f t="shared" si="118"/>
        <v>SOx</v>
      </c>
      <c r="J3812">
        <f>INDEX(NoSettings!$D:$D,MATCH(EPS!$A3812,NoSettings!$A:$A,0))</f>
        <v>0</v>
      </c>
      <c r="K3812">
        <f>INDEX(GWP!$C$2:$C$13,MATCH(EPS!I3812,GWP!$B$2:$B$13,0))</f>
        <v>0</v>
      </c>
      <c r="L3812" s="4">
        <f t="shared" si="119"/>
        <v>0</v>
      </c>
    </row>
    <row r="3813" spans="1:12">
      <c r="A3813" t="s">
        <v>9417</v>
      </c>
      <c r="B3813" t="s">
        <v>7381</v>
      </c>
      <c r="C3813" t="s">
        <v>1737</v>
      </c>
      <c r="D3813" t="s">
        <v>6893</v>
      </c>
      <c r="E3813" t="s">
        <v>1711</v>
      </c>
      <c r="H3813" t="str">
        <f>INDEX('Vensim Variables'!$B:$B,MATCH(EPS!$B3813,'Vensim Variables'!$A:$A,0))</f>
        <v>g pollutant</v>
      </c>
      <c r="I3813" t="str">
        <f t="shared" si="118"/>
        <v>BC</v>
      </c>
      <c r="J3813">
        <f>INDEX(NoSettings!$D:$D,MATCH(EPS!$A3813,NoSettings!$A:$A,0))</f>
        <v>0</v>
      </c>
      <c r="K3813">
        <f>INDEX(GWP!$C$2:$C$13,MATCH(EPS!I3813,GWP!$B$2:$B$13,0))</f>
        <v>0</v>
      </c>
      <c r="L3813" s="4">
        <f t="shared" si="119"/>
        <v>0</v>
      </c>
    </row>
    <row r="3814" spans="1:12">
      <c r="A3814" t="s">
        <v>9418</v>
      </c>
      <c r="B3814" t="s">
        <v>7381</v>
      </c>
      <c r="C3814" t="s">
        <v>1737</v>
      </c>
      <c r="D3814" t="s">
        <v>6893</v>
      </c>
      <c r="E3814" t="s">
        <v>1712</v>
      </c>
      <c r="H3814" t="str">
        <f>INDEX('Vensim Variables'!$B:$B,MATCH(EPS!$B3814,'Vensim Variables'!$A:$A,0))</f>
        <v>g pollutant</v>
      </c>
      <c r="I3814" t="str">
        <f t="shared" si="118"/>
        <v>OC</v>
      </c>
      <c r="J3814">
        <f>INDEX(NoSettings!$D:$D,MATCH(EPS!$A3814,NoSettings!$A:$A,0))</f>
        <v>0</v>
      </c>
      <c r="K3814">
        <f>INDEX(GWP!$C$2:$C$13,MATCH(EPS!I3814,GWP!$B$2:$B$13,0))</f>
        <v>0</v>
      </c>
      <c r="L3814" s="4">
        <f t="shared" si="119"/>
        <v>0</v>
      </c>
    </row>
    <row r="3815" spans="1:12">
      <c r="A3815" t="s">
        <v>9419</v>
      </c>
      <c r="B3815" t="s">
        <v>7381</v>
      </c>
      <c r="C3815" t="s">
        <v>1737</v>
      </c>
      <c r="D3815" t="s">
        <v>6893</v>
      </c>
      <c r="E3815" t="s">
        <v>1713</v>
      </c>
      <c r="H3815" t="str">
        <f>INDEX('Vensim Variables'!$B:$B,MATCH(EPS!$B3815,'Vensim Variables'!$A:$A,0))</f>
        <v>g pollutant</v>
      </c>
      <c r="I3815" t="str">
        <f t="shared" si="118"/>
        <v>CH4</v>
      </c>
      <c r="J3815">
        <f>INDEX(NoSettings!$D:$D,MATCH(EPS!$A3815,NoSettings!$A:$A,0))</f>
        <v>0</v>
      </c>
      <c r="K3815">
        <f>INDEX(GWP!$C$2:$C$13,MATCH(EPS!I3815,GWP!$B$2:$B$13,0))</f>
        <v>28</v>
      </c>
      <c r="L3815" s="4">
        <f t="shared" si="119"/>
        <v>0</v>
      </c>
    </row>
    <row r="3816" spans="1:12">
      <c r="A3816" t="s">
        <v>9420</v>
      </c>
      <c r="B3816" t="s">
        <v>7381</v>
      </c>
      <c r="C3816" t="s">
        <v>1737</v>
      </c>
      <c r="D3816" t="s">
        <v>6893</v>
      </c>
      <c r="E3816" t="s">
        <v>1714</v>
      </c>
      <c r="H3816" t="str">
        <f>INDEX('Vensim Variables'!$B:$B,MATCH(EPS!$B3816,'Vensim Variables'!$A:$A,0))</f>
        <v>g pollutant</v>
      </c>
      <c r="I3816" t="str">
        <f t="shared" si="118"/>
        <v>N2O</v>
      </c>
      <c r="J3816">
        <f>INDEX(NoSettings!$D:$D,MATCH(EPS!$A3816,NoSettings!$A:$A,0))</f>
        <v>0</v>
      </c>
      <c r="K3816">
        <f>INDEX(GWP!$C$2:$C$13,MATCH(EPS!I3816,GWP!$B$2:$B$13,0))</f>
        <v>265</v>
      </c>
      <c r="L3816" s="4">
        <f t="shared" si="119"/>
        <v>0</v>
      </c>
    </row>
    <row r="3817" spans="1:12">
      <c r="A3817" t="s">
        <v>9421</v>
      </c>
      <c r="B3817" t="s">
        <v>7381</v>
      </c>
      <c r="C3817" t="s">
        <v>1737</v>
      </c>
      <c r="D3817" t="s">
        <v>6893</v>
      </c>
      <c r="E3817" t="s">
        <v>1715</v>
      </c>
      <c r="H3817" t="str">
        <f>INDEX('Vensim Variables'!$B:$B,MATCH(EPS!$B3817,'Vensim Variables'!$A:$A,0))</f>
        <v>g pollutant</v>
      </c>
      <c r="I3817" t="str">
        <f t="shared" si="118"/>
        <v>F gases</v>
      </c>
      <c r="J3817">
        <f>INDEX(NoSettings!$D:$D,MATCH(EPS!$A3817,NoSettings!$A:$A,0))</f>
        <v>0</v>
      </c>
      <c r="K3817">
        <f>INDEX(GWP!$C$2:$C$13,MATCH(EPS!I3817,GWP!$B$2:$B$13,0))</f>
        <v>1</v>
      </c>
      <c r="L3817" s="4">
        <f t="shared" si="119"/>
        <v>0</v>
      </c>
    </row>
    <row r="3818" spans="1:12">
      <c r="A3818" t="s">
        <v>9422</v>
      </c>
      <c r="B3818" t="s">
        <v>7381</v>
      </c>
      <c r="C3818" t="s">
        <v>1737</v>
      </c>
      <c r="D3818" t="s">
        <v>6894</v>
      </c>
      <c r="E3818" t="s">
        <v>1702</v>
      </c>
      <c r="H3818" t="str">
        <f>INDEX('Vensim Variables'!$B:$B,MATCH(EPS!$B3818,'Vensim Variables'!$A:$A,0))</f>
        <v>g pollutant</v>
      </c>
      <c r="I3818" t="str">
        <f t="shared" si="118"/>
        <v>CO2</v>
      </c>
      <c r="J3818">
        <f>INDEX(NoSettings!$D:$D,MATCH(EPS!$A3818,NoSettings!$A:$A,0))</f>
        <v>0</v>
      </c>
      <c r="K3818">
        <f>INDEX(GWP!$C$2:$C$13,MATCH(EPS!I3818,GWP!$B$2:$B$13,0))</f>
        <v>1</v>
      </c>
      <c r="L3818" s="4">
        <f t="shared" si="119"/>
        <v>0</v>
      </c>
    </row>
    <row r="3819" spans="1:12">
      <c r="A3819" t="s">
        <v>9423</v>
      </c>
      <c r="B3819" t="s">
        <v>7381</v>
      </c>
      <c r="C3819" t="s">
        <v>1737</v>
      </c>
      <c r="D3819" t="s">
        <v>6894</v>
      </c>
      <c r="E3819" t="s">
        <v>1705</v>
      </c>
      <c r="H3819" t="str">
        <f>INDEX('Vensim Variables'!$B:$B,MATCH(EPS!$B3819,'Vensim Variables'!$A:$A,0))</f>
        <v>g pollutant</v>
      </c>
      <c r="I3819" t="str">
        <f t="shared" si="118"/>
        <v>VOC</v>
      </c>
      <c r="J3819">
        <f>INDEX(NoSettings!$D:$D,MATCH(EPS!$A3819,NoSettings!$A:$A,0))</f>
        <v>0</v>
      </c>
      <c r="K3819">
        <f>INDEX(GWP!$C$2:$C$13,MATCH(EPS!I3819,GWP!$B$2:$B$13,0))</f>
        <v>0</v>
      </c>
      <c r="L3819" s="4">
        <f t="shared" si="119"/>
        <v>0</v>
      </c>
    </row>
    <row r="3820" spans="1:12">
      <c r="A3820" t="s">
        <v>9424</v>
      </c>
      <c r="B3820" t="s">
        <v>7381</v>
      </c>
      <c r="C3820" t="s">
        <v>1737</v>
      </c>
      <c r="D3820" t="s">
        <v>6894</v>
      </c>
      <c r="E3820" t="s">
        <v>1706</v>
      </c>
      <c r="H3820" t="str">
        <f>INDEX('Vensim Variables'!$B:$B,MATCH(EPS!$B3820,'Vensim Variables'!$A:$A,0))</f>
        <v>g pollutant</v>
      </c>
      <c r="I3820" t="str">
        <f t="shared" si="118"/>
        <v>CO</v>
      </c>
      <c r="J3820">
        <f>INDEX(NoSettings!$D:$D,MATCH(EPS!$A3820,NoSettings!$A:$A,0))</f>
        <v>0</v>
      </c>
      <c r="K3820">
        <f>INDEX(GWP!$C$2:$C$13,MATCH(EPS!I3820,GWP!$B$2:$B$13,0))</f>
        <v>0</v>
      </c>
      <c r="L3820" s="4">
        <f t="shared" si="119"/>
        <v>0</v>
      </c>
    </row>
    <row r="3821" spans="1:12">
      <c r="A3821" t="s">
        <v>9425</v>
      </c>
      <c r="B3821" t="s">
        <v>7381</v>
      </c>
      <c r="C3821" t="s">
        <v>1737</v>
      </c>
      <c r="D3821" t="s">
        <v>6894</v>
      </c>
      <c r="E3821" t="s">
        <v>1707</v>
      </c>
      <c r="H3821" t="str">
        <f>INDEX('Vensim Variables'!$B:$B,MATCH(EPS!$B3821,'Vensim Variables'!$A:$A,0))</f>
        <v>g pollutant</v>
      </c>
      <c r="I3821" t="str">
        <f t="shared" si="118"/>
        <v>NOx</v>
      </c>
      <c r="J3821">
        <f>INDEX(NoSettings!$D:$D,MATCH(EPS!$A3821,NoSettings!$A:$A,0))</f>
        <v>0</v>
      </c>
      <c r="K3821">
        <f>INDEX(GWP!$C$2:$C$13,MATCH(EPS!I3821,GWP!$B$2:$B$13,0))</f>
        <v>0</v>
      </c>
      <c r="L3821" s="4">
        <f t="shared" si="119"/>
        <v>0</v>
      </c>
    </row>
    <row r="3822" spans="1:12">
      <c r="A3822" t="s">
        <v>9426</v>
      </c>
      <c r="B3822" t="s">
        <v>7381</v>
      </c>
      <c r="C3822" t="s">
        <v>1737</v>
      </c>
      <c r="D3822" t="s">
        <v>6894</v>
      </c>
      <c r="E3822" t="s">
        <v>1708</v>
      </c>
      <c r="H3822" t="str">
        <f>INDEX('Vensim Variables'!$B:$B,MATCH(EPS!$B3822,'Vensim Variables'!$A:$A,0))</f>
        <v>g pollutant</v>
      </c>
      <c r="I3822" t="str">
        <f t="shared" si="118"/>
        <v>PM10</v>
      </c>
      <c r="J3822">
        <f>INDEX(NoSettings!$D:$D,MATCH(EPS!$A3822,NoSettings!$A:$A,0))</f>
        <v>0</v>
      </c>
      <c r="K3822">
        <f>INDEX(GWP!$C$2:$C$13,MATCH(EPS!I3822,GWP!$B$2:$B$13,0))</f>
        <v>0</v>
      </c>
      <c r="L3822" s="4">
        <f t="shared" si="119"/>
        <v>0</v>
      </c>
    </row>
    <row r="3823" spans="1:12">
      <c r="A3823" t="s">
        <v>9427</v>
      </c>
      <c r="B3823" t="s">
        <v>7381</v>
      </c>
      <c r="C3823" t="s">
        <v>1737</v>
      </c>
      <c r="D3823" t="s">
        <v>6894</v>
      </c>
      <c r="E3823" t="s">
        <v>1709</v>
      </c>
      <c r="H3823" t="str">
        <f>INDEX('Vensim Variables'!$B:$B,MATCH(EPS!$B3823,'Vensim Variables'!$A:$A,0))</f>
        <v>g pollutant</v>
      </c>
      <c r="I3823" t="str">
        <f t="shared" si="118"/>
        <v>PM25</v>
      </c>
      <c r="J3823">
        <f>INDEX(NoSettings!$D:$D,MATCH(EPS!$A3823,NoSettings!$A:$A,0))</f>
        <v>0</v>
      </c>
      <c r="K3823">
        <f>INDEX(GWP!$C$2:$C$13,MATCH(EPS!I3823,GWP!$B$2:$B$13,0))</f>
        <v>0</v>
      </c>
      <c r="L3823" s="4">
        <f t="shared" si="119"/>
        <v>0</v>
      </c>
    </row>
    <row r="3824" spans="1:12">
      <c r="A3824" t="s">
        <v>9428</v>
      </c>
      <c r="B3824" t="s">
        <v>7381</v>
      </c>
      <c r="C3824" t="s">
        <v>1737</v>
      </c>
      <c r="D3824" t="s">
        <v>6894</v>
      </c>
      <c r="E3824" t="s">
        <v>1710</v>
      </c>
      <c r="H3824" t="str">
        <f>INDEX('Vensim Variables'!$B:$B,MATCH(EPS!$B3824,'Vensim Variables'!$A:$A,0))</f>
        <v>g pollutant</v>
      </c>
      <c r="I3824" t="str">
        <f t="shared" si="118"/>
        <v>SOx</v>
      </c>
      <c r="J3824">
        <f>INDEX(NoSettings!$D:$D,MATCH(EPS!$A3824,NoSettings!$A:$A,0))</f>
        <v>0</v>
      </c>
      <c r="K3824">
        <f>INDEX(GWP!$C$2:$C$13,MATCH(EPS!I3824,GWP!$B$2:$B$13,0))</f>
        <v>0</v>
      </c>
      <c r="L3824" s="4">
        <f t="shared" si="119"/>
        <v>0</v>
      </c>
    </row>
    <row r="3825" spans="1:12">
      <c r="A3825" t="s">
        <v>9429</v>
      </c>
      <c r="B3825" t="s">
        <v>7381</v>
      </c>
      <c r="C3825" t="s">
        <v>1737</v>
      </c>
      <c r="D3825" t="s">
        <v>6894</v>
      </c>
      <c r="E3825" t="s">
        <v>1711</v>
      </c>
      <c r="H3825" t="str">
        <f>INDEX('Vensim Variables'!$B:$B,MATCH(EPS!$B3825,'Vensim Variables'!$A:$A,0))</f>
        <v>g pollutant</v>
      </c>
      <c r="I3825" t="str">
        <f t="shared" si="118"/>
        <v>BC</v>
      </c>
      <c r="J3825">
        <f>INDEX(NoSettings!$D:$D,MATCH(EPS!$A3825,NoSettings!$A:$A,0))</f>
        <v>0</v>
      </c>
      <c r="K3825">
        <f>INDEX(GWP!$C$2:$C$13,MATCH(EPS!I3825,GWP!$B$2:$B$13,0))</f>
        <v>0</v>
      </c>
      <c r="L3825" s="4">
        <f t="shared" si="119"/>
        <v>0</v>
      </c>
    </row>
    <row r="3826" spans="1:12">
      <c r="A3826" t="s">
        <v>9430</v>
      </c>
      <c r="B3826" t="s">
        <v>7381</v>
      </c>
      <c r="C3826" t="s">
        <v>1737</v>
      </c>
      <c r="D3826" t="s">
        <v>6894</v>
      </c>
      <c r="E3826" t="s">
        <v>1712</v>
      </c>
      <c r="H3826" t="str">
        <f>INDEX('Vensim Variables'!$B:$B,MATCH(EPS!$B3826,'Vensim Variables'!$A:$A,0))</f>
        <v>g pollutant</v>
      </c>
      <c r="I3826" t="str">
        <f t="shared" si="118"/>
        <v>OC</v>
      </c>
      <c r="J3826">
        <f>INDEX(NoSettings!$D:$D,MATCH(EPS!$A3826,NoSettings!$A:$A,0))</f>
        <v>0</v>
      </c>
      <c r="K3826">
        <f>INDEX(GWP!$C$2:$C$13,MATCH(EPS!I3826,GWP!$B$2:$B$13,0))</f>
        <v>0</v>
      </c>
      <c r="L3826" s="4">
        <f t="shared" si="119"/>
        <v>0</v>
      </c>
    </row>
    <row r="3827" spans="1:12">
      <c r="A3827" t="s">
        <v>9431</v>
      </c>
      <c r="B3827" t="s">
        <v>7381</v>
      </c>
      <c r="C3827" t="s">
        <v>1737</v>
      </c>
      <c r="D3827" t="s">
        <v>6894</v>
      </c>
      <c r="E3827" t="s">
        <v>1713</v>
      </c>
      <c r="H3827" t="str">
        <f>INDEX('Vensim Variables'!$B:$B,MATCH(EPS!$B3827,'Vensim Variables'!$A:$A,0))</f>
        <v>g pollutant</v>
      </c>
      <c r="I3827" t="str">
        <f t="shared" si="118"/>
        <v>CH4</v>
      </c>
      <c r="J3827">
        <f>INDEX(NoSettings!$D:$D,MATCH(EPS!$A3827,NoSettings!$A:$A,0))</f>
        <v>0</v>
      </c>
      <c r="K3827">
        <f>INDEX(GWP!$C$2:$C$13,MATCH(EPS!I3827,GWP!$B$2:$B$13,0))</f>
        <v>28</v>
      </c>
      <c r="L3827" s="4">
        <f t="shared" si="119"/>
        <v>0</v>
      </c>
    </row>
    <row r="3828" spans="1:12">
      <c r="A3828" t="s">
        <v>9432</v>
      </c>
      <c r="B3828" t="s">
        <v>7381</v>
      </c>
      <c r="C3828" t="s">
        <v>1737</v>
      </c>
      <c r="D3828" t="s">
        <v>6894</v>
      </c>
      <c r="E3828" t="s">
        <v>1714</v>
      </c>
      <c r="H3828" t="str">
        <f>INDEX('Vensim Variables'!$B:$B,MATCH(EPS!$B3828,'Vensim Variables'!$A:$A,0))</f>
        <v>g pollutant</v>
      </c>
      <c r="I3828" t="str">
        <f t="shared" si="118"/>
        <v>N2O</v>
      </c>
      <c r="J3828">
        <f>INDEX(NoSettings!$D:$D,MATCH(EPS!$A3828,NoSettings!$A:$A,0))</f>
        <v>0</v>
      </c>
      <c r="K3828">
        <f>INDEX(GWP!$C$2:$C$13,MATCH(EPS!I3828,GWP!$B$2:$B$13,0))</f>
        <v>265</v>
      </c>
      <c r="L3828" s="4">
        <f t="shared" si="119"/>
        <v>0</v>
      </c>
    </row>
    <row r="3829" spans="1:12">
      <c r="A3829" t="s">
        <v>9433</v>
      </c>
      <c r="B3829" t="s">
        <v>7381</v>
      </c>
      <c r="C3829" t="s">
        <v>1737</v>
      </c>
      <c r="D3829" t="s">
        <v>6894</v>
      </c>
      <c r="E3829" t="s">
        <v>1715</v>
      </c>
      <c r="H3829" t="str">
        <f>INDEX('Vensim Variables'!$B:$B,MATCH(EPS!$B3829,'Vensim Variables'!$A:$A,0))</f>
        <v>g pollutant</v>
      </c>
      <c r="I3829" t="str">
        <f t="shared" si="118"/>
        <v>F gases</v>
      </c>
      <c r="J3829">
        <f>INDEX(NoSettings!$D:$D,MATCH(EPS!$A3829,NoSettings!$A:$A,0))</f>
        <v>0</v>
      </c>
      <c r="K3829">
        <f>INDEX(GWP!$C$2:$C$13,MATCH(EPS!I3829,GWP!$B$2:$B$13,0))</f>
        <v>1</v>
      </c>
      <c r="L3829" s="4">
        <f t="shared" si="119"/>
        <v>0</v>
      </c>
    </row>
    <row r="3830" spans="1:12">
      <c r="A3830" t="s">
        <v>9434</v>
      </c>
      <c r="B3830" t="s">
        <v>7381</v>
      </c>
      <c r="C3830" t="s">
        <v>1737</v>
      </c>
      <c r="D3830" t="s">
        <v>6895</v>
      </c>
      <c r="E3830" t="s">
        <v>1702</v>
      </c>
      <c r="H3830" t="str">
        <f>INDEX('Vensim Variables'!$B:$B,MATCH(EPS!$B3830,'Vensim Variables'!$A:$A,0))</f>
        <v>g pollutant</v>
      </c>
      <c r="I3830" t="str">
        <f t="shared" si="118"/>
        <v>CO2</v>
      </c>
      <c r="J3830">
        <f>INDEX(NoSettings!$D:$D,MATCH(EPS!$A3830,NoSettings!$A:$A,0))</f>
        <v>0</v>
      </c>
      <c r="K3830">
        <f>INDEX(GWP!$C$2:$C$13,MATCH(EPS!I3830,GWP!$B$2:$B$13,0))</f>
        <v>1</v>
      </c>
      <c r="L3830" s="4">
        <f t="shared" si="119"/>
        <v>0</v>
      </c>
    </row>
    <row r="3831" spans="1:12">
      <c r="A3831" t="s">
        <v>9435</v>
      </c>
      <c r="B3831" t="s">
        <v>7381</v>
      </c>
      <c r="C3831" t="s">
        <v>1737</v>
      </c>
      <c r="D3831" t="s">
        <v>6895</v>
      </c>
      <c r="E3831" t="s">
        <v>1705</v>
      </c>
      <c r="H3831" t="str">
        <f>INDEX('Vensim Variables'!$B:$B,MATCH(EPS!$B3831,'Vensim Variables'!$A:$A,0))</f>
        <v>g pollutant</v>
      </c>
      <c r="I3831" t="str">
        <f t="shared" si="118"/>
        <v>VOC</v>
      </c>
      <c r="J3831">
        <f>INDEX(NoSettings!$D:$D,MATCH(EPS!$A3831,NoSettings!$A:$A,0))</f>
        <v>0</v>
      </c>
      <c r="K3831">
        <f>INDEX(GWP!$C$2:$C$13,MATCH(EPS!I3831,GWP!$B$2:$B$13,0))</f>
        <v>0</v>
      </c>
      <c r="L3831" s="4">
        <f t="shared" si="119"/>
        <v>0</v>
      </c>
    </row>
    <row r="3832" spans="1:12">
      <c r="A3832" t="s">
        <v>9436</v>
      </c>
      <c r="B3832" t="s">
        <v>7381</v>
      </c>
      <c r="C3832" t="s">
        <v>1737</v>
      </c>
      <c r="D3832" t="s">
        <v>6895</v>
      </c>
      <c r="E3832" t="s">
        <v>1706</v>
      </c>
      <c r="H3832" t="str">
        <f>INDEX('Vensim Variables'!$B:$B,MATCH(EPS!$B3832,'Vensim Variables'!$A:$A,0))</f>
        <v>g pollutant</v>
      </c>
      <c r="I3832" t="str">
        <f t="shared" si="118"/>
        <v>CO</v>
      </c>
      <c r="J3832">
        <f>INDEX(NoSettings!$D:$D,MATCH(EPS!$A3832,NoSettings!$A:$A,0))</f>
        <v>0</v>
      </c>
      <c r="K3832">
        <f>INDEX(GWP!$C$2:$C$13,MATCH(EPS!I3832,GWP!$B$2:$B$13,0))</f>
        <v>0</v>
      </c>
      <c r="L3832" s="4">
        <f t="shared" si="119"/>
        <v>0</v>
      </c>
    </row>
    <row r="3833" spans="1:12">
      <c r="A3833" t="s">
        <v>9437</v>
      </c>
      <c r="B3833" t="s">
        <v>7381</v>
      </c>
      <c r="C3833" t="s">
        <v>1737</v>
      </c>
      <c r="D3833" t="s">
        <v>6895</v>
      </c>
      <c r="E3833" t="s">
        <v>1707</v>
      </c>
      <c r="H3833" t="str">
        <f>INDEX('Vensim Variables'!$B:$B,MATCH(EPS!$B3833,'Vensim Variables'!$A:$A,0))</f>
        <v>g pollutant</v>
      </c>
      <c r="I3833" t="str">
        <f t="shared" si="118"/>
        <v>NOx</v>
      </c>
      <c r="J3833">
        <f>INDEX(NoSettings!$D:$D,MATCH(EPS!$A3833,NoSettings!$A:$A,0))</f>
        <v>0</v>
      </c>
      <c r="K3833">
        <f>INDEX(GWP!$C$2:$C$13,MATCH(EPS!I3833,GWP!$B$2:$B$13,0))</f>
        <v>0</v>
      </c>
      <c r="L3833" s="4">
        <f t="shared" si="119"/>
        <v>0</v>
      </c>
    </row>
    <row r="3834" spans="1:12">
      <c r="A3834" t="s">
        <v>9438</v>
      </c>
      <c r="B3834" t="s">
        <v>7381</v>
      </c>
      <c r="C3834" t="s">
        <v>1737</v>
      </c>
      <c r="D3834" t="s">
        <v>6895</v>
      </c>
      <c r="E3834" t="s">
        <v>1708</v>
      </c>
      <c r="H3834" t="str">
        <f>INDEX('Vensim Variables'!$B:$B,MATCH(EPS!$B3834,'Vensim Variables'!$A:$A,0))</f>
        <v>g pollutant</v>
      </c>
      <c r="I3834" t="str">
        <f t="shared" si="118"/>
        <v>PM10</v>
      </c>
      <c r="J3834">
        <f>INDEX(NoSettings!$D:$D,MATCH(EPS!$A3834,NoSettings!$A:$A,0))</f>
        <v>0</v>
      </c>
      <c r="K3834">
        <f>INDEX(GWP!$C$2:$C$13,MATCH(EPS!I3834,GWP!$B$2:$B$13,0))</f>
        <v>0</v>
      </c>
      <c r="L3834" s="4">
        <f t="shared" si="119"/>
        <v>0</v>
      </c>
    </row>
    <row r="3835" spans="1:12">
      <c r="A3835" t="s">
        <v>9439</v>
      </c>
      <c r="B3835" t="s">
        <v>7381</v>
      </c>
      <c r="C3835" t="s">
        <v>1737</v>
      </c>
      <c r="D3835" t="s">
        <v>6895</v>
      </c>
      <c r="E3835" t="s">
        <v>1709</v>
      </c>
      <c r="H3835" t="str">
        <f>INDEX('Vensim Variables'!$B:$B,MATCH(EPS!$B3835,'Vensim Variables'!$A:$A,0))</f>
        <v>g pollutant</v>
      </c>
      <c r="I3835" t="str">
        <f t="shared" si="118"/>
        <v>PM25</v>
      </c>
      <c r="J3835">
        <f>INDEX(NoSettings!$D:$D,MATCH(EPS!$A3835,NoSettings!$A:$A,0))</f>
        <v>0</v>
      </c>
      <c r="K3835">
        <f>INDEX(GWP!$C$2:$C$13,MATCH(EPS!I3835,GWP!$B$2:$B$13,0))</f>
        <v>0</v>
      </c>
      <c r="L3835" s="4">
        <f t="shared" si="119"/>
        <v>0</v>
      </c>
    </row>
    <row r="3836" spans="1:12">
      <c r="A3836" t="s">
        <v>9440</v>
      </c>
      <c r="B3836" t="s">
        <v>7381</v>
      </c>
      <c r="C3836" t="s">
        <v>1737</v>
      </c>
      <c r="D3836" t="s">
        <v>6895</v>
      </c>
      <c r="E3836" t="s">
        <v>1710</v>
      </c>
      <c r="H3836" t="str">
        <f>INDEX('Vensim Variables'!$B:$B,MATCH(EPS!$B3836,'Vensim Variables'!$A:$A,0))</f>
        <v>g pollutant</v>
      </c>
      <c r="I3836" t="str">
        <f t="shared" si="118"/>
        <v>SOx</v>
      </c>
      <c r="J3836">
        <f>INDEX(NoSettings!$D:$D,MATCH(EPS!$A3836,NoSettings!$A:$A,0))</f>
        <v>0</v>
      </c>
      <c r="K3836">
        <f>INDEX(GWP!$C$2:$C$13,MATCH(EPS!I3836,GWP!$B$2:$B$13,0))</f>
        <v>0</v>
      </c>
      <c r="L3836" s="4">
        <f t="shared" si="119"/>
        <v>0</v>
      </c>
    </row>
    <row r="3837" spans="1:12">
      <c r="A3837" t="s">
        <v>9441</v>
      </c>
      <c r="B3837" t="s">
        <v>7381</v>
      </c>
      <c r="C3837" t="s">
        <v>1737</v>
      </c>
      <c r="D3837" t="s">
        <v>6895</v>
      </c>
      <c r="E3837" t="s">
        <v>1711</v>
      </c>
      <c r="H3837" t="str">
        <f>INDEX('Vensim Variables'!$B:$B,MATCH(EPS!$B3837,'Vensim Variables'!$A:$A,0))</f>
        <v>g pollutant</v>
      </c>
      <c r="I3837" t="str">
        <f t="shared" si="118"/>
        <v>BC</v>
      </c>
      <c r="J3837">
        <f>INDEX(NoSettings!$D:$D,MATCH(EPS!$A3837,NoSettings!$A:$A,0))</f>
        <v>0</v>
      </c>
      <c r="K3837">
        <f>INDEX(GWP!$C$2:$C$13,MATCH(EPS!I3837,GWP!$B$2:$B$13,0))</f>
        <v>0</v>
      </c>
      <c r="L3837" s="4">
        <f t="shared" si="119"/>
        <v>0</v>
      </c>
    </row>
    <row r="3838" spans="1:12">
      <c r="A3838" t="s">
        <v>9442</v>
      </c>
      <c r="B3838" t="s">
        <v>7381</v>
      </c>
      <c r="C3838" t="s">
        <v>1737</v>
      </c>
      <c r="D3838" t="s">
        <v>6895</v>
      </c>
      <c r="E3838" t="s">
        <v>1712</v>
      </c>
      <c r="H3838" t="str">
        <f>INDEX('Vensim Variables'!$B:$B,MATCH(EPS!$B3838,'Vensim Variables'!$A:$A,0))</f>
        <v>g pollutant</v>
      </c>
      <c r="I3838" t="str">
        <f t="shared" si="118"/>
        <v>OC</v>
      </c>
      <c r="J3838">
        <f>INDEX(NoSettings!$D:$D,MATCH(EPS!$A3838,NoSettings!$A:$A,0))</f>
        <v>0</v>
      </c>
      <c r="K3838">
        <f>INDEX(GWP!$C$2:$C$13,MATCH(EPS!I3838,GWP!$B$2:$B$13,0))</f>
        <v>0</v>
      </c>
      <c r="L3838" s="4">
        <f t="shared" si="119"/>
        <v>0</v>
      </c>
    </row>
    <row r="3839" spans="1:12">
      <c r="A3839" t="s">
        <v>9443</v>
      </c>
      <c r="B3839" t="s">
        <v>7381</v>
      </c>
      <c r="C3839" t="s">
        <v>1737</v>
      </c>
      <c r="D3839" t="s">
        <v>6895</v>
      </c>
      <c r="E3839" t="s">
        <v>1713</v>
      </c>
      <c r="H3839" t="str">
        <f>INDEX('Vensim Variables'!$B:$B,MATCH(EPS!$B3839,'Vensim Variables'!$A:$A,0))</f>
        <v>g pollutant</v>
      </c>
      <c r="I3839" t="str">
        <f t="shared" si="118"/>
        <v>CH4</v>
      </c>
      <c r="J3839">
        <f>INDEX(NoSettings!$D:$D,MATCH(EPS!$A3839,NoSettings!$A:$A,0))</f>
        <v>0</v>
      </c>
      <c r="K3839">
        <f>INDEX(GWP!$C$2:$C$13,MATCH(EPS!I3839,GWP!$B$2:$B$13,0))</f>
        <v>28</v>
      </c>
      <c r="L3839" s="4">
        <f t="shared" si="119"/>
        <v>0</v>
      </c>
    </row>
    <row r="3840" spans="1:12">
      <c r="A3840" t="s">
        <v>9444</v>
      </c>
      <c r="B3840" t="s">
        <v>7381</v>
      </c>
      <c r="C3840" t="s">
        <v>1737</v>
      </c>
      <c r="D3840" t="s">
        <v>6895</v>
      </c>
      <c r="E3840" t="s">
        <v>1714</v>
      </c>
      <c r="H3840" t="str">
        <f>INDEX('Vensim Variables'!$B:$B,MATCH(EPS!$B3840,'Vensim Variables'!$A:$A,0))</f>
        <v>g pollutant</v>
      </c>
      <c r="I3840" t="str">
        <f t="shared" si="118"/>
        <v>N2O</v>
      </c>
      <c r="J3840">
        <f>INDEX(NoSettings!$D:$D,MATCH(EPS!$A3840,NoSettings!$A:$A,0))</f>
        <v>0</v>
      </c>
      <c r="K3840">
        <f>INDEX(GWP!$C$2:$C$13,MATCH(EPS!I3840,GWP!$B$2:$B$13,0))</f>
        <v>265</v>
      </c>
      <c r="L3840" s="4">
        <f t="shared" si="119"/>
        <v>0</v>
      </c>
    </row>
    <row r="3841" spans="1:12">
      <c r="A3841" t="s">
        <v>9445</v>
      </c>
      <c r="B3841" t="s">
        <v>7381</v>
      </c>
      <c r="C3841" t="s">
        <v>1737</v>
      </c>
      <c r="D3841" t="s">
        <v>6895</v>
      </c>
      <c r="E3841" t="s">
        <v>1715</v>
      </c>
      <c r="H3841" t="str">
        <f>INDEX('Vensim Variables'!$B:$B,MATCH(EPS!$B3841,'Vensim Variables'!$A:$A,0))</f>
        <v>g pollutant</v>
      </c>
      <c r="I3841" t="str">
        <f t="shared" si="118"/>
        <v>F gases</v>
      </c>
      <c r="J3841">
        <f>INDEX(NoSettings!$D:$D,MATCH(EPS!$A3841,NoSettings!$A:$A,0))</f>
        <v>0</v>
      </c>
      <c r="K3841">
        <f>INDEX(GWP!$C$2:$C$13,MATCH(EPS!I3841,GWP!$B$2:$B$13,0))</f>
        <v>1</v>
      </c>
      <c r="L3841" s="4">
        <f t="shared" si="119"/>
        <v>0</v>
      </c>
    </row>
    <row r="3842" spans="1:12">
      <c r="A3842" t="s">
        <v>9446</v>
      </c>
      <c r="B3842" t="s">
        <v>7381</v>
      </c>
      <c r="C3842" t="s">
        <v>1737</v>
      </c>
      <c r="D3842" t="s">
        <v>6896</v>
      </c>
      <c r="E3842" t="s">
        <v>1702</v>
      </c>
      <c r="H3842" t="str">
        <f>INDEX('Vensim Variables'!$B:$B,MATCH(EPS!$B3842,'Vensim Variables'!$A:$A,0))</f>
        <v>g pollutant</v>
      </c>
      <c r="I3842" t="str">
        <f t="shared" si="118"/>
        <v>CO2</v>
      </c>
      <c r="J3842">
        <f>INDEX(NoSettings!$D:$D,MATCH(EPS!$A3842,NoSettings!$A:$A,0))</f>
        <v>0</v>
      </c>
      <c r="K3842">
        <f>INDEX(GWP!$C$2:$C$13,MATCH(EPS!I3842,GWP!$B$2:$B$13,0))</f>
        <v>1</v>
      </c>
      <c r="L3842" s="4">
        <f t="shared" si="119"/>
        <v>0</v>
      </c>
    </row>
    <row r="3843" spans="1:12">
      <c r="A3843" t="s">
        <v>9447</v>
      </c>
      <c r="B3843" t="s">
        <v>7381</v>
      </c>
      <c r="C3843" t="s">
        <v>1737</v>
      </c>
      <c r="D3843" t="s">
        <v>6896</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INDEX(NoSettings!$D:$D,MATCH(EPS!$A3843,NoSettings!$A:$A,0))</f>
        <v>0</v>
      </c>
      <c r="K3843">
        <f>INDEX(GWP!$C$2:$C$13,MATCH(EPS!I3843,GWP!$B$2:$B$13,0))</f>
        <v>0</v>
      </c>
      <c r="L3843" s="4">
        <f t="shared" ref="L3843:L3906" si="121">IF(H3843="g pollutant",K3843*J3843/10^12,IF(H3843="MMTCO2e",J3843,IF(H3843="MWh",J3843,0)))</f>
        <v>0</v>
      </c>
    </row>
    <row r="3844" spans="1:12">
      <c r="A3844" t="s">
        <v>9448</v>
      </c>
      <c r="B3844" t="s">
        <v>7381</v>
      </c>
      <c r="C3844" t="s">
        <v>1737</v>
      </c>
      <c r="D3844" t="s">
        <v>6896</v>
      </c>
      <c r="E3844" t="s">
        <v>1706</v>
      </c>
      <c r="H3844" t="str">
        <f>INDEX('Vensim Variables'!$B:$B,MATCH(EPS!$B3844,'Vensim Variables'!$A:$A,0))</f>
        <v>g pollutant</v>
      </c>
      <c r="I3844" t="str">
        <f t="shared" si="120"/>
        <v>CO</v>
      </c>
      <c r="J3844">
        <f>INDEX(NoSettings!$D:$D,MATCH(EPS!$A3844,NoSettings!$A:$A,0))</f>
        <v>0</v>
      </c>
      <c r="K3844">
        <f>INDEX(GWP!$C$2:$C$13,MATCH(EPS!I3844,GWP!$B$2:$B$13,0))</f>
        <v>0</v>
      </c>
      <c r="L3844" s="4">
        <f t="shared" si="121"/>
        <v>0</v>
      </c>
    </row>
    <row r="3845" spans="1:12">
      <c r="A3845" t="s">
        <v>9449</v>
      </c>
      <c r="B3845" t="s">
        <v>7381</v>
      </c>
      <c r="C3845" t="s">
        <v>1737</v>
      </c>
      <c r="D3845" t="s">
        <v>6896</v>
      </c>
      <c r="E3845" t="s">
        <v>1707</v>
      </c>
      <c r="H3845" t="str">
        <f>INDEX('Vensim Variables'!$B:$B,MATCH(EPS!$B3845,'Vensim Variables'!$A:$A,0))</f>
        <v>g pollutant</v>
      </c>
      <c r="I3845" t="str">
        <f t="shared" si="120"/>
        <v>NOx</v>
      </c>
      <c r="J3845">
        <f>INDEX(NoSettings!$D:$D,MATCH(EPS!$A3845,NoSettings!$A:$A,0))</f>
        <v>0</v>
      </c>
      <c r="K3845">
        <f>INDEX(GWP!$C$2:$C$13,MATCH(EPS!I3845,GWP!$B$2:$B$13,0))</f>
        <v>0</v>
      </c>
      <c r="L3845" s="4">
        <f t="shared" si="121"/>
        <v>0</v>
      </c>
    </row>
    <row r="3846" spans="1:12">
      <c r="A3846" t="s">
        <v>9450</v>
      </c>
      <c r="B3846" t="s">
        <v>7381</v>
      </c>
      <c r="C3846" t="s">
        <v>1737</v>
      </c>
      <c r="D3846" t="s">
        <v>6896</v>
      </c>
      <c r="E3846" t="s">
        <v>1708</v>
      </c>
      <c r="H3846" t="str">
        <f>INDEX('Vensim Variables'!$B:$B,MATCH(EPS!$B3846,'Vensim Variables'!$A:$A,0))</f>
        <v>g pollutant</v>
      </c>
      <c r="I3846" t="str">
        <f t="shared" si="120"/>
        <v>PM10</v>
      </c>
      <c r="J3846">
        <f>INDEX(NoSettings!$D:$D,MATCH(EPS!$A3846,NoSettings!$A:$A,0))</f>
        <v>0</v>
      </c>
      <c r="K3846">
        <f>INDEX(GWP!$C$2:$C$13,MATCH(EPS!I3846,GWP!$B$2:$B$13,0))</f>
        <v>0</v>
      </c>
      <c r="L3846" s="4">
        <f t="shared" si="121"/>
        <v>0</v>
      </c>
    </row>
    <row r="3847" spans="1:12">
      <c r="A3847" t="s">
        <v>9451</v>
      </c>
      <c r="B3847" t="s">
        <v>7381</v>
      </c>
      <c r="C3847" t="s">
        <v>1737</v>
      </c>
      <c r="D3847" t="s">
        <v>6896</v>
      </c>
      <c r="E3847" t="s">
        <v>1709</v>
      </c>
      <c r="H3847" t="str">
        <f>INDEX('Vensim Variables'!$B:$B,MATCH(EPS!$B3847,'Vensim Variables'!$A:$A,0))</f>
        <v>g pollutant</v>
      </c>
      <c r="I3847" t="str">
        <f t="shared" si="120"/>
        <v>PM25</v>
      </c>
      <c r="J3847">
        <f>INDEX(NoSettings!$D:$D,MATCH(EPS!$A3847,NoSettings!$A:$A,0))</f>
        <v>0</v>
      </c>
      <c r="K3847">
        <f>INDEX(GWP!$C$2:$C$13,MATCH(EPS!I3847,GWP!$B$2:$B$13,0))</f>
        <v>0</v>
      </c>
      <c r="L3847" s="4">
        <f t="shared" si="121"/>
        <v>0</v>
      </c>
    </row>
    <row r="3848" spans="1:12">
      <c r="A3848" t="s">
        <v>9452</v>
      </c>
      <c r="B3848" t="s">
        <v>7381</v>
      </c>
      <c r="C3848" t="s">
        <v>1737</v>
      </c>
      <c r="D3848" t="s">
        <v>6896</v>
      </c>
      <c r="E3848" t="s">
        <v>1710</v>
      </c>
      <c r="H3848" t="str">
        <f>INDEX('Vensim Variables'!$B:$B,MATCH(EPS!$B3848,'Vensim Variables'!$A:$A,0))</f>
        <v>g pollutant</v>
      </c>
      <c r="I3848" t="str">
        <f t="shared" si="120"/>
        <v>SOx</v>
      </c>
      <c r="J3848">
        <f>INDEX(NoSettings!$D:$D,MATCH(EPS!$A3848,NoSettings!$A:$A,0))</f>
        <v>0</v>
      </c>
      <c r="K3848">
        <f>INDEX(GWP!$C$2:$C$13,MATCH(EPS!I3848,GWP!$B$2:$B$13,0))</f>
        <v>0</v>
      </c>
      <c r="L3848" s="4">
        <f t="shared" si="121"/>
        <v>0</v>
      </c>
    </row>
    <row r="3849" spans="1:12">
      <c r="A3849" t="s">
        <v>9453</v>
      </c>
      <c r="B3849" t="s">
        <v>7381</v>
      </c>
      <c r="C3849" t="s">
        <v>1737</v>
      </c>
      <c r="D3849" t="s">
        <v>6896</v>
      </c>
      <c r="E3849" t="s">
        <v>1711</v>
      </c>
      <c r="H3849" t="str">
        <f>INDEX('Vensim Variables'!$B:$B,MATCH(EPS!$B3849,'Vensim Variables'!$A:$A,0))</f>
        <v>g pollutant</v>
      </c>
      <c r="I3849" t="str">
        <f t="shared" si="120"/>
        <v>BC</v>
      </c>
      <c r="J3849">
        <f>INDEX(NoSettings!$D:$D,MATCH(EPS!$A3849,NoSettings!$A:$A,0))</f>
        <v>0</v>
      </c>
      <c r="K3849">
        <f>INDEX(GWP!$C$2:$C$13,MATCH(EPS!I3849,GWP!$B$2:$B$13,0))</f>
        <v>0</v>
      </c>
      <c r="L3849" s="4">
        <f t="shared" si="121"/>
        <v>0</v>
      </c>
    </row>
    <row r="3850" spans="1:12">
      <c r="A3850" t="s">
        <v>9454</v>
      </c>
      <c r="B3850" t="s">
        <v>7381</v>
      </c>
      <c r="C3850" t="s">
        <v>1737</v>
      </c>
      <c r="D3850" t="s">
        <v>6896</v>
      </c>
      <c r="E3850" t="s">
        <v>1712</v>
      </c>
      <c r="H3850" t="str">
        <f>INDEX('Vensim Variables'!$B:$B,MATCH(EPS!$B3850,'Vensim Variables'!$A:$A,0))</f>
        <v>g pollutant</v>
      </c>
      <c r="I3850" t="str">
        <f t="shared" si="120"/>
        <v>OC</v>
      </c>
      <c r="J3850">
        <f>INDEX(NoSettings!$D:$D,MATCH(EPS!$A3850,NoSettings!$A:$A,0))</f>
        <v>0</v>
      </c>
      <c r="K3850">
        <f>INDEX(GWP!$C$2:$C$13,MATCH(EPS!I3850,GWP!$B$2:$B$13,0))</f>
        <v>0</v>
      </c>
      <c r="L3850" s="4">
        <f t="shared" si="121"/>
        <v>0</v>
      </c>
    </row>
    <row r="3851" spans="1:12">
      <c r="A3851" t="s">
        <v>9455</v>
      </c>
      <c r="B3851" t="s">
        <v>7381</v>
      </c>
      <c r="C3851" t="s">
        <v>1737</v>
      </c>
      <c r="D3851" t="s">
        <v>6896</v>
      </c>
      <c r="E3851" t="s">
        <v>1713</v>
      </c>
      <c r="H3851" t="str">
        <f>INDEX('Vensim Variables'!$B:$B,MATCH(EPS!$B3851,'Vensim Variables'!$A:$A,0))</f>
        <v>g pollutant</v>
      </c>
      <c r="I3851" t="str">
        <f t="shared" si="120"/>
        <v>CH4</v>
      </c>
      <c r="J3851">
        <f>INDEX(NoSettings!$D:$D,MATCH(EPS!$A3851,NoSettings!$A:$A,0))</f>
        <v>0</v>
      </c>
      <c r="K3851">
        <f>INDEX(GWP!$C$2:$C$13,MATCH(EPS!I3851,GWP!$B$2:$B$13,0))</f>
        <v>28</v>
      </c>
      <c r="L3851" s="4">
        <f t="shared" si="121"/>
        <v>0</v>
      </c>
    </row>
    <row r="3852" spans="1:12">
      <c r="A3852" t="s">
        <v>9456</v>
      </c>
      <c r="B3852" t="s">
        <v>7381</v>
      </c>
      <c r="C3852" t="s">
        <v>1737</v>
      </c>
      <c r="D3852" t="s">
        <v>6896</v>
      </c>
      <c r="E3852" t="s">
        <v>1714</v>
      </c>
      <c r="H3852" t="str">
        <f>INDEX('Vensim Variables'!$B:$B,MATCH(EPS!$B3852,'Vensim Variables'!$A:$A,0))</f>
        <v>g pollutant</v>
      </c>
      <c r="I3852" t="str">
        <f t="shared" si="120"/>
        <v>N2O</v>
      </c>
      <c r="J3852">
        <f>INDEX(NoSettings!$D:$D,MATCH(EPS!$A3852,NoSettings!$A:$A,0))</f>
        <v>0</v>
      </c>
      <c r="K3852">
        <f>INDEX(GWP!$C$2:$C$13,MATCH(EPS!I3852,GWP!$B$2:$B$13,0))</f>
        <v>265</v>
      </c>
      <c r="L3852" s="4">
        <f t="shared" si="121"/>
        <v>0</v>
      </c>
    </row>
    <row r="3853" spans="1:12">
      <c r="A3853" t="s">
        <v>9457</v>
      </c>
      <c r="B3853" t="s">
        <v>7381</v>
      </c>
      <c r="C3853" t="s">
        <v>1737</v>
      </c>
      <c r="D3853" t="s">
        <v>6896</v>
      </c>
      <c r="E3853" t="s">
        <v>1715</v>
      </c>
      <c r="H3853" t="str">
        <f>INDEX('Vensim Variables'!$B:$B,MATCH(EPS!$B3853,'Vensim Variables'!$A:$A,0))</f>
        <v>g pollutant</v>
      </c>
      <c r="I3853" t="str">
        <f t="shared" si="120"/>
        <v>F gases</v>
      </c>
      <c r="J3853">
        <f>INDEX(NoSettings!$D:$D,MATCH(EPS!$A3853,NoSettings!$A:$A,0))</f>
        <v>0</v>
      </c>
      <c r="K3853">
        <f>INDEX(GWP!$C$2:$C$13,MATCH(EPS!I3853,GWP!$B$2:$B$13,0))</f>
        <v>1</v>
      </c>
      <c r="L3853" s="4">
        <f t="shared" si="121"/>
        <v>0</v>
      </c>
    </row>
    <row r="3854" spans="1:12">
      <c r="A3854" t="s">
        <v>9458</v>
      </c>
      <c r="B3854" t="s">
        <v>7381</v>
      </c>
      <c r="C3854" t="s">
        <v>1737</v>
      </c>
      <c r="D3854" t="s">
        <v>6897</v>
      </c>
      <c r="E3854" t="s">
        <v>1702</v>
      </c>
      <c r="H3854" t="str">
        <f>INDEX('Vensim Variables'!$B:$B,MATCH(EPS!$B3854,'Vensim Variables'!$A:$A,0))</f>
        <v>g pollutant</v>
      </c>
      <c r="I3854" t="str">
        <f t="shared" si="120"/>
        <v>CO2</v>
      </c>
      <c r="J3854">
        <f>INDEX(NoSettings!$D:$D,MATCH(EPS!$A3854,NoSettings!$A:$A,0))</f>
        <v>0</v>
      </c>
      <c r="K3854">
        <f>INDEX(GWP!$C$2:$C$13,MATCH(EPS!I3854,GWP!$B$2:$B$13,0))</f>
        <v>1</v>
      </c>
      <c r="L3854" s="4">
        <f t="shared" si="121"/>
        <v>0</v>
      </c>
    </row>
    <row r="3855" spans="1:12">
      <c r="A3855" t="s">
        <v>9459</v>
      </c>
      <c r="B3855" t="s">
        <v>7381</v>
      </c>
      <c r="C3855" t="s">
        <v>1737</v>
      </c>
      <c r="D3855" t="s">
        <v>6897</v>
      </c>
      <c r="E3855" t="s">
        <v>1705</v>
      </c>
      <c r="H3855" t="str">
        <f>INDEX('Vensim Variables'!$B:$B,MATCH(EPS!$B3855,'Vensim Variables'!$A:$A,0))</f>
        <v>g pollutant</v>
      </c>
      <c r="I3855" t="str">
        <f t="shared" si="120"/>
        <v>VOC</v>
      </c>
      <c r="J3855">
        <f>INDEX(NoSettings!$D:$D,MATCH(EPS!$A3855,NoSettings!$A:$A,0))</f>
        <v>0</v>
      </c>
      <c r="K3855">
        <f>INDEX(GWP!$C$2:$C$13,MATCH(EPS!I3855,GWP!$B$2:$B$13,0))</f>
        <v>0</v>
      </c>
      <c r="L3855" s="4">
        <f t="shared" si="121"/>
        <v>0</v>
      </c>
    </row>
    <row r="3856" spans="1:12">
      <c r="A3856" t="s">
        <v>9460</v>
      </c>
      <c r="B3856" t="s">
        <v>7381</v>
      </c>
      <c r="C3856" t="s">
        <v>1737</v>
      </c>
      <c r="D3856" t="s">
        <v>6897</v>
      </c>
      <c r="E3856" t="s">
        <v>1706</v>
      </c>
      <c r="H3856" t="str">
        <f>INDEX('Vensim Variables'!$B:$B,MATCH(EPS!$B3856,'Vensim Variables'!$A:$A,0))</f>
        <v>g pollutant</v>
      </c>
      <c r="I3856" t="str">
        <f t="shared" si="120"/>
        <v>CO</v>
      </c>
      <c r="J3856">
        <f>INDEX(NoSettings!$D:$D,MATCH(EPS!$A3856,NoSettings!$A:$A,0))</f>
        <v>0</v>
      </c>
      <c r="K3856">
        <f>INDEX(GWP!$C$2:$C$13,MATCH(EPS!I3856,GWP!$B$2:$B$13,0))</f>
        <v>0</v>
      </c>
      <c r="L3856" s="4">
        <f t="shared" si="121"/>
        <v>0</v>
      </c>
    </row>
    <row r="3857" spans="1:12">
      <c r="A3857" t="s">
        <v>9461</v>
      </c>
      <c r="B3857" t="s">
        <v>7381</v>
      </c>
      <c r="C3857" t="s">
        <v>1737</v>
      </c>
      <c r="D3857" t="s">
        <v>6897</v>
      </c>
      <c r="E3857" t="s">
        <v>1707</v>
      </c>
      <c r="H3857" t="str">
        <f>INDEX('Vensim Variables'!$B:$B,MATCH(EPS!$B3857,'Vensim Variables'!$A:$A,0))</f>
        <v>g pollutant</v>
      </c>
      <c r="I3857" t="str">
        <f t="shared" si="120"/>
        <v>NOx</v>
      </c>
      <c r="J3857">
        <f>INDEX(NoSettings!$D:$D,MATCH(EPS!$A3857,NoSettings!$A:$A,0))</f>
        <v>0</v>
      </c>
      <c r="K3857">
        <f>INDEX(GWP!$C$2:$C$13,MATCH(EPS!I3857,GWP!$B$2:$B$13,0))</f>
        <v>0</v>
      </c>
      <c r="L3857" s="4">
        <f t="shared" si="121"/>
        <v>0</v>
      </c>
    </row>
    <row r="3858" spans="1:12">
      <c r="A3858" t="s">
        <v>9462</v>
      </c>
      <c r="B3858" t="s">
        <v>7381</v>
      </c>
      <c r="C3858" t="s">
        <v>1737</v>
      </c>
      <c r="D3858" t="s">
        <v>6897</v>
      </c>
      <c r="E3858" t="s">
        <v>1708</v>
      </c>
      <c r="H3858" t="str">
        <f>INDEX('Vensim Variables'!$B:$B,MATCH(EPS!$B3858,'Vensim Variables'!$A:$A,0))</f>
        <v>g pollutant</v>
      </c>
      <c r="I3858" t="str">
        <f t="shared" si="120"/>
        <v>PM10</v>
      </c>
      <c r="J3858">
        <f>INDEX(NoSettings!$D:$D,MATCH(EPS!$A3858,NoSettings!$A:$A,0))</f>
        <v>0</v>
      </c>
      <c r="K3858">
        <f>INDEX(GWP!$C$2:$C$13,MATCH(EPS!I3858,GWP!$B$2:$B$13,0))</f>
        <v>0</v>
      </c>
      <c r="L3858" s="4">
        <f t="shared" si="121"/>
        <v>0</v>
      </c>
    </row>
    <row r="3859" spans="1:12">
      <c r="A3859" t="s">
        <v>9463</v>
      </c>
      <c r="B3859" t="s">
        <v>7381</v>
      </c>
      <c r="C3859" t="s">
        <v>1737</v>
      </c>
      <c r="D3859" t="s">
        <v>6897</v>
      </c>
      <c r="E3859" t="s">
        <v>1709</v>
      </c>
      <c r="H3859" t="str">
        <f>INDEX('Vensim Variables'!$B:$B,MATCH(EPS!$B3859,'Vensim Variables'!$A:$A,0))</f>
        <v>g pollutant</v>
      </c>
      <c r="I3859" t="str">
        <f t="shared" si="120"/>
        <v>PM25</v>
      </c>
      <c r="J3859">
        <f>INDEX(NoSettings!$D:$D,MATCH(EPS!$A3859,NoSettings!$A:$A,0))</f>
        <v>0</v>
      </c>
      <c r="K3859">
        <f>INDEX(GWP!$C$2:$C$13,MATCH(EPS!I3859,GWP!$B$2:$B$13,0))</f>
        <v>0</v>
      </c>
      <c r="L3859" s="4">
        <f t="shared" si="121"/>
        <v>0</v>
      </c>
    </row>
    <row r="3860" spans="1:12">
      <c r="A3860" t="s">
        <v>9464</v>
      </c>
      <c r="B3860" t="s">
        <v>7381</v>
      </c>
      <c r="C3860" t="s">
        <v>1737</v>
      </c>
      <c r="D3860" t="s">
        <v>6897</v>
      </c>
      <c r="E3860" t="s">
        <v>1710</v>
      </c>
      <c r="H3860" t="str">
        <f>INDEX('Vensim Variables'!$B:$B,MATCH(EPS!$B3860,'Vensim Variables'!$A:$A,0))</f>
        <v>g pollutant</v>
      </c>
      <c r="I3860" t="str">
        <f t="shared" si="120"/>
        <v>SOx</v>
      </c>
      <c r="J3860">
        <f>INDEX(NoSettings!$D:$D,MATCH(EPS!$A3860,NoSettings!$A:$A,0))</f>
        <v>0</v>
      </c>
      <c r="K3860">
        <f>INDEX(GWP!$C$2:$C$13,MATCH(EPS!I3860,GWP!$B$2:$B$13,0))</f>
        <v>0</v>
      </c>
      <c r="L3860" s="4">
        <f t="shared" si="121"/>
        <v>0</v>
      </c>
    </row>
    <row r="3861" spans="1:12">
      <c r="A3861" t="s">
        <v>9465</v>
      </c>
      <c r="B3861" t="s">
        <v>7381</v>
      </c>
      <c r="C3861" t="s">
        <v>1737</v>
      </c>
      <c r="D3861" t="s">
        <v>6897</v>
      </c>
      <c r="E3861" t="s">
        <v>1711</v>
      </c>
      <c r="H3861" t="str">
        <f>INDEX('Vensim Variables'!$B:$B,MATCH(EPS!$B3861,'Vensim Variables'!$A:$A,0))</f>
        <v>g pollutant</v>
      </c>
      <c r="I3861" t="str">
        <f t="shared" si="120"/>
        <v>BC</v>
      </c>
      <c r="J3861">
        <f>INDEX(NoSettings!$D:$D,MATCH(EPS!$A3861,NoSettings!$A:$A,0))</f>
        <v>0</v>
      </c>
      <c r="K3861">
        <f>INDEX(GWP!$C$2:$C$13,MATCH(EPS!I3861,GWP!$B$2:$B$13,0))</f>
        <v>0</v>
      </c>
      <c r="L3861" s="4">
        <f t="shared" si="121"/>
        <v>0</v>
      </c>
    </row>
    <row r="3862" spans="1:12">
      <c r="A3862" t="s">
        <v>9466</v>
      </c>
      <c r="B3862" t="s">
        <v>7381</v>
      </c>
      <c r="C3862" t="s">
        <v>1737</v>
      </c>
      <c r="D3862" t="s">
        <v>6897</v>
      </c>
      <c r="E3862" t="s">
        <v>1712</v>
      </c>
      <c r="H3862" t="str">
        <f>INDEX('Vensim Variables'!$B:$B,MATCH(EPS!$B3862,'Vensim Variables'!$A:$A,0))</f>
        <v>g pollutant</v>
      </c>
      <c r="I3862" t="str">
        <f t="shared" si="120"/>
        <v>OC</v>
      </c>
      <c r="J3862">
        <f>INDEX(NoSettings!$D:$D,MATCH(EPS!$A3862,NoSettings!$A:$A,0))</f>
        <v>0</v>
      </c>
      <c r="K3862">
        <f>INDEX(GWP!$C$2:$C$13,MATCH(EPS!I3862,GWP!$B$2:$B$13,0))</f>
        <v>0</v>
      </c>
      <c r="L3862" s="4">
        <f t="shared" si="121"/>
        <v>0</v>
      </c>
    </row>
    <row r="3863" spans="1:12">
      <c r="A3863" t="s">
        <v>9467</v>
      </c>
      <c r="B3863" t="s">
        <v>7381</v>
      </c>
      <c r="C3863" t="s">
        <v>1737</v>
      </c>
      <c r="D3863" t="s">
        <v>6897</v>
      </c>
      <c r="E3863" t="s">
        <v>1713</v>
      </c>
      <c r="H3863" t="str">
        <f>INDEX('Vensim Variables'!$B:$B,MATCH(EPS!$B3863,'Vensim Variables'!$A:$A,0))</f>
        <v>g pollutant</v>
      </c>
      <c r="I3863" t="str">
        <f t="shared" si="120"/>
        <v>CH4</v>
      </c>
      <c r="J3863">
        <f>INDEX(NoSettings!$D:$D,MATCH(EPS!$A3863,NoSettings!$A:$A,0))</f>
        <v>0</v>
      </c>
      <c r="K3863">
        <f>INDEX(GWP!$C$2:$C$13,MATCH(EPS!I3863,GWP!$B$2:$B$13,0))</f>
        <v>28</v>
      </c>
      <c r="L3863" s="4">
        <f t="shared" si="121"/>
        <v>0</v>
      </c>
    </row>
    <row r="3864" spans="1:12">
      <c r="A3864" t="s">
        <v>9468</v>
      </c>
      <c r="B3864" t="s">
        <v>7381</v>
      </c>
      <c r="C3864" t="s">
        <v>1737</v>
      </c>
      <c r="D3864" t="s">
        <v>6897</v>
      </c>
      <c r="E3864" t="s">
        <v>1714</v>
      </c>
      <c r="H3864" t="str">
        <f>INDEX('Vensim Variables'!$B:$B,MATCH(EPS!$B3864,'Vensim Variables'!$A:$A,0))</f>
        <v>g pollutant</v>
      </c>
      <c r="I3864" t="str">
        <f t="shared" si="120"/>
        <v>N2O</v>
      </c>
      <c r="J3864">
        <f>INDEX(NoSettings!$D:$D,MATCH(EPS!$A3864,NoSettings!$A:$A,0))</f>
        <v>0</v>
      </c>
      <c r="K3864">
        <f>INDEX(GWP!$C$2:$C$13,MATCH(EPS!I3864,GWP!$B$2:$B$13,0))</f>
        <v>265</v>
      </c>
      <c r="L3864" s="4">
        <f t="shared" si="121"/>
        <v>0</v>
      </c>
    </row>
    <row r="3865" spans="1:12">
      <c r="A3865" t="s">
        <v>9469</v>
      </c>
      <c r="B3865" t="s">
        <v>7381</v>
      </c>
      <c r="C3865" t="s">
        <v>1737</v>
      </c>
      <c r="D3865" t="s">
        <v>6897</v>
      </c>
      <c r="E3865" t="s">
        <v>1715</v>
      </c>
      <c r="H3865" t="str">
        <f>INDEX('Vensim Variables'!$B:$B,MATCH(EPS!$B3865,'Vensim Variables'!$A:$A,0))</f>
        <v>g pollutant</v>
      </c>
      <c r="I3865" t="str">
        <f t="shared" si="120"/>
        <v>F gases</v>
      </c>
      <c r="J3865">
        <f>INDEX(NoSettings!$D:$D,MATCH(EPS!$A3865,NoSettings!$A:$A,0))</f>
        <v>0</v>
      </c>
      <c r="K3865">
        <f>INDEX(GWP!$C$2:$C$13,MATCH(EPS!I3865,GWP!$B$2:$B$13,0))</f>
        <v>1</v>
      </c>
      <c r="L3865" s="4">
        <f t="shared" si="121"/>
        <v>0</v>
      </c>
    </row>
    <row r="3866" spans="1:12">
      <c r="A3866" t="s">
        <v>9470</v>
      </c>
      <c r="B3866" t="s">
        <v>7381</v>
      </c>
      <c r="C3866" t="s">
        <v>1737</v>
      </c>
      <c r="D3866" t="s">
        <v>6898</v>
      </c>
      <c r="E3866" t="s">
        <v>1702</v>
      </c>
      <c r="H3866" t="str">
        <f>INDEX('Vensim Variables'!$B:$B,MATCH(EPS!$B3866,'Vensim Variables'!$A:$A,0))</f>
        <v>g pollutant</v>
      </c>
      <c r="I3866" t="str">
        <f t="shared" si="120"/>
        <v>CO2</v>
      </c>
      <c r="J3866">
        <f>INDEX(NoSettings!$D:$D,MATCH(EPS!$A3866,NoSettings!$A:$A,0))</f>
        <v>0</v>
      </c>
      <c r="K3866">
        <f>INDEX(GWP!$C$2:$C$13,MATCH(EPS!I3866,GWP!$B$2:$B$13,0))</f>
        <v>1</v>
      </c>
      <c r="L3866" s="4">
        <f t="shared" si="121"/>
        <v>0</v>
      </c>
    </row>
    <row r="3867" spans="1:12">
      <c r="A3867" t="s">
        <v>9471</v>
      </c>
      <c r="B3867" t="s">
        <v>7381</v>
      </c>
      <c r="C3867" t="s">
        <v>1737</v>
      </c>
      <c r="D3867" t="s">
        <v>6898</v>
      </c>
      <c r="E3867" t="s">
        <v>1705</v>
      </c>
      <c r="H3867" t="str">
        <f>INDEX('Vensim Variables'!$B:$B,MATCH(EPS!$B3867,'Vensim Variables'!$A:$A,0))</f>
        <v>g pollutant</v>
      </c>
      <c r="I3867" t="str">
        <f t="shared" si="120"/>
        <v>VOC</v>
      </c>
      <c r="J3867">
        <f>INDEX(NoSettings!$D:$D,MATCH(EPS!$A3867,NoSettings!$A:$A,0))</f>
        <v>0</v>
      </c>
      <c r="K3867">
        <f>INDEX(GWP!$C$2:$C$13,MATCH(EPS!I3867,GWP!$B$2:$B$13,0))</f>
        <v>0</v>
      </c>
      <c r="L3867" s="4">
        <f t="shared" si="121"/>
        <v>0</v>
      </c>
    </row>
    <row r="3868" spans="1:12">
      <c r="A3868" t="s">
        <v>9472</v>
      </c>
      <c r="B3868" t="s">
        <v>7381</v>
      </c>
      <c r="C3868" t="s">
        <v>1737</v>
      </c>
      <c r="D3868" t="s">
        <v>6898</v>
      </c>
      <c r="E3868" t="s">
        <v>1706</v>
      </c>
      <c r="H3868" t="str">
        <f>INDEX('Vensim Variables'!$B:$B,MATCH(EPS!$B3868,'Vensim Variables'!$A:$A,0))</f>
        <v>g pollutant</v>
      </c>
      <c r="I3868" t="str">
        <f t="shared" si="120"/>
        <v>CO</v>
      </c>
      <c r="J3868">
        <f>INDEX(NoSettings!$D:$D,MATCH(EPS!$A3868,NoSettings!$A:$A,0))</f>
        <v>0</v>
      </c>
      <c r="K3868">
        <f>INDEX(GWP!$C$2:$C$13,MATCH(EPS!I3868,GWP!$B$2:$B$13,0))</f>
        <v>0</v>
      </c>
      <c r="L3868" s="4">
        <f t="shared" si="121"/>
        <v>0</v>
      </c>
    </row>
    <row r="3869" spans="1:12">
      <c r="A3869" t="s">
        <v>9473</v>
      </c>
      <c r="B3869" t="s">
        <v>7381</v>
      </c>
      <c r="C3869" t="s">
        <v>1737</v>
      </c>
      <c r="D3869" t="s">
        <v>6898</v>
      </c>
      <c r="E3869" t="s">
        <v>1707</v>
      </c>
      <c r="H3869" t="str">
        <f>INDEX('Vensim Variables'!$B:$B,MATCH(EPS!$B3869,'Vensim Variables'!$A:$A,0))</f>
        <v>g pollutant</v>
      </c>
      <c r="I3869" t="str">
        <f t="shared" si="120"/>
        <v>NOx</v>
      </c>
      <c r="J3869">
        <f>INDEX(NoSettings!$D:$D,MATCH(EPS!$A3869,NoSettings!$A:$A,0))</f>
        <v>0</v>
      </c>
      <c r="K3869">
        <f>INDEX(GWP!$C$2:$C$13,MATCH(EPS!I3869,GWP!$B$2:$B$13,0))</f>
        <v>0</v>
      </c>
      <c r="L3869" s="4">
        <f t="shared" si="121"/>
        <v>0</v>
      </c>
    </row>
    <row r="3870" spans="1:12">
      <c r="A3870" t="s">
        <v>9474</v>
      </c>
      <c r="B3870" t="s">
        <v>7381</v>
      </c>
      <c r="C3870" t="s">
        <v>1737</v>
      </c>
      <c r="D3870" t="s">
        <v>6898</v>
      </c>
      <c r="E3870" t="s">
        <v>1708</v>
      </c>
      <c r="H3870" t="str">
        <f>INDEX('Vensim Variables'!$B:$B,MATCH(EPS!$B3870,'Vensim Variables'!$A:$A,0))</f>
        <v>g pollutant</v>
      </c>
      <c r="I3870" t="str">
        <f t="shared" si="120"/>
        <v>PM10</v>
      </c>
      <c r="J3870">
        <f>INDEX(NoSettings!$D:$D,MATCH(EPS!$A3870,NoSettings!$A:$A,0))</f>
        <v>0</v>
      </c>
      <c r="K3870">
        <f>INDEX(GWP!$C$2:$C$13,MATCH(EPS!I3870,GWP!$B$2:$B$13,0))</f>
        <v>0</v>
      </c>
      <c r="L3870" s="4">
        <f t="shared" si="121"/>
        <v>0</v>
      </c>
    </row>
    <row r="3871" spans="1:12">
      <c r="A3871" t="s">
        <v>9475</v>
      </c>
      <c r="B3871" t="s">
        <v>7381</v>
      </c>
      <c r="C3871" t="s">
        <v>1737</v>
      </c>
      <c r="D3871" t="s">
        <v>6898</v>
      </c>
      <c r="E3871" t="s">
        <v>1709</v>
      </c>
      <c r="H3871" t="str">
        <f>INDEX('Vensim Variables'!$B:$B,MATCH(EPS!$B3871,'Vensim Variables'!$A:$A,0))</f>
        <v>g pollutant</v>
      </c>
      <c r="I3871" t="str">
        <f t="shared" si="120"/>
        <v>PM25</v>
      </c>
      <c r="J3871">
        <f>INDEX(NoSettings!$D:$D,MATCH(EPS!$A3871,NoSettings!$A:$A,0))</f>
        <v>0</v>
      </c>
      <c r="K3871">
        <f>INDEX(GWP!$C$2:$C$13,MATCH(EPS!I3871,GWP!$B$2:$B$13,0))</f>
        <v>0</v>
      </c>
      <c r="L3871" s="4">
        <f t="shared" si="121"/>
        <v>0</v>
      </c>
    </row>
    <row r="3872" spans="1:12">
      <c r="A3872" t="s">
        <v>9476</v>
      </c>
      <c r="B3872" t="s">
        <v>7381</v>
      </c>
      <c r="C3872" t="s">
        <v>1737</v>
      </c>
      <c r="D3872" t="s">
        <v>6898</v>
      </c>
      <c r="E3872" t="s">
        <v>1710</v>
      </c>
      <c r="H3872" t="str">
        <f>INDEX('Vensim Variables'!$B:$B,MATCH(EPS!$B3872,'Vensim Variables'!$A:$A,0))</f>
        <v>g pollutant</v>
      </c>
      <c r="I3872" t="str">
        <f t="shared" si="120"/>
        <v>SOx</v>
      </c>
      <c r="J3872">
        <f>INDEX(NoSettings!$D:$D,MATCH(EPS!$A3872,NoSettings!$A:$A,0))</f>
        <v>0</v>
      </c>
      <c r="K3872">
        <f>INDEX(GWP!$C$2:$C$13,MATCH(EPS!I3872,GWP!$B$2:$B$13,0))</f>
        <v>0</v>
      </c>
      <c r="L3872" s="4">
        <f t="shared" si="121"/>
        <v>0</v>
      </c>
    </row>
    <row r="3873" spans="1:12">
      <c r="A3873" t="s">
        <v>9477</v>
      </c>
      <c r="B3873" t="s">
        <v>7381</v>
      </c>
      <c r="C3873" t="s">
        <v>1737</v>
      </c>
      <c r="D3873" t="s">
        <v>6898</v>
      </c>
      <c r="E3873" t="s">
        <v>1711</v>
      </c>
      <c r="H3873" t="str">
        <f>INDEX('Vensim Variables'!$B:$B,MATCH(EPS!$B3873,'Vensim Variables'!$A:$A,0))</f>
        <v>g pollutant</v>
      </c>
      <c r="I3873" t="str">
        <f t="shared" si="120"/>
        <v>BC</v>
      </c>
      <c r="J3873">
        <f>INDEX(NoSettings!$D:$D,MATCH(EPS!$A3873,NoSettings!$A:$A,0))</f>
        <v>0</v>
      </c>
      <c r="K3873">
        <f>INDEX(GWP!$C$2:$C$13,MATCH(EPS!I3873,GWP!$B$2:$B$13,0))</f>
        <v>0</v>
      </c>
      <c r="L3873" s="4">
        <f t="shared" si="121"/>
        <v>0</v>
      </c>
    </row>
    <row r="3874" spans="1:12">
      <c r="A3874" t="s">
        <v>9478</v>
      </c>
      <c r="B3874" t="s">
        <v>7381</v>
      </c>
      <c r="C3874" t="s">
        <v>1737</v>
      </c>
      <c r="D3874" t="s">
        <v>6898</v>
      </c>
      <c r="E3874" t="s">
        <v>1712</v>
      </c>
      <c r="H3874" t="str">
        <f>INDEX('Vensim Variables'!$B:$B,MATCH(EPS!$B3874,'Vensim Variables'!$A:$A,0))</f>
        <v>g pollutant</v>
      </c>
      <c r="I3874" t="str">
        <f t="shared" si="120"/>
        <v>OC</v>
      </c>
      <c r="J3874">
        <f>INDEX(NoSettings!$D:$D,MATCH(EPS!$A3874,NoSettings!$A:$A,0))</f>
        <v>0</v>
      </c>
      <c r="K3874">
        <f>INDEX(GWP!$C$2:$C$13,MATCH(EPS!I3874,GWP!$B$2:$B$13,0))</f>
        <v>0</v>
      </c>
      <c r="L3874" s="4">
        <f t="shared" si="121"/>
        <v>0</v>
      </c>
    </row>
    <row r="3875" spans="1:12">
      <c r="A3875" t="s">
        <v>9479</v>
      </c>
      <c r="B3875" t="s">
        <v>7381</v>
      </c>
      <c r="C3875" t="s">
        <v>1737</v>
      </c>
      <c r="D3875" t="s">
        <v>6898</v>
      </c>
      <c r="E3875" t="s">
        <v>1713</v>
      </c>
      <c r="H3875" t="str">
        <f>INDEX('Vensim Variables'!$B:$B,MATCH(EPS!$B3875,'Vensim Variables'!$A:$A,0))</f>
        <v>g pollutant</v>
      </c>
      <c r="I3875" t="str">
        <f t="shared" si="120"/>
        <v>CH4</v>
      </c>
      <c r="J3875">
        <f>INDEX(NoSettings!$D:$D,MATCH(EPS!$A3875,NoSettings!$A:$A,0))</f>
        <v>0</v>
      </c>
      <c r="K3875">
        <f>INDEX(GWP!$C$2:$C$13,MATCH(EPS!I3875,GWP!$B$2:$B$13,0))</f>
        <v>28</v>
      </c>
      <c r="L3875" s="4">
        <f t="shared" si="121"/>
        <v>0</v>
      </c>
    </row>
    <row r="3876" spans="1:12">
      <c r="A3876" t="s">
        <v>9480</v>
      </c>
      <c r="B3876" t="s">
        <v>7381</v>
      </c>
      <c r="C3876" t="s">
        <v>1737</v>
      </c>
      <c r="D3876" t="s">
        <v>6898</v>
      </c>
      <c r="E3876" t="s">
        <v>1714</v>
      </c>
      <c r="H3876" t="str">
        <f>INDEX('Vensim Variables'!$B:$B,MATCH(EPS!$B3876,'Vensim Variables'!$A:$A,0))</f>
        <v>g pollutant</v>
      </c>
      <c r="I3876" t="str">
        <f t="shared" si="120"/>
        <v>N2O</v>
      </c>
      <c r="J3876">
        <f>INDEX(NoSettings!$D:$D,MATCH(EPS!$A3876,NoSettings!$A:$A,0))</f>
        <v>0</v>
      </c>
      <c r="K3876">
        <f>INDEX(GWP!$C$2:$C$13,MATCH(EPS!I3876,GWP!$B$2:$B$13,0))</f>
        <v>265</v>
      </c>
      <c r="L3876" s="4">
        <f t="shared" si="121"/>
        <v>0</v>
      </c>
    </row>
    <row r="3877" spans="1:12">
      <c r="A3877" t="s">
        <v>9481</v>
      </c>
      <c r="B3877" t="s">
        <v>7381</v>
      </c>
      <c r="C3877" t="s">
        <v>1737</v>
      </c>
      <c r="D3877" t="s">
        <v>6898</v>
      </c>
      <c r="E3877" t="s">
        <v>1715</v>
      </c>
      <c r="H3877" t="str">
        <f>INDEX('Vensim Variables'!$B:$B,MATCH(EPS!$B3877,'Vensim Variables'!$A:$A,0))</f>
        <v>g pollutant</v>
      </c>
      <c r="I3877" t="str">
        <f t="shared" si="120"/>
        <v>F gases</v>
      </c>
      <c r="J3877">
        <f>INDEX(NoSettings!$D:$D,MATCH(EPS!$A3877,NoSettings!$A:$A,0))</f>
        <v>0</v>
      </c>
      <c r="K3877">
        <f>INDEX(GWP!$C$2:$C$13,MATCH(EPS!I3877,GWP!$B$2:$B$13,0))</f>
        <v>1</v>
      </c>
      <c r="L3877" s="4">
        <f t="shared" si="121"/>
        <v>0</v>
      </c>
    </row>
    <row r="3878" spans="1:12">
      <c r="A3878" t="s">
        <v>9482</v>
      </c>
      <c r="B3878" t="s">
        <v>7381</v>
      </c>
      <c r="C3878" t="s">
        <v>1738</v>
      </c>
      <c r="D3878" t="s">
        <v>6874</v>
      </c>
      <c r="E3878" t="s">
        <v>1702</v>
      </c>
      <c r="H3878" t="str">
        <f>INDEX('Vensim Variables'!$B:$B,MATCH(EPS!$B3878,'Vensim Variables'!$A:$A,0))</f>
        <v>g pollutant</v>
      </c>
      <c r="I3878" t="str">
        <f t="shared" si="120"/>
        <v>CO2</v>
      </c>
      <c r="J3878">
        <f>INDEX(NoSettings!$D:$D,MATCH(EPS!$A3878,NoSettings!$A:$A,0))</f>
        <v>0</v>
      </c>
      <c r="K3878">
        <f>INDEX(GWP!$C$2:$C$13,MATCH(EPS!I3878,GWP!$B$2:$B$13,0))</f>
        <v>1</v>
      </c>
      <c r="L3878" s="4">
        <f t="shared" si="121"/>
        <v>0</v>
      </c>
    </row>
    <row r="3879" spans="1:12">
      <c r="A3879" t="s">
        <v>9483</v>
      </c>
      <c r="B3879" t="s">
        <v>7381</v>
      </c>
      <c r="C3879" t="s">
        <v>1738</v>
      </c>
      <c r="D3879" t="s">
        <v>6874</v>
      </c>
      <c r="E3879" t="s">
        <v>1705</v>
      </c>
      <c r="H3879" t="str">
        <f>INDEX('Vensim Variables'!$B:$B,MATCH(EPS!$B3879,'Vensim Variables'!$A:$A,0))</f>
        <v>g pollutant</v>
      </c>
      <c r="I3879" t="str">
        <f t="shared" si="120"/>
        <v>VOC</v>
      </c>
      <c r="J3879">
        <f>INDEX(NoSettings!$D:$D,MATCH(EPS!$A3879,NoSettings!$A:$A,0))</f>
        <v>0</v>
      </c>
      <c r="K3879">
        <f>INDEX(GWP!$C$2:$C$13,MATCH(EPS!I3879,GWP!$B$2:$B$13,0))</f>
        <v>0</v>
      </c>
      <c r="L3879" s="4">
        <f t="shared" si="121"/>
        <v>0</v>
      </c>
    </row>
    <row r="3880" spans="1:12">
      <c r="A3880" t="s">
        <v>9484</v>
      </c>
      <c r="B3880" t="s">
        <v>7381</v>
      </c>
      <c r="C3880" t="s">
        <v>1738</v>
      </c>
      <c r="D3880" t="s">
        <v>6874</v>
      </c>
      <c r="E3880" t="s">
        <v>1706</v>
      </c>
      <c r="H3880" t="str">
        <f>INDEX('Vensim Variables'!$B:$B,MATCH(EPS!$B3880,'Vensim Variables'!$A:$A,0))</f>
        <v>g pollutant</v>
      </c>
      <c r="I3880" t="str">
        <f t="shared" si="120"/>
        <v>CO</v>
      </c>
      <c r="J3880">
        <f>INDEX(NoSettings!$D:$D,MATCH(EPS!$A3880,NoSettings!$A:$A,0))</f>
        <v>0</v>
      </c>
      <c r="K3880">
        <f>INDEX(GWP!$C$2:$C$13,MATCH(EPS!I3880,GWP!$B$2:$B$13,0))</f>
        <v>0</v>
      </c>
      <c r="L3880" s="4">
        <f t="shared" si="121"/>
        <v>0</v>
      </c>
    </row>
    <row r="3881" spans="1:12">
      <c r="A3881" t="s">
        <v>9485</v>
      </c>
      <c r="B3881" t="s">
        <v>7381</v>
      </c>
      <c r="C3881" t="s">
        <v>1738</v>
      </c>
      <c r="D3881" t="s">
        <v>6874</v>
      </c>
      <c r="E3881" t="s">
        <v>1707</v>
      </c>
      <c r="H3881" t="str">
        <f>INDEX('Vensim Variables'!$B:$B,MATCH(EPS!$B3881,'Vensim Variables'!$A:$A,0))</f>
        <v>g pollutant</v>
      </c>
      <c r="I3881" t="str">
        <f t="shared" si="120"/>
        <v>NOx</v>
      </c>
      <c r="J3881">
        <f>INDEX(NoSettings!$D:$D,MATCH(EPS!$A3881,NoSettings!$A:$A,0))</f>
        <v>0</v>
      </c>
      <c r="K3881">
        <f>INDEX(GWP!$C$2:$C$13,MATCH(EPS!I3881,GWP!$B$2:$B$13,0))</f>
        <v>0</v>
      </c>
      <c r="L3881" s="4">
        <f t="shared" si="121"/>
        <v>0</v>
      </c>
    </row>
    <row r="3882" spans="1:12">
      <c r="A3882" t="s">
        <v>9486</v>
      </c>
      <c r="B3882" t="s">
        <v>7381</v>
      </c>
      <c r="C3882" t="s">
        <v>1738</v>
      </c>
      <c r="D3882" t="s">
        <v>6874</v>
      </c>
      <c r="E3882" t="s">
        <v>1708</v>
      </c>
      <c r="H3882" t="str">
        <f>INDEX('Vensim Variables'!$B:$B,MATCH(EPS!$B3882,'Vensim Variables'!$A:$A,0))</f>
        <v>g pollutant</v>
      </c>
      <c r="I3882" t="str">
        <f t="shared" si="120"/>
        <v>PM10</v>
      </c>
      <c r="J3882">
        <f>INDEX(NoSettings!$D:$D,MATCH(EPS!$A3882,NoSettings!$A:$A,0))</f>
        <v>0</v>
      </c>
      <c r="K3882">
        <f>INDEX(GWP!$C$2:$C$13,MATCH(EPS!I3882,GWP!$B$2:$B$13,0))</f>
        <v>0</v>
      </c>
      <c r="L3882" s="4">
        <f t="shared" si="121"/>
        <v>0</v>
      </c>
    </row>
    <row r="3883" spans="1:12">
      <c r="A3883" t="s">
        <v>9487</v>
      </c>
      <c r="B3883" t="s">
        <v>7381</v>
      </c>
      <c r="C3883" t="s">
        <v>1738</v>
      </c>
      <c r="D3883" t="s">
        <v>6874</v>
      </c>
      <c r="E3883" t="s">
        <v>1709</v>
      </c>
      <c r="H3883" t="str">
        <f>INDEX('Vensim Variables'!$B:$B,MATCH(EPS!$B3883,'Vensim Variables'!$A:$A,0))</f>
        <v>g pollutant</v>
      </c>
      <c r="I3883" t="str">
        <f t="shared" si="120"/>
        <v>PM25</v>
      </c>
      <c r="J3883">
        <f>INDEX(NoSettings!$D:$D,MATCH(EPS!$A3883,NoSettings!$A:$A,0))</f>
        <v>0</v>
      </c>
      <c r="K3883">
        <f>INDEX(GWP!$C$2:$C$13,MATCH(EPS!I3883,GWP!$B$2:$B$13,0))</f>
        <v>0</v>
      </c>
      <c r="L3883" s="4">
        <f t="shared" si="121"/>
        <v>0</v>
      </c>
    </row>
    <row r="3884" spans="1:12">
      <c r="A3884" t="s">
        <v>9488</v>
      </c>
      <c r="B3884" t="s">
        <v>7381</v>
      </c>
      <c r="C3884" t="s">
        <v>1738</v>
      </c>
      <c r="D3884" t="s">
        <v>6874</v>
      </c>
      <c r="E3884" t="s">
        <v>1710</v>
      </c>
      <c r="H3884" t="str">
        <f>INDEX('Vensim Variables'!$B:$B,MATCH(EPS!$B3884,'Vensim Variables'!$A:$A,0))</f>
        <v>g pollutant</v>
      </c>
      <c r="I3884" t="str">
        <f t="shared" si="120"/>
        <v>SOx</v>
      </c>
      <c r="J3884">
        <f>INDEX(NoSettings!$D:$D,MATCH(EPS!$A3884,NoSettings!$A:$A,0))</f>
        <v>0</v>
      </c>
      <c r="K3884">
        <f>INDEX(GWP!$C$2:$C$13,MATCH(EPS!I3884,GWP!$B$2:$B$13,0))</f>
        <v>0</v>
      </c>
      <c r="L3884" s="4">
        <f t="shared" si="121"/>
        <v>0</v>
      </c>
    </row>
    <row r="3885" spans="1:12">
      <c r="A3885" t="s">
        <v>9489</v>
      </c>
      <c r="B3885" t="s">
        <v>7381</v>
      </c>
      <c r="C3885" t="s">
        <v>1738</v>
      </c>
      <c r="D3885" t="s">
        <v>6874</v>
      </c>
      <c r="E3885" t="s">
        <v>1711</v>
      </c>
      <c r="H3885" t="str">
        <f>INDEX('Vensim Variables'!$B:$B,MATCH(EPS!$B3885,'Vensim Variables'!$A:$A,0))</f>
        <v>g pollutant</v>
      </c>
      <c r="I3885" t="str">
        <f t="shared" si="120"/>
        <v>BC</v>
      </c>
      <c r="J3885">
        <f>INDEX(NoSettings!$D:$D,MATCH(EPS!$A3885,NoSettings!$A:$A,0))</f>
        <v>0</v>
      </c>
      <c r="K3885">
        <f>INDEX(GWP!$C$2:$C$13,MATCH(EPS!I3885,GWP!$B$2:$B$13,0))</f>
        <v>0</v>
      </c>
      <c r="L3885" s="4">
        <f t="shared" si="121"/>
        <v>0</v>
      </c>
    </row>
    <row r="3886" spans="1:12">
      <c r="A3886" t="s">
        <v>9490</v>
      </c>
      <c r="B3886" t="s">
        <v>7381</v>
      </c>
      <c r="C3886" t="s">
        <v>1738</v>
      </c>
      <c r="D3886" t="s">
        <v>6874</v>
      </c>
      <c r="E3886" t="s">
        <v>1712</v>
      </c>
      <c r="H3886" t="str">
        <f>INDEX('Vensim Variables'!$B:$B,MATCH(EPS!$B3886,'Vensim Variables'!$A:$A,0))</f>
        <v>g pollutant</v>
      </c>
      <c r="I3886" t="str">
        <f t="shared" si="120"/>
        <v>OC</v>
      </c>
      <c r="J3886">
        <f>INDEX(NoSettings!$D:$D,MATCH(EPS!$A3886,NoSettings!$A:$A,0))</f>
        <v>0</v>
      </c>
      <c r="K3886">
        <f>INDEX(GWP!$C$2:$C$13,MATCH(EPS!I3886,GWP!$B$2:$B$13,0))</f>
        <v>0</v>
      </c>
      <c r="L3886" s="4">
        <f t="shared" si="121"/>
        <v>0</v>
      </c>
    </row>
    <row r="3887" spans="1:12">
      <c r="A3887" t="s">
        <v>9491</v>
      </c>
      <c r="B3887" t="s">
        <v>7381</v>
      </c>
      <c r="C3887" t="s">
        <v>1738</v>
      </c>
      <c r="D3887" t="s">
        <v>6874</v>
      </c>
      <c r="E3887" t="s">
        <v>1713</v>
      </c>
      <c r="H3887" t="str">
        <f>INDEX('Vensim Variables'!$B:$B,MATCH(EPS!$B3887,'Vensim Variables'!$A:$A,0))</f>
        <v>g pollutant</v>
      </c>
      <c r="I3887" t="str">
        <f t="shared" si="120"/>
        <v>CH4</v>
      </c>
      <c r="J3887">
        <f>INDEX(NoSettings!$D:$D,MATCH(EPS!$A3887,NoSettings!$A:$A,0))</f>
        <v>0</v>
      </c>
      <c r="K3887">
        <f>INDEX(GWP!$C$2:$C$13,MATCH(EPS!I3887,GWP!$B$2:$B$13,0))</f>
        <v>28</v>
      </c>
      <c r="L3887" s="4">
        <f t="shared" si="121"/>
        <v>0</v>
      </c>
    </row>
    <row r="3888" spans="1:12">
      <c r="A3888" t="s">
        <v>9492</v>
      </c>
      <c r="B3888" t="s">
        <v>7381</v>
      </c>
      <c r="C3888" t="s">
        <v>1738</v>
      </c>
      <c r="D3888" t="s">
        <v>6874</v>
      </c>
      <c r="E3888" t="s">
        <v>1714</v>
      </c>
      <c r="H3888" t="str">
        <f>INDEX('Vensim Variables'!$B:$B,MATCH(EPS!$B3888,'Vensim Variables'!$A:$A,0))</f>
        <v>g pollutant</v>
      </c>
      <c r="I3888" t="str">
        <f t="shared" si="120"/>
        <v>N2O</v>
      </c>
      <c r="J3888">
        <f>INDEX(NoSettings!$D:$D,MATCH(EPS!$A3888,NoSettings!$A:$A,0))</f>
        <v>0</v>
      </c>
      <c r="K3888">
        <f>INDEX(GWP!$C$2:$C$13,MATCH(EPS!I3888,GWP!$B$2:$B$13,0))</f>
        <v>265</v>
      </c>
      <c r="L3888" s="4">
        <f t="shared" si="121"/>
        <v>0</v>
      </c>
    </row>
    <row r="3889" spans="1:12">
      <c r="A3889" t="s">
        <v>9493</v>
      </c>
      <c r="B3889" t="s">
        <v>7381</v>
      </c>
      <c r="C3889" t="s">
        <v>1738</v>
      </c>
      <c r="D3889" t="s">
        <v>6874</v>
      </c>
      <c r="E3889" t="s">
        <v>1715</v>
      </c>
      <c r="H3889" t="str">
        <f>INDEX('Vensim Variables'!$B:$B,MATCH(EPS!$B3889,'Vensim Variables'!$A:$A,0))</f>
        <v>g pollutant</v>
      </c>
      <c r="I3889" t="str">
        <f t="shared" si="120"/>
        <v>F gases</v>
      </c>
      <c r="J3889">
        <f>INDEX(NoSettings!$D:$D,MATCH(EPS!$A3889,NoSettings!$A:$A,0))</f>
        <v>0</v>
      </c>
      <c r="K3889">
        <f>INDEX(GWP!$C$2:$C$13,MATCH(EPS!I3889,GWP!$B$2:$B$13,0))</f>
        <v>1</v>
      </c>
      <c r="L3889" s="4">
        <f t="shared" si="121"/>
        <v>0</v>
      </c>
    </row>
    <row r="3890" spans="1:12">
      <c r="A3890" t="s">
        <v>9494</v>
      </c>
      <c r="B3890" t="s">
        <v>7381</v>
      </c>
      <c r="C3890" t="s">
        <v>1738</v>
      </c>
      <c r="D3890" t="s">
        <v>6875</v>
      </c>
      <c r="E3890" t="s">
        <v>1702</v>
      </c>
      <c r="H3890" t="str">
        <f>INDEX('Vensim Variables'!$B:$B,MATCH(EPS!$B3890,'Vensim Variables'!$A:$A,0))</f>
        <v>g pollutant</v>
      </c>
      <c r="I3890" t="str">
        <f t="shared" si="120"/>
        <v>CO2</v>
      </c>
      <c r="J3890">
        <f>INDEX(NoSettings!$D:$D,MATCH(EPS!$A3890,NoSettings!$A:$A,0))</f>
        <v>0</v>
      </c>
      <c r="K3890">
        <f>INDEX(GWP!$C$2:$C$13,MATCH(EPS!I3890,GWP!$B$2:$B$13,0))</f>
        <v>1</v>
      </c>
      <c r="L3890" s="4">
        <f t="shared" si="121"/>
        <v>0</v>
      </c>
    </row>
    <row r="3891" spans="1:12">
      <c r="A3891" t="s">
        <v>9495</v>
      </c>
      <c r="B3891" t="s">
        <v>7381</v>
      </c>
      <c r="C3891" t="s">
        <v>1738</v>
      </c>
      <c r="D3891" t="s">
        <v>6875</v>
      </c>
      <c r="E3891" t="s">
        <v>1705</v>
      </c>
      <c r="H3891" t="str">
        <f>INDEX('Vensim Variables'!$B:$B,MATCH(EPS!$B3891,'Vensim Variables'!$A:$A,0))</f>
        <v>g pollutant</v>
      </c>
      <c r="I3891" t="str">
        <f t="shared" si="120"/>
        <v>VOC</v>
      </c>
      <c r="J3891">
        <f>INDEX(NoSettings!$D:$D,MATCH(EPS!$A3891,NoSettings!$A:$A,0))</f>
        <v>0</v>
      </c>
      <c r="K3891">
        <f>INDEX(GWP!$C$2:$C$13,MATCH(EPS!I3891,GWP!$B$2:$B$13,0))</f>
        <v>0</v>
      </c>
      <c r="L3891" s="4">
        <f t="shared" si="121"/>
        <v>0</v>
      </c>
    </row>
    <row r="3892" spans="1:12">
      <c r="A3892" t="s">
        <v>9496</v>
      </c>
      <c r="B3892" t="s">
        <v>7381</v>
      </c>
      <c r="C3892" t="s">
        <v>1738</v>
      </c>
      <c r="D3892" t="s">
        <v>6875</v>
      </c>
      <c r="E3892" t="s">
        <v>1706</v>
      </c>
      <c r="H3892" t="str">
        <f>INDEX('Vensim Variables'!$B:$B,MATCH(EPS!$B3892,'Vensim Variables'!$A:$A,0))</f>
        <v>g pollutant</v>
      </c>
      <c r="I3892" t="str">
        <f t="shared" si="120"/>
        <v>CO</v>
      </c>
      <c r="J3892">
        <f>INDEX(NoSettings!$D:$D,MATCH(EPS!$A3892,NoSettings!$A:$A,0))</f>
        <v>0</v>
      </c>
      <c r="K3892">
        <f>INDEX(GWP!$C$2:$C$13,MATCH(EPS!I3892,GWP!$B$2:$B$13,0))</f>
        <v>0</v>
      </c>
      <c r="L3892" s="4">
        <f t="shared" si="121"/>
        <v>0</v>
      </c>
    </row>
    <row r="3893" spans="1:12">
      <c r="A3893" t="s">
        <v>9497</v>
      </c>
      <c r="B3893" t="s">
        <v>7381</v>
      </c>
      <c r="C3893" t="s">
        <v>1738</v>
      </c>
      <c r="D3893" t="s">
        <v>6875</v>
      </c>
      <c r="E3893" t="s">
        <v>1707</v>
      </c>
      <c r="H3893" t="str">
        <f>INDEX('Vensim Variables'!$B:$B,MATCH(EPS!$B3893,'Vensim Variables'!$A:$A,0))</f>
        <v>g pollutant</v>
      </c>
      <c r="I3893" t="str">
        <f t="shared" si="120"/>
        <v>NOx</v>
      </c>
      <c r="J3893">
        <f>INDEX(NoSettings!$D:$D,MATCH(EPS!$A3893,NoSettings!$A:$A,0))</f>
        <v>0</v>
      </c>
      <c r="K3893">
        <f>INDEX(GWP!$C$2:$C$13,MATCH(EPS!I3893,GWP!$B$2:$B$13,0))</f>
        <v>0</v>
      </c>
      <c r="L3893" s="4">
        <f t="shared" si="121"/>
        <v>0</v>
      </c>
    </row>
    <row r="3894" spans="1:12">
      <c r="A3894" t="s">
        <v>9498</v>
      </c>
      <c r="B3894" t="s">
        <v>7381</v>
      </c>
      <c r="C3894" t="s">
        <v>1738</v>
      </c>
      <c r="D3894" t="s">
        <v>6875</v>
      </c>
      <c r="E3894" t="s">
        <v>1708</v>
      </c>
      <c r="H3894" t="str">
        <f>INDEX('Vensim Variables'!$B:$B,MATCH(EPS!$B3894,'Vensim Variables'!$A:$A,0))</f>
        <v>g pollutant</v>
      </c>
      <c r="I3894" t="str">
        <f t="shared" si="120"/>
        <v>PM10</v>
      </c>
      <c r="J3894">
        <f>INDEX(NoSettings!$D:$D,MATCH(EPS!$A3894,NoSettings!$A:$A,0))</f>
        <v>0</v>
      </c>
      <c r="K3894">
        <f>INDEX(GWP!$C$2:$C$13,MATCH(EPS!I3894,GWP!$B$2:$B$13,0))</f>
        <v>0</v>
      </c>
      <c r="L3894" s="4">
        <f t="shared" si="121"/>
        <v>0</v>
      </c>
    </row>
    <row r="3895" spans="1:12">
      <c r="A3895" t="s">
        <v>9499</v>
      </c>
      <c r="B3895" t="s">
        <v>7381</v>
      </c>
      <c r="C3895" t="s">
        <v>1738</v>
      </c>
      <c r="D3895" t="s">
        <v>6875</v>
      </c>
      <c r="E3895" t="s">
        <v>1709</v>
      </c>
      <c r="H3895" t="str">
        <f>INDEX('Vensim Variables'!$B:$B,MATCH(EPS!$B3895,'Vensim Variables'!$A:$A,0))</f>
        <v>g pollutant</v>
      </c>
      <c r="I3895" t="str">
        <f t="shared" si="120"/>
        <v>PM25</v>
      </c>
      <c r="J3895">
        <f>INDEX(NoSettings!$D:$D,MATCH(EPS!$A3895,NoSettings!$A:$A,0))</f>
        <v>0</v>
      </c>
      <c r="K3895">
        <f>INDEX(GWP!$C$2:$C$13,MATCH(EPS!I3895,GWP!$B$2:$B$13,0))</f>
        <v>0</v>
      </c>
      <c r="L3895" s="4">
        <f t="shared" si="121"/>
        <v>0</v>
      </c>
    </row>
    <row r="3896" spans="1:12">
      <c r="A3896" t="s">
        <v>9500</v>
      </c>
      <c r="B3896" t="s">
        <v>7381</v>
      </c>
      <c r="C3896" t="s">
        <v>1738</v>
      </c>
      <c r="D3896" t="s">
        <v>6875</v>
      </c>
      <c r="E3896" t="s">
        <v>1710</v>
      </c>
      <c r="H3896" t="str">
        <f>INDEX('Vensim Variables'!$B:$B,MATCH(EPS!$B3896,'Vensim Variables'!$A:$A,0))</f>
        <v>g pollutant</v>
      </c>
      <c r="I3896" t="str">
        <f t="shared" si="120"/>
        <v>SOx</v>
      </c>
      <c r="J3896">
        <f>INDEX(NoSettings!$D:$D,MATCH(EPS!$A3896,NoSettings!$A:$A,0))</f>
        <v>0</v>
      </c>
      <c r="K3896">
        <f>INDEX(GWP!$C$2:$C$13,MATCH(EPS!I3896,GWP!$B$2:$B$13,0))</f>
        <v>0</v>
      </c>
      <c r="L3896" s="4">
        <f t="shared" si="121"/>
        <v>0</v>
      </c>
    </row>
    <row r="3897" spans="1:12">
      <c r="A3897" t="s">
        <v>9501</v>
      </c>
      <c r="B3897" t="s">
        <v>7381</v>
      </c>
      <c r="C3897" t="s">
        <v>1738</v>
      </c>
      <c r="D3897" t="s">
        <v>6875</v>
      </c>
      <c r="E3897" t="s">
        <v>1711</v>
      </c>
      <c r="H3897" t="str">
        <f>INDEX('Vensim Variables'!$B:$B,MATCH(EPS!$B3897,'Vensim Variables'!$A:$A,0))</f>
        <v>g pollutant</v>
      </c>
      <c r="I3897" t="str">
        <f t="shared" si="120"/>
        <v>BC</v>
      </c>
      <c r="J3897">
        <f>INDEX(NoSettings!$D:$D,MATCH(EPS!$A3897,NoSettings!$A:$A,0))</f>
        <v>0</v>
      </c>
      <c r="K3897">
        <f>INDEX(GWP!$C$2:$C$13,MATCH(EPS!I3897,GWP!$B$2:$B$13,0))</f>
        <v>0</v>
      </c>
      <c r="L3897" s="4">
        <f t="shared" si="121"/>
        <v>0</v>
      </c>
    </row>
    <row r="3898" spans="1:12">
      <c r="A3898" t="s">
        <v>9502</v>
      </c>
      <c r="B3898" t="s">
        <v>7381</v>
      </c>
      <c r="C3898" t="s">
        <v>1738</v>
      </c>
      <c r="D3898" t="s">
        <v>6875</v>
      </c>
      <c r="E3898" t="s">
        <v>1712</v>
      </c>
      <c r="H3898" t="str">
        <f>INDEX('Vensim Variables'!$B:$B,MATCH(EPS!$B3898,'Vensim Variables'!$A:$A,0))</f>
        <v>g pollutant</v>
      </c>
      <c r="I3898" t="str">
        <f t="shared" si="120"/>
        <v>OC</v>
      </c>
      <c r="J3898">
        <f>INDEX(NoSettings!$D:$D,MATCH(EPS!$A3898,NoSettings!$A:$A,0))</f>
        <v>0</v>
      </c>
      <c r="K3898">
        <f>INDEX(GWP!$C$2:$C$13,MATCH(EPS!I3898,GWP!$B$2:$B$13,0))</f>
        <v>0</v>
      </c>
      <c r="L3898" s="4">
        <f t="shared" si="121"/>
        <v>0</v>
      </c>
    </row>
    <row r="3899" spans="1:12">
      <c r="A3899" t="s">
        <v>9503</v>
      </c>
      <c r="B3899" t="s">
        <v>7381</v>
      </c>
      <c r="C3899" t="s">
        <v>1738</v>
      </c>
      <c r="D3899" t="s">
        <v>6875</v>
      </c>
      <c r="E3899" t="s">
        <v>1713</v>
      </c>
      <c r="H3899" t="str">
        <f>INDEX('Vensim Variables'!$B:$B,MATCH(EPS!$B3899,'Vensim Variables'!$A:$A,0))</f>
        <v>g pollutant</v>
      </c>
      <c r="I3899" t="str">
        <f t="shared" si="120"/>
        <v>CH4</v>
      </c>
      <c r="J3899">
        <f>INDEX(NoSettings!$D:$D,MATCH(EPS!$A3899,NoSettings!$A:$A,0))</f>
        <v>0</v>
      </c>
      <c r="K3899">
        <f>INDEX(GWP!$C$2:$C$13,MATCH(EPS!I3899,GWP!$B$2:$B$13,0))</f>
        <v>28</v>
      </c>
      <c r="L3899" s="4">
        <f t="shared" si="121"/>
        <v>0</v>
      </c>
    </row>
    <row r="3900" spans="1:12">
      <c r="A3900" t="s">
        <v>9504</v>
      </c>
      <c r="B3900" t="s">
        <v>7381</v>
      </c>
      <c r="C3900" t="s">
        <v>1738</v>
      </c>
      <c r="D3900" t="s">
        <v>6875</v>
      </c>
      <c r="E3900" t="s">
        <v>1714</v>
      </c>
      <c r="H3900" t="str">
        <f>INDEX('Vensim Variables'!$B:$B,MATCH(EPS!$B3900,'Vensim Variables'!$A:$A,0))</f>
        <v>g pollutant</v>
      </c>
      <c r="I3900" t="str">
        <f t="shared" si="120"/>
        <v>N2O</v>
      </c>
      <c r="J3900">
        <f>INDEX(NoSettings!$D:$D,MATCH(EPS!$A3900,NoSettings!$A:$A,0))</f>
        <v>0</v>
      </c>
      <c r="K3900">
        <f>INDEX(GWP!$C$2:$C$13,MATCH(EPS!I3900,GWP!$B$2:$B$13,0))</f>
        <v>265</v>
      </c>
      <c r="L3900" s="4">
        <f t="shared" si="121"/>
        <v>0</v>
      </c>
    </row>
    <row r="3901" spans="1:12">
      <c r="A3901" t="s">
        <v>9505</v>
      </c>
      <c r="B3901" t="s">
        <v>7381</v>
      </c>
      <c r="C3901" t="s">
        <v>1738</v>
      </c>
      <c r="D3901" t="s">
        <v>6875</v>
      </c>
      <c r="E3901" t="s">
        <v>1715</v>
      </c>
      <c r="H3901" t="str">
        <f>INDEX('Vensim Variables'!$B:$B,MATCH(EPS!$B3901,'Vensim Variables'!$A:$A,0))</f>
        <v>g pollutant</v>
      </c>
      <c r="I3901" t="str">
        <f t="shared" si="120"/>
        <v>F gases</v>
      </c>
      <c r="J3901">
        <f>INDEX(NoSettings!$D:$D,MATCH(EPS!$A3901,NoSettings!$A:$A,0))</f>
        <v>0</v>
      </c>
      <c r="K3901">
        <f>INDEX(GWP!$C$2:$C$13,MATCH(EPS!I3901,GWP!$B$2:$B$13,0))</f>
        <v>1</v>
      </c>
      <c r="L3901" s="4">
        <f t="shared" si="121"/>
        <v>0</v>
      </c>
    </row>
    <row r="3902" spans="1:12">
      <c r="A3902" t="s">
        <v>9506</v>
      </c>
      <c r="B3902" t="s">
        <v>7381</v>
      </c>
      <c r="C3902" t="s">
        <v>1738</v>
      </c>
      <c r="D3902" t="s">
        <v>6876</v>
      </c>
      <c r="E3902" t="s">
        <v>1702</v>
      </c>
      <c r="H3902" t="str">
        <f>INDEX('Vensim Variables'!$B:$B,MATCH(EPS!$B3902,'Vensim Variables'!$A:$A,0))</f>
        <v>g pollutant</v>
      </c>
      <c r="I3902" t="str">
        <f t="shared" si="120"/>
        <v>CO2</v>
      </c>
      <c r="J3902">
        <f>INDEX(NoSettings!$D:$D,MATCH(EPS!$A3902,NoSettings!$A:$A,0))</f>
        <v>0</v>
      </c>
      <c r="K3902">
        <f>INDEX(GWP!$C$2:$C$13,MATCH(EPS!I3902,GWP!$B$2:$B$13,0))</f>
        <v>1</v>
      </c>
      <c r="L3902" s="4">
        <f t="shared" si="121"/>
        <v>0</v>
      </c>
    </row>
    <row r="3903" spans="1:12">
      <c r="A3903" t="s">
        <v>9507</v>
      </c>
      <c r="B3903" t="s">
        <v>7381</v>
      </c>
      <c r="C3903" t="s">
        <v>1738</v>
      </c>
      <c r="D3903" t="s">
        <v>6876</v>
      </c>
      <c r="E3903" t="s">
        <v>1705</v>
      </c>
      <c r="H3903" t="str">
        <f>INDEX('Vensim Variables'!$B:$B,MATCH(EPS!$B3903,'Vensim Variables'!$A:$A,0))</f>
        <v>g pollutant</v>
      </c>
      <c r="I3903" t="str">
        <f t="shared" si="120"/>
        <v>VOC</v>
      </c>
      <c r="J3903">
        <f>INDEX(NoSettings!$D:$D,MATCH(EPS!$A3903,NoSettings!$A:$A,0))</f>
        <v>0</v>
      </c>
      <c r="K3903">
        <f>INDEX(GWP!$C$2:$C$13,MATCH(EPS!I3903,GWP!$B$2:$B$13,0))</f>
        <v>0</v>
      </c>
      <c r="L3903" s="4">
        <f t="shared" si="121"/>
        <v>0</v>
      </c>
    </row>
    <row r="3904" spans="1:12">
      <c r="A3904" t="s">
        <v>9508</v>
      </c>
      <c r="B3904" t="s">
        <v>7381</v>
      </c>
      <c r="C3904" t="s">
        <v>1738</v>
      </c>
      <c r="D3904" t="s">
        <v>6876</v>
      </c>
      <c r="E3904" t="s">
        <v>1706</v>
      </c>
      <c r="H3904" t="str">
        <f>INDEX('Vensim Variables'!$B:$B,MATCH(EPS!$B3904,'Vensim Variables'!$A:$A,0))</f>
        <v>g pollutant</v>
      </c>
      <c r="I3904" t="str">
        <f t="shared" si="120"/>
        <v>CO</v>
      </c>
      <c r="J3904">
        <f>INDEX(NoSettings!$D:$D,MATCH(EPS!$A3904,NoSettings!$A:$A,0))</f>
        <v>0</v>
      </c>
      <c r="K3904">
        <f>INDEX(GWP!$C$2:$C$13,MATCH(EPS!I3904,GWP!$B$2:$B$13,0))</f>
        <v>0</v>
      </c>
      <c r="L3904" s="4">
        <f t="shared" si="121"/>
        <v>0</v>
      </c>
    </row>
    <row r="3905" spans="1:12">
      <c r="A3905" t="s">
        <v>9509</v>
      </c>
      <c r="B3905" t="s">
        <v>7381</v>
      </c>
      <c r="C3905" t="s">
        <v>1738</v>
      </c>
      <c r="D3905" t="s">
        <v>6876</v>
      </c>
      <c r="E3905" t="s">
        <v>1707</v>
      </c>
      <c r="H3905" t="str">
        <f>INDEX('Vensim Variables'!$B:$B,MATCH(EPS!$B3905,'Vensim Variables'!$A:$A,0))</f>
        <v>g pollutant</v>
      </c>
      <c r="I3905" t="str">
        <f t="shared" si="120"/>
        <v>NOx</v>
      </c>
      <c r="J3905">
        <f>INDEX(NoSettings!$D:$D,MATCH(EPS!$A3905,NoSettings!$A:$A,0))</f>
        <v>0</v>
      </c>
      <c r="K3905">
        <f>INDEX(GWP!$C$2:$C$13,MATCH(EPS!I3905,GWP!$B$2:$B$13,0))</f>
        <v>0</v>
      </c>
      <c r="L3905" s="4">
        <f t="shared" si="121"/>
        <v>0</v>
      </c>
    </row>
    <row r="3906" spans="1:12">
      <c r="A3906" t="s">
        <v>9510</v>
      </c>
      <c r="B3906" t="s">
        <v>7381</v>
      </c>
      <c r="C3906" t="s">
        <v>1738</v>
      </c>
      <c r="D3906" t="s">
        <v>6876</v>
      </c>
      <c r="E3906" t="s">
        <v>1708</v>
      </c>
      <c r="H3906" t="str">
        <f>INDEX('Vensim Variables'!$B:$B,MATCH(EPS!$B3906,'Vensim Variables'!$A:$A,0))</f>
        <v>g pollutant</v>
      </c>
      <c r="I3906" t="str">
        <f t="shared" si="120"/>
        <v>PM10</v>
      </c>
      <c r="J3906">
        <f>INDEX(NoSettings!$D:$D,MATCH(EPS!$A3906,NoSettings!$A:$A,0))</f>
        <v>0</v>
      </c>
      <c r="K3906">
        <f>INDEX(GWP!$C$2:$C$13,MATCH(EPS!I3906,GWP!$B$2:$B$13,0))</f>
        <v>0</v>
      </c>
      <c r="L3906" s="4">
        <f t="shared" si="121"/>
        <v>0</v>
      </c>
    </row>
    <row r="3907" spans="1:12">
      <c r="A3907" t="s">
        <v>9511</v>
      </c>
      <c r="B3907" t="s">
        <v>7381</v>
      </c>
      <c r="C3907" t="s">
        <v>1738</v>
      </c>
      <c r="D3907" t="s">
        <v>6876</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INDEX(NoSettings!$D:$D,MATCH(EPS!$A3907,NoSettings!$A:$A,0))</f>
        <v>0</v>
      </c>
      <c r="K3907">
        <f>INDEX(GWP!$C$2:$C$13,MATCH(EPS!I3907,GWP!$B$2:$B$13,0))</f>
        <v>0</v>
      </c>
      <c r="L3907" s="4">
        <f t="shared" ref="L3907:L3970" si="123">IF(H3907="g pollutant",K3907*J3907/10^12,IF(H3907="MMTCO2e",J3907,IF(H3907="MWh",J3907,0)))</f>
        <v>0</v>
      </c>
    </row>
    <row r="3908" spans="1:12">
      <c r="A3908" t="s">
        <v>9512</v>
      </c>
      <c r="B3908" t="s">
        <v>7381</v>
      </c>
      <c r="C3908" t="s">
        <v>1738</v>
      </c>
      <c r="D3908" t="s">
        <v>6876</v>
      </c>
      <c r="E3908" t="s">
        <v>1710</v>
      </c>
      <c r="H3908" t="str">
        <f>INDEX('Vensim Variables'!$B:$B,MATCH(EPS!$B3908,'Vensim Variables'!$A:$A,0))</f>
        <v>g pollutant</v>
      </c>
      <c r="I3908" t="str">
        <f t="shared" si="122"/>
        <v>SOx</v>
      </c>
      <c r="J3908">
        <f>INDEX(NoSettings!$D:$D,MATCH(EPS!$A3908,NoSettings!$A:$A,0))</f>
        <v>0</v>
      </c>
      <c r="K3908">
        <f>INDEX(GWP!$C$2:$C$13,MATCH(EPS!I3908,GWP!$B$2:$B$13,0))</f>
        <v>0</v>
      </c>
      <c r="L3908" s="4">
        <f t="shared" si="123"/>
        <v>0</v>
      </c>
    </row>
    <row r="3909" spans="1:12">
      <c r="A3909" t="s">
        <v>9513</v>
      </c>
      <c r="B3909" t="s">
        <v>7381</v>
      </c>
      <c r="C3909" t="s">
        <v>1738</v>
      </c>
      <c r="D3909" t="s">
        <v>6876</v>
      </c>
      <c r="E3909" t="s">
        <v>1711</v>
      </c>
      <c r="H3909" t="str">
        <f>INDEX('Vensim Variables'!$B:$B,MATCH(EPS!$B3909,'Vensim Variables'!$A:$A,0))</f>
        <v>g pollutant</v>
      </c>
      <c r="I3909" t="str">
        <f t="shared" si="122"/>
        <v>BC</v>
      </c>
      <c r="J3909">
        <f>INDEX(NoSettings!$D:$D,MATCH(EPS!$A3909,NoSettings!$A:$A,0))</f>
        <v>0</v>
      </c>
      <c r="K3909">
        <f>INDEX(GWP!$C$2:$C$13,MATCH(EPS!I3909,GWP!$B$2:$B$13,0))</f>
        <v>0</v>
      </c>
      <c r="L3909" s="4">
        <f t="shared" si="123"/>
        <v>0</v>
      </c>
    </row>
    <row r="3910" spans="1:12">
      <c r="A3910" t="s">
        <v>9514</v>
      </c>
      <c r="B3910" t="s">
        <v>7381</v>
      </c>
      <c r="C3910" t="s">
        <v>1738</v>
      </c>
      <c r="D3910" t="s">
        <v>6876</v>
      </c>
      <c r="E3910" t="s">
        <v>1712</v>
      </c>
      <c r="H3910" t="str">
        <f>INDEX('Vensim Variables'!$B:$B,MATCH(EPS!$B3910,'Vensim Variables'!$A:$A,0))</f>
        <v>g pollutant</v>
      </c>
      <c r="I3910" t="str">
        <f t="shared" si="122"/>
        <v>OC</v>
      </c>
      <c r="J3910">
        <f>INDEX(NoSettings!$D:$D,MATCH(EPS!$A3910,NoSettings!$A:$A,0))</f>
        <v>0</v>
      </c>
      <c r="K3910">
        <f>INDEX(GWP!$C$2:$C$13,MATCH(EPS!I3910,GWP!$B$2:$B$13,0))</f>
        <v>0</v>
      </c>
      <c r="L3910" s="4">
        <f t="shared" si="123"/>
        <v>0</v>
      </c>
    </row>
    <row r="3911" spans="1:12">
      <c r="A3911" t="s">
        <v>9515</v>
      </c>
      <c r="B3911" t="s">
        <v>7381</v>
      </c>
      <c r="C3911" t="s">
        <v>1738</v>
      </c>
      <c r="D3911" t="s">
        <v>6876</v>
      </c>
      <c r="E3911" t="s">
        <v>1713</v>
      </c>
      <c r="H3911" t="str">
        <f>INDEX('Vensim Variables'!$B:$B,MATCH(EPS!$B3911,'Vensim Variables'!$A:$A,0))</f>
        <v>g pollutant</v>
      </c>
      <c r="I3911" t="str">
        <f t="shared" si="122"/>
        <v>CH4</v>
      </c>
      <c r="J3911">
        <f>INDEX(NoSettings!$D:$D,MATCH(EPS!$A3911,NoSettings!$A:$A,0))</f>
        <v>0</v>
      </c>
      <c r="K3911">
        <f>INDEX(GWP!$C$2:$C$13,MATCH(EPS!I3911,GWP!$B$2:$B$13,0))</f>
        <v>28</v>
      </c>
      <c r="L3911" s="4">
        <f t="shared" si="123"/>
        <v>0</v>
      </c>
    </row>
    <row r="3912" spans="1:12">
      <c r="A3912" t="s">
        <v>9516</v>
      </c>
      <c r="B3912" t="s">
        <v>7381</v>
      </c>
      <c r="C3912" t="s">
        <v>1738</v>
      </c>
      <c r="D3912" t="s">
        <v>6876</v>
      </c>
      <c r="E3912" t="s">
        <v>1714</v>
      </c>
      <c r="H3912" t="str">
        <f>INDEX('Vensim Variables'!$B:$B,MATCH(EPS!$B3912,'Vensim Variables'!$A:$A,0))</f>
        <v>g pollutant</v>
      </c>
      <c r="I3912" t="str">
        <f t="shared" si="122"/>
        <v>N2O</v>
      </c>
      <c r="J3912">
        <f>INDEX(NoSettings!$D:$D,MATCH(EPS!$A3912,NoSettings!$A:$A,0))</f>
        <v>0</v>
      </c>
      <c r="K3912">
        <f>INDEX(GWP!$C$2:$C$13,MATCH(EPS!I3912,GWP!$B$2:$B$13,0))</f>
        <v>265</v>
      </c>
      <c r="L3912" s="4">
        <f t="shared" si="123"/>
        <v>0</v>
      </c>
    </row>
    <row r="3913" spans="1:12">
      <c r="A3913" t="s">
        <v>9517</v>
      </c>
      <c r="B3913" t="s">
        <v>7381</v>
      </c>
      <c r="C3913" t="s">
        <v>1738</v>
      </c>
      <c r="D3913" t="s">
        <v>6876</v>
      </c>
      <c r="E3913" t="s">
        <v>1715</v>
      </c>
      <c r="H3913" t="str">
        <f>INDEX('Vensim Variables'!$B:$B,MATCH(EPS!$B3913,'Vensim Variables'!$A:$A,0))</f>
        <v>g pollutant</v>
      </c>
      <c r="I3913" t="str">
        <f t="shared" si="122"/>
        <v>F gases</v>
      </c>
      <c r="J3913">
        <f>INDEX(NoSettings!$D:$D,MATCH(EPS!$A3913,NoSettings!$A:$A,0))</f>
        <v>0</v>
      </c>
      <c r="K3913">
        <f>INDEX(GWP!$C$2:$C$13,MATCH(EPS!I3913,GWP!$B$2:$B$13,0))</f>
        <v>1</v>
      </c>
      <c r="L3913" s="4">
        <f t="shared" si="123"/>
        <v>0</v>
      </c>
    </row>
    <row r="3914" spans="1:12">
      <c r="A3914" t="s">
        <v>9518</v>
      </c>
      <c r="B3914" t="s">
        <v>7381</v>
      </c>
      <c r="C3914" t="s">
        <v>1738</v>
      </c>
      <c r="D3914" t="s">
        <v>6877</v>
      </c>
      <c r="E3914" t="s">
        <v>1702</v>
      </c>
      <c r="H3914" t="str">
        <f>INDEX('Vensim Variables'!$B:$B,MATCH(EPS!$B3914,'Vensim Variables'!$A:$A,0))</f>
        <v>g pollutant</v>
      </c>
      <c r="I3914" t="str">
        <f t="shared" si="122"/>
        <v>CO2</v>
      </c>
      <c r="J3914">
        <f>INDEX(NoSettings!$D:$D,MATCH(EPS!$A3914,NoSettings!$A:$A,0))</f>
        <v>0</v>
      </c>
      <c r="K3914">
        <f>INDEX(GWP!$C$2:$C$13,MATCH(EPS!I3914,GWP!$B$2:$B$13,0))</f>
        <v>1</v>
      </c>
      <c r="L3914" s="4">
        <f t="shared" si="123"/>
        <v>0</v>
      </c>
    </row>
    <row r="3915" spans="1:12">
      <c r="A3915" t="s">
        <v>9519</v>
      </c>
      <c r="B3915" t="s">
        <v>7381</v>
      </c>
      <c r="C3915" t="s">
        <v>1738</v>
      </c>
      <c r="D3915" t="s">
        <v>6877</v>
      </c>
      <c r="E3915" t="s">
        <v>1705</v>
      </c>
      <c r="H3915" t="str">
        <f>INDEX('Vensim Variables'!$B:$B,MATCH(EPS!$B3915,'Vensim Variables'!$A:$A,0))</f>
        <v>g pollutant</v>
      </c>
      <c r="I3915" t="str">
        <f t="shared" si="122"/>
        <v>VOC</v>
      </c>
      <c r="J3915">
        <f>INDEX(NoSettings!$D:$D,MATCH(EPS!$A3915,NoSettings!$A:$A,0))</f>
        <v>0</v>
      </c>
      <c r="K3915">
        <f>INDEX(GWP!$C$2:$C$13,MATCH(EPS!I3915,GWP!$B$2:$B$13,0))</f>
        <v>0</v>
      </c>
      <c r="L3915" s="4">
        <f t="shared" si="123"/>
        <v>0</v>
      </c>
    </row>
    <row r="3916" spans="1:12">
      <c r="A3916" t="s">
        <v>9520</v>
      </c>
      <c r="B3916" t="s">
        <v>7381</v>
      </c>
      <c r="C3916" t="s">
        <v>1738</v>
      </c>
      <c r="D3916" t="s">
        <v>6877</v>
      </c>
      <c r="E3916" t="s">
        <v>1706</v>
      </c>
      <c r="H3916" t="str">
        <f>INDEX('Vensim Variables'!$B:$B,MATCH(EPS!$B3916,'Vensim Variables'!$A:$A,0))</f>
        <v>g pollutant</v>
      </c>
      <c r="I3916" t="str">
        <f t="shared" si="122"/>
        <v>CO</v>
      </c>
      <c r="J3916">
        <f>INDEX(NoSettings!$D:$D,MATCH(EPS!$A3916,NoSettings!$A:$A,0))</f>
        <v>0</v>
      </c>
      <c r="K3916">
        <f>INDEX(GWP!$C$2:$C$13,MATCH(EPS!I3916,GWP!$B$2:$B$13,0))</f>
        <v>0</v>
      </c>
      <c r="L3916" s="4">
        <f t="shared" si="123"/>
        <v>0</v>
      </c>
    </row>
    <row r="3917" spans="1:12">
      <c r="A3917" t="s">
        <v>9521</v>
      </c>
      <c r="B3917" t="s">
        <v>7381</v>
      </c>
      <c r="C3917" t="s">
        <v>1738</v>
      </c>
      <c r="D3917" t="s">
        <v>6877</v>
      </c>
      <c r="E3917" t="s">
        <v>1707</v>
      </c>
      <c r="H3917" t="str">
        <f>INDEX('Vensim Variables'!$B:$B,MATCH(EPS!$B3917,'Vensim Variables'!$A:$A,0))</f>
        <v>g pollutant</v>
      </c>
      <c r="I3917" t="str">
        <f t="shared" si="122"/>
        <v>NOx</v>
      </c>
      <c r="J3917">
        <f>INDEX(NoSettings!$D:$D,MATCH(EPS!$A3917,NoSettings!$A:$A,0))</f>
        <v>0</v>
      </c>
      <c r="K3917">
        <f>INDEX(GWP!$C$2:$C$13,MATCH(EPS!I3917,GWP!$B$2:$B$13,0))</f>
        <v>0</v>
      </c>
      <c r="L3917" s="4">
        <f t="shared" si="123"/>
        <v>0</v>
      </c>
    </row>
    <row r="3918" spans="1:12">
      <c r="A3918" t="s">
        <v>9522</v>
      </c>
      <c r="B3918" t="s">
        <v>7381</v>
      </c>
      <c r="C3918" t="s">
        <v>1738</v>
      </c>
      <c r="D3918" t="s">
        <v>6877</v>
      </c>
      <c r="E3918" t="s">
        <v>1708</v>
      </c>
      <c r="H3918" t="str">
        <f>INDEX('Vensim Variables'!$B:$B,MATCH(EPS!$B3918,'Vensim Variables'!$A:$A,0))</f>
        <v>g pollutant</v>
      </c>
      <c r="I3918" t="str">
        <f t="shared" si="122"/>
        <v>PM10</v>
      </c>
      <c r="J3918">
        <f>INDEX(NoSettings!$D:$D,MATCH(EPS!$A3918,NoSettings!$A:$A,0))</f>
        <v>0</v>
      </c>
      <c r="K3918">
        <f>INDEX(GWP!$C$2:$C$13,MATCH(EPS!I3918,GWP!$B$2:$B$13,0))</f>
        <v>0</v>
      </c>
      <c r="L3918" s="4">
        <f t="shared" si="123"/>
        <v>0</v>
      </c>
    </row>
    <row r="3919" spans="1:12">
      <c r="A3919" t="s">
        <v>9523</v>
      </c>
      <c r="B3919" t="s">
        <v>7381</v>
      </c>
      <c r="C3919" t="s">
        <v>1738</v>
      </c>
      <c r="D3919" t="s">
        <v>6877</v>
      </c>
      <c r="E3919" t="s">
        <v>1709</v>
      </c>
      <c r="H3919" t="str">
        <f>INDEX('Vensim Variables'!$B:$B,MATCH(EPS!$B3919,'Vensim Variables'!$A:$A,0))</f>
        <v>g pollutant</v>
      </c>
      <c r="I3919" t="str">
        <f t="shared" si="122"/>
        <v>PM25</v>
      </c>
      <c r="J3919">
        <f>INDEX(NoSettings!$D:$D,MATCH(EPS!$A3919,NoSettings!$A:$A,0))</f>
        <v>0</v>
      </c>
      <c r="K3919">
        <f>INDEX(GWP!$C$2:$C$13,MATCH(EPS!I3919,GWP!$B$2:$B$13,0))</f>
        <v>0</v>
      </c>
      <c r="L3919" s="4">
        <f t="shared" si="123"/>
        <v>0</v>
      </c>
    </row>
    <row r="3920" spans="1:12">
      <c r="A3920" t="s">
        <v>9524</v>
      </c>
      <c r="B3920" t="s">
        <v>7381</v>
      </c>
      <c r="C3920" t="s">
        <v>1738</v>
      </c>
      <c r="D3920" t="s">
        <v>6877</v>
      </c>
      <c r="E3920" t="s">
        <v>1710</v>
      </c>
      <c r="H3920" t="str">
        <f>INDEX('Vensim Variables'!$B:$B,MATCH(EPS!$B3920,'Vensim Variables'!$A:$A,0))</f>
        <v>g pollutant</v>
      </c>
      <c r="I3920" t="str">
        <f t="shared" si="122"/>
        <v>SOx</v>
      </c>
      <c r="J3920">
        <f>INDEX(NoSettings!$D:$D,MATCH(EPS!$A3920,NoSettings!$A:$A,0))</f>
        <v>0</v>
      </c>
      <c r="K3920">
        <f>INDEX(GWP!$C$2:$C$13,MATCH(EPS!I3920,GWP!$B$2:$B$13,0))</f>
        <v>0</v>
      </c>
      <c r="L3920" s="4">
        <f t="shared" si="123"/>
        <v>0</v>
      </c>
    </row>
    <row r="3921" spans="1:12">
      <c r="A3921" t="s">
        <v>9525</v>
      </c>
      <c r="B3921" t="s">
        <v>7381</v>
      </c>
      <c r="C3921" t="s">
        <v>1738</v>
      </c>
      <c r="D3921" t="s">
        <v>6877</v>
      </c>
      <c r="E3921" t="s">
        <v>1711</v>
      </c>
      <c r="H3921" t="str">
        <f>INDEX('Vensim Variables'!$B:$B,MATCH(EPS!$B3921,'Vensim Variables'!$A:$A,0))</f>
        <v>g pollutant</v>
      </c>
      <c r="I3921" t="str">
        <f t="shared" si="122"/>
        <v>BC</v>
      </c>
      <c r="J3921">
        <f>INDEX(NoSettings!$D:$D,MATCH(EPS!$A3921,NoSettings!$A:$A,0))</f>
        <v>0</v>
      </c>
      <c r="K3921">
        <f>INDEX(GWP!$C$2:$C$13,MATCH(EPS!I3921,GWP!$B$2:$B$13,0))</f>
        <v>0</v>
      </c>
      <c r="L3921" s="4">
        <f t="shared" si="123"/>
        <v>0</v>
      </c>
    </row>
    <row r="3922" spans="1:12">
      <c r="A3922" t="s">
        <v>9526</v>
      </c>
      <c r="B3922" t="s">
        <v>7381</v>
      </c>
      <c r="C3922" t="s">
        <v>1738</v>
      </c>
      <c r="D3922" t="s">
        <v>6877</v>
      </c>
      <c r="E3922" t="s">
        <v>1712</v>
      </c>
      <c r="H3922" t="str">
        <f>INDEX('Vensim Variables'!$B:$B,MATCH(EPS!$B3922,'Vensim Variables'!$A:$A,0))</f>
        <v>g pollutant</v>
      </c>
      <c r="I3922" t="str">
        <f t="shared" si="122"/>
        <v>OC</v>
      </c>
      <c r="J3922">
        <f>INDEX(NoSettings!$D:$D,MATCH(EPS!$A3922,NoSettings!$A:$A,0))</f>
        <v>0</v>
      </c>
      <c r="K3922">
        <f>INDEX(GWP!$C$2:$C$13,MATCH(EPS!I3922,GWP!$B$2:$B$13,0))</f>
        <v>0</v>
      </c>
      <c r="L3922" s="4">
        <f t="shared" si="123"/>
        <v>0</v>
      </c>
    </row>
    <row r="3923" spans="1:12">
      <c r="A3923" t="s">
        <v>9527</v>
      </c>
      <c r="B3923" t="s">
        <v>7381</v>
      </c>
      <c r="C3923" t="s">
        <v>1738</v>
      </c>
      <c r="D3923" t="s">
        <v>6877</v>
      </c>
      <c r="E3923" t="s">
        <v>1713</v>
      </c>
      <c r="H3923" t="str">
        <f>INDEX('Vensim Variables'!$B:$B,MATCH(EPS!$B3923,'Vensim Variables'!$A:$A,0))</f>
        <v>g pollutant</v>
      </c>
      <c r="I3923" t="str">
        <f t="shared" si="122"/>
        <v>CH4</v>
      </c>
      <c r="J3923">
        <f>INDEX(NoSettings!$D:$D,MATCH(EPS!$A3923,NoSettings!$A:$A,0))</f>
        <v>0</v>
      </c>
      <c r="K3923">
        <f>INDEX(GWP!$C$2:$C$13,MATCH(EPS!I3923,GWP!$B$2:$B$13,0))</f>
        <v>28</v>
      </c>
      <c r="L3923" s="4">
        <f t="shared" si="123"/>
        <v>0</v>
      </c>
    </row>
    <row r="3924" spans="1:12">
      <c r="A3924" t="s">
        <v>9528</v>
      </c>
      <c r="B3924" t="s">
        <v>7381</v>
      </c>
      <c r="C3924" t="s">
        <v>1738</v>
      </c>
      <c r="D3924" t="s">
        <v>6877</v>
      </c>
      <c r="E3924" t="s">
        <v>1714</v>
      </c>
      <c r="H3924" t="str">
        <f>INDEX('Vensim Variables'!$B:$B,MATCH(EPS!$B3924,'Vensim Variables'!$A:$A,0))</f>
        <v>g pollutant</v>
      </c>
      <c r="I3924" t="str">
        <f t="shared" si="122"/>
        <v>N2O</v>
      </c>
      <c r="J3924">
        <f>INDEX(NoSettings!$D:$D,MATCH(EPS!$A3924,NoSettings!$A:$A,0))</f>
        <v>0</v>
      </c>
      <c r="K3924">
        <f>INDEX(GWP!$C$2:$C$13,MATCH(EPS!I3924,GWP!$B$2:$B$13,0))</f>
        <v>265</v>
      </c>
      <c r="L3924" s="4">
        <f t="shared" si="123"/>
        <v>0</v>
      </c>
    </row>
    <row r="3925" spans="1:12">
      <c r="A3925" t="s">
        <v>9529</v>
      </c>
      <c r="B3925" t="s">
        <v>7381</v>
      </c>
      <c r="C3925" t="s">
        <v>1738</v>
      </c>
      <c r="D3925" t="s">
        <v>6877</v>
      </c>
      <c r="E3925" t="s">
        <v>1715</v>
      </c>
      <c r="H3925" t="str">
        <f>INDEX('Vensim Variables'!$B:$B,MATCH(EPS!$B3925,'Vensim Variables'!$A:$A,0))</f>
        <v>g pollutant</v>
      </c>
      <c r="I3925" t="str">
        <f t="shared" si="122"/>
        <v>F gases</v>
      </c>
      <c r="J3925">
        <f>INDEX(NoSettings!$D:$D,MATCH(EPS!$A3925,NoSettings!$A:$A,0))</f>
        <v>0</v>
      </c>
      <c r="K3925">
        <f>INDEX(GWP!$C$2:$C$13,MATCH(EPS!I3925,GWP!$B$2:$B$13,0))</f>
        <v>1</v>
      </c>
      <c r="L3925" s="4">
        <f t="shared" si="123"/>
        <v>0</v>
      </c>
    </row>
    <row r="3926" spans="1:12">
      <c r="A3926" t="s">
        <v>9530</v>
      </c>
      <c r="B3926" t="s">
        <v>7381</v>
      </c>
      <c r="C3926" t="s">
        <v>1738</v>
      </c>
      <c r="D3926" t="s">
        <v>6878</v>
      </c>
      <c r="E3926" t="s">
        <v>1702</v>
      </c>
      <c r="H3926" t="str">
        <f>INDEX('Vensim Variables'!$B:$B,MATCH(EPS!$B3926,'Vensim Variables'!$A:$A,0))</f>
        <v>g pollutant</v>
      </c>
      <c r="I3926" t="str">
        <f t="shared" si="122"/>
        <v>CO2</v>
      </c>
      <c r="J3926">
        <f>INDEX(NoSettings!$D:$D,MATCH(EPS!$A3926,NoSettings!$A:$A,0))</f>
        <v>0</v>
      </c>
      <c r="K3926">
        <f>INDEX(GWP!$C$2:$C$13,MATCH(EPS!I3926,GWP!$B$2:$B$13,0))</f>
        <v>1</v>
      </c>
      <c r="L3926" s="4">
        <f t="shared" si="123"/>
        <v>0</v>
      </c>
    </row>
    <row r="3927" spans="1:12">
      <c r="A3927" t="s">
        <v>9531</v>
      </c>
      <c r="B3927" t="s">
        <v>7381</v>
      </c>
      <c r="C3927" t="s">
        <v>1738</v>
      </c>
      <c r="D3927" t="s">
        <v>6878</v>
      </c>
      <c r="E3927" t="s">
        <v>1705</v>
      </c>
      <c r="H3927" t="str">
        <f>INDEX('Vensim Variables'!$B:$B,MATCH(EPS!$B3927,'Vensim Variables'!$A:$A,0))</f>
        <v>g pollutant</v>
      </c>
      <c r="I3927" t="str">
        <f t="shared" si="122"/>
        <v>VOC</v>
      </c>
      <c r="J3927">
        <f>INDEX(NoSettings!$D:$D,MATCH(EPS!$A3927,NoSettings!$A:$A,0))</f>
        <v>0</v>
      </c>
      <c r="K3927">
        <f>INDEX(GWP!$C$2:$C$13,MATCH(EPS!I3927,GWP!$B$2:$B$13,0))</f>
        <v>0</v>
      </c>
      <c r="L3927" s="4">
        <f t="shared" si="123"/>
        <v>0</v>
      </c>
    </row>
    <row r="3928" spans="1:12">
      <c r="A3928" t="s">
        <v>9532</v>
      </c>
      <c r="B3928" t="s">
        <v>7381</v>
      </c>
      <c r="C3928" t="s">
        <v>1738</v>
      </c>
      <c r="D3928" t="s">
        <v>6878</v>
      </c>
      <c r="E3928" t="s">
        <v>1706</v>
      </c>
      <c r="H3928" t="str">
        <f>INDEX('Vensim Variables'!$B:$B,MATCH(EPS!$B3928,'Vensim Variables'!$A:$A,0))</f>
        <v>g pollutant</v>
      </c>
      <c r="I3928" t="str">
        <f t="shared" si="122"/>
        <v>CO</v>
      </c>
      <c r="J3928">
        <f>INDEX(NoSettings!$D:$D,MATCH(EPS!$A3928,NoSettings!$A:$A,0))</f>
        <v>0</v>
      </c>
      <c r="K3928">
        <f>INDEX(GWP!$C$2:$C$13,MATCH(EPS!I3928,GWP!$B$2:$B$13,0))</f>
        <v>0</v>
      </c>
      <c r="L3928" s="4">
        <f t="shared" si="123"/>
        <v>0</v>
      </c>
    </row>
    <row r="3929" spans="1:12">
      <c r="A3929" t="s">
        <v>9533</v>
      </c>
      <c r="B3929" t="s">
        <v>7381</v>
      </c>
      <c r="C3929" t="s">
        <v>1738</v>
      </c>
      <c r="D3929" t="s">
        <v>6878</v>
      </c>
      <c r="E3929" t="s">
        <v>1707</v>
      </c>
      <c r="H3929" t="str">
        <f>INDEX('Vensim Variables'!$B:$B,MATCH(EPS!$B3929,'Vensim Variables'!$A:$A,0))</f>
        <v>g pollutant</v>
      </c>
      <c r="I3929" t="str">
        <f t="shared" si="122"/>
        <v>NOx</v>
      </c>
      <c r="J3929">
        <f>INDEX(NoSettings!$D:$D,MATCH(EPS!$A3929,NoSettings!$A:$A,0))</f>
        <v>0</v>
      </c>
      <c r="K3929">
        <f>INDEX(GWP!$C$2:$C$13,MATCH(EPS!I3929,GWP!$B$2:$B$13,0))</f>
        <v>0</v>
      </c>
      <c r="L3929" s="4">
        <f t="shared" si="123"/>
        <v>0</v>
      </c>
    </row>
    <row r="3930" spans="1:12">
      <c r="A3930" t="s">
        <v>9534</v>
      </c>
      <c r="B3930" t="s">
        <v>7381</v>
      </c>
      <c r="C3930" t="s">
        <v>1738</v>
      </c>
      <c r="D3930" t="s">
        <v>6878</v>
      </c>
      <c r="E3930" t="s">
        <v>1708</v>
      </c>
      <c r="H3930" t="str">
        <f>INDEX('Vensim Variables'!$B:$B,MATCH(EPS!$B3930,'Vensim Variables'!$A:$A,0))</f>
        <v>g pollutant</v>
      </c>
      <c r="I3930" t="str">
        <f t="shared" si="122"/>
        <v>PM10</v>
      </c>
      <c r="J3930">
        <f>INDEX(NoSettings!$D:$D,MATCH(EPS!$A3930,NoSettings!$A:$A,0))</f>
        <v>0</v>
      </c>
      <c r="K3930">
        <f>INDEX(GWP!$C$2:$C$13,MATCH(EPS!I3930,GWP!$B$2:$B$13,0))</f>
        <v>0</v>
      </c>
      <c r="L3930" s="4">
        <f t="shared" si="123"/>
        <v>0</v>
      </c>
    </row>
    <row r="3931" spans="1:12">
      <c r="A3931" t="s">
        <v>9535</v>
      </c>
      <c r="B3931" t="s">
        <v>7381</v>
      </c>
      <c r="C3931" t="s">
        <v>1738</v>
      </c>
      <c r="D3931" t="s">
        <v>6878</v>
      </c>
      <c r="E3931" t="s">
        <v>1709</v>
      </c>
      <c r="H3931" t="str">
        <f>INDEX('Vensim Variables'!$B:$B,MATCH(EPS!$B3931,'Vensim Variables'!$A:$A,0))</f>
        <v>g pollutant</v>
      </c>
      <c r="I3931" t="str">
        <f t="shared" si="122"/>
        <v>PM25</v>
      </c>
      <c r="J3931">
        <f>INDEX(NoSettings!$D:$D,MATCH(EPS!$A3931,NoSettings!$A:$A,0))</f>
        <v>0</v>
      </c>
      <c r="K3931">
        <f>INDEX(GWP!$C$2:$C$13,MATCH(EPS!I3931,GWP!$B$2:$B$13,0))</f>
        <v>0</v>
      </c>
      <c r="L3931" s="4">
        <f t="shared" si="123"/>
        <v>0</v>
      </c>
    </row>
    <row r="3932" spans="1:12">
      <c r="A3932" t="s">
        <v>9536</v>
      </c>
      <c r="B3932" t="s">
        <v>7381</v>
      </c>
      <c r="C3932" t="s">
        <v>1738</v>
      </c>
      <c r="D3932" t="s">
        <v>6878</v>
      </c>
      <c r="E3932" t="s">
        <v>1710</v>
      </c>
      <c r="H3932" t="str">
        <f>INDEX('Vensim Variables'!$B:$B,MATCH(EPS!$B3932,'Vensim Variables'!$A:$A,0))</f>
        <v>g pollutant</v>
      </c>
      <c r="I3932" t="str">
        <f t="shared" si="122"/>
        <v>SOx</v>
      </c>
      <c r="J3932">
        <f>INDEX(NoSettings!$D:$D,MATCH(EPS!$A3932,NoSettings!$A:$A,0))</f>
        <v>0</v>
      </c>
      <c r="K3932">
        <f>INDEX(GWP!$C$2:$C$13,MATCH(EPS!I3932,GWP!$B$2:$B$13,0))</f>
        <v>0</v>
      </c>
      <c r="L3932" s="4">
        <f t="shared" si="123"/>
        <v>0</v>
      </c>
    </row>
    <row r="3933" spans="1:12">
      <c r="A3933" t="s">
        <v>9537</v>
      </c>
      <c r="B3933" t="s">
        <v>7381</v>
      </c>
      <c r="C3933" t="s">
        <v>1738</v>
      </c>
      <c r="D3933" t="s">
        <v>6878</v>
      </c>
      <c r="E3933" t="s">
        <v>1711</v>
      </c>
      <c r="H3933" t="str">
        <f>INDEX('Vensim Variables'!$B:$B,MATCH(EPS!$B3933,'Vensim Variables'!$A:$A,0))</f>
        <v>g pollutant</v>
      </c>
      <c r="I3933" t="str">
        <f t="shared" si="122"/>
        <v>BC</v>
      </c>
      <c r="J3933">
        <f>INDEX(NoSettings!$D:$D,MATCH(EPS!$A3933,NoSettings!$A:$A,0))</f>
        <v>0</v>
      </c>
      <c r="K3933">
        <f>INDEX(GWP!$C$2:$C$13,MATCH(EPS!I3933,GWP!$B$2:$B$13,0))</f>
        <v>0</v>
      </c>
      <c r="L3933" s="4">
        <f t="shared" si="123"/>
        <v>0</v>
      </c>
    </row>
    <row r="3934" spans="1:12">
      <c r="A3934" t="s">
        <v>9538</v>
      </c>
      <c r="B3934" t="s">
        <v>7381</v>
      </c>
      <c r="C3934" t="s">
        <v>1738</v>
      </c>
      <c r="D3934" t="s">
        <v>6878</v>
      </c>
      <c r="E3934" t="s">
        <v>1712</v>
      </c>
      <c r="H3934" t="str">
        <f>INDEX('Vensim Variables'!$B:$B,MATCH(EPS!$B3934,'Vensim Variables'!$A:$A,0))</f>
        <v>g pollutant</v>
      </c>
      <c r="I3934" t="str">
        <f t="shared" si="122"/>
        <v>OC</v>
      </c>
      <c r="J3934">
        <f>INDEX(NoSettings!$D:$D,MATCH(EPS!$A3934,NoSettings!$A:$A,0))</f>
        <v>0</v>
      </c>
      <c r="K3934">
        <f>INDEX(GWP!$C$2:$C$13,MATCH(EPS!I3934,GWP!$B$2:$B$13,0))</f>
        <v>0</v>
      </c>
      <c r="L3934" s="4">
        <f t="shared" si="123"/>
        <v>0</v>
      </c>
    </row>
    <row r="3935" spans="1:12">
      <c r="A3935" t="s">
        <v>9539</v>
      </c>
      <c r="B3935" t="s">
        <v>7381</v>
      </c>
      <c r="C3935" t="s">
        <v>1738</v>
      </c>
      <c r="D3935" t="s">
        <v>6878</v>
      </c>
      <c r="E3935" t="s">
        <v>1713</v>
      </c>
      <c r="H3935" t="str">
        <f>INDEX('Vensim Variables'!$B:$B,MATCH(EPS!$B3935,'Vensim Variables'!$A:$A,0))</f>
        <v>g pollutant</v>
      </c>
      <c r="I3935" t="str">
        <f t="shared" si="122"/>
        <v>CH4</v>
      </c>
      <c r="J3935">
        <f>INDEX(NoSettings!$D:$D,MATCH(EPS!$A3935,NoSettings!$A:$A,0))</f>
        <v>0</v>
      </c>
      <c r="K3935">
        <f>INDEX(GWP!$C$2:$C$13,MATCH(EPS!I3935,GWP!$B$2:$B$13,0))</f>
        <v>28</v>
      </c>
      <c r="L3935" s="4">
        <f t="shared" si="123"/>
        <v>0</v>
      </c>
    </row>
    <row r="3936" spans="1:12">
      <c r="A3936" t="s">
        <v>9540</v>
      </c>
      <c r="B3936" t="s">
        <v>7381</v>
      </c>
      <c r="C3936" t="s">
        <v>1738</v>
      </c>
      <c r="D3936" t="s">
        <v>6878</v>
      </c>
      <c r="E3936" t="s">
        <v>1714</v>
      </c>
      <c r="H3936" t="str">
        <f>INDEX('Vensim Variables'!$B:$B,MATCH(EPS!$B3936,'Vensim Variables'!$A:$A,0))</f>
        <v>g pollutant</v>
      </c>
      <c r="I3936" t="str">
        <f t="shared" si="122"/>
        <v>N2O</v>
      </c>
      <c r="J3936">
        <f>INDEX(NoSettings!$D:$D,MATCH(EPS!$A3936,NoSettings!$A:$A,0))</f>
        <v>0</v>
      </c>
      <c r="K3936">
        <f>INDEX(GWP!$C$2:$C$13,MATCH(EPS!I3936,GWP!$B$2:$B$13,0))</f>
        <v>265</v>
      </c>
      <c r="L3936" s="4">
        <f t="shared" si="123"/>
        <v>0</v>
      </c>
    </row>
    <row r="3937" spans="1:12">
      <c r="A3937" t="s">
        <v>9541</v>
      </c>
      <c r="B3937" t="s">
        <v>7381</v>
      </c>
      <c r="C3937" t="s">
        <v>1738</v>
      </c>
      <c r="D3937" t="s">
        <v>6878</v>
      </c>
      <c r="E3937" t="s">
        <v>1715</v>
      </c>
      <c r="H3937" t="str">
        <f>INDEX('Vensim Variables'!$B:$B,MATCH(EPS!$B3937,'Vensim Variables'!$A:$A,0))</f>
        <v>g pollutant</v>
      </c>
      <c r="I3937" t="str">
        <f t="shared" si="122"/>
        <v>F gases</v>
      </c>
      <c r="J3937">
        <f>INDEX(NoSettings!$D:$D,MATCH(EPS!$A3937,NoSettings!$A:$A,0))</f>
        <v>0</v>
      </c>
      <c r="K3937">
        <f>INDEX(GWP!$C$2:$C$13,MATCH(EPS!I3937,GWP!$B$2:$B$13,0))</f>
        <v>1</v>
      </c>
      <c r="L3937" s="4">
        <f t="shared" si="123"/>
        <v>0</v>
      </c>
    </row>
    <row r="3938" spans="1:12">
      <c r="A3938" t="s">
        <v>9542</v>
      </c>
      <c r="B3938" t="s">
        <v>7381</v>
      </c>
      <c r="C3938" t="s">
        <v>1738</v>
      </c>
      <c r="D3938" t="s">
        <v>6879</v>
      </c>
      <c r="E3938" t="s">
        <v>1702</v>
      </c>
      <c r="H3938" t="str">
        <f>INDEX('Vensim Variables'!$B:$B,MATCH(EPS!$B3938,'Vensim Variables'!$A:$A,0))</f>
        <v>g pollutant</v>
      </c>
      <c r="I3938" t="str">
        <f t="shared" si="122"/>
        <v>CO2</v>
      </c>
      <c r="J3938">
        <f>INDEX(NoSettings!$D:$D,MATCH(EPS!$A3938,NoSettings!$A:$A,0))</f>
        <v>0</v>
      </c>
      <c r="K3938">
        <f>INDEX(GWP!$C$2:$C$13,MATCH(EPS!I3938,GWP!$B$2:$B$13,0))</f>
        <v>1</v>
      </c>
      <c r="L3938" s="4">
        <f t="shared" si="123"/>
        <v>0</v>
      </c>
    </row>
    <row r="3939" spans="1:12">
      <c r="A3939" t="s">
        <v>9543</v>
      </c>
      <c r="B3939" t="s">
        <v>7381</v>
      </c>
      <c r="C3939" t="s">
        <v>1738</v>
      </c>
      <c r="D3939" t="s">
        <v>6879</v>
      </c>
      <c r="E3939" t="s">
        <v>1705</v>
      </c>
      <c r="H3939" t="str">
        <f>INDEX('Vensim Variables'!$B:$B,MATCH(EPS!$B3939,'Vensim Variables'!$A:$A,0))</f>
        <v>g pollutant</v>
      </c>
      <c r="I3939" t="str">
        <f t="shared" si="122"/>
        <v>VOC</v>
      </c>
      <c r="J3939">
        <f>INDEX(NoSettings!$D:$D,MATCH(EPS!$A3939,NoSettings!$A:$A,0))</f>
        <v>0</v>
      </c>
      <c r="K3939">
        <f>INDEX(GWP!$C$2:$C$13,MATCH(EPS!I3939,GWP!$B$2:$B$13,0))</f>
        <v>0</v>
      </c>
      <c r="L3939" s="4">
        <f t="shared" si="123"/>
        <v>0</v>
      </c>
    </row>
    <row r="3940" spans="1:12">
      <c r="A3940" t="s">
        <v>9544</v>
      </c>
      <c r="B3940" t="s">
        <v>7381</v>
      </c>
      <c r="C3940" t="s">
        <v>1738</v>
      </c>
      <c r="D3940" t="s">
        <v>6879</v>
      </c>
      <c r="E3940" t="s">
        <v>1706</v>
      </c>
      <c r="H3940" t="str">
        <f>INDEX('Vensim Variables'!$B:$B,MATCH(EPS!$B3940,'Vensim Variables'!$A:$A,0))</f>
        <v>g pollutant</v>
      </c>
      <c r="I3940" t="str">
        <f t="shared" si="122"/>
        <v>CO</v>
      </c>
      <c r="J3940">
        <f>INDEX(NoSettings!$D:$D,MATCH(EPS!$A3940,NoSettings!$A:$A,0))</f>
        <v>0</v>
      </c>
      <c r="K3940">
        <f>INDEX(GWP!$C$2:$C$13,MATCH(EPS!I3940,GWP!$B$2:$B$13,0))</f>
        <v>0</v>
      </c>
      <c r="L3940" s="4">
        <f t="shared" si="123"/>
        <v>0</v>
      </c>
    </row>
    <row r="3941" spans="1:12">
      <c r="A3941" t="s">
        <v>9545</v>
      </c>
      <c r="B3941" t="s">
        <v>7381</v>
      </c>
      <c r="C3941" t="s">
        <v>1738</v>
      </c>
      <c r="D3941" t="s">
        <v>6879</v>
      </c>
      <c r="E3941" t="s">
        <v>1707</v>
      </c>
      <c r="H3941" t="str">
        <f>INDEX('Vensim Variables'!$B:$B,MATCH(EPS!$B3941,'Vensim Variables'!$A:$A,0))</f>
        <v>g pollutant</v>
      </c>
      <c r="I3941" t="str">
        <f t="shared" si="122"/>
        <v>NOx</v>
      </c>
      <c r="J3941">
        <f>INDEX(NoSettings!$D:$D,MATCH(EPS!$A3941,NoSettings!$A:$A,0))</f>
        <v>0</v>
      </c>
      <c r="K3941">
        <f>INDEX(GWP!$C$2:$C$13,MATCH(EPS!I3941,GWP!$B$2:$B$13,0))</f>
        <v>0</v>
      </c>
      <c r="L3941" s="4">
        <f t="shared" si="123"/>
        <v>0</v>
      </c>
    </row>
    <row r="3942" spans="1:12">
      <c r="A3942" t="s">
        <v>9546</v>
      </c>
      <c r="B3942" t="s">
        <v>7381</v>
      </c>
      <c r="C3942" t="s">
        <v>1738</v>
      </c>
      <c r="D3942" t="s">
        <v>6879</v>
      </c>
      <c r="E3942" t="s">
        <v>1708</v>
      </c>
      <c r="H3942" t="str">
        <f>INDEX('Vensim Variables'!$B:$B,MATCH(EPS!$B3942,'Vensim Variables'!$A:$A,0))</f>
        <v>g pollutant</v>
      </c>
      <c r="I3942" t="str">
        <f t="shared" si="122"/>
        <v>PM10</v>
      </c>
      <c r="J3942">
        <f>INDEX(NoSettings!$D:$D,MATCH(EPS!$A3942,NoSettings!$A:$A,0))</f>
        <v>0</v>
      </c>
      <c r="K3942">
        <f>INDEX(GWP!$C$2:$C$13,MATCH(EPS!I3942,GWP!$B$2:$B$13,0))</f>
        <v>0</v>
      </c>
      <c r="L3942" s="4">
        <f t="shared" si="123"/>
        <v>0</v>
      </c>
    </row>
    <row r="3943" spans="1:12">
      <c r="A3943" t="s">
        <v>9547</v>
      </c>
      <c r="B3943" t="s">
        <v>7381</v>
      </c>
      <c r="C3943" t="s">
        <v>1738</v>
      </c>
      <c r="D3943" t="s">
        <v>6879</v>
      </c>
      <c r="E3943" t="s">
        <v>1709</v>
      </c>
      <c r="H3943" t="str">
        <f>INDEX('Vensim Variables'!$B:$B,MATCH(EPS!$B3943,'Vensim Variables'!$A:$A,0))</f>
        <v>g pollutant</v>
      </c>
      <c r="I3943" t="str">
        <f t="shared" si="122"/>
        <v>PM25</v>
      </c>
      <c r="J3943">
        <f>INDEX(NoSettings!$D:$D,MATCH(EPS!$A3943,NoSettings!$A:$A,0))</f>
        <v>0</v>
      </c>
      <c r="K3943">
        <f>INDEX(GWP!$C$2:$C$13,MATCH(EPS!I3943,GWP!$B$2:$B$13,0))</f>
        <v>0</v>
      </c>
      <c r="L3943" s="4">
        <f t="shared" si="123"/>
        <v>0</v>
      </c>
    </row>
    <row r="3944" spans="1:12">
      <c r="A3944" t="s">
        <v>9548</v>
      </c>
      <c r="B3944" t="s">
        <v>7381</v>
      </c>
      <c r="C3944" t="s">
        <v>1738</v>
      </c>
      <c r="D3944" t="s">
        <v>6879</v>
      </c>
      <c r="E3944" t="s">
        <v>1710</v>
      </c>
      <c r="H3944" t="str">
        <f>INDEX('Vensim Variables'!$B:$B,MATCH(EPS!$B3944,'Vensim Variables'!$A:$A,0))</f>
        <v>g pollutant</v>
      </c>
      <c r="I3944" t="str">
        <f t="shared" si="122"/>
        <v>SOx</v>
      </c>
      <c r="J3944">
        <f>INDEX(NoSettings!$D:$D,MATCH(EPS!$A3944,NoSettings!$A:$A,0))</f>
        <v>0</v>
      </c>
      <c r="K3944">
        <f>INDEX(GWP!$C$2:$C$13,MATCH(EPS!I3944,GWP!$B$2:$B$13,0))</f>
        <v>0</v>
      </c>
      <c r="L3944" s="4">
        <f t="shared" si="123"/>
        <v>0</v>
      </c>
    </row>
    <row r="3945" spans="1:12">
      <c r="A3945" t="s">
        <v>9549</v>
      </c>
      <c r="B3945" t="s">
        <v>7381</v>
      </c>
      <c r="C3945" t="s">
        <v>1738</v>
      </c>
      <c r="D3945" t="s">
        <v>6879</v>
      </c>
      <c r="E3945" t="s">
        <v>1711</v>
      </c>
      <c r="H3945" t="str">
        <f>INDEX('Vensim Variables'!$B:$B,MATCH(EPS!$B3945,'Vensim Variables'!$A:$A,0))</f>
        <v>g pollutant</v>
      </c>
      <c r="I3945" t="str">
        <f t="shared" si="122"/>
        <v>BC</v>
      </c>
      <c r="J3945">
        <f>INDEX(NoSettings!$D:$D,MATCH(EPS!$A3945,NoSettings!$A:$A,0))</f>
        <v>0</v>
      </c>
      <c r="K3945">
        <f>INDEX(GWP!$C$2:$C$13,MATCH(EPS!I3945,GWP!$B$2:$B$13,0))</f>
        <v>0</v>
      </c>
      <c r="L3945" s="4">
        <f t="shared" si="123"/>
        <v>0</v>
      </c>
    </row>
    <row r="3946" spans="1:12">
      <c r="A3946" t="s">
        <v>9550</v>
      </c>
      <c r="B3946" t="s">
        <v>7381</v>
      </c>
      <c r="C3946" t="s">
        <v>1738</v>
      </c>
      <c r="D3946" t="s">
        <v>6879</v>
      </c>
      <c r="E3946" t="s">
        <v>1712</v>
      </c>
      <c r="H3946" t="str">
        <f>INDEX('Vensim Variables'!$B:$B,MATCH(EPS!$B3946,'Vensim Variables'!$A:$A,0))</f>
        <v>g pollutant</v>
      </c>
      <c r="I3946" t="str">
        <f t="shared" si="122"/>
        <v>OC</v>
      </c>
      <c r="J3946">
        <f>INDEX(NoSettings!$D:$D,MATCH(EPS!$A3946,NoSettings!$A:$A,0))</f>
        <v>0</v>
      </c>
      <c r="K3946">
        <f>INDEX(GWP!$C$2:$C$13,MATCH(EPS!I3946,GWP!$B$2:$B$13,0))</f>
        <v>0</v>
      </c>
      <c r="L3946" s="4">
        <f t="shared" si="123"/>
        <v>0</v>
      </c>
    </row>
    <row r="3947" spans="1:12">
      <c r="A3947" t="s">
        <v>9551</v>
      </c>
      <c r="B3947" t="s">
        <v>7381</v>
      </c>
      <c r="C3947" t="s">
        <v>1738</v>
      </c>
      <c r="D3947" t="s">
        <v>6879</v>
      </c>
      <c r="E3947" t="s">
        <v>1713</v>
      </c>
      <c r="H3947" t="str">
        <f>INDEX('Vensim Variables'!$B:$B,MATCH(EPS!$B3947,'Vensim Variables'!$A:$A,0))</f>
        <v>g pollutant</v>
      </c>
      <c r="I3947" t="str">
        <f t="shared" si="122"/>
        <v>CH4</v>
      </c>
      <c r="J3947">
        <f>INDEX(NoSettings!$D:$D,MATCH(EPS!$A3947,NoSettings!$A:$A,0))</f>
        <v>0</v>
      </c>
      <c r="K3947">
        <f>INDEX(GWP!$C$2:$C$13,MATCH(EPS!I3947,GWP!$B$2:$B$13,0))</f>
        <v>28</v>
      </c>
      <c r="L3947" s="4">
        <f t="shared" si="123"/>
        <v>0</v>
      </c>
    </row>
    <row r="3948" spans="1:12">
      <c r="A3948" t="s">
        <v>9552</v>
      </c>
      <c r="B3948" t="s">
        <v>7381</v>
      </c>
      <c r="C3948" t="s">
        <v>1738</v>
      </c>
      <c r="D3948" t="s">
        <v>6879</v>
      </c>
      <c r="E3948" t="s">
        <v>1714</v>
      </c>
      <c r="H3948" t="str">
        <f>INDEX('Vensim Variables'!$B:$B,MATCH(EPS!$B3948,'Vensim Variables'!$A:$A,0))</f>
        <v>g pollutant</v>
      </c>
      <c r="I3948" t="str">
        <f t="shared" si="122"/>
        <v>N2O</v>
      </c>
      <c r="J3948">
        <f>INDEX(NoSettings!$D:$D,MATCH(EPS!$A3948,NoSettings!$A:$A,0))</f>
        <v>0</v>
      </c>
      <c r="K3948">
        <f>INDEX(GWP!$C$2:$C$13,MATCH(EPS!I3948,GWP!$B$2:$B$13,0))</f>
        <v>265</v>
      </c>
      <c r="L3948" s="4">
        <f t="shared" si="123"/>
        <v>0</v>
      </c>
    </row>
    <row r="3949" spans="1:12">
      <c r="A3949" t="s">
        <v>9553</v>
      </c>
      <c r="B3949" t="s">
        <v>7381</v>
      </c>
      <c r="C3949" t="s">
        <v>1738</v>
      </c>
      <c r="D3949" t="s">
        <v>6879</v>
      </c>
      <c r="E3949" t="s">
        <v>1715</v>
      </c>
      <c r="H3949" t="str">
        <f>INDEX('Vensim Variables'!$B:$B,MATCH(EPS!$B3949,'Vensim Variables'!$A:$A,0))</f>
        <v>g pollutant</v>
      </c>
      <c r="I3949" t="str">
        <f t="shared" si="122"/>
        <v>F gases</v>
      </c>
      <c r="J3949">
        <f>INDEX(NoSettings!$D:$D,MATCH(EPS!$A3949,NoSettings!$A:$A,0))</f>
        <v>0</v>
      </c>
      <c r="K3949">
        <f>INDEX(GWP!$C$2:$C$13,MATCH(EPS!I3949,GWP!$B$2:$B$13,0))</f>
        <v>1</v>
      </c>
      <c r="L3949" s="4">
        <f t="shared" si="123"/>
        <v>0</v>
      </c>
    </row>
    <row r="3950" spans="1:12">
      <c r="A3950" t="s">
        <v>9554</v>
      </c>
      <c r="B3950" t="s">
        <v>7381</v>
      </c>
      <c r="C3950" t="s">
        <v>1738</v>
      </c>
      <c r="D3950" t="s">
        <v>6880</v>
      </c>
      <c r="E3950" t="s">
        <v>1702</v>
      </c>
      <c r="H3950" t="str">
        <f>INDEX('Vensim Variables'!$B:$B,MATCH(EPS!$B3950,'Vensim Variables'!$A:$A,0))</f>
        <v>g pollutant</v>
      </c>
      <c r="I3950" t="str">
        <f t="shared" si="122"/>
        <v>CO2</v>
      </c>
      <c r="J3950">
        <f>INDEX(NoSettings!$D:$D,MATCH(EPS!$A3950,NoSettings!$A:$A,0))</f>
        <v>0</v>
      </c>
      <c r="K3950">
        <f>INDEX(GWP!$C$2:$C$13,MATCH(EPS!I3950,GWP!$B$2:$B$13,0))</f>
        <v>1</v>
      </c>
      <c r="L3950" s="4">
        <f t="shared" si="123"/>
        <v>0</v>
      </c>
    </row>
    <row r="3951" spans="1:12">
      <c r="A3951" t="s">
        <v>9555</v>
      </c>
      <c r="B3951" t="s">
        <v>7381</v>
      </c>
      <c r="C3951" t="s">
        <v>1738</v>
      </c>
      <c r="D3951" t="s">
        <v>6880</v>
      </c>
      <c r="E3951" t="s">
        <v>1705</v>
      </c>
      <c r="H3951" t="str">
        <f>INDEX('Vensim Variables'!$B:$B,MATCH(EPS!$B3951,'Vensim Variables'!$A:$A,0))</f>
        <v>g pollutant</v>
      </c>
      <c r="I3951" t="str">
        <f t="shared" si="122"/>
        <v>VOC</v>
      </c>
      <c r="J3951">
        <f>INDEX(NoSettings!$D:$D,MATCH(EPS!$A3951,NoSettings!$A:$A,0))</f>
        <v>0</v>
      </c>
      <c r="K3951">
        <f>INDEX(GWP!$C$2:$C$13,MATCH(EPS!I3951,GWP!$B$2:$B$13,0))</f>
        <v>0</v>
      </c>
      <c r="L3951" s="4">
        <f t="shared" si="123"/>
        <v>0</v>
      </c>
    </row>
    <row r="3952" spans="1:12">
      <c r="A3952" t="s">
        <v>9556</v>
      </c>
      <c r="B3952" t="s">
        <v>7381</v>
      </c>
      <c r="C3952" t="s">
        <v>1738</v>
      </c>
      <c r="D3952" t="s">
        <v>6880</v>
      </c>
      <c r="E3952" t="s">
        <v>1706</v>
      </c>
      <c r="H3952" t="str">
        <f>INDEX('Vensim Variables'!$B:$B,MATCH(EPS!$B3952,'Vensim Variables'!$A:$A,0))</f>
        <v>g pollutant</v>
      </c>
      <c r="I3952" t="str">
        <f t="shared" si="122"/>
        <v>CO</v>
      </c>
      <c r="J3952">
        <f>INDEX(NoSettings!$D:$D,MATCH(EPS!$A3952,NoSettings!$A:$A,0))</f>
        <v>0</v>
      </c>
      <c r="K3952">
        <f>INDEX(GWP!$C$2:$C$13,MATCH(EPS!I3952,GWP!$B$2:$B$13,0))</f>
        <v>0</v>
      </c>
      <c r="L3952" s="4">
        <f t="shared" si="123"/>
        <v>0</v>
      </c>
    </row>
    <row r="3953" spans="1:12">
      <c r="A3953" t="s">
        <v>9557</v>
      </c>
      <c r="B3953" t="s">
        <v>7381</v>
      </c>
      <c r="C3953" t="s">
        <v>1738</v>
      </c>
      <c r="D3953" t="s">
        <v>6880</v>
      </c>
      <c r="E3953" t="s">
        <v>1707</v>
      </c>
      <c r="H3953" t="str">
        <f>INDEX('Vensim Variables'!$B:$B,MATCH(EPS!$B3953,'Vensim Variables'!$A:$A,0))</f>
        <v>g pollutant</v>
      </c>
      <c r="I3953" t="str">
        <f t="shared" si="122"/>
        <v>NOx</v>
      </c>
      <c r="J3953">
        <f>INDEX(NoSettings!$D:$D,MATCH(EPS!$A3953,NoSettings!$A:$A,0))</f>
        <v>0</v>
      </c>
      <c r="K3953">
        <f>INDEX(GWP!$C$2:$C$13,MATCH(EPS!I3953,GWP!$B$2:$B$13,0))</f>
        <v>0</v>
      </c>
      <c r="L3953" s="4">
        <f t="shared" si="123"/>
        <v>0</v>
      </c>
    </row>
    <row r="3954" spans="1:12">
      <c r="A3954" t="s">
        <v>9558</v>
      </c>
      <c r="B3954" t="s">
        <v>7381</v>
      </c>
      <c r="C3954" t="s">
        <v>1738</v>
      </c>
      <c r="D3954" t="s">
        <v>6880</v>
      </c>
      <c r="E3954" t="s">
        <v>1708</v>
      </c>
      <c r="H3954" t="str">
        <f>INDEX('Vensim Variables'!$B:$B,MATCH(EPS!$B3954,'Vensim Variables'!$A:$A,0))</f>
        <v>g pollutant</v>
      </c>
      <c r="I3954" t="str">
        <f t="shared" si="122"/>
        <v>PM10</v>
      </c>
      <c r="J3954">
        <f>INDEX(NoSettings!$D:$D,MATCH(EPS!$A3954,NoSettings!$A:$A,0))</f>
        <v>0</v>
      </c>
      <c r="K3954">
        <f>INDEX(GWP!$C$2:$C$13,MATCH(EPS!I3954,GWP!$B$2:$B$13,0))</f>
        <v>0</v>
      </c>
      <c r="L3954" s="4">
        <f t="shared" si="123"/>
        <v>0</v>
      </c>
    </row>
    <row r="3955" spans="1:12">
      <c r="A3955" t="s">
        <v>9559</v>
      </c>
      <c r="B3955" t="s">
        <v>7381</v>
      </c>
      <c r="C3955" t="s">
        <v>1738</v>
      </c>
      <c r="D3955" t="s">
        <v>6880</v>
      </c>
      <c r="E3955" t="s">
        <v>1709</v>
      </c>
      <c r="H3955" t="str">
        <f>INDEX('Vensim Variables'!$B:$B,MATCH(EPS!$B3955,'Vensim Variables'!$A:$A,0))</f>
        <v>g pollutant</v>
      </c>
      <c r="I3955" t="str">
        <f t="shared" si="122"/>
        <v>PM25</v>
      </c>
      <c r="J3955">
        <f>INDEX(NoSettings!$D:$D,MATCH(EPS!$A3955,NoSettings!$A:$A,0))</f>
        <v>0</v>
      </c>
      <c r="K3955">
        <f>INDEX(GWP!$C$2:$C$13,MATCH(EPS!I3955,GWP!$B$2:$B$13,0))</f>
        <v>0</v>
      </c>
      <c r="L3955" s="4">
        <f t="shared" si="123"/>
        <v>0</v>
      </c>
    </row>
    <row r="3956" spans="1:12">
      <c r="A3956" t="s">
        <v>9560</v>
      </c>
      <c r="B3956" t="s">
        <v>7381</v>
      </c>
      <c r="C3956" t="s">
        <v>1738</v>
      </c>
      <c r="D3956" t="s">
        <v>6880</v>
      </c>
      <c r="E3956" t="s">
        <v>1710</v>
      </c>
      <c r="H3956" t="str">
        <f>INDEX('Vensim Variables'!$B:$B,MATCH(EPS!$B3956,'Vensim Variables'!$A:$A,0))</f>
        <v>g pollutant</v>
      </c>
      <c r="I3956" t="str">
        <f t="shared" si="122"/>
        <v>SOx</v>
      </c>
      <c r="J3956">
        <f>INDEX(NoSettings!$D:$D,MATCH(EPS!$A3956,NoSettings!$A:$A,0))</f>
        <v>0</v>
      </c>
      <c r="K3956">
        <f>INDEX(GWP!$C$2:$C$13,MATCH(EPS!I3956,GWP!$B$2:$B$13,0))</f>
        <v>0</v>
      </c>
      <c r="L3956" s="4">
        <f t="shared" si="123"/>
        <v>0</v>
      </c>
    </row>
    <row r="3957" spans="1:12">
      <c r="A3957" t="s">
        <v>9561</v>
      </c>
      <c r="B3957" t="s">
        <v>7381</v>
      </c>
      <c r="C3957" t="s">
        <v>1738</v>
      </c>
      <c r="D3957" t="s">
        <v>6880</v>
      </c>
      <c r="E3957" t="s">
        <v>1711</v>
      </c>
      <c r="H3957" t="str">
        <f>INDEX('Vensim Variables'!$B:$B,MATCH(EPS!$B3957,'Vensim Variables'!$A:$A,0))</f>
        <v>g pollutant</v>
      </c>
      <c r="I3957" t="str">
        <f t="shared" si="122"/>
        <v>BC</v>
      </c>
      <c r="J3957">
        <f>INDEX(NoSettings!$D:$D,MATCH(EPS!$A3957,NoSettings!$A:$A,0))</f>
        <v>0</v>
      </c>
      <c r="K3957">
        <f>INDEX(GWP!$C$2:$C$13,MATCH(EPS!I3957,GWP!$B$2:$B$13,0))</f>
        <v>0</v>
      </c>
      <c r="L3957" s="4">
        <f t="shared" si="123"/>
        <v>0</v>
      </c>
    </row>
    <row r="3958" spans="1:12">
      <c r="A3958" t="s">
        <v>9562</v>
      </c>
      <c r="B3958" t="s">
        <v>7381</v>
      </c>
      <c r="C3958" t="s">
        <v>1738</v>
      </c>
      <c r="D3958" t="s">
        <v>6880</v>
      </c>
      <c r="E3958" t="s">
        <v>1712</v>
      </c>
      <c r="H3958" t="str">
        <f>INDEX('Vensim Variables'!$B:$B,MATCH(EPS!$B3958,'Vensim Variables'!$A:$A,0))</f>
        <v>g pollutant</v>
      </c>
      <c r="I3958" t="str">
        <f t="shared" si="122"/>
        <v>OC</v>
      </c>
      <c r="J3958">
        <f>INDEX(NoSettings!$D:$D,MATCH(EPS!$A3958,NoSettings!$A:$A,0))</f>
        <v>0</v>
      </c>
      <c r="K3958">
        <f>INDEX(GWP!$C$2:$C$13,MATCH(EPS!I3958,GWP!$B$2:$B$13,0))</f>
        <v>0</v>
      </c>
      <c r="L3958" s="4">
        <f t="shared" si="123"/>
        <v>0</v>
      </c>
    </row>
    <row r="3959" spans="1:12">
      <c r="A3959" t="s">
        <v>9563</v>
      </c>
      <c r="B3959" t="s">
        <v>7381</v>
      </c>
      <c r="C3959" t="s">
        <v>1738</v>
      </c>
      <c r="D3959" t="s">
        <v>6880</v>
      </c>
      <c r="E3959" t="s">
        <v>1713</v>
      </c>
      <c r="H3959" t="str">
        <f>INDEX('Vensim Variables'!$B:$B,MATCH(EPS!$B3959,'Vensim Variables'!$A:$A,0))</f>
        <v>g pollutant</v>
      </c>
      <c r="I3959" t="str">
        <f t="shared" si="122"/>
        <v>CH4</v>
      </c>
      <c r="J3959">
        <f>INDEX(NoSettings!$D:$D,MATCH(EPS!$A3959,NoSettings!$A:$A,0))</f>
        <v>0</v>
      </c>
      <c r="K3959">
        <f>INDEX(GWP!$C$2:$C$13,MATCH(EPS!I3959,GWP!$B$2:$B$13,0))</f>
        <v>28</v>
      </c>
      <c r="L3959" s="4">
        <f t="shared" si="123"/>
        <v>0</v>
      </c>
    </row>
    <row r="3960" spans="1:12">
      <c r="A3960" t="s">
        <v>9564</v>
      </c>
      <c r="B3960" t="s">
        <v>7381</v>
      </c>
      <c r="C3960" t="s">
        <v>1738</v>
      </c>
      <c r="D3960" t="s">
        <v>6880</v>
      </c>
      <c r="E3960" t="s">
        <v>1714</v>
      </c>
      <c r="H3960" t="str">
        <f>INDEX('Vensim Variables'!$B:$B,MATCH(EPS!$B3960,'Vensim Variables'!$A:$A,0))</f>
        <v>g pollutant</v>
      </c>
      <c r="I3960" t="str">
        <f t="shared" si="122"/>
        <v>N2O</v>
      </c>
      <c r="J3960">
        <f>INDEX(NoSettings!$D:$D,MATCH(EPS!$A3960,NoSettings!$A:$A,0))</f>
        <v>0</v>
      </c>
      <c r="K3960">
        <f>INDEX(GWP!$C$2:$C$13,MATCH(EPS!I3960,GWP!$B$2:$B$13,0))</f>
        <v>265</v>
      </c>
      <c r="L3960" s="4">
        <f t="shared" si="123"/>
        <v>0</v>
      </c>
    </row>
    <row r="3961" spans="1:12">
      <c r="A3961" t="s">
        <v>9565</v>
      </c>
      <c r="B3961" t="s">
        <v>7381</v>
      </c>
      <c r="C3961" t="s">
        <v>1738</v>
      </c>
      <c r="D3961" t="s">
        <v>6880</v>
      </c>
      <c r="E3961" t="s">
        <v>1715</v>
      </c>
      <c r="H3961" t="str">
        <f>INDEX('Vensim Variables'!$B:$B,MATCH(EPS!$B3961,'Vensim Variables'!$A:$A,0))</f>
        <v>g pollutant</v>
      </c>
      <c r="I3961" t="str">
        <f t="shared" si="122"/>
        <v>F gases</v>
      </c>
      <c r="J3961">
        <f>INDEX(NoSettings!$D:$D,MATCH(EPS!$A3961,NoSettings!$A:$A,0))</f>
        <v>0</v>
      </c>
      <c r="K3961">
        <f>INDEX(GWP!$C$2:$C$13,MATCH(EPS!I3961,GWP!$B$2:$B$13,0))</f>
        <v>1</v>
      </c>
      <c r="L3961" s="4">
        <f t="shared" si="123"/>
        <v>0</v>
      </c>
    </row>
    <row r="3962" spans="1:12">
      <c r="A3962" t="s">
        <v>9566</v>
      </c>
      <c r="B3962" t="s">
        <v>7381</v>
      </c>
      <c r="C3962" t="s">
        <v>1738</v>
      </c>
      <c r="D3962" t="s">
        <v>6881</v>
      </c>
      <c r="E3962" t="s">
        <v>1702</v>
      </c>
      <c r="H3962" t="str">
        <f>INDEX('Vensim Variables'!$B:$B,MATCH(EPS!$B3962,'Vensim Variables'!$A:$A,0))</f>
        <v>g pollutant</v>
      </c>
      <c r="I3962" t="str">
        <f t="shared" si="122"/>
        <v>CO2</v>
      </c>
      <c r="J3962">
        <f>INDEX(NoSettings!$D:$D,MATCH(EPS!$A3962,NoSettings!$A:$A,0))</f>
        <v>0</v>
      </c>
      <c r="K3962">
        <f>INDEX(GWP!$C$2:$C$13,MATCH(EPS!I3962,GWP!$B$2:$B$13,0))</f>
        <v>1</v>
      </c>
      <c r="L3962" s="4">
        <f t="shared" si="123"/>
        <v>0</v>
      </c>
    </row>
    <row r="3963" spans="1:12">
      <c r="A3963" t="s">
        <v>9567</v>
      </c>
      <c r="B3963" t="s">
        <v>7381</v>
      </c>
      <c r="C3963" t="s">
        <v>1738</v>
      </c>
      <c r="D3963" t="s">
        <v>6881</v>
      </c>
      <c r="E3963" t="s">
        <v>1705</v>
      </c>
      <c r="H3963" t="str">
        <f>INDEX('Vensim Variables'!$B:$B,MATCH(EPS!$B3963,'Vensim Variables'!$A:$A,0))</f>
        <v>g pollutant</v>
      </c>
      <c r="I3963" t="str">
        <f t="shared" si="122"/>
        <v>VOC</v>
      </c>
      <c r="J3963">
        <f>INDEX(NoSettings!$D:$D,MATCH(EPS!$A3963,NoSettings!$A:$A,0))</f>
        <v>0</v>
      </c>
      <c r="K3963">
        <f>INDEX(GWP!$C$2:$C$13,MATCH(EPS!I3963,GWP!$B$2:$B$13,0))</f>
        <v>0</v>
      </c>
      <c r="L3963" s="4">
        <f t="shared" si="123"/>
        <v>0</v>
      </c>
    </row>
    <row r="3964" spans="1:12">
      <c r="A3964" t="s">
        <v>9568</v>
      </c>
      <c r="B3964" t="s">
        <v>7381</v>
      </c>
      <c r="C3964" t="s">
        <v>1738</v>
      </c>
      <c r="D3964" t="s">
        <v>6881</v>
      </c>
      <c r="E3964" t="s">
        <v>1706</v>
      </c>
      <c r="H3964" t="str">
        <f>INDEX('Vensim Variables'!$B:$B,MATCH(EPS!$B3964,'Vensim Variables'!$A:$A,0))</f>
        <v>g pollutant</v>
      </c>
      <c r="I3964" t="str">
        <f t="shared" si="122"/>
        <v>CO</v>
      </c>
      <c r="J3964">
        <f>INDEX(NoSettings!$D:$D,MATCH(EPS!$A3964,NoSettings!$A:$A,0))</f>
        <v>0</v>
      </c>
      <c r="K3964">
        <f>INDEX(GWP!$C$2:$C$13,MATCH(EPS!I3964,GWP!$B$2:$B$13,0))</f>
        <v>0</v>
      </c>
      <c r="L3964" s="4">
        <f t="shared" si="123"/>
        <v>0</v>
      </c>
    </row>
    <row r="3965" spans="1:12">
      <c r="A3965" t="s">
        <v>9569</v>
      </c>
      <c r="B3965" t="s">
        <v>7381</v>
      </c>
      <c r="C3965" t="s">
        <v>1738</v>
      </c>
      <c r="D3965" t="s">
        <v>6881</v>
      </c>
      <c r="E3965" t="s">
        <v>1707</v>
      </c>
      <c r="H3965" t="str">
        <f>INDEX('Vensim Variables'!$B:$B,MATCH(EPS!$B3965,'Vensim Variables'!$A:$A,0))</f>
        <v>g pollutant</v>
      </c>
      <c r="I3965" t="str">
        <f t="shared" si="122"/>
        <v>NOx</v>
      </c>
      <c r="J3965">
        <f>INDEX(NoSettings!$D:$D,MATCH(EPS!$A3965,NoSettings!$A:$A,0))</f>
        <v>0</v>
      </c>
      <c r="K3965">
        <f>INDEX(GWP!$C$2:$C$13,MATCH(EPS!I3965,GWP!$B$2:$B$13,0))</f>
        <v>0</v>
      </c>
      <c r="L3965" s="4">
        <f t="shared" si="123"/>
        <v>0</v>
      </c>
    </row>
    <row r="3966" spans="1:12">
      <c r="A3966" t="s">
        <v>9570</v>
      </c>
      <c r="B3966" t="s">
        <v>7381</v>
      </c>
      <c r="C3966" t="s">
        <v>1738</v>
      </c>
      <c r="D3966" t="s">
        <v>6881</v>
      </c>
      <c r="E3966" t="s">
        <v>1708</v>
      </c>
      <c r="H3966" t="str">
        <f>INDEX('Vensim Variables'!$B:$B,MATCH(EPS!$B3966,'Vensim Variables'!$A:$A,0))</f>
        <v>g pollutant</v>
      </c>
      <c r="I3966" t="str">
        <f t="shared" si="122"/>
        <v>PM10</v>
      </c>
      <c r="J3966">
        <f>INDEX(NoSettings!$D:$D,MATCH(EPS!$A3966,NoSettings!$A:$A,0))</f>
        <v>0</v>
      </c>
      <c r="K3966">
        <f>INDEX(GWP!$C$2:$C$13,MATCH(EPS!I3966,GWP!$B$2:$B$13,0))</f>
        <v>0</v>
      </c>
      <c r="L3966" s="4">
        <f t="shared" si="123"/>
        <v>0</v>
      </c>
    </row>
    <row r="3967" spans="1:12">
      <c r="A3967" t="s">
        <v>9571</v>
      </c>
      <c r="B3967" t="s">
        <v>7381</v>
      </c>
      <c r="C3967" t="s">
        <v>1738</v>
      </c>
      <c r="D3967" t="s">
        <v>6881</v>
      </c>
      <c r="E3967" t="s">
        <v>1709</v>
      </c>
      <c r="H3967" t="str">
        <f>INDEX('Vensim Variables'!$B:$B,MATCH(EPS!$B3967,'Vensim Variables'!$A:$A,0))</f>
        <v>g pollutant</v>
      </c>
      <c r="I3967" t="str">
        <f t="shared" si="122"/>
        <v>PM25</v>
      </c>
      <c r="J3967">
        <f>INDEX(NoSettings!$D:$D,MATCH(EPS!$A3967,NoSettings!$A:$A,0))</f>
        <v>0</v>
      </c>
      <c r="K3967">
        <f>INDEX(GWP!$C$2:$C$13,MATCH(EPS!I3967,GWP!$B$2:$B$13,0))</f>
        <v>0</v>
      </c>
      <c r="L3967" s="4">
        <f t="shared" si="123"/>
        <v>0</v>
      </c>
    </row>
    <row r="3968" spans="1:12">
      <c r="A3968" t="s">
        <v>9572</v>
      </c>
      <c r="B3968" t="s">
        <v>7381</v>
      </c>
      <c r="C3968" t="s">
        <v>1738</v>
      </c>
      <c r="D3968" t="s">
        <v>6881</v>
      </c>
      <c r="E3968" t="s">
        <v>1710</v>
      </c>
      <c r="H3968" t="str">
        <f>INDEX('Vensim Variables'!$B:$B,MATCH(EPS!$B3968,'Vensim Variables'!$A:$A,0))</f>
        <v>g pollutant</v>
      </c>
      <c r="I3968" t="str">
        <f t="shared" si="122"/>
        <v>SOx</v>
      </c>
      <c r="J3968">
        <f>INDEX(NoSettings!$D:$D,MATCH(EPS!$A3968,NoSettings!$A:$A,0))</f>
        <v>0</v>
      </c>
      <c r="K3968">
        <f>INDEX(GWP!$C$2:$C$13,MATCH(EPS!I3968,GWP!$B$2:$B$13,0))</f>
        <v>0</v>
      </c>
      <c r="L3968" s="4">
        <f t="shared" si="123"/>
        <v>0</v>
      </c>
    </row>
    <row r="3969" spans="1:12">
      <c r="A3969" t="s">
        <v>9573</v>
      </c>
      <c r="B3969" t="s">
        <v>7381</v>
      </c>
      <c r="C3969" t="s">
        <v>1738</v>
      </c>
      <c r="D3969" t="s">
        <v>6881</v>
      </c>
      <c r="E3969" t="s">
        <v>1711</v>
      </c>
      <c r="H3969" t="str">
        <f>INDEX('Vensim Variables'!$B:$B,MATCH(EPS!$B3969,'Vensim Variables'!$A:$A,0))</f>
        <v>g pollutant</v>
      </c>
      <c r="I3969" t="str">
        <f t="shared" si="122"/>
        <v>BC</v>
      </c>
      <c r="J3969">
        <f>INDEX(NoSettings!$D:$D,MATCH(EPS!$A3969,NoSettings!$A:$A,0))</f>
        <v>0</v>
      </c>
      <c r="K3969">
        <f>INDEX(GWP!$C$2:$C$13,MATCH(EPS!I3969,GWP!$B$2:$B$13,0))</f>
        <v>0</v>
      </c>
      <c r="L3969" s="4">
        <f t="shared" si="123"/>
        <v>0</v>
      </c>
    </row>
    <row r="3970" spans="1:12">
      <c r="A3970" t="s">
        <v>9574</v>
      </c>
      <c r="B3970" t="s">
        <v>7381</v>
      </c>
      <c r="C3970" t="s">
        <v>1738</v>
      </c>
      <c r="D3970" t="s">
        <v>6881</v>
      </c>
      <c r="E3970" t="s">
        <v>1712</v>
      </c>
      <c r="H3970" t="str">
        <f>INDEX('Vensim Variables'!$B:$B,MATCH(EPS!$B3970,'Vensim Variables'!$A:$A,0))</f>
        <v>g pollutant</v>
      </c>
      <c r="I3970" t="str">
        <f t="shared" si="122"/>
        <v>OC</v>
      </c>
      <c r="J3970">
        <f>INDEX(NoSettings!$D:$D,MATCH(EPS!$A3970,NoSettings!$A:$A,0))</f>
        <v>0</v>
      </c>
      <c r="K3970">
        <f>INDEX(GWP!$C$2:$C$13,MATCH(EPS!I3970,GWP!$B$2:$B$13,0))</f>
        <v>0</v>
      </c>
      <c r="L3970" s="4">
        <f t="shared" si="123"/>
        <v>0</v>
      </c>
    </row>
    <row r="3971" spans="1:12">
      <c r="A3971" t="s">
        <v>9575</v>
      </c>
      <c r="B3971" t="s">
        <v>7381</v>
      </c>
      <c r="C3971" t="s">
        <v>1738</v>
      </c>
      <c r="D3971" t="s">
        <v>6881</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INDEX(NoSettings!$D:$D,MATCH(EPS!$A3971,NoSettings!$A:$A,0))</f>
        <v>0</v>
      </c>
      <c r="K3971">
        <f>INDEX(GWP!$C$2:$C$13,MATCH(EPS!I3971,GWP!$B$2:$B$13,0))</f>
        <v>28</v>
      </c>
      <c r="L3971" s="4">
        <f t="shared" ref="L3971:L4034" si="125">IF(H3971="g pollutant",K3971*J3971/10^12,IF(H3971="MMTCO2e",J3971,IF(H3971="MWh",J3971,0)))</f>
        <v>0</v>
      </c>
    </row>
    <row r="3972" spans="1:12">
      <c r="A3972" t="s">
        <v>9576</v>
      </c>
      <c r="B3972" t="s">
        <v>7381</v>
      </c>
      <c r="C3972" t="s">
        <v>1738</v>
      </c>
      <c r="D3972" t="s">
        <v>6881</v>
      </c>
      <c r="E3972" t="s">
        <v>1714</v>
      </c>
      <c r="H3972" t="str">
        <f>INDEX('Vensim Variables'!$B:$B,MATCH(EPS!$B3972,'Vensim Variables'!$A:$A,0))</f>
        <v>g pollutant</v>
      </c>
      <c r="I3972" t="str">
        <f t="shared" si="124"/>
        <v>N2O</v>
      </c>
      <c r="J3972">
        <f>INDEX(NoSettings!$D:$D,MATCH(EPS!$A3972,NoSettings!$A:$A,0))</f>
        <v>0</v>
      </c>
      <c r="K3972">
        <f>INDEX(GWP!$C$2:$C$13,MATCH(EPS!I3972,GWP!$B$2:$B$13,0))</f>
        <v>265</v>
      </c>
      <c r="L3972" s="4">
        <f t="shared" si="125"/>
        <v>0</v>
      </c>
    </row>
    <row r="3973" spans="1:12">
      <c r="A3973" t="s">
        <v>9577</v>
      </c>
      <c r="B3973" t="s">
        <v>7381</v>
      </c>
      <c r="C3973" t="s">
        <v>1738</v>
      </c>
      <c r="D3973" t="s">
        <v>6881</v>
      </c>
      <c r="E3973" t="s">
        <v>1715</v>
      </c>
      <c r="H3973" t="str">
        <f>INDEX('Vensim Variables'!$B:$B,MATCH(EPS!$B3973,'Vensim Variables'!$A:$A,0))</f>
        <v>g pollutant</v>
      </c>
      <c r="I3973" t="str">
        <f t="shared" si="124"/>
        <v>F gases</v>
      </c>
      <c r="J3973">
        <f>INDEX(NoSettings!$D:$D,MATCH(EPS!$A3973,NoSettings!$A:$A,0))</f>
        <v>0</v>
      </c>
      <c r="K3973">
        <f>INDEX(GWP!$C$2:$C$13,MATCH(EPS!I3973,GWP!$B$2:$B$13,0))</f>
        <v>1</v>
      </c>
      <c r="L3973" s="4">
        <f t="shared" si="125"/>
        <v>0</v>
      </c>
    </row>
    <row r="3974" spans="1:12">
      <c r="A3974" t="s">
        <v>9578</v>
      </c>
      <c r="B3974" t="s">
        <v>7381</v>
      </c>
      <c r="C3974" t="s">
        <v>1738</v>
      </c>
      <c r="D3974" t="s">
        <v>6882</v>
      </c>
      <c r="E3974" t="s">
        <v>1702</v>
      </c>
      <c r="H3974" t="str">
        <f>INDEX('Vensim Variables'!$B:$B,MATCH(EPS!$B3974,'Vensim Variables'!$A:$A,0))</f>
        <v>g pollutant</v>
      </c>
      <c r="I3974" t="str">
        <f t="shared" si="124"/>
        <v>CO2</v>
      </c>
      <c r="J3974">
        <f>INDEX(NoSettings!$D:$D,MATCH(EPS!$A3974,NoSettings!$A:$A,0))</f>
        <v>130183000000000</v>
      </c>
      <c r="K3974">
        <f>INDEX(GWP!$C$2:$C$13,MATCH(EPS!I3974,GWP!$B$2:$B$13,0))</f>
        <v>1</v>
      </c>
      <c r="L3974" s="4">
        <f t="shared" si="125"/>
        <v>130.18299999999999</v>
      </c>
    </row>
    <row r="3975" spans="1:12">
      <c r="A3975" t="s">
        <v>9579</v>
      </c>
      <c r="B3975" t="s">
        <v>7381</v>
      </c>
      <c r="C3975" t="s">
        <v>1738</v>
      </c>
      <c r="D3975" t="s">
        <v>6882</v>
      </c>
      <c r="E3975" t="s">
        <v>1705</v>
      </c>
      <c r="H3975" t="str">
        <f>INDEX('Vensim Variables'!$B:$B,MATCH(EPS!$B3975,'Vensim Variables'!$A:$A,0))</f>
        <v>g pollutant</v>
      </c>
      <c r="I3975" t="str">
        <f t="shared" si="124"/>
        <v>VOC</v>
      </c>
      <c r="J3975">
        <f>INDEX(NoSettings!$D:$D,MATCH(EPS!$A3975,NoSettings!$A:$A,0))</f>
        <v>2432860000</v>
      </c>
      <c r="K3975">
        <f>INDEX(GWP!$C$2:$C$13,MATCH(EPS!I3975,GWP!$B$2:$B$13,0))</f>
        <v>0</v>
      </c>
      <c r="L3975" s="4">
        <f t="shared" si="125"/>
        <v>0</v>
      </c>
    </row>
    <row r="3976" spans="1:12">
      <c r="A3976" t="s">
        <v>9580</v>
      </c>
      <c r="B3976" t="s">
        <v>7381</v>
      </c>
      <c r="C3976" t="s">
        <v>1738</v>
      </c>
      <c r="D3976" t="s">
        <v>6882</v>
      </c>
      <c r="E3976" t="s">
        <v>1706</v>
      </c>
      <c r="H3976" t="str">
        <f>INDEX('Vensim Variables'!$B:$B,MATCH(EPS!$B3976,'Vensim Variables'!$A:$A,0))</f>
        <v>g pollutant</v>
      </c>
      <c r="I3976" t="str">
        <f t="shared" si="124"/>
        <v>CO</v>
      </c>
      <c r="J3976">
        <f>INDEX(NoSettings!$D:$D,MATCH(EPS!$A3976,NoSettings!$A:$A,0))</f>
        <v>11989600000</v>
      </c>
      <c r="K3976">
        <f>INDEX(GWP!$C$2:$C$13,MATCH(EPS!I3976,GWP!$B$2:$B$13,0))</f>
        <v>0</v>
      </c>
      <c r="L3976" s="4">
        <f t="shared" si="125"/>
        <v>0</v>
      </c>
    </row>
    <row r="3977" spans="1:12">
      <c r="A3977" t="s">
        <v>9581</v>
      </c>
      <c r="B3977" t="s">
        <v>7381</v>
      </c>
      <c r="C3977" t="s">
        <v>1738</v>
      </c>
      <c r="D3977" t="s">
        <v>6882</v>
      </c>
      <c r="E3977" t="s">
        <v>1707</v>
      </c>
      <c r="H3977" t="str">
        <f>INDEX('Vensim Variables'!$B:$B,MATCH(EPS!$B3977,'Vensim Variables'!$A:$A,0))</f>
        <v>g pollutant</v>
      </c>
      <c r="I3977" t="str">
        <f t="shared" si="124"/>
        <v>NOx</v>
      </c>
      <c r="J3977">
        <f>INDEX(NoSettings!$D:$D,MATCH(EPS!$A3977,NoSettings!$A:$A,0))</f>
        <v>35607400000</v>
      </c>
      <c r="K3977">
        <f>INDEX(GWP!$C$2:$C$13,MATCH(EPS!I3977,GWP!$B$2:$B$13,0))</f>
        <v>0</v>
      </c>
      <c r="L3977" s="4">
        <f t="shared" si="125"/>
        <v>0</v>
      </c>
    </row>
    <row r="3978" spans="1:12">
      <c r="A3978" t="s">
        <v>9582</v>
      </c>
      <c r="B3978" t="s">
        <v>7381</v>
      </c>
      <c r="C3978" t="s">
        <v>1738</v>
      </c>
      <c r="D3978" t="s">
        <v>6882</v>
      </c>
      <c r="E3978" t="s">
        <v>1708</v>
      </c>
      <c r="H3978" t="str">
        <f>INDEX('Vensim Variables'!$B:$B,MATCH(EPS!$B3978,'Vensim Variables'!$A:$A,0))</f>
        <v>g pollutant</v>
      </c>
      <c r="I3978" t="str">
        <f t="shared" si="124"/>
        <v>PM10</v>
      </c>
      <c r="J3978">
        <f>INDEX(NoSettings!$D:$D,MATCH(EPS!$A3978,NoSettings!$A:$A,0))</f>
        <v>2523680000</v>
      </c>
      <c r="K3978">
        <f>INDEX(GWP!$C$2:$C$13,MATCH(EPS!I3978,GWP!$B$2:$B$13,0))</f>
        <v>0</v>
      </c>
      <c r="L3978" s="4">
        <f t="shared" si="125"/>
        <v>0</v>
      </c>
    </row>
    <row r="3979" spans="1:12">
      <c r="A3979" t="s">
        <v>9583</v>
      </c>
      <c r="B3979" t="s">
        <v>7381</v>
      </c>
      <c r="C3979" t="s">
        <v>1738</v>
      </c>
      <c r="D3979" t="s">
        <v>6882</v>
      </c>
      <c r="E3979" t="s">
        <v>1709</v>
      </c>
      <c r="H3979" t="str">
        <f>INDEX('Vensim Variables'!$B:$B,MATCH(EPS!$B3979,'Vensim Variables'!$A:$A,0))</f>
        <v>g pollutant</v>
      </c>
      <c r="I3979" t="str">
        <f t="shared" si="124"/>
        <v>PM25</v>
      </c>
      <c r="J3979">
        <f>INDEX(NoSettings!$D:$D,MATCH(EPS!$A3979,NoSettings!$A:$A,0))</f>
        <v>2263450000</v>
      </c>
      <c r="K3979">
        <f>INDEX(GWP!$C$2:$C$13,MATCH(EPS!I3979,GWP!$B$2:$B$13,0))</f>
        <v>0</v>
      </c>
      <c r="L3979" s="4">
        <f t="shared" si="125"/>
        <v>0</v>
      </c>
    </row>
    <row r="3980" spans="1:12">
      <c r="A3980" t="s">
        <v>9584</v>
      </c>
      <c r="B3980" t="s">
        <v>7381</v>
      </c>
      <c r="C3980" t="s">
        <v>1738</v>
      </c>
      <c r="D3980" t="s">
        <v>6882</v>
      </c>
      <c r="E3980" t="s">
        <v>1710</v>
      </c>
      <c r="H3980" t="str">
        <f>INDEX('Vensim Variables'!$B:$B,MATCH(EPS!$B3980,'Vensim Variables'!$A:$A,0))</f>
        <v>g pollutant</v>
      </c>
      <c r="I3980" t="str">
        <f t="shared" si="124"/>
        <v>SOx</v>
      </c>
      <c r="J3980">
        <f>INDEX(NoSettings!$D:$D,MATCH(EPS!$A3980,NoSettings!$A:$A,0))</f>
        <v>5871690000</v>
      </c>
      <c r="K3980">
        <f>INDEX(GWP!$C$2:$C$13,MATCH(EPS!I3980,GWP!$B$2:$B$13,0))</f>
        <v>0</v>
      </c>
      <c r="L3980" s="4">
        <f t="shared" si="125"/>
        <v>0</v>
      </c>
    </row>
    <row r="3981" spans="1:12">
      <c r="A3981" t="s">
        <v>9585</v>
      </c>
      <c r="B3981" t="s">
        <v>7381</v>
      </c>
      <c r="C3981" t="s">
        <v>1738</v>
      </c>
      <c r="D3981" t="s">
        <v>6882</v>
      </c>
      <c r="E3981" t="s">
        <v>1711</v>
      </c>
      <c r="H3981" t="str">
        <f>INDEX('Vensim Variables'!$B:$B,MATCH(EPS!$B3981,'Vensim Variables'!$A:$A,0))</f>
        <v>g pollutant</v>
      </c>
      <c r="I3981" t="str">
        <f t="shared" si="124"/>
        <v>BC</v>
      </c>
      <c r="J3981">
        <f>INDEX(NoSettings!$D:$D,MATCH(EPS!$A3981,NoSettings!$A:$A,0))</f>
        <v>592060000</v>
      </c>
      <c r="K3981">
        <f>INDEX(GWP!$C$2:$C$13,MATCH(EPS!I3981,GWP!$B$2:$B$13,0))</f>
        <v>0</v>
      </c>
      <c r="L3981" s="4">
        <f t="shared" si="125"/>
        <v>0</v>
      </c>
    </row>
    <row r="3982" spans="1:12">
      <c r="A3982" t="s">
        <v>9586</v>
      </c>
      <c r="B3982" t="s">
        <v>7381</v>
      </c>
      <c r="C3982" t="s">
        <v>1738</v>
      </c>
      <c r="D3982" t="s">
        <v>6882</v>
      </c>
      <c r="E3982" t="s">
        <v>1712</v>
      </c>
      <c r="H3982" t="str">
        <f>INDEX('Vensim Variables'!$B:$B,MATCH(EPS!$B3982,'Vensim Variables'!$A:$A,0))</f>
        <v>g pollutant</v>
      </c>
      <c r="I3982" t="str">
        <f t="shared" si="124"/>
        <v>OC</v>
      </c>
      <c r="J3982">
        <f>INDEX(NoSettings!$D:$D,MATCH(EPS!$A3982,NoSettings!$A:$A,0))</f>
        <v>389467000</v>
      </c>
      <c r="K3982">
        <f>INDEX(GWP!$C$2:$C$13,MATCH(EPS!I3982,GWP!$B$2:$B$13,0))</f>
        <v>0</v>
      </c>
      <c r="L3982" s="4">
        <f t="shared" si="125"/>
        <v>0</v>
      </c>
    </row>
    <row r="3983" spans="1:12">
      <c r="A3983" t="s">
        <v>9587</v>
      </c>
      <c r="B3983" t="s">
        <v>7381</v>
      </c>
      <c r="C3983" t="s">
        <v>1738</v>
      </c>
      <c r="D3983" t="s">
        <v>6882</v>
      </c>
      <c r="E3983" t="s">
        <v>1713</v>
      </c>
      <c r="H3983" t="str">
        <f>INDEX('Vensim Variables'!$B:$B,MATCH(EPS!$B3983,'Vensim Variables'!$A:$A,0))</f>
        <v>g pollutant</v>
      </c>
      <c r="I3983" t="str">
        <f t="shared" si="124"/>
        <v>CH4</v>
      </c>
      <c r="J3983">
        <f>INDEX(NoSettings!$D:$D,MATCH(EPS!$A3983,NoSettings!$A:$A,0))</f>
        <v>5239460000</v>
      </c>
      <c r="K3983">
        <f>INDEX(GWP!$C$2:$C$13,MATCH(EPS!I3983,GWP!$B$2:$B$13,0))</f>
        <v>28</v>
      </c>
      <c r="L3983" s="4">
        <f t="shared" si="125"/>
        <v>0.14670488000000001</v>
      </c>
    </row>
    <row r="3984" spans="1:12">
      <c r="A3984" t="s">
        <v>9588</v>
      </c>
      <c r="B3984" t="s">
        <v>7381</v>
      </c>
      <c r="C3984" t="s">
        <v>1738</v>
      </c>
      <c r="D3984" t="s">
        <v>6882</v>
      </c>
      <c r="E3984" t="s">
        <v>1714</v>
      </c>
      <c r="H3984" t="str">
        <f>INDEX('Vensim Variables'!$B:$B,MATCH(EPS!$B3984,'Vensim Variables'!$A:$A,0))</f>
        <v>g pollutant</v>
      </c>
      <c r="I3984" t="str">
        <f t="shared" si="124"/>
        <v>N2O</v>
      </c>
      <c r="J3984">
        <f>INDEX(NoSettings!$D:$D,MATCH(EPS!$A3984,NoSettings!$A:$A,0))</f>
        <v>1047890000</v>
      </c>
      <c r="K3984">
        <f>INDEX(GWP!$C$2:$C$13,MATCH(EPS!I3984,GWP!$B$2:$B$13,0))</f>
        <v>265</v>
      </c>
      <c r="L3984" s="4">
        <f t="shared" si="125"/>
        <v>0.27769084999999999</v>
      </c>
    </row>
    <row r="3985" spans="1:12">
      <c r="A3985" t="s">
        <v>9589</v>
      </c>
      <c r="B3985" t="s">
        <v>7381</v>
      </c>
      <c r="C3985" t="s">
        <v>1738</v>
      </c>
      <c r="D3985" t="s">
        <v>6882</v>
      </c>
      <c r="E3985" t="s">
        <v>1715</v>
      </c>
      <c r="H3985" t="str">
        <f>INDEX('Vensim Variables'!$B:$B,MATCH(EPS!$B3985,'Vensim Variables'!$A:$A,0))</f>
        <v>g pollutant</v>
      </c>
      <c r="I3985" t="str">
        <f t="shared" si="124"/>
        <v>F gases</v>
      </c>
      <c r="J3985">
        <f>INDEX(NoSettings!$D:$D,MATCH(EPS!$A3985,NoSettings!$A:$A,0))</f>
        <v>0</v>
      </c>
      <c r="K3985">
        <f>INDEX(GWP!$C$2:$C$13,MATCH(EPS!I3985,GWP!$B$2:$B$13,0))</f>
        <v>1</v>
      </c>
      <c r="L3985" s="4">
        <f t="shared" si="125"/>
        <v>0</v>
      </c>
    </row>
    <row r="3986" spans="1:12">
      <c r="A3986" t="s">
        <v>9590</v>
      </c>
      <c r="B3986" t="s">
        <v>7381</v>
      </c>
      <c r="C3986" t="s">
        <v>1738</v>
      </c>
      <c r="D3986" t="s">
        <v>6883</v>
      </c>
      <c r="E3986" t="s">
        <v>1702</v>
      </c>
      <c r="H3986" t="str">
        <f>INDEX('Vensim Variables'!$B:$B,MATCH(EPS!$B3986,'Vensim Variables'!$A:$A,0))</f>
        <v>g pollutant</v>
      </c>
      <c r="I3986" t="str">
        <f t="shared" si="124"/>
        <v>CO2</v>
      </c>
      <c r="J3986">
        <f>INDEX(NoSettings!$D:$D,MATCH(EPS!$A3986,NoSettings!$A:$A,0))</f>
        <v>0</v>
      </c>
      <c r="K3986">
        <f>INDEX(GWP!$C$2:$C$13,MATCH(EPS!I3986,GWP!$B$2:$B$13,0))</f>
        <v>1</v>
      </c>
      <c r="L3986" s="4">
        <f t="shared" si="125"/>
        <v>0</v>
      </c>
    </row>
    <row r="3987" spans="1:12">
      <c r="A3987" t="s">
        <v>9591</v>
      </c>
      <c r="B3987" t="s">
        <v>7381</v>
      </c>
      <c r="C3987" t="s">
        <v>1738</v>
      </c>
      <c r="D3987" t="s">
        <v>6883</v>
      </c>
      <c r="E3987" t="s">
        <v>1705</v>
      </c>
      <c r="H3987" t="str">
        <f>INDEX('Vensim Variables'!$B:$B,MATCH(EPS!$B3987,'Vensim Variables'!$A:$A,0))</f>
        <v>g pollutant</v>
      </c>
      <c r="I3987" t="str">
        <f t="shared" si="124"/>
        <v>VOC</v>
      </c>
      <c r="J3987">
        <f>INDEX(NoSettings!$D:$D,MATCH(EPS!$A3987,NoSettings!$A:$A,0))</f>
        <v>0</v>
      </c>
      <c r="K3987">
        <f>INDEX(GWP!$C$2:$C$13,MATCH(EPS!I3987,GWP!$B$2:$B$13,0))</f>
        <v>0</v>
      </c>
      <c r="L3987" s="4">
        <f t="shared" si="125"/>
        <v>0</v>
      </c>
    </row>
    <row r="3988" spans="1:12">
      <c r="A3988" t="s">
        <v>9592</v>
      </c>
      <c r="B3988" t="s">
        <v>7381</v>
      </c>
      <c r="C3988" t="s">
        <v>1738</v>
      </c>
      <c r="D3988" t="s">
        <v>6883</v>
      </c>
      <c r="E3988" t="s">
        <v>1706</v>
      </c>
      <c r="H3988" t="str">
        <f>INDEX('Vensim Variables'!$B:$B,MATCH(EPS!$B3988,'Vensim Variables'!$A:$A,0))</f>
        <v>g pollutant</v>
      </c>
      <c r="I3988" t="str">
        <f t="shared" si="124"/>
        <v>CO</v>
      </c>
      <c r="J3988">
        <f>INDEX(NoSettings!$D:$D,MATCH(EPS!$A3988,NoSettings!$A:$A,0))</f>
        <v>0</v>
      </c>
      <c r="K3988">
        <f>INDEX(GWP!$C$2:$C$13,MATCH(EPS!I3988,GWP!$B$2:$B$13,0))</f>
        <v>0</v>
      </c>
      <c r="L3988" s="4">
        <f t="shared" si="125"/>
        <v>0</v>
      </c>
    </row>
    <row r="3989" spans="1:12">
      <c r="A3989" t="s">
        <v>9593</v>
      </c>
      <c r="B3989" t="s">
        <v>7381</v>
      </c>
      <c r="C3989" t="s">
        <v>1738</v>
      </c>
      <c r="D3989" t="s">
        <v>6883</v>
      </c>
      <c r="E3989" t="s">
        <v>1707</v>
      </c>
      <c r="H3989" t="str">
        <f>INDEX('Vensim Variables'!$B:$B,MATCH(EPS!$B3989,'Vensim Variables'!$A:$A,0))</f>
        <v>g pollutant</v>
      </c>
      <c r="I3989" t="str">
        <f t="shared" si="124"/>
        <v>NOx</v>
      </c>
      <c r="J3989">
        <f>INDEX(NoSettings!$D:$D,MATCH(EPS!$A3989,NoSettings!$A:$A,0))</f>
        <v>0</v>
      </c>
      <c r="K3989">
        <f>INDEX(GWP!$C$2:$C$13,MATCH(EPS!I3989,GWP!$B$2:$B$13,0))</f>
        <v>0</v>
      </c>
      <c r="L3989" s="4">
        <f t="shared" si="125"/>
        <v>0</v>
      </c>
    </row>
    <row r="3990" spans="1:12">
      <c r="A3990" t="s">
        <v>9594</v>
      </c>
      <c r="B3990" t="s">
        <v>7381</v>
      </c>
      <c r="C3990" t="s">
        <v>1738</v>
      </c>
      <c r="D3990" t="s">
        <v>6883</v>
      </c>
      <c r="E3990" t="s">
        <v>1708</v>
      </c>
      <c r="H3990" t="str">
        <f>INDEX('Vensim Variables'!$B:$B,MATCH(EPS!$B3990,'Vensim Variables'!$A:$A,0))</f>
        <v>g pollutant</v>
      </c>
      <c r="I3990" t="str">
        <f t="shared" si="124"/>
        <v>PM10</v>
      </c>
      <c r="J3990">
        <f>INDEX(NoSettings!$D:$D,MATCH(EPS!$A3990,NoSettings!$A:$A,0))</f>
        <v>0</v>
      </c>
      <c r="K3990">
        <f>INDEX(GWP!$C$2:$C$13,MATCH(EPS!I3990,GWP!$B$2:$B$13,0))</f>
        <v>0</v>
      </c>
      <c r="L3990" s="4">
        <f t="shared" si="125"/>
        <v>0</v>
      </c>
    </row>
    <row r="3991" spans="1:12">
      <c r="A3991" t="s">
        <v>9595</v>
      </c>
      <c r="B3991" t="s">
        <v>7381</v>
      </c>
      <c r="C3991" t="s">
        <v>1738</v>
      </c>
      <c r="D3991" t="s">
        <v>6883</v>
      </c>
      <c r="E3991" t="s">
        <v>1709</v>
      </c>
      <c r="H3991" t="str">
        <f>INDEX('Vensim Variables'!$B:$B,MATCH(EPS!$B3991,'Vensim Variables'!$A:$A,0))</f>
        <v>g pollutant</v>
      </c>
      <c r="I3991" t="str">
        <f t="shared" si="124"/>
        <v>PM25</v>
      </c>
      <c r="J3991">
        <f>INDEX(NoSettings!$D:$D,MATCH(EPS!$A3991,NoSettings!$A:$A,0))</f>
        <v>0</v>
      </c>
      <c r="K3991">
        <f>INDEX(GWP!$C$2:$C$13,MATCH(EPS!I3991,GWP!$B$2:$B$13,0))</f>
        <v>0</v>
      </c>
      <c r="L3991" s="4">
        <f t="shared" si="125"/>
        <v>0</v>
      </c>
    </row>
    <row r="3992" spans="1:12">
      <c r="A3992" t="s">
        <v>9596</v>
      </c>
      <c r="B3992" t="s">
        <v>7381</v>
      </c>
      <c r="C3992" t="s">
        <v>1738</v>
      </c>
      <c r="D3992" t="s">
        <v>6883</v>
      </c>
      <c r="E3992" t="s">
        <v>1710</v>
      </c>
      <c r="H3992" t="str">
        <f>INDEX('Vensim Variables'!$B:$B,MATCH(EPS!$B3992,'Vensim Variables'!$A:$A,0))</f>
        <v>g pollutant</v>
      </c>
      <c r="I3992" t="str">
        <f t="shared" si="124"/>
        <v>SOx</v>
      </c>
      <c r="J3992">
        <f>INDEX(NoSettings!$D:$D,MATCH(EPS!$A3992,NoSettings!$A:$A,0))</f>
        <v>0</v>
      </c>
      <c r="K3992">
        <f>INDEX(GWP!$C$2:$C$13,MATCH(EPS!I3992,GWP!$B$2:$B$13,0))</f>
        <v>0</v>
      </c>
      <c r="L3992" s="4">
        <f t="shared" si="125"/>
        <v>0</v>
      </c>
    </row>
    <row r="3993" spans="1:12">
      <c r="A3993" t="s">
        <v>9597</v>
      </c>
      <c r="B3993" t="s">
        <v>7381</v>
      </c>
      <c r="C3993" t="s">
        <v>1738</v>
      </c>
      <c r="D3993" t="s">
        <v>6883</v>
      </c>
      <c r="E3993" t="s">
        <v>1711</v>
      </c>
      <c r="H3993" t="str">
        <f>INDEX('Vensim Variables'!$B:$B,MATCH(EPS!$B3993,'Vensim Variables'!$A:$A,0))</f>
        <v>g pollutant</v>
      </c>
      <c r="I3993" t="str">
        <f t="shared" si="124"/>
        <v>BC</v>
      </c>
      <c r="J3993">
        <f>INDEX(NoSettings!$D:$D,MATCH(EPS!$A3993,NoSettings!$A:$A,0))</f>
        <v>0</v>
      </c>
      <c r="K3993">
        <f>INDEX(GWP!$C$2:$C$13,MATCH(EPS!I3993,GWP!$B$2:$B$13,0))</f>
        <v>0</v>
      </c>
      <c r="L3993" s="4">
        <f t="shared" si="125"/>
        <v>0</v>
      </c>
    </row>
    <row r="3994" spans="1:12">
      <c r="A3994" t="s">
        <v>9598</v>
      </c>
      <c r="B3994" t="s">
        <v>7381</v>
      </c>
      <c r="C3994" t="s">
        <v>1738</v>
      </c>
      <c r="D3994" t="s">
        <v>6883</v>
      </c>
      <c r="E3994" t="s">
        <v>1712</v>
      </c>
      <c r="H3994" t="str">
        <f>INDEX('Vensim Variables'!$B:$B,MATCH(EPS!$B3994,'Vensim Variables'!$A:$A,0))</f>
        <v>g pollutant</v>
      </c>
      <c r="I3994" t="str">
        <f t="shared" si="124"/>
        <v>OC</v>
      </c>
      <c r="J3994">
        <f>INDEX(NoSettings!$D:$D,MATCH(EPS!$A3994,NoSettings!$A:$A,0))</f>
        <v>0</v>
      </c>
      <c r="K3994">
        <f>INDEX(GWP!$C$2:$C$13,MATCH(EPS!I3994,GWP!$B$2:$B$13,0))</f>
        <v>0</v>
      </c>
      <c r="L3994" s="4">
        <f t="shared" si="125"/>
        <v>0</v>
      </c>
    </row>
    <row r="3995" spans="1:12">
      <c r="A3995" t="s">
        <v>9599</v>
      </c>
      <c r="B3995" t="s">
        <v>7381</v>
      </c>
      <c r="C3995" t="s">
        <v>1738</v>
      </c>
      <c r="D3995" t="s">
        <v>6883</v>
      </c>
      <c r="E3995" t="s">
        <v>1713</v>
      </c>
      <c r="H3995" t="str">
        <f>INDEX('Vensim Variables'!$B:$B,MATCH(EPS!$B3995,'Vensim Variables'!$A:$A,0))</f>
        <v>g pollutant</v>
      </c>
      <c r="I3995" t="str">
        <f t="shared" si="124"/>
        <v>CH4</v>
      </c>
      <c r="J3995">
        <f>INDEX(NoSettings!$D:$D,MATCH(EPS!$A3995,NoSettings!$A:$A,0))</f>
        <v>0</v>
      </c>
      <c r="K3995">
        <f>INDEX(GWP!$C$2:$C$13,MATCH(EPS!I3995,GWP!$B$2:$B$13,0))</f>
        <v>28</v>
      </c>
      <c r="L3995" s="4">
        <f t="shared" si="125"/>
        <v>0</v>
      </c>
    </row>
    <row r="3996" spans="1:12">
      <c r="A3996" t="s">
        <v>9600</v>
      </c>
      <c r="B3996" t="s">
        <v>7381</v>
      </c>
      <c r="C3996" t="s">
        <v>1738</v>
      </c>
      <c r="D3996" t="s">
        <v>6883</v>
      </c>
      <c r="E3996" t="s">
        <v>1714</v>
      </c>
      <c r="H3996" t="str">
        <f>INDEX('Vensim Variables'!$B:$B,MATCH(EPS!$B3996,'Vensim Variables'!$A:$A,0))</f>
        <v>g pollutant</v>
      </c>
      <c r="I3996" t="str">
        <f t="shared" si="124"/>
        <v>N2O</v>
      </c>
      <c r="J3996">
        <f>INDEX(NoSettings!$D:$D,MATCH(EPS!$A3996,NoSettings!$A:$A,0))</f>
        <v>0</v>
      </c>
      <c r="K3996">
        <f>INDEX(GWP!$C$2:$C$13,MATCH(EPS!I3996,GWP!$B$2:$B$13,0))</f>
        <v>265</v>
      </c>
      <c r="L3996" s="4">
        <f t="shared" si="125"/>
        <v>0</v>
      </c>
    </row>
    <row r="3997" spans="1:12">
      <c r="A3997" t="s">
        <v>9601</v>
      </c>
      <c r="B3997" t="s">
        <v>7381</v>
      </c>
      <c r="C3997" t="s">
        <v>1738</v>
      </c>
      <c r="D3997" t="s">
        <v>6883</v>
      </c>
      <c r="E3997" t="s">
        <v>1715</v>
      </c>
      <c r="H3997" t="str">
        <f>INDEX('Vensim Variables'!$B:$B,MATCH(EPS!$B3997,'Vensim Variables'!$A:$A,0))</f>
        <v>g pollutant</v>
      </c>
      <c r="I3997" t="str">
        <f t="shared" si="124"/>
        <v>F gases</v>
      </c>
      <c r="J3997">
        <f>INDEX(NoSettings!$D:$D,MATCH(EPS!$A3997,NoSettings!$A:$A,0))</f>
        <v>0</v>
      </c>
      <c r="K3997">
        <f>INDEX(GWP!$C$2:$C$13,MATCH(EPS!I3997,GWP!$B$2:$B$13,0))</f>
        <v>1</v>
      </c>
      <c r="L3997" s="4">
        <f t="shared" si="125"/>
        <v>0</v>
      </c>
    </row>
    <row r="3998" spans="1:12">
      <c r="A3998" t="s">
        <v>9602</v>
      </c>
      <c r="B3998" t="s">
        <v>7381</v>
      </c>
      <c r="C3998" t="s">
        <v>1738</v>
      </c>
      <c r="D3998" t="s">
        <v>6884</v>
      </c>
      <c r="E3998" t="s">
        <v>1702</v>
      </c>
      <c r="H3998" t="str">
        <f>INDEX('Vensim Variables'!$B:$B,MATCH(EPS!$B3998,'Vensim Variables'!$A:$A,0))</f>
        <v>g pollutant</v>
      </c>
      <c r="I3998" t="str">
        <f t="shared" si="124"/>
        <v>CO2</v>
      </c>
      <c r="J3998">
        <f>INDEX(NoSettings!$D:$D,MATCH(EPS!$A3998,NoSettings!$A:$A,0))</f>
        <v>0</v>
      </c>
      <c r="K3998">
        <f>INDEX(GWP!$C$2:$C$13,MATCH(EPS!I3998,GWP!$B$2:$B$13,0))</f>
        <v>1</v>
      </c>
      <c r="L3998" s="4">
        <f t="shared" si="125"/>
        <v>0</v>
      </c>
    </row>
    <row r="3999" spans="1:12">
      <c r="A3999" t="s">
        <v>9603</v>
      </c>
      <c r="B3999" t="s">
        <v>7381</v>
      </c>
      <c r="C3999" t="s">
        <v>1738</v>
      </c>
      <c r="D3999" t="s">
        <v>6884</v>
      </c>
      <c r="E3999" t="s">
        <v>1705</v>
      </c>
      <c r="H3999" t="str">
        <f>INDEX('Vensim Variables'!$B:$B,MATCH(EPS!$B3999,'Vensim Variables'!$A:$A,0))</f>
        <v>g pollutant</v>
      </c>
      <c r="I3999" t="str">
        <f t="shared" si="124"/>
        <v>VOC</v>
      </c>
      <c r="J3999">
        <f>INDEX(NoSettings!$D:$D,MATCH(EPS!$A3999,NoSettings!$A:$A,0))</f>
        <v>0</v>
      </c>
      <c r="K3999">
        <f>INDEX(GWP!$C$2:$C$13,MATCH(EPS!I3999,GWP!$B$2:$B$13,0))</f>
        <v>0</v>
      </c>
      <c r="L3999" s="4">
        <f t="shared" si="125"/>
        <v>0</v>
      </c>
    </row>
    <row r="4000" spans="1:12">
      <c r="A4000" t="s">
        <v>9604</v>
      </c>
      <c r="B4000" t="s">
        <v>7381</v>
      </c>
      <c r="C4000" t="s">
        <v>1738</v>
      </c>
      <c r="D4000" t="s">
        <v>6884</v>
      </c>
      <c r="E4000" t="s">
        <v>1706</v>
      </c>
      <c r="H4000" t="str">
        <f>INDEX('Vensim Variables'!$B:$B,MATCH(EPS!$B4000,'Vensim Variables'!$A:$A,0))</f>
        <v>g pollutant</v>
      </c>
      <c r="I4000" t="str">
        <f t="shared" si="124"/>
        <v>CO</v>
      </c>
      <c r="J4000">
        <f>INDEX(NoSettings!$D:$D,MATCH(EPS!$A4000,NoSettings!$A:$A,0))</f>
        <v>0</v>
      </c>
      <c r="K4000">
        <f>INDEX(GWP!$C$2:$C$13,MATCH(EPS!I4000,GWP!$B$2:$B$13,0))</f>
        <v>0</v>
      </c>
      <c r="L4000" s="4">
        <f t="shared" si="125"/>
        <v>0</v>
      </c>
    </row>
    <row r="4001" spans="1:12">
      <c r="A4001" t="s">
        <v>9605</v>
      </c>
      <c r="B4001" t="s">
        <v>7381</v>
      </c>
      <c r="C4001" t="s">
        <v>1738</v>
      </c>
      <c r="D4001" t="s">
        <v>6884</v>
      </c>
      <c r="E4001" t="s">
        <v>1707</v>
      </c>
      <c r="H4001" t="str">
        <f>INDEX('Vensim Variables'!$B:$B,MATCH(EPS!$B4001,'Vensim Variables'!$A:$A,0))</f>
        <v>g pollutant</v>
      </c>
      <c r="I4001" t="str">
        <f t="shared" si="124"/>
        <v>NOx</v>
      </c>
      <c r="J4001">
        <f>INDEX(NoSettings!$D:$D,MATCH(EPS!$A4001,NoSettings!$A:$A,0))</f>
        <v>0</v>
      </c>
      <c r="K4001">
        <f>INDEX(GWP!$C$2:$C$13,MATCH(EPS!I4001,GWP!$B$2:$B$13,0))</f>
        <v>0</v>
      </c>
      <c r="L4001" s="4">
        <f t="shared" si="125"/>
        <v>0</v>
      </c>
    </row>
    <row r="4002" spans="1:12">
      <c r="A4002" t="s">
        <v>9606</v>
      </c>
      <c r="B4002" t="s">
        <v>7381</v>
      </c>
      <c r="C4002" t="s">
        <v>1738</v>
      </c>
      <c r="D4002" t="s">
        <v>6884</v>
      </c>
      <c r="E4002" t="s">
        <v>1708</v>
      </c>
      <c r="H4002" t="str">
        <f>INDEX('Vensim Variables'!$B:$B,MATCH(EPS!$B4002,'Vensim Variables'!$A:$A,0))</f>
        <v>g pollutant</v>
      </c>
      <c r="I4002" t="str">
        <f t="shared" si="124"/>
        <v>PM10</v>
      </c>
      <c r="J4002">
        <f>INDEX(NoSettings!$D:$D,MATCH(EPS!$A4002,NoSettings!$A:$A,0))</f>
        <v>0</v>
      </c>
      <c r="K4002">
        <f>INDEX(GWP!$C$2:$C$13,MATCH(EPS!I4002,GWP!$B$2:$B$13,0))</f>
        <v>0</v>
      </c>
      <c r="L4002" s="4">
        <f t="shared" si="125"/>
        <v>0</v>
      </c>
    </row>
    <row r="4003" spans="1:12">
      <c r="A4003" t="s">
        <v>9607</v>
      </c>
      <c r="B4003" t="s">
        <v>7381</v>
      </c>
      <c r="C4003" t="s">
        <v>1738</v>
      </c>
      <c r="D4003" t="s">
        <v>6884</v>
      </c>
      <c r="E4003" t="s">
        <v>1709</v>
      </c>
      <c r="H4003" t="str">
        <f>INDEX('Vensim Variables'!$B:$B,MATCH(EPS!$B4003,'Vensim Variables'!$A:$A,0))</f>
        <v>g pollutant</v>
      </c>
      <c r="I4003" t="str">
        <f t="shared" si="124"/>
        <v>PM25</v>
      </c>
      <c r="J4003">
        <f>INDEX(NoSettings!$D:$D,MATCH(EPS!$A4003,NoSettings!$A:$A,0))</f>
        <v>0</v>
      </c>
      <c r="K4003">
        <f>INDEX(GWP!$C$2:$C$13,MATCH(EPS!I4003,GWP!$B$2:$B$13,0))</f>
        <v>0</v>
      </c>
      <c r="L4003" s="4">
        <f t="shared" si="125"/>
        <v>0</v>
      </c>
    </row>
    <row r="4004" spans="1:12">
      <c r="A4004" t="s">
        <v>9608</v>
      </c>
      <c r="B4004" t="s">
        <v>7381</v>
      </c>
      <c r="C4004" t="s">
        <v>1738</v>
      </c>
      <c r="D4004" t="s">
        <v>6884</v>
      </c>
      <c r="E4004" t="s">
        <v>1710</v>
      </c>
      <c r="H4004" t="str">
        <f>INDEX('Vensim Variables'!$B:$B,MATCH(EPS!$B4004,'Vensim Variables'!$A:$A,0))</f>
        <v>g pollutant</v>
      </c>
      <c r="I4004" t="str">
        <f t="shared" si="124"/>
        <v>SOx</v>
      </c>
      <c r="J4004">
        <f>INDEX(NoSettings!$D:$D,MATCH(EPS!$A4004,NoSettings!$A:$A,0))</f>
        <v>0</v>
      </c>
      <c r="K4004">
        <f>INDEX(GWP!$C$2:$C$13,MATCH(EPS!I4004,GWP!$B$2:$B$13,0))</f>
        <v>0</v>
      </c>
      <c r="L4004" s="4">
        <f t="shared" si="125"/>
        <v>0</v>
      </c>
    </row>
    <row r="4005" spans="1:12">
      <c r="A4005" t="s">
        <v>9609</v>
      </c>
      <c r="B4005" t="s">
        <v>7381</v>
      </c>
      <c r="C4005" t="s">
        <v>1738</v>
      </c>
      <c r="D4005" t="s">
        <v>6884</v>
      </c>
      <c r="E4005" t="s">
        <v>1711</v>
      </c>
      <c r="H4005" t="str">
        <f>INDEX('Vensim Variables'!$B:$B,MATCH(EPS!$B4005,'Vensim Variables'!$A:$A,0))</f>
        <v>g pollutant</v>
      </c>
      <c r="I4005" t="str">
        <f t="shared" si="124"/>
        <v>BC</v>
      </c>
      <c r="J4005">
        <f>INDEX(NoSettings!$D:$D,MATCH(EPS!$A4005,NoSettings!$A:$A,0))</f>
        <v>0</v>
      </c>
      <c r="K4005">
        <f>INDEX(GWP!$C$2:$C$13,MATCH(EPS!I4005,GWP!$B$2:$B$13,0))</f>
        <v>0</v>
      </c>
      <c r="L4005" s="4">
        <f t="shared" si="125"/>
        <v>0</v>
      </c>
    </row>
    <row r="4006" spans="1:12">
      <c r="A4006" t="s">
        <v>9610</v>
      </c>
      <c r="B4006" t="s">
        <v>7381</v>
      </c>
      <c r="C4006" t="s">
        <v>1738</v>
      </c>
      <c r="D4006" t="s">
        <v>6884</v>
      </c>
      <c r="E4006" t="s">
        <v>1712</v>
      </c>
      <c r="H4006" t="str">
        <f>INDEX('Vensim Variables'!$B:$B,MATCH(EPS!$B4006,'Vensim Variables'!$A:$A,0))</f>
        <v>g pollutant</v>
      </c>
      <c r="I4006" t="str">
        <f t="shared" si="124"/>
        <v>OC</v>
      </c>
      <c r="J4006">
        <f>INDEX(NoSettings!$D:$D,MATCH(EPS!$A4006,NoSettings!$A:$A,0))</f>
        <v>0</v>
      </c>
      <c r="K4006">
        <f>INDEX(GWP!$C$2:$C$13,MATCH(EPS!I4006,GWP!$B$2:$B$13,0))</f>
        <v>0</v>
      </c>
      <c r="L4006" s="4">
        <f t="shared" si="125"/>
        <v>0</v>
      </c>
    </row>
    <row r="4007" spans="1:12">
      <c r="A4007" t="s">
        <v>9611</v>
      </c>
      <c r="B4007" t="s">
        <v>7381</v>
      </c>
      <c r="C4007" t="s">
        <v>1738</v>
      </c>
      <c r="D4007" t="s">
        <v>6884</v>
      </c>
      <c r="E4007" t="s">
        <v>1713</v>
      </c>
      <c r="H4007" t="str">
        <f>INDEX('Vensim Variables'!$B:$B,MATCH(EPS!$B4007,'Vensim Variables'!$A:$A,0))</f>
        <v>g pollutant</v>
      </c>
      <c r="I4007" t="str">
        <f t="shared" si="124"/>
        <v>CH4</v>
      </c>
      <c r="J4007">
        <f>INDEX(NoSettings!$D:$D,MATCH(EPS!$A4007,NoSettings!$A:$A,0))</f>
        <v>0</v>
      </c>
      <c r="K4007">
        <f>INDEX(GWP!$C$2:$C$13,MATCH(EPS!I4007,GWP!$B$2:$B$13,0))</f>
        <v>28</v>
      </c>
      <c r="L4007" s="4">
        <f t="shared" si="125"/>
        <v>0</v>
      </c>
    </row>
    <row r="4008" spans="1:12">
      <c r="A4008" t="s">
        <v>9612</v>
      </c>
      <c r="B4008" t="s">
        <v>7381</v>
      </c>
      <c r="C4008" t="s">
        <v>1738</v>
      </c>
      <c r="D4008" t="s">
        <v>6884</v>
      </c>
      <c r="E4008" t="s">
        <v>1714</v>
      </c>
      <c r="H4008" t="str">
        <f>INDEX('Vensim Variables'!$B:$B,MATCH(EPS!$B4008,'Vensim Variables'!$A:$A,0))</f>
        <v>g pollutant</v>
      </c>
      <c r="I4008" t="str">
        <f t="shared" si="124"/>
        <v>N2O</v>
      </c>
      <c r="J4008">
        <f>INDEX(NoSettings!$D:$D,MATCH(EPS!$A4008,NoSettings!$A:$A,0))</f>
        <v>0</v>
      </c>
      <c r="K4008">
        <f>INDEX(GWP!$C$2:$C$13,MATCH(EPS!I4008,GWP!$B$2:$B$13,0))</f>
        <v>265</v>
      </c>
      <c r="L4008" s="4">
        <f t="shared" si="125"/>
        <v>0</v>
      </c>
    </row>
    <row r="4009" spans="1:12">
      <c r="A4009" t="s">
        <v>9613</v>
      </c>
      <c r="B4009" t="s">
        <v>7381</v>
      </c>
      <c r="C4009" t="s">
        <v>1738</v>
      </c>
      <c r="D4009" t="s">
        <v>6884</v>
      </c>
      <c r="E4009" t="s">
        <v>1715</v>
      </c>
      <c r="H4009" t="str">
        <f>INDEX('Vensim Variables'!$B:$B,MATCH(EPS!$B4009,'Vensim Variables'!$A:$A,0))</f>
        <v>g pollutant</v>
      </c>
      <c r="I4009" t="str">
        <f t="shared" si="124"/>
        <v>F gases</v>
      </c>
      <c r="J4009">
        <f>INDEX(NoSettings!$D:$D,MATCH(EPS!$A4009,NoSettings!$A:$A,0))</f>
        <v>0</v>
      </c>
      <c r="K4009">
        <f>INDEX(GWP!$C$2:$C$13,MATCH(EPS!I4009,GWP!$B$2:$B$13,0))</f>
        <v>1</v>
      </c>
      <c r="L4009" s="4">
        <f t="shared" si="125"/>
        <v>0</v>
      </c>
    </row>
    <row r="4010" spans="1:12">
      <c r="A4010" t="s">
        <v>9614</v>
      </c>
      <c r="B4010" t="s">
        <v>7381</v>
      </c>
      <c r="C4010" t="s">
        <v>1738</v>
      </c>
      <c r="D4010" t="s">
        <v>6885</v>
      </c>
      <c r="E4010" t="s">
        <v>1702</v>
      </c>
      <c r="H4010" t="str">
        <f>INDEX('Vensim Variables'!$B:$B,MATCH(EPS!$B4010,'Vensim Variables'!$A:$A,0))</f>
        <v>g pollutant</v>
      </c>
      <c r="I4010" t="str">
        <f t="shared" si="124"/>
        <v>CO2</v>
      </c>
      <c r="J4010">
        <f>INDEX(NoSettings!$D:$D,MATCH(EPS!$A4010,NoSettings!$A:$A,0))</f>
        <v>0</v>
      </c>
      <c r="K4010">
        <f>INDEX(GWP!$C$2:$C$13,MATCH(EPS!I4010,GWP!$B$2:$B$13,0))</f>
        <v>1</v>
      </c>
      <c r="L4010" s="4">
        <f t="shared" si="125"/>
        <v>0</v>
      </c>
    </row>
    <row r="4011" spans="1:12">
      <c r="A4011" t="s">
        <v>9615</v>
      </c>
      <c r="B4011" t="s">
        <v>7381</v>
      </c>
      <c r="C4011" t="s">
        <v>1738</v>
      </c>
      <c r="D4011" t="s">
        <v>6885</v>
      </c>
      <c r="E4011" t="s">
        <v>1705</v>
      </c>
      <c r="H4011" t="str">
        <f>INDEX('Vensim Variables'!$B:$B,MATCH(EPS!$B4011,'Vensim Variables'!$A:$A,0))</f>
        <v>g pollutant</v>
      </c>
      <c r="I4011" t="str">
        <f t="shared" si="124"/>
        <v>VOC</v>
      </c>
      <c r="J4011">
        <f>INDEX(NoSettings!$D:$D,MATCH(EPS!$A4011,NoSettings!$A:$A,0))</f>
        <v>0</v>
      </c>
      <c r="K4011">
        <f>INDEX(GWP!$C$2:$C$13,MATCH(EPS!I4011,GWP!$B$2:$B$13,0))</f>
        <v>0</v>
      </c>
      <c r="L4011" s="4">
        <f t="shared" si="125"/>
        <v>0</v>
      </c>
    </row>
    <row r="4012" spans="1:12">
      <c r="A4012" t="s">
        <v>9616</v>
      </c>
      <c r="B4012" t="s">
        <v>7381</v>
      </c>
      <c r="C4012" t="s">
        <v>1738</v>
      </c>
      <c r="D4012" t="s">
        <v>6885</v>
      </c>
      <c r="E4012" t="s">
        <v>1706</v>
      </c>
      <c r="H4012" t="str">
        <f>INDEX('Vensim Variables'!$B:$B,MATCH(EPS!$B4012,'Vensim Variables'!$A:$A,0))</f>
        <v>g pollutant</v>
      </c>
      <c r="I4012" t="str">
        <f t="shared" si="124"/>
        <v>CO</v>
      </c>
      <c r="J4012">
        <f>INDEX(NoSettings!$D:$D,MATCH(EPS!$A4012,NoSettings!$A:$A,0))</f>
        <v>0</v>
      </c>
      <c r="K4012">
        <f>INDEX(GWP!$C$2:$C$13,MATCH(EPS!I4012,GWP!$B$2:$B$13,0))</f>
        <v>0</v>
      </c>
      <c r="L4012" s="4">
        <f t="shared" si="125"/>
        <v>0</v>
      </c>
    </row>
    <row r="4013" spans="1:12">
      <c r="A4013" t="s">
        <v>9617</v>
      </c>
      <c r="B4013" t="s">
        <v>7381</v>
      </c>
      <c r="C4013" t="s">
        <v>1738</v>
      </c>
      <c r="D4013" t="s">
        <v>6885</v>
      </c>
      <c r="E4013" t="s">
        <v>1707</v>
      </c>
      <c r="H4013" t="str">
        <f>INDEX('Vensim Variables'!$B:$B,MATCH(EPS!$B4013,'Vensim Variables'!$A:$A,0))</f>
        <v>g pollutant</v>
      </c>
      <c r="I4013" t="str">
        <f t="shared" si="124"/>
        <v>NOx</v>
      </c>
      <c r="J4013">
        <f>INDEX(NoSettings!$D:$D,MATCH(EPS!$A4013,NoSettings!$A:$A,0))</f>
        <v>0</v>
      </c>
      <c r="K4013">
        <f>INDEX(GWP!$C$2:$C$13,MATCH(EPS!I4013,GWP!$B$2:$B$13,0))</f>
        <v>0</v>
      </c>
      <c r="L4013" s="4">
        <f t="shared" si="125"/>
        <v>0</v>
      </c>
    </row>
    <row r="4014" spans="1:12">
      <c r="A4014" t="s">
        <v>9618</v>
      </c>
      <c r="B4014" t="s">
        <v>7381</v>
      </c>
      <c r="C4014" t="s">
        <v>1738</v>
      </c>
      <c r="D4014" t="s">
        <v>6885</v>
      </c>
      <c r="E4014" t="s">
        <v>1708</v>
      </c>
      <c r="H4014" t="str">
        <f>INDEX('Vensim Variables'!$B:$B,MATCH(EPS!$B4014,'Vensim Variables'!$A:$A,0))</f>
        <v>g pollutant</v>
      </c>
      <c r="I4014" t="str">
        <f t="shared" si="124"/>
        <v>PM10</v>
      </c>
      <c r="J4014">
        <f>INDEX(NoSettings!$D:$D,MATCH(EPS!$A4014,NoSettings!$A:$A,0))</f>
        <v>0</v>
      </c>
      <c r="K4014">
        <f>INDEX(GWP!$C$2:$C$13,MATCH(EPS!I4014,GWP!$B$2:$B$13,0))</f>
        <v>0</v>
      </c>
      <c r="L4014" s="4">
        <f t="shared" si="125"/>
        <v>0</v>
      </c>
    </row>
    <row r="4015" spans="1:12">
      <c r="A4015" t="s">
        <v>9619</v>
      </c>
      <c r="B4015" t="s">
        <v>7381</v>
      </c>
      <c r="C4015" t="s">
        <v>1738</v>
      </c>
      <c r="D4015" t="s">
        <v>6885</v>
      </c>
      <c r="E4015" t="s">
        <v>1709</v>
      </c>
      <c r="H4015" t="str">
        <f>INDEX('Vensim Variables'!$B:$B,MATCH(EPS!$B4015,'Vensim Variables'!$A:$A,0))</f>
        <v>g pollutant</v>
      </c>
      <c r="I4015" t="str">
        <f t="shared" si="124"/>
        <v>PM25</v>
      </c>
      <c r="J4015">
        <f>INDEX(NoSettings!$D:$D,MATCH(EPS!$A4015,NoSettings!$A:$A,0))</f>
        <v>0</v>
      </c>
      <c r="K4015">
        <f>INDEX(GWP!$C$2:$C$13,MATCH(EPS!I4015,GWP!$B$2:$B$13,0))</f>
        <v>0</v>
      </c>
      <c r="L4015" s="4">
        <f t="shared" si="125"/>
        <v>0</v>
      </c>
    </row>
    <row r="4016" spans="1:12">
      <c r="A4016" t="s">
        <v>9620</v>
      </c>
      <c r="B4016" t="s">
        <v>7381</v>
      </c>
      <c r="C4016" t="s">
        <v>1738</v>
      </c>
      <c r="D4016" t="s">
        <v>6885</v>
      </c>
      <c r="E4016" t="s">
        <v>1710</v>
      </c>
      <c r="H4016" t="str">
        <f>INDEX('Vensim Variables'!$B:$B,MATCH(EPS!$B4016,'Vensim Variables'!$A:$A,0))</f>
        <v>g pollutant</v>
      </c>
      <c r="I4016" t="str">
        <f t="shared" si="124"/>
        <v>SOx</v>
      </c>
      <c r="J4016">
        <f>INDEX(NoSettings!$D:$D,MATCH(EPS!$A4016,NoSettings!$A:$A,0))</f>
        <v>0</v>
      </c>
      <c r="K4016">
        <f>INDEX(GWP!$C$2:$C$13,MATCH(EPS!I4016,GWP!$B$2:$B$13,0))</f>
        <v>0</v>
      </c>
      <c r="L4016" s="4">
        <f t="shared" si="125"/>
        <v>0</v>
      </c>
    </row>
    <row r="4017" spans="1:12">
      <c r="A4017" t="s">
        <v>9621</v>
      </c>
      <c r="B4017" t="s">
        <v>7381</v>
      </c>
      <c r="C4017" t="s">
        <v>1738</v>
      </c>
      <c r="D4017" t="s">
        <v>6885</v>
      </c>
      <c r="E4017" t="s">
        <v>1711</v>
      </c>
      <c r="H4017" t="str">
        <f>INDEX('Vensim Variables'!$B:$B,MATCH(EPS!$B4017,'Vensim Variables'!$A:$A,0))</f>
        <v>g pollutant</v>
      </c>
      <c r="I4017" t="str">
        <f t="shared" si="124"/>
        <v>BC</v>
      </c>
      <c r="J4017">
        <f>INDEX(NoSettings!$D:$D,MATCH(EPS!$A4017,NoSettings!$A:$A,0))</f>
        <v>0</v>
      </c>
      <c r="K4017">
        <f>INDEX(GWP!$C$2:$C$13,MATCH(EPS!I4017,GWP!$B$2:$B$13,0))</f>
        <v>0</v>
      </c>
      <c r="L4017" s="4">
        <f t="shared" si="125"/>
        <v>0</v>
      </c>
    </row>
    <row r="4018" spans="1:12">
      <c r="A4018" t="s">
        <v>9622</v>
      </c>
      <c r="B4018" t="s">
        <v>7381</v>
      </c>
      <c r="C4018" t="s">
        <v>1738</v>
      </c>
      <c r="D4018" t="s">
        <v>6885</v>
      </c>
      <c r="E4018" t="s">
        <v>1712</v>
      </c>
      <c r="H4018" t="str">
        <f>INDEX('Vensim Variables'!$B:$B,MATCH(EPS!$B4018,'Vensim Variables'!$A:$A,0))</f>
        <v>g pollutant</v>
      </c>
      <c r="I4018" t="str">
        <f t="shared" si="124"/>
        <v>OC</v>
      </c>
      <c r="J4018">
        <f>INDEX(NoSettings!$D:$D,MATCH(EPS!$A4018,NoSettings!$A:$A,0))</f>
        <v>0</v>
      </c>
      <c r="K4018">
        <f>INDEX(GWP!$C$2:$C$13,MATCH(EPS!I4018,GWP!$B$2:$B$13,0))</f>
        <v>0</v>
      </c>
      <c r="L4018" s="4">
        <f t="shared" si="125"/>
        <v>0</v>
      </c>
    </row>
    <row r="4019" spans="1:12">
      <c r="A4019" t="s">
        <v>9623</v>
      </c>
      <c r="B4019" t="s">
        <v>7381</v>
      </c>
      <c r="C4019" t="s">
        <v>1738</v>
      </c>
      <c r="D4019" t="s">
        <v>6885</v>
      </c>
      <c r="E4019" t="s">
        <v>1713</v>
      </c>
      <c r="H4019" t="str">
        <f>INDEX('Vensim Variables'!$B:$B,MATCH(EPS!$B4019,'Vensim Variables'!$A:$A,0))</f>
        <v>g pollutant</v>
      </c>
      <c r="I4019" t="str">
        <f t="shared" si="124"/>
        <v>CH4</v>
      </c>
      <c r="J4019">
        <f>INDEX(NoSettings!$D:$D,MATCH(EPS!$A4019,NoSettings!$A:$A,0))</f>
        <v>0</v>
      </c>
      <c r="K4019">
        <f>INDEX(GWP!$C$2:$C$13,MATCH(EPS!I4019,GWP!$B$2:$B$13,0))</f>
        <v>28</v>
      </c>
      <c r="L4019" s="4">
        <f t="shared" si="125"/>
        <v>0</v>
      </c>
    </row>
    <row r="4020" spans="1:12">
      <c r="A4020" t="s">
        <v>9624</v>
      </c>
      <c r="B4020" t="s">
        <v>7381</v>
      </c>
      <c r="C4020" t="s">
        <v>1738</v>
      </c>
      <c r="D4020" t="s">
        <v>6885</v>
      </c>
      <c r="E4020" t="s">
        <v>1714</v>
      </c>
      <c r="H4020" t="str">
        <f>INDEX('Vensim Variables'!$B:$B,MATCH(EPS!$B4020,'Vensim Variables'!$A:$A,0))</f>
        <v>g pollutant</v>
      </c>
      <c r="I4020" t="str">
        <f t="shared" si="124"/>
        <v>N2O</v>
      </c>
      <c r="J4020">
        <f>INDEX(NoSettings!$D:$D,MATCH(EPS!$A4020,NoSettings!$A:$A,0))</f>
        <v>0</v>
      </c>
      <c r="K4020">
        <f>INDEX(GWP!$C$2:$C$13,MATCH(EPS!I4020,GWP!$B$2:$B$13,0))</f>
        <v>265</v>
      </c>
      <c r="L4020" s="4">
        <f t="shared" si="125"/>
        <v>0</v>
      </c>
    </row>
    <row r="4021" spans="1:12">
      <c r="A4021" t="s">
        <v>9625</v>
      </c>
      <c r="B4021" t="s">
        <v>7381</v>
      </c>
      <c r="C4021" t="s">
        <v>1738</v>
      </c>
      <c r="D4021" t="s">
        <v>6885</v>
      </c>
      <c r="E4021" t="s">
        <v>1715</v>
      </c>
      <c r="H4021" t="str">
        <f>INDEX('Vensim Variables'!$B:$B,MATCH(EPS!$B4021,'Vensim Variables'!$A:$A,0))</f>
        <v>g pollutant</v>
      </c>
      <c r="I4021" t="str">
        <f t="shared" si="124"/>
        <v>F gases</v>
      </c>
      <c r="J4021">
        <f>INDEX(NoSettings!$D:$D,MATCH(EPS!$A4021,NoSettings!$A:$A,0))</f>
        <v>0</v>
      </c>
      <c r="K4021">
        <f>INDEX(GWP!$C$2:$C$13,MATCH(EPS!I4021,GWP!$B$2:$B$13,0))</f>
        <v>1</v>
      </c>
      <c r="L4021" s="4">
        <f t="shared" si="125"/>
        <v>0</v>
      </c>
    </row>
    <row r="4022" spans="1:12">
      <c r="A4022" t="s">
        <v>9626</v>
      </c>
      <c r="B4022" t="s">
        <v>7381</v>
      </c>
      <c r="C4022" t="s">
        <v>1738</v>
      </c>
      <c r="D4022" t="s">
        <v>6886</v>
      </c>
      <c r="E4022" t="s">
        <v>1702</v>
      </c>
      <c r="H4022" t="str">
        <f>INDEX('Vensim Variables'!$B:$B,MATCH(EPS!$B4022,'Vensim Variables'!$A:$A,0))</f>
        <v>g pollutant</v>
      </c>
      <c r="I4022" t="str">
        <f t="shared" si="124"/>
        <v>CO2</v>
      </c>
      <c r="J4022">
        <f>INDEX(NoSettings!$D:$D,MATCH(EPS!$A4022,NoSettings!$A:$A,0))</f>
        <v>0</v>
      </c>
      <c r="K4022">
        <f>INDEX(GWP!$C$2:$C$13,MATCH(EPS!I4022,GWP!$B$2:$B$13,0))</f>
        <v>1</v>
      </c>
      <c r="L4022" s="4">
        <f t="shared" si="125"/>
        <v>0</v>
      </c>
    </row>
    <row r="4023" spans="1:12">
      <c r="A4023" t="s">
        <v>9627</v>
      </c>
      <c r="B4023" t="s">
        <v>7381</v>
      </c>
      <c r="C4023" t="s">
        <v>1738</v>
      </c>
      <c r="D4023" t="s">
        <v>6886</v>
      </c>
      <c r="E4023" t="s">
        <v>1705</v>
      </c>
      <c r="H4023" t="str">
        <f>INDEX('Vensim Variables'!$B:$B,MATCH(EPS!$B4023,'Vensim Variables'!$A:$A,0))</f>
        <v>g pollutant</v>
      </c>
      <c r="I4023" t="str">
        <f t="shared" si="124"/>
        <v>VOC</v>
      </c>
      <c r="J4023">
        <f>INDEX(NoSettings!$D:$D,MATCH(EPS!$A4023,NoSettings!$A:$A,0))</f>
        <v>0</v>
      </c>
      <c r="K4023">
        <f>INDEX(GWP!$C$2:$C$13,MATCH(EPS!I4023,GWP!$B$2:$B$13,0))</f>
        <v>0</v>
      </c>
      <c r="L4023" s="4">
        <f t="shared" si="125"/>
        <v>0</v>
      </c>
    </row>
    <row r="4024" spans="1:12">
      <c r="A4024" t="s">
        <v>9628</v>
      </c>
      <c r="B4024" t="s">
        <v>7381</v>
      </c>
      <c r="C4024" t="s">
        <v>1738</v>
      </c>
      <c r="D4024" t="s">
        <v>6886</v>
      </c>
      <c r="E4024" t="s">
        <v>1706</v>
      </c>
      <c r="H4024" t="str">
        <f>INDEX('Vensim Variables'!$B:$B,MATCH(EPS!$B4024,'Vensim Variables'!$A:$A,0))</f>
        <v>g pollutant</v>
      </c>
      <c r="I4024" t="str">
        <f t="shared" si="124"/>
        <v>CO</v>
      </c>
      <c r="J4024">
        <f>INDEX(NoSettings!$D:$D,MATCH(EPS!$A4024,NoSettings!$A:$A,0))</f>
        <v>0</v>
      </c>
      <c r="K4024">
        <f>INDEX(GWP!$C$2:$C$13,MATCH(EPS!I4024,GWP!$B$2:$B$13,0))</f>
        <v>0</v>
      </c>
      <c r="L4024" s="4">
        <f t="shared" si="125"/>
        <v>0</v>
      </c>
    </row>
    <row r="4025" spans="1:12">
      <c r="A4025" t="s">
        <v>9629</v>
      </c>
      <c r="B4025" t="s">
        <v>7381</v>
      </c>
      <c r="C4025" t="s">
        <v>1738</v>
      </c>
      <c r="D4025" t="s">
        <v>6886</v>
      </c>
      <c r="E4025" t="s">
        <v>1707</v>
      </c>
      <c r="H4025" t="str">
        <f>INDEX('Vensim Variables'!$B:$B,MATCH(EPS!$B4025,'Vensim Variables'!$A:$A,0))</f>
        <v>g pollutant</v>
      </c>
      <c r="I4025" t="str">
        <f t="shared" si="124"/>
        <v>NOx</v>
      </c>
      <c r="J4025">
        <f>INDEX(NoSettings!$D:$D,MATCH(EPS!$A4025,NoSettings!$A:$A,0))</f>
        <v>0</v>
      </c>
      <c r="K4025">
        <f>INDEX(GWP!$C$2:$C$13,MATCH(EPS!I4025,GWP!$B$2:$B$13,0))</f>
        <v>0</v>
      </c>
      <c r="L4025" s="4">
        <f t="shared" si="125"/>
        <v>0</v>
      </c>
    </row>
    <row r="4026" spans="1:12">
      <c r="A4026" t="s">
        <v>9630</v>
      </c>
      <c r="B4026" t="s">
        <v>7381</v>
      </c>
      <c r="C4026" t="s">
        <v>1738</v>
      </c>
      <c r="D4026" t="s">
        <v>6886</v>
      </c>
      <c r="E4026" t="s">
        <v>1708</v>
      </c>
      <c r="H4026" t="str">
        <f>INDEX('Vensim Variables'!$B:$B,MATCH(EPS!$B4026,'Vensim Variables'!$A:$A,0))</f>
        <v>g pollutant</v>
      </c>
      <c r="I4026" t="str">
        <f t="shared" si="124"/>
        <v>PM10</v>
      </c>
      <c r="J4026">
        <f>INDEX(NoSettings!$D:$D,MATCH(EPS!$A4026,NoSettings!$A:$A,0))</f>
        <v>0</v>
      </c>
      <c r="K4026">
        <f>INDEX(GWP!$C$2:$C$13,MATCH(EPS!I4026,GWP!$B$2:$B$13,0))</f>
        <v>0</v>
      </c>
      <c r="L4026" s="4">
        <f t="shared" si="125"/>
        <v>0</v>
      </c>
    </row>
    <row r="4027" spans="1:12">
      <c r="A4027" t="s">
        <v>9631</v>
      </c>
      <c r="B4027" t="s">
        <v>7381</v>
      </c>
      <c r="C4027" t="s">
        <v>1738</v>
      </c>
      <c r="D4027" t="s">
        <v>6886</v>
      </c>
      <c r="E4027" t="s">
        <v>1709</v>
      </c>
      <c r="H4027" t="str">
        <f>INDEX('Vensim Variables'!$B:$B,MATCH(EPS!$B4027,'Vensim Variables'!$A:$A,0))</f>
        <v>g pollutant</v>
      </c>
      <c r="I4027" t="str">
        <f t="shared" si="124"/>
        <v>PM25</v>
      </c>
      <c r="J4027">
        <f>INDEX(NoSettings!$D:$D,MATCH(EPS!$A4027,NoSettings!$A:$A,0))</f>
        <v>0</v>
      </c>
      <c r="K4027">
        <f>INDEX(GWP!$C$2:$C$13,MATCH(EPS!I4027,GWP!$B$2:$B$13,0))</f>
        <v>0</v>
      </c>
      <c r="L4027" s="4">
        <f t="shared" si="125"/>
        <v>0</v>
      </c>
    </row>
    <row r="4028" spans="1:12">
      <c r="A4028" t="s">
        <v>9632</v>
      </c>
      <c r="B4028" t="s">
        <v>7381</v>
      </c>
      <c r="C4028" t="s">
        <v>1738</v>
      </c>
      <c r="D4028" t="s">
        <v>6886</v>
      </c>
      <c r="E4028" t="s">
        <v>1710</v>
      </c>
      <c r="H4028" t="str">
        <f>INDEX('Vensim Variables'!$B:$B,MATCH(EPS!$B4028,'Vensim Variables'!$A:$A,0))</f>
        <v>g pollutant</v>
      </c>
      <c r="I4028" t="str">
        <f t="shared" si="124"/>
        <v>SOx</v>
      </c>
      <c r="J4028">
        <f>INDEX(NoSettings!$D:$D,MATCH(EPS!$A4028,NoSettings!$A:$A,0))</f>
        <v>0</v>
      </c>
      <c r="K4028">
        <f>INDEX(GWP!$C$2:$C$13,MATCH(EPS!I4028,GWP!$B$2:$B$13,0))</f>
        <v>0</v>
      </c>
      <c r="L4028" s="4">
        <f t="shared" si="125"/>
        <v>0</v>
      </c>
    </row>
    <row r="4029" spans="1:12">
      <c r="A4029" t="s">
        <v>9633</v>
      </c>
      <c r="B4029" t="s">
        <v>7381</v>
      </c>
      <c r="C4029" t="s">
        <v>1738</v>
      </c>
      <c r="D4029" t="s">
        <v>6886</v>
      </c>
      <c r="E4029" t="s">
        <v>1711</v>
      </c>
      <c r="H4029" t="str">
        <f>INDEX('Vensim Variables'!$B:$B,MATCH(EPS!$B4029,'Vensim Variables'!$A:$A,0))</f>
        <v>g pollutant</v>
      </c>
      <c r="I4029" t="str">
        <f t="shared" si="124"/>
        <v>BC</v>
      </c>
      <c r="J4029">
        <f>INDEX(NoSettings!$D:$D,MATCH(EPS!$A4029,NoSettings!$A:$A,0))</f>
        <v>0</v>
      </c>
      <c r="K4029">
        <f>INDEX(GWP!$C$2:$C$13,MATCH(EPS!I4029,GWP!$B$2:$B$13,0))</f>
        <v>0</v>
      </c>
      <c r="L4029" s="4">
        <f t="shared" si="125"/>
        <v>0</v>
      </c>
    </row>
    <row r="4030" spans="1:12">
      <c r="A4030" t="s">
        <v>9634</v>
      </c>
      <c r="B4030" t="s">
        <v>7381</v>
      </c>
      <c r="C4030" t="s">
        <v>1738</v>
      </c>
      <c r="D4030" t="s">
        <v>6886</v>
      </c>
      <c r="E4030" t="s">
        <v>1712</v>
      </c>
      <c r="H4030" t="str">
        <f>INDEX('Vensim Variables'!$B:$B,MATCH(EPS!$B4030,'Vensim Variables'!$A:$A,0))</f>
        <v>g pollutant</v>
      </c>
      <c r="I4030" t="str">
        <f t="shared" si="124"/>
        <v>OC</v>
      </c>
      <c r="J4030">
        <f>INDEX(NoSettings!$D:$D,MATCH(EPS!$A4030,NoSettings!$A:$A,0))</f>
        <v>0</v>
      </c>
      <c r="K4030">
        <f>INDEX(GWP!$C$2:$C$13,MATCH(EPS!I4030,GWP!$B$2:$B$13,0))</f>
        <v>0</v>
      </c>
      <c r="L4030" s="4">
        <f t="shared" si="125"/>
        <v>0</v>
      </c>
    </row>
    <row r="4031" spans="1:12">
      <c r="A4031" t="s">
        <v>9635</v>
      </c>
      <c r="B4031" t="s">
        <v>7381</v>
      </c>
      <c r="C4031" t="s">
        <v>1738</v>
      </c>
      <c r="D4031" t="s">
        <v>6886</v>
      </c>
      <c r="E4031" t="s">
        <v>1713</v>
      </c>
      <c r="H4031" t="str">
        <f>INDEX('Vensim Variables'!$B:$B,MATCH(EPS!$B4031,'Vensim Variables'!$A:$A,0))</f>
        <v>g pollutant</v>
      </c>
      <c r="I4031" t="str">
        <f t="shared" si="124"/>
        <v>CH4</v>
      </c>
      <c r="J4031">
        <f>INDEX(NoSettings!$D:$D,MATCH(EPS!$A4031,NoSettings!$A:$A,0))</f>
        <v>0</v>
      </c>
      <c r="K4031">
        <f>INDEX(GWP!$C$2:$C$13,MATCH(EPS!I4031,GWP!$B$2:$B$13,0))</f>
        <v>28</v>
      </c>
      <c r="L4031" s="4">
        <f t="shared" si="125"/>
        <v>0</v>
      </c>
    </row>
    <row r="4032" spans="1:12">
      <c r="A4032" t="s">
        <v>9636</v>
      </c>
      <c r="B4032" t="s">
        <v>7381</v>
      </c>
      <c r="C4032" t="s">
        <v>1738</v>
      </c>
      <c r="D4032" t="s">
        <v>6886</v>
      </c>
      <c r="E4032" t="s">
        <v>1714</v>
      </c>
      <c r="H4032" t="str">
        <f>INDEX('Vensim Variables'!$B:$B,MATCH(EPS!$B4032,'Vensim Variables'!$A:$A,0))</f>
        <v>g pollutant</v>
      </c>
      <c r="I4032" t="str">
        <f t="shared" si="124"/>
        <v>N2O</v>
      </c>
      <c r="J4032">
        <f>INDEX(NoSettings!$D:$D,MATCH(EPS!$A4032,NoSettings!$A:$A,0))</f>
        <v>0</v>
      </c>
      <c r="K4032">
        <f>INDEX(GWP!$C$2:$C$13,MATCH(EPS!I4032,GWP!$B$2:$B$13,0))</f>
        <v>265</v>
      </c>
      <c r="L4032" s="4">
        <f t="shared" si="125"/>
        <v>0</v>
      </c>
    </row>
    <row r="4033" spans="1:12">
      <c r="A4033" t="s">
        <v>9637</v>
      </c>
      <c r="B4033" t="s">
        <v>7381</v>
      </c>
      <c r="C4033" t="s">
        <v>1738</v>
      </c>
      <c r="D4033" t="s">
        <v>6886</v>
      </c>
      <c r="E4033" t="s">
        <v>1715</v>
      </c>
      <c r="H4033" t="str">
        <f>INDEX('Vensim Variables'!$B:$B,MATCH(EPS!$B4033,'Vensim Variables'!$A:$A,0))</f>
        <v>g pollutant</v>
      </c>
      <c r="I4033" t="str">
        <f t="shared" si="124"/>
        <v>F gases</v>
      </c>
      <c r="J4033">
        <f>INDEX(NoSettings!$D:$D,MATCH(EPS!$A4033,NoSettings!$A:$A,0))</f>
        <v>0</v>
      </c>
      <c r="K4033">
        <f>INDEX(GWP!$C$2:$C$13,MATCH(EPS!I4033,GWP!$B$2:$B$13,0))</f>
        <v>1</v>
      </c>
      <c r="L4033" s="4">
        <f t="shared" si="125"/>
        <v>0</v>
      </c>
    </row>
    <row r="4034" spans="1:12">
      <c r="A4034" t="s">
        <v>9638</v>
      </c>
      <c r="B4034" t="s">
        <v>7381</v>
      </c>
      <c r="C4034" t="s">
        <v>1738</v>
      </c>
      <c r="D4034" t="s">
        <v>6887</v>
      </c>
      <c r="E4034" t="s">
        <v>1702</v>
      </c>
      <c r="H4034" t="str">
        <f>INDEX('Vensim Variables'!$B:$B,MATCH(EPS!$B4034,'Vensim Variables'!$A:$A,0))</f>
        <v>g pollutant</v>
      </c>
      <c r="I4034" t="str">
        <f t="shared" si="124"/>
        <v>CO2</v>
      </c>
      <c r="J4034">
        <f>INDEX(NoSettings!$D:$D,MATCH(EPS!$A4034,NoSettings!$A:$A,0))</f>
        <v>0</v>
      </c>
      <c r="K4034">
        <f>INDEX(GWP!$C$2:$C$13,MATCH(EPS!I4034,GWP!$B$2:$B$13,0))</f>
        <v>1</v>
      </c>
      <c r="L4034" s="4">
        <f t="shared" si="125"/>
        <v>0</v>
      </c>
    </row>
    <row r="4035" spans="1:12">
      <c r="A4035" t="s">
        <v>9639</v>
      </c>
      <c r="B4035" t="s">
        <v>7381</v>
      </c>
      <c r="C4035" t="s">
        <v>1738</v>
      </c>
      <c r="D4035" t="s">
        <v>6887</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INDEX(NoSettings!$D:$D,MATCH(EPS!$A4035,NoSettings!$A:$A,0))</f>
        <v>0</v>
      </c>
      <c r="K4035">
        <f>INDEX(GWP!$C$2:$C$13,MATCH(EPS!I4035,GWP!$B$2:$B$13,0))</f>
        <v>0</v>
      </c>
      <c r="L4035" s="4">
        <f t="shared" ref="L4035:L4098" si="127">IF(H4035="g pollutant",K4035*J4035/10^12,IF(H4035="MMTCO2e",J4035,IF(H4035="MWh",J4035,0)))</f>
        <v>0</v>
      </c>
    </row>
    <row r="4036" spans="1:12">
      <c r="A4036" t="s">
        <v>9640</v>
      </c>
      <c r="B4036" t="s">
        <v>7381</v>
      </c>
      <c r="C4036" t="s">
        <v>1738</v>
      </c>
      <c r="D4036" t="s">
        <v>6887</v>
      </c>
      <c r="E4036" t="s">
        <v>1706</v>
      </c>
      <c r="H4036" t="str">
        <f>INDEX('Vensim Variables'!$B:$B,MATCH(EPS!$B4036,'Vensim Variables'!$A:$A,0))</f>
        <v>g pollutant</v>
      </c>
      <c r="I4036" t="str">
        <f t="shared" si="126"/>
        <v>CO</v>
      </c>
      <c r="J4036">
        <f>INDEX(NoSettings!$D:$D,MATCH(EPS!$A4036,NoSettings!$A:$A,0))</f>
        <v>0</v>
      </c>
      <c r="K4036">
        <f>INDEX(GWP!$C$2:$C$13,MATCH(EPS!I4036,GWP!$B$2:$B$13,0))</f>
        <v>0</v>
      </c>
      <c r="L4036" s="4">
        <f t="shared" si="127"/>
        <v>0</v>
      </c>
    </row>
    <row r="4037" spans="1:12">
      <c r="A4037" t="s">
        <v>9641</v>
      </c>
      <c r="B4037" t="s">
        <v>7381</v>
      </c>
      <c r="C4037" t="s">
        <v>1738</v>
      </c>
      <c r="D4037" t="s">
        <v>6887</v>
      </c>
      <c r="E4037" t="s">
        <v>1707</v>
      </c>
      <c r="H4037" t="str">
        <f>INDEX('Vensim Variables'!$B:$B,MATCH(EPS!$B4037,'Vensim Variables'!$A:$A,0))</f>
        <v>g pollutant</v>
      </c>
      <c r="I4037" t="str">
        <f t="shared" si="126"/>
        <v>NOx</v>
      </c>
      <c r="J4037">
        <f>INDEX(NoSettings!$D:$D,MATCH(EPS!$A4037,NoSettings!$A:$A,0))</f>
        <v>0</v>
      </c>
      <c r="K4037">
        <f>INDEX(GWP!$C$2:$C$13,MATCH(EPS!I4037,GWP!$B$2:$B$13,0))</f>
        <v>0</v>
      </c>
      <c r="L4037" s="4">
        <f t="shared" si="127"/>
        <v>0</v>
      </c>
    </row>
    <row r="4038" spans="1:12">
      <c r="A4038" t="s">
        <v>9642</v>
      </c>
      <c r="B4038" t="s">
        <v>7381</v>
      </c>
      <c r="C4038" t="s">
        <v>1738</v>
      </c>
      <c r="D4038" t="s">
        <v>6887</v>
      </c>
      <c r="E4038" t="s">
        <v>1708</v>
      </c>
      <c r="H4038" t="str">
        <f>INDEX('Vensim Variables'!$B:$B,MATCH(EPS!$B4038,'Vensim Variables'!$A:$A,0))</f>
        <v>g pollutant</v>
      </c>
      <c r="I4038" t="str">
        <f t="shared" si="126"/>
        <v>PM10</v>
      </c>
      <c r="J4038">
        <f>INDEX(NoSettings!$D:$D,MATCH(EPS!$A4038,NoSettings!$A:$A,0))</f>
        <v>0</v>
      </c>
      <c r="K4038">
        <f>INDEX(GWP!$C$2:$C$13,MATCH(EPS!I4038,GWP!$B$2:$B$13,0))</f>
        <v>0</v>
      </c>
      <c r="L4038" s="4">
        <f t="shared" si="127"/>
        <v>0</v>
      </c>
    </row>
    <row r="4039" spans="1:12">
      <c r="A4039" t="s">
        <v>9643</v>
      </c>
      <c r="B4039" t="s">
        <v>7381</v>
      </c>
      <c r="C4039" t="s">
        <v>1738</v>
      </c>
      <c r="D4039" t="s">
        <v>6887</v>
      </c>
      <c r="E4039" t="s">
        <v>1709</v>
      </c>
      <c r="H4039" t="str">
        <f>INDEX('Vensim Variables'!$B:$B,MATCH(EPS!$B4039,'Vensim Variables'!$A:$A,0))</f>
        <v>g pollutant</v>
      </c>
      <c r="I4039" t="str">
        <f t="shared" si="126"/>
        <v>PM25</v>
      </c>
      <c r="J4039">
        <f>INDEX(NoSettings!$D:$D,MATCH(EPS!$A4039,NoSettings!$A:$A,0))</f>
        <v>0</v>
      </c>
      <c r="K4039">
        <f>INDEX(GWP!$C$2:$C$13,MATCH(EPS!I4039,GWP!$B$2:$B$13,0))</f>
        <v>0</v>
      </c>
      <c r="L4039" s="4">
        <f t="shared" si="127"/>
        <v>0</v>
      </c>
    </row>
    <row r="4040" spans="1:12">
      <c r="A4040" t="s">
        <v>9644</v>
      </c>
      <c r="B4040" t="s">
        <v>7381</v>
      </c>
      <c r="C4040" t="s">
        <v>1738</v>
      </c>
      <c r="D4040" t="s">
        <v>6887</v>
      </c>
      <c r="E4040" t="s">
        <v>1710</v>
      </c>
      <c r="H4040" t="str">
        <f>INDEX('Vensim Variables'!$B:$B,MATCH(EPS!$B4040,'Vensim Variables'!$A:$A,0))</f>
        <v>g pollutant</v>
      </c>
      <c r="I4040" t="str">
        <f t="shared" si="126"/>
        <v>SOx</v>
      </c>
      <c r="J4040">
        <f>INDEX(NoSettings!$D:$D,MATCH(EPS!$A4040,NoSettings!$A:$A,0))</f>
        <v>0</v>
      </c>
      <c r="K4040">
        <f>INDEX(GWP!$C$2:$C$13,MATCH(EPS!I4040,GWP!$B$2:$B$13,0))</f>
        <v>0</v>
      </c>
      <c r="L4040" s="4">
        <f t="shared" si="127"/>
        <v>0</v>
      </c>
    </row>
    <row r="4041" spans="1:12">
      <c r="A4041" t="s">
        <v>9645</v>
      </c>
      <c r="B4041" t="s">
        <v>7381</v>
      </c>
      <c r="C4041" t="s">
        <v>1738</v>
      </c>
      <c r="D4041" t="s">
        <v>6887</v>
      </c>
      <c r="E4041" t="s">
        <v>1711</v>
      </c>
      <c r="H4041" t="str">
        <f>INDEX('Vensim Variables'!$B:$B,MATCH(EPS!$B4041,'Vensim Variables'!$A:$A,0))</f>
        <v>g pollutant</v>
      </c>
      <c r="I4041" t="str">
        <f t="shared" si="126"/>
        <v>BC</v>
      </c>
      <c r="J4041">
        <f>INDEX(NoSettings!$D:$D,MATCH(EPS!$A4041,NoSettings!$A:$A,0))</f>
        <v>0</v>
      </c>
      <c r="K4041">
        <f>INDEX(GWP!$C$2:$C$13,MATCH(EPS!I4041,GWP!$B$2:$B$13,0))</f>
        <v>0</v>
      </c>
      <c r="L4041" s="4">
        <f t="shared" si="127"/>
        <v>0</v>
      </c>
    </row>
    <row r="4042" spans="1:12">
      <c r="A4042" t="s">
        <v>9646</v>
      </c>
      <c r="B4042" t="s">
        <v>7381</v>
      </c>
      <c r="C4042" t="s">
        <v>1738</v>
      </c>
      <c r="D4042" t="s">
        <v>6887</v>
      </c>
      <c r="E4042" t="s">
        <v>1712</v>
      </c>
      <c r="H4042" t="str">
        <f>INDEX('Vensim Variables'!$B:$B,MATCH(EPS!$B4042,'Vensim Variables'!$A:$A,0))</f>
        <v>g pollutant</v>
      </c>
      <c r="I4042" t="str">
        <f t="shared" si="126"/>
        <v>OC</v>
      </c>
      <c r="J4042">
        <f>INDEX(NoSettings!$D:$D,MATCH(EPS!$A4042,NoSettings!$A:$A,0))</f>
        <v>0</v>
      </c>
      <c r="K4042">
        <f>INDEX(GWP!$C$2:$C$13,MATCH(EPS!I4042,GWP!$B$2:$B$13,0))</f>
        <v>0</v>
      </c>
      <c r="L4042" s="4">
        <f t="shared" si="127"/>
        <v>0</v>
      </c>
    </row>
    <row r="4043" spans="1:12">
      <c r="A4043" t="s">
        <v>9647</v>
      </c>
      <c r="B4043" t="s">
        <v>7381</v>
      </c>
      <c r="C4043" t="s">
        <v>1738</v>
      </c>
      <c r="D4043" t="s">
        <v>6887</v>
      </c>
      <c r="E4043" t="s">
        <v>1713</v>
      </c>
      <c r="H4043" t="str">
        <f>INDEX('Vensim Variables'!$B:$B,MATCH(EPS!$B4043,'Vensim Variables'!$A:$A,0))</f>
        <v>g pollutant</v>
      </c>
      <c r="I4043" t="str">
        <f t="shared" si="126"/>
        <v>CH4</v>
      </c>
      <c r="J4043">
        <f>INDEX(NoSettings!$D:$D,MATCH(EPS!$A4043,NoSettings!$A:$A,0))</f>
        <v>0</v>
      </c>
      <c r="K4043">
        <f>INDEX(GWP!$C$2:$C$13,MATCH(EPS!I4043,GWP!$B$2:$B$13,0))</f>
        <v>28</v>
      </c>
      <c r="L4043" s="4">
        <f t="shared" si="127"/>
        <v>0</v>
      </c>
    </row>
    <row r="4044" spans="1:12">
      <c r="A4044" t="s">
        <v>9648</v>
      </c>
      <c r="B4044" t="s">
        <v>7381</v>
      </c>
      <c r="C4044" t="s">
        <v>1738</v>
      </c>
      <c r="D4044" t="s">
        <v>6887</v>
      </c>
      <c r="E4044" t="s">
        <v>1714</v>
      </c>
      <c r="H4044" t="str">
        <f>INDEX('Vensim Variables'!$B:$B,MATCH(EPS!$B4044,'Vensim Variables'!$A:$A,0))</f>
        <v>g pollutant</v>
      </c>
      <c r="I4044" t="str">
        <f t="shared" si="126"/>
        <v>N2O</v>
      </c>
      <c r="J4044">
        <f>INDEX(NoSettings!$D:$D,MATCH(EPS!$A4044,NoSettings!$A:$A,0))</f>
        <v>0</v>
      </c>
      <c r="K4044">
        <f>INDEX(GWP!$C$2:$C$13,MATCH(EPS!I4044,GWP!$B$2:$B$13,0))</f>
        <v>265</v>
      </c>
      <c r="L4044" s="4">
        <f t="shared" si="127"/>
        <v>0</v>
      </c>
    </row>
    <row r="4045" spans="1:12">
      <c r="A4045" t="s">
        <v>9649</v>
      </c>
      <c r="B4045" t="s">
        <v>7381</v>
      </c>
      <c r="C4045" t="s">
        <v>1738</v>
      </c>
      <c r="D4045" t="s">
        <v>6887</v>
      </c>
      <c r="E4045" t="s">
        <v>1715</v>
      </c>
      <c r="H4045" t="str">
        <f>INDEX('Vensim Variables'!$B:$B,MATCH(EPS!$B4045,'Vensim Variables'!$A:$A,0))</f>
        <v>g pollutant</v>
      </c>
      <c r="I4045" t="str">
        <f t="shared" si="126"/>
        <v>F gases</v>
      </c>
      <c r="J4045">
        <f>INDEX(NoSettings!$D:$D,MATCH(EPS!$A4045,NoSettings!$A:$A,0))</f>
        <v>0</v>
      </c>
      <c r="K4045">
        <f>INDEX(GWP!$C$2:$C$13,MATCH(EPS!I4045,GWP!$B$2:$B$13,0))</f>
        <v>1</v>
      </c>
      <c r="L4045" s="4">
        <f t="shared" si="127"/>
        <v>0</v>
      </c>
    </row>
    <row r="4046" spans="1:12">
      <c r="A4046" t="s">
        <v>9650</v>
      </c>
      <c r="B4046" t="s">
        <v>7381</v>
      </c>
      <c r="C4046" t="s">
        <v>1738</v>
      </c>
      <c r="D4046" t="s">
        <v>6888</v>
      </c>
      <c r="E4046" t="s">
        <v>1702</v>
      </c>
      <c r="H4046" t="str">
        <f>INDEX('Vensim Variables'!$B:$B,MATCH(EPS!$B4046,'Vensim Variables'!$A:$A,0))</f>
        <v>g pollutant</v>
      </c>
      <c r="I4046" t="str">
        <f t="shared" si="126"/>
        <v>CO2</v>
      </c>
      <c r="J4046">
        <f>INDEX(NoSettings!$D:$D,MATCH(EPS!$A4046,NoSettings!$A:$A,0))</f>
        <v>0</v>
      </c>
      <c r="K4046">
        <f>INDEX(GWP!$C$2:$C$13,MATCH(EPS!I4046,GWP!$B$2:$B$13,0))</f>
        <v>1</v>
      </c>
      <c r="L4046" s="4">
        <f t="shared" si="127"/>
        <v>0</v>
      </c>
    </row>
    <row r="4047" spans="1:12">
      <c r="A4047" t="s">
        <v>9651</v>
      </c>
      <c r="B4047" t="s">
        <v>7381</v>
      </c>
      <c r="C4047" t="s">
        <v>1738</v>
      </c>
      <c r="D4047" t="s">
        <v>6888</v>
      </c>
      <c r="E4047" t="s">
        <v>1705</v>
      </c>
      <c r="H4047" t="str">
        <f>INDEX('Vensim Variables'!$B:$B,MATCH(EPS!$B4047,'Vensim Variables'!$A:$A,0))</f>
        <v>g pollutant</v>
      </c>
      <c r="I4047" t="str">
        <f t="shared" si="126"/>
        <v>VOC</v>
      </c>
      <c r="J4047">
        <f>INDEX(NoSettings!$D:$D,MATCH(EPS!$A4047,NoSettings!$A:$A,0))</f>
        <v>0</v>
      </c>
      <c r="K4047">
        <f>INDEX(GWP!$C$2:$C$13,MATCH(EPS!I4047,GWP!$B$2:$B$13,0))</f>
        <v>0</v>
      </c>
      <c r="L4047" s="4">
        <f t="shared" si="127"/>
        <v>0</v>
      </c>
    </row>
    <row r="4048" spans="1:12">
      <c r="A4048" t="s">
        <v>9652</v>
      </c>
      <c r="B4048" t="s">
        <v>7381</v>
      </c>
      <c r="C4048" t="s">
        <v>1738</v>
      </c>
      <c r="D4048" t="s">
        <v>6888</v>
      </c>
      <c r="E4048" t="s">
        <v>1706</v>
      </c>
      <c r="H4048" t="str">
        <f>INDEX('Vensim Variables'!$B:$B,MATCH(EPS!$B4048,'Vensim Variables'!$A:$A,0))</f>
        <v>g pollutant</v>
      </c>
      <c r="I4048" t="str">
        <f t="shared" si="126"/>
        <v>CO</v>
      </c>
      <c r="J4048">
        <f>INDEX(NoSettings!$D:$D,MATCH(EPS!$A4048,NoSettings!$A:$A,0))</f>
        <v>0</v>
      </c>
      <c r="K4048">
        <f>INDEX(GWP!$C$2:$C$13,MATCH(EPS!I4048,GWP!$B$2:$B$13,0))</f>
        <v>0</v>
      </c>
      <c r="L4048" s="4">
        <f t="shared" si="127"/>
        <v>0</v>
      </c>
    </row>
    <row r="4049" spans="1:12">
      <c r="A4049" t="s">
        <v>9653</v>
      </c>
      <c r="B4049" t="s">
        <v>7381</v>
      </c>
      <c r="C4049" t="s">
        <v>1738</v>
      </c>
      <c r="D4049" t="s">
        <v>6888</v>
      </c>
      <c r="E4049" t="s">
        <v>1707</v>
      </c>
      <c r="H4049" t="str">
        <f>INDEX('Vensim Variables'!$B:$B,MATCH(EPS!$B4049,'Vensim Variables'!$A:$A,0))</f>
        <v>g pollutant</v>
      </c>
      <c r="I4049" t="str">
        <f t="shared" si="126"/>
        <v>NOx</v>
      </c>
      <c r="J4049">
        <f>INDEX(NoSettings!$D:$D,MATCH(EPS!$A4049,NoSettings!$A:$A,0))</f>
        <v>0</v>
      </c>
      <c r="K4049">
        <f>INDEX(GWP!$C$2:$C$13,MATCH(EPS!I4049,GWP!$B$2:$B$13,0))</f>
        <v>0</v>
      </c>
      <c r="L4049" s="4">
        <f t="shared" si="127"/>
        <v>0</v>
      </c>
    </row>
    <row r="4050" spans="1:12">
      <c r="A4050" t="s">
        <v>9654</v>
      </c>
      <c r="B4050" t="s">
        <v>7381</v>
      </c>
      <c r="C4050" t="s">
        <v>1738</v>
      </c>
      <c r="D4050" t="s">
        <v>6888</v>
      </c>
      <c r="E4050" t="s">
        <v>1708</v>
      </c>
      <c r="H4050" t="str">
        <f>INDEX('Vensim Variables'!$B:$B,MATCH(EPS!$B4050,'Vensim Variables'!$A:$A,0))</f>
        <v>g pollutant</v>
      </c>
      <c r="I4050" t="str">
        <f t="shared" si="126"/>
        <v>PM10</v>
      </c>
      <c r="J4050">
        <f>INDEX(NoSettings!$D:$D,MATCH(EPS!$A4050,NoSettings!$A:$A,0))</f>
        <v>0</v>
      </c>
      <c r="K4050">
        <f>INDEX(GWP!$C$2:$C$13,MATCH(EPS!I4050,GWP!$B$2:$B$13,0))</f>
        <v>0</v>
      </c>
      <c r="L4050" s="4">
        <f t="shared" si="127"/>
        <v>0</v>
      </c>
    </row>
    <row r="4051" spans="1:12">
      <c r="A4051" t="s">
        <v>9655</v>
      </c>
      <c r="B4051" t="s">
        <v>7381</v>
      </c>
      <c r="C4051" t="s">
        <v>1738</v>
      </c>
      <c r="D4051" t="s">
        <v>6888</v>
      </c>
      <c r="E4051" t="s">
        <v>1709</v>
      </c>
      <c r="H4051" t="str">
        <f>INDEX('Vensim Variables'!$B:$B,MATCH(EPS!$B4051,'Vensim Variables'!$A:$A,0))</f>
        <v>g pollutant</v>
      </c>
      <c r="I4051" t="str">
        <f t="shared" si="126"/>
        <v>PM25</v>
      </c>
      <c r="J4051">
        <f>INDEX(NoSettings!$D:$D,MATCH(EPS!$A4051,NoSettings!$A:$A,0))</f>
        <v>0</v>
      </c>
      <c r="K4051">
        <f>INDEX(GWP!$C$2:$C$13,MATCH(EPS!I4051,GWP!$B$2:$B$13,0))</f>
        <v>0</v>
      </c>
      <c r="L4051" s="4">
        <f t="shared" si="127"/>
        <v>0</v>
      </c>
    </row>
    <row r="4052" spans="1:12">
      <c r="A4052" t="s">
        <v>9656</v>
      </c>
      <c r="B4052" t="s">
        <v>7381</v>
      </c>
      <c r="C4052" t="s">
        <v>1738</v>
      </c>
      <c r="D4052" t="s">
        <v>6888</v>
      </c>
      <c r="E4052" t="s">
        <v>1710</v>
      </c>
      <c r="H4052" t="str">
        <f>INDEX('Vensim Variables'!$B:$B,MATCH(EPS!$B4052,'Vensim Variables'!$A:$A,0))</f>
        <v>g pollutant</v>
      </c>
      <c r="I4052" t="str">
        <f t="shared" si="126"/>
        <v>SOx</v>
      </c>
      <c r="J4052">
        <f>INDEX(NoSettings!$D:$D,MATCH(EPS!$A4052,NoSettings!$A:$A,0))</f>
        <v>0</v>
      </c>
      <c r="K4052">
        <f>INDEX(GWP!$C$2:$C$13,MATCH(EPS!I4052,GWP!$B$2:$B$13,0))</f>
        <v>0</v>
      </c>
      <c r="L4052" s="4">
        <f t="shared" si="127"/>
        <v>0</v>
      </c>
    </row>
    <row r="4053" spans="1:12">
      <c r="A4053" t="s">
        <v>9657</v>
      </c>
      <c r="B4053" t="s">
        <v>7381</v>
      </c>
      <c r="C4053" t="s">
        <v>1738</v>
      </c>
      <c r="D4053" t="s">
        <v>6888</v>
      </c>
      <c r="E4053" t="s">
        <v>1711</v>
      </c>
      <c r="H4053" t="str">
        <f>INDEX('Vensim Variables'!$B:$B,MATCH(EPS!$B4053,'Vensim Variables'!$A:$A,0))</f>
        <v>g pollutant</v>
      </c>
      <c r="I4053" t="str">
        <f t="shared" si="126"/>
        <v>BC</v>
      </c>
      <c r="J4053">
        <f>INDEX(NoSettings!$D:$D,MATCH(EPS!$A4053,NoSettings!$A:$A,0))</f>
        <v>0</v>
      </c>
      <c r="K4053">
        <f>INDEX(GWP!$C$2:$C$13,MATCH(EPS!I4053,GWP!$B$2:$B$13,0))</f>
        <v>0</v>
      </c>
      <c r="L4053" s="4">
        <f t="shared" si="127"/>
        <v>0</v>
      </c>
    </row>
    <row r="4054" spans="1:12">
      <c r="A4054" t="s">
        <v>9658</v>
      </c>
      <c r="B4054" t="s">
        <v>7381</v>
      </c>
      <c r="C4054" t="s">
        <v>1738</v>
      </c>
      <c r="D4054" t="s">
        <v>6888</v>
      </c>
      <c r="E4054" t="s">
        <v>1712</v>
      </c>
      <c r="H4054" t="str">
        <f>INDEX('Vensim Variables'!$B:$B,MATCH(EPS!$B4054,'Vensim Variables'!$A:$A,0))</f>
        <v>g pollutant</v>
      </c>
      <c r="I4054" t="str">
        <f t="shared" si="126"/>
        <v>OC</v>
      </c>
      <c r="J4054">
        <f>INDEX(NoSettings!$D:$D,MATCH(EPS!$A4054,NoSettings!$A:$A,0))</f>
        <v>0</v>
      </c>
      <c r="K4054">
        <f>INDEX(GWP!$C$2:$C$13,MATCH(EPS!I4054,GWP!$B$2:$B$13,0))</f>
        <v>0</v>
      </c>
      <c r="L4054" s="4">
        <f t="shared" si="127"/>
        <v>0</v>
      </c>
    </row>
    <row r="4055" spans="1:12">
      <c r="A4055" t="s">
        <v>9659</v>
      </c>
      <c r="B4055" t="s">
        <v>7381</v>
      </c>
      <c r="C4055" t="s">
        <v>1738</v>
      </c>
      <c r="D4055" t="s">
        <v>6888</v>
      </c>
      <c r="E4055" t="s">
        <v>1713</v>
      </c>
      <c r="H4055" t="str">
        <f>INDEX('Vensim Variables'!$B:$B,MATCH(EPS!$B4055,'Vensim Variables'!$A:$A,0))</f>
        <v>g pollutant</v>
      </c>
      <c r="I4055" t="str">
        <f t="shared" si="126"/>
        <v>CH4</v>
      </c>
      <c r="J4055">
        <f>INDEX(NoSettings!$D:$D,MATCH(EPS!$A4055,NoSettings!$A:$A,0))</f>
        <v>0</v>
      </c>
      <c r="K4055">
        <f>INDEX(GWP!$C$2:$C$13,MATCH(EPS!I4055,GWP!$B$2:$B$13,0))</f>
        <v>28</v>
      </c>
      <c r="L4055" s="4">
        <f t="shared" si="127"/>
        <v>0</v>
      </c>
    </row>
    <row r="4056" spans="1:12">
      <c r="A4056" t="s">
        <v>9660</v>
      </c>
      <c r="B4056" t="s">
        <v>7381</v>
      </c>
      <c r="C4056" t="s">
        <v>1738</v>
      </c>
      <c r="D4056" t="s">
        <v>6888</v>
      </c>
      <c r="E4056" t="s">
        <v>1714</v>
      </c>
      <c r="H4056" t="str">
        <f>INDEX('Vensim Variables'!$B:$B,MATCH(EPS!$B4056,'Vensim Variables'!$A:$A,0))</f>
        <v>g pollutant</v>
      </c>
      <c r="I4056" t="str">
        <f t="shared" si="126"/>
        <v>N2O</v>
      </c>
      <c r="J4056">
        <f>INDEX(NoSettings!$D:$D,MATCH(EPS!$A4056,NoSettings!$A:$A,0))</f>
        <v>0</v>
      </c>
      <c r="K4056">
        <f>INDEX(GWP!$C$2:$C$13,MATCH(EPS!I4056,GWP!$B$2:$B$13,0))</f>
        <v>265</v>
      </c>
      <c r="L4056" s="4">
        <f t="shared" si="127"/>
        <v>0</v>
      </c>
    </row>
    <row r="4057" spans="1:12">
      <c r="A4057" t="s">
        <v>9661</v>
      </c>
      <c r="B4057" t="s">
        <v>7381</v>
      </c>
      <c r="C4057" t="s">
        <v>1738</v>
      </c>
      <c r="D4057" t="s">
        <v>6888</v>
      </c>
      <c r="E4057" t="s">
        <v>1715</v>
      </c>
      <c r="H4057" t="str">
        <f>INDEX('Vensim Variables'!$B:$B,MATCH(EPS!$B4057,'Vensim Variables'!$A:$A,0))</f>
        <v>g pollutant</v>
      </c>
      <c r="I4057" t="str">
        <f t="shared" si="126"/>
        <v>F gases</v>
      </c>
      <c r="J4057">
        <f>INDEX(NoSettings!$D:$D,MATCH(EPS!$A4057,NoSettings!$A:$A,0))</f>
        <v>0</v>
      </c>
      <c r="K4057">
        <f>INDEX(GWP!$C$2:$C$13,MATCH(EPS!I4057,GWP!$B$2:$B$13,0))</f>
        <v>1</v>
      </c>
      <c r="L4057" s="4">
        <f t="shared" si="127"/>
        <v>0</v>
      </c>
    </row>
    <row r="4058" spans="1:12">
      <c r="A4058" t="s">
        <v>9662</v>
      </c>
      <c r="B4058" t="s">
        <v>7381</v>
      </c>
      <c r="C4058" t="s">
        <v>1738</v>
      </c>
      <c r="D4058" t="s">
        <v>6889</v>
      </c>
      <c r="E4058" t="s">
        <v>1702</v>
      </c>
      <c r="H4058" t="str">
        <f>INDEX('Vensim Variables'!$B:$B,MATCH(EPS!$B4058,'Vensim Variables'!$A:$A,0))</f>
        <v>g pollutant</v>
      </c>
      <c r="I4058" t="str">
        <f t="shared" si="126"/>
        <v>CO2</v>
      </c>
      <c r="J4058">
        <f>INDEX(NoSettings!$D:$D,MATCH(EPS!$A4058,NoSettings!$A:$A,0))</f>
        <v>0</v>
      </c>
      <c r="K4058">
        <f>INDEX(GWP!$C$2:$C$13,MATCH(EPS!I4058,GWP!$B$2:$B$13,0))</f>
        <v>1</v>
      </c>
      <c r="L4058" s="4">
        <f t="shared" si="127"/>
        <v>0</v>
      </c>
    </row>
    <row r="4059" spans="1:12">
      <c r="A4059" t="s">
        <v>9663</v>
      </c>
      <c r="B4059" t="s">
        <v>7381</v>
      </c>
      <c r="C4059" t="s">
        <v>1738</v>
      </c>
      <c r="D4059" t="s">
        <v>6889</v>
      </c>
      <c r="E4059" t="s">
        <v>1705</v>
      </c>
      <c r="H4059" t="str">
        <f>INDEX('Vensim Variables'!$B:$B,MATCH(EPS!$B4059,'Vensim Variables'!$A:$A,0))</f>
        <v>g pollutant</v>
      </c>
      <c r="I4059" t="str">
        <f t="shared" si="126"/>
        <v>VOC</v>
      </c>
      <c r="J4059">
        <f>INDEX(NoSettings!$D:$D,MATCH(EPS!$A4059,NoSettings!$A:$A,0))</f>
        <v>0</v>
      </c>
      <c r="K4059">
        <f>INDEX(GWP!$C$2:$C$13,MATCH(EPS!I4059,GWP!$B$2:$B$13,0))</f>
        <v>0</v>
      </c>
      <c r="L4059" s="4">
        <f t="shared" si="127"/>
        <v>0</v>
      </c>
    </row>
    <row r="4060" spans="1:12">
      <c r="A4060" t="s">
        <v>9664</v>
      </c>
      <c r="B4060" t="s">
        <v>7381</v>
      </c>
      <c r="C4060" t="s">
        <v>1738</v>
      </c>
      <c r="D4060" t="s">
        <v>6889</v>
      </c>
      <c r="E4060" t="s">
        <v>1706</v>
      </c>
      <c r="H4060" t="str">
        <f>INDEX('Vensim Variables'!$B:$B,MATCH(EPS!$B4060,'Vensim Variables'!$A:$A,0))</f>
        <v>g pollutant</v>
      </c>
      <c r="I4060" t="str">
        <f t="shared" si="126"/>
        <v>CO</v>
      </c>
      <c r="J4060">
        <f>INDEX(NoSettings!$D:$D,MATCH(EPS!$A4060,NoSettings!$A:$A,0))</f>
        <v>0</v>
      </c>
      <c r="K4060">
        <f>INDEX(GWP!$C$2:$C$13,MATCH(EPS!I4060,GWP!$B$2:$B$13,0))</f>
        <v>0</v>
      </c>
      <c r="L4060" s="4">
        <f t="shared" si="127"/>
        <v>0</v>
      </c>
    </row>
    <row r="4061" spans="1:12">
      <c r="A4061" t="s">
        <v>9665</v>
      </c>
      <c r="B4061" t="s">
        <v>7381</v>
      </c>
      <c r="C4061" t="s">
        <v>1738</v>
      </c>
      <c r="D4061" t="s">
        <v>6889</v>
      </c>
      <c r="E4061" t="s">
        <v>1707</v>
      </c>
      <c r="H4061" t="str">
        <f>INDEX('Vensim Variables'!$B:$B,MATCH(EPS!$B4061,'Vensim Variables'!$A:$A,0))</f>
        <v>g pollutant</v>
      </c>
      <c r="I4061" t="str">
        <f t="shared" si="126"/>
        <v>NOx</v>
      </c>
      <c r="J4061">
        <f>INDEX(NoSettings!$D:$D,MATCH(EPS!$A4061,NoSettings!$A:$A,0))</f>
        <v>0</v>
      </c>
      <c r="K4061">
        <f>INDEX(GWP!$C$2:$C$13,MATCH(EPS!I4061,GWP!$B$2:$B$13,0))</f>
        <v>0</v>
      </c>
      <c r="L4061" s="4">
        <f t="shared" si="127"/>
        <v>0</v>
      </c>
    </row>
    <row r="4062" spans="1:12">
      <c r="A4062" t="s">
        <v>9666</v>
      </c>
      <c r="B4062" t="s">
        <v>7381</v>
      </c>
      <c r="C4062" t="s">
        <v>1738</v>
      </c>
      <c r="D4062" t="s">
        <v>6889</v>
      </c>
      <c r="E4062" t="s">
        <v>1708</v>
      </c>
      <c r="H4062" t="str">
        <f>INDEX('Vensim Variables'!$B:$B,MATCH(EPS!$B4062,'Vensim Variables'!$A:$A,0))</f>
        <v>g pollutant</v>
      </c>
      <c r="I4062" t="str">
        <f t="shared" si="126"/>
        <v>PM10</v>
      </c>
      <c r="J4062">
        <f>INDEX(NoSettings!$D:$D,MATCH(EPS!$A4062,NoSettings!$A:$A,0))</f>
        <v>0</v>
      </c>
      <c r="K4062">
        <f>INDEX(GWP!$C$2:$C$13,MATCH(EPS!I4062,GWP!$B$2:$B$13,0))</f>
        <v>0</v>
      </c>
      <c r="L4062" s="4">
        <f t="shared" si="127"/>
        <v>0</v>
      </c>
    </row>
    <row r="4063" spans="1:12">
      <c r="A4063" t="s">
        <v>9667</v>
      </c>
      <c r="B4063" t="s">
        <v>7381</v>
      </c>
      <c r="C4063" t="s">
        <v>1738</v>
      </c>
      <c r="D4063" t="s">
        <v>6889</v>
      </c>
      <c r="E4063" t="s">
        <v>1709</v>
      </c>
      <c r="H4063" t="str">
        <f>INDEX('Vensim Variables'!$B:$B,MATCH(EPS!$B4063,'Vensim Variables'!$A:$A,0))</f>
        <v>g pollutant</v>
      </c>
      <c r="I4063" t="str">
        <f t="shared" si="126"/>
        <v>PM25</v>
      </c>
      <c r="J4063">
        <f>INDEX(NoSettings!$D:$D,MATCH(EPS!$A4063,NoSettings!$A:$A,0))</f>
        <v>0</v>
      </c>
      <c r="K4063">
        <f>INDEX(GWP!$C$2:$C$13,MATCH(EPS!I4063,GWP!$B$2:$B$13,0))</f>
        <v>0</v>
      </c>
      <c r="L4063" s="4">
        <f t="shared" si="127"/>
        <v>0</v>
      </c>
    </row>
    <row r="4064" spans="1:12">
      <c r="A4064" t="s">
        <v>9668</v>
      </c>
      <c r="B4064" t="s">
        <v>7381</v>
      </c>
      <c r="C4064" t="s">
        <v>1738</v>
      </c>
      <c r="D4064" t="s">
        <v>6889</v>
      </c>
      <c r="E4064" t="s">
        <v>1710</v>
      </c>
      <c r="H4064" t="str">
        <f>INDEX('Vensim Variables'!$B:$B,MATCH(EPS!$B4064,'Vensim Variables'!$A:$A,0))</f>
        <v>g pollutant</v>
      </c>
      <c r="I4064" t="str">
        <f t="shared" si="126"/>
        <v>SOx</v>
      </c>
      <c r="J4064">
        <f>INDEX(NoSettings!$D:$D,MATCH(EPS!$A4064,NoSettings!$A:$A,0))</f>
        <v>0</v>
      </c>
      <c r="K4064">
        <f>INDEX(GWP!$C$2:$C$13,MATCH(EPS!I4064,GWP!$B$2:$B$13,0))</f>
        <v>0</v>
      </c>
      <c r="L4064" s="4">
        <f t="shared" si="127"/>
        <v>0</v>
      </c>
    </row>
    <row r="4065" spans="1:12">
      <c r="A4065" t="s">
        <v>9669</v>
      </c>
      <c r="B4065" t="s">
        <v>7381</v>
      </c>
      <c r="C4065" t="s">
        <v>1738</v>
      </c>
      <c r="D4065" t="s">
        <v>6889</v>
      </c>
      <c r="E4065" t="s">
        <v>1711</v>
      </c>
      <c r="H4065" t="str">
        <f>INDEX('Vensim Variables'!$B:$B,MATCH(EPS!$B4065,'Vensim Variables'!$A:$A,0))</f>
        <v>g pollutant</v>
      </c>
      <c r="I4065" t="str">
        <f t="shared" si="126"/>
        <v>BC</v>
      </c>
      <c r="J4065">
        <f>INDEX(NoSettings!$D:$D,MATCH(EPS!$A4065,NoSettings!$A:$A,0))</f>
        <v>0</v>
      </c>
      <c r="K4065">
        <f>INDEX(GWP!$C$2:$C$13,MATCH(EPS!I4065,GWP!$B$2:$B$13,0))</f>
        <v>0</v>
      </c>
      <c r="L4065" s="4">
        <f t="shared" si="127"/>
        <v>0</v>
      </c>
    </row>
    <row r="4066" spans="1:12">
      <c r="A4066" t="s">
        <v>9670</v>
      </c>
      <c r="B4066" t="s">
        <v>7381</v>
      </c>
      <c r="C4066" t="s">
        <v>1738</v>
      </c>
      <c r="D4066" t="s">
        <v>6889</v>
      </c>
      <c r="E4066" t="s">
        <v>1712</v>
      </c>
      <c r="H4066" t="str">
        <f>INDEX('Vensim Variables'!$B:$B,MATCH(EPS!$B4066,'Vensim Variables'!$A:$A,0))</f>
        <v>g pollutant</v>
      </c>
      <c r="I4066" t="str">
        <f t="shared" si="126"/>
        <v>OC</v>
      </c>
      <c r="J4066">
        <f>INDEX(NoSettings!$D:$D,MATCH(EPS!$A4066,NoSettings!$A:$A,0))</f>
        <v>0</v>
      </c>
      <c r="K4066">
        <f>INDEX(GWP!$C$2:$C$13,MATCH(EPS!I4066,GWP!$B$2:$B$13,0))</f>
        <v>0</v>
      </c>
      <c r="L4066" s="4">
        <f t="shared" si="127"/>
        <v>0</v>
      </c>
    </row>
    <row r="4067" spans="1:12">
      <c r="A4067" t="s">
        <v>9671</v>
      </c>
      <c r="B4067" t="s">
        <v>7381</v>
      </c>
      <c r="C4067" t="s">
        <v>1738</v>
      </c>
      <c r="D4067" t="s">
        <v>6889</v>
      </c>
      <c r="E4067" t="s">
        <v>1713</v>
      </c>
      <c r="H4067" t="str">
        <f>INDEX('Vensim Variables'!$B:$B,MATCH(EPS!$B4067,'Vensim Variables'!$A:$A,0))</f>
        <v>g pollutant</v>
      </c>
      <c r="I4067" t="str">
        <f t="shared" si="126"/>
        <v>CH4</v>
      </c>
      <c r="J4067">
        <f>INDEX(NoSettings!$D:$D,MATCH(EPS!$A4067,NoSettings!$A:$A,0))</f>
        <v>0</v>
      </c>
      <c r="K4067">
        <f>INDEX(GWP!$C$2:$C$13,MATCH(EPS!I4067,GWP!$B$2:$B$13,0))</f>
        <v>28</v>
      </c>
      <c r="L4067" s="4">
        <f t="shared" si="127"/>
        <v>0</v>
      </c>
    </row>
    <row r="4068" spans="1:12">
      <c r="A4068" t="s">
        <v>9672</v>
      </c>
      <c r="B4068" t="s">
        <v>7381</v>
      </c>
      <c r="C4068" t="s">
        <v>1738</v>
      </c>
      <c r="D4068" t="s">
        <v>6889</v>
      </c>
      <c r="E4068" t="s">
        <v>1714</v>
      </c>
      <c r="H4068" t="str">
        <f>INDEX('Vensim Variables'!$B:$B,MATCH(EPS!$B4068,'Vensim Variables'!$A:$A,0))</f>
        <v>g pollutant</v>
      </c>
      <c r="I4068" t="str">
        <f t="shared" si="126"/>
        <v>N2O</v>
      </c>
      <c r="J4068">
        <f>INDEX(NoSettings!$D:$D,MATCH(EPS!$A4068,NoSettings!$A:$A,0))</f>
        <v>0</v>
      </c>
      <c r="K4068">
        <f>INDEX(GWP!$C$2:$C$13,MATCH(EPS!I4068,GWP!$B$2:$B$13,0))</f>
        <v>265</v>
      </c>
      <c r="L4068" s="4">
        <f t="shared" si="127"/>
        <v>0</v>
      </c>
    </row>
    <row r="4069" spans="1:12">
      <c r="A4069" t="s">
        <v>9673</v>
      </c>
      <c r="B4069" t="s">
        <v>7381</v>
      </c>
      <c r="C4069" t="s">
        <v>1738</v>
      </c>
      <c r="D4069" t="s">
        <v>6889</v>
      </c>
      <c r="E4069" t="s">
        <v>1715</v>
      </c>
      <c r="H4069" t="str">
        <f>INDEX('Vensim Variables'!$B:$B,MATCH(EPS!$B4069,'Vensim Variables'!$A:$A,0))</f>
        <v>g pollutant</v>
      </c>
      <c r="I4069" t="str">
        <f t="shared" si="126"/>
        <v>F gases</v>
      </c>
      <c r="J4069">
        <f>INDEX(NoSettings!$D:$D,MATCH(EPS!$A4069,NoSettings!$A:$A,0))</f>
        <v>0</v>
      </c>
      <c r="K4069">
        <f>INDEX(GWP!$C$2:$C$13,MATCH(EPS!I4069,GWP!$B$2:$B$13,0))</f>
        <v>1</v>
      </c>
      <c r="L4069" s="4">
        <f t="shared" si="127"/>
        <v>0</v>
      </c>
    </row>
    <row r="4070" spans="1:12">
      <c r="A4070" t="s">
        <v>9674</v>
      </c>
      <c r="B4070" t="s">
        <v>7381</v>
      </c>
      <c r="C4070" t="s">
        <v>1738</v>
      </c>
      <c r="D4070" t="s">
        <v>6890</v>
      </c>
      <c r="E4070" t="s">
        <v>1702</v>
      </c>
      <c r="H4070" t="str">
        <f>INDEX('Vensim Variables'!$B:$B,MATCH(EPS!$B4070,'Vensim Variables'!$A:$A,0))</f>
        <v>g pollutant</v>
      </c>
      <c r="I4070" t="str">
        <f t="shared" si="126"/>
        <v>CO2</v>
      </c>
      <c r="J4070">
        <f>INDEX(NoSettings!$D:$D,MATCH(EPS!$A4070,NoSettings!$A:$A,0))</f>
        <v>0</v>
      </c>
      <c r="K4070">
        <f>INDEX(GWP!$C$2:$C$13,MATCH(EPS!I4070,GWP!$B$2:$B$13,0))</f>
        <v>1</v>
      </c>
      <c r="L4070" s="4">
        <f t="shared" si="127"/>
        <v>0</v>
      </c>
    </row>
    <row r="4071" spans="1:12">
      <c r="A4071" t="s">
        <v>9675</v>
      </c>
      <c r="B4071" t="s">
        <v>7381</v>
      </c>
      <c r="C4071" t="s">
        <v>1738</v>
      </c>
      <c r="D4071" t="s">
        <v>6890</v>
      </c>
      <c r="E4071" t="s">
        <v>1705</v>
      </c>
      <c r="H4071" t="str">
        <f>INDEX('Vensim Variables'!$B:$B,MATCH(EPS!$B4071,'Vensim Variables'!$A:$A,0))</f>
        <v>g pollutant</v>
      </c>
      <c r="I4071" t="str">
        <f t="shared" si="126"/>
        <v>VOC</v>
      </c>
      <c r="J4071">
        <f>INDEX(NoSettings!$D:$D,MATCH(EPS!$A4071,NoSettings!$A:$A,0))</f>
        <v>0</v>
      </c>
      <c r="K4071">
        <f>INDEX(GWP!$C$2:$C$13,MATCH(EPS!I4071,GWP!$B$2:$B$13,0))</f>
        <v>0</v>
      </c>
      <c r="L4071" s="4">
        <f t="shared" si="127"/>
        <v>0</v>
      </c>
    </row>
    <row r="4072" spans="1:12">
      <c r="A4072" t="s">
        <v>9676</v>
      </c>
      <c r="B4072" t="s">
        <v>7381</v>
      </c>
      <c r="C4072" t="s">
        <v>1738</v>
      </c>
      <c r="D4072" t="s">
        <v>6890</v>
      </c>
      <c r="E4072" t="s">
        <v>1706</v>
      </c>
      <c r="H4072" t="str">
        <f>INDEX('Vensim Variables'!$B:$B,MATCH(EPS!$B4072,'Vensim Variables'!$A:$A,0))</f>
        <v>g pollutant</v>
      </c>
      <c r="I4072" t="str">
        <f t="shared" si="126"/>
        <v>CO</v>
      </c>
      <c r="J4072">
        <f>INDEX(NoSettings!$D:$D,MATCH(EPS!$A4072,NoSettings!$A:$A,0))</f>
        <v>0</v>
      </c>
      <c r="K4072">
        <f>INDEX(GWP!$C$2:$C$13,MATCH(EPS!I4072,GWP!$B$2:$B$13,0))</f>
        <v>0</v>
      </c>
      <c r="L4072" s="4">
        <f t="shared" si="127"/>
        <v>0</v>
      </c>
    </row>
    <row r="4073" spans="1:12">
      <c r="A4073" t="s">
        <v>9677</v>
      </c>
      <c r="B4073" t="s">
        <v>7381</v>
      </c>
      <c r="C4073" t="s">
        <v>1738</v>
      </c>
      <c r="D4073" t="s">
        <v>6890</v>
      </c>
      <c r="E4073" t="s">
        <v>1707</v>
      </c>
      <c r="H4073" t="str">
        <f>INDEX('Vensim Variables'!$B:$B,MATCH(EPS!$B4073,'Vensim Variables'!$A:$A,0))</f>
        <v>g pollutant</v>
      </c>
      <c r="I4073" t="str">
        <f t="shared" si="126"/>
        <v>NOx</v>
      </c>
      <c r="J4073">
        <f>INDEX(NoSettings!$D:$D,MATCH(EPS!$A4073,NoSettings!$A:$A,0))</f>
        <v>0</v>
      </c>
      <c r="K4073">
        <f>INDEX(GWP!$C$2:$C$13,MATCH(EPS!I4073,GWP!$B$2:$B$13,0))</f>
        <v>0</v>
      </c>
      <c r="L4073" s="4">
        <f t="shared" si="127"/>
        <v>0</v>
      </c>
    </row>
    <row r="4074" spans="1:12">
      <c r="A4074" t="s">
        <v>9678</v>
      </c>
      <c r="B4074" t="s">
        <v>7381</v>
      </c>
      <c r="C4074" t="s">
        <v>1738</v>
      </c>
      <c r="D4074" t="s">
        <v>6890</v>
      </c>
      <c r="E4074" t="s">
        <v>1708</v>
      </c>
      <c r="H4074" t="str">
        <f>INDEX('Vensim Variables'!$B:$B,MATCH(EPS!$B4074,'Vensim Variables'!$A:$A,0))</f>
        <v>g pollutant</v>
      </c>
      <c r="I4074" t="str">
        <f t="shared" si="126"/>
        <v>PM10</v>
      </c>
      <c r="J4074">
        <f>INDEX(NoSettings!$D:$D,MATCH(EPS!$A4074,NoSettings!$A:$A,0))</f>
        <v>0</v>
      </c>
      <c r="K4074">
        <f>INDEX(GWP!$C$2:$C$13,MATCH(EPS!I4074,GWP!$B$2:$B$13,0))</f>
        <v>0</v>
      </c>
      <c r="L4074" s="4">
        <f t="shared" si="127"/>
        <v>0</v>
      </c>
    </row>
    <row r="4075" spans="1:12">
      <c r="A4075" t="s">
        <v>9679</v>
      </c>
      <c r="B4075" t="s">
        <v>7381</v>
      </c>
      <c r="C4075" t="s">
        <v>1738</v>
      </c>
      <c r="D4075" t="s">
        <v>6890</v>
      </c>
      <c r="E4075" t="s">
        <v>1709</v>
      </c>
      <c r="H4075" t="str">
        <f>INDEX('Vensim Variables'!$B:$B,MATCH(EPS!$B4075,'Vensim Variables'!$A:$A,0))</f>
        <v>g pollutant</v>
      </c>
      <c r="I4075" t="str">
        <f t="shared" si="126"/>
        <v>PM25</v>
      </c>
      <c r="J4075">
        <f>INDEX(NoSettings!$D:$D,MATCH(EPS!$A4075,NoSettings!$A:$A,0))</f>
        <v>0</v>
      </c>
      <c r="K4075">
        <f>INDEX(GWP!$C$2:$C$13,MATCH(EPS!I4075,GWP!$B$2:$B$13,0))</f>
        <v>0</v>
      </c>
      <c r="L4075" s="4">
        <f t="shared" si="127"/>
        <v>0</v>
      </c>
    </row>
    <row r="4076" spans="1:12">
      <c r="A4076" t="s">
        <v>9680</v>
      </c>
      <c r="B4076" t="s">
        <v>7381</v>
      </c>
      <c r="C4076" t="s">
        <v>1738</v>
      </c>
      <c r="D4076" t="s">
        <v>6890</v>
      </c>
      <c r="E4076" t="s">
        <v>1710</v>
      </c>
      <c r="H4076" t="str">
        <f>INDEX('Vensim Variables'!$B:$B,MATCH(EPS!$B4076,'Vensim Variables'!$A:$A,0))</f>
        <v>g pollutant</v>
      </c>
      <c r="I4076" t="str">
        <f t="shared" si="126"/>
        <v>SOx</v>
      </c>
      <c r="J4076">
        <f>INDEX(NoSettings!$D:$D,MATCH(EPS!$A4076,NoSettings!$A:$A,0))</f>
        <v>0</v>
      </c>
      <c r="K4076">
        <f>INDEX(GWP!$C$2:$C$13,MATCH(EPS!I4076,GWP!$B$2:$B$13,0))</f>
        <v>0</v>
      </c>
      <c r="L4076" s="4">
        <f t="shared" si="127"/>
        <v>0</v>
      </c>
    </row>
    <row r="4077" spans="1:12">
      <c r="A4077" t="s">
        <v>9681</v>
      </c>
      <c r="B4077" t="s">
        <v>7381</v>
      </c>
      <c r="C4077" t="s">
        <v>1738</v>
      </c>
      <c r="D4077" t="s">
        <v>6890</v>
      </c>
      <c r="E4077" t="s">
        <v>1711</v>
      </c>
      <c r="H4077" t="str">
        <f>INDEX('Vensim Variables'!$B:$B,MATCH(EPS!$B4077,'Vensim Variables'!$A:$A,0))</f>
        <v>g pollutant</v>
      </c>
      <c r="I4077" t="str">
        <f t="shared" si="126"/>
        <v>BC</v>
      </c>
      <c r="J4077">
        <f>INDEX(NoSettings!$D:$D,MATCH(EPS!$A4077,NoSettings!$A:$A,0))</f>
        <v>0</v>
      </c>
      <c r="K4077">
        <f>INDEX(GWP!$C$2:$C$13,MATCH(EPS!I4077,GWP!$B$2:$B$13,0))</f>
        <v>0</v>
      </c>
      <c r="L4077" s="4">
        <f t="shared" si="127"/>
        <v>0</v>
      </c>
    </row>
    <row r="4078" spans="1:12">
      <c r="A4078" t="s">
        <v>9682</v>
      </c>
      <c r="B4078" t="s">
        <v>7381</v>
      </c>
      <c r="C4078" t="s">
        <v>1738</v>
      </c>
      <c r="D4078" t="s">
        <v>6890</v>
      </c>
      <c r="E4078" t="s">
        <v>1712</v>
      </c>
      <c r="H4078" t="str">
        <f>INDEX('Vensim Variables'!$B:$B,MATCH(EPS!$B4078,'Vensim Variables'!$A:$A,0))</f>
        <v>g pollutant</v>
      </c>
      <c r="I4078" t="str">
        <f t="shared" si="126"/>
        <v>OC</v>
      </c>
      <c r="J4078">
        <f>INDEX(NoSettings!$D:$D,MATCH(EPS!$A4078,NoSettings!$A:$A,0))</f>
        <v>0</v>
      </c>
      <c r="K4078">
        <f>INDEX(GWP!$C$2:$C$13,MATCH(EPS!I4078,GWP!$B$2:$B$13,0))</f>
        <v>0</v>
      </c>
      <c r="L4078" s="4">
        <f t="shared" si="127"/>
        <v>0</v>
      </c>
    </row>
    <row r="4079" spans="1:12">
      <c r="A4079" t="s">
        <v>9683</v>
      </c>
      <c r="B4079" t="s">
        <v>7381</v>
      </c>
      <c r="C4079" t="s">
        <v>1738</v>
      </c>
      <c r="D4079" t="s">
        <v>6890</v>
      </c>
      <c r="E4079" t="s">
        <v>1713</v>
      </c>
      <c r="H4079" t="str">
        <f>INDEX('Vensim Variables'!$B:$B,MATCH(EPS!$B4079,'Vensim Variables'!$A:$A,0))</f>
        <v>g pollutant</v>
      </c>
      <c r="I4079" t="str">
        <f t="shared" si="126"/>
        <v>CH4</v>
      </c>
      <c r="J4079">
        <f>INDEX(NoSettings!$D:$D,MATCH(EPS!$A4079,NoSettings!$A:$A,0))</f>
        <v>0</v>
      </c>
      <c r="K4079">
        <f>INDEX(GWP!$C$2:$C$13,MATCH(EPS!I4079,GWP!$B$2:$B$13,0))</f>
        <v>28</v>
      </c>
      <c r="L4079" s="4">
        <f t="shared" si="127"/>
        <v>0</v>
      </c>
    </row>
    <row r="4080" spans="1:12">
      <c r="A4080" t="s">
        <v>9684</v>
      </c>
      <c r="B4080" t="s">
        <v>7381</v>
      </c>
      <c r="C4080" t="s">
        <v>1738</v>
      </c>
      <c r="D4080" t="s">
        <v>6890</v>
      </c>
      <c r="E4080" t="s">
        <v>1714</v>
      </c>
      <c r="H4080" t="str">
        <f>INDEX('Vensim Variables'!$B:$B,MATCH(EPS!$B4080,'Vensim Variables'!$A:$A,0))</f>
        <v>g pollutant</v>
      </c>
      <c r="I4080" t="str">
        <f t="shared" si="126"/>
        <v>N2O</v>
      </c>
      <c r="J4080">
        <f>INDEX(NoSettings!$D:$D,MATCH(EPS!$A4080,NoSettings!$A:$A,0))</f>
        <v>0</v>
      </c>
      <c r="K4080">
        <f>INDEX(GWP!$C$2:$C$13,MATCH(EPS!I4080,GWP!$B$2:$B$13,0))</f>
        <v>265</v>
      </c>
      <c r="L4080" s="4">
        <f t="shared" si="127"/>
        <v>0</v>
      </c>
    </row>
    <row r="4081" spans="1:12">
      <c r="A4081" t="s">
        <v>9685</v>
      </c>
      <c r="B4081" t="s">
        <v>7381</v>
      </c>
      <c r="C4081" t="s">
        <v>1738</v>
      </c>
      <c r="D4081" t="s">
        <v>6890</v>
      </c>
      <c r="E4081" t="s">
        <v>1715</v>
      </c>
      <c r="H4081" t="str">
        <f>INDEX('Vensim Variables'!$B:$B,MATCH(EPS!$B4081,'Vensim Variables'!$A:$A,0))</f>
        <v>g pollutant</v>
      </c>
      <c r="I4081" t="str">
        <f t="shared" si="126"/>
        <v>F gases</v>
      </c>
      <c r="J4081">
        <f>INDEX(NoSettings!$D:$D,MATCH(EPS!$A4081,NoSettings!$A:$A,0))</f>
        <v>0</v>
      </c>
      <c r="K4081">
        <f>INDEX(GWP!$C$2:$C$13,MATCH(EPS!I4081,GWP!$B$2:$B$13,0))</f>
        <v>1</v>
      </c>
      <c r="L4081" s="4">
        <f t="shared" si="127"/>
        <v>0</v>
      </c>
    </row>
    <row r="4082" spans="1:12">
      <c r="A4082" t="s">
        <v>9686</v>
      </c>
      <c r="B4082" t="s">
        <v>7381</v>
      </c>
      <c r="C4082" t="s">
        <v>1738</v>
      </c>
      <c r="D4082" t="s">
        <v>6891</v>
      </c>
      <c r="E4082" t="s">
        <v>1702</v>
      </c>
      <c r="H4082" t="str">
        <f>INDEX('Vensim Variables'!$B:$B,MATCH(EPS!$B4082,'Vensim Variables'!$A:$A,0))</f>
        <v>g pollutant</v>
      </c>
      <c r="I4082" t="str">
        <f t="shared" si="126"/>
        <v>CO2</v>
      </c>
      <c r="J4082">
        <f>INDEX(NoSettings!$D:$D,MATCH(EPS!$A4082,NoSettings!$A:$A,0))</f>
        <v>0</v>
      </c>
      <c r="K4082">
        <f>INDEX(GWP!$C$2:$C$13,MATCH(EPS!I4082,GWP!$B$2:$B$13,0))</f>
        <v>1</v>
      </c>
      <c r="L4082" s="4">
        <f t="shared" si="127"/>
        <v>0</v>
      </c>
    </row>
    <row r="4083" spans="1:12">
      <c r="A4083" t="s">
        <v>9687</v>
      </c>
      <c r="B4083" t="s">
        <v>7381</v>
      </c>
      <c r="C4083" t="s">
        <v>1738</v>
      </c>
      <c r="D4083" t="s">
        <v>6891</v>
      </c>
      <c r="E4083" t="s">
        <v>1705</v>
      </c>
      <c r="H4083" t="str">
        <f>INDEX('Vensim Variables'!$B:$B,MATCH(EPS!$B4083,'Vensim Variables'!$A:$A,0))</f>
        <v>g pollutant</v>
      </c>
      <c r="I4083" t="str">
        <f t="shared" si="126"/>
        <v>VOC</v>
      </c>
      <c r="J4083">
        <f>INDEX(NoSettings!$D:$D,MATCH(EPS!$A4083,NoSettings!$A:$A,0))</f>
        <v>0</v>
      </c>
      <c r="K4083">
        <f>INDEX(GWP!$C$2:$C$13,MATCH(EPS!I4083,GWP!$B$2:$B$13,0))</f>
        <v>0</v>
      </c>
      <c r="L4083" s="4">
        <f t="shared" si="127"/>
        <v>0</v>
      </c>
    </row>
    <row r="4084" spans="1:12">
      <c r="A4084" t="s">
        <v>9688</v>
      </c>
      <c r="B4084" t="s">
        <v>7381</v>
      </c>
      <c r="C4084" t="s">
        <v>1738</v>
      </c>
      <c r="D4084" t="s">
        <v>6891</v>
      </c>
      <c r="E4084" t="s">
        <v>1706</v>
      </c>
      <c r="H4084" t="str">
        <f>INDEX('Vensim Variables'!$B:$B,MATCH(EPS!$B4084,'Vensim Variables'!$A:$A,0))</f>
        <v>g pollutant</v>
      </c>
      <c r="I4084" t="str">
        <f t="shared" si="126"/>
        <v>CO</v>
      </c>
      <c r="J4084">
        <f>INDEX(NoSettings!$D:$D,MATCH(EPS!$A4084,NoSettings!$A:$A,0))</f>
        <v>0</v>
      </c>
      <c r="K4084">
        <f>INDEX(GWP!$C$2:$C$13,MATCH(EPS!I4084,GWP!$B$2:$B$13,0))</f>
        <v>0</v>
      </c>
      <c r="L4084" s="4">
        <f t="shared" si="127"/>
        <v>0</v>
      </c>
    </row>
    <row r="4085" spans="1:12">
      <c r="A4085" t="s">
        <v>9689</v>
      </c>
      <c r="B4085" t="s">
        <v>7381</v>
      </c>
      <c r="C4085" t="s">
        <v>1738</v>
      </c>
      <c r="D4085" t="s">
        <v>6891</v>
      </c>
      <c r="E4085" t="s">
        <v>1707</v>
      </c>
      <c r="H4085" t="str">
        <f>INDEX('Vensim Variables'!$B:$B,MATCH(EPS!$B4085,'Vensim Variables'!$A:$A,0))</f>
        <v>g pollutant</v>
      </c>
      <c r="I4085" t="str">
        <f t="shared" si="126"/>
        <v>NOx</v>
      </c>
      <c r="J4085">
        <f>INDEX(NoSettings!$D:$D,MATCH(EPS!$A4085,NoSettings!$A:$A,0))</f>
        <v>0</v>
      </c>
      <c r="K4085">
        <f>INDEX(GWP!$C$2:$C$13,MATCH(EPS!I4085,GWP!$B$2:$B$13,0))</f>
        <v>0</v>
      </c>
      <c r="L4085" s="4">
        <f t="shared" si="127"/>
        <v>0</v>
      </c>
    </row>
    <row r="4086" spans="1:12">
      <c r="A4086" t="s">
        <v>9690</v>
      </c>
      <c r="B4086" t="s">
        <v>7381</v>
      </c>
      <c r="C4086" t="s">
        <v>1738</v>
      </c>
      <c r="D4086" t="s">
        <v>6891</v>
      </c>
      <c r="E4086" t="s">
        <v>1708</v>
      </c>
      <c r="H4086" t="str">
        <f>INDEX('Vensim Variables'!$B:$B,MATCH(EPS!$B4086,'Vensim Variables'!$A:$A,0))</f>
        <v>g pollutant</v>
      </c>
      <c r="I4086" t="str">
        <f t="shared" si="126"/>
        <v>PM10</v>
      </c>
      <c r="J4086">
        <f>INDEX(NoSettings!$D:$D,MATCH(EPS!$A4086,NoSettings!$A:$A,0))</f>
        <v>0</v>
      </c>
      <c r="K4086">
        <f>INDEX(GWP!$C$2:$C$13,MATCH(EPS!I4086,GWP!$B$2:$B$13,0))</f>
        <v>0</v>
      </c>
      <c r="L4086" s="4">
        <f t="shared" si="127"/>
        <v>0</v>
      </c>
    </row>
    <row r="4087" spans="1:12">
      <c r="A4087" t="s">
        <v>9691</v>
      </c>
      <c r="B4087" t="s">
        <v>7381</v>
      </c>
      <c r="C4087" t="s">
        <v>1738</v>
      </c>
      <c r="D4087" t="s">
        <v>6891</v>
      </c>
      <c r="E4087" t="s">
        <v>1709</v>
      </c>
      <c r="H4087" t="str">
        <f>INDEX('Vensim Variables'!$B:$B,MATCH(EPS!$B4087,'Vensim Variables'!$A:$A,0))</f>
        <v>g pollutant</v>
      </c>
      <c r="I4087" t="str">
        <f t="shared" si="126"/>
        <v>PM25</v>
      </c>
      <c r="J4087">
        <f>INDEX(NoSettings!$D:$D,MATCH(EPS!$A4087,NoSettings!$A:$A,0))</f>
        <v>0</v>
      </c>
      <c r="K4087">
        <f>INDEX(GWP!$C$2:$C$13,MATCH(EPS!I4087,GWP!$B$2:$B$13,0))</f>
        <v>0</v>
      </c>
      <c r="L4087" s="4">
        <f t="shared" si="127"/>
        <v>0</v>
      </c>
    </row>
    <row r="4088" spans="1:12">
      <c r="A4088" t="s">
        <v>9692</v>
      </c>
      <c r="B4088" t="s">
        <v>7381</v>
      </c>
      <c r="C4088" t="s">
        <v>1738</v>
      </c>
      <c r="D4088" t="s">
        <v>6891</v>
      </c>
      <c r="E4088" t="s">
        <v>1710</v>
      </c>
      <c r="H4088" t="str">
        <f>INDEX('Vensim Variables'!$B:$B,MATCH(EPS!$B4088,'Vensim Variables'!$A:$A,0))</f>
        <v>g pollutant</v>
      </c>
      <c r="I4088" t="str">
        <f t="shared" si="126"/>
        <v>SOx</v>
      </c>
      <c r="J4088">
        <f>INDEX(NoSettings!$D:$D,MATCH(EPS!$A4088,NoSettings!$A:$A,0))</f>
        <v>0</v>
      </c>
      <c r="K4088">
        <f>INDEX(GWP!$C$2:$C$13,MATCH(EPS!I4088,GWP!$B$2:$B$13,0))</f>
        <v>0</v>
      </c>
      <c r="L4088" s="4">
        <f t="shared" si="127"/>
        <v>0</v>
      </c>
    </row>
    <row r="4089" spans="1:12">
      <c r="A4089" t="s">
        <v>9693</v>
      </c>
      <c r="B4089" t="s">
        <v>7381</v>
      </c>
      <c r="C4089" t="s">
        <v>1738</v>
      </c>
      <c r="D4089" t="s">
        <v>6891</v>
      </c>
      <c r="E4089" t="s">
        <v>1711</v>
      </c>
      <c r="H4089" t="str">
        <f>INDEX('Vensim Variables'!$B:$B,MATCH(EPS!$B4089,'Vensim Variables'!$A:$A,0))</f>
        <v>g pollutant</v>
      </c>
      <c r="I4089" t="str">
        <f t="shared" si="126"/>
        <v>BC</v>
      </c>
      <c r="J4089">
        <f>INDEX(NoSettings!$D:$D,MATCH(EPS!$A4089,NoSettings!$A:$A,0))</f>
        <v>0</v>
      </c>
      <c r="K4089">
        <f>INDEX(GWP!$C$2:$C$13,MATCH(EPS!I4089,GWP!$B$2:$B$13,0))</f>
        <v>0</v>
      </c>
      <c r="L4089" s="4">
        <f t="shared" si="127"/>
        <v>0</v>
      </c>
    </row>
    <row r="4090" spans="1:12">
      <c r="A4090" t="s">
        <v>9694</v>
      </c>
      <c r="B4090" t="s">
        <v>7381</v>
      </c>
      <c r="C4090" t="s">
        <v>1738</v>
      </c>
      <c r="D4090" t="s">
        <v>6891</v>
      </c>
      <c r="E4090" t="s">
        <v>1712</v>
      </c>
      <c r="H4090" t="str">
        <f>INDEX('Vensim Variables'!$B:$B,MATCH(EPS!$B4090,'Vensim Variables'!$A:$A,0))</f>
        <v>g pollutant</v>
      </c>
      <c r="I4090" t="str">
        <f t="shared" si="126"/>
        <v>OC</v>
      </c>
      <c r="J4090">
        <f>INDEX(NoSettings!$D:$D,MATCH(EPS!$A4090,NoSettings!$A:$A,0))</f>
        <v>0</v>
      </c>
      <c r="K4090">
        <f>INDEX(GWP!$C$2:$C$13,MATCH(EPS!I4090,GWP!$B$2:$B$13,0))</f>
        <v>0</v>
      </c>
      <c r="L4090" s="4">
        <f t="shared" si="127"/>
        <v>0</v>
      </c>
    </row>
    <row r="4091" spans="1:12">
      <c r="A4091" t="s">
        <v>9695</v>
      </c>
      <c r="B4091" t="s">
        <v>7381</v>
      </c>
      <c r="C4091" t="s">
        <v>1738</v>
      </c>
      <c r="D4091" t="s">
        <v>6891</v>
      </c>
      <c r="E4091" t="s">
        <v>1713</v>
      </c>
      <c r="H4091" t="str">
        <f>INDEX('Vensim Variables'!$B:$B,MATCH(EPS!$B4091,'Vensim Variables'!$A:$A,0))</f>
        <v>g pollutant</v>
      </c>
      <c r="I4091" t="str">
        <f t="shared" si="126"/>
        <v>CH4</v>
      </c>
      <c r="J4091">
        <f>INDEX(NoSettings!$D:$D,MATCH(EPS!$A4091,NoSettings!$A:$A,0))</f>
        <v>0</v>
      </c>
      <c r="K4091">
        <f>INDEX(GWP!$C$2:$C$13,MATCH(EPS!I4091,GWP!$B$2:$B$13,0))</f>
        <v>28</v>
      </c>
      <c r="L4091" s="4">
        <f t="shared" si="127"/>
        <v>0</v>
      </c>
    </row>
    <row r="4092" spans="1:12">
      <c r="A4092" t="s">
        <v>9696</v>
      </c>
      <c r="B4092" t="s">
        <v>7381</v>
      </c>
      <c r="C4092" t="s">
        <v>1738</v>
      </c>
      <c r="D4092" t="s">
        <v>6891</v>
      </c>
      <c r="E4092" t="s">
        <v>1714</v>
      </c>
      <c r="H4092" t="str">
        <f>INDEX('Vensim Variables'!$B:$B,MATCH(EPS!$B4092,'Vensim Variables'!$A:$A,0))</f>
        <v>g pollutant</v>
      </c>
      <c r="I4092" t="str">
        <f t="shared" si="126"/>
        <v>N2O</v>
      </c>
      <c r="J4092">
        <f>INDEX(NoSettings!$D:$D,MATCH(EPS!$A4092,NoSettings!$A:$A,0))</f>
        <v>0</v>
      </c>
      <c r="K4092">
        <f>INDEX(GWP!$C$2:$C$13,MATCH(EPS!I4092,GWP!$B$2:$B$13,0))</f>
        <v>265</v>
      </c>
      <c r="L4092" s="4">
        <f t="shared" si="127"/>
        <v>0</v>
      </c>
    </row>
    <row r="4093" spans="1:12">
      <c r="A4093" t="s">
        <v>9697</v>
      </c>
      <c r="B4093" t="s">
        <v>7381</v>
      </c>
      <c r="C4093" t="s">
        <v>1738</v>
      </c>
      <c r="D4093" t="s">
        <v>6891</v>
      </c>
      <c r="E4093" t="s">
        <v>1715</v>
      </c>
      <c r="H4093" t="str">
        <f>INDEX('Vensim Variables'!$B:$B,MATCH(EPS!$B4093,'Vensim Variables'!$A:$A,0))</f>
        <v>g pollutant</v>
      </c>
      <c r="I4093" t="str">
        <f t="shared" si="126"/>
        <v>F gases</v>
      </c>
      <c r="J4093">
        <f>INDEX(NoSettings!$D:$D,MATCH(EPS!$A4093,NoSettings!$A:$A,0))</f>
        <v>0</v>
      </c>
      <c r="K4093">
        <f>INDEX(GWP!$C$2:$C$13,MATCH(EPS!I4093,GWP!$B$2:$B$13,0))</f>
        <v>1</v>
      </c>
      <c r="L4093" s="4">
        <f t="shared" si="127"/>
        <v>0</v>
      </c>
    </row>
    <row r="4094" spans="1:12">
      <c r="A4094" t="s">
        <v>9698</v>
      </c>
      <c r="B4094" t="s">
        <v>7381</v>
      </c>
      <c r="C4094" t="s">
        <v>1738</v>
      </c>
      <c r="D4094" t="s">
        <v>6892</v>
      </c>
      <c r="E4094" t="s">
        <v>1702</v>
      </c>
      <c r="H4094" t="str">
        <f>INDEX('Vensim Variables'!$B:$B,MATCH(EPS!$B4094,'Vensim Variables'!$A:$A,0))</f>
        <v>g pollutant</v>
      </c>
      <c r="I4094" t="str">
        <f t="shared" si="126"/>
        <v>CO2</v>
      </c>
      <c r="J4094">
        <f>INDEX(NoSettings!$D:$D,MATCH(EPS!$A4094,NoSettings!$A:$A,0))</f>
        <v>0</v>
      </c>
      <c r="K4094">
        <f>INDEX(GWP!$C$2:$C$13,MATCH(EPS!I4094,GWP!$B$2:$B$13,0))</f>
        <v>1</v>
      </c>
      <c r="L4094" s="4">
        <f t="shared" si="127"/>
        <v>0</v>
      </c>
    </row>
    <row r="4095" spans="1:12">
      <c r="A4095" t="s">
        <v>9699</v>
      </c>
      <c r="B4095" t="s">
        <v>7381</v>
      </c>
      <c r="C4095" t="s">
        <v>1738</v>
      </c>
      <c r="D4095" t="s">
        <v>6892</v>
      </c>
      <c r="E4095" t="s">
        <v>1705</v>
      </c>
      <c r="H4095" t="str">
        <f>INDEX('Vensim Variables'!$B:$B,MATCH(EPS!$B4095,'Vensim Variables'!$A:$A,0))</f>
        <v>g pollutant</v>
      </c>
      <c r="I4095" t="str">
        <f t="shared" si="126"/>
        <v>VOC</v>
      </c>
      <c r="J4095">
        <f>INDEX(NoSettings!$D:$D,MATCH(EPS!$A4095,NoSettings!$A:$A,0))</f>
        <v>0</v>
      </c>
      <c r="K4095">
        <f>INDEX(GWP!$C$2:$C$13,MATCH(EPS!I4095,GWP!$B$2:$B$13,0))</f>
        <v>0</v>
      </c>
      <c r="L4095" s="4">
        <f t="shared" si="127"/>
        <v>0</v>
      </c>
    </row>
    <row r="4096" spans="1:12">
      <c r="A4096" t="s">
        <v>9700</v>
      </c>
      <c r="B4096" t="s">
        <v>7381</v>
      </c>
      <c r="C4096" t="s">
        <v>1738</v>
      </c>
      <c r="D4096" t="s">
        <v>6892</v>
      </c>
      <c r="E4096" t="s">
        <v>1706</v>
      </c>
      <c r="H4096" t="str">
        <f>INDEX('Vensim Variables'!$B:$B,MATCH(EPS!$B4096,'Vensim Variables'!$A:$A,0))</f>
        <v>g pollutant</v>
      </c>
      <c r="I4096" t="str">
        <f t="shared" si="126"/>
        <v>CO</v>
      </c>
      <c r="J4096">
        <f>INDEX(NoSettings!$D:$D,MATCH(EPS!$A4096,NoSettings!$A:$A,0))</f>
        <v>0</v>
      </c>
      <c r="K4096">
        <f>INDEX(GWP!$C$2:$C$13,MATCH(EPS!I4096,GWP!$B$2:$B$13,0))</f>
        <v>0</v>
      </c>
      <c r="L4096" s="4">
        <f t="shared" si="127"/>
        <v>0</v>
      </c>
    </row>
    <row r="4097" spans="1:12">
      <c r="A4097" t="s">
        <v>9701</v>
      </c>
      <c r="B4097" t="s">
        <v>7381</v>
      </c>
      <c r="C4097" t="s">
        <v>1738</v>
      </c>
      <c r="D4097" t="s">
        <v>6892</v>
      </c>
      <c r="E4097" t="s">
        <v>1707</v>
      </c>
      <c r="H4097" t="str">
        <f>INDEX('Vensim Variables'!$B:$B,MATCH(EPS!$B4097,'Vensim Variables'!$A:$A,0))</f>
        <v>g pollutant</v>
      </c>
      <c r="I4097" t="str">
        <f t="shared" si="126"/>
        <v>NOx</v>
      </c>
      <c r="J4097">
        <f>INDEX(NoSettings!$D:$D,MATCH(EPS!$A4097,NoSettings!$A:$A,0))</f>
        <v>0</v>
      </c>
      <c r="K4097">
        <f>INDEX(GWP!$C$2:$C$13,MATCH(EPS!I4097,GWP!$B$2:$B$13,0))</f>
        <v>0</v>
      </c>
      <c r="L4097" s="4">
        <f t="shared" si="127"/>
        <v>0</v>
      </c>
    </row>
    <row r="4098" spans="1:12">
      <c r="A4098" t="s">
        <v>9702</v>
      </c>
      <c r="B4098" t="s">
        <v>7381</v>
      </c>
      <c r="C4098" t="s">
        <v>1738</v>
      </c>
      <c r="D4098" t="s">
        <v>6892</v>
      </c>
      <c r="E4098" t="s">
        <v>1708</v>
      </c>
      <c r="H4098" t="str">
        <f>INDEX('Vensim Variables'!$B:$B,MATCH(EPS!$B4098,'Vensim Variables'!$A:$A,0))</f>
        <v>g pollutant</v>
      </c>
      <c r="I4098" t="str">
        <f t="shared" si="126"/>
        <v>PM10</v>
      </c>
      <c r="J4098">
        <f>INDEX(NoSettings!$D:$D,MATCH(EPS!$A4098,NoSettings!$A:$A,0))</f>
        <v>0</v>
      </c>
      <c r="K4098">
        <f>INDEX(GWP!$C$2:$C$13,MATCH(EPS!I4098,GWP!$B$2:$B$13,0))</f>
        <v>0</v>
      </c>
      <c r="L4098" s="4">
        <f t="shared" si="127"/>
        <v>0</v>
      </c>
    </row>
    <row r="4099" spans="1:12">
      <c r="A4099" t="s">
        <v>9703</v>
      </c>
      <c r="B4099" t="s">
        <v>7381</v>
      </c>
      <c r="C4099" t="s">
        <v>1738</v>
      </c>
      <c r="D4099" t="s">
        <v>6892</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INDEX(NoSettings!$D:$D,MATCH(EPS!$A4099,NoSettings!$A:$A,0))</f>
        <v>0</v>
      </c>
      <c r="K4099">
        <f>INDEX(GWP!$C$2:$C$13,MATCH(EPS!I4099,GWP!$B$2:$B$13,0))</f>
        <v>0</v>
      </c>
      <c r="L4099" s="4">
        <f t="shared" ref="L4099:L4162" si="129">IF(H4099="g pollutant",K4099*J4099/10^12,IF(H4099="MMTCO2e",J4099,IF(H4099="MWh",J4099,0)))</f>
        <v>0</v>
      </c>
    </row>
    <row r="4100" spans="1:12">
      <c r="A4100" t="s">
        <v>9704</v>
      </c>
      <c r="B4100" t="s">
        <v>7381</v>
      </c>
      <c r="C4100" t="s">
        <v>1738</v>
      </c>
      <c r="D4100" t="s">
        <v>6892</v>
      </c>
      <c r="E4100" t="s">
        <v>1710</v>
      </c>
      <c r="H4100" t="str">
        <f>INDEX('Vensim Variables'!$B:$B,MATCH(EPS!$B4100,'Vensim Variables'!$A:$A,0))</f>
        <v>g pollutant</v>
      </c>
      <c r="I4100" t="str">
        <f t="shared" si="128"/>
        <v>SOx</v>
      </c>
      <c r="J4100">
        <f>INDEX(NoSettings!$D:$D,MATCH(EPS!$A4100,NoSettings!$A:$A,0))</f>
        <v>0</v>
      </c>
      <c r="K4100">
        <f>INDEX(GWP!$C$2:$C$13,MATCH(EPS!I4100,GWP!$B$2:$B$13,0))</f>
        <v>0</v>
      </c>
      <c r="L4100" s="4">
        <f t="shared" si="129"/>
        <v>0</v>
      </c>
    </row>
    <row r="4101" spans="1:12">
      <c r="A4101" t="s">
        <v>9705</v>
      </c>
      <c r="B4101" t="s">
        <v>7381</v>
      </c>
      <c r="C4101" t="s">
        <v>1738</v>
      </c>
      <c r="D4101" t="s">
        <v>6892</v>
      </c>
      <c r="E4101" t="s">
        <v>1711</v>
      </c>
      <c r="H4101" t="str">
        <f>INDEX('Vensim Variables'!$B:$B,MATCH(EPS!$B4101,'Vensim Variables'!$A:$A,0))</f>
        <v>g pollutant</v>
      </c>
      <c r="I4101" t="str">
        <f t="shared" si="128"/>
        <v>BC</v>
      </c>
      <c r="J4101">
        <f>INDEX(NoSettings!$D:$D,MATCH(EPS!$A4101,NoSettings!$A:$A,0))</f>
        <v>0</v>
      </c>
      <c r="K4101">
        <f>INDEX(GWP!$C$2:$C$13,MATCH(EPS!I4101,GWP!$B$2:$B$13,0))</f>
        <v>0</v>
      </c>
      <c r="L4101" s="4">
        <f t="shared" si="129"/>
        <v>0</v>
      </c>
    </row>
    <row r="4102" spans="1:12">
      <c r="A4102" t="s">
        <v>9706</v>
      </c>
      <c r="B4102" t="s">
        <v>7381</v>
      </c>
      <c r="C4102" t="s">
        <v>1738</v>
      </c>
      <c r="D4102" t="s">
        <v>6892</v>
      </c>
      <c r="E4102" t="s">
        <v>1712</v>
      </c>
      <c r="H4102" t="str">
        <f>INDEX('Vensim Variables'!$B:$B,MATCH(EPS!$B4102,'Vensim Variables'!$A:$A,0))</f>
        <v>g pollutant</v>
      </c>
      <c r="I4102" t="str">
        <f t="shared" si="128"/>
        <v>OC</v>
      </c>
      <c r="J4102">
        <f>INDEX(NoSettings!$D:$D,MATCH(EPS!$A4102,NoSettings!$A:$A,0))</f>
        <v>0</v>
      </c>
      <c r="K4102">
        <f>INDEX(GWP!$C$2:$C$13,MATCH(EPS!I4102,GWP!$B$2:$B$13,0))</f>
        <v>0</v>
      </c>
      <c r="L4102" s="4">
        <f t="shared" si="129"/>
        <v>0</v>
      </c>
    </row>
    <row r="4103" spans="1:12">
      <c r="A4103" t="s">
        <v>9707</v>
      </c>
      <c r="B4103" t="s">
        <v>7381</v>
      </c>
      <c r="C4103" t="s">
        <v>1738</v>
      </c>
      <c r="D4103" t="s">
        <v>6892</v>
      </c>
      <c r="E4103" t="s">
        <v>1713</v>
      </c>
      <c r="H4103" t="str">
        <f>INDEX('Vensim Variables'!$B:$B,MATCH(EPS!$B4103,'Vensim Variables'!$A:$A,0))</f>
        <v>g pollutant</v>
      </c>
      <c r="I4103" t="str">
        <f t="shared" si="128"/>
        <v>CH4</v>
      </c>
      <c r="J4103">
        <f>INDEX(NoSettings!$D:$D,MATCH(EPS!$A4103,NoSettings!$A:$A,0))</f>
        <v>0</v>
      </c>
      <c r="K4103">
        <f>INDEX(GWP!$C$2:$C$13,MATCH(EPS!I4103,GWP!$B$2:$B$13,0))</f>
        <v>28</v>
      </c>
      <c r="L4103" s="4">
        <f t="shared" si="129"/>
        <v>0</v>
      </c>
    </row>
    <row r="4104" spans="1:12">
      <c r="A4104" t="s">
        <v>9708</v>
      </c>
      <c r="B4104" t="s">
        <v>7381</v>
      </c>
      <c r="C4104" t="s">
        <v>1738</v>
      </c>
      <c r="D4104" t="s">
        <v>6892</v>
      </c>
      <c r="E4104" t="s">
        <v>1714</v>
      </c>
      <c r="H4104" t="str">
        <f>INDEX('Vensim Variables'!$B:$B,MATCH(EPS!$B4104,'Vensim Variables'!$A:$A,0))</f>
        <v>g pollutant</v>
      </c>
      <c r="I4104" t="str">
        <f t="shared" si="128"/>
        <v>N2O</v>
      </c>
      <c r="J4104">
        <f>INDEX(NoSettings!$D:$D,MATCH(EPS!$A4104,NoSettings!$A:$A,0))</f>
        <v>0</v>
      </c>
      <c r="K4104">
        <f>INDEX(GWP!$C$2:$C$13,MATCH(EPS!I4104,GWP!$B$2:$B$13,0))</f>
        <v>265</v>
      </c>
      <c r="L4104" s="4">
        <f t="shared" si="129"/>
        <v>0</v>
      </c>
    </row>
    <row r="4105" spans="1:12">
      <c r="A4105" t="s">
        <v>9709</v>
      </c>
      <c r="B4105" t="s">
        <v>7381</v>
      </c>
      <c r="C4105" t="s">
        <v>1738</v>
      </c>
      <c r="D4105" t="s">
        <v>6892</v>
      </c>
      <c r="E4105" t="s">
        <v>1715</v>
      </c>
      <c r="H4105" t="str">
        <f>INDEX('Vensim Variables'!$B:$B,MATCH(EPS!$B4105,'Vensim Variables'!$A:$A,0))</f>
        <v>g pollutant</v>
      </c>
      <c r="I4105" t="str">
        <f t="shared" si="128"/>
        <v>F gases</v>
      </c>
      <c r="J4105">
        <f>INDEX(NoSettings!$D:$D,MATCH(EPS!$A4105,NoSettings!$A:$A,0))</f>
        <v>0</v>
      </c>
      <c r="K4105">
        <f>INDEX(GWP!$C$2:$C$13,MATCH(EPS!I4105,GWP!$B$2:$B$13,0))</f>
        <v>1</v>
      </c>
      <c r="L4105" s="4">
        <f t="shared" si="129"/>
        <v>0</v>
      </c>
    </row>
    <row r="4106" spans="1:12">
      <c r="A4106" t="s">
        <v>9710</v>
      </c>
      <c r="B4106" t="s">
        <v>7381</v>
      </c>
      <c r="C4106" t="s">
        <v>1738</v>
      </c>
      <c r="D4106" t="s">
        <v>6893</v>
      </c>
      <c r="E4106" t="s">
        <v>1702</v>
      </c>
      <c r="H4106" t="str">
        <f>INDEX('Vensim Variables'!$B:$B,MATCH(EPS!$B4106,'Vensim Variables'!$A:$A,0))</f>
        <v>g pollutant</v>
      </c>
      <c r="I4106" t="str">
        <f t="shared" si="128"/>
        <v>CO2</v>
      </c>
      <c r="J4106">
        <f>INDEX(NoSettings!$D:$D,MATCH(EPS!$A4106,NoSettings!$A:$A,0))</f>
        <v>0</v>
      </c>
      <c r="K4106">
        <f>INDEX(GWP!$C$2:$C$13,MATCH(EPS!I4106,GWP!$B$2:$B$13,0))</f>
        <v>1</v>
      </c>
      <c r="L4106" s="4">
        <f t="shared" si="129"/>
        <v>0</v>
      </c>
    </row>
    <row r="4107" spans="1:12">
      <c r="A4107" t="s">
        <v>9711</v>
      </c>
      <c r="B4107" t="s">
        <v>7381</v>
      </c>
      <c r="C4107" t="s">
        <v>1738</v>
      </c>
      <c r="D4107" t="s">
        <v>6893</v>
      </c>
      <c r="E4107" t="s">
        <v>1705</v>
      </c>
      <c r="H4107" t="str">
        <f>INDEX('Vensim Variables'!$B:$B,MATCH(EPS!$B4107,'Vensim Variables'!$A:$A,0))</f>
        <v>g pollutant</v>
      </c>
      <c r="I4107" t="str">
        <f t="shared" si="128"/>
        <v>VOC</v>
      </c>
      <c r="J4107">
        <f>INDEX(NoSettings!$D:$D,MATCH(EPS!$A4107,NoSettings!$A:$A,0))</f>
        <v>0</v>
      </c>
      <c r="K4107">
        <f>INDEX(GWP!$C$2:$C$13,MATCH(EPS!I4107,GWP!$B$2:$B$13,0))</f>
        <v>0</v>
      </c>
      <c r="L4107" s="4">
        <f t="shared" si="129"/>
        <v>0</v>
      </c>
    </row>
    <row r="4108" spans="1:12">
      <c r="A4108" t="s">
        <v>9712</v>
      </c>
      <c r="B4108" t="s">
        <v>7381</v>
      </c>
      <c r="C4108" t="s">
        <v>1738</v>
      </c>
      <c r="D4108" t="s">
        <v>6893</v>
      </c>
      <c r="E4108" t="s">
        <v>1706</v>
      </c>
      <c r="H4108" t="str">
        <f>INDEX('Vensim Variables'!$B:$B,MATCH(EPS!$B4108,'Vensim Variables'!$A:$A,0))</f>
        <v>g pollutant</v>
      </c>
      <c r="I4108" t="str">
        <f t="shared" si="128"/>
        <v>CO</v>
      </c>
      <c r="J4108">
        <f>INDEX(NoSettings!$D:$D,MATCH(EPS!$A4108,NoSettings!$A:$A,0))</f>
        <v>0</v>
      </c>
      <c r="K4108">
        <f>INDEX(GWP!$C$2:$C$13,MATCH(EPS!I4108,GWP!$B$2:$B$13,0))</f>
        <v>0</v>
      </c>
      <c r="L4108" s="4">
        <f t="shared" si="129"/>
        <v>0</v>
      </c>
    </row>
    <row r="4109" spans="1:12">
      <c r="A4109" t="s">
        <v>9713</v>
      </c>
      <c r="B4109" t="s">
        <v>7381</v>
      </c>
      <c r="C4109" t="s">
        <v>1738</v>
      </c>
      <c r="D4109" t="s">
        <v>6893</v>
      </c>
      <c r="E4109" t="s">
        <v>1707</v>
      </c>
      <c r="H4109" t="str">
        <f>INDEX('Vensim Variables'!$B:$B,MATCH(EPS!$B4109,'Vensim Variables'!$A:$A,0))</f>
        <v>g pollutant</v>
      </c>
      <c r="I4109" t="str">
        <f t="shared" si="128"/>
        <v>NOx</v>
      </c>
      <c r="J4109">
        <f>INDEX(NoSettings!$D:$D,MATCH(EPS!$A4109,NoSettings!$A:$A,0))</f>
        <v>0</v>
      </c>
      <c r="K4109">
        <f>INDEX(GWP!$C$2:$C$13,MATCH(EPS!I4109,GWP!$B$2:$B$13,0))</f>
        <v>0</v>
      </c>
      <c r="L4109" s="4">
        <f t="shared" si="129"/>
        <v>0</v>
      </c>
    </row>
    <row r="4110" spans="1:12">
      <c r="A4110" t="s">
        <v>9714</v>
      </c>
      <c r="B4110" t="s">
        <v>7381</v>
      </c>
      <c r="C4110" t="s">
        <v>1738</v>
      </c>
      <c r="D4110" t="s">
        <v>6893</v>
      </c>
      <c r="E4110" t="s">
        <v>1708</v>
      </c>
      <c r="H4110" t="str">
        <f>INDEX('Vensim Variables'!$B:$B,MATCH(EPS!$B4110,'Vensim Variables'!$A:$A,0))</f>
        <v>g pollutant</v>
      </c>
      <c r="I4110" t="str">
        <f t="shared" si="128"/>
        <v>PM10</v>
      </c>
      <c r="J4110">
        <f>INDEX(NoSettings!$D:$D,MATCH(EPS!$A4110,NoSettings!$A:$A,0))</f>
        <v>0</v>
      </c>
      <c r="K4110">
        <f>INDEX(GWP!$C$2:$C$13,MATCH(EPS!I4110,GWP!$B$2:$B$13,0))</f>
        <v>0</v>
      </c>
      <c r="L4110" s="4">
        <f t="shared" si="129"/>
        <v>0</v>
      </c>
    </row>
    <row r="4111" spans="1:12">
      <c r="A4111" t="s">
        <v>9715</v>
      </c>
      <c r="B4111" t="s">
        <v>7381</v>
      </c>
      <c r="C4111" t="s">
        <v>1738</v>
      </c>
      <c r="D4111" t="s">
        <v>6893</v>
      </c>
      <c r="E4111" t="s">
        <v>1709</v>
      </c>
      <c r="H4111" t="str">
        <f>INDEX('Vensim Variables'!$B:$B,MATCH(EPS!$B4111,'Vensim Variables'!$A:$A,0))</f>
        <v>g pollutant</v>
      </c>
      <c r="I4111" t="str">
        <f t="shared" si="128"/>
        <v>PM25</v>
      </c>
      <c r="J4111">
        <f>INDEX(NoSettings!$D:$D,MATCH(EPS!$A4111,NoSettings!$A:$A,0))</f>
        <v>0</v>
      </c>
      <c r="K4111">
        <f>INDEX(GWP!$C$2:$C$13,MATCH(EPS!I4111,GWP!$B$2:$B$13,0))</f>
        <v>0</v>
      </c>
      <c r="L4111" s="4">
        <f t="shared" si="129"/>
        <v>0</v>
      </c>
    </row>
    <row r="4112" spans="1:12">
      <c r="A4112" t="s">
        <v>9716</v>
      </c>
      <c r="B4112" t="s">
        <v>7381</v>
      </c>
      <c r="C4112" t="s">
        <v>1738</v>
      </c>
      <c r="D4112" t="s">
        <v>6893</v>
      </c>
      <c r="E4112" t="s">
        <v>1710</v>
      </c>
      <c r="H4112" t="str">
        <f>INDEX('Vensim Variables'!$B:$B,MATCH(EPS!$B4112,'Vensim Variables'!$A:$A,0))</f>
        <v>g pollutant</v>
      </c>
      <c r="I4112" t="str">
        <f t="shared" si="128"/>
        <v>SOx</v>
      </c>
      <c r="J4112">
        <f>INDEX(NoSettings!$D:$D,MATCH(EPS!$A4112,NoSettings!$A:$A,0))</f>
        <v>0</v>
      </c>
      <c r="K4112">
        <f>INDEX(GWP!$C$2:$C$13,MATCH(EPS!I4112,GWP!$B$2:$B$13,0))</f>
        <v>0</v>
      </c>
      <c r="L4112" s="4">
        <f t="shared" si="129"/>
        <v>0</v>
      </c>
    </row>
    <row r="4113" spans="1:12">
      <c r="A4113" t="s">
        <v>9717</v>
      </c>
      <c r="B4113" t="s">
        <v>7381</v>
      </c>
      <c r="C4113" t="s">
        <v>1738</v>
      </c>
      <c r="D4113" t="s">
        <v>6893</v>
      </c>
      <c r="E4113" t="s">
        <v>1711</v>
      </c>
      <c r="H4113" t="str">
        <f>INDEX('Vensim Variables'!$B:$B,MATCH(EPS!$B4113,'Vensim Variables'!$A:$A,0))</f>
        <v>g pollutant</v>
      </c>
      <c r="I4113" t="str">
        <f t="shared" si="128"/>
        <v>BC</v>
      </c>
      <c r="J4113">
        <f>INDEX(NoSettings!$D:$D,MATCH(EPS!$A4113,NoSettings!$A:$A,0))</f>
        <v>0</v>
      </c>
      <c r="K4113">
        <f>INDEX(GWP!$C$2:$C$13,MATCH(EPS!I4113,GWP!$B$2:$B$13,0))</f>
        <v>0</v>
      </c>
      <c r="L4113" s="4">
        <f t="shared" si="129"/>
        <v>0</v>
      </c>
    </row>
    <row r="4114" spans="1:12">
      <c r="A4114" t="s">
        <v>9718</v>
      </c>
      <c r="B4114" t="s">
        <v>7381</v>
      </c>
      <c r="C4114" t="s">
        <v>1738</v>
      </c>
      <c r="D4114" t="s">
        <v>6893</v>
      </c>
      <c r="E4114" t="s">
        <v>1712</v>
      </c>
      <c r="H4114" t="str">
        <f>INDEX('Vensim Variables'!$B:$B,MATCH(EPS!$B4114,'Vensim Variables'!$A:$A,0))</f>
        <v>g pollutant</v>
      </c>
      <c r="I4114" t="str">
        <f t="shared" si="128"/>
        <v>OC</v>
      </c>
      <c r="J4114">
        <f>INDEX(NoSettings!$D:$D,MATCH(EPS!$A4114,NoSettings!$A:$A,0))</f>
        <v>0</v>
      </c>
      <c r="K4114">
        <f>INDEX(GWP!$C$2:$C$13,MATCH(EPS!I4114,GWP!$B$2:$B$13,0))</f>
        <v>0</v>
      </c>
      <c r="L4114" s="4">
        <f t="shared" si="129"/>
        <v>0</v>
      </c>
    </row>
    <row r="4115" spans="1:12">
      <c r="A4115" t="s">
        <v>9719</v>
      </c>
      <c r="B4115" t="s">
        <v>7381</v>
      </c>
      <c r="C4115" t="s">
        <v>1738</v>
      </c>
      <c r="D4115" t="s">
        <v>6893</v>
      </c>
      <c r="E4115" t="s">
        <v>1713</v>
      </c>
      <c r="H4115" t="str">
        <f>INDEX('Vensim Variables'!$B:$B,MATCH(EPS!$B4115,'Vensim Variables'!$A:$A,0))</f>
        <v>g pollutant</v>
      </c>
      <c r="I4115" t="str">
        <f t="shared" si="128"/>
        <v>CH4</v>
      </c>
      <c r="J4115">
        <f>INDEX(NoSettings!$D:$D,MATCH(EPS!$A4115,NoSettings!$A:$A,0))</f>
        <v>0</v>
      </c>
      <c r="K4115">
        <f>INDEX(GWP!$C$2:$C$13,MATCH(EPS!I4115,GWP!$B$2:$B$13,0))</f>
        <v>28</v>
      </c>
      <c r="L4115" s="4">
        <f t="shared" si="129"/>
        <v>0</v>
      </c>
    </row>
    <row r="4116" spans="1:12">
      <c r="A4116" t="s">
        <v>9720</v>
      </c>
      <c r="B4116" t="s">
        <v>7381</v>
      </c>
      <c r="C4116" t="s">
        <v>1738</v>
      </c>
      <c r="D4116" t="s">
        <v>6893</v>
      </c>
      <c r="E4116" t="s">
        <v>1714</v>
      </c>
      <c r="H4116" t="str">
        <f>INDEX('Vensim Variables'!$B:$B,MATCH(EPS!$B4116,'Vensim Variables'!$A:$A,0))</f>
        <v>g pollutant</v>
      </c>
      <c r="I4116" t="str">
        <f t="shared" si="128"/>
        <v>N2O</v>
      </c>
      <c r="J4116">
        <f>INDEX(NoSettings!$D:$D,MATCH(EPS!$A4116,NoSettings!$A:$A,0))</f>
        <v>0</v>
      </c>
      <c r="K4116">
        <f>INDEX(GWP!$C$2:$C$13,MATCH(EPS!I4116,GWP!$B$2:$B$13,0))</f>
        <v>265</v>
      </c>
      <c r="L4116" s="4">
        <f t="shared" si="129"/>
        <v>0</v>
      </c>
    </row>
    <row r="4117" spans="1:12">
      <c r="A4117" t="s">
        <v>9721</v>
      </c>
      <c r="B4117" t="s">
        <v>7381</v>
      </c>
      <c r="C4117" t="s">
        <v>1738</v>
      </c>
      <c r="D4117" t="s">
        <v>6893</v>
      </c>
      <c r="E4117" t="s">
        <v>1715</v>
      </c>
      <c r="H4117" t="str">
        <f>INDEX('Vensim Variables'!$B:$B,MATCH(EPS!$B4117,'Vensim Variables'!$A:$A,0))</f>
        <v>g pollutant</v>
      </c>
      <c r="I4117" t="str">
        <f t="shared" si="128"/>
        <v>F gases</v>
      </c>
      <c r="J4117">
        <f>INDEX(NoSettings!$D:$D,MATCH(EPS!$A4117,NoSettings!$A:$A,0))</f>
        <v>0</v>
      </c>
      <c r="K4117">
        <f>INDEX(GWP!$C$2:$C$13,MATCH(EPS!I4117,GWP!$B$2:$B$13,0))</f>
        <v>1</v>
      </c>
      <c r="L4117" s="4">
        <f t="shared" si="129"/>
        <v>0</v>
      </c>
    </row>
    <row r="4118" spans="1:12">
      <c r="A4118" t="s">
        <v>9722</v>
      </c>
      <c r="B4118" t="s">
        <v>7381</v>
      </c>
      <c r="C4118" t="s">
        <v>1738</v>
      </c>
      <c r="D4118" t="s">
        <v>6894</v>
      </c>
      <c r="E4118" t="s">
        <v>1702</v>
      </c>
      <c r="H4118" t="str">
        <f>INDEX('Vensim Variables'!$B:$B,MATCH(EPS!$B4118,'Vensim Variables'!$A:$A,0))</f>
        <v>g pollutant</v>
      </c>
      <c r="I4118" t="str">
        <f t="shared" si="128"/>
        <v>CO2</v>
      </c>
      <c r="J4118">
        <f>INDEX(NoSettings!$D:$D,MATCH(EPS!$A4118,NoSettings!$A:$A,0))</f>
        <v>0</v>
      </c>
      <c r="K4118">
        <f>INDEX(GWP!$C$2:$C$13,MATCH(EPS!I4118,GWP!$B$2:$B$13,0))</f>
        <v>1</v>
      </c>
      <c r="L4118" s="4">
        <f t="shared" si="129"/>
        <v>0</v>
      </c>
    </row>
    <row r="4119" spans="1:12">
      <c r="A4119" t="s">
        <v>9723</v>
      </c>
      <c r="B4119" t="s">
        <v>7381</v>
      </c>
      <c r="C4119" t="s">
        <v>1738</v>
      </c>
      <c r="D4119" t="s">
        <v>6894</v>
      </c>
      <c r="E4119" t="s">
        <v>1705</v>
      </c>
      <c r="H4119" t="str">
        <f>INDEX('Vensim Variables'!$B:$B,MATCH(EPS!$B4119,'Vensim Variables'!$A:$A,0))</f>
        <v>g pollutant</v>
      </c>
      <c r="I4119" t="str">
        <f t="shared" si="128"/>
        <v>VOC</v>
      </c>
      <c r="J4119">
        <f>INDEX(NoSettings!$D:$D,MATCH(EPS!$A4119,NoSettings!$A:$A,0))</f>
        <v>0</v>
      </c>
      <c r="K4119">
        <f>INDEX(GWP!$C$2:$C$13,MATCH(EPS!I4119,GWP!$B$2:$B$13,0))</f>
        <v>0</v>
      </c>
      <c r="L4119" s="4">
        <f t="shared" si="129"/>
        <v>0</v>
      </c>
    </row>
    <row r="4120" spans="1:12">
      <c r="A4120" t="s">
        <v>9724</v>
      </c>
      <c r="B4120" t="s">
        <v>7381</v>
      </c>
      <c r="C4120" t="s">
        <v>1738</v>
      </c>
      <c r="D4120" t="s">
        <v>6894</v>
      </c>
      <c r="E4120" t="s">
        <v>1706</v>
      </c>
      <c r="H4120" t="str">
        <f>INDEX('Vensim Variables'!$B:$B,MATCH(EPS!$B4120,'Vensim Variables'!$A:$A,0))</f>
        <v>g pollutant</v>
      </c>
      <c r="I4120" t="str">
        <f t="shared" si="128"/>
        <v>CO</v>
      </c>
      <c r="J4120">
        <f>INDEX(NoSettings!$D:$D,MATCH(EPS!$A4120,NoSettings!$A:$A,0))</f>
        <v>0</v>
      </c>
      <c r="K4120">
        <f>INDEX(GWP!$C$2:$C$13,MATCH(EPS!I4120,GWP!$B$2:$B$13,0))</f>
        <v>0</v>
      </c>
      <c r="L4120" s="4">
        <f t="shared" si="129"/>
        <v>0</v>
      </c>
    </row>
    <row r="4121" spans="1:12">
      <c r="A4121" t="s">
        <v>9725</v>
      </c>
      <c r="B4121" t="s">
        <v>7381</v>
      </c>
      <c r="C4121" t="s">
        <v>1738</v>
      </c>
      <c r="D4121" t="s">
        <v>6894</v>
      </c>
      <c r="E4121" t="s">
        <v>1707</v>
      </c>
      <c r="H4121" t="str">
        <f>INDEX('Vensim Variables'!$B:$B,MATCH(EPS!$B4121,'Vensim Variables'!$A:$A,0))</f>
        <v>g pollutant</v>
      </c>
      <c r="I4121" t="str">
        <f t="shared" si="128"/>
        <v>NOx</v>
      </c>
      <c r="J4121">
        <f>INDEX(NoSettings!$D:$D,MATCH(EPS!$A4121,NoSettings!$A:$A,0))</f>
        <v>0</v>
      </c>
      <c r="K4121">
        <f>INDEX(GWP!$C$2:$C$13,MATCH(EPS!I4121,GWP!$B$2:$B$13,0))</f>
        <v>0</v>
      </c>
      <c r="L4121" s="4">
        <f t="shared" si="129"/>
        <v>0</v>
      </c>
    </row>
    <row r="4122" spans="1:12">
      <c r="A4122" t="s">
        <v>9726</v>
      </c>
      <c r="B4122" t="s">
        <v>7381</v>
      </c>
      <c r="C4122" t="s">
        <v>1738</v>
      </c>
      <c r="D4122" t="s">
        <v>6894</v>
      </c>
      <c r="E4122" t="s">
        <v>1708</v>
      </c>
      <c r="H4122" t="str">
        <f>INDEX('Vensim Variables'!$B:$B,MATCH(EPS!$B4122,'Vensim Variables'!$A:$A,0))</f>
        <v>g pollutant</v>
      </c>
      <c r="I4122" t="str">
        <f t="shared" si="128"/>
        <v>PM10</v>
      </c>
      <c r="J4122">
        <f>INDEX(NoSettings!$D:$D,MATCH(EPS!$A4122,NoSettings!$A:$A,0))</f>
        <v>0</v>
      </c>
      <c r="K4122">
        <f>INDEX(GWP!$C$2:$C$13,MATCH(EPS!I4122,GWP!$B$2:$B$13,0))</f>
        <v>0</v>
      </c>
      <c r="L4122" s="4">
        <f t="shared" si="129"/>
        <v>0</v>
      </c>
    </row>
    <row r="4123" spans="1:12">
      <c r="A4123" t="s">
        <v>9727</v>
      </c>
      <c r="B4123" t="s">
        <v>7381</v>
      </c>
      <c r="C4123" t="s">
        <v>1738</v>
      </c>
      <c r="D4123" t="s">
        <v>6894</v>
      </c>
      <c r="E4123" t="s">
        <v>1709</v>
      </c>
      <c r="H4123" t="str">
        <f>INDEX('Vensim Variables'!$B:$B,MATCH(EPS!$B4123,'Vensim Variables'!$A:$A,0))</f>
        <v>g pollutant</v>
      </c>
      <c r="I4123" t="str">
        <f t="shared" si="128"/>
        <v>PM25</v>
      </c>
      <c r="J4123">
        <f>INDEX(NoSettings!$D:$D,MATCH(EPS!$A4123,NoSettings!$A:$A,0))</f>
        <v>0</v>
      </c>
      <c r="K4123">
        <f>INDEX(GWP!$C$2:$C$13,MATCH(EPS!I4123,GWP!$B$2:$B$13,0))</f>
        <v>0</v>
      </c>
      <c r="L4123" s="4">
        <f t="shared" si="129"/>
        <v>0</v>
      </c>
    </row>
    <row r="4124" spans="1:12">
      <c r="A4124" t="s">
        <v>9728</v>
      </c>
      <c r="B4124" t="s">
        <v>7381</v>
      </c>
      <c r="C4124" t="s">
        <v>1738</v>
      </c>
      <c r="D4124" t="s">
        <v>6894</v>
      </c>
      <c r="E4124" t="s">
        <v>1710</v>
      </c>
      <c r="H4124" t="str">
        <f>INDEX('Vensim Variables'!$B:$B,MATCH(EPS!$B4124,'Vensim Variables'!$A:$A,0))</f>
        <v>g pollutant</v>
      </c>
      <c r="I4124" t="str">
        <f t="shared" si="128"/>
        <v>SOx</v>
      </c>
      <c r="J4124">
        <f>INDEX(NoSettings!$D:$D,MATCH(EPS!$A4124,NoSettings!$A:$A,0))</f>
        <v>0</v>
      </c>
      <c r="K4124">
        <f>INDEX(GWP!$C$2:$C$13,MATCH(EPS!I4124,GWP!$B$2:$B$13,0))</f>
        <v>0</v>
      </c>
      <c r="L4124" s="4">
        <f t="shared" si="129"/>
        <v>0</v>
      </c>
    </row>
    <row r="4125" spans="1:12">
      <c r="A4125" t="s">
        <v>9729</v>
      </c>
      <c r="B4125" t="s">
        <v>7381</v>
      </c>
      <c r="C4125" t="s">
        <v>1738</v>
      </c>
      <c r="D4125" t="s">
        <v>6894</v>
      </c>
      <c r="E4125" t="s">
        <v>1711</v>
      </c>
      <c r="H4125" t="str">
        <f>INDEX('Vensim Variables'!$B:$B,MATCH(EPS!$B4125,'Vensim Variables'!$A:$A,0))</f>
        <v>g pollutant</v>
      </c>
      <c r="I4125" t="str">
        <f t="shared" si="128"/>
        <v>BC</v>
      </c>
      <c r="J4125">
        <f>INDEX(NoSettings!$D:$D,MATCH(EPS!$A4125,NoSettings!$A:$A,0))</f>
        <v>0</v>
      </c>
      <c r="K4125">
        <f>INDEX(GWP!$C$2:$C$13,MATCH(EPS!I4125,GWP!$B$2:$B$13,0))</f>
        <v>0</v>
      </c>
      <c r="L4125" s="4">
        <f t="shared" si="129"/>
        <v>0</v>
      </c>
    </row>
    <row r="4126" spans="1:12">
      <c r="A4126" t="s">
        <v>9730</v>
      </c>
      <c r="B4126" t="s">
        <v>7381</v>
      </c>
      <c r="C4126" t="s">
        <v>1738</v>
      </c>
      <c r="D4126" t="s">
        <v>6894</v>
      </c>
      <c r="E4126" t="s">
        <v>1712</v>
      </c>
      <c r="H4126" t="str">
        <f>INDEX('Vensim Variables'!$B:$B,MATCH(EPS!$B4126,'Vensim Variables'!$A:$A,0))</f>
        <v>g pollutant</v>
      </c>
      <c r="I4126" t="str">
        <f t="shared" si="128"/>
        <v>OC</v>
      </c>
      <c r="J4126">
        <f>INDEX(NoSettings!$D:$D,MATCH(EPS!$A4126,NoSettings!$A:$A,0))</f>
        <v>0</v>
      </c>
      <c r="K4126">
        <f>INDEX(GWP!$C$2:$C$13,MATCH(EPS!I4126,GWP!$B$2:$B$13,0))</f>
        <v>0</v>
      </c>
      <c r="L4126" s="4">
        <f t="shared" si="129"/>
        <v>0</v>
      </c>
    </row>
    <row r="4127" spans="1:12">
      <c r="A4127" t="s">
        <v>9731</v>
      </c>
      <c r="B4127" t="s">
        <v>7381</v>
      </c>
      <c r="C4127" t="s">
        <v>1738</v>
      </c>
      <c r="D4127" t="s">
        <v>6894</v>
      </c>
      <c r="E4127" t="s">
        <v>1713</v>
      </c>
      <c r="H4127" t="str">
        <f>INDEX('Vensim Variables'!$B:$B,MATCH(EPS!$B4127,'Vensim Variables'!$A:$A,0))</f>
        <v>g pollutant</v>
      </c>
      <c r="I4127" t="str">
        <f t="shared" si="128"/>
        <v>CH4</v>
      </c>
      <c r="J4127">
        <f>INDEX(NoSettings!$D:$D,MATCH(EPS!$A4127,NoSettings!$A:$A,0))</f>
        <v>0</v>
      </c>
      <c r="K4127">
        <f>INDEX(GWP!$C$2:$C$13,MATCH(EPS!I4127,GWP!$B$2:$B$13,0))</f>
        <v>28</v>
      </c>
      <c r="L4127" s="4">
        <f t="shared" si="129"/>
        <v>0</v>
      </c>
    </row>
    <row r="4128" spans="1:12">
      <c r="A4128" t="s">
        <v>9732</v>
      </c>
      <c r="B4128" t="s">
        <v>7381</v>
      </c>
      <c r="C4128" t="s">
        <v>1738</v>
      </c>
      <c r="D4128" t="s">
        <v>6894</v>
      </c>
      <c r="E4128" t="s">
        <v>1714</v>
      </c>
      <c r="H4128" t="str">
        <f>INDEX('Vensim Variables'!$B:$B,MATCH(EPS!$B4128,'Vensim Variables'!$A:$A,0))</f>
        <v>g pollutant</v>
      </c>
      <c r="I4128" t="str">
        <f t="shared" si="128"/>
        <v>N2O</v>
      </c>
      <c r="J4128">
        <f>INDEX(NoSettings!$D:$D,MATCH(EPS!$A4128,NoSettings!$A:$A,0))</f>
        <v>0</v>
      </c>
      <c r="K4128">
        <f>INDEX(GWP!$C$2:$C$13,MATCH(EPS!I4128,GWP!$B$2:$B$13,0))</f>
        <v>265</v>
      </c>
      <c r="L4128" s="4">
        <f t="shared" si="129"/>
        <v>0</v>
      </c>
    </row>
    <row r="4129" spans="1:12">
      <c r="A4129" t="s">
        <v>9733</v>
      </c>
      <c r="B4129" t="s">
        <v>7381</v>
      </c>
      <c r="C4129" t="s">
        <v>1738</v>
      </c>
      <c r="D4129" t="s">
        <v>6894</v>
      </c>
      <c r="E4129" t="s">
        <v>1715</v>
      </c>
      <c r="H4129" t="str">
        <f>INDEX('Vensim Variables'!$B:$B,MATCH(EPS!$B4129,'Vensim Variables'!$A:$A,0))</f>
        <v>g pollutant</v>
      </c>
      <c r="I4129" t="str">
        <f t="shared" si="128"/>
        <v>F gases</v>
      </c>
      <c r="J4129">
        <f>INDEX(NoSettings!$D:$D,MATCH(EPS!$A4129,NoSettings!$A:$A,0))</f>
        <v>0</v>
      </c>
      <c r="K4129">
        <f>INDEX(GWP!$C$2:$C$13,MATCH(EPS!I4129,GWP!$B$2:$B$13,0))</f>
        <v>1</v>
      </c>
      <c r="L4129" s="4">
        <f t="shared" si="129"/>
        <v>0</v>
      </c>
    </row>
    <row r="4130" spans="1:12">
      <c r="A4130" t="s">
        <v>9734</v>
      </c>
      <c r="B4130" t="s">
        <v>7381</v>
      </c>
      <c r="C4130" t="s">
        <v>1738</v>
      </c>
      <c r="D4130" t="s">
        <v>6895</v>
      </c>
      <c r="E4130" t="s">
        <v>1702</v>
      </c>
      <c r="H4130" t="str">
        <f>INDEX('Vensim Variables'!$B:$B,MATCH(EPS!$B4130,'Vensim Variables'!$A:$A,0))</f>
        <v>g pollutant</v>
      </c>
      <c r="I4130" t="str">
        <f t="shared" si="128"/>
        <v>CO2</v>
      </c>
      <c r="J4130">
        <f>INDEX(NoSettings!$D:$D,MATCH(EPS!$A4130,NoSettings!$A:$A,0))</f>
        <v>0</v>
      </c>
      <c r="K4130">
        <f>INDEX(GWP!$C$2:$C$13,MATCH(EPS!I4130,GWP!$B$2:$B$13,0))</f>
        <v>1</v>
      </c>
      <c r="L4130" s="4">
        <f t="shared" si="129"/>
        <v>0</v>
      </c>
    </row>
    <row r="4131" spans="1:12">
      <c r="A4131" t="s">
        <v>9735</v>
      </c>
      <c r="B4131" t="s">
        <v>7381</v>
      </c>
      <c r="C4131" t="s">
        <v>1738</v>
      </c>
      <c r="D4131" t="s">
        <v>6895</v>
      </c>
      <c r="E4131" t="s">
        <v>1705</v>
      </c>
      <c r="H4131" t="str">
        <f>INDEX('Vensim Variables'!$B:$B,MATCH(EPS!$B4131,'Vensim Variables'!$A:$A,0))</f>
        <v>g pollutant</v>
      </c>
      <c r="I4131" t="str">
        <f t="shared" si="128"/>
        <v>VOC</v>
      </c>
      <c r="J4131">
        <f>INDEX(NoSettings!$D:$D,MATCH(EPS!$A4131,NoSettings!$A:$A,0))</f>
        <v>0</v>
      </c>
      <c r="K4131">
        <f>INDEX(GWP!$C$2:$C$13,MATCH(EPS!I4131,GWP!$B$2:$B$13,0))</f>
        <v>0</v>
      </c>
      <c r="L4131" s="4">
        <f t="shared" si="129"/>
        <v>0</v>
      </c>
    </row>
    <row r="4132" spans="1:12">
      <c r="A4132" t="s">
        <v>9736</v>
      </c>
      <c r="B4132" t="s">
        <v>7381</v>
      </c>
      <c r="C4132" t="s">
        <v>1738</v>
      </c>
      <c r="D4132" t="s">
        <v>6895</v>
      </c>
      <c r="E4132" t="s">
        <v>1706</v>
      </c>
      <c r="H4132" t="str">
        <f>INDEX('Vensim Variables'!$B:$B,MATCH(EPS!$B4132,'Vensim Variables'!$A:$A,0))</f>
        <v>g pollutant</v>
      </c>
      <c r="I4132" t="str">
        <f t="shared" si="128"/>
        <v>CO</v>
      </c>
      <c r="J4132">
        <f>INDEX(NoSettings!$D:$D,MATCH(EPS!$A4132,NoSettings!$A:$A,0))</f>
        <v>0</v>
      </c>
      <c r="K4132">
        <f>INDEX(GWP!$C$2:$C$13,MATCH(EPS!I4132,GWP!$B$2:$B$13,0))</f>
        <v>0</v>
      </c>
      <c r="L4132" s="4">
        <f t="shared" si="129"/>
        <v>0</v>
      </c>
    </row>
    <row r="4133" spans="1:12">
      <c r="A4133" t="s">
        <v>9737</v>
      </c>
      <c r="B4133" t="s">
        <v>7381</v>
      </c>
      <c r="C4133" t="s">
        <v>1738</v>
      </c>
      <c r="D4133" t="s">
        <v>6895</v>
      </c>
      <c r="E4133" t="s">
        <v>1707</v>
      </c>
      <c r="H4133" t="str">
        <f>INDEX('Vensim Variables'!$B:$B,MATCH(EPS!$B4133,'Vensim Variables'!$A:$A,0))</f>
        <v>g pollutant</v>
      </c>
      <c r="I4133" t="str">
        <f t="shared" si="128"/>
        <v>NOx</v>
      </c>
      <c r="J4133">
        <f>INDEX(NoSettings!$D:$D,MATCH(EPS!$A4133,NoSettings!$A:$A,0))</f>
        <v>0</v>
      </c>
      <c r="K4133">
        <f>INDEX(GWP!$C$2:$C$13,MATCH(EPS!I4133,GWP!$B$2:$B$13,0))</f>
        <v>0</v>
      </c>
      <c r="L4133" s="4">
        <f t="shared" si="129"/>
        <v>0</v>
      </c>
    </row>
    <row r="4134" spans="1:12">
      <c r="A4134" t="s">
        <v>9738</v>
      </c>
      <c r="B4134" t="s">
        <v>7381</v>
      </c>
      <c r="C4134" t="s">
        <v>1738</v>
      </c>
      <c r="D4134" t="s">
        <v>6895</v>
      </c>
      <c r="E4134" t="s">
        <v>1708</v>
      </c>
      <c r="H4134" t="str">
        <f>INDEX('Vensim Variables'!$B:$B,MATCH(EPS!$B4134,'Vensim Variables'!$A:$A,0))</f>
        <v>g pollutant</v>
      </c>
      <c r="I4134" t="str">
        <f t="shared" si="128"/>
        <v>PM10</v>
      </c>
      <c r="J4134">
        <f>INDEX(NoSettings!$D:$D,MATCH(EPS!$A4134,NoSettings!$A:$A,0))</f>
        <v>0</v>
      </c>
      <c r="K4134">
        <f>INDEX(GWP!$C$2:$C$13,MATCH(EPS!I4134,GWP!$B$2:$B$13,0))</f>
        <v>0</v>
      </c>
      <c r="L4134" s="4">
        <f t="shared" si="129"/>
        <v>0</v>
      </c>
    </row>
    <row r="4135" spans="1:12">
      <c r="A4135" t="s">
        <v>9739</v>
      </c>
      <c r="B4135" t="s">
        <v>7381</v>
      </c>
      <c r="C4135" t="s">
        <v>1738</v>
      </c>
      <c r="D4135" t="s">
        <v>6895</v>
      </c>
      <c r="E4135" t="s">
        <v>1709</v>
      </c>
      <c r="H4135" t="str">
        <f>INDEX('Vensim Variables'!$B:$B,MATCH(EPS!$B4135,'Vensim Variables'!$A:$A,0))</f>
        <v>g pollutant</v>
      </c>
      <c r="I4135" t="str">
        <f t="shared" si="128"/>
        <v>PM25</v>
      </c>
      <c r="J4135">
        <f>INDEX(NoSettings!$D:$D,MATCH(EPS!$A4135,NoSettings!$A:$A,0))</f>
        <v>0</v>
      </c>
      <c r="K4135">
        <f>INDEX(GWP!$C$2:$C$13,MATCH(EPS!I4135,GWP!$B$2:$B$13,0))</f>
        <v>0</v>
      </c>
      <c r="L4135" s="4">
        <f t="shared" si="129"/>
        <v>0</v>
      </c>
    </row>
    <row r="4136" spans="1:12">
      <c r="A4136" t="s">
        <v>9740</v>
      </c>
      <c r="B4136" t="s">
        <v>7381</v>
      </c>
      <c r="C4136" t="s">
        <v>1738</v>
      </c>
      <c r="D4136" t="s">
        <v>6895</v>
      </c>
      <c r="E4136" t="s">
        <v>1710</v>
      </c>
      <c r="H4136" t="str">
        <f>INDEX('Vensim Variables'!$B:$B,MATCH(EPS!$B4136,'Vensim Variables'!$A:$A,0))</f>
        <v>g pollutant</v>
      </c>
      <c r="I4136" t="str">
        <f t="shared" si="128"/>
        <v>SOx</v>
      </c>
      <c r="J4136">
        <f>INDEX(NoSettings!$D:$D,MATCH(EPS!$A4136,NoSettings!$A:$A,0))</f>
        <v>0</v>
      </c>
      <c r="K4136">
        <f>INDEX(GWP!$C$2:$C$13,MATCH(EPS!I4136,GWP!$B$2:$B$13,0))</f>
        <v>0</v>
      </c>
      <c r="L4136" s="4">
        <f t="shared" si="129"/>
        <v>0</v>
      </c>
    </row>
    <row r="4137" spans="1:12">
      <c r="A4137" t="s">
        <v>9741</v>
      </c>
      <c r="B4137" t="s">
        <v>7381</v>
      </c>
      <c r="C4137" t="s">
        <v>1738</v>
      </c>
      <c r="D4137" t="s">
        <v>6895</v>
      </c>
      <c r="E4137" t="s">
        <v>1711</v>
      </c>
      <c r="H4137" t="str">
        <f>INDEX('Vensim Variables'!$B:$B,MATCH(EPS!$B4137,'Vensim Variables'!$A:$A,0))</f>
        <v>g pollutant</v>
      </c>
      <c r="I4137" t="str">
        <f t="shared" si="128"/>
        <v>BC</v>
      </c>
      <c r="J4137">
        <f>INDEX(NoSettings!$D:$D,MATCH(EPS!$A4137,NoSettings!$A:$A,0))</f>
        <v>0</v>
      </c>
      <c r="K4137">
        <f>INDEX(GWP!$C$2:$C$13,MATCH(EPS!I4137,GWP!$B$2:$B$13,0))</f>
        <v>0</v>
      </c>
      <c r="L4137" s="4">
        <f t="shared" si="129"/>
        <v>0</v>
      </c>
    </row>
    <row r="4138" spans="1:12">
      <c r="A4138" t="s">
        <v>9742</v>
      </c>
      <c r="B4138" t="s">
        <v>7381</v>
      </c>
      <c r="C4138" t="s">
        <v>1738</v>
      </c>
      <c r="D4138" t="s">
        <v>6895</v>
      </c>
      <c r="E4138" t="s">
        <v>1712</v>
      </c>
      <c r="H4138" t="str">
        <f>INDEX('Vensim Variables'!$B:$B,MATCH(EPS!$B4138,'Vensim Variables'!$A:$A,0))</f>
        <v>g pollutant</v>
      </c>
      <c r="I4138" t="str">
        <f t="shared" si="128"/>
        <v>OC</v>
      </c>
      <c r="J4138">
        <f>INDEX(NoSettings!$D:$D,MATCH(EPS!$A4138,NoSettings!$A:$A,0))</f>
        <v>0</v>
      </c>
      <c r="K4138">
        <f>INDEX(GWP!$C$2:$C$13,MATCH(EPS!I4138,GWP!$B$2:$B$13,0))</f>
        <v>0</v>
      </c>
      <c r="L4138" s="4">
        <f t="shared" si="129"/>
        <v>0</v>
      </c>
    </row>
    <row r="4139" spans="1:12">
      <c r="A4139" t="s">
        <v>9743</v>
      </c>
      <c r="B4139" t="s">
        <v>7381</v>
      </c>
      <c r="C4139" t="s">
        <v>1738</v>
      </c>
      <c r="D4139" t="s">
        <v>6895</v>
      </c>
      <c r="E4139" t="s">
        <v>1713</v>
      </c>
      <c r="H4139" t="str">
        <f>INDEX('Vensim Variables'!$B:$B,MATCH(EPS!$B4139,'Vensim Variables'!$A:$A,0))</f>
        <v>g pollutant</v>
      </c>
      <c r="I4139" t="str">
        <f t="shared" si="128"/>
        <v>CH4</v>
      </c>
      <c r="J4139">
        <f>INDEX(NoSettings!$D:$D,MATCH(EPS!$A4139,NoSettings!$A:$A,0))</f>
        <v>0</v>
      </c>
      <c r="K4139">
        <f>INDEX(GWP!$C$2:$C$13,MATCH(EPS!I4139,GWP!$B$2:$B$13,0))</f>
        <v>28</v>
      </c>
      <c r="L4139" s="4">
        <f t="shared" si="129"/>
        <v>0</v>
      </c>
    </row>
    <row r="4140" spans="1:12">
      <c r="A4140" t="s">
        <v>9744</v>
      </c>
      <c r="B4140" t="s">
        <v>7381</v>
      </c>
      <c r="C4140" t="s">
        <v>1738</v>
      </c>
      <c r="D4140" t="s">
        <v>6895</v>
      </c>
      <c r="E4140" t="s">
        <v>1714</v>
      </c>
      <c r="H4140" t="str">
        <f>INDEX('Vensim Variables'!$B:$B,MATCH(EPS!$B4140,'Vensim Variables'!$A:$A,0))</f>
        <v>g pollutant</v>
      </c>
      <c r="I4140" t="str">
        <f t="shared" si="128"/>
        <v>N2O</v>
      </c>
      <c r="J4140">
        <f>INDEX(NoSettings!$D:$D,MATCH(EPS!$A4140,NoSettings!$A:$A,0))</f>
        <v>0</v>
      </c>
      <c r="K4140">
        <f>INDEX(GWP!$C$2:$C$13,MATCH(EPS!I4140,GWP!$B$2:$B$13,0))</f>
        <v>265</v>
      </c>
      <c r="L4140" s="4">
        <f t="shared" si="129"/>
        <v>0</v>
      </c>
    </row>
    <row r="4141" spans="1:12">
      <c r="A4141" t="s">
        <v>9745</v>
      </c>
      <c r="B4141" t="s">
        <v>7381</v>
      </c>
      <c r="C4141" t="s">
        <v>1738</v>
      </c>
      <c r="D4141" t="s">
        <v>6895</v>
      </c>
      <c r="E4141" t="s">
        <v>1715</v>
      </c>
      <c r="H4141" t="str">
        <f>INDEX('Vensim Variables'!$B:$B,MATCH(EPS!$B4141,'Vensim Variables'!$A:$A,0))</f>
        <v>g pollutant</v>
      </c>
      <c r="I4141" t="str">
        <f t="shared" si="128"/>
        <v>F gases</v>
      </c>
      <c r="J4141">
        <f>INDEX(NoSettings!$D:$D,MATCH(EPS!$A4141,NoSettings!$A:$A,0))</f>
        <v>0</v>
      </c>
      <c r="K4141">
        <f>INDEX(GWP!$C$2:$C$13,MATCH(EPS!I4141,GWP!$B$2:$B$13,0))</f>
        <v>1</v>
      </c>
      <c r="L4141" s="4">
        <f t="shared" si="129"/>
        <v>0</v>
      </c>
    </row>
    <row r="4142" spans="1:12">
      <c r="A4142" t="s">
        <v>9746</v>
      </c>
      <c r="B4142" t="s">
        <v>7381</v>
      </c>
      <c r="C4142" t="s">
        <v>1738</v>
      </c>
      <c r="D4142" t="s">
        <v>6896</v>
      </c>
      <c r="E4142" t="s">
        <v>1702</v>
      </c>
      <c r="H4142" t="str">
        <f>INDEX('Vensim Variables'!$B:$B,MATCH(EPS!$B4142,'Vensim Variables'!$A:$A,0))</f>
        <v>g pollutant</v>
      </c>
      <c r="I4142" t="str">
        <f t="shared" si="128"/>
        <v>CO2</v>
      </c>
      <c r="J4142">
        <f>INDEX(NoSettings!$D:$D,MATCH(EPS!$A4142,NoSettings!$A:$A,0))</f>
        <v>0</v>
      </c>
      <c r="K4142">
        <f>INDEX(GWP!$C$2:$C$13,MATCH(EPS!I4142,GWP!$B$2:$B$13,0))</f>
        <v>1</v>
      </c>
      <c r="L4142" s="4">
        <f t="shared" si="129"/>
        <v>0</v>
      </c>
    </row>
    <row r="4143" spans="1:12">
      <c r="A4143" t="s">
        <v>9747</v>
      </c>
      <c r="B4143" t="s">
        <v>7381</v>
      </c>
      <c r="C4143" t="s">
        <v>1738</v>
      </c>
      <c r="D4143" t="s">
        <v>6896</v>
      </c>
      <c r="E4143" t="s">
        <v>1705</v>
      </c>
      <c r="H4143" t="str">
        <f>INDEX('Vensim Variables'!$B:$B,MATCH(EPS!$B4143,'Vensim Variables'!$A:$A,0))</f>
        <v>g pollutant</v>
      </c>
      <c r="I4143" t="str">
        <f t="shared" si="128"/>
        <v>VOC</v>
      </c>
      <c r="J4143">
        <f>INDEX(NoSettings!$D:$D,MATCH(EPS!$A4143,NoSettings!$A:$A,0))</f>
        <v>0</v>
      </c>
      <c r="K4143">
        <f>INDEX(GWP!$C$2:$C$13,MATCH(EPS!I4143,GWP!$B$2:$B$13,0))</f>
        <v>0</v>
      </c>
      <c r="L4143" s="4">
        <f t="shared" si="129"/>
        <v>0</v>
      </c>
    </row>
    <row r="4144" spans="1:12">
      <c r="A4144" t="s">
        <v>9748</v>
      </c>
      <c r="B4144" t="s">
        <v>7381</v>
      </c>
      <c r="C4144" t="s">
        <v>1738</v>
      </c>
      <c r="D4144" t="s">
        <v>6896</v>
      </c>
      <c r="E4144" t="s">
        <v>1706</v>
      </c>
      <c r="H4144" t="str">
        <f>INDEX('Vensim Variables'!$B:$B,MATCH(EPS!$B4144,'Vensim Variables'!$A:$A,0))</f>
        <v>g pollutant</v>
      </c>
      <c r="I4144" t="str">
        <f t="shared" si="128"/>
        <v>CO</v>
      </c>
      <c r="J4144">
        <f>INDEX(NoSettings!$D:$D,MATCH(EPS!$A4144,NoSettings!$A:$A,0))</f>
        <v>0</v>
      </c>
      <c r="K4144">
        <f>INDEX(GWP!$C$2:$C$13,MATCH(EPS!I4144,GWP!$B$2:$B$13,0))</f>
        <v>0</v>
      </c>
      <c r="L4144" s="4">
        <f t="shared" si="129"/>
        <v>0</v>
      </c>
    </row>
    <row r="4145" spans="1:12">
      <c r="A4145" t="s">
        <v>9749</v>
      </c>
      <c r="B4145" t="s">
        <v>7381</v>
      </c>
      <c r="C4145" t="s">
        <v>1738</v>
      </c>
      <c r="D4145" t="s">
        <v>6896</v>
      </c>
      <c r="E4145" t="s">
        <v>1707</v>
      </c>
      <c r="H4145" t="str">
        <f>INDEX('Vensim Variables'!$B:$B,MATCH(EPS!$B4145,'Vensim Variables'!$A:$A,0))</f>
        <v>g pollutant</v>
      </c>
      <c r="I4145" t="str">
        <f t="shared" si="128"/>
        <v>NOx</v>
      </c>
      <c r="J4145">
        <f>INDEX(NoSettings!$D:$D,MATCH(EPS!$A4145,NoSettings!$A:$A,0))</f>
        <v>0</v>
      </c>
      <c r="K4145">
        <f>INDEX(GWP!$C$2:$C$13,MATCH(EPS!I4145,GWP!$B$2:$B$13,0))</f>
        <v>0</v>
      </c>
      <c r="L4145" s="4">
        <f t="shared" si="129"/>
        <v>0</v>
      </c>
    </row>
    <row r="4146" spans="1:12">
      <c r="A4146" t="s">
        <v>9750</v>
      </c>
      <c r="B4146" t="s">
        <v>7381</v>
      </c>
      <c r="C4146" t="s">
        <v>1738</v>
      </c>
      <c r="D4146" t="s">
        <v>6896</v>
      </c>
      <c r="E4146" t="s">
        <v>1708</v>
      </c>
      <c r="H4146" t="str">
        <f>INDEX('Vensim Variables'!$B:$B,MATCH(EPS!$B4146,'Vensim Variables'!$A:$A,0))</f>
        <v>g pollutant</v>
      </c>
      <c r="I4146" t="str">
        <f t="shared" si="128"/>
        <v>PM10</v>
      </c>
      <c r="J4146">
        <f>INDEX(NoSettings!$D:$D,MATCH(EPS!$A4146,NoSettings!$A:$A,0))</f>
        <v>0</v>
      </c>
      <c r="K4146">
        <f>INDEX(GWP!$C$2:$C$13,MATCH(EPS!I4146,GWP!$B$2:$B$13,0))</f>
        <v>0</v>
      </c>
      <c r="L4146" s="4">
        <f t="shared" si="129"/>
        <v>0</v>
      </c>
    </row>
    <row r="4147" spans="1:12">
      <c r="A4147" t="s">
        <v>9751</v>
      </c>
      <c r="B4147" t="s">
        <v>7381</v>
      </c>
      <c r="C4147" t="s">
        <v>1738</v>
      </c>
      <c r="D4147" t="s">
        <v>6896</v>
      </c>
      <c r="E4147" t="s">
        <v>1709</v>
      </c>
      <c r="H4147" t="str">
        <f>INDEX('Vensim Variables'!$B:$B,MATCH(EPS!$B4147,'Vensim Variables'!$A:$A,0))</f>
        <v>g pollutant</v>
      </c>
      <c r="I4147" t="str">
        <f t="shared" si="128"/>
        <v>PM25</v>
      </c>
      <c r="J4147">
        <f>INDEX(NoSettings!$D:$D,MATCH(EPS!$A4147,NoSettings!$A:$A,0))</f>
        <v>0</v>
      </c>
      <c r="K4147">
        <f>INDEX(GWP!$C$2:$C$13,MATCH(EPS!I4147,GWP!$B$2:$B$13,0))</f>
        <v>0</v>
      </c>
      <c r="L4147" s="4">
        <f t="shared" si="129"/>
        <v>0</v>
      </c>
    </row>
    <row r="4148" spans="1:12">
      <c r="A4148" t="s">
        <v>9752</v>
      </c>
      <c r="B4148" t="s">
        <v>7381</v>
      </c>
      <c r="C4148" t="s">
        <v>1738</v>
      </c>
      <c r="D4148" t="s">
        <v>6896</v>
      </c>
      <c r="E4148" t="s">
        <v>1710</v>
      </c>
      <c r="H4148" t="str">
        <f>INDEX('Vensim Variables'!$B:$B,MATCH(EPS!$B4148,'Vensim Variables'!$A:$A,0))</f>
        <v>g pollutant</v>
      </c>
      <c r="I4148" t="str">
        <f t="shared" si="128"/>
        <v>SOx</v>
      </c>
      <c r="J4148">
        <f>INDEX(NoSettings!$D:$D,MATCH(EPS!$A4148,NoSettings!$A:$A,0))</f>
        <v>0</v>
      </c>
      <c r="K4148">
        <f>INDEX(GWP!$C$2:$C$13,MATCH(EPS!I4148,GWP!$B$2:$B$13,0))</f>
        <v>0</v>
      </c>
      <c r="L4148" s="4">
        <f t="shared" si="129"/>
        <v>0</v>
      </c>
    </row>
    <row r="4149" spans="1:12">
      <c r="A4149" t="s">
        <v>9753</v>
      </c>
      <c r="B4149" t="s">
        <v>7381</v>
      </c>
      <c r="C4149" t="s">
        <v>1738</v>
      </c>
      <c r="D4149" t="s">
        <v>6896</v>
      </c>
      <c r="E4149" t="s">
        <v>1711</v>
      </c>
      <c r="H4149" t="str">
        <f>INDEX('Vensim Variables'!$B:$B,MATCH(EPS!$B4149,'Vensim Variables'!$A:$A,0))</f>
        <v>g pollutant</v>
      </c>
      <c r="I4149" t="str">
        <f t="shared" si="128"/>
        <v>BC</v>
      </c>
      <c r="J4149">
        <f>INDEX(NoSettings!$D:$D,MATCH(EPS!$A4149,NoSettings!$A:$A,0))</f>
        <v>0</v>
      </c>
      <c r="K4149">
        <f>INDEX(GWP!$C$2:$C$13,MATCH(EPS!I4149,GWP!$B$2:$B$13,0))</f>
        <v>0</v>
      </c>
      <c r="L4149" s="4">
        <f t="shared" si="129"/>
        <v>0</v>
      </c>
    </row>
    <row r="4150" spans="1:12">
      <c r="A4150" t="s">
        <v>9754</v>
      </c>
      <c r="B4150" t="s">
        <v>7381</v>
      </c>
      <c r="C4150" t="s">
        <v>1738</v>
      </c>
      <c r="D4150" t="s">
        <v>6896</v>
      </c>
      <c r="E4150" t="s">
        <v>1712</v>
      </c>
      <c r="H4150" t="str">
        <f>INDEX('Vensim Variables'!$B:$B,MATCH(EPS!$B4150,'Vensim Variables'!$A:$A,0))</f>
        <v>g pollutant</v>
      </c>
      <c r="I4150" t="str">
        <f t="shared" si="128"/>
        <v>OC</v>
      </c>
      <c r="J4150">
        <f>INDEX(NoSettings!$D:$D,MATCH(EPS!$A4150,NoSettings!$A:$A,0))</f>
        <v>0</v>
      </c>
      <c r="K4150">
        <f>INDEX(GWP!$C$2:$C$13,MATCH(EPS!I4150,GWP!$B$2:$B$13,0))</f>
        <v>0</v>
      </c>
      <c r="L4150" s="4">
        <f t="shared" si="129"/>
        <v>0</v>
      </c>
    </row>
    <row r="4151" spans="1:12">
      <c r="A4151" t="s">
        <v>9755</v>
      </c>
      <c r="B4151" t="s">
        <v>7381</v>
      </c>
      <c r="C4151" t="s">
        <v>1738</v>
      </c>
      <c r="D4151" t="s">
        <v>6896</v>
      </c>
      <c r="E4151" t="s">
        <v>1713</v>
      </c>
      <c r="H4151" t="str">
        <f>INDEX('Vensim Variables'!$B:$B,MATCH(EPS!$B4151,'Vensim Variables'!$A:$A,0))</f>
        <v>g pollutant</v>
      </c>
      <c r="I4151" t="str">
        <f t="shared" si="128"/>
        <v>CH4</v>
      </c>
      <c r="J4151">
        <f>INDEX(NoSettings!$D:$D,MATCH(EPS!$A4151,NoSettings!$A:$A,0))</f>
        <v>0</v>
      </c>
      <c r="K4151">
        <f>INDEX(GWP!$C$2:$C$13,MATCH(EPS!I4151,GWP!$B$2:$B$13,0))</f>
        <v>28</v>
      </c>
      <c r="L4151" s="4">
        <f t="shared" si="129"/>
        <v>0</v>
      </c>
    </row>
    <row r="4152" spans="1:12">
      <c r="A4152" t="s">
        <v>9756</v>
      </c>
      <c r="B4152" t="s">
        <v>7381</v>
      </c>
      <c r="C4152" t="s">
        <v>1738</v>
      </c>
      <c r="D4152" t="s">
        <v>6896</v>
      </c>
      <c r="E4152" t="s">
        <v>1714</v>
      </c>
      <c r="H4152" t="str">
        <f>INDEX('Vensim Variables'!$B:$B,MATCH(EPS!$B4152,'Vensim Variables'!$A:$A,0))</f>
        <v>g pollutant</v>
      </c>
      <c r="I4152" t="str">
        <f t="shared" si="128"/>
        <v>N2O</v>
      </c>
      <c r="J4152">
        <f>INDEX(NoSettings!$D:$D,MATCH(EPS!$A4152,NoSettings!$A:$A,0))</f>
        <v>0</v>
      </c>
      <c r="K4152">
        <f>INDEX(GWP!$C$2:$C$13,MATCH(EPS!I4152,GWP!$B$2:$B$13,0))</f>
        <v>265</v>
      </c>
      <c r="L4152" s="4">
        <f t="shared" si="129"/>
        <v>0</v>
      </c>
    </row>
    <row r="4153" spans="1:12">
      <c r="A4153" t="s">
        <v>9757</v>
      </c>
      <c r="B4153" t="s">
        <v>7381</v>
      </c>
      <c r="C4153" t="s">
        <v>1738</v>
      </c>
      <c r="D4153" t="s">
        <v>6896</v>
      </c>
      <c r="E4153" t="s">
        <v>1715</v>
      </c>
      <c r="H4153" t="str">
        <f>INDEX('Vensim Variables'!$B:$B,MATCH(EPS!$B4153,'Vensim Variables'!$A:$A,0))</f>
        <v>g pollutant</v>
      </c>
      <c r="I4153" t="str">
        <f t="shared" si="128"/>
        <v>F gases</v>
      </c>
      <c r="J4153">
        <f>INDEX(NoSettings!$D:$D,MATCH(EPS!$A4153,NoSettings!$A:$A,0))</f>
        <v>0</v>
      </c>
      <c r="K4153">
        <f>INDEX(GWP!$C$2:$C$13,MATCH(EPS!I4153,GWP!$B$2:$B$13,0))</f>
        <v>1</v>
      </c>
      <c r="L4153" s="4">
        <f t="shared" si="129"/>
        <v>0</v>
      </c>
    </row>
    <row r="4154" spans="1:12">
      <c r="A4154" t="s">
        <v>9758</v>
      </c>
      <c r="B4154" t="s">
        <v>7381</v>
      </c>
      <c r="C4154" t="s">
        <v>1738</v>
      </c>
      <c r="D4154" t="s">
        <v>6897</v>
      </c>
      <c r="E4154" t="s">
        <v>1702</v>
      </c>
      <c r="H4154" t="str">
        <f>INDEX('Vensim Variables'!$B:$B,MATCH(EPS!$B4154,'Vensim Variables'!$A:$A,0))</f>
        <v>g pollutant</v>
      </c>
      <c r="I4154" t="str">
        <f t="shared" si="128"/>
        <v>CO2</v>
      </c>
      <c r="J4154">
        <f>INDEX(NoSettings!$D:$D,MATCH(EPS!$A4154,NoSettings!$A:$A,0))</f>
        <v>0</v>
      </c>
      <c r="K4154">
        <f>INDEX(GWP!$C$2:$C$13,MATCH(EPS!I4154,GWP!$B$2:$B$13,0))</f>
        <v>1</v>
      </c>
      <c r="L4154" s="4">
        <f t="shared" si="129"/>
        <v>0</v>
      </c>
    </row>
    <row r="4155" spans="1:12">
      <c r="A4155" t="s">
        <v>9759</v>
      </c>
      <c r="B4155" t="s">
        <v>7381</v>
      </c>
      <c r="C4155" t="s">
        <v>1738</v>
      </c>
      <c r="D4155" t="s">
        <v>6897</v>
      </c>
      <c r="E4155" t="s">
        <v>1705</v>
      </c>
      <c r="H4155" t="str">
        <f>INDEX('Vensim Variables'!$B:$B,MATCH(EPS!$B4155,'Vensim Variables'!$A:$A,0))</f>
        <v>g pollutant</v>
      </c>
      <c r="I4155" t="str">
        <f t="shared" si="128"/>
        <v>VOC</v>
      </c>
      <c r="J4155">
        <f>INDEX(NoSettings!$D:$D,MATCH(EPS!$A4155,NoSettings!$A:$A,0))</f>
        <v>0</v>
      </c>
      <c r="K4155">
        <f>INDEX(GWP!$C$2:$C$13,MATCH(EPS!I4155,GWP!$B$2:$B$13,0))</f>
        <v>0</v>
      </c>
      <c r="L4155" s="4">
        <f t="shared" si="129"/>
        <v>0</v>
      </c>
    </row>
    <row r="4156" spans="1:12">
      <c r="A4156" t="s">
        <v>9760</v>
      </c>
      <c r="B4156" t="s">
        <v>7381</v>
      </c>
      <c r="C4156" t="s">
        <v>1738</v>
      </c>
      <c r="D4156" t="s">
        <v>6897</v>
      </c>
      <c r="E4156" t="s">
        <v>1706</v>
      </c>
      <c r="H4156" t="str">
        <f>INDEX('Vensim Variables'!$B:$B,MATCH(EPS!$B4156,'Vensim Variables'!$A:$A,0))</f>
        <v>g pollutant</v>
      </c>
      <c r="I4156" t="str">
        <f t="shared" si="128"/>
        <v>CO</v>
      </c>
      <c r="J4156">
        <f>INDEX(NoSettings!$D:$D,MATCH(EPS!$A4156,NoSettings!$A:$A,0))</f>
        <v>0</v>
      </c>
      <c r="K4156">
        <f>INDEX(GWP!$C$2:$C$13,MATCH(EPS!I4156,GWP!$B$2:$B$13,0))</f>
        <v>0</v>
      </c>
      <c r="L4156" s="4">
        <f t="shared" si="129"/>
        <v>0</v>
      </c>
    </row>
    <row r="4157" spans="1:12">
      <c r="A4157" t="s">
        <v>9761</v>
      </c>
      <c r="B4157" t="s">
        <v>7381</v>
      </c>
      <c r="C4157" t="s">
        <v>1738</v>
      </c>
      <c r="D4157" t="s">
        <v>6897</v>
      </c>
      <c r="E4157" t="s">
        <v>1707</v>
      </c>
      <c r="H4157" t="str">
        <f>INDEX('Vensim Variables'!$B:$B,MATCH(EPS!$B4157,'Vensim Variables'!$A:$A,0))</f>
        <v>g pollutant</v>
      </c>
      <c r="I4157" t="str">
        <f t="shared" si="128"/>
        <v>NOx</v>
      </c>
      <c r="J4157">
        <f>INDEX(NoSettings!$D:$D,MATCH(EPS!$A4157,NoSettings!$A:$A,0))</f>
        <v>0</v>
      </c>
      <c r="K4157">
        <f>INDEX(GWP!$C$2:$C$13,MATCH(EPS!I4157,GWP!$B$2:$B$13,0))</f>
        <v>0</v>
      </c>
      <c r="L4157" s="4">
        <f t="shared" si="129"/>
        <v>0</v>
      </c>
    </row>
    <row r="4158" spans="1:12">
      <c r="A4158" t="s">
        <v>9762</v>
      </c>
      <c r="B4158" t="s">
        <v>7381</v>
      </c>
      <c r="C4158" t="s">
        <v>1738</v>
      </c>
      <c r="D4158" t="s">
        <v>6897</v>
      </c>
      <c r="E4158" t="s">
        <v>1708</v>
      </c>
      <c r="H4158" t="str">
        <f>INDEX('Vensim Variables'!$B:$B,MATCH(EPS!$B4158,'Vensim Variables'!$A:$A,0))</f>
        <v>g pollutant</v>
      </c>
      <c r="I4158" t="str">
        <f t="shared" si="128"/>
        <v>PM10</v>
      </c>
      <c r="J4158">
        <f>INDEX(NoSettings!$D:$D,MATCH(EPS!$A4158,NoSettings!$A:$A,0))</f>
        <v>0</v>
      </c>
      <c r="K4158">
        <f>INDEX(GWP!$C$2:$C$13,MATCH(EPS!I4158,GWP!$B$2:$B$13,0))</f>
        <v>0</v>
      </c>
      <c r="L4158" s="4">
        <f t="shared" si="129"/>
        <v>0</v>
      </c>
    </row>
    <row r="4159" spans="1:12">
      <c r="A4159" t="s">
        <v>9763</v>
      </c>
      <c r="B4159" t="s">
        <v>7381</v>
      </c>
      <c r="C4159" t="s">
        <v>1738</v>
      </c>
      <c r="D4159" t="s">
        <v>6897</v>
      </c>
      <c r="E4159" t="s">
        <v>1709</v>
      </c>
      <c r="H4159" t="str">
        <f>INDEX('Vensim Variables'!$B:$B,MATCH(EPS!$B4159,'Vensim Variables'!$A:$A,0))</f>
        <v>g pollutant</v>
      </c>
      <c r="I4159" t="str">
        <f t="shared" si="128"/>
        <v>PM25</v>
      </c>
      <c r="J4159">
        <f>INDEX(NoSettings!$D:$D,MATCH(EPS!$A4159,NoSettings!$A:$A,0))</f>
        <v>0</v>
      </c>
      <c r="K4159">
        <f>INDEX(GWP!$C$2:$C$13,MATCH(EPS!I4159,GWP!$B$2:$B$13,0))</f>
        <v>0</v>
      </c>
      <c r="L4159" s="4">
        <f t="shared" si="129"/>
        <v>0</v>
      </c>
    </row>
    <row r="4160" spans="1:12">
      <c r="A4160" t="s">
        <v>9764</v>
      </c>
      <c r="B4160" t="s">
        <v>7381</v>
      </c>
      <c r="C4160" t="s">
        <v>1738</v>
      </c>
      <c r="D4160" t="s">
        <v>6897</v>
      </c>
      <c r="E4160" t="s">
        <v>1710</v>
      </c>
      <c r="H4160" t="str">
        <f>INDEX('Vensim Variables'!$B:$B,MATCH(EPS!$B4160,'Vensim Variables'!$A:$A,0))</f>
        <v>g pollutant</v>
      </c>
      <c r="I4160" t="str">
        <f t="shared" si="128"/>
        <v>SOx</v>
      </c>
      <c r="J4160">
        <f>INDEX(NoSettings!$D:$D,MATCH(EPS!$A4160,NoSettings!$A:$A,0))</f>
        <v>0</v>
      </c>
      <c r="K4160">
        <f>INDEX(GWP!$C$2:$C$13,MATCH(EPS!I4160,GWP!$B$2:$B$13,0))</f>
        <v>0</v>
      </c>
      <c r="L4160" s="4">
        <f t="shared" si="129"/>
        <v>0</v>
      </c>
    </row>
    <row r="4161" spans="1:12">
      <c r="A4161" t="s">
        <v>9765</v>
      </c>
      <c r="B4161" t="s">
        <v>7381</v>
      </c>
      <c r="C4161" t="s">
        <v>1738</v>
      </c>
      <c r="D4161" t="s">
        <v>6897</v>
      </c>
      <c r="E4161" t="s">
        <v>1711</v>
      </c>
      <c r="H4161" t="str">
        <f>INDEX('Vensim Variables'!$B:$B,MATCH(EPS!$B4161,'Vensim Variables'!$A:$A,0))</f>
        <v>g pollutant</v>
      </c>
      <c r="I4161" t="str">
        <f t="shared" si="128"/>
        <v>BC</v>
      </c>
      <c r="J4161">
        <f>INDEX(NoSettings!$D:$D,MATCH(EPS!$A4161,NoSettings!$A:$A,0))</f>
        <v>0</v>
      </c>
      <c r="K4161">
        <f>INDEX(GWP!$C$2:$C$13,MATCH(EPS!I4161,GWP!$B$2:$B$13,0))</f>
        <v>0</v>
      </c>
      <c r="L4161" s="4">
        <f t="shared" si="129"/>
        <v>0</v>
      </c>
    </row>
    <row r="4162" spans="1:12">
      <c r="A4162" t="s">
        <v>9766</v>
      </c>
      <c r="B4162" t="s">
        <v>7381</v>
      </c>
      <c r="C4162" t="s">
        <v>1738</v>
      </c>
      <c r="D4162" t="s">
        <v>6897</v>
      </c>
      <c r="E4162" t="s">
        <v>1712</v>
      </c>
      <c r="H4162" t="str">
        <f>INDEX('Vensim Variables'!$B:$B,MATCH(EPS!$B4162,'Vensim Variables'!$A:$A,0))</f>
        <v>g pollutant</v>
      </c>
      <c r="I4162" t="str">
        <f t="shared" si="128"/>
        <v>OC</v>
      </c>
      <c r="J4162">
        <f>INDEX(NoSettings!$D:$D,MATCH(EPS!$A4162,NoSettings!$A:$A,0))</f>
        <v>0</v>
      </c>
      <c r="K4162">
        <f>INDEX(GWP!$C$2:$C$13,MATCH(EPS!I4162,GWP!$B$2:$B$13,0))</f>
        <v>0</v>
      </c>
      <c r="L4162" s="4">
        <f t="shared" si="129"/>
        <v>0</v>
      </c>
    </row>
    <row r="4163" spans="1:12">
      <c r="A4163" t="s">
        <v>9767</v>
      </c>
      <c r="B4163" t="s">
        <v>7381</v>
      </c>
      <c r="C4163" t="s">
        <v>1738</v>
      </c>
      <c r="D4163" t="s">
        <v>6897</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INDEX(NoSettings!$D:$D,MATCH(EPS!$A4163,NoSettings!$A:$A,0))</f>
        <v>0</v>
      </c>
      <c r="K4163">
        <f>INDEX(GWP!$C$2:$C$13,MATCH(EPS!I4163,GWP!$B$2:$B$13,0))</f>
        <v>28</v>
      </c>
      <c r="L4163" s="4">
        <f t="shared" ref="L4163:L4226" si="131">IF(H4163="g pollutant",K4163*J4163/10^12,IF(H4163="MMTCO2e",J4163,IF(H4163="MWh",J4163,0)))</f>
        <v>0</v>
      </c>
    </row>
    <row r="4164" spans="1:12">
      <c r="A4164" t="s">
        <v>9768</v>
      </c>
      <c r="B4164" t="s">
        <v>7381</v>
      </c>
      <c r="C4164" t="s">
        <v>1738</v>
      </c>
      <c r="D4164" t="s">
        <v>6897</v>
      </c>
      <c r="E4164" t="s">
        <v>1714</v>
      </c>
      <c r="H4164" t="str">
        <f>INDEX('Vensim Variables'!$B:$B,MATCH(EPS!$B4164,'Vensim Variables'!$A:$A,0))</f>
        <v>g pollutant</v>
      </c>
      <c r="I4164" t="str">
        <f t="shared" si="130"/>
        <v>N2O</v>
      </c>
      <c r="J4164">
        <f>INDEX(NoSettings!$D:$D,MATCH(EPS!$A4164,NoSettings!$A:$A,0))</f>
        <v>0</v>
      </c>
      <c r="K4164">
        <f>INDEX(GWP!$C$2:$C$13,MATCH(EPS!I4164,GWP!$B$2:$B$13,0))</f>
        <v>265</v>
      </c>
      <c r="L4164" s="4">
        <f t="shared" si="131"/>
        <v>0</v>
      </c>
    </row>
    <row r="4165" spans="1:12">
      <c r="A4165" t="s">
        <v>9769</v>
      </c>
      <c r="B4165" t="s">
        <v>7381</v>
      </c>
      <c r="C4165" t="s">
        <v>1738</v>
      </c>
      <c r="D4165" t="s">
        <v>6897</v>
      </c>
      <c r="E4165" t="s">
        <v>1715</v>
      </c>
      <c r="H4165" t="str">
        <f>INDEX('Vensim Variables'!$B:$B,MATCH(EPS!$B4165,'Vensim Variables'!$A:$A,0))</f>
        <v>g pollutant</v>
      </c>
      <c r="I4165" t="str">
        <f t="shared" si="130"/>
        <v>F gases</v>
      </c>
      <c r="J4165">
        <f>INDEX(NoSettings!$D:$D,MATCH(EPS!$A4165,NoSettings!$A:$A,0))</f>
        <v>0</v>
      </c>
      <c r="K4165">
        <f>INDEX(GWP!$C$2:$C$13,MATCH(EPS!I4165,GWP!$B$2:$B$13,0))</f>
        <v>1</v>
      </c>
      <c r="L4165" s="4">
        <f t="shared" si="131"/>
        <v>0</v>
      </c>
    </row>
    <row r="4166" spans="1:12">
      <c r="A4166" t="s">
        <v>9770</v>
      </c>
      <c r="B4166" t="s">
        <v>7381</v>
      </c>
      <c r="C4166" t="s">
        <v>1738</v>
      </c>
      <c r="D4166" t="s">
        <v>6898</v>
      </c>
      <c r="E4166" t="s">
        <v>1702</v>
      </c>
      <c r="H4166" t="str">
        <f>INDEX('Vensim Variables'!$B:$B,MATCH(EPS!$B4166,'Vensim Variables'!$A:$A,0))</f>
        <v>g pollutant</v>
      </c>
      <c r="I4166" t="str">
        <f t="shared" si="130"/>
        <v>CO2</v>
      </c>
      <c r="J4166">
        <f>INDEX(NoSettings!$D:$D,MATCH(EPS!$A4166,NoSettings!$A:$A,0))</f>
        <v>0</v>
      </c>
      <c r="K4166">
        <f>INDEX(GWP!$C$2:$C$13,MATCH(EPS!I4166,GWP!$B$2:$B$13,0))</f>
        <v>1</v>
      </c>
      <c r="L4166" s="4">
        <f t="shared" si="131"/>
        <v>0</v>
      </c>
    </row>
    <row r="4167" spans="1:12">
      <c r="A4167" t="s">
        <v>9771</v>
      </c>
      <c r="B4167" t="s">
        <v>7381</v>
      </c>
      <c r="C4167" t="s">
        <v>1738</v>
      </c>
      <c r="D4167" t="s">
        <v>6898</v>
      </c>
      <c r="E4167" t="s">
        <v>1705</v>
      </c>
      <c r="H4167" t="str">
        <f>INDEX('Vensim Variables'!$B:$B,MATCH(EPS!$B4167,'Vensim Variables'!$A:$A,0))</f>
        <v>g pollutant</v>
      </c>
      <c r="I4167" t="str">
        <f t="shared" si="130"/>
        <v>VOC</v>
      </c>
      <c r="J4167">
        <f>INDEX(NoSettings!$D:$D,MATCH(EPS!$A4167,NoSettings!$A:$A,0))</f>
        <v>0</v>
      </c>
      <c r="K4167">
        <f>INDEX(GWP!$C$2:$C$13,MATCH(EPS!I4167,GWP!$B$2:$B$13,0))</f>
        <v>0</v>
      </c>
      <c r="L4167" s="4">
        <f t="shared" si="131"/>
        <v>0</v>
      </c>
    </row>
    <row r="4168" spans="1:12">
      <c r="A4168" t="s">
        <v>9772</v>
      </c>
      <c r="B4168" t="s">
        <v>7381</v>
      </c>
      <c r="C4168" t="s">
        <v>1738</v>
      </c>
      <c r="D4168" t="s">
        <v>6898</v>
      </c>
      <c r="E4168" t="s">
        <v>1706</v>
      </c>
      <c r="H4168" t="str">
        <f>INDEX('Vensim Variables'!$B:$B,MATCH(EPS!$B4168,'Vensim Variables'!$A:$A,0))</f>
        <v>g pollutant</v>
      </c>
      <c r="I4168" t="str">
        <f t="shared" si="130"/>
        <v>CO</v>
      </c>
      <c r="J4168">
        <f>INDEX(NoSettings!$D:$D,MATCH(EPS!$A4168,NoSettings!$A:$A,0))</f>
        <v>0</v>
      </c>
      <c r="K4168">
        <f>INDEX(GWP!$C$2:$C$13,MATCH(EPS!I4168,GWP!$B$2:$B$13,0))</f>
        <v>0</v>
      </c>
      <c r="L4168" s="4">
        <f t="shared" si="131"/>
        <v>0</v>
      </c>
    </row>
    <row r="4169" spans="1:12">
      <c r="A4169" t="s">
        <v>9773</v>
      </c>
      <c r="B4169" t="s">
        <v>7381</v>
      </c>
      <c r="C4169" t="s">
        <v>1738</v>
      </c>
      <c r="D4169" t="s">
        <v>6898</v>
      </c>
      <c r="E4169" t="s">
        <v>1707</v>
      </c>
      <c r="H4169" t="str">
        <f>INDEX('Vensim Variables'!$B:$B,MATCH(EPS!$B4169,'Vensim Variables'!$A:$A,0))</f>
        <v>g pollutant</v>
      </c>
      <c r="I4169" t="str">
        <f t="shared" si="130"/>
        <v>NOx</v>
      </c>
      <c r="J4169">
        <f>INDEX(NoSettings!$D:$D,MATCH(EPS!$A4169,NoSettings!$A:$A,0))</f>
        <v>0</v>
      </c>
      <c r="K4169">
        <f>INDEX(GWP!$C$2:$C$13,MATCH(EPS!I4169,GWP!$B$2:$B$13,0))</f>
        <v>0</v>
      </c>
      <c r="L4169" s="4">
        <f t="shared" si="131"/>
        <v>0</v>
      </c>
    </row>
    <row r="4170" spans="1:12">
      <c r="A4170" t="s">
        <v>9774</v>
      </c>
      <c r="B4170" t="s">
        <v>7381</v>
      </c>
      <c r="C4170" t="s">
        <v>1738</v>
      </c>
      <c r="D4170" t="s">
        <v>6898</v>
      </c>
      <c r="E4170" t="s">
        <v>1708</v>
      </c>
      <c r="H4170" t="str">
        <f>INDEX('Vensim Variables'!$B:$B,MATCH(EPS!$B4170,'Vensim Variables'!$A:$A,0))</f>
        <v>g pollutant</v>
      </c>
      <c r="I4170" t="str">
        <f t="shared" si="130"/>
        <v>PM10</v>
      </c>
      <c r="J4170">
        <f>INDEX(NoSettings!$D:$D,MATCH(EPS!$A4170,NoSettings!$A:$A,0))</f>
        <v>0</v>
      </c>
      <c r="K4170">
        <f>INDEX(GWP!$C$2:$C$13,MATCH(EPS!I4170,GWP!$B$2:$B$13,0))</f>
        <v>0</v>
      </c>
      <c r="L4170" s="4">
        <f t="shared" si="131"/>
        <v>0</v>
      </c>
    </row>
    <row r="4171" spans="1:12">
      <c r="A4171" t="s">
        <v>9775</v>
      </c>
      <c r="B4171" t="s">
        <v>7381</v>
      </c>
      <c r="C4171" t="s">
        <v>1738</v>
      </c>
      <c r="D4171" t="s">
        <v>6898</v>
      </c>
      <c r="E4171" t="s">
        <v>1709</v>
      </c>
      <c r="H4171" t="str">
        <f>INDEX('Vensim Variables'!$B:$B,MATCH(EPS!$B4171,'Vensim Variables'!$A:$A,0))</f>
        <v>g pollutant</v>
      </c>
      <c r="I4171" t="str">
        <f t="shared" si="130"/>
        <v>PM25</v>
      </c>
      <c r="J4171">
        <f>INDEX(NoSettings!$D:$D,MATCH(EPS!$A4171,NoSettings!$A:$A,0))</f>
        <v>0</v>
      </c>
      <c r="K4171">
        <f>INDEX(GWP!$C$2:$C$13,MATCH(EPS!I4171,GWP!$B$2:$B$13,0))</f>
        <v>0</v>
      </c>
      <c r="L4171" s="4">
        <f t="shared" si="131"/>
        <v>0</v>
      </c>
    </row>
    <row r="4172" spans="1:12">
      <c r="A4172" t="s">
        <v>9776</v>
      </c>
      <c r="B4172" t="s">
        <v>7381</v>
      </c>
      <c r="C4172" t="s">
        <v>1738</v>
      </c>
      <c r="D4172" t="s">
        <v>6898</v>
      </c>
      <c r="E4172" t="s">
        <v>1710</v>
      </c>
      <c r="H4172" t="str">
        <f>INDEX('Vensim Variables'!$B:$B,MATCH(EPS!$B4172,'Vensim Variables'!$A:$A,0))</f>
        <v>g pollutant</v>
      </c>
      <c r="I4172" t="str">
        <f t="shared" si="130"/>
        <v>SOx</v>
      </c>
      <c r="J4172">
        <f>INDEX(NoSettings!$D:$D,MATCH(EPS!$A4172,NoSettings!$A:$A,0))</f>
        <v>0</v>
      </c>
      <c r="K4172">
        <f>INDEX(GWP!$C$2:$C$13,MATCH(EPS!I4172,GWP!$B$2:$B$13,0))</f>
        <v>0</v>
      </c>
      <c r="L4172" s="4">
        <f t="shared" si="131"/>
        <v>0</v>
      </c>
    </row>
    <row r="4173" spans="1:12">
      <c r="A4173" t="s">
        <v>9777</v>
      </c>
      <c r="B4173" t="s">
        <v>7381</v>
      </c>
      <c r="C4173" t="s">
        <v>1738</v>
      </c>
      <c r="D4173" t="s">
        <v>6898</v>
      </c>
      <c r="E4173" t="s">
        <v>1711</v>
      </c>
      <c r="H4173" t="str">
        <f>INDEX('Vensim Variables'!$B:$B,MATCH(EPS!$B4173,'Vensim Variables'!$A:$A,0))</f>
        <v>g pollutant</v>
      </c>
      <c r="I4173" t="str">
        <f t="shared" si="130"/>
        <v>BC</v>
      </c>
      <c r="J4173">
        <f>INDEX(NoSettings!$D:$D,MATCH(EPS!$A4173,NoSettings!$A:$A,0))</f>
        <v>0</v>
      </c>
      <c r="K4173">
        <f>INDEX(GWP!$C$2:$C$13,MATCH(EPS!I4173,GWP!$B$2:$B$13,0))</f>
        <v>0</v>
      </c>
      <c r="L4173" s="4">
        <f t="shared" si="131"/>
        <v>0</v>
      </c>
    </row>
    <row r="4174" spans="1:12">
      <c r="A4174" t="s">
        <v>9778</v>
      </c>
      <c r="B4174" t="s">
        <v>7381</v>
      </c>
      <c r="C4174" t="s">
        <v>1738</v>
      </c>
      <c r="D4174" t="s">
        <v>6898</v>
      </c>
      <c r="E4174" t="s">
        <v>1712</v>
      </c>
      <c r="H4174" t="str">
        <f>INDEX('Vensim Variables'!$B:$B,MATCH(EPS!$B4174,'Vensim Variables'!$A:$A,0))</f>
        <v>g pollutant</v>
      </c>
      <c r="I4174" t="str">
        <f t="shared" si="130"/>
        <v>OC</v>
      </c>
      <c r="J4174">
        <f>INDEX(NoSettings!$D:$D,MATCH(EPS!$A4174,NoSettings!$A:$A,0))</f>
        <v>0</v>
      </c>
      <c r="K4174">
        <f>INDEX(GWP!$C$2:$C$13,MATCH(EPS!I4174,GWP!$B$2:$B$13,0))</f>
        <v>0</v>
      </c>
      <c r="L4174" s="4">
        <f t="shared" si="131"/>
        <v>0</v>
      </c>
    </row>
    <row r="4175" spans="1:12">
      <c r="A4175" t="s">
        <v>9779</v>
      </c>
      <c r="B4175" t="s">
        <v>7381</v>
      </c>
      <c r="C4175" t="s">
        <v>1738</v>
      </c>
      <c r="D4175" t="s">
        <v>6898</v>
      </c>
      <c r="E4175" t="s">
        <v>1713</v>
      </c>
      <c r="H4175" t="str">
        <f>INDEX('Vensim Variables'!$B:$B,MATCH(EPS!$B4175,'Vensim Variables'!$A:$A,0))</f>
        <v>g pollutant</v>
      </c>
      <c r="I4175" t="str">
        <f t="shared" si="130"/>
        <v>CH4</v>
      </c>
      <c r="J4175">
        <f>INDEX(NoSettings!$D:$D,MATCH(EPS!$A4175,NoSettings!$A:$A,0))</f>
        <v>0</v>
      </c>
      <c r="K4175">
        <f>INDEX(GWP!$C$2:$C$13,MATCH(EPS!I4175,GWP!$B$2:$B$13,0))</f>
        <v>28</v>
      </c>
      <c r="L4175" s="4">
        <f t="shared" si="131"/>
        <v>0</v>
      </c>
    </row>
    <row r="4176" spans="1:12">
      <c r="A4176" t="s">
        <v>9780</v>
      </c>
      <c r="B4176" t="s">
        <v>7381</v>
      </c>
      <c r="C4176" t="s">
        <v>1738</v>
      </c>
      <c r="D4176" t="s">
        <v>6898</v>
      </c>
      <c r="E4176" t="s">
        <v>1714</v>
      </c>
      <c r="H4176" t="str">
        <f>INDEX('Vensim Variables'!$B:$B,MATCH(EPS!$B4176,'Vensim Variables'!$A:$A,0))</f>
        <v>g pollutant</v>
      </c>
      <c r="I4176" t="str">
        <f t="shared" si="130"/>
        <v>N2O</v>
      </c>
      <c r="J4176">
        <f>INDEX(NoSettings!$D:$D,MATCH(EPS!$A4176,NoSettings!$A:$A,0))</f>
        <v>0</v>
      </c>
      <c r="K4176">
        <f>INDEX(GWP!$C$2:$C$13,MATCH(EPS!I4176,GWP!$B$2:$B$13,0))</f>
        <v>265</v>
      </c>
      <c r="L4176" s="4">
        <f t="shared" si="131"/>
        <v>0</v>
      </c>
    </row>
    <row r="4177" spans="1:12">
      <c r="A4177" t="s">
        <v>9781</v>
      </c>
      <c r="B4177" t="s">
        <v>7381</v>
      </c>
      <c r="C4177" t="s">
        <v>1738</v>
      </c>
      <c r="D4177" t="s">
        <v>6898</v>
      </c>
      <c r="E4177" t="s">
        <v>1715</v>
      </c>
      <c r="H4177" t="str">
        <f>INDEX('Vensim Variables'!$B:$B,MATCH(EPS!$B4177,'Vensim Variables'!$A:$A,0))</f>
        <v>g pollutant</v>
      </c>
      <c r="I4177" t="str">
        <f t="shared" si="130"/>
        <v>F gases</v>
      </c>
      <c r="J4177">
        <f>INDEX(NoSettings!$D:$D,MATCH(EPS!$A4177,NoSettings!$A:$A,0))</f>
        <v>0</v>
      </c>
      <c r="K4177">
        <f>INDEX(GWP!$C$2:$C$13,MATCH(EPS!I4177,GWP!$B$2:$B$13,0))</f>
        <v>1</v>
      </c>
      <c r="L4177" s="4">
        <f t="shared" si="131"/>
        <v>0</v>
      </c>
    </row>
    <row r="4178" spans="1:12">
      <c r="A4178" t="s">
        <v>9782</v>
      </c>
      <c r="B4178" t="s">
        <v>7381</v>
      </c>
      <c r="C4178" t="s">
        <v>1739</v>
      </c>
      <c r="D4178" t="s">
        <v>6874</v>
      </c>
      <c r="E4178" t="s">
        <v>1702</v>
      </c>
      <c r="H4178" t="str">
        <f>INDEX('Vensim Variables'!$B:$B,MATCH(EPS!$B4178,'Vensim Variables'!$A:$A,0))</f>
        <v>g pollutant</v>
      </c>
      <c r="I4178" t="str">
        <f t="shared" si="130"/>
        <v>CO2</v>
      </c>
      <c r="J4178">
        <f>INDEX(NoSettings!$D:$D,MATCH(EPS!$A4178,NoSettings!$A:$A,0))</f>
        <v>3943680000</v>
      </c>
      <c r="K4178">
        <f>INDEX(GWP!$C$2:$C$13,MATCH(EPS!I4178,GWP!$B$2:$B$13,0))</f>
        <v>1</v>
      </c>
      <c r="L4178" s="4">
        <f t="shared" si="131"/>
        <v>3.9436799999999998E-3</v>
      </c>
    </row>
    <row r="4179" spans="1:12">
      <c r="A4179" t="s">
        <v>9783</v>
      </c>
      <c r="B4179" t="s">
        <v>7381</v>
      </c>
      <c r="C4179" t="s">
        <v>1739</v>
      </c>
      <c r="D4179" t="s">
        <v>6874</v>
      </c>
      <c r="E4179" t="s">
        <v>1705</v>
      </c>
      <c r="H4179" t="str">
        <f>INDEX('Vensim Variables'!$B:$B,MATCH(EPS!$B4179,'Vensim Variables'!$A:$A,0))</f>
        <v>g pollutant</v>
      </c>
      <c r="I4179" t="str">
        <f t="shared" si="130"/>
        <v>VOC</v>
      </c>
      <c r="J4179">
        <f>INDEX(NoSettings!$D:$D,MATCH(EPS!$A4179,NoSettings!$A:$A,0))</f>
        <v>73149.7</v>
      </c>
      <c r="K4179">
        <f>INDEX(GWP!$C$2:$C$13,MATCH(EPS!I4179,GWP!$B$2:$B$13,0))</f>
        <v>0</v>
      </c>
      <c r="L4179" s="4">
        <f t="shared" si="131"/>
        <v>0</v>
      </c>
    </row>
    <row r="4180" spans="1:12">
      <c r="A4180" t="s">
        <v>9784</v>
      </c>
      <c r="B4180" t="s">
        <v>7381</v>
      </c>
      <c r="C4180" t="s">
        <v>1739</v>
      </c>
      <c r="D4180" t="s">
        <v>6874</v>
      </c>
      <c r="E4180" t="s">
        <v>1706</v>
      </c>
      <c r="H4180" t="str">
        <f>INDEX('Vensim Variables'!$B:$B,MATCH(EPS!$B4180,'Vensim Variables'!$A:$A,0))</f>
        <v>g pollutant</v>
      </c>
      <c r="I4180" t="str">
        <f t="shared" si="130"/>
        <v>CO</v>
      </c>
      <c r="J4180">
        <f>INDEX(NoSettings!$D:$D,MATCH(EPS!$A4180,NoSettings!$A:$A,0))</f>
        <v>360497</v>
      </c>
      <c r="K4180">
        <f>INDEX(GWP!$C$2:$C$13,MATCH(EPS!I4180,GWP!$B$2:$B$13,0))</f>
        <v>0</v>
      </c>
      <c r="L4180" s="4">
        <f t="shared" si="131"/>
        <v>0</v>
      </c>
    </row>
    <row r="4181" spans="1:12">
      <c r="A4181" t="s">
        <v>9785</v>
      </c>
      <c r="B4181" t="s">
        <v>7381</v>
      </c>
      <c r="C4181" t="s">
        <v>1739</v>
      </c>
      <c r="D4181" t="s">
        <v>6874</v>
      </c>
      <c r="E4181" t="s">
        <v>1707</v>
      </c>
      <c r="H4181" t="str">
        <f>INDEX('Vensim Variables'!$B:$B,MATCH(EPS!$B4181,'Vensim Variables'!$A:$A,0))</f>
        <v>g pollutant</v>
      </c>
      <c r="I4181" t="str">
        <f t="shared" si="130"/>
        <v>NOx</v>
      </c>
      <c r="J4181">
        <f>INDEX(NoSettings!$D:$D,MATCH(EPS!$A4181,NoSettings!$A:$A,0))</f>
        <v>1070620</v>
      </c>
      <c r="K4181">
        <f>INDEX(GWP!$C$2:$C$13,MATCH(EPS!I4181,GWP!$B$2:$B$13,0))</f>
        <v>0</v>
      </c>
      <c r="L4181" s="4">
        <f t="shared" si="131"/>
        <v>0</v>
      </c>
    </row>
    <row r="4182" spans="1:12">
      <c r="A4182" t="s">
        <v>9786</v>
      </c>
      <c r="B4182" t="s">
        <v>7381</v>
      </c>
      <c r="C4182" t="s">
        <v>1739</v>
      </c>
      <c r="D4182" t="s">
        <v>6874</v>
      </c>
      <c r="E4182" t="s">
        <v>1708</v>
      </c>
      <c r="H4182" t="str">
        <f>INDEX('Vensim Variables'!$B:$B,MATCH(EPS!$B4182,'Vensim Variables'!$A:$A,0))</f>
        <v>g pollutant</v>
      </c>
      <c r="I4182" t="str">
        <f t="shared" si="130"/>
        <v>PM10</v>
      </c>
      <c r="J4182">
        <f>INDEX(NoSettings!$D:$D,MATCH(EPS!$A4182,NoSettings!$A:$A,0))</f>
        <v>75880.3</v>
      </c>
      <c r="K4182">
        <f>INDEX(GWP!$C$2:$C$13,MATCH(EPS!I4182,GWP!$B$2:$B$13,0))</f>
        <v>0</v>
      </c>
      <c r="L4182" s="4">
        <f t="shared" si="131"/>
        <v>0</v>
      </c>
    </row>
    <row r="4183" spans="1:12">
      <c r="A4183" t="s">
        <v>9787</v>
      </c>
      <c r="B4183" t="s">
        <v>7381</v>
      </c>
      <c r="C4183" t="s">
        <v>1739</v>
      </c>
      <c r="D4183" t="s">
        <v>6874</v>
      </c>
      <c r="E4183" t="s">
        <v>1709</v>
      </c>
      <c r="H4183" t="str">
        <f>INDEX('Vensim Variables'!$B:$B,MATCH(EPS!$B4183,'Vensim Variables'!$A:$A,0))</f>
        <v>g pollutant</v>
      </c>
      <c r="I4183" t="str">
        <f t="shared" si="130"/>
        <v>PM25</v>
      </c>
      <c r="J4183">
        <f>INDEX(NoSettings!$D:$D,MATCH(EPS!$A4183,NoSettings!$A:$A,0))</f>
        <v>68056</v>
      </c>
      <c r="K4183">
        <f>INDEX(GWP!$C$2:$C$13,MATCH(EPS!I4183,GWP!$B$2:$B$13,0))</f>
        <v>0</v>
      </c>
      <c r="L4183" s="4">
        <f t="shared" si="131"/>
        <v>0</v>
      </c>
    </row>
    <row r="4184" spans="1:12">
      <c r="A4184" t="s">
        <v>9788</v>
      </c>
      <c r="B4184" t="s">
        <v>7381</v>
      </c>
      <c r="C4184" t="s">
        <v>1739</v>
      </c>
      <c r="D4184" t="s">
        <v>6874</v>
      </c>
      <c r="E4184" t="s">
        <v>1710</v>
      </c>
      <c r="H4184" t="str">
        <f>INDEX('Vensim Variables'!$B:$B,MATCH(EPS!$B4184,'Vensim Variables'!$A:$A,0))</f>
        <v>g pollutant</v>
      </c>
      <c r="I4184" t="str">
        <f t="shared" si="130"/>
        <v>SOx</v>
      </c>
      <c r="J4184">
        <f>INDEX(NoSettings!$D:$D,MATCH(EPS!$A4184,NoSettings!$A:$A,0))</f>
        <v>176546</v>
      </c>
      <c r="K4184">
        <f>INDEX(GWP!$C$2:$C$13,MATCH(EPS!I4184,GWP!$B$2:$B$13,0))</f>
        <v>0</v>
      </c>
      <c r="L4184" s="4">
        <f t="shared" si="131"/>
        <v>0</v>
      </c>
    </row>
    <row r="4185" spans="1:12">
      <c r="A4185" t="s">
        <v>9789</v>
      </c>
      <c r="B4185" t="s">
        <v>7381</v>
      </c>
      <c r="C4185" t="s">
        <v>1739</v>
      </c>
      <c r="D4185" t="s">
        <v>6874</v>
      </c>
      <c r="E4185" t="s">
        <v>1711</v>
      </c>
      <c r="H4185" t="str">
        <f>INDEX('Vensim Variables'!$B:$B,MATCH(EPS!$B4185,'Vensim Variables'!$A:$A,0))</f>
        <v>g pollutant</v>
      </c>
      <c r="I4185" t="str">
        <f t="shared" si="130"/>
        <v>BC</v>
      </c>
      <c r="J4185">
        <f>INDEX(NoSettings!$D:$D,MATCH(EPS!$A4185,NoSettings!$A:$A,0))</f>
        <v>17801.7</v>
      </c>
      <c r="K4185">
        <f>INDEX(GWP!$C$2:$C$13,MATCH(EPS!I4185,GWP!$B$2:$B$13,0))</f>
        <v>0</v>
      </c>
      <c r="L4185" s="4">
        <f t="shared" si="131"/>
        <v>0</v>
      </c>
    </row>
    <row r="4186" spans="1:12">
      <c r="A4186" t="s">
        <v>9790</v>
      </c>
      <c r="B4186" t="s">
        <v>7381</v>
      </c>
      <c r="C4186" t="s">
        <v>1739</v>
      </c>
      <c r="D4186" t="s">
        <v>6874</v>
      </c>
      <c r="E4186" t="s">
        <v>1712</v>
      </c>
      <c r="H4186" t="str">
        <f>INDEX('Vensim Variables'!$B:$B,MATCH(EPS!$B4186,'Vensim Variables'!$A:$A,0))</f>
        <v>g pollutant</v>
      </c>
      <c r="I4186" t="str">
        <f t="shared" si="130"/>
        <v>OC</v>
      </c>
      <c r="J4186">
        <f>INDEX(NoSettings!$D:$D,MATCH(EPS!$A4186,NoSettings!$A:$A,0))</f>
        <v>11710.3</v>
      </c>
      <c r="K4186">
        <f>INDEX(GWP!$C$2:$C$13,MATCH(EPS!I4186,GWP!$B$2:$B$13,0))</f>
        <v>0</v>
      </c>
      <c r="L4186" s="4">
        <f t="shared" si="131"/>
        <v>0</v>
      </c>
    </row>
    <row r="4187" spans="1:12">
      <c r="A4187" t="s">
        <v>9791</v>
      </c>
      <c r="B4187" t="s">
        <v>7381</v>
      </c>
      <c r="C4187" t="s">
        <v>1739</v>
      </c>
      <c r="D4187" t="s">
        <v>6874</v>
      </c>
      <c r="E4187" t="s">
        <v>1713</v>
      </c>
      <c r="H4187" t="str">
        <f>INDEX('Vensim Variables'!$B:$B,MATCH(EPS!$B4187,'Vensim Variables'!$A:$A,0))</f>
        <v>g pollutant</v>
      </c>
      <c r="I4187" t="str">
        <f t="shared" si="130"/>
        <v>CH4</v>
      </c>
      <c r="J4187">
        <f>INDEX(NoSettings!$D:$D,MATCH(EPS!$A4187,NoSettings!$A:$A,0))</f>
        <v>157537</v>
      </c>
      <c r="K4187">
        <f>INDEX(GWP!$C$2:$C$13,MATCH(EPS!I4187,GWP!$B$2:$B$13,0))</f>
        <v>28</v>
      </c>
      <c r="L4187" s="4">
        <f t="shared" si="131"/>
        <v>4.4110359999999999E-6</v>
      </c>
    </row>
    <row r="4188" spans="1:12">
      <c r="A4188" t="s">
        <v>9792</v>
      </c>
      <c r="B4188" t="s">
        <v>7381</v>
      </c>
      <c r="C4188" t="s">
        <v>1739</v>
      </c>
      <c r="D4188" t="s">
        <v>6874</v>
      </c>
      <c r="E4188" t="s">
        <v>1714</v>
      </c>
      <c r="H4188" t="str">
        <f>INDEX('Vensim Variables'!$B:$B,MATCH(EPS!$B4188,'Vensim Variables'!$A:$A,0))</f>
        <v>g pollutant</v>
      </c>
      <c r="I4188" t="str">
        <f t="shared" si="130"/>
        <v>N2O</v>
      </c>
      <c r="J4188">
        <f>INDEX(NoSettings!$D:$D,MATCH(EPS!$A4188,NoSettings!$A:$A,0))</f>
        <v>31507.4</v>
      </c>
      <c r="K4188">
        <f>INDEX(GWP!$C$2:$C$13,MATCH(EPS!I4188,GWP!$B$2:$B$13,0))</f>
        <v>265</v>
      </c>
      <c r="L4188" s="4">
        <f t="shared" si="131"/>
        <v>8.3494610000000003E-6</v>
      </c>
    </row>
    <row r="4189" spans="1:12">
      <c r="A4189" t="s">
        <v>9793</v>
      </c>
      <c r="B4189" t="s">
        <v>7381</v>
      </c>
      <c r="C4189" t="s">
        <v>1739</v>
      </c>
      <c r="D4189" t="s">
        <v>6874</v>
      </c>
      <c r="E4189" t="s">
        <v>1715</v>
      </c>
      <c r="H4189" t="str">
        <f>INDEX('Vensim Variables'!$B:$B,MATCH(EPS!$B4189,'Vensim Variables'!$A:$A,0))</f>
        <v>g pollutant</v>
      </c>
      <c r="I4189" t="str">
        <f t="shared" si="130"/>
        <v>F gases</v>
      </c>
      <c r="J4189">
        <f>INDEX(NoSettings!$D:$D,MATCH(EPS!$A4189,NoSettings!$A:$A,0))</f>
        <v>0</v>
      </c>
      <c r="K4189">
        <f>INDEX(GWP!$C$2:$C$13,MATCH(EPS!I4189,GWP!$B$2:$B$13,0))</f>
        <v>1</v>
      </c>
      <c r="L4189" s="4">
        <f t="shared" si="131"/>
        <v>0</v>
      </c>
    </row>
    <row r="4190" spans="1:12">
      <c r="A4190" t="s">
        <v>9794</v>
      </c>
      <c r="B4190" t="s">
        <v>7381</v>
      </c>
      <c r="C4190" t="s">
        <v>1739</v>
      </c>
      <c r="D4190" t="s">
        <v>6875</v>
      </c>
      <c r="E4190" t="s">
        <v>1702</v>
      </c>
      <c r="H4190" t="str">
        <f>INDEX('Vensim Variables'!$B:$B,MATCH(EPS!$B4190,'Vensim Variables'!$A:$A,0))</f>
        <v>g pollutant</v>
      </c>
      <c r="I4190" t="str">
        <f t="shared" si="130"/>
        <v>CO2</v>
      </c>
      <c r="J4190">
        <f>INDEX(NoSettings!$D:$D,MATCH(EPS!$A4190,NoSettings!$A:$A,0))</f>
        <v>0</v>
      </c>
      <c r="K4190">
        <f>INDEX(GWP!$C$2:$C$13,MATCH(EPS!I4190,GWP!$B$2:$B$13,0))</f>
        <v>1</v>
      </c>
      <c r="L4190" s="4">
        <f t="shared" si="131"/>
        <v>0</v>
      </c>
    </row>
    <row r="4191" spans="1:12">
      <c r="A4191" t="s">
        <v>9795</v>
      </c>
      <c r="B4191" t="s">
        <v>7381</v>
      </c>
      <c r="C4191" t="s">
        <v>1739</v>
      </c>
      <c r="D4191" t="s">
        <v>6875</v>
      </c>
      <c r="E4191" t="s">
        <v>1705</v>
      </c>
      <c r="H4191" t="str">
        <f>INDEX('Vensim Variables'!$B:$B,MATCH(EPS!$B4191,'Vensim Variables'!$A:$A,0))</f>
        <v>g pollutant</v>
      </c>
      <c r="I4191" t="str">
        <f t="shared" si="130"/>
        <v>VOC</v>
      </c>
      <c r="J4191">
        <f>INDEX(NoSettings!$D:$D,MATCH(EPS!$A4191,NoSettings!$A:$A,0))</f>
        <v>0</v>
      </c>
      <c r="K4191">
        <f>INDEX(GWP!$C$2:$C$13,MATCH(EPS!I4191,GWP!$B$2:$B$13,0))</f>
        <v>0</v>
      </c>
      <c r="L4191" s="4">
        <f t="shared" si="131"/>
        <v>0</v>
      </c>
    </row>
    <row r="4192" spans="1:12">
      <c r="A4192" t="s">
        <v>9796</v>
      </c>
      <c r="B4192" t="s">
        <v>7381</v>
      </c>
      <c r="C4192" t="s">
        <v>1739</v>
      </c>
      <c r="D4192" t="s">
        <v>6875</v>
      </c>
      <c r="E4192" t="s">
        <v>1706</v>
      </c>
      <c r="H4192" t="str">
        <f>INDEX('Vensim Variables'!$B:$B,MATCH(EPS!$B4192,'Vensim Variables'!$A:$A,0))</f>
        <v>g pollutant</v>
      </c>
      <c r="I4192" t="str">
        <f t="shared" si="130"/>
        <v>CO</v>
      </c>
      <c r="J4192">
        <f>INDEX(NoSettings!$D:$D,MATCH(EPS!$A4192,NoSettings!$A:$A,0))</f>
        <v>0</v>
      </c>
      <c r="K4192">
        <f>INDEX(GWP!$C$2:$C$13,MATCH(EPS!I4192,GWP!$B$2:$B$13,0))</f>
        <v>0</v>
      </c>
      <c r="L4192" s="4">
        <f t="shared" si="131"/>
        <v>0</v>
      </c>
    </row>
    <row r="4193" spans="1:12">
      <c r="A4193" t="s">
        <v>9797</v>
      </c>
      <c r="B4193" t="s">
        <v>7381</v>
      </c>
      <c r="C4193" t="s">
        <v>1739</v>
      </c>
      <c r="D4193" t="s">
        <v>6875</v>
      </c>
      <c r="E4193" t="s">
        <v>1707</v>
      </c>
      <c r="H4193" t="str">
        <f>INDEX('Vensim Variables'!$B:$B,MATCH(EPS!$B4193,'Vensim Variables'!$A:$A,0))</f>
        <v>g pollutant</v>
      </c>
      <c r="I4193" t="str">
        <f t="shared" si="130"/>
        <v>NOx</v>
      </c>
      <c r="J4193">
        <f>INDEX(NoSettings!$D:$D,MATCH(EPS!$A4193,NoSettings!$A:$A,0))</f>
        <v>0</v>
      </c>
      <c r="K4193">
        <f>INDEX(GWP!$C$2:$C$13,MATCH(EPS!I4193,GWP!$B$2:$B$13,0))</f>
        <v>0</v>
      </c>
      <c r="L4193" s="4">
        <f t="shared" si="131"/>
        <v>0</v>
      </c>
    </row>
    <row r="4194" spans="1:12">
      <c r="A4194" t="s">
        <v>9798</v>
      </c>
      <c r="B4194" t="s">
        <v>7381</v>
      </c>
      <c r="C4194" t="s">
        <v>1739</v>
      </c>
      <c r="D4194" t="s">
        <v>6875</v>
      </c>
      <c r="E4194" t="s">
        <v>1708</v>
      </c>
      <c r="H4194" t="str">
        <f>INDEX('Vensim Variables'!$B:$B,MATCH(EPS!$B4194,'Vensim Variables'!$A:$A,0))</f>
        <v>g pollutant</v>
      </c>
      <c r="I4194" t="str">
        <f t="shared" si="130"/>
        <v>PM10</v>
      </c>
      <c r="J4194">
        <f>INDEX(NoSettings!$D:$D,MATCH(EPS!$A4194,NoSettings!$A:$A,0))</f>
        <v>0</v>
      </c>
      <c r="K4194">
        <f>INDEX(GWP!$C$2:$C$13,MATCH(EPS!I4194,GWP!$B$2:$B$13,0))</f>
        <v>0</v>
      </c>
      <c r="L4194" s="4">
        <f t="shared" si="131"/>
        <v>0</v>
      </c>
    </row>
    <row r="4195" spans="1:12">
      <c r="A4195" t="s">
        <v>9799</v>
      </c>
      <c r="B4195" t="s">
        <v>7381</v>
      </c>
      <c r="C4195" t="s">
        <v>1739</v>
      </c>
      <c r="D4195" t="s">
        <v>6875</v>
      </c>
      <c r="E4195" t="s">
        <v>1709</v>
      </c>
      <c r="H4195" t="str">
        <f>INDEX('Vensim Variables'!$B:$B,MATCH(EPS!$B4195,'Vensim Variables'!$A:$A,0))</f>
        <v>g pollutant</v>
      </c>
      <c r="I4195" t="str">
        <f t="shared" si="130"/>
        <v>PM25</v>
      </c>
      <c r="J4195">
        <f>INDEX(NoSettings!$D:$D,MATCH(EPS!$A4195,NoSettings!$A:$A,0))</f>
        <v>0</v>
      </c>
      <c r="K4195">
        <f>INDEX(GWP!$C$2:$C$13,MATCH(EPS!I4195,GWP!$B$2:$B$13,0))</f>
        <v>0</v>
      </c>
      <c r="L4195" s="4">
        <f t="shared" si="131"/>
        <v>0</v>
      </c>
    </row>
    <row r="4196" spans="1:12">
      <c r="A4196" t="s">
        <v>9800</v>
      </c>
      <c r="B4196" t="s">
        <v>7381</v>
      </c>
      <c r="C4196" t="s">
        <v>1739</v>
      </c>
      <c r="D4196" t="s">
        <v>6875</v>
      </c>
      <c r="E4196" t="s">
        <v>1710</v>
      </c>
      <c r="H4196" t="str">
        <f>INDEX('Vensim Variables'!$B:$B,MATCH(EPS!$B4196,'Vensim Variables'!$A:$A,0))</f>
        <v>g pollutant</v>
      </c>
      <c r="I4196" t="str">
        <f t="shared" si="130"/>
        <v>SOx</v>
      </c>
      <c r="J4196">
        <f>INDEX(NoSettings!$D:$D,MATCH(EPS!$A4196,NoSettings!$A:$A,0))</f>
        <v>0</v>
      </c>
      <c r="K4196">
        <f>INDEX(GWP!$C$2:$C$13,MATCH(EPS!I4196,GWP!$B$2:$B$13,0))</f>
        <v>0</v>
      </c>
      <c r="L4196" s="4">
        <f t="shared" si="131"/>
        <v>0</v>
      </c>
    </row>
    <row r="4197" spans="1:12">
      <c r="A4197" t="s">
        <v>9801</v>
      </c>
      <c r="B4197" t="s">
        <v>7381</v>
      </c>
      <c r="C4197" t="s">
        <v>1739</v>
      </c>
      <c r="D4197" t="s">
        <v>6875</v>
      </c>
      <c r="E4197" t="s">
        <v>1711</v>
      </c>
      <c r="H4197" t="str">
        <f>INDEX('Vensim Variables'!$B:$B,MATCH(EPS!$B4197,'Vensim Variables'!$A:$A,0))</f>
        <v>g pollutant</v>
      </c>
      <c r="I4197" t="str">
        <f t="shared" si="130"/>
        <v>BC</v>
      </c>
      <c r="J4197">
        <f>INDEX(NoSettings!$D:$D,MATCH(EPS!$A4197,NoSettings!$A:$A,0))</f>
        <v>0</v>
      </c>
      <c r="K4197">
        <f>INDEX(GWP!$C$2:$C$13,MATCH(EPS!I4197,GWP!$B$2:$B$13,0))</f>
        <v>0</v>
      </c>
      <c r="L4197" s="4">
        <f t="shared" si="131"/>
        <v>0</v>
      </c>
    </row>
    <row r="4198" spans="1:12">
      <c r="A4198" t="s">
        <v>9802</v>
      </c>
      <c r="B4198" t="s">
        <v>7381</v>
      </c>
      <c r="C4198" t="s">
        <v>1739</v>
      </c>
      <c r="D4198" t="s">
        <v>6875</v>
      </c>
      <c r="E4198" t="s">
        <v>1712</v>
      </c>
      <c r="H4198" t="str">
        <f>INDEX('Vensim Variables'!$B:$B,MATCH(EPS!$B4198,'Vensim Variables'!$A:$A,0))</f>
        <v>g pollutant</v>
      </c>
      <c r="I4198" t="str">
        <f t="shared" si="130"/>
        <v>OC</v>
      </c>
      <c r="J4198">
        <f>INDEX(NoSettings!$D:$D,MATCH(EPS!$A4198,NoSettings!$A:$A,0))</f>
        <v>0</v>
      </c>
      <c r="K4198">
        <f>INDEX(GWP!$C$2:$C$13,MATCH(EPS!I4198,GWP!$B$2:$B$13,0))</f>
        <v>0</v>
      </c>
      <c r="L4198" s="4">
        <f t="shared" si="131"/>
        <v>0</v>
      </c>
    </row>
    <row r="4199" spans="1:12">
      <c r="A4199" t="s">
        <v>9803</v>
      </c>
      <c r="B4199" t="s">
        <v>7381</v>
      </c>
      <c r="C4199" t="s">
        <v>1739</v>
      </c>
      <c r="D4199" t="s">
        <v>6875</v>
      </c>
      <c r="E4199" t="s">
        <v>1713</v>
      </c>
      <c r="H4199" t="str">
        <f>INDEX('Vensim Variables'!$B:$B,MATCH(EPS!$B4199,'Vensim Variables'!$A:$A,0))</f>
        <v>g pollutant</v>
      </c>
      <c r="I4199" t="str">
        <f t="shared" si="130"/>
        <v>CH4</v>
      </c>
      <c r="J4199">
        <f>INDEX(NoSettings!$D:$D,MATCH(EPS!$A4199,NoSettings!$A:$A,0))</f>
        <v>0</v>
      </c>
      <c r="K4199">
        <f>INDEX(GWP!$C$2:$C$13,MATCH(EPS!I4199,GWP!$B$2:$B$13,0))</f>
        <v>28</v>
      </c>
      <c r="L4199" s="4">
        <f t="shared" si="131"/>
        <v>0</v>
      </c>
    </row>
    <row r="4200" spans="1:12">
      <c r="A4200" t="s">
        <v>9804</v>
      </c>
      <c r="B4200" t="s">
        <v>7381</v>
      </c>
      <c r="C4200" t="s">
        <v>1739</v>
      </c>
      <c r="D4200" t="s">
        <v>6875</v>
      </c>
      <c r="E4200" t="s">
        <v>1714</v>
      </c>
      <c r="H4200" t="str">
        <f>INDEX('Vensim Variables'!$B:$B,MATCH(EPS!$B4200,'Vensim Variables'!$A:$A,0))</f>
        <v>g pollutant</v>
      </c>
      <c r="I4200" t="str">
        <f t="shared" si="130"/>
        <v>N2O</v>
      </c>
      <c r="J4200">
        <f>INDEX(NoSettings!$D:$D,MATCH(EPS!$A4200,NoSettings!$A:$A,0))</f>
        <v>0</v>
      </c>
      <c r="K4200">
        <f>INDEX(GWP!$C$2:$C$13,MATCH(EPS!I4200,GWP!$B$2:$B$13,0))</f>
        <v>265</v>
      </c>
      <c r="L4200" s="4">
        <f t="shared" si="131"/>
        <v>0</v>
      </c>
    </row>
    <row r="4201" spans="1:12">
      <c r="A4201" t="s">
        <v>9805</v>
      </c>
      <c r="B4201" t="s">
        <v>7381</v>
      </c>
      <c r="C4201" t="s">
        <v>1739</v>
      </c>
      <c r="D4201" t="s">
        <v>6875</v>
      </c>
      <c r="E4201" t="s">
        <v>1715</v>
      </c>
      <c r="H4201" t="str">
        <f>INDEX('Vensim Variables'!$B:$B,MATCH(EPS!$B4201,'Vensim Variables'!$A:$A,0))</f>
        <v>g pollutant</v>
      </c>
      <c r="I4201" t="str">
        <f t="shared" si="130"/>
        <v>F gases</v>
      </c>
      <c r="J4201">
        <f>INDEX(NoSettings!$D:$D,MATCH(EPS!$A4201,NoSettings!$A:$A,0))</f>
        <v>0</v>
      </c>
      <c r="K4201">
        <f>INDEX(GWP!$C$2:$C$13,MATCH(EPS!I4201,GWP!$B$2:$B$13,0))</f>
        <v>1</v>
      </c>
      <c r="L4201" s="4">
        <f t="shared" si="131"/>
        <v>0</v>
      </c>
    </row>
    <row r="4202" spans="1:12">
      <c r="A4202" t="s">
        <v>9806</v>
      </c>
      <c r="B4202" t="s">
        <v>7381</v>
      </c>
      <c r="C4202" t="s">
        <v>1739</v>
      </c>
      <c r="D4202" t="s">
        <v>6876</v>
      </c>
      <c r="E4202" t="s">
        <v>1702</v>
      </c>
      <c r="H4202" t="str">
        <f>INDEX('Vensim Variables'!$B:$B,MATCH(EPS!$B4202,'Vensim Variables'!$A:$A,0))</f>
        <v>g pollutant</v>
      </c>
      <c r="I4202" t="str">
        <f t="shared" si="130"/>
        <v>CO2</v>
      </c>
      <c r="J4202">
        <f>INDEX(NoSettings!$D:$D,MATCH(EPS!$A4202,NoSettings!$A:$A,0))</f>
        <v>601275000000</v>
      </c>
      <c r="K4202">
        <f>INDEX(GWP!$C$2:$C$13,MATCH(EPS!I4202,GWP!$B$2:$B$13,0))</f>
        <v>1</v>
      </c>
      <c r="L4202" s="4">
        <f t="shared" si="131"/>
        <v>0.601275</v>
      </c>
    </row>
    <row r="4203" spans="1:12">
      <c r="A4203" t="s">
        <v>9807</v>
      </c>
      <c r="B4203" t="s">
        <v>7381</v>
      </c>
      <c r="C4203" t="s">
        <v>1739</v>
      </c>
      <c r="D4203" t="s">
        <v>6876</v>
      </c>
      <c r="E4203" t="s">
        <v>1705</v>
      </c>
      <c r="H4203" t="str">
        <f>INDEX('Vensim Variables'!$B:$B,MATCH(EPS!$B4203,'Vensim Variables'!$A:$A,0))</f>
        <v>g pollutant</v>
      </c>
      <c r="I4203" t="str">
        <f t="shared" si="130"/>
        <v>VOC</v>
      </c>
      <c r="J4203">
        <f>INDEX(NoSettings!$D:$D,MATCH(EPS!$A4203,NoSettings!$A:$A,0))</f>
        <v>11152800</v>
      </c>
      <c r="K4203">
        <f>INDEX(GWP!$C$2:$C$13,MATCH(EPS!I4203,GWP!$B$2:$B$13,0))</f>
        <v>0</v>
      </c>
      <c r="L4203" s="4">
        <f t="shared" si="131"/>
        <v>0</v>
      </c>
    </row>
    <row r="4204" spans="1:12">
      <c r="A4204" t="s">
        <v>9808</v>
      </c>
      <c r="B4204" t="s">
        <v>7381</v>
      </c>
      <c r="C4204" t="s">
        <v>1739</v>
      </c>
      <c r="D4204" t="s">
        <v>6876</v>
      </c>
      <c r="E4204" t="s">
        <v>1706</v>
      </c>
      <c r="H4204" t="str">
        <f>INDEX('Vensim Variables'!$B:$B,MATCH(EPS!$B4204,'Vensim Variables'!$A:$A,0))</f>
        <v>g pollutant</v>
      </c>
      <c r="I4204" t="str">
        <f t="shared" si="130"/>
        <v>CO</v>
      </c>
      <c r="J4204">
        <f>INDEX(NoSettings!$D:$D,MATCH(EPS!$A4204,NoSettings!$A:$A,0))</f>
        <v>54963500</v>
      </c>
      <c r="K4204">
        <f>INDEX(GWP!$C$2:$C$13,MATCH(EPS!I4204,GWP!$B$2:$B$13,0))</f>
        <v>0</v>
      </c>
      <c r="L4204" s="4">
        <f t="shared" si="131"/>
        <v>0</v>
      </c>
    </row>
    <row r="4205" spans="1:12">
      <c r="A4205" t="s">
        <v>9809</v>
      </c>
      <c r="B4205" t="s">
        <v>7381</v>
      </c>
      <c r="C4205" t="s">
        <v>1739</v>
      </c>
      <c r="D4205" t="s">
        <v>6876</v>
      </c>
      <c r="E4205" t="s">
        <v>1707</v>
      </c>
      <c r="H4205" t="str">
        <f>INDEX('Vensim Variables'!$B:$B,MATCH(EPS!$B4205,'Vensim Variables'!$A:$A,0))</f>
        <v>g pollutant</v>
      </c>
      <c r="I4205" t="str">
        <f t="shared" si="130"/>
        <v>NOx</v>
      </c>
      <c r="J4205">
        <f>INDEX(NoSettings!$D:$D,MATCH(EPS!$A4205,NoSettings!$A:$A,0))</f>
        <v>163233000</v>
      </c>
      <c r="K4205">
        <f>INDEX(GWP!$C$2:$C$13,MATCH(EPS!I4205,GWP!$B$2:$B$13,0))</f>
        <v>0</v>
      </c>
      <c r="L4205" s="4">
        <f t="shared" si="131"/>
        <v>0</v>
      </c>
    </row>
    <row r="4206" spans="1:12">
      <c r="A4206" t="s">
        <v>9810</v>
      </c>
      <c r="B4206" t="s">
        <v>7381</v>
      </c>
      <c r="C4206" t="s">
        <v>1739</v>
      </c>
      <c r="D4206" t="s">
        <v>6876</v>
      </c>
      <c r="E4206" t="s">
        <v>1708</v>
      </c>
      <c r="H4206" t="str">
        <f>INDEX('Vensim Variables'!$B:$B,MATCH(EPS!$B4206,'Vensim Variables'!$A:$A,0))</f>
        <v>g pollutant</v>
      </c>
      <c r="I4206" t="str">
        <f t="shared" si="130"/>
        <v>PM10</v>
      </c>
      <c r="J4206">
        <f>INDEX(NoSettings!$D:$D,MATCH(EPS!$A4206,NoSettings!$A:$A,0))</f>
        <v>11569100</v>
      </c>
      <c r="K4206">
        <f>INDEX(GWP!$C$2:$C$13,MATCH(EPS!I4206,GWP!$B$2:$B$13,0))</f>
        <v>0</v>
      </c>
      <c r="L4206" s="4">
        <f t="shared" si="131"/>
        <v>0</v>
      </c>
    </row>
    <row r="4207" spans="1:12">
      <c r="A4207" t="s">
        <v>9811</v>
      </c>
      <c r="B4207" t="s">
        <v>7381</v>
      </c>
      <c r="C4207" t="s">
        <v>1739</v>
      </c>
      <c r="D4207" t="s">
        <v>6876</v>
      </c>
      <c r="E4207" t="s">
        <v>1709</v>
      </c>
      <c r="H4207" t="str">
        <f>INDEX('Vensim Variables'!$B:$B,MATCH(EPS!$B4207,'Vensim Variables'!$A:$A,0))</f>
        <v>g pollutant</v>
      </c>
      <c r="I4207" t="str">
        <f t="shared" si="130"/>
        <v>PM25</v>
      </c>
      <c r="J4207">
        <f>INDEX(NoSettings!$D:$D,MATCH(EPS!$A4207,NoSettings!$A:$A,0))</f>
        <v>10376200</v>
      </c>
      <c r="K4207">
        <f>INDEX(GWP!$C$2:$C$13,MATCH(EPS!I4207,GWP!$B$2:$B$13,0))</f>
        <v>0</v>
      </c>
      <c r="L4207" s="4">
        <f t="shared" si="131"/>
        <v>0</v>
      </c>
    </row>
    <row r="4208" spans="1:12">
      <c r="A4208" t="s">
        <v>9812</v>
      </c>
      <c r="B4208" t="s">
        <v>7381</v>
      </c>
      <c r="C4208" t="s">
        <v>1739</v>
      </c>
      <c r="D4208" t="s">
        <v>6876</v>
      </c>
      <c r="E4208" t="s">
        <v>1710</v>
      </c>
      <c r="H4208" t="str">
        <f>INDEX('Vensim Variables'!$B:$B,MATCH(EPS!$B4208,'Vensim Variables'!$A:$A,0))</f>
        <v>g pollutant</v>
      </c>
      <c r="I4208" t="str">
        <f t="shared" si="130"/>
        <v>SOx</v>
      </c>
      <c r="J4208">
        <f>INDEX(NoSettings!$D:$D,MATCH(EPS!$A4208,NoSettings!$A:$A,0))</f>
        <v>26917300</v>
      </c>
      <c r="K4208">
        <f>INDEX(GWP!$C$2:$C$13,MATCH(EPS!I4208,GWP!$B$2:$B$13,0))</f>
        <v>0</v>
      </c>
      <c r="L4208" s="4">
        <f t="shared" si="131"/>
        <v>0</v>
      </c>
    </row>
    <row r="4209" spans="1:12">
      <c r="A4209" t="s">
        <v>9813</v>
      </c>
      <c r="B4209" t="s">
        <v>7381</v>
      </c>
      <c r="C4209" t="s">
        <v>1739</v>
      </c>
      <c r="D4209" t="s">
        <v>6876</v>
      </c>
      <c r="E4209" t="s">
        <v>1711</v>
      </c>
      <c r="H4209" t="str">
        <f>INDEX('Vensim Variables'!$B:$B,MATCH(EPS!$B4209,'Vensim Variables'!$A:$A,0))</f>
        <v>g pollutant</v>
      </c>
      <c r="I4209" t="str">
        <f t="shared" si="130"/>
        <v>BC</v>
      </c>
      <c r="J4209">
        <f>INDEX(NoSettings!$D:$D,MATCH(EPS!$A4209,NoSettings!$A:$A,0))</f>
        <v>2714150</v>
      </c>
      <c r="K4209">
        <f>INDEX(GWP!$C$2:$C$13,MATCH(EPS!I4209,GWP!$B$2:$B$13,0))</f>
        <v>0</v>
      </c>
      <c r="L4209" s="4">
        <f t="shared" si="131"/>
        <v>0</v>
      </c>
    </row>
    <row r="4210" spans="1:12">
      <c r="A4210" t="s">
        <v>9814</v>
      </c>
      <c r="B4210" t="s">
        <v>7381</v>
      </c>
      <c r="C4210" t="s">
        <v>1739</v>
      </c>
      <c r="D4210" t="s">
        <v>6876</v>
      </c>
      <c r="E4210" t="s">
        <v>1712</v>
      </c>
      <c r="H4210" t="str">
        <f>INDEX('Vensim Variables'!$B:$B,MATCH(EPS!$B4210,'Vensim Variables'!$A:$A,0))</f>
        <v>g pollutant</v>
      </c>
      <c r="I4210" t="str">
        <f t="shared" si="130"/>
        <v>OC</v>
      </c>
      <c r="J4210">
        <f>INDEX(NoSettings!$D:$D,MATCH(EPS!$A4210,NoSettings!$A:$A,0))</f>
        <v>1785410</v>
      </c>
      <c r="K4210">
        <f>INDEX(GWP!$C$2:$C$13,MATCH(EPS!I4210,GWP!$B$2:$B$13,0))</f>
        <v>0</v>
      </c>
      <c r="L4210" s="4">
        <f t="shared" si="131"/>
        <v>0</v>
      </c>
    </row>
    <row r="4211" spans="1:12">
      <c r="A4211" t="s">
        <v>9815</v>
      </c>
      <c r="B4211" t="s">
        <v>7381</v>
      </c>
      <c r="C4211" t="s">
        <v>1739</v>
      </c>
      <c r="D4211" t="s">
        <v>6876</v>
      </c>
      <c r="E4211" t="s">
        <v>1713</v>
      </c>
      <c r="H4211" t="str">
        <f>INDEX('Vensim Variables'!$B:$B,MATCH(EPS!$B4211,'Vensim Variables'!$A:$A,0))</f>
        <v>g pollutant</v>
      </c>
      <c r="I4211" t="str">
        <f t="shared" si="130"/>
        <v>CH4</v>
      </c>
      <c r="J4211">
        <f>INDEX(NoSettings!$D:$D,MATCH(EPS!$A4211,NoSettings!$A:$A,0))</f>
        <v>24019000</v>
      </c>
      <c r="K4211">
        <f>INDEX(GWP!$C$2:$C$13,MATCH(EPS!I4211,GWP!$B$2:$B$13,0))</f>
        <v>28</v>
      </c>
      <c r="L4211" s="4">
        <f t="shared" si="131"/>
        <v>6.7253199999999999E-4</v>
      </c>
    </row>
    <row r="4212" spans="1:12">
      <c r="A4212" t="s">
        <v>9816</v>
      </c>
      <c r="B4212" t="s">
        <v>7381</v>
      </c>
      <c r="C4212" t="s">
        <v>1739</v>
      </c>
      <c r="D4212" t="s">
        <v>6876</v>
      </c>
      <c r="E4212" t="s">
        <v>1714</v>
      </c>
      <c r="H4212" t="str">
        <f>INDEX('Vensim Variables'!$B:$B,MATCH(EPS!$B4212,'Vensim Variables'!$A:$A,0))</f>
        <v>g pollutant</v>
      </c>
      <c r="I4212" t="str">
        <f t="shared" si="130"/>
        <v>N2O</v>
      </c>
      <c r="J4212">
        <f>INDEX(NoSettings!$D:$D,MATCH(EPS!$A4212,NoSettings!$A:$A,0))</f>
        <v>4803800</v>
      </c>
      <c r="K4212">
        <f>INDEX(GWP!$C$2:$C$13,MATCH(EPS!I4212,GWP!$B$2:$B$13,0))</f>
        <v>265</v>
      </c>
      <c r="L4212" s="4">
        <f t="shared" si="131"/>
        <v>1.273007E-3</v>
      </c>
    </row>
    <row r="4213" spans="1:12">
      <c r="A4213" t="s">
        <v>9817</v>
      </c>
      <c r="B4213" t="s">
        <v>7381</v>
      </c>
      <c r="C4213" t="s">
        <v>1739</v>
      </c>
      <c r="D4213" t="s">
        <v>6876</v>
      </c>
      <c r="E4213" t="s">
        <v>1715</v>
      </c>
      <c r="H4213" t="str">
        <f>INDEX('Vensim Variables'!$B:$B,MATCH(EPS!$B4213,'Vensim Variables'!$A:$A,0))</f>
        <v>g pollutant</v>
      </c>
      <c r="I4213" t="str">
        <f t="shared" si="130"/>
        <v>F gases</v>
      </c>
      <c r="J4213">
        <f>INDEX(NoSettings!$D:$D,MATCH(EPS!$A4213,NoSettings!$A:$A,0))</f>
        <v>0</v>
      </c>
      <c r="K4213">
        <f>INDEX(GWP!$C$2:$C$13,MATCH(EPS!I4213,GWP!$B$2:$B$13,0))</f>
        <v>1</v>
      </c>
      <c r="L4213" s="4">
        <f t="shared" si="131"/>
        <v>0</v>
      </c>
    </row>
    <row r="4214" spans="1:12">
      <c r="A4214" t="s">
        <v>9818</v>
      </c>
      <c r="B4214" t="s">
        <v>7381</v>
      </c>
      <c r="C4214" t="s">
        <v>1739</v>
      </c>
      <c r="D4214" t="s">
        <v>6877</v>
      </c>
      <c r="E4214" t="s">
        <v>1702</v>
      </c>
      <c r="H4214" t="str">
        <f>INDEX('Vensim Variables'!$B:$B,MATCH(EPS!$B4214,'Vensim Variables'!$A:$A,0))</f>
        <v>g pollutant</v>
      </c>
      <c r="I4214" t="str">
        <f t="shared" si="130"/>
        <v>CO2</v>
      </c>
      <c r="J4214">
        <f>INDEX(NoSettings!$D:$D,MATCH(EPS!$A4214,NoSettings!$A:$A,0))</f>
        <v>0</v>
      </c>
      <c r="K4214">
        <f>INDEX(GWP!$C$2:$C$13,MATCH(EPS!I4214,GWP!$B$2:$B$13,0))</f>
        <v>1</v>
      </c>
      <c r="L4214" s="4">
        <f t="shared" si="131"/>
        <v>0</v>
      </c>
    </row>
    <row r="4215" spans="1:12">
      <c r="A4215" t="s">
        <v>9819</v>
      </c>
      <c r="B4215" t="s">
        <v>7381</v>
      </c>
      <c r="C4215" t="s">
        <v>1739</v>
      </c>
      <c r="D4215" t="s">
        <v>6877</v>
      </c>
      <c r="E4215" t="s">
        <v>1705</v>
      </c>
      <c r="H4215" t="str">
        <f>INDEX('Vensim Variables'!$B:$B,MATCH(EPS!$B4215,'Vensim Variables'!$A:$A,0))</f>
        <v>g pollutant</v>
      </c>
      <c r="I4215" t="str">
        <f t="shared" si="130"/>
        <v>VOC</v>
      </c>
      <c r="J4215">
        <f>INDEX(NoSettings!$D:$D,MATCH(EPS!$A4215,NoSettings!$A:$A,0))</f>
        <v>0</v>
      </c>
      <c r="K4215">
        <f>INDEX(GWP!$C$2:$C$13,MATCH(EPS!I4215,GWP!$B$2:$B$13,0))</f>
        <v>0</v>
      </c>
      <c r="L4215" s="4">
        <f t="shared" si="131"/>
        <v>0</v>
      </c>
    </row>
    <row r="4216" spans="1:12">
      <c r="A4216" t="s">
        <v>9820</v>
      </c>
      <c r="B4216" t="s">
        <v>7381</v>
      </c>
      <c r="C4216" t="s">
        <v>1739</v>
      </c>
      <c r="D4216" t="s">
        <v>6877</v>
      </c>
      <c r="E4216" t="s">
        <v>1706</v>
      </c>
      <c r="H4216" t="str">
        <f>INDEX('Vensim Variables'!$B:$B,MATCH(EPS!$B4216,'Vensim Variables'!$A:$A,0))</f>
        <v>g pollutant</v>
      </c>
      <c r="I4216" t="str">
        <f t="shared" si="130"/>
        <v>CO</v>
      </c>
      <c r="J4216">
        <f>INDEX(NoSettings!$D:$D,MATCH(EPS!$A4216,NoSettings!$A:$A,0))</f>
        <v>0</v>
      </c>
      <c r="K4216">
        <f>INDEX(GWP!$C$2:$C$13,MATCH(EPS!I4216,GWP!$B$2:$B$13,0))</f>
        <v>0</v>
      </c>
      <c r="L4216" s="4">
        <f t="shared" si="131"/>
        <v>0</v>
      </c>
    </row>
    <row r="4217" spans="1:12">
      <c r="A4217" t="s">
        <v>9821</v>
      </c>
      <c r="B4217" t="s">
        <v>7381</v>
      </c>
      <c r="C4217" t="s">
        <v>1739</v>
      </c>
      <c r="D4217" t="s">
        <v>6877</v>
      </c>
      <c r="E4217" t="s">
        <v>1707</v>
      </c>
      <c r="H4217" t="str">
        <f>INDEX('Vensim Variables'!$B:$B,MATCH(EPS!$B4217,'Vensim Variables'!$A:$A,0))</f>
        <v>g pollutant</v>
      </c>
      <c r="I4217" t="str">
        <f t="shared" si="130"/>
        <v>NOx</v>
      </c>
      <c r="J4217">
        <f>INDEX(NoSettings!$D:$D,MATCH(EPS!$A4217,NoSettings!$A:$A,0))</f>
        <v>0</v>
      </c>
      <c r="K4217">
        <f>INDEX(GWP!$C$2:$C$13,MATCH(EPS!I4217,GWP!$B$2:$B$13,0))</f>
        <v>0</v>
      </c>
      <c r="L4217" s="4">
        <f t="shared" si="131"/>
        <v>0</v>
      </c>
    </row>
    <row r="4218" spans="1:12">
      <c r="A4218" t="s">
        <v>9822</v>
      </c>
      <c r="B4218" t="s">
        <v>7381</v>
      </c>
      <c r="C4218" t="s">
        <v>1739</v>
      </c>
      <c r="D4218" t="s">
        <v>6877</v>
      </c>
      <c r="E4218" t="s">
        <v>1708</v>
      </c>
      <c r="H4218" t="str">
        <f>INDEX('Vensim Variables'!$B:$B,MATCH(EPS!$B4218,'Vensim Variables'!$A:$A,0))</f>
        <v>g pollutant</v>
      </c>
      <c r="I4218" t="str">
        <f t="shared" si="130"/>
        <v>PM10</v>
      </c>
      <c r="J4218">
        <f>INDEX(NoSettings!$D:$D,MATCH(EPS!$A4218,NoSettings!$A:$A,0))</f>
        <v>0</v>
      </c>
      <c r="K4218">
        <f>INDEX(GWP!$C$2:$C$13,MATCH(EPS!I4218,GWP!$B$2:$B$13,0))</f>
        <v>0</v>
      </c>
      <c r="L4218" s="4">
        <f t="shared" si="131"/>
        <v>0</v>
      </c>
    </row>
    <row r="4219" spans="1:12">
      <c r="A4219" t="s">
        <v>9823</v>
      </c>
      <c r="B4219" t="s">
        <v>7381</v>
      </c>
      <c r="C4219" t="s">
        <v>1739</v>
      </c>
      <c r="D4219" t="s">
        <v>6877</v>
      </c>
      <c r="E4219" t="s">
        <v>1709</v>
      </c>
      <c r="H4219" t="str">
        <f>INDEX('Vensim Variables'!$B:$B,MATCH(EPS!$B4219,'Vensim Variables'!$A:$A,0))</f>
        <v>g pollutant</v>
      </c>
      <c r="I4219" t="str">
        <f t="shared" si="130"/>
        <v>PM25</v>
      </c>
      <c r="J4219">
        <f>INDEX(NoSettings!$D:$D,MATCH(EPS!$A4219,NoSettings!$A:$A,0))</f>
        <v>0</v>
      </c>
      <c r="K4219">
        <f>INDEX(GWP!$C$2:$C$13,MATCH(EPS!I4219,GWP!$B$2:$B$13,0))</f>
        <v>0</v>
      </c>
      <c r="L4219" s="4">
        <f t="shared" si="131"/>
        <v>0</v>
      </c>
    </row>
    <row r="4220" spans="1:12">
      <c r="A4220" t="s">
        <v>9824</v>
      </c>
      <c r="B4220" t="s">
        <v>7381</v>
      </c>
      <c r="C4220" t="s">
        <v>1739</v>
      </c>
      <c r="D4220" t="s">
        <v>6877</v>
      </c>
      <c r="E4220" t="s">
        <v>1710</v>
      </c>
      <c r="H4220" t="str">
        <f>INDEX('Vensim Variables'!$B:$B,MATCH(EPS!$B4220,'Vensim Variables'!$A:$A,0))</f>
        <v>g pollutant</v>
      </c>
      <c r="I4220" t="str">
        <f t="shared" si="130"/>
        <v>SOx</v>
      </c>
      <c r="J4220">
        <f>INDEX(NoSettings!$D:$D,MATCH(EPS!$A4220,NoSettings!$A:$A,0))</f>
        <v>0</v>
      </c>
      <c r="K4220">
        <f>INDEX(GWP!$C$2:$C$13,MATCH(EPS!I4220,GWP!$B$2:$B$13,0))</f>
        <v>0</v>
      </c>
      <c r="L4220" s="4">
        <f t="shared" si="131"/>
        <v>0</v>
      </c>
    </row>
    <row r="4221" spans="1:12">
      <c r="A4221" t="s">
        <v>9825</v>
      </c>
      <c r="B4221" t="s">
        <v>7381</v>
      </c>
      <c r="C4221" t="s">
        <v>1739</v>
      </c>
      <c r="D4221" t="s">
        <v>6877</v>
      </c>
      <c r="E4221" t="s">
        <v>1711</v>
      </c>
      <c r="H4221" t="str">
        <f>INDEX('Vensim Variables'!$B:$B,MATCH(EPS!$B4221,'Vensim Variables'!$A:$A,0))</f>
        <v>g pollutant</v>
      </c>
      <c r="I4221" t="str">
        <f t="shared" si="130"/>
        <v>BC</v>
      </c>
      <c r="J4221">
        <f>INDEX(NoSettings!$D:$D,MATCH(EPS!$A4221,NoSettings!$A:$A,0))</f>
        <v>0</v>
      </c>
      <c r="K4221">
        <f>INDEX(GWP!$C$2:$C$13,MATCH(EPS!I4221,GWP!$B$2:$B$13,0))</f>
        <v>0</v>
      </c>
      <c r="L4221" s="4">
        <f t="shared" si="131"/>
        <v>0</v>
      </c>
    </row>
    <row r="4222" spans="1:12">
      <c r="A4222" t="s">
        <v>9826</v>
      </c>
      <c r="B4222" t="s">
        <v>7381</v>
      </c>
      <c r="C4222" t="s">
        <v>1739</v>
      </c>
      <c r="D4222" t="s">
        <v>6877</v>
      </c>
      <c r="E4222" t="s">
        <v>1712</v>
      </c>
      <c r="H4222" t="str">
        <f>INDEX('Vensim Variables'!$B:$B,MATCH(EPS!$B4222,'Vensim Variables'!$A:$A,0))</f>
        <v>g pollutant</v>
      </c>
      <c r="I4222" t="str">
        <f t="shared" si="130"/>
        <v>OC</v>
      </c>
      <c r="J4222">
        <f>INDEX(NoSettings!$D:$D,MATCH(EPS!$A4222,NoSettings!$A:$A,0))</f>
        <v>0</v>
      </c>
      <c r="K4222">
        <f>INDEX(GWP!$C$2:$C$13,MATCH(EPS!I4222,GWP!$B$2:$B$13,0))</f>
        <v>0</v>
      </c>
      <c r="L4222" s="4">
        <f t="shared" si="131"/>
        <v>0</v>
      </c>
    </row>
    <row r="4223" spans="1:12">
      <c r="A4223" t="s">
        <v>9827</v>
      </c>
      <c r="B4223" t="s">
        <v>7381</v>
      </c>
      <c r="C4223" t="s">
        <v>1739</v>
      </c>
      <c r="D4223" t="s">
        <v>6877</v>
      </c>
      <c r="E4223" t="s">
        <v>1713</v>
      </c>
      <c r="H4223" t="str">
        <f>INDEX('Vensim Variables'!$B:$B,MATCH(EPS!$B4223,'Vensim Variables'!$A:$A,0))</f>
        <v>g pollutant</v>
      </c>
      <c r="I4223" t="str">
        <f t="shared" si="130"/>
        <v>CH4</v>
      </c>
      <c r="J4223">
        <f>INDEX(NoSettings!$D:$D,MATCH(EPS!$A4223,NoSettings!$A:$A,0))</f>
        <v>0</v>
      </c>
      <c r="K4223">
        <f>INDEX(GWP!$C$2:$C$13,MATCH(EPS!I4223,GWP!$B$2:$B$13,0))</f>
        <v>28</v>
      </c>
      <c r="L4223" s="4">
        <f t="shared" si="131"/>
        <v>0</v>
      </c>
    </row>
    <row r="4224" spans="1:12">
      <c r="A4224" t="s">
        <v>9828</v>
      </c>
      <c r="B4224" t="s">
        <v>7381</v>
      </c>
      <c r="C4224" t="s">
        <v>1739</v>
      </c>
      <c r="D4224" t="s">
        <v>6877</v>
      </c>
      <c r="E4224" t="s">
        <v>1714</v>
      </c>
      <c r="H4224" t="str">
        <f>INDEX('Vensim Variables'!$B:$B,MATCH(EPS!$B4224,'Vensim Variables'!$A:$A,0))</f>
        <v>g pollutant</v>
      </c>
      <c r="I4224" t="str">
        <f t="shared" si="130"/>
        <v>N2O</v>
      </c>
      <c r="J4224">
        <f>INDEX(NoSettings!$D:$D,MATCH(EPS!$A4224,NoSettings!$A:$A,0))</f>
        <v>0</v>
      </c>
      <c r="K4224">
        <f>INDEX(GWP!$C$2:$C$13,MATCH(EPS!I4224,GWP!$B$2:$B$13,0))</f>
        <v>265</v>
      </c>
      <c r="L4224" s="4">
        <f t="shared" si="131"/>
        <v>0</v>
      </c>
    </row>
    <row r="4225" spans="1:12">
      <c r="A4225" t="s">
        <v>9829</v>
      </c>
      <c r="B4225" t="s">
        <v>7381</v>
      </c>
      <c r="C4225" t="s">
        <v>1739</v>
      </c>
      <c r="D4225" t="s">
        <v>6877</v>
      </c>
      <c r="E4225" t="s">
        <v>1715</v>
      </c>
      <c r="H4225" t="str">
        <f>INDEX('Vensim Variables'!$B:$B,MATCH(EPS!$B4225,'Vensim Variables'!$A:$A,0))</f>
        <v>g pollutant</v>
      </c>
      <c r="I4225" t="str">
        <f t="shared" si="130"/>
        <v>F gases</v>
      </c>
      <c r="J4225">
        <f>INDEX(NoSettings!$D:$D,MATCH(EPS!$A4225,NoSettings!$A:$A,0))</f>
        <v>0</v>
      </c>
      <c r="K4225">
        <f>INDEX(GWP!$C$2:$C$13,MATCH(EPS!I4225,GWP!$B$2:$B$13,0))</f>
        <v>1</v>
      </c>
      <c r="L4225" s="4">
        <f t="shared" si="131"/>
        <v>0</v>
      </c>
    </row>
    <row r="4226" spans="1:12">
      <c r="A4226" t="s">
        <v>9830</v>
      </c>
      <c r="B4226" t="s">
        <v>7381</v>
      </c>
      <c r="C4226" t="s">
        <v>1739</v>
      </c>
      <c r="D4226" t="s">
        <v>6878</v>
      </c>
      <c r="E4226" t="s">
        <v>1702</v>
      </c>
      <c r="H4226" t="str">
        <f>INDEX('Vensim Variables'!$B:$B,MATCH(EPS!$B4226,'Vensim Variables'!$A:$A,0))</f>
        <v>g pollutant</v>
      </c>
      <c r="I4226" t="str">
        <f t="shared" si="130"/>
        <v>CO2</v>
      </c>
      <c r="J4226">
        <f>INDEX(NoSettings!$D:$D,MATCH(EPS!$A4226,NoSettings!$A:$A,0))</f>
        <v>54003900000</v>
      </c>
      <c r="K4226">
        <f>INDEX(GWP!$C$2:$C$13,MATCH(EPS!I4226,GWP!$B$2:$B$13,0))</f>
        <v>1</v>
      </c>
      <c r="L4226" s="4">
        <f t="shared" si="131"/>
        <v>5.4003900000000001E-2</v>
      </c>
    </row>
    <row r="4227" spans="1:12">
      <c r="A4227" t="s">
        <v>9831</v>
      </c>
      <c r="B4227" t="s">
        <v>7381</v>
      </c>
      <c r="C4227" t="s">
        <v>1739</v>
      </c>
      <c r="D4227" t="s">
        <v>6878</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INDEX(NoSettings!$D:$D,MATCH(EPS!$A4227,NoSettings!$A:$A,0))</f>
        <v>1001700</v>
      </c>
      <c r="K4227">
        <f>INDEX(GWP!$C$2:$C$13,MATCH(EPS!I4227,GWP!$B$2:$B$13,0))</f>
        <v>0</v>
      </c>
      <c r="L4227" s="4">
        <f t="shared" ref="L4227:L4290" si="133">IF(H4227="g pollutant",K4227*J4227/10^12,IF(H4227="MMTCO2e",J4227,IF(H4227="MWh",J4227,0)))</f>
        <v>0</v>
      </c>
    </row>
    <row r="4228" spans="1:12">
      <c r="A4228" t="s">
        <v>9832</v>
      </c>
      <c r="B4228" t="s">
        <v>7381</v>
      </c>
      <c r="C4228" t="s">
        <v>1739</v>
      </c>
      <c r="D4228" t="s">
        <v>6878</v>
      </c>
      <c r="E4228" t="s">
        <v>1706</v>
      </c>
      <c r="H4228" t="str">
        <f>INDEX('Vensim Variables'!$B:$B,MATCH(EPS!$B4228,'Vensim Variables'!$A:$A,0))</f>
        <v>g pollutant</v>
      </c>
      <c r="I4228" t="str">
        <f t="shared" si="132"/>
        <v>CO</v>
      </c>
      <c r="J4228">
        <f>INDEX(NoSettings!$D:$D,MATCH(EPS!$A4228,NoSettings!$A:$A,0))</f>
        <v>4936570</v>
      </c>
      <c r="K4228">
        <f>INDEX(GWP!$C$2:$C$13,MATCH(EPS!I4228,GWP!$B$2:$B$13,0))</f>
        <v>0</v>
      </c>
      <c r="L4228" s="4">
        <f t="shared" si="133"/>
        <v>0</v>
      </c>
    </row>
    <row r="4229" spans="1:12">
      <c r="A4229" t="s">
        <v>9833</v>
      </c>
      <c r="B4229" t="s">
        <v>7381</v>
      </c>
      <c r="C4229" t="s">
        <v>1739</v>
      </c>
      <c r="D4229" t="s">
        <v>6878</v>
      </c>
      <c r="E4229" t="s">
        <v>1707</v>
      </c>
      <c r="H4229" t="str">
        <f>INDEX('Vensim Variables'!$B:$B,MATCH(EPS!$B4229,'Vensim Variables'!$A:$A,0))</f>
        <v>g pollutant</v>
      </c>
      <c r="I4229" t="str">
        <f t="shared" si="132"/>
        <v>NOx</v>
      </c>
      <c r="J4229">
        <f>INDEX(NoSettings!$D:$D,MATCH(EPS!$A4229,NoSettings!$A:$A,0))</f>
        <v>14660900</v>
      </c>
      <c r="K4229">
        <f>INDEX(GWP!$C$2:$C$13,MATCH(EPS!I4229,GWP!$B$2:$B$13,0))</f>
        <v>0</v>
      </c>
      <c r="L4229" s="4">
        <f t="shared" si="133"/>
        <v>0</v>
      </c>
    </row>
    <row r="4230" spans="1:12">
      <c r="A4230" t="s">
        <v>9834</v>
      </c>
      <c r="B4230" t="s">
        <v>7381</v>
      </c>
      <c r="C4230" t="s">
        <v>1739</v>
      </c>
      <c r="D4230" t="s">
        <v>6878</v>
      </c>
      <c r="E4230" t="s">
        <v>1708</v>
      </c>
      <c r="H4230" t="str">
        <f>INDEX('Vensim Variables'!$B:$B,MATCH(EPS!$B4230,'Vensim Variables'!$A:$A,0))</f>
        <v>g pollutant</v>
      </c>
      <c r="I4230" t="str">
        <f t="shared" si="132"/>
        <v>PM10</v>
      </c>
      <c r="J4230">
        <f>INDEX(NoSettings!$D:$D,MATCH(EPS!$A4230,NoSettings!$A:$A,0))</f>
        <v>1039090</v>
      </c>
      <c r="K4230">
        <f>INDEX(GWP!$C$2:$C$13,MATCH(EPS!I4230,GWP!$B$2:$B$13,0))</f>
        <v>0</v>
      </c>
      <c r="L4230" s="4">
        <f t="shared" si="133"/>
        <v>0</v>
      </c>
    </row>
    <row r="4231" spans="1:12">
      <c r="A4231" t="s">
        <v>9835</v>
      </c>
      <c r="B4231" t="s">
        <v>7381</v>
      </c>
      <c r="C4231" t="s">
        <v>1739</v>
      </c>
      <c r="D4231" t="s">
        <v>6878</v>
      </c>
      <c r="E4231" t="s">
        <v>1709</v>
      </c>
      <c r="H4231" t="str">
        <f>INDEX('Vensim Variables'!$B:$B,MATCH(EPS!$B4231,'Vensim Variables'!$A:$A,0))</f>
        <v>g pollutant</v>
      </c>
      <c r="I4231" t="str">
        <f t="shared" si="132"/>
        <v>PM25</v>
      </c>
      <c r="J4231">
        <f>INDEX(NoSettings!$D:$D,MATCH(EPS!$A4231,NoSettings!$A:$A,0))</f>
        <v>931944</v>
      </c>
      <c r="K4231">
        <f>INDEX(GWP!$C$2:$C$13,MATCH(EPS!I4231,GWP!$B$2:$B$13,0))</f>
        <v>0</v>
      </c>
      <c r="L4231" s="4">
        <f t="shared" si="133"/>
        <v>0</v>
      </c>
    </row>
    <row r="4232" spans="1:12">
      <c r="A4232" t="s">
        <v>9836</v>
      </c>
      <c r="B4232" t="s">
        <v>7381</v>
      </c>
      <c r="C4232" t="s">
        <v>1739</v>
      </c>
      <c r="D4232" t="s">
        <v>6878</v>
      </c>
      <c r="E4232" t="s">
        <v>1710</v>
      </c>
      <c r="H4232" t="str">
        <f>INDEX('Vensim Variables'!$B:$B,MATCH(EPS!$B4232,'Vensim Variables'!$A:$A,0))</f>
        <v>g pollutant</v>
      </c>
      <c r="I4232" t="str">
        <f t="shared" si="132"/>
        <v>SOx</v>
      </c>
      <c r="J4232">
        <f>INDEX(NoSettings!$D:$D,MATCH(EPS!$A4232,NoSettings!$A:$A,0))</f>
        <v>2417590</v>
      </c>
      <c r="K4232">
        <f>INDEX(GWP!$C$2:$C$13,MATCH(EPS!I4232,GWP!$B$2:$B$13,0))</f>
        <v>0</v>
      </c>
      <c r="L4232" s="4">
        <f t="shared" si="133"/>
        <v>0</v>
      </c>
    </row>
    <row r="4233" spans="1:12">
      <c r="A4233" t="s">
        <v>9837</v>
      </c>
      <c r="B4233" t="s">
        <v>7381</v>
      </c>
      <c r="C4233" t="s">
        <v>1739</v>
      </c>
      <c r="D4233" t="s">
        <v>6878</v>
      </c>
      <c r="E4233" t="s">
        <v>1711</v>
      </c>
      <c r="H4233" t="str">
        <f>INDEX('Vensim Variables'!$B:$B,MATCH(EPS!$B4233,'Vensim Variables'!$A:$A,0))</f>
        <v>g pollutant</v>
      </c>
      <c r="I4233" t="str">
        <f t="shared" si="132"/>
        <v>BC</v>
      </c>
      <c r="J4233">
        <f>INDEX(NoSettings!$D:$D,MATCH(EPS!$A4233,NoSettings!$A:$A,0))</f>
        <v>243772</v>
      </c>
      <c r="K4233">
        <f>INDEX(GWP!$C$2:$C$13,MATCH(EPS!I4233,GWP!$B$2:$B$13,0))</f>
        <v>0</v>
      </c>
      <c r="L4233" s="4">
        <f t="shared" si="133"/>
        <v>0</v>
      </c>
    </row>
    <row r="4234" spans="1:12">
      <c r="A4234" t="s">
        <v>9838</v>
      </c>
      <c r="B4234" t="s">
        <v>7381</v>
      </c>
      <c r="C4234" t="s">
        <v>1739</v>
      </c>
      <c r="D4234" t="s">
        <v>6878</v>
      </c>
      <c r="E4234" t="s">
        <v>1712</v>
      </c>
      <c r="H4234" t="str">
        <f>INDEX('Vensim Variables'!$B:$B,MATCH(EPS!$B4234,'Vensim Variables'!$A:$A,0))</f>
        <v>g pollutant</v>
      </c>
      <c r="I4234" t="str">
        <f t="shared" si="132"/>
        <v>OC</v>
      </c>
      <c r="J4234">
        <f>INDEX(NoSettings!$D:$D,MATCH(EPS!$A4234,NoSettings!$A:$A,0))</f>
        <v>160358</v>
      </c>
      <c r="K4234">
        <f>INDEX(GWP!$C$2:$C$13,MATCH(EPS!I4234,GWP!$B$2:$B$13,0))</f>
        <v>0</v>
      </c>
      <c r="L4234" s="4">
        <f t="shared" si="133"/>
        <v>0</v>
      </c>
    </row>
    <row r="4235" spans="1:12">
      <c r="A4235" t="s">
        <v>9839</v>
      </c>
      <c r="B4235" t="s">
        <v>7381</v>
      </c>
      <c r="C4235" t="s">
        <v>1739</v>
      </c>
      <c r="D4235" t="s">
        <v>6878</v>
      </c>
      <c r="E4235" t="s">
        <v>1713</v>
      </c>
      <c r="H4235" t="str">
        <f>INDEX('Vensim Variables'!$B:$B,MATCH(EPS!$B4235,'Vensim Variables'!$A:$A,0))</f>
        <v>g pollutant</v>
      </c>
      <c r="I4235" t="str">
        <f t="shared" si="132"/>
        <v>CH4</v>
      </c>
      <c r="J4235">
        <f>INDEX(NoSettings!$D:$D,MATCH(EPS!$A4235,NoSettings!$A:$A,0))</f>
        <v>2157280</v>
      </c>
      <c r="K4235">
        <f>INDEX(GWP!$C$2:$C$13,MATCH(EPS!I4235,GWP!$B$2:$B$13,0))</f>
        <v>28</v>
      </c>
      <c r="L4235" s="4">
        <f t="shared" si="133"/>
        <v>6.0403840000000002E-5</v>
      </c>
    </row>
    <row r="4236" spans="1:12">
      <c r="A4236" t="s">
        <v>9840</v>
      </c>
      <c r="B4236" t="s">
        <v>7381</v>
      </c>
      <c r="C4236" t="s">
        <v>1739</v>
      </c>
      <c r="D4236" t="s">
        <v>6878</v>
      </c>
      <c r="E4236" t="s">
        <v>1714</v>
      </c>
      <c r="H4236" t="str">
        <f>INDEX('Vensim Variables'!$B:$B,MATCH(EPS!$B4236,'Vensim Variables'!$A:$A,0))</f>
        <v>g pollutant</v>
      </c>
      <c r="I4236" t="str">
        <f t="shared" si="132"/>
        <v>N2O</v>
      </c>
      <c r="J4236">
        <f>INDEX(NoSettings!$D:$D,MATCH(EPS!$A4236,NoSettings!$A:$A,0))</f>
        <v>431456</v>
      </c>
      <c r="K4236">
        <f>INDEX(GWP!$C$2:$C$13,MATCH(EPS!I4236,GWP!$B$2:$B$13,0))</f>
        <v>265</v>
      </c>
      <c r="L4236" s="4">
        <f t="shared" si="133"/>
        <v>1.1433584E-4</v>
      </c>
    </row>
    <row r="4237" spans="1:12">
      <c r="A4237" t="s">
        <v>9841</v>
      </c>
      <c r="B4237" t="s">
        <v>7381</v>
      </c>
      <c r="C4237" t="s">
        <v>1739</v>
      </c>
      <c r="D4237" t="s">
        <v>6878</v>
      </c>
      <c r="E4237" t="s">
        <v>1715</v>
      </c>
      <c r="H4237" t="str">
        <f>INDEX('Vensim Variables'!$B:$B,MATCH(EPS!$B4237,'Vensim Variables'!$A:$A,0))</f>
        <v>g pollutant</v>
      </c>
      <c r="I4237" t="str">
        <f t="shared" si="132"/>
        <v>F gases</v>
      </c>
      <c r="J4237">
        <f>INDEX(NoSettings!$D:$D,MATCH(EPS!$A4237,NoSettings!$A:$A,0))</f>
        <v>0</v>
      </c>
      <c r="K4237">
        <f>INDEX(GWP!$C$2:$C$13,MATCH(EPS!I4237,GWP!$B$2:$B$13,0))</f>
        <v>1</v>
      </c>
      <c r="L4237" s="4">
        <f t="shared" si="133"/>
        <v>0</v>
      </c>
    </row>
    <row r="4238" spans="1:12">
      <c r="A4238" t="s">
        <v>9842</v>
      </c>
      <c r="B4238" t="s">
        <v>7381</v>
      </c>
      <c r="C4238" t="s">
        <v>1739</v>
      </c>
      <c r="D4238" t="s">
        <v>6879</v>
      </c>
      <c r="E4238" t="s">
        <v>1702</v>
      </c>
      <c r="H4238" t="str">
        <f>INDEX('Vensim Variables'!$B:$B,MATCH(EPS!$B4238,'Vensim Variables'!$A:$A,0))</f>
        <v>g pollutant</v>
      </c>
      <c r="I4238" t="str">
        <f t="shared" si="132"/>
        <v>CO2</v>
      </c>
      <c r="J4238">
        <f>INDEX(NoSettings!$D:$D,MATCH(EPS!$A4238,NoSettings!$A:$A,0))</f>
        <v>27259800000</v>
      </c>
      <c r="K4238">
        <f>INDEX(GWP!$C$2:$C$13,MATCH(EPS!I4238,GWP!$B$2:$B$13,0))</f>
        <v>1</v>
      </c>
      <c r="L4238" s="4">
        <f t="shared" si="133"/>
        <v>2.7259800000000001E-2</v>
      </c>
    </row>
    <row r="4239" spans="1:12">
      <c r="A4239" t="s">
        <v>9843</v>
      </c>
      <c r="B4239" t="s">
        <v>7381</v>
      </c>
      <c r="C4239" t="s">
        <v>1739</v>
      </c>
      <c r="D4239" t="s">
        <v>6879</v>
      </c>
      <c r="E4239" t="s">
        <v>1705</v>
      </c>
      <c r="H4239" t="str">
        <f>INDEX('Vensim Variables'!$B:$B,MATCH(EPS!$B4239,'Vensim Variables'!$A:$A,0))</f>
        <v>g pollutant</v>
      </c>
      <c r="I4239" t="str">
        <f t="shared" si="132"/>
        <v>VOC</v>
      </c>
      <c r="J4239">
        <f>INDEX(NoSettings!$D:$D,MATCH(EPS!$A4239,NoSettings!$A:$A,0))</f>
        <v>505631</v>
      </c>
      <c r="K4239">
        <f>INDEX(GWP!$C$2:$C$13,MATCH(EPS!I4239,GWP!$B$2:$B$13,0))</f>
        <v>0</v>
      </c>
      <c r="L4239" s="4">
        <f t="shared" si="133"/>
        <v>0</v>
      </c>
    </row>
    <row r="4240" spans="1:12">
      <c r="A4240" t="s">
        <v>9844</v>
      </c>
      <c r="B4240" t="s">
        <v>7381</v>
      </c>
      <c r="C4240" t="s">
        <v>1739</v>
      </c>
      <c r="D4240" t="s">
        <v>6879</v>
      </c>
      <c r="E4240" t="s">
        <v>1706</v>
      </c>
      <c r="H4240" t="str">
        <f>INDEX('Vensim Variables'!$B:$B,MATCH(EPS!$B4240,'Vensim Variables'!$A:$A,0))</f>
        <v>g pollutant</v>
      </c>
      <c r="I4240" t="str">
        <f t="shared" si="132"/>
        <v>CO</v>
      </c>
      <c r="J4240">
        <f>INDEX(NoSettings!$D:$D,MATCH(EPS!$A4240,NoSettings!$A:$A,0))</f>
        <v>2491860</v>
      </c>
      <c r="K4240">
        <f>INDEX(GWP!$C$2:$C$13,MATCH(EPS!I4240,GWP!$B$2:$B$13,0))</f>
        <v>0</v>
      </c>
      <c r="L4240" s="4">
        <f t="shared" si="133"/>
        <v>0</v>
      </c>
    </row>
    <row r="4241" spans="1:12">
      <c r="A4241" t="s">
        <v>9845</v>
      </c>
      <c r="B4241" t="s">
        <v>7381</v>
      </c>
      <c r="C4241" t="s">
        <v>1739</v>
      </c>
      <c r="D4241" t="s">
        <v>6879</v>
      </c>
      <c r="E4241" t="s">
        <v>1707</v>
      </c>
      <c r="H4241" t="str">
        <f>INDEX('Vensim Variables'!$B:$B,MATCH(EPS!$B4241,'Vensim Variables'!$A:$A,0))</f>
        <v>g pollutant</v>
      </c>
      <c r="I4241" t="str">
        <f t="shared" si="132"/>
        <v>NOx</v>
      </c>
      <c r="J4241">
        <f>INDEX(NoSettings!$D:$D,MATCH(EPS!$A4241,NoSettings!$A:$A,0))</f>
        <v>7400430</v>
      </c>
      <c r="K4241">
        <f>INDEX(GWP!$C$2:$C$13,MATCH(EPS!I4241,GWP!$B$2:$B$13,0))</f>
        <v>0</v>
      </c>
      <c r="L4241" s="4">
        <f t="shared" si="133"/>
        <v>0</v>
      </c>
    </row>
    <row r="4242" spans="1:12">
      <c r="A4242" t="s">
        <v>9846</v>
      </c>
      <c r="B4242" t="s">
        <v>7381</v>
      </c>
      <c r="C4242" t="s">
        <v>1739</v>
      </c>
      <c r="D4242" t="s">
        <v>6879</v>
      </c>
      <c r="E4242" t="s">
        <v>1708</v>
      </c>
      <c r="H4242" t="str">
        <f>INDEX('Vensim Variables'!$B:$B,MATCH(EPS!$B4242,'Vensim Variables'!$A:$A,0))</f>
        <v>g pollutant</v>
      </c>
      <c r="I4242" t="str">
        <f t="shared" si="132"/>
        <v>PM10</v>
      </c>
      <c r="J4242">
        <f>INDEX(NoSettings!$D:$D,MATCH(EPS!$A4242,NoSettings!$A:$A,0))</f>
        <v>524506</v>
      </c>
      <c r="K4242">
        <f>INDEX(GWP!$C$2:$C$13,MATCH(EPS!I4242,GWP!$B$2:$B$13,0))</f>
        <v>0</v>
      </c>
      <c r="L4242" s="4">
        <f t="shared" si="133"/>
        <v>0</v>
      </c>
    </row>
    <row r="4243" spans="1:12">
      <c r="A4243" t="s">
        <v>9847</v>
      </c>
      <c r="B4243" t="s">
        <v>7381</v>
      </c>
      <c r="C4243" t="s">
        <v>1739</v>
      </c>
      <c r="D4243" t="s">
        <v>6879</v>
      </c>
      <c r="E4243" t="s">
        <v>1709</v>
      </c>
      <c r="H4243" t="str">
        <f>INDEX('Vensim Variables'!$B:$B,MATCH(EPS!$B4243,'Vensim Variables'!$A:$A,0))</f>
        <v>g pollutant</v>
      </c>
      <c r="I4243" t="str">
        <f t="shared" si="132"/>
        <v>PM25</v>
      </c>
      <c r="J4243">
        <f>INDEX(NoSettings!$D:$D,MATCH(EPS!$A4243,NoSettings!$A:$A,0))</f>
        <v>470422</v>
      </c>
      <c r="K4243">
        <f>INDEX(GWP!$C$2:$C$13,MATCH(EPS!I4243,GWP!$B$2:$B$13,0))</f>
        <v>0</v>
      </c>
      <c r="L4243" s="4">
        <f t="shared" si="133"/>
        <v>0</v>
      </c>
    </row>
    <row r="4244" spans="1:12">
      <c r="A4244" t="s">
        <v>9848</v>
      </c>
      <c r="B4244" t="s">
        <v>7381</v>
      </c>
      <c r="C4244" t="s">
        <v>1739</v>
      </c>
      <c r="D4244" t="s">
        <v>6879</v>
      </c>
      <c r="E4244" t="s">
        <v>1710</v>
      </c>
      <c r="H4244" t="str">
        <f>INDEX('Vensim Variables'!$B:$B,MATCH(EPS!$B4244,'Vensim Variables'!$A:$A,0))</f>
        <v>g pollutant</v>
      </c>
      <c r="I4244" t="str">
        <f t="shared" si="132"/>
        <v>SOx</v>
      </c>
      <c r="J4244">
        <f>INDEX(NoSettings!$D:$D,MATCH(EPS!$A4244,NoSettings!$A:$A,0))</f>
        <v>1220340</v>
      </c>
      <c r="K4244">
        <f>INDEX(GWP!$C$2:$C$13,MATCH(EPS!I4244,GWP!$B$2:$B$13,0))</f>
        <v>0</v>
      </c>
      <c r="L4244" s="4">
        <f t="shared" si="133"/>
        <v>0</v>
      </c>
    </row>
    <row r="4245" spans="1:12">
      <c r="A4245" t="s">
        <v>9849</v>
      </c>
      <c r="B4245" t="s">
        <v>7381</v>
      </c>
      <c r="C4245" t="s">
        <v>1739</v>
      </c>
      <c r="D4245" t="s">
        <v>6879</v>
      </c>
      <c r="E4245" t="s">
        <v>1711</v>
      </c>
      <c r="H4245" t="str">
        <f>INDEX('Vensim Variables'!$B:$B,MATCH(EPS!$B4245,'Vensim Variables'!$A:$A,0))</f>
        <v>g pollutant</v>
      </c>
      <c r="I4245" t="str">
        <f t="shared" si="132"/>
        <v>BC</v>
      </c>
      <c r="J4245">
        <f>INDEX(NoSettings!$D:$D,MATCH(EPS!$A4245,NoSettings!$A:$A,0))</f>
        <v>123050</v>
      </c>
      <c r="K4245">
        <f>INDEX(GWP!$C$2:$C$13,MATCH(EPS!I4245,GWP!$B$2:$B$13,0))</f>
        <v>0</v>
      </c>
      <c r="L4245" s="4">
        <f t="shared" si="133"/>
        <v>0</v>
      </c>
    </row>
    <row r="4246" spans="1:12">
      <c r="A4246" t="s">
        <v>9850</v>
      </c>
      <c r="B4246" t="s">
        <v>7381</v>
      </c>
      <c r="C4246" t="s">
        <v>1739</v>
      </c>
      <c r="D4246" t="s">
        <v>6879</v>
      </c>
      <c r="E4246" t="s">
        <v>1712</v>
      </c>
      <c r="H4246" t="str">
        <f>INDEX('Vensim Variables'!$B:$B,MATCH(EPS!$B4246,'Vensim Variables'!$A:$A,0))</f>
        <v>g pollutant</v>
      </c>
      <c r="I4246" t="str">
        <f t="shared" si="132"/>
        <v>OC</v>
      </c>
      <c r="J4246">
        <f>INDEX(NoSettings!$D:$D,MATCH(EPS!$A4246,NoSettings!$A:$A,0))</f>
        <v>80944.5</v>
      </c>
      <c r="K4246">
        <f>INDEX(GWP!$C$2:$C$13,MATCH(EPS!I4246,GWP!$B$2:$B$13,0))</f>
        <v>0</v>
      </c>
      <c r="L4246" s="4">
        <f t="shared" si="133"/>
        <v>0</v>
      </c>
    </row>
    <row r="4247" spans="1:12">
      <c r="A4247" t="s">
        <v>9851</v>
      </c>
      <c r="B4247" t="s">
        <v>7381</v>
      </c>
      <c r="C4247" t="s">
        <v>1739</v>
      </c>
      <c r="D4247" t="s">
        <v>6879</v>
      </c>
      <c r="E4247" t="s">
        <v>1713</v>
      </c>
      <c r="H4247" t="str">
        <f>INDEX('Vensim Variables'!$B:$B,MATCH(EPS!$B4247,'Vensim Variables'!$A:$A,0))</f>
        <v>g pollutant</v>
      </c>
      <c r="I4247" t="str">
        <f t="shared" si="132"/>
        <v>CH4</v>
      </c>
      <c r="J4247">
        <f>INDEX(NoSettings!$D:$D,MATCH(EPS!$A4247,NoSettings!$A:$A,0))</f>
        <v>1088940</v>
      </c>
      <c r="K4247">
        <f>INDEX(GWP!$C$2:$C$13,MATCH(EPS!I4247,GWP!$B$2:$B$13,0))</f>
        <v>28</v>
      </c>
      <c r="L4247" s="4">
        <f t="shared" si="133"/>
        <v>3.049032E-5</v>
      </c>
    </row>
    <row r="4248" spans="1:12">
      <c r="A4248" t="s">
        <v>9852</v>
      </c>
      <c r="B4248" t="s">
        <v>7381</v>
      </c>
      <c r="C4248" t="s">
        <v>1739</v>
      </c>
      <c r="D4248" t="s">
        <v>6879</v>
      </c>
      <c r="E4248" t="s">
        <v>1714</v>
      </c>
      <c r="H4248" t="str">
        <f>INDEX('Vensim Variables'!$B:$B,MATCH(EPS!$B4248,'Vensim Variables'!$A:$A,0))</f>
        <v>g pollutant</v>
      </c>
      <c r="I4248" t="str">
        <f t="shared" si="132"/>
        <v>N2O</v>
      </c>
      <c r="J4248">
        <f>INDEX(NoSettings!$D:$D,MATCH(EPS!$A4248,NoSettings!$A:$A,0))</f>
        <v>217788</v>
      </c>
      <c r="K4248">
        <f>INDEX(GWP!$C$2:$C$13,MATCH(EPS!I4248,GWP!$B$2:$B$13,0))</f>
        <v>265</v>
      </c>
      <c r="L4248" s="4">
        <f t="shared" si="133"/>
        <v>5.7713819999999998E-5</v>
      </c>
    </row>
    <row r="4249" spans="1:12">
      <c r="A4249" t="s">
        <v>9853</v>
      </c>
      <c r="B4249" t="s">
        <v>7381</v>
      </c>
      <c r="C4249" t="s">
        <v>1739</v>
      </c>
      <c r="D4249" t="s">
        <v>6879</v>
      </c>
      <c r="E4249" t="s">
        <v>1715</v>
      </c>
      <c r="H4249" t="str">
        <f>INDEX('Vensim Variables'!$B:$B,MATCH(EPS!$B4249,'Vensim Variables'!$A:$A,0))</f>
        <v>g pollutant</v>
      </c>
      <c r="I4249" t="str">
        <f t="shared" si="132"/>
        <v>F gases</v>
      </c>
      <c r="J4249">
        <f>INDEX(NoSettings!$D:$D,MATCH(EPS!$A4249,NoSettings!$A:$A,0))</f>
        <v>0</v>
      </c>
      <c r="K4249">
        <f>INDEX(GWP!$C$2:$C$13,MATCH(EPS!I4249,GWP!$B$2:$B$13,0))</f>
        <v>1</v>
      </c>
      <c r="L4249" s="4">
        <f t="shared" si="133"/>
        <v>0</v>
      </c>
    </row>
    <row r="4250" spans="1:12">
      <c r="A4250" t="s">
        <v>9854</v>
      </c>
      <c r="B4250" t="s">
        <v>7381</v>
      </c>
      <c r="C4250" t="s">
        <v>1739</v>
      </c>
      <c r="D4250" t="s">
        <v>6880</v>
      </c>
      <c r="E4250" t="s">
        <v>1702</v>
      </c>
      <c r="H4250" t="str">
        <f>INDEX('Vensim Variables'!$B:$B,MATCH(EPS!$B4250,'Vensim Variables'!$A:$A,0))</f>
        <v>g pollutant</v>
      </c>
      <c r="I4250" t="str">
        <f t="shared" si="132"/>
        <v>CO2</v>
      </c>
      <c r="J4250">
        <f>INDEX(NoSettings!$D:$D,MATCH(EPS!$A4250,NoSettings!$A:$A,0))</f>
        <v>0</v>
      </c>
      <c r="K4250">
        <f>INDEX(GWP!$C$2:$C$13,MATCH(EPS!I4250,GWP!$B$2:$B$13,0))</f>
        <v>1</v>
      </c>
      <c r="L4250" s="4">
        <f t="shared" si="133"/>
        <v>0</v>
      </c>
    </row>
    <row r="4251" spans="1:12">
      <c r="A4251" t="s">
        <v>9855</v>
      </c>
      <c r="B4251" t="s">
        <v>7381</v>
      </c>
      <c r="C4251" t="s">
        <v>1739</v>
      </c>
      <c r="D4251" t="s">
        <v>6880</v>
      </c>
      <c r="E4251" t="s">
        <v>1705</v>
      </c>
      <c r="H4251" t="str">
        <f>INDEX('Vensim Variables'!$B:$B,MATCH(EPS!$B4251,'Vensim Variables'!$A:$A,0))</f>
        <v>g pollutant</v>
      </c>
      <c r="I4251" t="str">
        <f t="shared" si="132"/>
        <v>VOC</v>
      </c>
      <c r="J4251">
        <f>INDEX(NoSettings!$D:$D,MATCH(EPS!$A4251,NoSettings!$A:$A,0))</f>
        <v>0</v>
      </c>
      <c r="K4251">
        <f>INDEX(GWP!$C$2:$C$13,MATCH(EPS!I4251,GWP!$B$2:$B$13,0))</f>
        <v>0</v>
      </c>
      <c r="L4251" s="4">
        <f t="shared" si="133"/>
        <v>0</v>
      </c>
    </row>
    <row r="4252" spans="1:12">
      <c r="A4252" t="s">
        <v>9856</v>
      </c>
      <c r="B4252" t="s">
        <v>7381</v>
      </c>
      <c r="C4252" t="s">
        <v>1739</v>
      </c>
      <c r="D4252" t="s">
        <v>6880</v>
      </c>
      <c r="E4252" t="s">
        <v>1706</v>
      </c>
      <c r="H4252" t="str">
        <f>INDEX('Vensim Variables'!$B:$B,MATCH(EPS!$B4252,'Vensim Variables'!$A:$A,0))</f>
        <v>g pollutant</v>
      </c>
      <c r="I4252" t="str">
        <f t="shared" si="132"/>
        <v>CO</v>
      </c>
      <c r="J4252">
        <f>INDEX(NoSettings!$D:$D,MATCH(EPS!$A4252,NoSettings!$A:$A,0))</f>
        <v>0</v>
      </c>
      <c r="K4252">
        <f>INDEX(GWP!$C$2:$C$13,MATCH(EPS!I4252,GWP!$B$2:$B$13,0))</f>
        <v>0</v>
      </c>
      <c r="L4252" s="4">
        <f t="shared" si="133"/>
        <v>0</v>
      </c>
    </row>
    <row r="4253" spans="1:12">
      <c r="A4253" t="s">
        <v>9857</v>
      </c>
      <c r="B4253" t="s">
        <v>7381</v>
      </c>
      <c r="C4253" t="s">
        <v>1739</v>
      </c>
      <c r="D4253" t="s">
        <v>6880</v>
      </c>
      <c r="E4253" t="s">
        <v>1707</v>
      </c>
      <c r="H4253" t="str">
        <f>INDEX('Vensim Variables'!$B:$B,MATCH(EPS!$B4253,'Vensim Variables'!$A:$A,0))</f>
        <v>g pollutant</v>
      </c>
      <c r="I4253" t="str">
        <f t="shared" si="132"/>
        <v>NOx</v>
      </c>
      <c r="J4253">
        <f>INDEX(NoSettings!$D:$D,MATCH(EPS!$A4253,NoSettings!$A:$A,0))</f>
        <v>0</v>
      </c>
      <c r="K4253">
        <f>INDEX(GWP!$C$2:$C$13,MATCH(EPS!I4253,GWP!$B$2:$B$13,0))</f>
        <v>0</v>
      </c>
      <c r="L4253" s="4">
        <f t="shared" si="133"/>
        <v>0</v>
      </c>
    </row>
    <row r="4254" spans="1:12">
      <c r="A4254" t="s">
        <v>9858</v>
      </c>
      <c r="B4254" t="s">
        <v>7381</v>
      </c>
      <c r="C4254" t="s">
        <v>1739</v>
      </c>
      <c r="D4254" t="s">
        <v>6880</v>
      </c>
      <c r="E4254" t="s">
        <v>1708</v>
      </c>
      <c r="H4254" t="str">
        <f>INDEX('Vensim Variables'!$B:$B,MATCH(EPS!$B4254,'Vensim Variables'!$A:$A,0))</f>
        <v>g pollutant</v>
      </c>
      <c r="I4254" t="str">
        <f t="shared" si="132"/>
        <v>PM10</v>
      </c>
      <c r="J4254">
        <f>INDEX(NoSettings!$D:$D,MATCH(EPS!$A4254,NoSettings!$A:$A,0))</f>
        <v>0</v>
      </c>
      <c r="K4254">
        <f>INDEX(GWP!$C$2:$C$13,MATCH(EPS!I4254,GWP!$B$2:$B$13,0))</f>
        <v>0</v>
      </c>
      <c r="L4254" s="4">
        <f t="shared" si="133"/>
        <v>0</v>
      </c>
    </row>
    <row r="4255" spans="1:12">
      <c r="A4255" t="s">
        <v>9859</v>
      </c>
      <c r="B4255" t="s">
        <v>7381</v>
      </c>
      <c r="C4255" t="s">
        <v>1739</v>
      </c>
      <c r="D4255" t="s">
        <v>6880</v>
      </c>
      <c r="E4255" t="s">
        <v>1709</v>
      </c>
      <c r="H4255" t="str">
        <f>INDEX('Vensim Variables'!$B:$B,MATCH(EPS!$B4255,'Vensim Variables'!$A:$A,0))</f>
        <v>g pollutant</v>
      </c>
      <c r="I4255" t="str">
        <f t="shared" si="132"/>
        <v>PM25</v>
      </c>
      <c r="J4255">
        <f>INDEX(NoSettings!$D:$D,MATCH(EPS!$A4255,NoSettings!$A:$A,0))</f>
        <v>0</v>
      </c>
      <c r="K4255">
        <f>INDEX(GWP!$C$2:$C$13,MATCH(EPS!I4255,GWP!$B$2:$B$13,0))</f>
        <v>0</v>
      </c>
      <c r="L4255" s="4">
        <f t="shared" si="133"/>
        <v>0</v>
      </c>
    </row>
    <row r="4256" spans="1:12">
      <c r="A4256" t="s">
        <v>9860</v>
      </c>
      <c r="B4256" t="s">
        <v>7381</v>
      </c>
      <c r="C4256" t="s">
        <v>1739</v>
      </c>
      <c r="D4256" t="s">
        <v>6880</v>
      </c>
      <c r="E4256" t="s">
        <v>1710</v>
      </c>
      <c r="H4256" t="str">
        <f>INDEX('Vensim Variables'!$B:$B,MATCH(EPS!$B4256,'Vensim Variables'!$A:$A,0))</f>
        <v>g pollutant</v>
      </c>
      <c r="I4256" t="str">
        <f t="shared" si="132"/>
        <v>SOx</v>
      </c>
      <c r="J4256">
        <f>INDEX(NoSettings!$D:$D,MATCH(EPS!$A4256,NoSettings!$A:$A,0))</f>
        <v>0</v>
      </c>
      <c r="K4256">
        <f>INDEX(GWP!$C$2:$C$13,MATCH(EPS!I4256,GWP!$B$2:$B$13,0))</f>
        <v>0</v>
      </c>
      <c r="L4256" s="4">
        <f t="shared" si="133"/>
        <v>0</v>
      </c>
    </row>
    <row r="4257" spans="1:12">
      <c r="A4257" t="s">
        <v>9861</v>
      </c>
      <c r="B4257" t="s">
        <v>7381</v>
      </c>
      <c r="C4257" t="s">
        <v>1739</v>
      </c>
      <c r="D4257" t="s">
        <v>6880</v>
      </c>
      <c r="E4257" t="s">
        <v>1711</v>
      </c>
      <c r="H4257" t="str">
        <f>INDEX('Vensim Variables'!$B:$B,MATCH(EPS!$B4257,'Vensim Variables'!$A:$A,0))</f>
        <v>g pollutant</v>
      </c>
      <c r="I4257" t="str">
        <f t="shared" si="132"/>
        <v>BC</v>
      </c>
      <c r="J4257">
        <f>INDEX(NoSettings!$D:$D,MATCH(EPS!$A4257,NoSettings!$A:$A,0))</f>
        <v>0</v>
      </c>
      <c r="K4257">
        <f>INDEX(GWP!$C$2:$C$13,MATCH(EPS!I4257,GWP!$B$2:$B$13,0))</f>
        <v>0</v>
      </c>
      <c r="L4257" s="4">
        <f t="shared" si="133"/>
        <v>0</v>
      </c>
    </row>
    <row r="4258" spans="1:12">
      <c r="A4258" t="s">
        <v>9862</v>
      </c>
      <c r="B4258" t="s">
        <v>7381</v>
      </c>
      <c r="C4258" t="s">
        <v>1739</v>
      </c>
      <c r="D4258" t="s">
        <v>6880</v>
      </c>
      <c r="E4258" t="s">
        <v>1712</v>
      </c>
      <c r="H4258" t="str">
        <f>INDEX('Vensim Variables'!$B:$B,MATCH(EPS!$B4258,'Vensim Variables'!$A:$A,0))</f>
        <v>g pollutant</v>
      </c>
      <c r="I4258" t="str">
        <f t="shared" si="132"/>
        <v>OC</v>
      </c>
      <c r="J4258">
        <f>INDEX(NoSettings!$D:$D,MATCH(EPS!$A4258,NoSettings!$A:$A,0))</f>
        <v>0</v>
      </c>
      <c r="K4258">
        <f>INDEX(GWP!$C$2:$C$13,MATCH(EPS!I4258,GWP!$B$2:$B$13,0))</f>
        <v>0</v>
      </c>
      <c r="L4258" s="4">
        <f t="shared" si="133"/>
        <v>0</v>
      </c>
    </row>
    <row r="4259" spans="1:12">
      <c r="A4259" t="s">
        <v>9863</v>
      </c>
      <c r="B4259" t="s">
        <v>7381</v>
      </c>
      <c r="C4259" t="s">
        <v>1739</v>
      </c>
      <c r="D4259" t="s">
        <v>6880</v>
      </c>
      <c r="E4259" t="s">
        <v>1713</v>
      </c>
      <c r="H4259" t="str">
        <f>INDEX('Vensim Variables'!$B:$B,MATCH(EPS!$B4259,'Vensim Variables'!$A:$A,0))</f>
        <v>g pollutant</v>
      </c>
      <c r="I4259" t="str">
        <f t="shared" si="132"/>
        <v>CH4</v>
      </c>
      <c r="J4259">
        <f>INDEX(NoSettings!$D:$D,MATCH(EPS!$A4259,NoSettings!$A:$A,0))</f>
        <v>0</v>
      </c>
      <c r="K4259">
        <f>INDEX(GWP!$C$2:$C$13,MATCH(EPS!I4259,GWP!$B$2:$B$13,0))</f>
        <v>28</v>
      </c>
      <c r="L4259" s="4">
        <f t="shared" si="133"/>
        <v>0</v>
      </c>
    </row>
    <row r="4260" spans="1:12">
      <c r="A4260" t="s">
        <v>9864</v>
      </c>
      <c r="B4260" t="s">
        <v>7381</v>
      </c>
      <c r="C4260" t="s">
        <v>1739</v>
      </c>
      <c r="D4260" t="s">
        <v>6880</v>
      </c>
      <c r="E4260" t="s">
        <v>1714</v>
      </c>
      <c r="H4260" t="str">
        <f>INDEX('Vensim Variables'!$B:$B,MATCH(EPS!$B4260,'Vensim Variables'!$A:$A,0))</f>
        <v>g pollutant</v>
      </c>
      <c r="I4260" t="str">
        <f t="shared" si="132"/>
        <v>N2O</v>
      </c>
      <c r="J4260">
        <f>INDEX(NoSettings!$D:$D,MATCH(EPS!$A4260,NoSettings!$A:$A,0))</f>
        <v>0</v>
      </c>
      <c r="K4260">
        <f>INDEX(GWP!$C$2:$C$13,MATCH(EPS!I4260,GWP!$B$2:$B$13,0))</f>
        <v>265</v>
      </c>
      <c r="L4260" s="4">
        <f t="shared" si="133"/>
        <v>0</v>
      </c>
    </row>
    <row r="4261" spans="1:12">
      <c r="A4261" t="s">
        <v>9865</v>
      </c>
      <c r="B4261" t="s">
        <v>7381</v>
      </c>
      <c r="C4261" t="s">
        <v>1739</v>
      </c>
      <c r="D4261" t="s">
        <v>6880</v>
      </c>
      <c r="E4261" t="s">
        <v>1715</v>
      </c>
      <c r="H4261" t="str">
        <f>INDEX('Vensim Variables'!$B:$B,MATCH(EPS!$B4261,'Vensim Variables'!$A:$A,0))</f>
        <v>g pollutant</v>
      </c>
      <c r="I4261" t="str">
        <f t="shared" si="132"/>
        <v>F gases</v>
      </c>
      <c r="J4261">
        <f>INDEX(NoSettings!$D:$D,MATCH(EPS!$A4261,NoSettings!$A:$A,0))</f>
        <v>0</v>
      </c>
      <c r="K4261">
        <f>INDEX(GWP!$C$2:$C$13,MATCH(EPS!I4261,GWP!$B$2:$B$13,0))</f>
        <v>1</v>
      </c>
      <c r="L4261" s="4">
        <f t="shared" si="133"/>
        <v>0</v>
      </c>
    </row>
    <row r="4262" spans="1:12">
      <c r="A4262" t="s">
        <v>9866</v>
      </c>
      <c r="B4262" t="s">
        <v>7381</v>
      </c>
      <c r="C4262" t="s">
        <v>1739</v>
      </c>
      <c r="D4262" t="s">
        <v>6881</v>
      </c>
      <c r="E4262" t="s">
        <v>1702</v>
      </c>
      <c r="H4262" t="str">
        <f>INDEX('Vensim Variables'!$B:$B,MATCH(EPS!$B4262,'Vensim Variables'!$A:$A,0))</f>
        <v>g pollutant</v>
      </c>
      <c r="I4262" t="str">
        <f t="shared" si="132"/>
        <v>CO2</v>
      </c>
      <c r="J4262">
        <f>INDEX(NoSettings!$D:$D,MATCH(EPS!$A4262,NoSettings!$A:$A,0))</f>
        <v>2624740000000</v>
      </c>
      <c r="K4262">
        <f>INDEX(GWP!$C$2:$C$13,MATCH(EPS!I4262,GWP!$B$2:$B$13,0))</f>
        <v>1</v>
      </c>
      <c r="L4262" s="4">
        <f t="shared" si="133"/>
        <v>2.6247400000000001</v>
      </c>
    </row>
    <row r="4263" spans="1:12">
      <c r="A4263" t="s">
        <v>9867</v>
      </c>
      <c r="B4263" t="s">
        <v>7381</v>
      </c>
      <c r="C4263" t="s">
        <v>1739</v>
      </c>
      <c r="D4263" t="s">
        <v>6881</v>
      </c>
      <c r="E4263" t="s">
        <v>1705</v>
      </c>
      <c r="H4263" t="str">
        <f>INDEX('Vensim Variables'!$B:$B,MATCH(EPS!$B4263,'Vensim Variables'!$A:$A,0))</f>
        <v>g pollutant</v>
      </c>
      <c r="I4263" t="str">
        <f t="shared" si="132"/>
        <v>VOC</v>
      </c>
      <c r="J4263">
        <f>INDEX(NoSettings!$D:$D,MATCH(EPS!$A4263,NoSettings!$A:$A,0))</f>
        <v>48685400</v>
      </c>
      <c r="K4263">
        <f>INDEX(GWP!$C$2:$C$13,MATCH(EPS!I4263,GWP!$B$2:$B$13,0))</f>
        <v>0</v>
      </c>
      <c r="L4263" s="4">
        <f t="shared" si="133"/>
        <v>0</v>
      </c>
    </row>
    <row r="4264" spans="1:12">
      <c r="A4264" t="s">
        <v>9868</v>
      </c>
      <c r="B4264" t="s">
        <v>7381</v>
      </c>
      <c r="C4264" t="s">
        <v>1739</v>
      </c>
      <c r="D4264" t="s">
        <v>6881</v>
      </c>
      <c r="E4264" t="s">
        <v>1706</v>
      </c>
      <c r="H4264" t="str">
        <f>INDEX('Vensim Variables'!$B:$B,MATCH(EPS!$B4264,'Vensim Variables'!$A:$A,0))</f>
        <v>g pollutant</v>
      </c>
      <c r="I4264" t="str">
        <f t="shared" si="132"/>
        <v>CO</v>
      </c>
      <c r="J4264">
        <f>INDEX(NoSettings!$D:$D,MATCH(EPS!$A4264,NoSettings!$A:$A,0))</f>
        <v>239932000</v>
      </c>
      <c r="K4264">
        <f>INDEX(GWP!$C$2:$C$13,MATCH(EPS!I4264,GWP!$B$2:$B$13,0))</f>
        <v>0</v>
      </c>
      <c r="L4264" s="4">
        <f t="shared" si="133"/>
        <v>0</v>
      </c>
    </row>
    <row r="4265" spans="1:12">
      <c r="A4265" t="s">
        <v>9869</v>
      </c>
      <c r="B4265" t="s">
        <v>7381</v>
      </c>
      <c r="C4265" t="s">
        <v>1739</v>
      </c>
      <c r="D4265" t="s">
        <v>6881</v>
      </c>
      <c r="E4265" t="s">
        <v>1707</v>
      </c>
      <c r="H4265" t="str">
        <f>INDEX('Vensim Variables'!$B:$B,MATCH(EPS!$B4265,'Vensim Variables'!$A:$A,0))</f>
        <v>g pollutant</v>
      </c>
      <c r="I4265" t="str">
        <f t="shared" si="132"/>
        <v>NOx</v>
      </c>
      <c r="J4265">
        <f>INDEX(NoSettings!$D:$D,MATCH(EPS!$A4265,NoSettings!$A:$A,0))</f>
        <v>712561000</v>
      </c>
      <c r="K4265">
        <f>INDEX(GWP!$C$2:$C$13,MATCH(EPS!I4265,GWP!$B$2:$B$13,0))</f>
        <v>0</v>
      </c>
      <c r="L4265" s="4">
        <f t="shared" si="133"/>
        <v>0</v>
      </c>
    </row>
    <row r="4266" spans="1:12">
      <c r="A4266" t="s">
        <v>9870</v>
      </c>
      <c r="B4266" t="s">
        <v>7381</v>
      </c>
      <c r="C4266" t="s">
        <v>1739</v>
      </c>
      <c r="D4266" t="s">
        <v>6881</v>
      </c>
      <c r="E4266" t="s">
        <v>1708</v>
      </c>
      <c r="H4266" t="str">
        <f>INDEX('Vensim Variables'!$B:$B,MATCH(EPS!$B4266,'Vensim Variables'!$A:$A,0))</f>
        <v>g pollutant</v>
      </c>
      <c r="I4266" t="str">
        <f t="shared" si="132"/>
        <v>PM10</v>
      </c>
      <c r="J4266">
        <f>INDEX(NoSettings!$D:$D,MATCH(EPS!$A4266,NoSettings!$A:$A,0))</f>
        <v>50502800</v>
      </c>
      <c r="K4266">
        <f>INDEX(GWP!$C$2:$C$13,MATCH(EPS!I4266,GWP!$B$2:$B$13,0))</f>
        <v>0</v>
      </c>
      <c r="L4266" s="4">
        <f t="shared" si="133"/>
        <v>0</v>
      </c>
    </row>
    <row r="4267" spans="1:12">
      <c r="A4267" t="s">
        <v>9871</v>
      </c>
      <c r="B4267" t="s">
        <v>7381</v>
      </c>
      <c r="C4267" t="s">
        <v>1739</v>
      </c>
      <c r="D4267" t="s">
        <v>6881</v>
      </c>
      <c r="E4267" t="s">
        <v>1709</v>
      </c>
      <c r="H4267" t="str">
        <f>INDEX('Vensim Variables'!$B:$B,MATCH(EPS!$B4267,'Vensim Variables'!$A:$A,0))</f>
        <v>g pollutant</v>
      </c>
      <c r="I4267" t="str">
        <f t="shared" si="132"/>
        <v>PM25</v>
      </c>
      <c r="J4267">
        <f>INDEX(NoSettings!$D:$D,MATCH(EPS!$A4267,NoSettings!$A:$A,0))</f>
        <v>45295200</v>
      </c>
      <c r="K4267">
        <f>INDEX(GWP!$C$2:$C$13,MATCH(EPS!I4267,GWP!$B$2:$B$13,0))</f>
        <v>0</v>
      </c>
      <c r="L4267" s="4">
        <f t="shared" si="133"/>
        <v>0</v>
      </c>
    </row>
    <row r="4268" spans="1:12">
      <c r="A4268" t="s">
        <v>9872</v>
      </c>
      <c r="B4268" t="s">
        <v>7381</v>
      </c>
      <c r="C4268" t="s">
        <v>1739</v>
      </c>
      <c r="D4268" t="s">
        <v>6881</v>
      </c>
      <c r="E4268" t="s">
        <v>1710</v>
      </c>
      <c r="H4268" t="str">
        <f>INDEX('Vensim Variables'!$B:$B,MATCH(EPS!$B4268,'Vensim Variables'!$A:$A,0))</f>
        <v>g pollutant</v>
      </c>
      <c r="I4268" t="str">
        <f t="shared" si="132"/>
        <v>SOx</v>
      </c>
      <c r="J4268">
        <f>INDEX(NoSettings!$D:$D,MATCH(EPS!$A4268,NoSettings!$A:$A,0))</f>
        <v>117502000</v>
      </c>
      <c r="K4268">
        <f>INDEX(GWP!$C$2:$C$13,MATCH(EPS!I4268,GWP!$B$2:$B$13,0))</f>
        <v>0</v>
      </c>
      <c r="L4268" s="4">
        <f t="shared" si="133"/>
        <v>0</v>
      </c>
    </row>
    <row r="4269" spans="1:12">
      <c r="A4269" t="s">
        <v>9873</v>
      </c>
      <c r="B4269" t="s">
        <v>7381</v>
      </c>
      <c r="C4269" t="s">
        <v>1739</v>
      </c>
      <c r="D4269" t="s">
        <v>6881</v>
      </c>
      <c r="E4269" t="s">
        <v>1711</v>
      </c>
      <c r="H4269" t="str">
        <f>INDEX('Vensim Variables'!$B:$B,MATCH(EPS!$B4269,'Vensim Variables'!$A:$A,0))</f>
        <v>g pollutant</v>
      </c>
      <c r="I4269" t="str">
        <f t="shared" si="132"/>
        <v>BC</v>
      </c>
      <c r="J4269">
        <f>INDEX(NoSettings!$D:$D,MATCH(EPS!$A4269,NoSettings!$A:$A,0))</f>
        <v>11848000</v>
      </c>
      <c r="K4269">
        <f>INDEX(GWP!$C$2:$C$13,MATCH(EPS!I4269,GWP!$B$2:$B$13,0))</f>
        <v>0</v>
      </c>
      <c r="L4269" s="4">
        <f t="shared" si="133"/>
        <v>0</v>
      </c>
    </row>
    <row r="4270" spans="1:12">
      <c r="A4270" t="s">
        <v>9874</v>
      </c>
      <c r="B4270" t="s">
        <v>7381</v>
      </c>
      <c r="C4270" t="s">
        <v>1739</v>
      </c>
      <c r="D4270" t="s">
        <v>6881</v>
      </c>
      <c r="E4270" t="s">
        <v>1712</v>
      </c>
      <c r="H4270" t="str">
        <f>INDEX('Vensim Variables'!$B:$B,MATCH(EPS!$B4270,'Vensim Variables'!$A:$A,0))</f>
        <v>g pollutant</v>
      </c>
      <c r="I4270" t="str">
        <f t="shared" si="132"/>
        <v>OC</v>
      </c>
      <c r="J4270">
        <f>INDEX(NoSettings!$D:$D,MATCH(EPS!$A4270,NoSettings!$A:$A,0))</f>
        <v>7793850</v>
      </c>
      <c r="K4270">
        <f>INDEX(GWP!$C$2:$C$13,MATCH(EPS!I4270,GWP!$B$2:$B$13,0))</f>
        <v>0</v>
      </c>
      <c r="L4270" s="4">
        <f t="shared" si="133"/>
        <v>0</v>
      </c>
    </row>
    <row r="4271" spans="1:12">
      <c r="A4271" t="s">
        <v>9875</v>
      </c>
      <c r="B4271" t="s">
        <v>7381</v>
      </c>
      <c r="C4271" t="s">
        <v>1739</v>
      </c>
      <c r="D4271" t="s">
        <v>6881</v>
      </c>
      <c r="E4271" t="s">
        <v>1713</v>
      </c>
      <c r="H4271" t="str">
        <f>INDEX('Vensim Variables'!$B:$B,MATCH(EPS!$B4271,'Vensim Variables'!$A:$A,0))</f>
        <v>g pollutant</v>
      </c>
      <c r="I4271" t="str">
        <f t="shared" si="132"/>
        <v>CH4</v>
      </c>
      <c r="J4271">
        <f>INDEX(NoSettings!$D:$D,MATCH(EPS!$A4271,NoSettings!$A:$A,0))</f>
        <v>104850000</v>
      </c>
      <c r="K4271">
        <f>INDEX(GWP!$C$2:$C$13,MATCH(EPS!I4271,GWP!$B$2:$B$13,0))</f>
        <v>28</v>
      </c>
      <c r="L4271" s="4">
        <f t="shared" si="133"/>
        <v>2.9358000000000001E-3</v>
      </c>
    </row>
    <row r="4272" spans="1:12">
      <c r="A4272" t="s">
        <v>9876</v>
      </c>
      <c r="B4272" t="s">
        <v>7381</v>
      </c>
      <c r="C4272" t="s">
        <v>1739</v>
      </c>
      <c r="D4272" t="s">
        <v>6881</v>
      </c>
      <c r="E4272" t="s">
        <v>1714</v>
      </c>
      <c r="H4272" t="str">
        <f>INDEX('Vensim Variables'!$B:$B,MATCH(EPS!$B4272,'Vensim Variables'!$A:$A,0))</f>
        <v>g pollutant</v>
      </c>
      <c r="I4272" t="str">
        <f t="shared" si="132"/>
        <v>N2O</v>
      </c>
      <c r="J4272">
        <f>INDEX(NoSettings!$D:$D,MATCH(EPS!$A4272,NoSettings!$A:$A,0))</f>
        <v>20970000</v>
      </c>
      <c r="K4272">
        <f>INDEX(GWP!$C$2:$C$13,MATCH(EPS!I4272,GWP!$B$2:$B$13,0))</f>
        <v>265</v>
      </c>
      <c r="L4272" s="4">
        <f t="shared" si="133"/>
        <v>5.55705E-3</v>
      </c>
    </row>
    <row r="4273" spans="1:12">
      <c r="A4273" t="s">
        <v>9877</v>
      </c>
      <c r="B4273" t="s">
        <v>7381</v>
      </c>
      <c r="C4273" t="s">
        <v>1739</v>
      </c>
      <c r="D4273" t="s">
        <v>6881</v>
      </c>
      <c r="E4273" t="s">
        <v>1715</v>
      </c>
      <c r="H4273" t="str">
        <f>INDEX('Vensim Variables'!$B:$B,MATCH(EPS!$B4273,'Vensim Variables'!$A:$A,0))</f>
        <v>g pollutant</v>
      </c>
      <c r="I4273" t="str">
        <f t="shared" si="132"/>
        <v>F gases</v>
      </c>
      <c r="J4273">
        <f>INDEX(NoSettings!$D:$D,MATCH(EPS!$A4273,NoSettings!$A:$A,0))</f>
        <v>0</v>
      </c>
      <c r="K4273">
        <f>INDEX(GWP!$C$2:$C$13,MATCH(EPS!I4273,GWP!$B$2:$B$13,0))</f>
        <v>1</v>
      </c>
      <c r="L4273" s="4">
        <f t="shared" si="133"/>
        <v>0</v>
      </c>
    </row>
    <row r="4274" spans="1:12">
      <c r="A4274" t="s">
        <v>9878</v>
      </c>
      <c r="B4274" t="s">
        <v>7381</v>
      </c>
      <c r="C4274" t="s">
        <v>1739</v>
      </c>
      <c r="D4274" t="s">
        <v>6882</v>
      </c>
      <c r="E4274" t="s">
        <v>1702</v>
      </c>
      <c r="H4274" t="str">
        <f>INDEX('Vensim Variables'!$B:$B,MATCH(EPS!$B4274,'Vensim Variables'!$A:$A,0))</f>
        <v>g pollutant</v>
      </c>
      <c r="I4274" t="str">
        <f t="shared" si="132"/>
        <v>CO2</v>
      </c>
      <c r="J4274">
        <f>INDEX(NoSettings!$D:$D,MATCH(EPS!$A4274,NoSettings!$A:$A,0))</f>
        <v>0</v>
      </c>
      <c r="K4274">
        <f>INDEX(GWP!$C$2:$C$13,MATCH(EPS!I4274,GWP!$B$2:$B$13,0))</f>
        <v>1</v>
      </c>
      <c r="L4274" s="4">
        <f t="shared" si="133"/>
        <v>0</v>
      </c>
    </row>
    <row r="4275" spans="1:12">
      <c r="A4275" t="s">
        <v>9879</v>
      </c>
      <c r="B4275" t="s">
        <v>7381</v>
      </c>
      <c r="C4275" t="s">
        <v>1739</v>
      </c>
      <c r="D4275" t="s">
        <v>6882</v>
      </c>
      <c r="E4275" t="s">
        <v>1705</v>
      </c>
      <c r="H4275" t="str">
        <f>INDEX('Vensim Variables'!$B:$B,MATCH(EPS!$B4275,'Vensim Variables'!$A:$A,0))</f>
        <v>g pollutant</v>
      </c>
      <c r="I4275" t="str">
        <f t="shared" si="132"/>
        <v>VOC</v>
      </c>
      <c r="J4275">
        <f>INDEX(NoSettings!$D:$D,MATCH(EPS!$A4275,NoSettings!$A:$A,0))</f>
        <v>0</v>
      </c>
      <c r="K4275">
        <f>INDEX(GWP!$C$2:$C$13,MATCH(EPS!I4275,GWP!$B$2:$B$13,0))</f>
        <v>0</v>
      </c>
      <c r="L4275" s="4">
        <f t="shared" si="133"/>
        <v>0</v>
      </c>
    </row>
    <row r="4276" spans="1:12">
      <c r="A4276" t="s">
        <v>9880</v>
      </c>
      <c r="B4276" t="s">
        <v>7381</v>
      </c>
      <c r="C4276" t="s">
        <v>1739</v>
      </c>
      <c r="D4276" t="s">
        <v>6882</v>
      </c>
      <c r="E4276" t="s">
        <v>1706</v>
      </c>
      <c r="H4276" t="str">
        <f>INDEX('Vensim Variables'!$B:$B,MATCH(EPS!$B4276,'Vensim Variables'!$A:$A,0))</f>
        <v>g pollutant</v>
      </c>
      <c r="I4276" t="str">
        <f t="shared" si="132"/>
        <v>CO</v>
      </c>
      <c r="J4276">
        <f>INDEX(NoSettings!$D:$D,MATCH(EPS!$A4276,NoSettings!$A:$A,0))</f>
        <v>0</v>
      </c>
      <c r="K4276">
        <f>INDEX(GWP!$C$2:$C$13,MATCH(EPS!I4276,GWP!$B$2:$B$13,0))</f>
        <v>0</v>
      </c>
      <c r="L4276" s="4">
        <f t="shared" si="133"/>
        <v>0</v>
      </c>
    </row>
    <row r="4277" spans="1:12">
      <c r="A4277" t="s">
        <v>9881</v>
      </c>
      <c r="B4277" t="s">
        <v>7381</v>
      </c>
      <c r="C4277" t="s">
        <v>1739</v>
      </c>
      <c r="D4277" t="s">
        <v>6882</v>
      </c>
      <c r="E4277" t="s">
        <v>1707</v>
      </c>
      <c r="H4277" t="str">
        <f>INDEX('Vensim Variables'!$B:$B,MATCH(EPS!$B4277,'Vensim Variables'!$A:$A,0))</f>
        <v>g pollutant</v>
      </c>
      <c r="I4277" t="str">
        <f t="shared" si="132"/>
        <v>NOx</v>
      </c>
      <c r="J4277">
        <f>INDEX(NoSettings!$D:$D,MATCH(EPS!$A4277,NoSettings!$A:$A,0))</f>
        <v>0</v>
      </c>
      <c r="K4277">
        <f>INDEX(GWP!$C$2:$C$13,MATCH(EPS!I4277,GWP!$B$2:$B$13,0))</f>
        <v>0</v>
      </c>
      <c r="L4277" s="4">
        <f t="shared" si="133"/>
        <v>0</v>
      </c>
    </row>
    <row r="4278" spans="1:12">
      <c r="A4278" t="s">
        <v>9882</v>
      </c>
      <c r="B4278" t="s">
        <v>7381</v>
      </c>
      <c r="C4278" t="s">
        <v>1739</v>
      </c>
      <c r="D4278" t="s">
        <v>6882</v>
      </c>
      <c r="E4278" t="s">
        <v>1708</v>
      </c>
      <c r="H4278" t="str">
        <f>INDEX('Vensim Variables'!$B:$B,MATCH(EPS!$B4278,'Vensim Variables'!$A:$A,0))</f>
        <v>g pollutant</v>
      </c>
      <c r="I4278" t="str">
        <f t="shared" si="132"/>
        <v>PM10</v>
      </c>
      <c r="J4278">
        <f>INDEX(NoSettings!$D:$D,MATCH(EPS!$A4278,NoSettings!$A:$A,0))</f>
        <v>0</v>
      </c>
      <c r="K4278">
        <f>INDEX(GWP!$C$2:$C$13,MATCH(EPS!I4278,GWP!$B$2:$B$13,0))</f>
        <v>0</v>
      </c>
      <c r="L4278" s="4">
        <f t="shared" si="133"/>
        <v>0</v>
      </c>
    </row>
    <row r="4279" spans="1:12">
      <c r="A4279" t="s">
        <v>9883</v>
      </c>
      <c r="B4279" t="s">
        <v>7381</v>
      </c>
      <c r="C4279" t="s">
        <v>1739</v>
      </c>
      <c r="D4279" t="s">
        <v>6882</v>
      </c>
      <c r="E4279" t="s">
        <v>1709</v>
      </c>
      <c r="H4279" t="str">
        <f>INDEX('Vensim Variables'!$B:$B,MATCH(EPS!$B4279,'Vensim Variables'!$A:$A,0))</f>
        <v>g pollutant</v>
      </c>
      <c r="I4279" t="str">
        <f t="shared" si="132"/>
        <v>PM25</v>
      </c>
      <c r="J4279">
        <f>INDEX(NoSettings!$D:$D,MATCH(EPS!$A4279,NoSettings!$A:$A,0))</f>
        <v>0</v>
      </c>
      <c r="K4279">
        <f>INDEX(GWP!$C$2:$C$13,MATCH(EPS!I4279,GWP!$B$2:$B$13,0))</f>
        <v>0</v>
      </c>
      <c r="L4279" s="4">
        <f t="shared" si="133"/>
        <v>0</v>
      </c>
    </row>
    <row r="4280" spans="1:12">
      <c r="A4280" t="s">
        <v>9884</v>
      </c>
      <c r="B4280" t="s">
        <v>7381</v>
      </c>
      <c r="C4280" t="s">
        <v>1739</v>
      </c>
      <c r="D4280" t="s">
        <v>6882</v>
      </c>
      <c r="E4280" t="s">
        <v>1710</v>
      </c>
      <c r="H4280" t="str">
        <f>INDEX('Vensim Variables'!$B:$B,MATCH(EPS!$B4280,'Vensim Variables'!$A:$A,0))</f>
        <v>g pollutant</v>
      </c>
      <c r="I4280" t="str">
        <f t="shared" si="132"/>
        <v>SOx</v>
      </c>
      <c r="J4280">
        <f>INDEX(NoSettings!$D:$D,MATCH(EPS!$A4280,NoSettings!$A:$A,0))</f>
        <v>0</v>
      </c>
      <c r="K4280">
        <f>INDEX(GWP!$C$2:$C$13,MATCH(EPS!I4280,GWP!$B$2:$B$13,0))</f>
        <v>0</v>
      </c>
      <c r="L4280" s="4">
        <f t="shared" si="133"/>
        <v>0</v>
      </c>
    </row>
    <row r="4281" spans="1:12">
      <c r="A4281" t="s">
        <v>9885</v>
      </c>
      <c r="B4281" t="s">
        <v>7381</v>
      </c>
      <c r="C4281" t="s">
        <v>1739</v>
      </c>
      <c r="D4281" t="s">
        <v>6882</v>
      </c>
      <c r="E4281" t="s">
        <v>1711</v>
      </c>
      <c r="H4281" t="str">
        <f>INDEX('Vensim Variables'!$B:$B,MATCH(EPS!$B4281,'Vensim Variables'!$A:$A,0))</f>
        <v>g pollutant</v>
      </c>
      <c r="I4281" t="str">
        <f t="shared" si="132"/>
        <v>BC</v>
      </c>
      <c r="J4281">
        <f>INDEX(NoSettings!$D:$D,MATCH(EPS!$A4281,NoSettings!$A:$A,0))</f>
        <v>0</v>
      </c>
      <c r="K4281">
        <f>INDEX(GWP!$C$2:$C$13,MATCH(EPS!I4281,GWP!$B$2:$B$13,0))</f>
        <v>0</v>
      </c>
      <c r="L4281" s="4">
        <f t="shared" si="133"/>
        <v>0</v>
      </c>
    </row>
    <row r="4282" spans="1:12">
      <c r="A4282" t="s">
        <v>9886</v>
      </c>
      <c r="B4282" t="s">
        <v>7381</v>
      </c>
      <c r="C4282" t="s">
        <v>1739</v>
      </c>
      <c r="D4282" t="s">
        <v>6882</v>
      </c>
      <c r="E4282" t="s">
        <v>1712</v>
      </c>
      <c r="H4282" t="str">
        <f>INDEX('Vensim Variables'!$B:$B,MATCH(EPS!$B4282,'Vensim Variables'!$A:$A,0))</f>
        <v>g pollutant</v>
      </c>
      <c r="I4282" t="str">
        <f t="shared" si="132"/>
        <v>OC</v>
      </c>
      <c r="J4282">
        <f>INDEX(NoSettings!$D:$D,MATCH(EPS!$A4282,NoSettings!$A:$A,0))</f>
        <v>0</v>
      </c>
      <c r="K4282">
        <f>INDEX(GWP!$C$2:$C$13,MATCH(EPS!I4282,GWP!$B$2:$B$13,0))</f>
        <v>0</v>
      </c>
      <c r="L4282" s="4">
        <f t="shared" si="133"/>
        <v>0</v>
      </c>
    </row>
    <row r="4283" spans="1:12">
      <c r="A4283" t="s">
        <v>9887</v>
      </c>
      <c r="B4283" t="s">
        <v>7381</v>
      </c>
      <c r="C4283" t="s">
        <v>1739</v>
      </c>
      <c r="D4283" t="s">
        <v>6882</v>
      </c>
      <c r="E4283" t="s">
        <v>1713</v>
      </c>
      <c r="H4283" t="str">
        <f>INDEX('Vensim Variables'!$B:$B,MATCH(EPS!$B4283,'Vensim Variables'!$A:$A,0))</f>
        <v>g pollutant</v>
      </c>
      <c r="I4283" t="str">
        <f t="shared" si="132"/>
        <v>CH4</v>
      </c>
      <c r="J4283">
        <f>INDEX(NoSettings!$D:$D,MATCH(EPS!$A4283,NoSettings!$A:$A,0))</f>
        <v>0</v>
      </c>
      <c r="K4283">
        <f>INDEX(GWP!$C$2:$C$13,MATCH(EPS!I4283,GWP!$B$2:$B$13,0))</f>
        <v>28</v>
      </c>
      <c r="L4283" s="4">
        <f t="shared" si="133"/>
        <v>0</v>
      </c>
    </row>
    <row r="4284" spans="1:12">
      <c r="A4284" t="s">
        <v>9888</v>
      </c>
      <c r="B4284" t="s">
        <v>7381</v>
      </c>
      <c r="C4284" t="s">
        <v>1739</v>
      </c>
      <c r="D4284" t="s">
        <v>6882</v>
      </c>
      <c r="E4284" t="s">
        <v>1714</v>
      </c>
      <c r="H4284" t="str">
        <f>INDEX('Vensim Variables'!$B:$B,MATCH(EPS!$B4284,'Vensim Variables'!$A:$A,0))</f>
        <v>g pollutant</v>
      </c>
      <c r="I4284" t="str">
        <f t="shared" si="132"/>
        <v>N2O</v>
      </c>
      <c r="J4284">
        <f>INDEX(NoSettings!$D:$D,MATCH(EPS!$A4284,NoSettings!$A:$A,0))</f>
        <v>0</v>
      </c>
      <c r="K4284">
        <f>INDEX(GWP!$C$2:$C$13,MATCH(EPS!I4284,GWP!$B$2:$B$13,0))</f>
        <v>265</v>
      </c>
      <c r="L4284" s="4">
        <f t="shared" si="133"/>
        <v>0</v>
      </c>
    </row>
    <row r="4285" spans="1:12">
      <c r="A4285" t="s">
        <v>9889</v>
      </c>
      <c r="B4285" t="s">
        <v>7381</v>
      </c>
      <c r="C4285" t="s">
        <v>1739</v>
      </c>
      <c r="D4285" t="s">
        <v>6882</v>
      </c>
      <c r="E4285" t="s">
        <v>1715</v>
      </c>
      <c r="H4285" t="str">
        <f>INDEX('Vensim Variables'!$B:$B,MATCH(EPS!$B4285,'Vensim Variables'!$A:$A,0))</f>
        <v>g pollutant</v>
      </c>
      <c r="I4285" t="str">
        <f t="shared" si="132"/>
        <v>F gases</v>
      </c>
      <c r="J4285">
        <f>INDEX(NoSettings!$D:$D,MATCH(EPS!$A4285,NoSettings!$A:$A,0))</f>
        <v>0</v>
      </c>
      <c r="K4285">
        <f>INDEX(GWP!$C$2:$C$13,MATCH(EPS!I4285,GWP!$B$2:$B$13,0))</f>
        <v>1</v>
      </c>
      <c r="L4285" s="4">
        <f t="shared" si="133"/>
        <v>0</v>
      </c>
    </row>
    <row r="4286" spans="1:12">
      <c r="A4286" t="s">
        <v>9890</v>
      </c>
      <c r="B4286" t="s">
        <v>7381</v>
      </c>
      <c r="C4286" t="s">
        <v>1739</v>
      </c>
      <c r="D4286" t="s">
        <v>6883</v>
      </c>
      <c r="E4286" t="s">
        <v>1702</v>
      </c>
      <c r="H4286" t="str">
        <f>INDEX('Vensim Variables'!$B:$B,MATCH(EPS!$B4286,'Vensim Variables'!$A:$A,0))</f>
        <v>g pollutant</v>
      </c>
      <c r="I4286" t="str">
        <f t="shared" si="132"/>
        <v>CO2</v>
      </c>
      <c r="J4286">
        <f>INDEX(NoSettings!$D:$D,MATCH(EPS!$A4286,NoSettings!$A:$A,0))</f>
        <v>383537000000</v>
      </c>
      <c r="K4286">
        <f>INDEX(GWP!$C$2:$C$13,MATCH(EPS!I4286,GWP!$B$2:$B$13,0))</f>
        <v>1</v>
      </c>
      <c r="L4286" s="4">
        <f t="shared" si="133"/>
        <v>0.38353700000000002</v>
      </c>
    </row>
    <row r="4287" spans="1:12">
      <c r="A4287" t="s">
        <v>9891</v>
      </c>
      <c r="B4287" t="s">
        <v>7381</v>
      </c>
      <c r="C4287" t="s">
        <v>1739</v>
      </c>
      <c r="D4287" t="s">
        <v>6883</v>
      </c>
      <c r="E4287" t="s">
        <v>1705</v>
      </c>
      <c r="H4287" t="str">
        <f>INDEX('Vensim Variables'!$B:$B,MATCH(EPS!$B4287,'Vensim Variables'!$A:$A,0))</f>
        <v>g pollutant</v>
      </c>
      <c r="I4287" t="str">
        <f t="shared" si="132"/>
        <v>VOC</v>
      </c>
      <c r="J4287">
        <f>INDEX(NoSettings!$D:$D,MATCH(EPS!$A4287,NoSettings!$A:$A,0))</f>
        <v>7114070</v>
      </c>
      <c r="K4287">
        <f>INDEX(GWP!$C$2:$C$13,MATCH(EPS!I4287,GWP!$B$2:$B$13,0))</f>
        <v>0</v>
      </c>
      <c r="L4287" s="4">
        <f t="shared" si="133"/>
        <v>0</v>
      </c>
    </row>
    <row r="4288" spans="1:12">
      <c r="A4288" t="s">
        <v>9892</v>
      </c>
      <c r="B4288" t="s">
        <v>7381</v>
      </c>
      <c r="C4288" t="s">
        <v>1739</v>
      </c>
      <c r="D4288" t="s">
        <v>6883</v>
      </c>
      <c r="E4288" t="s">
        <v>1706</v>
      </c>
      <c r="H4288" t="str">
        <f>INDEX('Vensim Variables'!$B:$B,MATCH(EPS!$B4288,'Vensim Variables'!$A:$A,0))</f>
        <v>g pollutant</v>
      </c>
      <c r="I4288" t="str">
        <f t="shared" si="132"/>
        <v>CO</v>
      </c>
      <c r="J4288">
        <f>INDEX(NoSettings!$D:$D,MATCH(EPS!$A4288,NoSettings!$A:$A,0))</f>
        <v>35059700</v>
      </c>
      <c r="K4288">
        <f>INDEX(GWP!$C$2:$C$13,MATCH(EPS!I4288,GWP!$B$2:$B$13,0))</f>
        <v>0</v>
      </c>
      <c r="L4288" s="4">
        <f t="shared" si="133"/>
        <v>0</v>
      </c>
    </row>
    <row r="4289" spans="1:12">
      <c r="A4289" t="s">
        <v>9893</v>
      </c>
      <c r="B4289" t="s">
        <v>7381</v>
      </c>
      <c r="C4289" t="s">
        <v>1739</v>
      </c>
      <c r="D4289" t="s">
        <v>6883</v>
      </c>
      <c r="E4289" t="s">
        <v>1707</v>
      </c>
      <c r="H4289" t="str">
        <f>INDEX('Vensim Variables'!$B:$B,MATCH(EPS!$B4289,'Vensim Variables'!$A:$A,0))</f>
        <v>g pollutant</v>
      </c>
      <c r="I4289" t="str">
        <f t="shared" si="132"/>
        <v>NOx</v>
      </c>
      <c r="J4289">
        <f>INDEX(NoSettings!$D:$D,MATCH(EPS!$A4289,NoSettings!$A:$A,0))</f>
        <v>104122000</v>
      </c>
      <c r="K4289">
        <f>INDEX(GWP!$C$2:$C$13,MATCH(EPS!I4289,GWP!$B$2:$B$13,0))</f>
        <v>0</v>
      </c>
      <c r="L4289" s="4">
        <f t="shared" si="133"/>
        <v>0</v>
      </c>
    </row>
    <row r="4290" spans="1:12">
      <c r="A4290" t="s">
        <v>9894</v>
      </c>
      <c r="B4290" t="s">
        <v>7381</v>
      </c>
      <c r="C4290" t="s">
        <v>1739</v>
      </c>
      <c r="D4290" t="s">
        <v>6883</v>
      </c>
      <c r="E4290" t="s">
        <v>1708</v>
      </c>
      <c r="H4290" t="str">
        <f>INDEX('Vensim Variables'!$B:$B,MATCH(EPS!$B4290,'Vensim Variables'!$A:$A,0))</f>
        <v>g pollutant</v>
      </c>
      <c r="I4290" t="str">
        <f t="shared" si="132"/>
        <v>PM10</v>
      </c>
      <c r="J4290">
        <f>INDEX(NoSettings!$D:$D,MATCH(EPS!$A4290,NoSettings!$A:$A,0))</f>
        <v>7379640</v>
      </c>
      <c r="K4290">
        <f>INDEX(GWP!$C$2:$C$13,MATCH(EPS!I4290,GWP!$B$2:$B$13,0))</f>
        <v>0</v>
      </c>
      <c r="L4290" s="4">
        <f t="shared" si="133"/>
        <v>0</v>
      </c>
    </row>
    <row r="4291" spans="1:12">
      <c r="A4291" t="s">
        <v>9895</v>
      </c>
      <c r="B4291" t="s">
        <v>7381</v>
      </c>
      <c r="C4291" t="s">
        <v>1739</v>
      </c>
      <c r="D4291" t="s">
        <v>6883</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INDEX(NoSettings!$D:$D,MATCH(EPS!$A4291,NoSettings!$A:$A,0))</f>
        <v>6618690</v>
      </c>
      <c r="K4291">
        <f>INDEX(GWP!$C$2:$C$13,MATCH(EPS!I4291,GWP!$B$2:$B$13,0))</f>
        <v>0</v>
      </c>
      <c r="L4291" s="4">
        <f t="shared" ref="L4291:L4354" si="135">IF(H4291="g pollutant",K4291*J4291/10^12,IF(H4291="MMTCO2e",J4291,IF(H4291="MWh",J4291,0)))</f>
        <v>0</v>
      </c>
    </row>
    <row r="4292" spans="1:12">
      <c r="A4292" t="s">
        <v>9896</v>
      </c>
      <c r="B4292" t="s">
        <v>7381</v>
      </c>
      <c r="C4292" t="s">
        <v>1739</v>
      </c>
      <c r="D4292" t="s">
        <v>6883</v>
      </c>
      <c r="E4292" t="s">
        <v>1710</v>
      </c>
      <c r="H4292" t="str">
        <f>INDEX('Vensim Variables'!$B:$B,MATCH(EPS!$B4292,'Vensim Variables'!$A:$A,0))</f>
        <v>g pollutant</v>
      </c>
      <c r="I4292" t="str">
        <f t="shared" si="134"/>
        <v>SOx</v>
      </c>
      <c r="J4292">
        <f>INDEX(NoSettings!$D:$D,MATCH(EPS!$A4292,NoSettings!$A:$A,0))</f>
        <v>17169800</v>
      </c>
      <c r="K4292">
        <f>INDEX(GWP!$C$2:$C$13,MATCH(EPS!I4292,GWP!$B$2:$B$13,0))</f>
        <v>0</v>
      </c>
      <c r="L4292" s="4">
        <f t="shared" si="135"/>
        <v>0</v>
      </c>
    </row>
    <row r="4293" spans="1:12">
      <c r="A4293" t="s">
        <v>9897</v>
      </c>
      <c r="B4293" t="s">
        <v>7381</v>
      </c>
      <c r="C4293" t="s">
        <v>1739</v>
      </c>
      <c r="D4293" t="s">
        <v>6883</v>
      </c>
      <c r="E4293" t="s">
        <v>1711</v>
      </c>
      <c r="H4293" t="str">
        <f>INDEX('Vensim Variables'!$B:$B,MATCH(EPS!$B4293,'Vensim Variables'!$A:$A,0))</f>
        <v>g pollutant</v>
      </c>
      <c r="I4293" t="str">
        <f t="shared" si="134"/>
        <v>BC</v>
      </c>
      <c r="J4293">
        <f>INDEX(NoSettings!$D:$D,MATCH(EPS!$A4293,NoSettings!$A:$A,0))</f>
        <v>1731280</v>
      </c>
      <c r="K4293">
        <f>INDEX(GWP!$C$2:$C$13,MATCH(EPS!I4293,GWP!$B$2:$B$13,0))</f>
        <v>0</v>
      </c>
      <c r="L4293" s="4">
        <f t="shared" si="135"/>
        <v>0</v>
      </c>
    </row>
    <row r="4294" spans="1:12">
      <c r="A4294" t="s">
        <v>9898</v>
      </c>
      <c r="B4294" t="s">
        <v>7381</v>
      </c>
      <c r="C4294" t="s">
        <v>1739</v>
      </c>
      <c r="D4294" t="s">
        <v>6883</v>
      </c>
      <c r="E4294" t="s">
        <v>1712</v>
      </c>
      <c r="H4294" t="str">
        <f>INDEX('Vensim Variables'!$B:$B,MATCH(EPS!$B4294,'Vensim Variables'!$A:$A,0))</f>
        <v>g pollutant</v>
      </c>
      <c r="I4294" t="str">
        <f t="shared" si="134"/>
        <v>OC</v>
      </c>
      <c r="J4294">
        <f>INDEX(NoSettings!$D:$D,MATCH(EPS!$A4294,NoSettings!$A:$A,0))</f>
        <v>1138860</v>
      </c>
      <c r="K4294">
        <f>INDEX(GWP!$C$2:$C$13,MATCH(EPS!I4294,GWP!$B$2:$B$13,0))</f>
        <v>0</v>
      </c>
      <c r="L4294" s="4">
        <f t="shared" si="135"/>
        <v>0</v>
      </c>
    </row>
    <row r="4295" spans="1:12">
      <c r="A4295" t="s">
        <v>9899</v>
      </c>
      <c r="B4295" t="s">
        <v>7381</v>
      </c>
      <c r="C4295" t="s">
        <v>1739</v>
      </c>
      <c r="D4295" t="s">
        <v>6883</v>
      </c>
      <c r="E4295" t="s">
        <v>1713</v>
      </c>
      <c r="H4295" t="str">
        <f>INDEX('Vensim Variables'!$B:$B,MATCH(EPS!$B4295,'Vensim Variables'!$A:$A,0))</f>
        <v>g pollutant</v>
      </c>
      <c r="I4295" t="str">
        <f t="shared" si="134"/>
        <v>CH4</v>
      </c>
      <c r="J4295">
        <f>INDEX(NoSettings!$D:$D,MATCH(EPS!$A4295,NoSettings!$A:$A,0))</f>
        <v>15321100</v>
      </c>
      <c r="K4295">
        <f>INDEX(GWP!$C$2:$C$13,MATCH(EPS!I4295,GWP!$B$2:$B$13,0))</f>
        <v>28</v>
      </c>
      <c r="L4295" s="4">
        <f t="shared" si="135"/>
        <v>4.2899080000000003E-4</v>
      </c>
    </row>
    <row r="4296" spans="1:12">
      <c r="A4296" t="s">
        <v>9900</v>
      </c>
      <c r="B4296" t="s">
        <v>7381</v>
      </c>
      <c r="C4296" t="s">
        <v>1739</v>
      </c>
      <c r="D4296" t="s">
        <v>6883</v>
      </c>
      <c r="E4296" t="s">
        <v>1714</v>
      </c>
      <c r="H4296" t="str">
        <f>INDEX('Vensim Variables'!$B:$B,MATCH(EPS!$B4296,'Vensim Variables'!$A:$A,0))</f>
        <v>g pollutant</v>
      </c>
      <c r="I4296" t="str">
        <f t="shared" si="134"/>
        <v>N2O</v>
      </c>
      <c r="J4296">
        <f>INDEX(NoSettings!$D:$D,MATCH(EPS!$A4296,NoSettings!$A:$A,0))</f>
        <v>3064210</v>
      </c>
      <c r="K4296">
        <f>INDEX(GWP!$C$2:$C$13,MATCH(EPS!I4296,GWP!$B$2:$B$13,0))</f>
        <v>265</v>
      </c>
      <c r="L4296" s="4">
        <f t="shared" si="135"/>
        <v>8.1201565000000003E-4</v>
      </c>
    </row>
    <row r="4297" spans="1:12">
      <c r="A4297" t="s">
        <v>9901</v>
      </c>
      <c r="B4297" t="s">
        <v>7381</v>
      </c>
      <c r="C4297" t="s">
        <v>1739</v>
      </c>
      <c r="D4297" t="s">
        <v>6883</v>
      </c>
      <c r="E4297" t="s">
        <v>1715</v>
      </c>
      <c r="H4297" t="str">
        <f>INDEX('Vensim Variables'!$B:$B,MATCH(EPS!$B4297,'Vensim Variables'!$A:$A,0))</f>
        <v>g pollutant</v>
      </c>
      <c r="I4297" t="str">
        <f t="shared" si="134"/>
        <v>F gases</v>
      </c>
      <c r="J4297">
        <f>INDEX(NoSettings!$D:$D,MATCH(EPS!$A4297,NoSettings!$A:$A,0))</f>
        <v>0</v>
      </c>
      <c r="K4297">
        <f>INDEX(GWP!$C$2:$C$13,MATCH(EPS!I4297,GWP!$B$2:$B$13,0))</f>
        <v>1</v>
      </c>
      <c r="L4297" s="4">
        <f t="shared" si="135"/>
        <v>0</v>
      </c>
    </row>
    <row r="4298" spans="1:12">
      <c r="A4298" t="s">
        <v>9902</v>
      </c>
      <c r="B4298" t="s">
        <v>7381</v>
      </c>
      <c r="C4298" t="s">
        <v>1739</v>
      </c>
      <c r="D4298" t="s">
        <v>6884</v>
      </c>
      <c r="E4298" t="s">
        <v>1702</v>
      </c>
      <c r="H4298" t="str">
        <f>INDEX('Vensim Variables'!$B:$B,MATCH(EPS!$B4298,'Vensim Variables'!$A:$A,0))</f>
        <v>g pollutant</v>
      </c>
      <c r="I4298" t="str">
        <f t="shared" si="134"/>
        <v>CO2</v>
      </c>
      <c r="J4298">
        <f>INDEX(NoSettings!$D:$D,MATCH(EPS!$A4298,NoSettings!$A:$A,0))</f>
        <v>265779000</v>
      </c>
      <c r="K4298">
        <f>INDEX(GWP!$C$2:$C$13,MATCH(EPS!I4298,GWP!$B$2:$B$13,0))</f>
        <v>1</v>
      </c>
      <c r="L4298" s="4">
        <f t="shared" si="135"/>
        <v>2.65779E-4</v>
      </c>
    </row>
    <row r="4299" spans="1:12">
      <c r="A4299" t="s">
        <v>9903</v>
      </c>
      <c r="B4299" t="s">
        <v>7381</v>
      </c>
      <c r="C4299" t="s">
        <v>1739</v>
      </c>
      <c r="D4299" t="s">
        <v>6884</v>
      </c>
      <c r="E4299" t="s">
        <v>1705</v>
      </c>
      <c r="H4299" t="str">
        <f>INDEX('Vensim Variables'!$B:$B,MATCH(EPS!$B4299,'Vensim Variables'!$A:$A,0))</f>
        <v>g pollutant</v>
      </c>
      <c r="I4299" t="str">
        <f t="shared" si="134"/>
        <v>VOC</v>
      </c>
      <c r="J4299">
        <f>INDEX(NoSettings!$D:$D,MATCH(EPS!$A4299,NoSettings!$A:$A,0))</f>
        <v>4929.83</v>
      </c>
      <c r="K4299">
        <f>INDEX(GWP!$C$2:$C$13,MATCH(EPS!I4299,GWP!$B$2:$B$13,0))</f>
        <v>0</v>
      </c>
      <c r="L4299" s="4">
        <f t="shared" si="135"/>
        <v>0</v>
      </c>
    </row>
    <row r="4300" spans="1:12">
      <c r="A4300" t="s">
        <v>9904</v>
      </c>
      <c r="B4300" t="s">
        <v>7381</v>
      </c>
      <c r="C4300" t="s">
        <v>1739</v>
      </c>
      <c r="D4300" t="s">
        <v>6884</v>
      </c>
      <c r="E4300" t="s">
        <v>1706</v>
      </c>
      <c r="H4300" t="str">
        <f>INDEX('Vensim Variables'!$B:$B,MATCH(EPS!$B4300,'Vensim Variables'!$A:$A,0))</f>
        <v>g pollutant</v>
      </c>
      <c r="I4300" t="str">
        <f t="shared" si="134"/>
        <v>CO</v>
      </c>
      <c r="J4300">
        <f>INDEX(NoSettings!$D:$D,MATCH(EPS!$A4300,NoSettings!$A:$A,0))</f>
        <v>24295.200000000001</v>
      </c>
      <c r="K4300">
        <f>INDEX(GWP!$C$2:$C$13,MATCH(EPS!I4300,GWP!$B$2:$B$13,0))</f>
        <v>0</v>
      </c>
      <c r="L4300" s="4">
        <f t="shared" si="135"/>
        <v>0</v>
      </c>
    </row>
    <row r="4301" spans="1:12">
      <c r="A4301" t="s">
        <v>9905</v>
      </c>
      <c r="B4301" t="s">
        <v>7381</v>
      </c>
      <c r="C4301" t="s">
        <v>1739</v>
      </c>
      <c r="D4301" t="s">
        <v>6884</v>
      </c>
      <c r="E4301" t="s">
        <v>1707</v>
      </c>
      <c r="H4301" t="str">
        <f>INDEX('Vensim Variables'!$B:$B,MATCH(EPS!$B4301,'Vensim Variables'!$A:$A,0))</f>
        <v>g pollutant</v>
      </c>
      <c r="I4301" t="str">
        <f t="shared" si="134"/>
        <v>NOx</v>
      </c>
      <c r="J4301">
        <f>INDEX(NoSettings!$D:$D,MATCH(EPS!$A4301,NoSettings!$A:$A,0))</f>
        <v>72153.100000000006</v>
      </c>
      <c r="K4301">
        <f>INDEX(GWP!$C$2:$C$13,MATCH(EPS!I4301,GWP!$B$2:$B$13,0))</f>
        <v>0</v>
      </c>
      <c r="L4301" s="4">
        <f t="shared" si="135"/>
        <v>0</v>
      </c>
    </row>
    <row r="4302" spans="1:12">
      <c r="A4302" t="s">
        <v>9906</v>
      </c>
      <c r="B4302" t="s">
        <v>7381</v>
      </c>
      <c r="C4302" t="s">
        <v>1739</v>
      </c>
      <c r="D4302" t="s">
        <v>6884</v>
      </c>
      <c r="E4302" t="s">
        <v>1708</v>
      </c>
      <c r="H4302" t="str">
        <f>INDEX('Vensim Variables'!$B:$B,MATCH(EPS!$B4302,'Vensim Variables'!$A:$A,0))</f>
        <v>g pollutant</v>
      </c>
      <c r="I4302" t="str">
        <f t="shared" si="134"/>
        <v>PM10</v>
      </c>
      <c r="J4302">
        <f>INDEX(NoSettings!$D:$D,MATCH(EPS!$A4302,NoSettings!$A:$A,0))</f>
        <v>5113.8599999999997</v>
      </c>
      <c r="K4302">
        <f>INDEX(GWP!$C$2:$C$13,MATCH(EPS!I4302,GWP!$B$2:$B$13,0))</f>
        <v>0</v>
      </c>
      <c r="L4302" s="4">
        <f t="shared" si="135"/>
        <v>0</v>
      </c>
    </row>
    <row r="4303" spans="1:12">
      <c r="A4303" t="s">
        <v>9907</v>
      </c>
      <c r="B4303" t="s">
        <v>7381</v>
      </c>
      <c r="C4303" t="s">
        <v>1739</v>
      </c>
      <c r="D4303" t="s">
        <v>6884</v>
      </c>
      <c r="E4303" t="s">
        <v>1709</v>
      </c>
      <c r="H4303" t="str">
        <f>INDEX('Vensim Variables'!$B:$B,MATCH(EPS!$B4303,'Vensim Variables'!$A:$A,0))</f>
        <v>g pollutant</v>
      </c>
      <c r="I4303" t="str">
        <f t="shared" si="134"/>
        <v>PM25</v>
      </c>
      <c r="J4303">
        <f>INDEX(NoSettings!$D:$D,MATCH(EPS!$A4303,NoSettings!$A:$A,0))</f>
        <v>4586.54</v>
      </c>
      <c r="K4303">
        <f>INDEX(GWP!$C$2:$C$13,MATCH(EPS!I4303,GWP!$B$2:$B$13,0))</f>
        <v>0</v>
      </c>
      <c r="L4303" s="4">
        <f t="shared" si="135"/>
        <v>0</v>
      </c>
    </row>
    <row r="4304" spans="1:12">
      <c r="A4304" t="s">
        <v>9908</v>
      </c>
      <c r="B4304" t="s">
        <v>7381</v>
      </c>
      <c r="C4304" t="s">
        <v>1739</v>
      </c>
      <c r="D4304" t="s">
        <v>6884</v>
      </c>
      <c r="E4304" t="s">
        <v>1710</v>
      </c>
      <c r="H4304" t="str">
        <f>INDEX('Vensim Variables'!$B:$B,MATCH(EPS!$B4304,'Vensim Variables'!$A:$A,0))</f>
        <v>g pollutant</v>
      </c>
      <c r="I4304" t="str">
        <f t="shared" si="134"/>
        <v>SOx</v>
      </c>
      <c r="J4304">
        <f>INDEX(NoSettings!$D:$D,MATCH(EPS!$A4304,NoSettings!$A:$A,0))</f>
        <v>11898.1</v>
      </c>
      <c r="K4304">
        <f>INDEX(GWP!$C$2:$C$13,MATCH(EPS!I4304,GWP!$B$2:$B$13,0))</f>
        <v>0</v>
      </c>
      <c r="L4304" s="4">
        <f t="shared" si="135"/>
        <v>0</v>
      </c>
    </row>
    <row r="4305" spans="1:12">
      <c r="A4305" t="s">
        <v>9909</v>
      </c>
      <c r="B4305" t="s">
        <v>7381</v>
      </c>
      <c r="C4305" t="s">
        <v>1739</v>
      </c>
      <c r="D4305" t="s">
        <v>6884</v>
      </c>
      <c r="E4305" t="s">
        <v>1711</v>
      </c>
      <c r="H4305" t="str">
        <f>INDEX('Vensim Variables'!$B:$B,MATCH(EPS!$B4305,'Vensim Variables'!$A:$A,0))</f>
        <v>g pollutant</v>
      </c>
      <c r="I4305" t="str">
        <f t="shared" si="134"/>
        <v>BC</v>
      </c>
      <c r="J4305">
        <f>INDEX(NoSettings!$D:$D,MATCH(EPS!$A4305,NoSettings!$A:$A,0))</f>
        <v>1199.72</v>
      </c>
      <c r="K4305">
        <f>INDEX(GWP!$C$2:$C$13,MATCH(EPS!I4305,GWP!$B$2:$B$13,0))</f>
        <v>0</v>
      </c>
      <c r="L4305" s="4">
        <f t="shared" si="135"/>
        <v>0</v>
      </c>
    </row>
    <row r="4306" spans="1:12">
      <c r="A4306" t="s">
        <v>9910</v>
      </c>
      <c r="B4306" t="s">
        <v>7381</v>
      </c>
      <c r="C4306" t="s">
        <v>1739</v>
      </c>
      <c r="D4306" t="s">
        <v>6884</v>
      </c>
      <c r="E4306" t="s">
        <v>1712</v>
      </c>
      <c r="H4306" t="str">
        <f>INDEX('Vensim Variables'!$B:$B,MATCH(EPS!$B4306,'Vensim Variables'!$A:$A,0))</f>
        <v>g pollutant</v>
      </c>
      <c r="I4306" t="str">
        <f t="shared" si="134"/>
        <v>OC</v>
      </c>
      <c r="J4306">
        <f>INDEX(NoSettings!$D:$D,MATCH(EPS!$A4306,NoSettings!$A:$A,0))</f>
        <v>789.197</v>
      </c>
      <c r="K4306">
        <f>INDEX(GWP!$C$2:$C$13,MATCH(EPS!I4306,GWP!$B$2:$B$13,0))</f>
        <v>0</v>
      </c>
      <c r="L4306" s="4">
        <f t="shared" si="135"/>
        <v>0</v>
      </c>
    </row>
    <row r="4307" spans="1:12">
      <c r="A4307" t="s">
        <v>9911</v>
      </c>
      <c r="B4307" t="s">
        <v>7381</v>
      </c>
      <c r="C4307" t="s">
        <v>1739</v>
      </c>
      <c r="D4307" t="s">
        <v>6884</v>
      </c>
      <c r="E4307" t="s">
        <v>1713</v>
      </c>
      <c r="H4307" t="str">
        <f>INDEX('Vensim Variables'!$B:$B,MATCH(EPS!$B4307,'Vensim Variables'!$A:$A,0))</f>
        <v>g pollutant</v>
      </c>
      <c r="I4307" t="str">
        <f t="shared" si="134"/>
        <v>CH4</v>
      </c>
      <c r="J4307">
        <f>INDEX(NoSettings!$D:$D,MATCH(EPS!$A4307,NoSettings!$A:$A,0))</f>
        <v>10617</v>
      </c>
      <c r="K4307">
        <f>INDEX(GWP!$C$2:$C$13,MATCH(EPS!I4307,GWP!$B$2:$B$13,0))</f>
        <v>28</v>
      </c>
      <c r="L4307" s="4">
        <f t="shared" si="135"/>
        <v>2.9727600000000002E-7</v>
      </c>
    </row>
    <row r="4308" spans="1:12">
      <c r="A4308" t="s">
        <v>9912</v>
      </c>
      <c r="B4308" t="s">
        <v>7381</v>
      </c>
      <c r="C4308" t="s">
        <v>1739</v>
      </c>
      <c r="D4308" t="s">
        <v>6884</v>
      </c>
      <c r="E4308" t="s">
        <v>1714</v>
      </c>
      <c r="H4308" t="str">
        <f>INDEX('Vensim Variables'!$B:$B,MATCH(EPS!$B4308,'Vensim Variables'!$A:$A,0))</f>
        <v>g pollutant</v>
      </c>
      <c r="I4308" t="str">
        <f t="shared" si="134"/>
        <v>N2O</v>
      </c>
      <c r="J4308">
        <f>INDEX(NoSettings!$D:$D,MATCH(EPS!$A4308,NoSettings!$A:$A,0))</f>
        <v>2123.4</v>
      </c>
      <c r="K4308">
        <f>INDEX(GWP!$C$2:$C$13,MATCH(EPS!I4308,GWP!$B$2:$B$13,0))</f>
        <v>265</v>
      </c>
      <c r="L4308" s="4">
        <f t="shared" si="135"/>
        <v>5.6270099999999995E-7</v>
      </c>
    </row>
    <row r="4309" spans="1:12">
      <c r="A4309" t="s">
        <v>9913</v>
      </c>
      <c r="B4309" t="s">
        <v>7381</v>
      </c>
      <c r="C4309" t="s">
        <v>1739</v>
      </c>
      <c r="D4309" t="s">
        <v>6884</v>
      </c>
      <c r="E4309" t="s">
        <v>1715</v>
      </c>
      <c r="H4309" t="str">
        <f>INDEX('Vensim Variables'!$B:$B,MATCH(EPS!$B4309,'Vensim Variables'!$A:$A,0))</f>
        <v>g pollutant</v>
      </c>
      <c r="I4309" t="str">
        <f t="shared" si="134"/>
        <v>F gases</v>
      </c>
      <c r="J4309">
        <f>INDEX(NoSettings!$D:$D,MATCH(EPS!$A4309,NoSettings!$A:$A,0))</f>
        <v>0</v>
      </c>
      <c r="K4309">
        <f>INDEX(GWP!$C$2:$C$13,MATCH(EPS!I4309,GWP!$B$2:$B$13,0))</f>
        <v>1</v>
      </c>
      <c r="L4309" s="4">
        <f t="shared" si="135"/>
        <v>0</v>
      </c>
    </row>
    <row r="4310" spans="1:12">
      <c r="A4310" t="s">
        <v>9914</v>
      </c>
      <c r="B4310" t="s">
        <v>7381</v>
      </c>
      <c r="C4310" t="s">
        <v>1739</v>
      </c>
      <c r="D4310" t="s">
        <v>6885</v>
      </c>
      <c r="E4310" t="s">
        <v>1702</v>
      </c>
      <c r="H4310" t="str">
        <f>INDEX('Vensim Variables'!$B:$B,MATCH(EPS!$B4310,'Vensim Variables'!$A:$A,0))</f>
        <v>g pollutant</v>
      </c>
      <c r="I4310" t="str">
        <f t="shared" si="134"/>
        <v>CO2</v>
      </c>
      <c r="J4310">
        <f>INDEX(NoSettings!$D:$D,MATCH(EPS!$A4310,NoSettings!$A:$A,0))</f>
        <v>0</v>
      </c>
      <c r="K4310">
        <f>INDEX(GWP!$C$2:$C$13,MATCH(EPS!I4310,GWP!$B$2:$B$13,0))</f>
        <v>1</v>
      </c>
      <c r="L4310" s="4">
        <f t="shared" si="135"/>
        <v>0</v>
      </c>
    </row>
    <row r="4311" spans="1:12">
      <c r="A4311" t="s">
        <v>9915</v>
      </c>
      <c r="B4311" t="s">
        <v>7381</v>
      </c>
      <c r="C4311" t="s">
        <v>1739</v>
      </c>
      <c r="D4311" t="s">
        <v>6885</v>
      </c>
      <c r="E4311" t="s">
        <v>1705</v>
      </c>
      <c r="H4311" t="str">
        <f>INDEX('Vensim Variables'!$B:$B,MATCH(EPS!$B4311,'Vensim Variables'!$A:$A,0))</f>
        <v>g pollutant</v>
      </c>
      <c r="I4311" t="str">
        <f t="shared" si="134"/>
        <v>VOC</v>
      </c>
      <c r="J4311">
        <f>INDEX(NoSettings!$D:$D,MATCH(EPS!$A4311,NoSettings!$A:$A,0))</f>
        <v>0</v>
      </c>
      <c r="K4311">
        <f>INDEX(GWP!$C$2:$C$13,MATCH(EPS!I4311,GWP!$B$2:$B$13,0))</f>
        <v>0</v>
      </c>
      <c r="L4311" s="4">
        <f t="shared" si="135"/>
        <v>0</v>
      </c>
    </row>
    <row r="4312" spans="1:12">
      <c r="A4312" t="s">
        <v>9916</v>
      </c>
      <c r="B4312" t="s">
        <v>7381</v>
      </c>
      <c r="C4312" t="s">
        <v>1739</v>
      </c>
      <c r="D4312" t="s">
        <v>6885</v>
      </c>
      <c r="E4312" t="s">
        <v>1706</v>
      </c>
      <c r="H4312" t="str">
        <f>INDEX('Vensim Variables'!$B:$B,MATCH(EPS!$B4312,'Vensim Variables'!$A:$A,0))</f>
        <v>g pollutant</v>
      </c>
      <c r="I4312" t="str">
        <f t="shared" si="134"/>
        <v>CO</v>
      </c>
      <c r="J4312">
        <f>INDEX(NoSettings!$D:$D,MATCH(EPS!$A4312,NoSettings!$A:$A,0))</f>
        <v>0</v>
      </c>
      <c r="K4312">
        <f>INDEX(GWP!$C$2:$C$13,MATCH(EPS!I4312,GWP!$B$2:$B$13,0))</f>
        <v>0</v>
      </c>
      <c r="L4312" s="4">
        <f t="shared" si="135"/>
        <v>0</v>
      </c>
    </row>
    <row r="4313" spans="1:12">
      <c r="A4313" t="s">
        <v>9917</v>
      </c>
      <c r="B4313" t="s">
        <v>7381</v>
      </c>
      <c r="C4313" t="s">
        <v>1739</v>
      </c>
      <c r="D4313" t="s">
        <v>6885</v>
      </c>
      <c r="E4313" t="s">
        <v>1707</v>
      </c>
      <c r="H4313" t="str">
        <f>INDEX('Vensim Variables'!$B:$B,MATCH(EPS!$B4313,'Vensim Variables'!$A:$A,0))</f>
        <v>g pollutant</v>
      </c>
      <c r="I4313" t="str">
        <f t="shared" si="134"/>
        <v>NOx</v>
      </c>
      <c r="J4313">
        <f>INDEX(NoSettings!$D:$D,MATCH(EPS!$A4313,NoSettings!$A:$A,0))</f>
        <v>0</v>
      </c>
      <c r="K4313">
        <f>INDEX(GWP!$C$2:$C$13,MATCH(EPS!I4313,GWP!$B$2:$B$13,0))</f>
        <v>0</v>
      </c>
      <c r="L4313" s="4">
        <f t="shared" si="135"/>
        <v>0</v>
      </c>
    </row>
    <row r="4314" spans="1:12">
      <c r="A4314" t="s">
        <v>9918</v>
      </c>
      <c r="B4314" t="s">
        <v>7381</v>
      </c>
      <c r="C4314" t="s">
        <v>1739</v>
      </c>
      <c r="D4314" t="s">
        <v>6885</v>
      </c>
      <c r="E4314" t="s">
        <v>1708</v>
      </c>
      <c r="H4314" t="str">
        <f>INDEX('Vensim Variables'!$B:$B,MATCH(EPS!$B4314,'Vensim Variables'!$A:$A,0))</f>
        <v>g pollutant</v>
      </c>
      <c r="I4314" t="str">
        <f t="shared" si="134"/>
        <v>PM10</v>
      </c>
      <c r="J4314">
        <f>INDEX(NoSettings!$D:$D,MATCH(EPS!$A4314,NoSettings!$A:$A,0))</f>
        <v>0</v>
      </c>
      <c r="K4314">
        <f>INDEX(GWP!$C$2:$C$13,MATCH(EPS!I4314,GWP!$B$2:$B$13,0))</f>
        <v>0</v>
      </c>
      <c r="L4314" s="4">
        <f t="shared" si="135"/>
        <v>0</v>
      </c>
    </row>
    <row r="4315" spans="1:12">
      <c r="A4315" t="s">
        <v>9919</v>
      </c>
      <c r="B4315" t="s">
        <v>7381</v>
      </c>
      <c r="C4315" t="s">
        <v>1739</v>
      </c>
      <c r="D4315" t="s">
        <v>6885</v>
      </c>
      <c r="E4315" t="s">
        <v>1709</v>
      </c>
      <c r="H4315" t="str">
        <f>INDEX('Vensim Variables'!$B:$B,MATCH(EPS!$B4315,'Vensim Variables'!$A:$A,0))</f>
        <v>g pollutant</v>
      </c>
      <c r="I4315" t="str">
        <f t="shared" si="134"/>
        <v>PM25</v>
      </c>
      <c r="J4315">
        <f>INDEX(NoSettings!$D:$D,MATCH(EPS!$A4315,NoSettings!$A:$A,0))</f>
        <v>0</v>
      </c>
      <c r="K4315">
        <f>INDEX(GWP!$C$2:$C$13,MATCH(EPS!I4315,GWP!$B$2:$B$13,0))</f>
        <v>0</v>
      </c>
      <c r="L4315" s="4">
        <f t="shared" si="135"/>
        <v>0</v>
      </c>
    </row>
    <row r="4316" spans="1:12">
      <c r="A4316" t="s">
        <v>9920</v>
      </c>
      <c r="B4316" t="s">
        <v>7381</v>
      </c>
      <c r="C4316" t="s">
        <v>1739</v>
      </c>
      <c r="D4316" t="s">
        <v>6885</v>
      </c>
      <c r="E4316" t="s">
        <v>1710</v>
      </c>
      <c r="H4316" t="str">
        <f>INDEX('Vensim Variables'!$B:$B,MATCH(EPS!$B4316,'Vensim Variables'!$A:$A,0))</f>
        <v>g pollutant</v>
      </c>
      <c r="I4316" t="str">
        <f t="shared" si="134"/>
        <v>SOx</v>
      </c>
      <c r="J4316">
        <f>INDEX(NoSettings!$D:$D,MATCH(EPS!$A4316,NoSettings!$A:$A,0))</f>
        <v>0</v>
      </c>
      <c r="K4316">
        <f>INDEX(GWP!$C$2:$C$13,MATCH(EPS!I4316,GWP!$B$2:$B$13,0))</f>
        <v>0</v>
      </c>
      <c r="L4316" s="4">
        <f t="shared" si="135"/>
        <v>0</v>
      </c>
    </row>
    <row r="4317" spans="1:12">
      <c r="A4317" t="s">
        <v>9921</v>
      </c>
      <c r="B4317" t="s">
        <v>7381</v>
      </c>
      <c r="C4317" t="s">
        <v>1739</v>
      </c>
      <c r="D4317" t="s">
        <v>6885</v>
      </c>
      <c r="E4317" t="s">
        <v>1711</v>
      </c>
      <c r="H4317" t="str">
        <f>INDEX('Vensim Variables'!$B:$B,MATCH(EPS!$B4317,'Vensim Variables'!$A:$A,0))</f>
        <v>g pollutant</v>
      </c>
      <c r="I4317" t="str">
        <f t="shared" si="134"/>
        <v>BC</v>
      </c>
      <c r="J4317">
        <f>INDEX(NoSettings!$D:$D,MATCH(EPS!$A4317,NoSettings!$A:$A,0))</f>
        <v>0</v>
      </c>
      <c r="K4317">
        <f>INDEX(GWP!$C$2:$C$13,MATCH(EPS!I4317,GWP!$B$2:$B$13,0))</f>
        <v>0</v>
      </c>
      <c r="L4317" s="4">
        <f t="shared" si="135"/>
        <v>0</v>
      </c>
    </row>
    <row r="4318" spans="1:12">
      <c r="A4318" t="s">
        <v>9922</v>
      </c>
      <c r="B4318" t="s">
        <v>7381</v>
      </c>
      <c r="C4318" t="s">
        <v>1739</v>
      </c>
      <c r="D4318" t="s">
        <v>6885</v>
      </c>
      <c r="E4318" t="s">
        <v>1712</v>
      </c>
      <c r="H4318" t="str">
        <f>INDEX('Vensim Variables'!$B:$B,MATCH(EPS!$B4318,'Vensim Variables'!$A:$A,0))</f>
        <v>g pollutant</v>
      </c>
      <c r="I4318" t="str">
        <f t="shared" si="134"/>
        <v>OC</v>
      </c>
      <c r="J4318">
        <f>INDEX(NoSettings!$D:$D,MATCH(EPS!$A4318,NoSettings!$A:$A,0))</f>
        <v>0</v>
      </c>
      <c r="K4318">
        <f>INDEX(GWP!$C$2:$C$13,MATCH(EPS!I4318,GWP!$B$2:$B$13,0))</f>
        <v>0</v>
      </c>
      <c r="L4318" s="4">
        <f t="shared" si="135"/>
        <v>0</v>
      </c>
    </row>
    <row r="4319" spans="1:12">
      <c r="A4319" t="s">
        <v>9923</v>
      </c>
      <c r="B4319" t="s">
        <v>7381</v>
      </c>
      <c r="C4319" t="s">
        <v>1739</v>
      </c>
      <c r="D4319" t="s">
        <v>6885</v>
      </c>
      <c r="E4319" t="s">
        <v>1713</v>
      </c>
      <c r="H4319" t="str">
        <f>INDEX('Vensim Variables'!$B:$B,MATCH(EPS!$B4319,'Vensim Variables'!$A:$A,0))</f>
        <v>g pollutant</v>
      </c>
      <c r="I4319" t="str">
        <f t="shared" si="134"/>
        <v>CH4</v>
      </c>
      <c r="J4319">
        <f>INDEX(NoSettings!$D:$D,MATCH(EPS!$A4319,NoSettings!$A:$A,0))</f>
        <v>0</v>
      </c>
      <c r="K4319">
        <f>INDEX(GWP!$C$2:$C$13,MATCH(EPS!I4319,GWP!$B$2:$B$13,0))</f>
        <v>28</v>
      </c>
      <c r="L4319" s="4">
        <f t="shared" si="135"/>
        <v>0</v>
      </c>
    </row>
    <row r="4320" spans="1:12">
      <c r="A4320" t="s">
        <v>9924</v>
      </c>
      <c r="B4320" t="s">
        <v>7381</v>
      </c>
      <c r="C4320" t="s">
        <v>1739</v>
      </c>
      <c r="D4320" t="s">
        <v>6885</v>
      </c>
      <c r="E4320" t="s">
        <v>1714</v>
      </c>
      <c r="H4320" t="str">
        <f>INDEX('Vensim Variables'!$B:$B,MATCH(EPS!$B4320,'Vensim Variables'!$A:$A,0))</f>
        <v>g pollutant</v>
      </c>
      <c r="I4320" t="str">
        <f t="shared" si="134"/>
        <v>N2O</v>
      </c>
      <c r="J4320">
        <f>INDEX(NoSettings!$D:$D,MATCH(EPS!$A4320,NoSettings!$A:$A,0))</f>
        <v>0</v>
      </c>
      <c r="K4320">
        <f>INDEX(GWP!$C$2:$C$13,MATCH(EPS!I4320,GWP!$B$2:$B$13,0))</f>
        <v>265</v>
      </c>
      <c r="L4320" s="4">
        <f t="shared" si="135"/>
        <v>0</v>
      </c>
    </row>
    <row r="4321" spans="1:12">
      <c r="A4321" t="s">
        <v>9925</v>
      </c>
      <c r="B4321" t="s">
        <v>7381</v>
      </c>
      <c r="C4321" t="s">
        <v>1739</v>
      </c>
      <c r="D4321" t="s">
        <v>6885</v>
      </c>
      <c r="E4321" t="s">
        <v>1715</v>
      </c>
      <c r="H4321" t="str">
        <f>INDEX('Vensim Variables'!$B:$B,MATCH(EPS!$B4321,'Vensim Variables'!$A:$A,0))</f>
        <v>g pollutant</v>
      </c>
      <c r="I4321" t="str">
        <f t="shared" si="134"/>
        <v>F gases</v>
      </c>
      <c r="J4321">
        <f>INDEX(NoSettings!$D:$D,MATCH(EPS!$A4321,NoSettings!$A:$A,0))</f>
        <v>0</v>
      </c>
      <c r="K4321">
        <f>INDEX(GWP!$C$2:$C$13,MATCH(EPS!I4321,GWP!$B$2:$B$13,0))</f>
        <v>1</v>
      </c>
      <c r="L4321" s="4">
        <f t="shared" si="135"/>
        <v>0</v>
      </c>
    </row>
    <row r="4322" spans="1:12">
      <c r="A4322" t="s">
        <v>9926</v>
      </c>
      <c r="B4322" t="s">
        <v>7381</v>
      </c>
      <c r="C4322" t="s">
        <v>1739</v>
      </c>
      <c r="D4322" t="s">
        <v>6886</v>
      </c>
      <c r="E4322" t="s">
        <v>1702</v>
      </c>
      <c r="H4322" t="str">
        <f>INDEX('Vensim Variables'!$B:$B,MATCH(EPS!$B4322,'Vensim Variables'!$A:$A,0))</f>
        <v>g pollutant</v>
      </c>
      <c r="I4322" t="str">
        <f t="shared" si="134"/>
        <v>CO2</v>
      </c>
      <c r="J4322">
        <f>INDEX(NoSettings!$D:$D,MATCH(EPS!$A4322,NoSettings!$A:$A,0))</f>
        <v>0</v>
      </c>
      <c r="K4322">
        <f>INDEX(GWP!$C$2:$C$13,MATCH(EPS!I4322,GWP!$B$2:$B$13,0))</f>
        <v>1</v>
      </c>
      <c r="L4322" s="4">
        <f t="shared" si="135"/>
        <v>0</v>
      </c>
    </row>
    <row r="4323" spans="1:12">
      <c r="A4323" t="s">
        <v>9927</v>
      </c>
      <c r="B4323" t="s">
        <v>7381</v>
      </c>
      <c r="C4323" t="s">
        <v>1739</v>
      </c>
      <c r="D4323" t="s">
        <v>6886</v>
      </c>
      <c r="E4323" t="s">
        <v>1705</v>
      </c>
      <c r="H4323" t="str">
        <f>INDEX('Vensim Variables'!$B:$B,MATCH(EPS!$B4323,'Vensim Variables'!$A:$A,0))</f>
        <v>g pollutant</v>
      </c>
      <c r="I4323" t="str">
        <f t="shared" si="134"/>
        <v>VOC</v>
      </c>
      <c r="J4323">
        <f>INDEX(NoSettings!$D:$D,MATCH(EPS!$A4323,NoSettings!$A:$A,0))</f>
        <v>0</v>
      </c>
      <c r="K4323">
        <f>INDEX(GWP!$C$2:$C$13,MATCH(EPS!I4323,GWP!$B$2:$B$13,0))</f>
        <v>0</v>
      </c>
      <c r="L4323" s="4">
        <f t="shared" si="135"/>
        <v>0</v>
      </c>
    </row>
    <row r="4324" spans="1:12">
      <c r="A4324" t="s">
        <v>9928</v>
      </c>
      <c r="B4324" t="s">
        <v>7381</v>
      </c>
      <c r="C4324" t="s">
        <v>1739</v>
      </c>
      <c r="D4324" t="s">
        <v>6886</v>
      </c>
      <c r="E4324" t="s">
        <v>1706</v>
      </c>
      <c r="H4324" t="str">
        <f>INDEX('Vensim Variables'!$B:$B,MATCH(EPS!$B4324,'Vensim Variables'!$A:$A,0))</f>
        <v>g pollutant</v>
      </c>
      <c r="I4324" t="str">
        <f t="shared" si="134"/>
        <v>CO</v>
      </c>
      <c r="J4324">
        <f>INDEX(NoSettings!$D:$D,MATCH(EPS!$A4324,NoSettings!$A:$A,0))</f>
        <v>0</v>
      </c>
      <c r="K4324">
        <f>INDEX(GWP!$C$2:$C$13,MATCH(EPS!I4324,GWP!$B$2:$B$13,0))</f>
        <v>0</v>
      </c>
      <c r="L4324" s="4">
        <f t="shared" si="135"/>
        <v>0</v>
      </c>
    </row>
    <row r="4325" spans="1:12">
      <c r="A4325" t="s">
        <v>9929</v>
      </c>
      <c r="B4325" t="s">
        <v>7381</v>
      </c>
      <c r="C4325" t="s">
        <v>1739</v>
      </c>
      <c r="D4325" t="s">
        <v>6886</v>
      </c>
      <c r="E4325" t="s">
        <v>1707</v>
      </c>
      <c r="H4325" t="str">
        <f>INDEX('Vensim Variables'!$B:$B,MATCH(EPS!$B4325,'Vensim Variables'!$A:$A,0))</f>
        <v>g pollutant</v>
      </c>
      <c r="I4325" t="str">
        <f t="shared" si="134"/>
        <v>NOx</v>
      </c>
      <c r="J4325">
        <f>INDEX(NoSettings!$D:$D,MATCH(EPS!$A4325,NoSettings!$A:$A,0))</f>
        <v>0</v>
      </c>
      <c r="K4325">
        <f>INDEX(GWP!$C$2:$C$13,MATCH(EPS!I4325,GWP!$B$2:$B$13,0))</f>
        <v>0</v>
      </c>
      <c r="L4325" s="4">
        <f t="shared" si="135"/>
        <v>0</v>
      </c>
    </row>
    <row r="4326" spans="1:12">
      <c r="A4326" t="s">
        <v>9930</v>
      </c>
      <c r="B4326" t="s">
        <v>7381</v>
      </c>
      <c r="C4326" t="s">
        <v>1739</v>
      </c>
      <c r="D4326" t="s">
        <v>6886</v>
      </c>
      <c r="E4326" t="s">
        <v>1708</v>
      </c>
      <c r="H4326" t="str">
        <f>INDEX('Vensim Variables'!$B:$B,MATCH(EPS!$B4326,'Vensim Variables'!$A:$A,0))</f>
        <v>g pollutant</v>
      </c>
      <c r="I4326" t="str">
        <f t="shared" si="134"/>
        <v>PM10</v>
      </c>
      <c r="J4326">
        <f>INDEX(NoSettings!$D:$D,MATCH(EPS!$A4326,NoSettings!$A:$A,0))</f>
        <v>0</v>
      </c>
      <c r="K4326">
        <f>INDEX(GWP!$C$2:$C$13,MATCH(EPS!I4326,GWP!$B$2:$B$13,0))</f>
        <v>0</v>
      </c>
      <c r="L4326" s="4">
        <f t="shared" si="135"/>
        <v>0</v>
      </c>
    </row>
    <row r="4327" spans="1:12">
      <c r="A4327" t="s">
        <v>9931</v>
      </c>
      <c r="B4327" t="s">
        <v>7381</v>
      </c>
      <c r="C4327" t="s">
        <v>1739</v>
      </c>
      <c r="D4327" t="s">
        <v>6886</v>
      </c>
      <c r="E4327" t="s">
        <v>1709</v>
      </c>
      <c r="H4327" t="str">
        <f>INDEX('Vensim Variables'!$B:$B,MATCH(EPS!$B4327,'Vensim Variables'!$A:$A,0))</f>
        <v>g pollutant</v>
      </c>
      <c r="I4327" t="str">
        <f t="shared" si="134"/>
        <v>PM25</v>
      </c>
      <c r="J4327">
        <f>INDEX(NoSettings!$D:$D,MATCH(EPS!$A4327,NoSettings!$A:$A,0))</f>
        <v>0</v>
      </c>
      <c r="K4327">
        <f>INDEX(GWP!$C$2:$C$13,MATCH(EPS!I4327,GWP!$B$2:$B$13,0))</f>
        <v>0</v>
      </c>
      <c r="L4327" s="4">
        <f t="shared" si="135"/>
        <v>0</v>
      </c>
    </row>
    <row r="4328" spans="1:12">
      <c r="A4328" t="s">
        <v>9932</v>
      </c>
      <c r="B4328" t="s">
        <v>7381</v>
      </c>
      <c r="C4328" t="s">
        <v>1739</v>
      </c>
      <c r="D4328" t="s">
        <v>6886</v>
      </c>
      <c r="E4328" t="s">
        <v>1710</v>
      </c>
      <c r="H4328" t="str">
        <f>INDEX('Vensim Variables'!$B:$B,MATCH(EPS!$B4328,'Vensim Variables'!$A:$A,0))</f>
        <v>g pollutant</v>
      </c>
      <c r="I4328" t="str">
        <f t="shared" si="134"/>
        <v>SOx</v>
      </c>
      <c r="J4328">
        <f>INDEX(NoSettings!$D:$D,MATCH(EPS!$A4328,NoSettings!$A:$A,0))</f>
        <v>0</v>
      </c>
      <c r="K4328">
        <f>INDEX(GWP!$C$2:$C$13,MATCH(EPS!I4328,GWP!$B$2:$B$13,0))</f>
        <v>0</v>
      </c>
      <c r="L4328" s="4">
        <f t="shared" si="135"/>
        <v>0</v>
      </c>
    </row>
    <row r="4329" spans="1:12">
      <c r="A4329" t="s">
        <v>9933</v>
      </c>
      <c r="B4329" t="s">
        <v>7381</v>
      </c>
      <c r="C4329" t="s">
        <v>1739</v>
      </c>
      <c r="D4329" t="s">
        <v>6886</v>
      </c>
      <c r="E4329" t="s">
        <v>1711</v>
      </c>
      <c r="H4329" t="str">
        <f>INDEX('Vensim Variables'!$B:$B,MATCH(EPS!$B4329,'Vensim Variables'!$A:$A,0))</f>
        <v>g pollutant</v>
      </c>
      <c r="I4329" t="str">
        <f t="shared" si="134"/>
        <v>BC</v>
      </c>
      <c r="J4329">
        <f>INDEX(NoSettings!$D:$D,MATCH(EPS!$A4329,NoSettings!$A:$A,0))</f>
        <v>0</v>
      </c>
      <c r="K4329">
        <f>INDEX(GWP!$C$2:$C$13,MATCH(EPS!I4329,GWP!$B$2:$B$13,0))</f>
        <v>0</v>
      </c>
      <c r="L4329" s="4">
        <f t="shared" si="135"/>
        <v>0</v>
      </c>
    </row>
    <row r="4330" spans="1:12">
      <c r="A4330" t="s">
        <v>9934</v>
      </c>
      <c r="B4330" t="s">
        <v>7381</v>
      </c>
      <c r="C4330" t="s">
        <v>1739</v>
      </c>
      <c r="D4330" t="s">
        <v>6886</v>
      </c>
      <c r="E4330" t="s">
        <v>1712</v>
      </c>
      <c r="H4330" t="str">
        <f>INDEX('Vensim Variables'!$B:$B,MATCH(EPS!$B4330,'Vensim Variables'!$A:$A,0))</f>
        <v>g pollutant</v>
      </c>
      <c r="I4330" t="str">
        <f t="shared" si="134"/>
        <v>OC</v>
      </c>
      <c r="J4330">
        <f>INDEX(NoSettings!$D:$D,MATCH(EPS!$A4330,NoSettings!$A:$A,0))</f>
        <v>0</v>
      </c>
      <c r="K4330">
        <f>INDEX(GWP!$C$2:$C$13,MATCH(EPS!I4330,GWP!$B$2:$B$13,0))</f>
        <v>0</v>
      </c>
      <c r="L4330" s="4">
        <f t="shared" si="135"/>
        <v>0</v>
      </c>
    </row>
    <row r="4331" spans="1:12">
      <c r="A4331" t="s">
        <v>9935</v>
      </c>
      <c r="B4331" t="s">
        <v>7381</v>
      </c>
      <c r="C4331" t="s">
        <v>1739</v>
      </c>
      <c r="D4331" t="s">
        <v>6886</v>
      </c>
      <c r="E4331" t="s">
        <v>1713</v>
      </c>
      <c r="H4331" t="str">
        <f>INDEX('Vensim Variables'!$B:$B,MATCH(EPS!$B4331,'Vensim Variables'!$A:$A,0))</f>
        <v>g pollutant</v>
      </c>
      <c r="I4331" t="str">
        <f t="shared" si="134"/>
        <v>CH4</v>
      </c>
      <c r="J4331">
        <f>INDEX(NoSettings!$D:$D,MATCH(EPS!$A4331,NoSettings!$A:$A,0))</f>
        <v>0</v>
      </c>
      <c r="K4331">
        <f>INDEX(GWP!$C$2:$C$13,MATCH(EPS!I4331,GWP!$B$2:$B$13,0))</f>
        <v>28</v>
      </c>
      <c r="L4331" s="4">
        <f t="shared" si="135"/>
        <v>0</v>
      </c>
    </row>
    <row r="4332" spans="1:12">
      <c r="A4332" t="s">
        <v>9936</v>
      </c>
      <c r="B4332" t="s">
        <v>7381</v>
      </c>
      <c r="C4332" t="s">
        <v>1739</v>
      </c>
      <c r="D4332" t="s">
        <v>6886</v>
      </c>
      <c r="E4332" t="s">
        <v>1714</v>
      </c>
      <c r="H4332" t="str">
        <f>INDEX('Vensim Variables'!$B:$B,MATCH(EPS!$B4332,'Vensim Variables'!$A:$A,0))</f>
        <v>g pollutant</v>
      </c>
      <c r="I4332" t="str">
        <f t="shared" si="134"/>
        <v>N2O</v>
      </c>
      <c r="J4332">
        <f>INDEX(NoSettings!$D:$D,MATCH(EPS!$A4332,NoSettings!$A:$A,0))</f>
        <v>0</v>
      </c>
      <c r="K4332">
        <f>INDEX(GWP!$C$2:$C$13,MATCH(EPS!I4332,GWP!$B$2:$B$13,0))</f>
        <v>265</v>
      </c>
      <c r="L4332" s="4">
        <f t="shared" si="135"/>
        <v>0</v>
      </c>
    </row>
    <row r="4333" spans="1:12">
      <c r="A4333" t="s">
        <v>9937</v>
      </c>
      <c r="B4333" t="s">
        <v>7381</v>
      </c>
      <c r="C4333" t="s">
        <v>1739</v>
      </c>
      <c r="D4333" t="s">
        <v>6886</v>
      </c>
      <c r="E4333" t="s">
        <v>1715</v>
      </c>
      <c r="H4333" t="str">
        <f>INDEX('Vensim Variables'!$B:$B,MATCH(EPS!$B4333,'Vensim Variables'!$A:$A,0))</f>
        <v>g pollutant</v>
      </c>
      <c r="I4333" t="str">
        <f t="shared" si="134"/>
        <v>F gases</v>
      </c>
      <c r="J4333">
        <f>INDEX(NoSettings!$D:$D,MATCH(EPS!$A4333,NoSettings!$A:$A,0))</f>
        <v>0</v>
      </c>
      <c r="K4333">
        <f>INDEX(GWP!$C$2:$C$13,MATCH(EPS!I4333,GWP!$B$2:$B$13,0))</f>
        <v>1</v>
      </c>
      <c r="L4333" s="4">
        <f t="shared" si="135"/>
        <v>0</v>
      </c>
    </row>
    <row r="4334" spans="1:12">
      <c r="A4334" t="s">
        <v>9938</v>
      </c>
      <c r="B4334" t="s">
        <v>7381</v>
      </c>
      <c r="C4334" t="s">
        <v>1739</v>
      </c>
      <c r="D4334" t="s">
        <v>6887</v>
      </c>
      <c r="E4334" t="s">
        <v>1702</v>
      </c>
      <c r="H4334" t="str">
        <f>INDEX('Vensim Variables'!$B:$B,MATCH(EPS!$B4334,'Vensim Variables'!$A:$A,0))</f>
        <v>g pollutant</v>
      </c>
      <c r="I4334" t="str">
        <f t="shared" si="134"/>
        <v>CO2</v>
      </c>
      <c r="J4334">
        <f>INDEX(NoSettings!$D:$D,MATCH(EPS!$A4334,NoSettings!$A:$A,0))</f>
        <v>0</v>
      </c>
      <c r="K4334">
        <f>INDEX(GWP!$C$2:$C$13,MATCH(EPS!I4334,GWP!$B$2:$B$13,0))</f>
        <v>1</v>
      </c>
      <c r="L4334" s="4">
        <f t="shared" si="135"/>
        <v>0</v>
      </c>
    </row>
    <row r="4335" spans="1:12">
      <c r="A4335" t="s">
        <v>9939</v>
      </c>
      <c r="B4335" t="s">
        <v>7381</v>
      </c>
      <c r="C4335" t="s">
        <v>1739</v>
      </c>
      <c r="D4335" t="s">
        <v>6887</v>
      </c>
      <c r="E4335" t="s">
        <v>1705</v>
      </c>
      <c r="H4335" t="str">
        <f>INDEX('Vensim Variables'!$B:$B,MATCH(EPS!$B4335,'Vensim Variables'!$A:$A,0))</f>
        <v>g pollutant</v>
      </c>
      <c r="I4335" t="str">
        <f t="shared" si="134"/>
        <v>VOC</v>
      </c>
      <c r="J4335">
        <f>INDEX(NoSettings!$D:$D,MATCH(EPS!$A4335,NoSettings!$A:$A,0))</f>
        <v>0</v>
      </c>
      <c r="K4335">
        <f>INDEX(GWP!$C$2:$C$13,MATCH(EPS!I4335,GWP!$B$2:$B$13,0))</f>
        <v>0</v>
      </c>
      <c r="L4335" s="4">
        <f t="shared" si="135"/>
        <v>0</v>
      </c>
    </row>
    <row r="4336" spans="1:12">
      <c r="A4336" t="s">
        <v>9940</v>
      </c>
      <c r="B4336" t="s">
        <v>7381</v>
      </c>
      <c r="C4336" t="s">
        <v>1739</v>
      </c>
      <c r="D4336" t="s">
        <v>6887</v>
      </c>
      <c r="E4336" t="s">
        <v>1706</v>
      </c>
      <c r="H4336" t="str">
        <f>INDEX('Vensim Variables'!$B:$B,MATCH(EPS!$B4336,'Vensim Variables'!$A:$A,0))</f>
        <v>g pollutant</v>
      </c>
      <c r="I4336" t="str">
        <f t="shared" si="134"/>
        <v>CO</v>
      </c>
      <c r="J4336">
        <f>INDEX(NoSettings!$D:$D,MATCH(EPS!$A4336,NoSettings!$A:$A,0))</f>
        <v>0</v>
      </c>
      <c r="K4336">
        <f>INDEX(GWP!$C$2:$C$13,MATCH(EPS!I4336,GWP!$B$2:$B$13,0))</f>
        <v>0</v>
      </c>
      <c r="L4336" s="4">
        <f t="shared" si="135"/>
        <v>0</v>
      </c>
    </row>
    <row r="4337" spans="1:12">
      <c r="A4337" t="s">
        <v>9941</v>
      </c>
      <c r="B4337" t="s">
        <v>7381</v>
      </c>
      <c r="C4337" t="s">
        <v>1739</v>
      </c>
      <c r="D4337" t="s">
        <v>6887</v>
      </c>
      <c r="E4337" t="s">
        <v>1707</v>
      </c>
      <c r="H4337" t="str">
        <f>INDEX('Vensim Variables'!$B:$B,MATCH(EPS!$B4337,'Vensim Variables'!$A:$A,0))</f>
        <v>g pollutant</v>
      </c>
      <c r="I4337" t="str">
        <f t="shared" si="134"/>
        <v>NOx</v>
      </c>
      <c r="J4337">
        <f>INDEX(NoSettings!$D:$D,MATCH(EPS!$A4337,NoSettings!$A:$A,0))</f>
        <v>0</v>
      </c>
      <c r="K4337">
        <f>INDEX(GWP!$C$2:$C$13,MATCH(EPS!I4337,GWP!$B$2:$B$13,0))</f>
        <v>0</v>
      </c>
      <c r="L4337" s="4">
        <f t="shared" si="135"/>
        <v>0</v>
      </c>
    </row>
    <row r="4338" spans="1:12">
      <c r="A4338" t="s">
        <v>9942</v>
      </c>
      <c r="B4338" t="s">
        <v>7381</v>
      </c>
      <c r="C4338" t="s">
        <v>1739</v>
      </c>
      <c r="D4338" t="s">
        <v>6887</v>
      </c>
      <c r="E4338" t="s">
        <v>1708</v>
      </c>
      <c r="H4338" t="str">
        <f>INDEX('Vensim Variables'!$B:$B,MATCH(EPS!$B4338,'Vensim Variables'!$A:$A,0))</f>
        <v>g pollutant</v>
      </c>
      <c r="I4338" t="str">
        <f t="shared" si="134"/>
        <v>PM10</v>
      </c>
      <c r="J4338">
        <f>INDEX(NoSettings!$D:$D,MATCH(EPS!$A4338,NoSettings!$A:$A,0))</f>
        <v>0</v>
      </c>
      <c r="K4338">
        <f>INDEX(GWP!$C$2:$C$13,MATCH(EPS!I4338,GWP!$B$2:$B$13,0))</f>
        <v>0</v>
      </c>
      <c r="L4338" s="4">
        <f t="shared" si="135"/>
        <v>0</v>
      </c>
    </row>
    <row r="4339" spans="1:12">
      <c r="A4339" t="s">
        <v>9943</v>
      </c>
      <c r="B4339" t="s">
        <v>7381</v>
      </c>
      <c r="C4339" t="s">
        <v>1739</v>
      </c>
      <c r="D4339" t="s">
        <v>6887</v>
      </c>
      <c r="E4339" t="s">
        <v>1709</v>
      </c>
      <c r="H4339" t="str">
        <f>INDEX('Vensim Variables'!$B:$B,MATCH(EPS!$B4339,'Vensim Variables'!$A:$A,0))</f>
        <v>g pollutant</v>
      </c>
      <c r="I4339" t="str">
        <f t="shared" si="134"/>
        <v>PM25</v>
      </c>
      <c r="J4339">
        <f>INDEX(NoSettings!$D:$D,MATCH(EPS!$A4339,NoSettings!$A:$A,0))</f>
        <v>0</v>
      </c>
      <c r="K4339">
        <f>INDEX(GWP!$C$2:$C$13,MATCH(EPS!I4339,GWP!$B$2:$B$13,0))</f>
        <v>0</v>
      </c>
      <c r="L4339" s="4">
        <f t="shared" si="135"/>
        <v>0</v>
      </c>
    </row>
    <row r="4340" spans="1:12">
      <c r="A4340" t="s">
        <v>9944</v>
      </c>
      <c r="B4340" t="s">
        <v>7381</v>
      </c>
      <c r="C4340" t="s">
        <v>1739</v>
      </c>
      <c r="D4340" t="s">
        <v>6887</v>
      </c>
      <c r="E4340" t="s">
        <v>1710</v>
      </c>
      <c r="H4340" t="str">
        <f>INDEX('Vensim Variables'!$B:$B,MATCH(EPS!$B4340,'Vensim Variables'!$A:$A,0))</f>
        <v>g pollutant</v>
      </c>
      <c r="I4340" t="str">
        <f t="shared" si="134"/>
        <v>SOx</v>
      </c>
      <c r="J4340">
        <f>INDEX(NoSettings!$D:$D,MATCH(EPS!$A4340,NoSettings!$A:$A,0))</f>
        <v>0</v>
      </c>
      <c r="K4340">
        <f>INDEX(GWP!$C$2:$C$13,MATCH(EPS!I4340,GWP!$B$2:$B$13,0))</f>
        <v>0</v>
      </c>
      <c r="L4340" s="4">
        <f t="shared" si="135"/>
        <v>0</v>
      </c>
    </row>
    <row r="4341" spans="1:12">
      <c r="A4341" t="s">
        <v>9945</v>
      </c>
      <c r="B4341" t="s">
        <v>7381</v>
      </c>
      <c r="C4341" t="s">
        <v>1739</v>
      </c>
      <c r="D4341" t="s">
        <v>6887</v>
      </c>
      <c r="E4341" t="s">
        <v>1711</v>
      </c>
      <c r="H4341" t="str">
        <f>INDEX('Vensim Variables'!$B:$B,MATCH(EPS!$B4341,'Vensim Variables'!$A:$A,0))</f>
        <v>g pollutant</v>
      </c>
      <c r="I4341" t="str">
        <f t="shared" si="134"/>
        <v>BC</v>
      </c>
      <c r="J4341">
        <f>INDEX(NoSettings!$D:$D,MATCH(EPS!$A4341,NoSettings!$A:$A,0))</f>
        <v>0</v>
      </c>
      <c r="K4341">
        <f>INDEX(GWP!$C$2:$C$13,MATCH(EPS!I4341,GWP!$B$2:$B$13,0))</f>
        <v>0</v>
      </c>
      <c r="L4341" s="4">
        <f t="shared" si="135"/>
        <v>0</v>
      </c>
    </row>
    <row r="4342" spans="1:12">
      <c r="A4342" t="s">
        <v>9946</v>
      </c>
      <c r="B4342" t="s">
        <v>7381</v>
      </c>
      <c r="C4342" t="s">
        <v>1739</v>
      </c>
      <c r="D4342" t="s">
        <v>6887</v>
      </c>
      <c r="E4342" t="s">
        <v>1712</v>
      </c>
      <c r="H4342" t="str">
        <f>INDEX('Vensim Variables'!$B:$B,MATCH(EPS!$B4342,'Vensim Variables'!$A:$A,0))</f>
        <v>g pollutant</v>
      </c>
      <c r="I4342" t="str">
        <f t="shared" si="134"/>
        <v>OC</v>
      </c>
      <c r="J4342">
        <f>INDEX(NoSettings!$D:$D,MATCH(EPS!$A4342,NoSettings!$A:$A,0))</f>
        <v>0</v>
      </c>
      <c r="K4342">
        <f>INDEX(GWP!$C$2:$C$13,MATCH(EPS!I4342,GWP!$B$2:$B$13,0))</f>
        <v>0</v>
      </c>
      <c r="L4342" s="4">
        <f t="shared" si="135"/>
        <v>0</v>
      </c>
    </row>
    <row r="4343" spans="1:12">
      <c r="A4343" t="s">
        <v>9947</v>
      </c>
      <c r="B4343" t="s">
        <v>7381</v>
      </c>
      <c r="C4343" t="s">
        <v>1739</v>
      </c>
      <c r="D4343" t="s">
        <v>6887</v>
      </c>
      <c r="E4343" t="s">
        <v>1713</v>
      </c>
      <c r="H4343" t="str">
        <f>INDEX('Vensim Variables'!$B:$B,MATCH(EPS!$B4343,'Vensim Variables'!$A:$A,0))</f>
        <v>g pollutant</v>
      </c>
      <c r="I4343" t="str">
        <f t="shared" si="134"/>
        <v>CH4</v>
      </c>
      <c r="J4343">
        <f>INDEX(NoSettings!$D:$D,MATCH(EPS!$A4343,NoSettings!$A:$A,0))</f>
        <v>0</v>
      </c>
      <c r="K4343">
        <f>INDEX(GWP!$C$2:$C$13,MATCH(EPS!I4343,GWP!$B$2:$B$13,0))</f>
        <v>28</v>
      </c>
      <c r="L4343" s="4">
        <f t="shared" si="135"/>
        <v>0</v>
      </c>
    </row>
    <row r="4344" spans="1:12">
      <c r="A4344" t="s">
        <v>9948</v>
      </c>
      <c r="B4344" t="s">
        <v>7381</v>
      </c>
      <c r="C4344" t="s">
        <v>1739</v>
      </c>
      <c r="D4344" t="s">
        <v>6887</v>
      </c>
      <c r="E4344" t="s">
        <v>1714</v>
      </c>
      <c r="H4344" t="str">
        <f>INDEX('Vensim Variables'!$B:$B,MATCH(EPS!$B4344,'Vensim Variables'!$A:$A,0))</f>
        <v>g pollutant</v>
      </c>
      <c r="I4344" t="str">
        <f t="shared" si="134"/>
        <v>N2O</v>
      </c>
      <c r="J4344">
        <f>INDEX(NoSettings!$D:$D,MATCH(EPS!$A4344,NoSettings!$A:$A,0))</f>
        <v>0</v>
      </c>
      <c r="K4344">
        <f>INDEX(GWP!$C$2:$C$13,MATCH(EPS!I4344,GWP!$B$2:$B$13,0))</f>
        <v>265</v>
      </c>
      <c r="L4344" s="4">
        <f t="shared" si="135"/>
        <v>0</v>
      </c>
    </row>
    <row r="4345" spans="1:12">
      <c r="A4345" t="s">
        <v>9949</v>
      </c>
      <c r="B4345" t="s">
        <v>7381</v>
      </c>
      <c r="C4345" t="s">
        <v>1739</v>
      </c>
      <c r="D4345" t="s">
        <v>6887</v>
      </c>
      <c r="E4345" t="s">
        <v>1715</v>
      </c>
      <c r="H4345" t="str">
        <f>INDEX('Vensim Variables'!$B:$B,MATCH(EPS!$B4345,'Vensim Variables'!$A:$A,0))</f>
        <v>g pollutant</v>
      </c>
      <c r="I4345" t="str">
        <f t="shared" si="134"/>
        <v>F gases</v>
      </c>
      <c r="J4345">
        <f>INDEX(NoSettings!$D:$D,MATCH(EPS!$A4345,NoSettings!$A:$A,0))</f>
        <v>0</v>
      </c>
      <c r="K4345">
        <f>INDEX(GWP!$C$2:$C$13,MATCH(EPS!I4345,GWP!$B$2:$B$13,0))</f>
        <v>1</v>
      </c>
      <c r="L4345" s="4">
        <f t="shared" si="135"/>
        <v>0</v>
      </c>
    </row>
    <row r="4346" spans="1:12">
      <c r="A4346" t="s">
        <v>9950</v>
      </c>
      <c r="B4346" t="s">
        <v>7381</v>
      </c>
      <c r="C4346" t="s">
        <v>1739</v>
      </c>
      <c r="D4346" t="s">
        <v>6888</v>
      </c>
      <c r="E4346" t="s">
        <v>1702</v>
      </c>
      <c r="H4346" t="str">
        <f>INDEX('Vensim Variables'!$B:$B,MATCH(EPS!$B4346,'Vensim Variables'!$A:$A,0))</f>
        <v>g pollutant</v>
      </c>
      <c r="I4346" t="str">
        <f t="shared" si="134"/>
        <v>CO2</v>
      </c>
      <c r="J4346">
        <f>INDEX(NoSettings!$D:$D,MATCH(EPS!$A4346,NoSettings!$A:$A,0))</f>
        <v>23455200000</v>
      </c>
      <c r="K4346">
        <f>INDEX(GWP!$C$2:$C$13,MATCH(EPS!I4346,GWP!$B$2:$B$13,0))</f>
        <v>1</v>
      </c>
      <c r="L4346" s="4">
        <f t="shared" si="135"/>
        <v>2.3455199999999999E-2</v>
      </c>
    </row>
    <row r="4347" spans="1:12">
      <c r="A4347" t="s">
        <v>9951</v>
      </c>
      <c r="B4347" t="s">
        <v>7381</v>
      </c>
      <c r="C4347" t="s">
        <v>1739</v>
      </c>
      <c r="D4347" t="s">
        <v>6888</v>
      </c>
      <c r="E4347" t="s">
        <v>1705</v>
      </c>
      <c r="H4347" t="str">
        <f>INDEX('Vensim Variables'!$B:$B,MATCH(EPS!$B4347,'Vensim Variables'!$A:$A,0))</f>
        <v>g pollutant</v>
      </c>
      <c r="I4347" t="str">
        <f t="shared" si="134"/>
        <v>VOC</v>
      </c>
      <c r="J4347">
        <f>INDEX(NoSettings!$D:$D,MATCH(EPS!$A4347,NoSettings!$A:$A,0))</f>
        <v>435061</v>
      </c>
      <c r="K4347">
        <f>INDEX(GWP!$C$2:$C$13,MATCH(EPS!I4347,GWP!$B$2:$B$13,0))</f>
        <v>0</v>
      </c>
      <c r="L4347" s="4">
        <f t="shared" si="135"/>
        <v>0</v>
      </c>
    </row>
    <row r="4348" spans="1:12">
      <c r="A4348" t="s">
        <v>9952</v>
      </c>
      <c r="B4348" t="s">
        <v>7381</v>
      </c>
      <c r="C4348" t="s">
        <v>1739</v>
      </c>
      <c r="D4348" t="s">
        <v>6888</v>
      </c>
      <c r="E4348" t="s">
        <v>1706</v>
      </c>
      <c r="H4348" t="str">
        <f>INDEX('Vensim Variables'!$B:$B,MATCH(EPS!$B4348,'Vensim Variables'!$A:$A,0))</f>
        <v>g pollutant</v>
      </c>
      <c r="I4348" t="str">
        <f t="shared" si="134"/>
        <v>CO</v>
      </c>
      <c r="J4348">
        <f>INDEX(NoSettings!$D:$D,MATCH(EPS!$A4348,NoSettings!$A:$A,0))</f>
        <v>2144070</v>
      </c>
      <c r="K4348">
        <f>INDEX(GWP!$C$2:$C$13,MATCH(EPS!I4348,GWP!$B$2:$B$13,0))</f>
        <v>0</v>
      </c>
      <c r="L4348" s="4">
        <f t="shared" si="135"/>
        <v>0</v>
      </c>
    </row>
    <row r="4349" spans="1:12">
      <c r="A4349" t="s">
        <v>9953</v>
      </c>
      <c r="B4349" t="s">
        <v>7381</v>
      </c>
      <c r="C4349" t="s">
        <v>1739</v>
      </c>
      <c r="D4349" t="s">
        <v>6888</v>
      </c>
      <c r="E4349" t="s">
        <v>1707</v>
      </c>
      <c r="H4349" t="str">
        <f>INDEX('Vensim Variables'!$B:$B,MATCH(EPS!$B4349,'Vensim Variables'!$A:$A,0))</f>
        <v>g pollutant</v>
      </c>
      <c r="I4349" t="str">
        <f t="shared" si="134"/>
        <v>NOx</v>
      </c>
      <c r="J4349">
        <f>INDEX(NoSettings!$D:$D,MATCH(EPS!$A4349,NoSettings!$A:$A,0))</f>
        <v>6367570</v>
      </c>
      <c r="K4349">
        <f>INDEX(GWP!$C$2:$C$13,MATCH(EPS!I4349,GWP!$B$2:$B$13,0))</f>
        <v>0</v>
      </c>
      <c r="L4349" s="4">
        <f t="shared" si="135"/>
        <v>0</v>
      </c>
    </row>
    <row r="4350" spans="1:12">
      <c r="A4350" t="s">
        <v>9954</v>
      </c>
      <c r="B4350" t="s">
        <v>7381</v>
      </c>
      <c r="C4350" t="s">
        <v>1739</v>
      </c>
      <c r="D4350" t="s">
        <v>6888</v>
      </c>
      <c r="E4350" t="s">
        <v>1708</v>
      </c>
      <c r="H4350" t="str">
        <f>INDEX('Vensim Variables'!$B:$B,MATCH(EPS!$B4350,'Vensim Variables'!$A:$A,0))</f>
        <v>g pollutant</v>
      </c>
      <c r="I4350" t="str">
        <f t="shared" si="134"/>
        <v>PM10</v>
      </c>
      <c r="J4350">
        <f>INDEX(NoSettings!$D:$D,MATCH(EPS!$A4350,NoSettings!$A:$A,0))</f>
        <v>451302</v>
      </c>
      <c r="K4350">
        <f>INDEX(GWP!$C$2:$C$13,MATCH(EPS!I4350,GWP!$B$2:$B$13,0))</f>
        <v>0</v>
      </c>
      <c r="L4350" s="4">
        <f t="shared" si="135"/>
        <v>0</v>
      </c>
    </row>
    <row r="4351" spans="1:12">
      <c r="A4351" t="s">
        <v>9955</v>
      </c>
      <c r="B4351" t="s">
        <v>7381</v>
      </c>
      <c r="C4351" t="s">
        <v>1739</v>
      </c>
      <c r="D4351" t="s">
        <v>6888</v>
      </c>
      <c r="E4351" t="s">
        <v>1709</v>
      </c>
      <c r="H4351" t="str">
        <f>INDEX('Vensim Variables'!$B:$B,MATCH(EPS!$B4351,'Vensim Variables'!$A:$A,0))</f>
        <v>g pollutant</v>
      </c>
      <c r="I4351" t="str">
        <f t="shared" si="134"/>
        <v>PM25</v>
      </c>
      <c r="J4351">
        <f>INDEX(NoSettings!$D:$D,MATCH(EPS!$A4351,NoSettings!$A:$A,0))</f>
        <v>404766</v>
      </c>
      <c r="K4351">
        <f>INDEX(GWP!$C$2:$C$13,MATCH(EPS!I4351,GWP!$B$2:$B$13,0))</f>
        <v>0</v>
      </c>
      <c r="L4351" s="4">
        <f t="shared" si="135"/>
        <v>0</v>
      </c>
    </row>
    <row r="4352" spans="1:12">
      <c r="A4352" t="s">
        <v>9956</v>
      </c>
      <c r="B4352" t="s">
        <v>7381</v>
      </c>
      <c r="C4352" t="s">
        <v>1739</v>
      </c>
      <c r="D4352" t="s">
        <v>6888</v>
      </c>
      <c r="E4352" t="s">
        <v>1710</v>
      </c>
      <c r="H4352" t="str">
        <f>INDEX('Vensim Variables'!$B:$B,MATCH(EPS!$B4352,'Vensim Variables'!$A:$A,0))</f>
        <v>g pollutant</v>
      </c>
      <c r="I4352" t="str">
        <f t="shared" si="134"/>
        <v>SOx</v>
      </c>
      <c r="J4352">
        <f>INDEX(NoSettings!$D:$D,MATCH(EPS!$A4352,NoSettings!$A:$A,0))</f>
        <v>1050020</v>
      </c>
      <c r="K4352">
        <f>INDEX(GWP!$C$2:$C$13,MATCH(EPS!I4352,GWP!$B$2:$B$13,0))</f>
        <v>0</v>
      </c>
      <c r="L4352" s="4">
        <f t="shared" si="135"/>
        <v>0</v>
      </c>
    </row>
    <row r="4353" spans="1:12">
      <c r="A4353" t="s">
        <v>9957</v>
      </c>
      <c r="B4353" t="s">
        <v>7381</v>
      </c>
      <c r="C4353" t="s">
        <v>1739</v>
      </c>
      <c r="D4353" t="s">
        <v>6888</v>
      </c>
      <c r="E4353" t="s">
        <v>1711</v>
      </c>
      <c r="H4353" t="str">
        <f>INDEX('Vensim Variables'!$B:$B,MATCH(EPS!$B4353,'Vensim Variables'!$A:$A,0))</f>
        <v>g pollutant</v>
      </c>
      <c r="I4353" t="str">
        <f t="shared" si="134"/>
        <v>BC</v>
      </c>
      <c r="J4353">
        <f>INDEX(NoSettings!$D:$D,MATCH(EPS!$A4353,NoSettings!$A:$A,0))</f>
        <v>105876</v>
      </c>
      <c r="K4353">
        <f>INDEX(GWP!$C$2:$C$13,MATCH(EPS!I4353,GWP!$B$2:$B$13,0))</f>
        <v>0</v>
      </c>
      <c r="L4353" s="4">
        <f t="shared" si="135"/>
        <v>0</v>
      </c>
    </row>
    <row r="4354" spans="1:12">
      <c r="A4354" t="s">
        <v>9958</v>
      </c>
      <c r="B4354" t="s">
        <v>7381</v>
      </c>
      <c r="C4354" t="s">
        <v>1739</v>
      </c>
      <c r="D4354" t="s">
        <v>6888</v>
      </c>
      <c r="E4354" t="s">
        <v>1712</v>
      </c>
      <c r="H4354" t="str">
        <f>INDEX('Vensim Variables'!$B:$B,MATCH(EPS!$B4354,'Vensim Variables'!$A:$A,0))</f>
        <v>g pollutant</v>
      </c>
      <c r="I4354" t="str">
        <f t="shared" si="134"/>
        <v>OC</v>
      </c>
      <c r="J4354">
        <f>INDEX(NoSettings!$D:$D,MATCH(EPS!$A4354,NoSettings!$A:$A,0))</f>
        <v>69647.199999999997</v>
      </c>
      <c r="K4354">
        <f>INDEX(GWP!$C$2:$C$13,MATCH(EPS!I4354,GWP!$B$2:$B$13,0))</f>
        <v>0</v>
      </c>
      <c r="L4354" s="4">
        <f t="shared" si="135"/>
        <v>0</v>
      </c>
    </row>
    <row r="4355" spans="1:12">
      <c r="A4355" t="s">
        <v>9959</v>
      </c>
      <c r="B4355" t="s">
        <v>7381</v>
      </c>
      <c r="C4355" t="s">
        <v>1739</v>
      </c>
      <c r="D4355" t="s">
        <v>6888</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INDEX(NoSettings!$D:$D,MATCH(EPS!$A4355,NoSettings!$A:$A,0))</f>
        <v>936958</v>
      </c>
      <c r="K4355">
        <f>INDEX(GWP!$C$2:$C$13,MATCH(EPS!I4355,GWP!$B$2:$B$13,0))</f>
        <v>28</v>
      </c>
      <c r="L4355" s="4">
        <f t="shared" ref="L4355:L4418" si="137">IF(H4355="g pollutant",K4355*J4355/10^12,IF(H4355="MMTCO2e",J4355,IF(H4355="MWh",J4355,0)))</f>
        <v>2.6234824000000001E-5</v>
      </c>
    </row>
    <row r="4356" spans="1:12">
      <c r="A4356" t="s">
        <v>9960</v>
      </c>
      <c r="B4356" t="s">
        <v>7381</v>
      </c>
      <c r="C4356" t="s">
        <v>1739</v>
      </c>
      <c r="D4356" t="s">
        <v>6888</v>
      </c>
      <c r="E4356" t="s">
        <v>1714</v>
      </c>
      <c r="H4356" t="str">
        <f>INDEX('Vensim Variables'!$B:$B,MATCH(EPS!$B4356,'Vensim Variables'!$A:$A,0))</f>
        <v>g pollutant</v>
      </c>
      <c r="I4356" t="str">
        <f t="shared" si="136"/>
        <v>N2O</v>
      </c>
      <c r="J4356">
        <f>INDEX(NoSettings!$D:$D,MATCH(EPS!$A4356,NoSettings!$A:$A,0))</f>
        <v>187392</v>
      </c>
      <c r="K4356">
        <f>INDEX(GWP!$C$2:$C$13,MATCH(EPS!I4356,GWP!$B$2:$B$13,0))</f>
        <v>265</v>
      </c>
      <c r="L4356" s="4">
        <f t="shared" si="137"/>
        <v>4.9658879999999998E-5</v>
      </c>
    </row>
    <row r="4357" spans="1:12">
      <c r="A4357" t="s">
        <v>9961</v>
      </c>
      <c r="B4357" t="s">
        <v>7381</v>
      </c>
      <c r="C4357" t="s">
        <v>1739</v>
      </c>
      <c r="D4357" t="s">
        <v>6888</v>
      </c>
      <c r="E4357" t="s">
        <v>1715</v>
      </c>
      <c r="H4357" t="str">
        <f>INDEX('Vensim Variables'!$B:$B,MATCH(EPS!$B4357,'Vensim Variables'!$A:$A,0))</f>
        <v>g pollutant</v>
      </c>
      <c r="I4357" t="str">
        <f t="shared" si="136"/>
        <v>F gases</v>
      </c>
      <c r="J4357">
        <f>INDEX(NoSettings!$D:$D,MATCH(EPS!$A4357,NoSettings!$A:$A,0))</f>
        <v>0</v>
      </c>
      <c r="K4357">
        <f>INDEX(GWP!$C$2:$C$13,MATCH(EPS!I4357,GWP!$B$2:$B$13,0))</f>
        <v>1</v>
      </c>
      <c r="L4357" s="4">
        <f t="shared" si="137"/>
        <v>0</v>
      </c>
    </row>
    <row r="4358" spans="1:12">
      <c r="A4358" t="s">
        <v>9962</v>
      </c>
      <c r="B4358" t="s">
        <v>7381</v>
      </c>
      <c r="C4358" t="s">
        <v>1739</v>
      </c>
      <c r="D4358" t="s">
        <v>6889</v>
      </c>
      <c r="E4358" t="s">
        <v>1702</v>
      </c>
      <c r="H4358" t="str">
        <f>INDEX('Vensim Variables'!$B:$B,MATCH(EPS!$B4358,'Vensim Variables'!$A:$A,0))</f>
        <v>g pollutant</v>
      </c>
      <c r="I4358" t="str">
        <f t="shared" si="136"/>
        <v>CO2</v>
      </c>
      <c r="J4358">
        <f>INDEX(NoSettings!$D:$D,MATCH(EPS!$A4358,NoSettings!$A:$A,0))</f>
        <v>826100</v>
      </c>
      <c r="K4358">
        <f>INDEX(GWP!$C$2:$C$13,MATCH(EPS!I4358,GWP!$B$2:$B$13,0))</f>
        <v>1</v>
      </c>
      <c r="L4358" s="4">
        <f t="shared" si="137"/>
        <v>8.2610000000000002E-7</v>
      </c>
    </row>
    <row r="4359" spans="1:12">
      <c r="A4359" t="s">
        <v>9963</v>
      </c>
      <c r="B4359" t="s">
        <v>7381</v>
      </c>
      <c r="C4359" t="s">
        <v>1739</v>
      </c>
      <c r="D4359" t="s">
        <v>6889</v>
      </c>
      <c r="E4359" t="s">
        <v>1705</v>
      </c>
      <c r="H4359" t="str">
        <f>INDEX('Vensim Variables'!$B:$B,MATCH(EPS!$B4359,'Vensim Variables'!$A:$A,0))</f>
        <v>g pollutant</v>
      </c>
      <c r="I4359" t="str">
        <f t="shared" si="136"/>
        <v>VOC</v>
      </c>
      <c r="J4359">
        <f>INDEX(NoSettings!$D:$D,MATCH(EPS!$A4359,NoSettings!$A:$A,0))</f>
        <v>15.323</v>
      </c>
      <c r="K4359">
        <f>INDEX(GWP!$C$2:$C$13,MATCH(EPS!I4359,GWP!$B$2:$B$13,0))</f>
        <v>0</v>
      </c>
      <c r="L4359" s="4">
        <f t="shared" si="137"/>
        <v>0</v>
      </c>
    </row>
    <row r="4360" spans="1:12">
      <c r="A4360" t="s">
        <v>9964</v>
      </c>
      <c r="B4360" t="s">
        <v>7381</v>
      </c>
      <c r="C4360" t="s">
        <v>1739</v>
      </c>
      <c r="D4360" t="s">
        <v>6889</v>
      </c>
      <c r="E4360" t="s">
        <v>1706</v>
      </c>
      <c r="H4360" t="str">
        <f>INDEX('Vensim Variables'!$B:$B,MATCH(EPS!$B4360,'Vensim Variables'!$A:$A,0))</f>
        <v>g pollutant</v>
      </c>
      <c r="I4360" t="str">
        <f t="shared" si="136"/>
        <v>CO</v>
      </c>
      <c r="J4360">
        <f>INDEX(NoSettings!$D:$D,MATCH(EPS!$A4360,NoSettings!$A:$A,0))</f>
        <v>75.515000000000001</v>
      </c>
      <c r="K4360">
        <f>INDEX(GWP!$C$2:$C$13,MATCH(EPS!I4360,GWP!$B$2:$B$13,0))</f>
        <v>0</v>
      </c>
      <c r="L4360" s="4">
        <f t="shared" si="137"/>
        <v>0</v>
      </c>
    </row>
    <row r="4361" spans="1:12">
      <c r="A4361" t="s">
        <v>9965</v>
      </c>
      <c r="B4361" t="s">
        <v>7381</v>
      </c>
      <c r="C4361" t="s">
        <v>1739</v>
      </c>
      <c r="D4361" t="s">
        <v>6889</v>
      </c>
      <c r="E4361" t="s">
        <v>1707</v>
      </c>
      <c r="H4361" t="str">
        <f>INDEX('Vensim Variables'!$B:$B,MATCH(EPS!$B4361,'Vensim Variables'!$A:$A,0))</f>
        <v>g pollutant</v>
      </c>
      <c r="I4361" t="str">
        <f t="shared" si="136"/>
        <v>NOx</v>
      </c>
      <c r="J4361">
        <f>INDEX(NoSettings!$D:$D,MATCH(EPS!$A4361,NoSettings!$A:$A,0))</f>
        <v>224.268</v>
      </c>
      <c r="K4361">
        <f>INDEX(GWP!$C$2:$C$13,MATCH(EPS!I4361,GWP!$B$2:$B$13,0))</f>
        <v>0</v>
      </c>
      <c r="L4361" s="4">
        <f t="shared" si="137"/>
        <v>0</v>
      </c>
    </row>
    <row r="4362" spans="1:12">
      <c r="A4362" t="s">
        <v>9966</v>
      </c>
      <c r="B4362" t="s">
        <v>7381</v>
      </c>
      <c r="C4362" t="s">
        <v>1739</v>
      </c>
      <c r="D4362" t="s">
        <v>6889</v>
      </c>
      <c r="E4362" t="s">
        <v>1708</v>
      </c>
      <c r="H4362" t="str">
        <f>INDEX('Vensim Variables'!$B:$B,MATCH(EPS!$B4362,'Vensim Variables'!$A:$A,0))</f>
        <v>g pollutant</v>
      </c>
      <c r="I4362" t="str">
        <f t="shared" si="136"/>
        <v>PM10</v>
      </c>
      <c r="J4362">
        <f>INDEX(NoSettings!$D:$D,MATCH(EPS!$A4362,NoSettings!$A:$A,0))</f>
        <v>15.895</v>
      </c>
      <c r="K4362">
        <f>INDEX(GWP!$C$2:$C$13,MATCH(EPS!I4362,GWP!$B$2:$B$13,0))</f>
        <v>0</v>
      </c>
      <c r="L4362" s="4">
        <f t="shared" si="137"/>
        <v>0</v>
      </c>
    </row>
    <row r="4363" spans="1:12">
      <c r="A4363" t="s">
        <v>9967</v>
      </c>
      <c r="B4363" t="s">
        <v>7381</v>
      </c>
      <c r="C4363" t="s">
        <v>1739</v>
      </c>
      <c r="D4363" t="s">
        <v>6889</v>
      </c>
      <c r="E4363" t="s">
        <v>1709</v>
      </c>
      <c r="H4363" t="str">
        <f>INDEX('Vensim Variables'!$B:$B,MATCH(EPS!$B4363,'Vensim Variables'!$A:$A,0))</f>
        <v>g pollutant</v>
      </c>
      <c r="I4363" t="str">
        <f t="shared" si="136"/>
        <v>PM25</v>
      </c>
      <c r="J4363">
        <f>INDEX(NoSettings!$D:$D,MATCH(EPS!$A4363,NoSettings!$A:$A,0))</f>
        <v>14.256</v>
      </c>
      <c r="K4363">
        <f>INDEX(GWP!$C$2:$C$13,MATCH(EPS!I4363,GWP!$B$2:$B$13,0))</f>
        <v>0</v>
      </c>
      <c r="L4363" s="4">
        <f t="shared" si="137"/>
        <v>0</v>
      </c>
    </row>
    <row r="4364" spans="1:12">
      <c r="A4364" t="s">
        <v>9968</v>
      </c>
      <c r="B4364" t="s">
        <v>7381</v>
      </c>
      <c r="C4364" t="s">
        <v>1739</v>
      </c>
      <c r="D4364" t="s">
        <v>6889</v>
      </c>
      <c r="E4364" t="s">
        <v>1710</v>
      </c>
      <c r="H4364" t="str">
        <f>INDEX('Vensim Variables'!$B:$B,MATCH(EPS!$B4364,'Vensim Variables'!$A:$A,0))</f>
        <v>g pollutant</v>
      </c>
      <c r="I4364" t="str">
        <f t="shared" si="136"/>
        <v>SOx</v>
      </c>
      <c r="J4364">
        <f>INDEX(NoSettings!$D:$D,MATCH(EPS!$A4364,NoSettings!$A:$A,0))</f>
        <v>36.981999999999999</v>
      </c>
      <c r="K4364">
        <f>INDEX(GWP!$C$2:$C$13,MATCH(EPS!I4364,GWP!$B$2:$B$13,0))</f>
        <v>0</v>
      </c>
      <c r="L4364" s="4">
        <f t="shared" si="137"/>
        <v>0</v>
      </c>
    </row>
    <row r="4365" spans="1:12">
      <c r="A4365" t="s">
        <v>9969</v>
      </c>
      <c r="B4365" t="s">
        <v>7381</v>
      </c>
      <c r="C4365" t="s">
        <v>1739</v>
      </c>
      <c r="D4365" t="s">
        <v>6889</v>
      </c>
      <c r="E4365" t="s">
        <v>1711</v>
      </c>
      <c r="H4365" t="str">
        <f>INDEX('Vensim Variables'!$B:$B,MATCH(EPS!$B4365,'Vensim Variables'!$A:$A,0))</f>
        <v>g pollutant</v>
      </c>
      <c r="I4365" t="str">
        <f t="shared" si="136"/>
        <v>BC</v>
      </c>
      <c r="J4365">
        <f>INDEX(NoSettings!$D:$D,MATCH(EPS!$A4365,NoSettings!$A:$A,0))</f>
        <v>3.7290000000000001</v>
      </c>
      <c r="K4365">
        <f>INDEX(GWP!$C$2:$C$13,MATCH(EPS!I4365,GWP!$B$2:$B$13,0))</f>
        <v>0</v>
      </c>
      <c r="L4365" s="4">
        <f t="shared" si="137"/>
        <v>0</v>
      </c>
    </row>
    <row r="4366" spans="1:12">
      <c r="A4366" t="s">
        <v>9970</v>
      </c>
      <c r="B4366" t="s">
        <v>7381</v>
      </c>
      <c r="C4366" t="s">
        <v>1739</v>
      </c>
      <c r="D4366" t="s">
        <v>6889</v>
      </c>
      <c r="E4366" t="s">
        <v>1712</v>
      </c>
      <c r="H4366" t="str">
        <f>INDEX('Vensim Variables'!$B:$B,MATCH(EPS!$B4366,'Vensim Variables'!$A:$A,0))</f>
        <v>g pollutant</v>
      </c>
      <c r="I4366" t="str">
        <f t="shared" si="136"/>
        <v>OC</v>
      </c>
      <c r="J4366">
        <f>INDEX(NoSettings!$D:$D,MATCH(EPS!$A4366,NoSettings!$A:$A,0))</f>
        <v>2.4529999999999998</v>
      </c>
      <c r="K4366">
        <f>INDEX(GWP!$C$2:$C$13,MATCH(EPS!I4366,GWP!$B$2:$B$13,0))</f>
        <v>0</v>
      </c>
      <c r="L4366" s="4">
        <f t="shared" si="137"/>
        <v>0</v>
      </c>
    </row>
    <row r="4367" spans="1:12">
      <c r="A4367" t="s">
        <v>9971</v>
      </c>
      <c r="B4367" t="s">
        <v>7381</v>
      </c>
      <c r="C4367" t="s">
        <v>1739</v>
      </c>
      <c r="D4367" t="s">
        <v>6889</v>
      </c>
      <c r="E4367" t="s">
        <v>1713</v>
      </c>
      <c r="H4367" t="str">
        <f>INDEX('Vensim Variables'!$B:$B,MATCH(EPS!$B4367,'Vensim Variables'!$A:$A,0))</f>
        <v>g pollutant</v>
      </c>
      <c r="I4367" t="str">
        <f t="shared" si="136"/>
        <v>CH4</v>
      </c>
      <c r="J4367">
        <f>INDEX(NoSettings!$D:$D,MATCH(EPS!$A4367,NoSettings!$A:$A,0))</f>
        <v>33</v>
      </c>
      <c r="K4367">
        <f>INDEX(GWP!$C$2:$C$13,MATCH(EPS!I4367,GWP!$B$2:$B$13,0))</f>
        <v>28</v>
      </c>
      <c r="L4367" s="4">
        <f t="shared" si="137"/>
        <v>9.2400000000000001E-10</v>
      </c>
    </row>
    <row r="4368" spans="1:12">
      <c r="A4368" t="s">
        <v>9972</v>
      </c>
      <c r="B4368" t="s">
        <v>7381</v>
      </c>
      <c r="C4368" t="s">
        <v>1739</v>
      </c>
      <c r="D4368" t="s">
        <v>6889</v>
      </c>
      <c r="E4368" t="s">
        <v>1714</v>
      </c>
      <c r="H4368" t="str">
        <f>INDEX('Vensim Variables'!$B:$B,MATCH(EPS!$B4368,'Vensim Variables'!$A:$A,0))</f>
        <v>g pollutant</v>
      </c>
      <c r="I4368" t="str">
        <f t="shared" si="136"/>
        <v>N2O</v>
      </c>
      <c r="J4368">
        <f>INDEX(NoSettings!$D:$D,MATCH(EPS!$A4368,NoSettings!$A:$A,0))</f>
        <v>6.6</v>
      </c>
      <c r="K4368">
        <f>INDEX(GWP!$C$2:$C$13,MATCH(EPS!I4368,GWP!$B$2:$B$13,0))</f>
        <v>265</v>
      </c>
      <c r="L4368" s="4">
        <f t="shared" si="137"/>
        <v>1.7490000000000001E-9</v>
      </c>
    </row>
    <row r="4369" spans="1:12">
      <c r="A4369" t="s">
        <v>9973</v>
      </c>
      <c r="B4369" t="s">
        <v>7381</v>
      </c>
      <c r="C4369" t="s">
        <v>1739</v>
      </c>
      <c r="D4369" t="s">
        <v>6889</v>
      </c>
      <c r="E4369" t="s">
        <v>1715</v>
      </c>
      <c r="H4369" t="str">
        <f>INDEX('Vensim Variables'!$B:$B,MATCH(EPS!$B4369,'Vensim Variables'!$A:$A,0))</f>
        <v>g pollutant</v>
      </c>
      <c r="I4369" t="str">
        <f t="shared" si="136"/>
        <v>F gases</v>
      </c>
      <c r="J4369">
        <f>INDEX(NoSettings!$D:$D,MATCH(EPS!$A4369,NoSettings!$A:$A,0))</f>
        <v>0</v>
      </c>
      <c r="K4369">
        <f>INDEX(GWP!$C$2:$C$13,MATCH(EPS!I4369,GWP!$B$2:$B$13,0))</f>
        <v>1</v>
      </c>
      <c r="L4369" s="4">
        <f t="shared" si="137"/>
        <v>0</v>
      </c>
    </row>
    <row r="4370" spans="1:12">
      <c r="A4370" t="s">
        <v>9974</v>
      </c>
      <c r="B4370" t="s">
        <v>7381</v>
      </c>
      <c r="C4370" t="s">
        <v>1739</v>
      </c>
      <c r="D4370" t="s">
        <v>6890</v>
      </c>
      <c r="E4370" t="s">
        <v>1702</v>
      </c>
      <c r="H4370" t="str">
        <f>INDEX('Vensim Variables'!$B:$B,MATCH(EPS!$B4370,'Vensim Variables'!$A:$A,0))</f>
        <v>g pollutant</v>
      </c>
      <c r="I4370" t="str">
        <f t="shared" si="136"/>
        <v>CO2</v>
      </c>
      <c r="J4370">
        <f>INDEX(NoSettings!$D:$D,MATCH(EPS!$A4370,NoSettings!$A:$A,0))</f>
        <v>3679900</v>
      </c>
      <c r="K4370">
        <f>INDEX(GWP!$C$2:$C$13,MATCH(EPS!I4370,GWP!$B$2:$B$13,0))</f>
        <v>1</v>
      </c>
      <c r="L4370" s="4">
        <f t="shared" si="137"/>
        <v>3.6799000000000001E-6</v>
      </c>
    </row>
    <row r="4371" spans="1:12">
      <c r="A4371" t="s">
        <v>9975</v>
      </c>
      <c r="B4371" t="s">
        <v>7381</v>
      </c>
      <c r="C4371" t="s">
        <v>1739</v>
      </c>
      <c r="D4371" t="s">
        <v>6890</v>
      </c>
      <c r="E4371" t="s">
        <v>1705</v>
      </c>
      <c r="H4371" t="str">
        <f>INDEX('Vensim Variables'!$B:$B,MATCH(EPS!$B4371,'Vensim Variables'!$A:$A,0))</f>
        <v>g pollutant</v>
      </c>
      <c r="I4371" t="str">
        <f t="shared" si="136"/>
        <v>VOC</v>
      </c>
      <c r="J4371">
        <f>INDEX(NoSettings!$D:$D,MATCH(EPS!$A4371,NoSettings!$A:$A,0))</f>
        <v>68.257000000000005</v>
      </c>
      <c r="K4371">
        <f>INDEX(GWP!$C$2:$C$13,MATCH(EPS!I4371,GWP!$B$2:$B$13,0))</f>
        <v>0</v>
      </c>
      <c r="L4371" s="4">
        <f t="shared" si="137"/>
        <v>0</v>
      </c>
    </row>
    <row r="4372" spans="1:12">
      <c r="A4372" t="s">
        <v>9976</v>
      </c>
      <c r="B4372" t="s">
        <v>7381</v>
      </c>
      <c r="C4372" t="s">
        <v>1739</v>
      </c>
      <c r="D4372" t="s">
        <v>6890</v>
      </c>
      <c r="E4372" t="s">
        <v>1706</v>
      </c>
      <c r="H4372" t="str">
        <f>INDEX('Vensim Variables'!$B:$B,MATCH(EPS!$B4372,'Vensim Variables'!$A:$A,0))</f>
        <v>g pollutant</v>
      </c>
      <c r="I4372" t="str">
        <f t="shared" si="136"/>
        <v>CO</v>
      </c>
      <c r="J4372">
        <f>INDEX(NoSettings!$D:$D,MATCH(EPS!$A4372,NoSettings!$A:$A,0))</f>
        <v>336.38499999999999</v>
      </c>
      <c r="K4372">
        <f>INDEX(GWP!$C$2:$C$13,MATCH(EPS!I4372,GWP!$B$2:$B$13,0))</f>
        <v>0</v>
      </c>
      <c r="L4372" s="4">
        <f t="shared" si="137"/>
        <v>0</v>
      </c>
    </row>
    <row r="4373" spans="1:12">
      <c r="A4373" t="s">
        <v>9977</v>
      </c>
      <c r="B4373" t="s">
        <v>7381</v>
      </c>
      <c r="C4373" t="s">
        <v>1739</v>
      </c>
      <c r="D4373" t="s">
        <v>6890</v>
      </c>
      <c r="E4373" t="s">
        <v>1707</v>
      </c>
      <c r="H4373" t="str">
        <f>INDEX('Vensim Variables'!$B:$B,MATCH(EPS!$B4373,'Vensim Variables'!$A:$A,0))</f>
        <v>g pollutant</v>
      </c>
      <c r="I4373" t="str">
        <f t="shared" si="136"/>
        <v>NOx</v>
      </c>
      <c r="J4373">
        <f>INDEX(NoSettings!$D:$D,MATCH(EPS!$A4373,NoSettings!$A:$A,0))</f>
        <v>999.01199999999994</v>
      </c>
      <c r="K4373">
        <f>INDEX(GWP!$C$2:$C$13,MATCH(EPS!I4373,GWP!$B$2:$B$13,0))</f>
        <v>0</v>
      </c>
      <c r="L4373" s="4">
        <f t="shared" si="137"/>
        <v>0</v>
      </c>
    </row>
    <row r="4374" spans="1:12">
      <c r="A4374" t="s">
        <v>9978</v>
      </c>
      <c r="B4374" t="s">
        <v>7381</v>
      </c>
      <c r="C4374" t="s">
        <v>1739</v>
      </c>
      <c r="D4374" t="s">
        <v>6890</v>
      </c>
      <c r="E4374" t="s">
        <v>1708</v>
      </c>
      <c r="H4374" t="str">
        <f>INDEX('Vensim Variables'!$B:$B,MATCH(EPS!$B4374,'Vensim Variables'!$A:$A,0))</f>
        <v>g pollutant</v>
      </c>
      <c r="I4374" t="str">
        <f t="shared" si="136"/>
        <v>PM10</v>
      </c>
      <c r="J4374">
        <f>INDEX(NoSettings!$D:$D,MATCH(EPS!$A4374,NoSettings!$A:$A,0))</f>
        <v>70.805000000000007</v>
      </c>
      <c r="K4374">
        <f>INDEX(GWP!$C$2:$C$13,MATCH(EPS!I4374,GWP!$B$2:$B$13,0))</f>
        <v>0</v>
      </c>
      <c r="L4374" s="4">
        <f t="shared" si="137"/>
        <v>0</v>
      </c>
    </row>
    <row r="4375" spans="1:12">
      <c r="A4375" t="s">
        <v>9979</v>
      </c>
      <c r="B4375" t="s">
        <v>7381</v>
      </c>
      <c r="C4375" t="s">
        <v>1739</v>
      </c>
      <c r="D4375" t="s">
        <v>6890</v>
      </c>
      <c r="E4375" t="s">
        <v>1709</v>
      </c>
      <c r="H4375" t="str">
        <f>INDEX('Vensim Variables'!$B:$B,MATCH(EPS!$B4375,'Vensim Variables'!$A:$A,0))</f>
        <v>g pollutant</v>
      </c>
      <c r="I4375" t="str">
        <f t="shared" si="136"/>
        <v>PM25</v>
      </c>
      <c r="J4375">
        <f>INDEX(NoSettings!$D:$D,MATCH(EPS!$A4375,NoSettings!$A:$A,0))</f>
        <v>63.503999999999998</v>
      </c>
      <c r="K4375">
        <f>INDEX(GWP!$C$2:$C$13,MATCH(EPS!I4375,GWP!$B$2:$B$13,0))</f>
        <v>0</v>
      </c>
      <c r="L4375" s="4">
        <f t="shared" si="137"/>
        <v>0</v>
      </c>
    </row>
    <row r="4376" spans="1:12">
      <c r="A4376" t="s">
        <v>9980</v>
      </c>
      <c r="B4376" t="s">
        <v>7381</v>
      </c>
      <c r="C4376" t="s">
        <v>1739</v>
      </c>
      <c r="D4376" t="s">
        <v>6890</v>
      </c>
      <c r="E4376" t="s">
        <v>1710</v>
      </c>
      <c r="H4376" t="str">
        <f>INDEX('Vensim Variables'!$B:$B,MATCH(EPS!$B4376,'Vensim Variables'!$A:$A,0))</f>
        <v>g pollutant</v>
      </c>
      <c r="I4376" t="str">
        <f t="shared" si="136"/>
        <v>SOx</v>
      </c>
      <c r="J4376">
        <f>INDEX(NoSettings!$D:$D,MATCH(EPS!$A4376,NoSettings!$A:$A,0))</f>
        <v>164.738</v>
      </c>
      <c r="K4376">
        <f>INDEX(GWP!$C$2:$C$13,MATCH(EPS!I4376,GWP!$B$2:$B$13,0))</f>
        <v>0</v>
      </c>
      <c r="L4376" s="4">
        <f t="shared" si="137"/>
        <v>0</v>
      </c>
    </row>
    <row r="4377" spans="1:12">
      <c r="A4377" t="s">
        <v>9981</v>
      </c>
      <c r="B4377" t="s">
        <v>7381</v>
      </c>
      <c r="C4377" t="s">
        <v>1739</v>
      </c>
      <c r="D4377" t="s">
        <v>6890</v>
      </c>
      <c r="E4377" t="s">
        <v>1711</v>
      </c>
      <c r="H4377" t="str">
        <f>INDEX('Vensim Variables'!$B:$B,MATCH(EPS!$B4377,'Vensim Variables'!$A:$A,0))</f>
        <v>g pollutant</v>
      </c>
      <c r="I4377" t="str">
        <f t="shared" si="136"/>
        <v>BC</v>
      </c>
      <c r="J4377">
        <f>INDEX(NoSettings!$D:$D,MATCH(EPS!$A4377,NoSettings!$A:$A,0))</f>
        <v>16.611000000000001</v>
      </c>
      <c r="K4377">
        <f>INDEX(GWP!$C$2:$C$13,MATCH(EPS!I4377,GWP!$B$2:$B$13,0))</f>
        <v>0</v>
      </c>
      <c r="L4377" s="4">
        <f t="shared" si="137"/>
        <v>0</v>
      </c>
    </row>
    <row r="4378" spans="1:12">
      <c r="A4378" t="s">
        <v>9982</v>
      </c>
      <c r="B4378" t="s">
        <v>7381</v>
      </c>
      <c r="C4378" t="s">
        <v>1739</v>
      </c>
      <c r="D4378" t="s">
        <v>6890</v>
      </c>
      <c r="E4378" t="s">
        <v>1712</v>
      </c>
      <c r="H4378" t="str">
        <f>INDEX('Vensim Variables'!$B:$B,MATCH(EPS!$B4378,'Vensim Variables'!$A:$A,0))</f>
        <v>g pollutant</v>
      </c>
      <c r="I4378" t="str">
        <f t="shared" si="136"/>
        <v>OC</v>
      </c>
      <c r="J4378">
        <f>INDEX(NoSettings!$D:$D,MATCH(EPS!$A4378,NoSettings!$A:$A,0))</f>
        <v>10.927</v>
      </c>
      <c r="K4378">
        <f>INDEX(GWP!$C$2:$C$13,MATCH(EPS!I4378,GWP!$B$2:$B$13,0))</f>
        <v>0</v>
      </c>
      <c r="L4378" s="4">
        <f t="shared" si="137"/>
        <v>0</v>
      </c>
    </row>
    <row r="4379" spans="1:12">
      <c r="A4379" t="s">
        <v>9983</v>
      </c>
      <c r="B4379" t="s">
        <v>7381</v>
      </c>
      <c r="C4379" t="s">
        <v>1739</v>
      </c>
      <c r="D4379" t="s">
        <v>6890</v>
      </c>
      <c r="E4379" t="s">
        <v>1713</v>
      </c>
      <c r="H4379" t="str">
        <f>INDEX('Vensim Variables'!$B:$B,MATCH(EPS!$B4379,'Vensim Variables'!$A:$A,0))</f>
        <v>g pollutant</v>
      </c>
      <c r="I4379" t="str">
        <f t="shared" si="136"/>
        <v>CH4</v>
      </c>
      <c r="J4379">
        <f>INDEX(NoSettings!$D:$D,MATCH(EPS!$A4379,NoSettings!$A:$A,0))</f>
        <v>147</v>
      </c>
      <c r="K4379">
        <f>INDEX(GWP!$C$2:$C$13,MATCH(EPS!I4379,GWP!$B$2:$B$13,0))</f>
        <v>28</v>
      </c>
      <c r="L4379" s="4">
        <f t="shared" si="137"/>
        <v>4.1160000000000003E-9</v>
      </c>
    </row>
    <row r="4380" spans="1:12">
      <c r="A4380" t="s">
        <v>9984</v>
      </c>
      <c r="B4380" t="s">
        <v>7381</v>
      </c>
      <c r="C4380" t="s">
        <v>1739</v>
      </c>
      <c r="D4380" t="s">
        <v>6890</v>
      </c>
      <c r="E4380" t="s">
        <v>1714</v>
      </c>
      <c r="H4380" t="str">
        <f>INDEX('Vensim Variables'!$B:$B,MATCH(EPS!$B4380,'Vensim Variables'!$A:$A,0))</f>
        <v>g pollutant</v>
      </c>
      <c r="I4380" t="str">
        <f t="shared" si="136"/>
        <v>N2O</v>
      </c>
      <c r="J4380">
        <f>INDEX(NoSettings!$D:$D,MATCH(EPS!$A4380,NoSettings!$A:$A,0))</f>
        <v>29.4</v>
      </c>
      <c r="K4380">
        <f>INDEX(GWP!$C$2:$C$13,MATCH(EPS!I4380,GWP!$B$2:$B$13,0))</f>
        <v>265</v>
      </c>
      <c r="L4380" s="4">
        <f t="shared" si="137"/>
        <v>7.7910000000000001E-9</v>
      </c>
    </row>
    <row r="4381" spans="1:12">
      <c r="A4381" t="s">
        <v>9985</v>
      </c>
      <c r="B4381" t="s">
        <v>7381</v>
      </c>
      <c r="C4381" t="s">
        <v>1739</v>
      </c>
      <c r="D4381" t="s">
        <v>6890</v>
      </c>
      <c r="E4381" t="s">
        <v>1715</v>
      </c>
      <c r="H4381" t="str">
        <f>INDEX('Vensim Variables'!$B:$B,MATCH(EPS!$B4381,'Vensim Variables'!$A:$A,0))</f>
        <v>g pollutant</v>
      </c>
      <c r="I4381" t="str">
        <f t="shared" si="136"/>
        <v>F gases</v>
      </c>
      <c r="J4381">
        <f>INDEX(NoSettings!$D:$D,MATCH(EPS!$A4381,NoSettings!$A:$A,0))</f>
        <v>0</v>
      </c>
      <c r="K4381">
        <f>INDEX(GWP!$C$2:$C$13,MATCH(EPS!I4381,GWP!$B$2:$B$13,0))</f>
        <v>1</v>
      </c>
      <c r="L4381" s="4">
        <f t="shared" si="137"/>
        <v>0</v>
      </c>
    </row>
    <row r="4382" spans="1:12">
      <c r="A4382" t="s">
        <v>9986</v>
      </c>
      <c r="B4382" t="s">
        <v>7381</v>
      </c>
      <c r="C4382" t="s">
        <v>1739</v>
      </c>
      <c r="D4382" t="s">
        <v>6891</v>
      </c>
      <c r="E4382" t="s">
        <v>1702</v>
      </c>
      <c r="H4382" t="str">
        <f>INDEX('Vensim Variables'!$B:$B,MATCH(EPS!$B4382,'Vensim Variables'!$A:$A,0))</f>
        <v>g pollutant</v>
      </c>
      <c r="I4382" t="str">
        <f t="shared" si="136"/>
        <v>CO2</v>
      </c>
      <c r="J4382">
        <f>INDEX(NoSettings!$D:$D,MATCH(EPS!$A4382,NoSettings!$A:$A,0))</f>
        <v>0</v>
      </c>
      <c r="K4382">
        <f>INDEX(GWP!$C$2:$C$13,MATCH(EPS!I4382,GWP!$B$2:$B$13,0))</f>
        <v>1</v>
      </c>
      <c r="L4382" s="4">
        <f t="shared" si="137"/>
        <v>0</v>
      </c>
    </row>
    <row r="4383" spans="1:12">
      <c r="A4383" t="s">
        <v>9987</v>
      </c>
      <c r="B4383" t="s">
        <v>7381</v>
      </c>
      <c r="C4383" t="s">
        <v>1739</v>
      </c>
      <c r="D4383" t="s">
        <v>6891</v>
      </c>
      <c r="E4383" t="s">
        <v>1705</v>
      </c>
      <c r="H4383" t="str">
        <f>INDEX('Vensim Variables'!$B:$B,MATCH(EPS!$B4383,'Vensim Variables'!$A:$A,0))</f>
        <v>g pollutant</v>
      </c>
      <c r="I4383" t="str">
        <f t="shared" si="136"/>
        <v>VOC</v>
      </c>
      <c r="J4383">
        <f>INDEX(NoSettings!$D:$D,MATCH(EPS!$A4383,NoSettings!$A:$A,0))</f>
        <v>0</v>
      </c>
      <c r="K4383">
        <f>INDEX(GWP!$C$2:$C$13,MATCH(EPS!I4383,GWP!$B$2:$B$13,0))</f>
        <v>0</v>
      </c>
      <c r="L4383" s="4">
        <f t="shared" si="137"/>
        <v>0</v>
      </c>
    </row>
    <row r="4384" spans="1:12">
      <c r="A4384" t="s">
        <v>9988</v>
      </c>
      <c r="B4384" t="s">
        <v>7381</v>
      </c>
      <c r="C4384" t="s">
        <v>1739</v>
      </c>
      <c r="D4384" t="s">
        <v>6891</v>
      </c>
      <c r="E4384" t="s">
        <v>1706</v>
      </c>
      <c r="H4384" t="str">
        <f>INDEX('Vensim Variables'!$B:$B,MATCH(EPS!$B4384,'Vensim Variables'!$A:$A,0))</f>
        <v>g pollutant</v>
      </c>
      <c r="I4384" t="str">
        <f t="shared" si="136"/>
        <v>CO</v>
      </c>
      <c r="J4384">
        <f>INDEX(NoSettings!$D:$D,MATCH(EPS!$A4384,NoSettings!$A:$A,0))</f>
        <v>0</v>
      </c>
      <c r="K4384">
        <f>INDEX(GWP!$C$2:$C$13,MATCH(EPS!I4384,GWP!$B$2:$B$13,0))</f>
        <v>0</v>
      </c>
      <c r="L4384" s="4">
        <f t="shared" si="137"/>
        <v>0</v>
      </c>
    </row>
    <row r="4385" spans="1:12">
      <c r="A4385" t="s">
        <v>9989</v>
      </c>
      <c r="B4385" t="s">
        <v>7381</v>
      </c>
      <c r="C4385" t="s">
        <v>1739</v>
      </c>
      <c r="D4385" t="s">
        <v>6891</v>
      </c>
      <c r="E4385" t="s">
        <v>1707</v>
      </c>
      <c r="H4385" t="str">
        <f>INDEX('Vensim Variables'!$B:$B,MATCH(EPS!$B4385,'Vensim Variables'!$A:$A,0))</f>
        <v>g pollutant</v>
      </c>
      <c r="I4385" t="str">
        <f t="shared" si="136"/>
        <v>NOx</v>
      </c>
      <c r="J4385">
        <f>INDEX(NoSettings!$D:$D,MATCH(EPS!$A4385,NoSettings!$A:$A,0))</f>
        <v>0</v>
      </c>
      <c r="K4385">
        <f>INDEX(GWP!$C$2:$C$13,MATCH(EPS!I4385,GWP!$B$2:$B$13,0))</f>
        <v>0</v>
      </c>
      <c r="L4385" s="4">
        <f t="shared" si="137"/>
        <v>0</v>
      </c>
    </row>
    <row r="4386" spans="1:12">
      <c r="A4386" t="s">
        <v>9990</v>
      </c>
      <c r="B4386" t="s">
        <v>7381</v>
      </c>
      <c r="C4386" t="s">
        <v>1739</v>
      </c>
      <c r="D4386" t="s">
        <v>6891</v>
      </c>
      <c r="E4386" t="s">
        <v>1708</v>
      </c>
      <c r="H4386" t="str">
        <f>INDEX('Vensim Variables'!$B:$B,MATCH(EPS!$B4386,'Vensim Variables'!$A:$A,0))</f>
        <v>g pollutant</v>
      </c>
      <c r="I4386" t="str">
        <f t="shared" si="136"/>
        <v>PM10</v>
      </c>
      <c r="J4386">
        <f>INDEX(NoSettings!$D:$D,MATCH(EPS!$A4386,NoSettings!$A:$A,0))</f>
        <v>0</v>
      </c>
      <c r="K4386">
        <f>INDEX(GWP!$C$2:$C$13,MATCH(EPS!I4386,GWP!$B$2:$B$13,0))</f>
        <v>0</v>
      </c>
      <c r="L4386" s="4">
        <f t="shared" si="137"/>
        <v>0</v>
      </c>
    </row>
    <row r="4387" spans="1:12">
      <c r="A4387" t="s">
        <v>9991</v>
      </c>
      <c r="B4387" t="s">
        <v>7381</v>
      </c>
      <c r="C4387" t="s">
        <v>1739</v>
      </c>
      <c r="D4387" t="s">
        <v>6891</v>
      </c>
      <c r="E4387" t="s">
        <v>1709</v>
      </c>
      <c r="H4387" t="str">
        <f>INDEX('Vensim Variables'!$B:$B,MATCH(EPS!$B4387,'Vensim Variables'!$A:$A,0))</f>
        <v>g pollutant</v>
      </c>
      <c r="I4387" t="str">
        <f t="shared" si="136"/>
        <v>PM25</v>
      </c>
      <c r="J4387">
        <f>INDEX(NoSettings!$D:$D,MATCH(EPS!$A4387,NoSettings!$A:$A,0))</f>
        <v>0</v>
      </c>
      <c r="K4387">
        <f>INDEX(GWP!$C$2:$C$13,MATCH(EPS!I4387,GWP!$B$2:$B$13,0))</f>
        <v>0</v>
      </c>
      <c r="L4387" s="4">
        <f t="shared" si="137"/>
        <v>0</v>
      </c>
    </row>
    <row r="4388" spans="1:12">
      <c r="A4388" t="s">
        <v>9992</v>
      </c>
      <c r="B4388" t="s">
        <v>7381</v>
      </c>
      <c r="C4388" t="s">
        <v>1739</v>
      </c>
      <c r="D4388" t="s">
        <v>6891</v>
      </c>
      <c r="E4388" t="s">
        <v>1710</v>
      </c>
      <c r="H4388" t="str">
        <f>INDEX('Vensim Variables'!$B:$B,MATCH(EPS!$B4388,'Vensim Variables'!$A:$A,0))</f>
        <v>g pollutant</v>
      </c>
      <c r="I4388" t="str">
        <f t="shared" si="136"/>
        <v>SOx</v>
      </c>
      <c r="J4388">
        <f>INDEX(NoSettings!$D:$D,MATCH(EPS!$A4388,NoSettings!$A:$A,0))</f>
        <v>0</v>
      </c>
      <c r="K4388">
        <f>INDEX(GWP!$C$2:$C$13,MATCH(EPS!I4388,GWP!$B$2:$B$13,0))</f>
        <v>0</v>
      </c>
      <c r="L4388" s="4">
        <f t="shared" si="137"/>
        <v>0</v>
      </c>
    </row>
    <row r="4389" spans="1:12">
      <c r="A4389" t="s">
        <v>9993</v>
      </c>
      <c r="B4389" t="s">
        <v>7381</v>
      </c>
      <c r="C4389" t="s">
        <v>1739</v>
      </c>
      <c r="D4389" t="s">
        <v>6891</v>
      </c>
      <c r="E4389" t="s">
        <v>1711</v>
      </c>
      <c r="H4389" t="str">
        <f>INDEX('Vensim Variables'!$B:$B,MATCH(EPS!$B4389,'Vensim Variables'!$A:$A,0))</f>
        <v>g pollutant</v>
      </c>
      <c r="I4389" t="str">
        <f t="shared" si="136"/>
        <v>BC</v>
      </c>
      <c r="J4389">
        <f>INDEX(NoSettings!$D:$D,MATCH(EPS!$A4389,NoSettings!$A:$A,0))</f>
        <v>0</v>
      </c>
      <c r="K4389">
        <f>INDEX(GWP!$C$2:$C$13,MATCH(EPS!I4389,GWP!$B$2:$B$13,0))</f>
        <v>0</v>
      </c>
      <c r="L4389" s="4">
        <f t="shared" si="137"/>
        <v>0</v>
      </c>
    </row>
    <row r="4390" spans="1:12">
      <c r="A4390" t="s">
        <v>9994</v>
      </c>
      <c r="B4390" t="s">
        <v>7381</v>
      </c>
      <c r="C4390" t="s">
        <v>1739</v>
      </c>
      <c r="D4390" t="s">
        <v>6891</v>
      </c>
      <c r="E4390" t="s">
        <v>1712</v>
      </c>
      <c r="H4390" t="str">
        <f>INDEX('Vensim Variables'!$B:$B,MATCH(EPS!$B4390,'Vensim Variables'!$A:$A,0))</f>
        <v>g pollutant</v>
      </c>
      <c r="I4390" t="str">
        <f t="shared" si="136"/>
        <v>OC</v>
      </c>
      <c r="J4390">
        <f>INDEX(NoSettings!$D:$D,MATCH(EPS!$A4390,NoSettings!$A:$A,0))</f>
        <v>0</v>
      </c>
      <c r="K4390">
        <f>INDEX(GWP!$C$2:$C$13,MATCH(EPS!I4390,GWP!$B$2:$B$13,0))</f>
        <v>0</v>
      </c>
      <c r="L4390" s="4">
        <f t="shared" si="137"/>
        <v>0</v>
      </c>
    </row>
    <row r="4391" spans="1:12">
      <c r="A4391" t="s">
        <v>9995</v>
      </c>
      <c r="B4391" t="s">
        <v>7381</v>
      </c>
      <c r="C4391" t="s">
        <v>1739</v>
      </c>
      <c r="D4391" t="s">
        <v>6891</v>
      </c>
      <c r="E4391" t="s">
        <v>1713</v>
      </c>
      <c r="H4391" t="str">
        <f>INDEX('Vensim Variables'!$B:$B,MATCH(EPS!$B4391,'Vensim Variables'!$A:$A,0))</f>
        <v>g pollutant</v>
      </c>
      <c r="I4391" t="str">
        <f t="shared" si="136"/>
        <v>CH4</v>
      </c>
      <c r="J4391">
        <f>INDEX(NoSettings!$D:$D,MATCH(EPS!$A4391,NoSettings!$A:$A,0))</f>
        <v>0</v>
      </c>
      <c r="K4391">
        <f>INDEX(GWP!$C$2:$C$13,MATCH(EPS!I4391,GWP!$B$2:$B$13,0))</f>
        <v>28</v>
      </c>
      <c r="L4391" s="4">
        <f t="shared" si="137"/>
        <v>0</v>
      </c>
    </row>
    <row r="4392" spans="1:12">
      <c r="A4392" t="s">
        <v>9996</v>
      </c>
      <c r="B4392" t="s">
        <v>7381</v>
      </c>
      <c r="C4392" t="s">
        <v>1739</v>
      </c>
      <c r="D4392" t="s">
        <v>6891</v>
      </c>
      <c r="E4392" t="s">
        <v>1714</v>
      </c>
      <c r="H4392" t="str">
        <f>INDEX('Vensim Variables'!$B:$B,MATCH(EPS!$B4392,'Vensim Variables'!$A:$A,0))</f>
        <v>g pollutant</v>
      </c>
      <c r="I4392" t="str">
        <f t="shared" si="136"/>
        <v>N2O</v>
      </c>
      <c r="J4392">
        <f>INDEX(NoSettings!$D:$D,MATCH(EPS!$A4392,NoSettings!$A:$A,0))</f>
        <v>0</v>
      </c>
      <c r="K4392">
        <f>INDEX(GWP!$C$2:$C$13,MATCH(EPS!I4392,GWP!$B$2:$B$13,0))</f>
        <v>265</v>
      </c>
      <c r="L4392" s="4">
        <f t="shared" si="137"/>
        <v>0</v>
      </c>
    </row>
    <row r="4393" spans="1:12">
      <c r="A4393" t="s">
        <v>9997</v>
      </c>
      <c r="B4393" t="s">
        <v>7381</v>
      </c>
      <c r="C4393" t="s">
        <v>1739</v>
      </c>
      <c r="D4393" t="s">
        <v>6891</v>
      </c>
      <c r="E4393" t="s">
        <v>1715</v>
      </c>
      <c r="H4393" t="str">
        <f>INDEX('Vensim Variables'!$B:$B,MATCH(EPS!$B4393,'Vensim Variables'!$A:$A,0))</f>
        <v>g pollutant</v>
      </c>
      <c r="I4393" t="str">
        <f t="shared" si="136"/>
        <v>F gases</v>
      </c>
      <c r="J4393">
        <f>INDEX(NoSettings!$D:$D,MATCH(EPS!$A4393,NoSettings!$A:$A,0))</f>
        <v>0</v>
      </c>
      <c r="K4393">
        <f>INDEX(GWP!$C$2:$C$13,MATCH(EPS!I4393,GWP!$B$2:$B$13,0))</f>
        <v>1</v>
      </c>
      <c r="L4393" s="4">
        <f t="shared" si="137"/>
        <v>0</v>
      </c>
    </row>
    <row r="4394" spans="1:12">
      <c r="A4394" t="s">
        <v>9998</v>
      </c>
      <c r="B4394" t="s">
        <v>7381</v>
      </c>
      <c r="C4394" t="s">
        <v>1739</v>
      </c>
      <c r="D4394" t="s">
        <v>6892</v>
      </c>
      <c r="E4394" t="s">
        <v>1702</v>
      </c>
      <c r="H4394" t="str">
        <f>INDEX('Vensim Variables'!$B:$B,MATCH(EPS!$B4394,'Vensim Variables'!$A:$A,0))</f>
        <v>g pollutant</v>
      </c>
      <c r="I4394" t="str">
        <f t="shared" si="136"/>
        <v>CO2</v>
      </c>
      <c r="J4394">
        <f>INDEX(NoSettings!$D:$D,MATCH(EPS!$A4394,NoSettings!$A:$A,0))</f>
        <v>137583000</v>
      </c>
      <c r="K4394">
        <f>INDEX(GWP!$C$2:$C$13,MATCH(EPS!I4394,GWP!$B$2:$B$13,0))</f>
        <v>1</v>
      </c>
      <c r="L4394" s="4">
        <f t="shared" si="137"/>
        <v>1.3758299999999999E-4</v>
      </c>
    </row>
    <row r="4395" spans="1:12">
      <c r="A4395" t="s">
        <v>9999</v>
      </c>
      <c r="B4395" t="s">
        <v>7381</v>
      </c>
      <c r="C4395" t="s">
        <v>1739</v>
      </c>
      <c r="D4395" t="s">
        <v>6892</v>
      </c>
      <c r="E4395" t="s">
        <v>1705</v>
      </c>
      <c r="H4395" t="str">
        <f>INDEX('Vensim Variables'!$B:$B,MATCH(EPS!$B4395,'Vensim Variables'!$A:$A,0))</f>
        <v>g pollutant</v>
      </c>
      <c r="I4395" t="str">
        <f t="shared" si="136"/>
        <v>VOC</v>
      </c>
      <c r="J4395">
        <f>INDEX(NoSettings!$D:$D,MATCH(EPS!$A4395,NoSettings!$A:$A,0))</f>
        <v>2551.98</v>
      </c>
      <c r="K4395">
        <f>INDEX(GWP!$C$2:$C$13,MATCH(EPS!I4395,GWP!$B$2:$B$13,0))</f>
        <v>0</v>
      </c>
      <c r="L4395" s="4">
        <f t="shared" si="137"/>
        <v>0</v>
      </c>
    </row>
    <row r="4396" spans="1:12">
      <c r="A4396" t="s">
        <v>10000</v>
      </c>
      <c r="B4396" t="s">
        <v>7381</v>
      </c>
      <c r="C4396" t="s">
        <v>1739</v>
      </c>
      <c r="D4396" t="s">
        <v>6892</v>
      </c>
      <c r="E4396" t="s">
        <v>1706</v>
      </c>
      <c r="H4396" t="str">
        <f>INDEX('Vensim Variables'!$B:$B,MATCH(EPS!$B4396,'Vensim Variables'!$A:$A,0))</f>
        <v>g pollutant</v>
      </c>
      <c r="I4396" t="str">
        <f t="shared" si="136"/>
        <v>CO</v>
      </c>
      <c r="J4396">
        <f>INDEX(NoSettings!$D:$D,MATCH(EPS!$A4396,NoSettings!$A:$A,0))</f>
        <v>12576.7</v>
      </c>
      <c r="K4396">
        <f>INDEX(GWP!$C$2:$C$13,MATCH(EPS!I4396,GWP!$B$2:$B$13,0))</f>
        <v>0</v>
      </c>
      <c r="L4396" s="4">
        <f t="shared" si="137"/>
        <v>0</v>
      </c>
    </row>
    <row r="4397" spans="1:12">
      <c r="A4397" t="s">
        <v>10001</v>
      </c>
      <c r="B4397" t="s">
        <v>7381</v>
      </c>
      <c r="C4397" t="s">
        <v>1739</v>
      </c>
      <c r="D4397" t="s">
        <v>6892</v>
      </c>
      <c r="E4397" t="s">
        <v>1707</v>
      </c>
      <c r="H4397" t="str">
        <f>INDEX('Vensim Variables'!$B:$B,MATCH(EPS!$B4397,'Vensim Variables'!$A:$A,0))</f>
        <v>g pollutant</v>
      </c>
      <c r="I4397" t="str">
        <f t="shared" si="136"/>
        <v>NOx</v>
      </c>
      <c r="J4397">
        <f>INDEX(NoSettings!$D:$D,MATCH(EPS!$A4397,NoSettings!$A:$A,0))</f>
        <v>37350.800000000003</v>
      </c>
      <c r="K4397">
        <f>INDEX(GWP!$C$2:$C$13,MATCH(EPS!I4397,GWP!$B$2:$B$13,0))</f>
        <v>0</v>
      </c>
      <c r="L4397" s="4">
        <f t="shared" si="137"/>
        <v>0</v>
      </c>
    </row>
    <row r="4398" spans="1:12">
      <c r="A4398" t="s">
        <v>10002</v>
      </c>
      <c r="B4398" t="s">
        <v>7381</v>
      </c>
      <c r="C4398" t="s">
        <v>1739</v>
      </c>
      <c r="D4398" t="s">
        <v>6892</v>
      </c>
      <c r="E4398" t="s">
        <v>1708</v>
      </c>
      <c r="H4398" t="str">
        <f>INDEX('Vensim Variables'!$B:$B,MATCH(EPS!$B4398,'Vensim Variables'!$A:$A,0))</f>
        <v>g pollutant</v>
      </c>
      <c r="I4398" t="str">
        <f t="shared" si="136"/>
        <v>PM10</v>
      </c>
      <c r="J4398">
        <f>INDEX(NoSettings!$D:$D,MATCH(EPS!$A4398,NoSettings!$A:$A,0))</f>
        <v>2647.24</v>
      </c>
      <c r="K4398">
        <f>INDEX(GWP!$C$2:$C$13,MATCH(EPS!I4398,GWP!$B$2:$B$13,0))</f>
        <v>0</v>
      </c>
      <c r="L4398" s="4">
        <f t="shared" si="137"/>
        <v>0</v>
      </c>
    </row>
    <row r="4399" spans="1:12">
      <c r="A4399" t="s">
        <v>10003</v>
      </c>
      <c r="B4399" t="s">
        <v>7381</v>
      </c>
      <c r="C4399" t="s">
        <v>1739</v>
      </c>
      <c r="D4399" t="s">
        <v>6892</v>
      </c>
      <c r="E4399" t="s">
        <v>1709</v>
      </c>
      <c r="H4399" t="str">
        <f>INDEX('Vensim Variables'!$B:$B,MATCH(EPS!$B4399,'Vensim Variables'!$A:$A,0))</f>
        <v>g pollutant</v>
      </c>
      <c r="I4399" t="str">
        <f t="shared" si="136"/>
        <v>PM25</v>
      </c>
      <c r="J4399">
        <f>INDEX(NoSettings!$D:$D,MATCH(EPS!$A4399,NoSettings!$A:$A,0))</f>
        <v>2374.27</v>
      </c>
      <c r="K4399">
        <f>INDEX(GWP!$C$2:$C$13,MATCH(EPS!I4399,GWP!$B$2:$B$13,0))</f>
        <v>0</v>
      </c>
      <c r="L4399" s="4">
        <f t="shared" si="137"/>
        <v>0</v>
      </c>
    </row>
    <row r="4400" spans="1:12">
      <c r="A4400" t="s">
        <v>10004</v>
      </c>
      <c r="B4400" t="s">
        <v>7381</v>
      </c>
      <c r="C4400" t="s">
        <v>1739</v>
      </c>
      <c r="D4400" t="s">
        <v>6892</v>
      </c>
      <c r="E4400" t="s">
        <v>1710</v>
      </c>
      <c r="H4400" t="str">
        <f>INDEX('Vensim Variables'!$B:$B,MATCH(EPS!$B4400,'Vensim Variables'!$A:$A,0))</f>
        <v>g pollutant</v>
      </c>
      <c r="I4400" t="str">
        <f t="shared" si="136"/>
        <v>SOx</v>
      </c>
      <c r="J4400">
        <f>INDEX(NoSettings!$D:$D,MATCH(EPS!$A4400,NoSettings!$A:$A,0))</f>
        <v>6159.18</v>
      </c>
      <c r="K4400">
        <f>INDEX(GWP!$C$2:$C$13,MATCH(EPS!I4400,GWP!$B$2:$B$13,0))</f>
        <v>0</v>
      </c>
      <c r="L4400" s="4">
        <f t="shared" si="137"/>
        <v>0</v>
      </c>
    </row>
    <row r="4401" spans="1:12">
      <c r="A4401" t="s">
        <v>10005</v>
      </c>
      <c r="B4401" t="s">
        <v>7381</v>
      </c>
      <c r="C4401" t="s">
        <v>1739</v>
      </c>
      <c r="D4401" t="s">
        <v>6892</v>
      </c>
      <c r="E4401" t="s">
        <v>1711</v>
      </c>
      <c r="H4401" t="str">
        <f>INDEX('Vensim Variables'!$B:$B,MATCH(EPS!$B4401,'Vensim Variables'!$A:$A,0))</f>
        <v>g pollutant</v>
      </c>
      <c r="I4401" t="str">
        <f t="shared" si="136"/>
        <v>BC</v>
      </c>
      <c r="J4401">
        <f>INDEX(NoSettings!$D:$D,MATCH(EPS!$A4401,NoSettings!$A:$A,0))</f>
        <v>621.048</v>
      </c>
      <c r="K4401">
        <f>INDEX(GWP!$C$2:$C$13,MATCH(EPS!I4401,GWP!$B$2:$B$13,0))</f>
        <v>0</v>
      </c>
      <c r="L4401" s="4">
        <f t="shared" si="137"/>
        <v>0</v>
      </c>
    </row>
    <row r="4402" spans="1:12">
      <c r="A4402" t="s">
        <v>10006</v>
      </c>
      <c r="B4402" t="s">
        <v>7381</v>
      </c>
      <c r="C4402" t="s">
        <v>1739</v>
      </c>
      <c r="D4402" t="s">
        <v>6892</v>
      </c>
      <c r="E4402" t="s">
        <v>1712</v>
      </c>
      <c r="H4402" t="str">
        <f>INDEX('Vensim Variables'!$B:$B,MATCH(EPS!$B4402,'Vensim Variables'!$A:$A,0))</f>
        <v>g pollutant</v>
      </c>
      <c r="I4402" t="str">
        <f t="shared" si="136"/>
        <v>OC</v>
      </c>
      <c r="J4402">
        <f>INDEX(NoSettings!$D:$D,MATCH(EPS!$A4402,NoSettings!$A:$A,0))</f>
        <v>408.536</v>
      </c>
      <c r="K4402">
        <f>INDEX(GWP!$C$2:$C$13,MATCH(EPS!I4402,GWP!$B$2:$B$13,0))</f>
        <v>0</v>
      </c>
      <c r="L4402" s="4">
        <f t="shared" si="137"/>
        <v>0</v>
      </c>
    </row>
    <row r="4403" spans="1:12">
      <c r="A4403" t="s">
        <v>10007</v>
      </c>
      <c r="B4403" t="s">
        <v>7381</v>
      </c>
      <c r="C4403" t="s">
        <v>1739</v>
      </c>
      <c r="D4403" t="s">
        <v>6892</v>
      </c>
      <c r="E4403" t="s">
        <v>1713</v>
      </c>
      <c r="H4403" t="str">
        <f>INDEX('Vensim Variables'!$B:$B,MATCH(EPS!$B4403,'Vensim Variables'!$A:$A,0))</f>
        <v>g pollutant</v>
      </c>
      <c r="I4403" t="str">
        <f t="shared" si="136"/>
        <v>CH4</v>
      </c>
      <c r="J4403">
        <f>INDEX(NoSettings!$D:$D,MATCH(EPS!$A4403,NoSettings!$A:$A,0))</f>
        <v>5496</v>
      </c>
      <c r="K4403">
        <f>INDEX(GWP!$C$2:$C$13,MATCH(EPS!I4403,GWP!$B$2:$B$13,0))</f>
        <v>28</v>
      </c>
      <c r="L4403" s="4">
        <f t="shared" si="137"/>
        <v>1.5388800000000001E-7</v>
      </c>
    </row>
    <row r="4404" spans="1:12">
      <c r="A4404" t="s">
        <v>10008</v>
      </c>
      <c r="B4404" t="s">
        <v>7381</v>
      </c>
      <c r="C4404" t="s">
        <v>1739</v>
      </c>
      <c r="D4404" t="s">
        <v>6892</v>
      </c>
      <c r="E4404" t="s">
        <v>1714</v>
      </c>
      <c r="H4404" t="str">
        <f>INDEX('Vensim Variables'!$B:$B,MATCH(EPS!$B4404,'Vensim Variables'!$A:$A,0))</f>
        <v>g pollutant</v>
      </c>
      <c r="I4404" t="str">
        <f t="shared" si="136"/>
        <v>N2O</v>
      </c>
      <c r="J4404">
        <f>INDEX(NoSettings!$D:$D,MATCH(EPS!$A4404,NoSettings!$A:$A,0))</f>
        <v>1099.2</v>
      </c>
      <c r="K4404">
        <f>INDEX(GWP!$C$2:$C$13,MATCH(EPS!I4404,GWP!$B$2:$B$13,0))</f>
        <v>265</v>
      </c>
      <c r="L4404" s="4">
        <f t="shared" si="137"/>
        <v>2.9128800000000001E-7</v>
      </c>
    </row>
    <row r="4405" spans="1:12">
      <c r="A4405" t="s">
        <v>10009</v>
      </c>
      <c r="B4405" t="s">
        <v>7381</v>
      </c>
      <c r="C4405" t="s">
        <v>1739</v>
      </c>
      <c r="D4405" t="s">
        <v>6892</v>
      </c>
      <c r="E4405" t="s">
        <v>1715</v>
      </c>
      <c r="H4405" t="str">
        <f>INDEX('Vensim Variables'!$B:$B,MATCH(EPS!$B4405,'Vensim Variables'!$A:$A,0))</f>
        <v>g pollutant</v>
      </c>
      <c r="I4405" t="str">
        <f t="shared" si="136"/>
        <v>F gases</v>
      </c>
      <c r="J4405">
        <f>INDEX(NoSettings!$D:$D,MATCH(EPS!$A4405,NoSettings!$A:$A,0))</f>
        <v>0</v>
      </c>
      <c r="K4405">
        <f>INDEX(GWP!$C$2:$C$13,MATCH(EPS!I4405,GWP!$B$2:$B$13,0))</f>
        <v>1</v>
      </c>
      <c r="L4405" s="4">
        <f t="shared" si="137"/>
        <v>0</v>
      </c>
    </row>
    <row r="4406" spans="1:12">
      <c r="A4406" t="s">
        <v>10010</v>
      </c>
      <c r="B4406" t="s">
        <v>7381</v>
      </c>
      <c r="C4406" t="s">
        <v>1739</v>
      </c>
      <c r="D4406" t="s">
        <v>6893</v>
      </c>
      <c r="E4406" t="s">
        <v>1702</v>
      </c>
      <c r="H4406" t="str">
        <f>INDEX('Vensim Variables'!$B:$B,MATCH(EPS!$B4406,'Vensim Variables'!$A:$A,0))</f>
        <v>g pollutant</v>
      </c>
      <c r="I4406" t="str">
        <f t="shared" si="136"/>
        <v>CO2</v>
      </c>
      <c r="J4406">
        <f>INDEX(NoSettings!$D:$D,MATCH(EPS!$A4406,NoSettings!$A:$A,0))</f>
        <v>179789000000</v>
      </c>
      <c r="K4406">
        <f>INDEX(GWP!$C$2:$C$13,MATCH(EPS!I4406,GWP!$B$2:$B$13,0))</f>
        <v>1</v>
      </c>
      <c r="L4406" s="4">
        <f t="shared" si="137"/>
        <v>0.179789</v>
      </c>
    </row>
    <row r="4407" spans="1:12">
      <c r="A4407" t="s">
        <v>10011</v>
      </c>
      <c r="B4407" t="s">
        <v>7381</v>
      </c>
      <c r="C4407" t="s">
        <v>1739</v>
      </c>
      <c r="D4407" t="s">
        <v>6893</v>
      </c>
      <c r="E4407" t="s">
        <v>1705</v>
      </c>
      <c r="H4407" t="str">
        <f>INDEX('Vensim Variables'!$B:$B,MATCH(EPS!$B4407,'Vensim Variables'!$A:$A,0))</f>
        <v>g pollutant</v>
      </c>
      <c r="I4407" t="str">
        <f t="shared" si="136"/>
        <v>VOC</v>
      </c>
      <c r="J4407">
        <f>INDEX(NoSettings!$D:$D,MATCH(EPS!$A4407,NoSettings!$A:$A,0))</f>
        <v>3334840</v>
      </c>
      <c r="K4407">
        <f>INDEX(GWP!$C$2:$C$13,MATCH(EPS!I4407,GWP!$B$2:$B$13,0))</f>
        <v>0</v>
      </c>
      <c r="L4407" s="4">
        <f t="shared" si="137"/>
        <v>0</v>
      </c>
    </row>
    <row r="4408" spans="1:12">
      <c r="A4408" t="s">
        <v>10012</v>
      </c>
      <c r="B4408" t="s">
        <v>7381</v>
      </c>
      <c r="C4408" t="s">
        <v>1739</v>
      </c>
      <c r="D4408" t="s">
        <v>6893</v>
      </c>
      <c r="E4408" t="s">
        <v>1706</v>
      </c>
      <c r="H4408" t="str">
        <f>INDEX('Vensim Variables'!$B:$B,MATCH(EPS!$B4408,'Vensim Variables'!$A:$A,0))</f>
        <v>g pollutant</v>
      </c>
      <c r="I4408" t="str">
        <f t="shared" si="136"/>
        <v>CO</v>
      </c>
      <c r="J4408">
        <f>INDEX(NoSettings!$D:$D,MATCH(EPS!$A4408,NoSettings!$A:$A,0))</f>
        <v>16434800</v>
      </c>
      <c r="K4408">
        <f>INDEX(GWP!$C$2:$C$13,MATCH(EPS!I4408,GWP!$B$2:$B$13,0))</f>
        <v>0</v>
      </c>
      <c r="L4408" s="4">
        <f t="shared" si="137"/>
        <v>0</v>
      </c>
    </row>
    <row r="4409" spans="1:12">
      <c r="A4409" t="s">
        <v>10013</v>
      </c>
      <c r="B4409" t="s">
        <v>7381</v>
      </c>
      <c r="C4409" t="s">
        <v>1739</v>
      </c>
      <c r="D4409" t="s">
        <v>6893</v>
      </c>
      <c r="E4409" t="s">
        <v>1707</v>
      </c>
      <c r="H4409" t="str">
        <f>INDEX('Vensim Variables'!$B:$B,MATCH(EPS!$B4409,'Vensim Variables'!$A:$A,0))</f>
        <v>g pollutant</v>
      </c>
      <c r="I4409" t="str">
        <f t="shared" si="136"/>
        <v>NOx</v>
      </c>
      <c r="J4409">
        <f>INDEX(NoSettings!$D:$D,MATCH(EPS!$A4409,NoSettings!$A:$A,0))</f>
        <v>48808900</v>
      </c>
      <c r="K4409">
        <f>INDEX(GWP!$C$2:$C$13,MATCH(EPS!I4409,GWP!$B$2:$B$13,0))</f>
        <v>0</v>
      </c>
      <c r="L4409" s="4">
        <f t="shared" si="137"/>
        <v>0</v>
      </c>
    </row>
    <row r="4410" spans="1:12">
      <c r="A4410" t="s">
        <v>10014</v>
      </c>
      <c r="B4410" t="s">
        <v>7381</v>
      </c>
      <c r="C4410" t="s">
        <v>1739</v>
      </c>
      <c r="D4410" t="s">
        <v>6893</v>
      </c>
      <c r="E4410" t="s">
        <v>1708</v>
      </c>
      <c r="H4410" t="str">
        <f>INDEX('Vensim Variables'!$B:$B,MATCH(EPS!$B4410,'Vensim Variables'!$A:$A,0))</f>
        <v>g pollutant</v>
      </c>
      <c r="I4410" t="str">
        <f t="shared" si="136"/>
        <v>PM10</v>
      </c>
      <c r="J4410">
        <f>INDEX(NoSettings!$D:$D,MATCH(EPS!$A4410,NoSettings!$A:$A,0))</f>
        <v>3459330</v>
      </c>
      <c r="K4410">
        <f>INDEX(GWP!$C$2:$C$13,MATCH(EPS!I4410,GWP!$B$2:$B$13,0))</f>
        <v>0</v>
      </c>
      <c r="L4410" s="4">
        <f t="shared" si="137"/>
        <v>0</v>
      </c>
    </row>
    <row r="4411" spans="1:12">
      <c r="A4411" t="s">
        <v>10015</v>
      </c>
      <c r="B4411" t="s">
        <v>7381</v>
      </c>
      <c r="C4411" t="s">
        <v>1739</v>
      </c>
      <c r="D4411" t="s">
        <v>6893</v>
      </c>
      <c r="E4411" t="s">
        <v>1709</v>
      </c>
      <c r="H4411" t="str">
        <f>INDEX('Vensim Variables'!$B:$B,MATCH(EPS!$B4411,'Vensim Variables'!$A:$A,0))</f>
        <v>g pollutant</v>
      </c>
      <c r="I4411" t="str">
        <f t="shared" si="136"/>
        <v>PM25</v>
      </c>
      <c r="J4411">
        <f>INDEX(NoSettings!$D:$D,MATCH(EPS!$A4411,NoSettings!$A:$A,0))</f>
        <v>3102620</v>
      </c>
      <c r="K4411">
        <f>INDEX(GWP!$C$2:$C$13,MATCH(EPS!I4411,GWP!$B$2:$B$13,0))</f>
        <v>0</v>
      </c>
      <c r="L4411" s="4">
        <f t="shared" si="137"/>
        <v>0</v>
      </c>
    </row>
    <row r="4412" spans="1:12">
      <c r="A4412" t="s">
        <v>10016</v>
      </c>
      <c r="B4412" t="s">
        <v>7381</v>
      </c>
      <c r="C4412" t="s">
        <v>1739</v>
      </c>
      <c r="D4412" t="s">
        <v>6893</v>
      </c>
      <c r="E4412" t="s">
        <v>1710</v>
      </c>
      <c r="H4412" t="str">
        <f>INDEX('Vensim Variables'!$B:$B,MATCH(EPS!$B4412,'Vensim Variables'!$A:$A,0))</f>
        <v>g pollutant</v>
      </c>
      <c r="I4412" t="str">
        <f t="shared" si="136"/>
        <v>SOx</v>
      </c>
      <c r="J4412">
        <f>INDEX(NoSettings!$D:$D,MATCH(EPS!$A4412,NoSettings!$A:$A,0))</f>
        <v>8048630</v>
      </c>
      <c r="K4412">
        <f>INDEX(GWP!$C$2:$C$13,MATCH(EPS!I4412,GWP!$B$2:$B$13,0))</f>
        <v>0</v>
      </c>
      <c r="L4412" s="4">
        <f t="shared" si="137"/>
        <v>0</v>
      </c>
    </row>
    <row r="4413" spans="1:12">
      <c r="A4413" t="s">
        <v>10017</v>
      </c>
      <c r="B4413" t="s">
        <v>7381</v>
      </c>
      <c r="C4413" t="s">
        <v>1739</v>
      </c>
      <c r="D4413" t="s">
        <v>6893</v>
      </c>
      <c r="E4413" t="s">
        <v>1711</v>
      </c>
      <c r="H4413" t="str">
        <f>INDEX('Vensim Variables'!$B:$B,MATCH(EPS!$B4413,'Vensim Variables'!$A:$A,0))</f>
        <v>g pollutant</v>
      </c>
      <c r="I4413" t="str">
        <f t="shared" si="136"/>
        <v>BC</v>
      </c>
      <c r="J4413">
        <f>INDEX(NoSettings!$D:$D,MATCH(EPS!$A4413,NoSettings!$A:$A,0))</f>
        <v>811566</v>
      </c>
      <c r="K4413">
        <f>INDEX(GWP!$C$2:$C$13,MATCH(EPS!I4413,GWP!$B$2:$B$13,0))</f>
        <v>0</v>
      </c>
      <c r="L4413" s="4">
        <f t="shared" si="137"/>
        <v>0</v>
      </c>
    </row>
    <row r="4414" spans="1:12">
      <c r="A4414" t="s">
        <v>10018</v>
      </c>
      <c r="B4414" t="s">
        <v>7381</v>
      </c>
      <c r="C4414" t="s">
        <v>1739</v>
      </c>
      <c r="D4414" t="s">
        <v>6893</v>
      </c>
      <c r="E4414" t="s">
        <v>1712</v>
      </c>
      <c r="H4414" t="str">
        <f>INDEX('Vensim Variables'!$B:$B,MATCH(EPS!$B4414,'Vensim Variables'!$A:$A,0))</f>
        <v>g pollutant</v>
      </c>
      <c r="I4414" t="str">
        <f t="shared" si="136"/>
        <v>OC</v>
      </c>
      <c r="J4414">
        <f>INDEX(NoSettings!$D:$D,MATCH(EPS!$A4414,NoSettings!$A:$A,0))</f>
        <v>533862</v>
      </c>
      <c r="K4414">
        <f>INDEX(GWP!$C$2:$C$13,MATCH(EPS!I4414,GWP!$B$2:$B$13,0))</f>
        <v>0</v>
      </c>
      <c r="L4414" s="4">
        <f t="shared" si="137"/>
        <v>0</v>
      </c>
    </row>
    <row r="4415" spans="1:12">
      <c r="A4415" t="s">
        <v>10019</v>
      </c>
      <c r="B4415" t="s">
        <v>7381</v>
      </c>
      <c r="C4415" t="s">
        <v>1739</v>
      </c>
      <c r="D4415" t="s">
        <v>6893</v>
      </c>
      <c r="E4415" t="s">
        <v>1713</v>
      </c>
      <c r="H4415" t="str">
        <f>INDEX('Vensim Variables'!$B:$B,MATCH(EPS!$B4415,'Vensim Variables'!$A:$A,0))</f>
        <v>g pollutant</v>
      </c>
      <c r="I4415" t="str">
        <f t="shared" si="136"/>
        <v>CH4</v>
      </c>
      <c r="J4415">
        <f>INDEX(NoSettings!$D:$D,MATCH(EPS!$A4415,NoSettings!$A:$A,0))</f>
        <v>7182000</v>
      </c>
      <c r="K4415">
        <f>INDEX(GWP!$C$2:$C$13,MATCH(EPS!I4415,GWP!$B$2:$B$13,0))</f>
        <v>28</v>
      </c>
      <c r="L4415" s="4">
        <f t="shared" si="137"/>
        <v>2.01096E-4</v>
      </c>
    </row>
    <row r="4416" spans="1:12">
      <c r="A4416" t="s">
        <v>10020</v>
      </c>
      <c r="B4416" t="s">
        <v>7381</v>
      </c>
      <c r="C4416" t="s">
        <v>1739</v>
      </c>
      <c r="D4416" t="s">
        <v>6893</v>
      </c>
      <c r="E4416" t="s">
        <v>1714</v>
      </c>
      <c r="H4416" t="str">
        <f>INDEX('Vensim Variables'!$B:$B,MATCH(EPS!$B4416,'Vensim Variables'!$A:$A,0))</f>
        <v>g pollutant</v>
      </c>
      <c r="I4416" t="str">
        <f t="shared" si="136"/>
        <v>N2O</v>
      </c>
      <c r="J4416">
        <f>INDEX(NoSettings!$D:$D,MATCH(EPS!$A4416,NoSettings!$A:$A,0))</f>
        <v>1436400</v>
      </c>
      <c r="K4416">
        <f>INDEX(GWP!$C$2:$C$13,MATCH(EPS!I4416,GWP!$B$2:$B$13,0))</f>
        <v>265</v>
      </c>
      <c r="L4416" s="4">
        <f t="shared" si="137"/>
        <v>3.80646E-4</v>
      </c>
    </row>
    <row r="4417" spans="1:12">
      <c r="A4417" t="s">
        <v>10021</v>
      </c>
      <c r="B4417" t="s">
        <v>7381</v>
      </c>
      <c r="C4417" t="s">
        <v>1739</v>
      </c>
      <c r="D4417" t="s">
        <v>6893</v>
      </c>
      <c r="E4417" t="s">
        <v>1715</v>
      </c>
      <c r="H4417" t="str">
        <f>INDEX('Vensim Variables'!$B:$B,MATCH(EPS!$B4417,'Vensim Variables'!$A:$A,0))</f>
        <v>g pollutant</v>
      </c>
      <c r="I4417" t="str">
        <f t="shared" si="136"/>
        <v>F gases</v>
      </c>
      <c r="J4417">
        <f>INDEX(NoSettings!$D:$D,MATCH(EPS!$A4417,NoSettings!$A:$A,0))</f>
        <v>0</v>
      </c>
      <c r="K4417">
        <f>INDEX(GWP!$C$2:$C$13,MATCH(EPS!I4417,GWP!$B$2:$B$13,0))</f>
        <v>1</v>
      </c>
      <c r="L4417" s="4">
        <f t="shared" si="137"/>
        <v>0</v>
      </c>
    </row>
    <row r="4418" spans="1:12">
      <c r="A4418" t="s">
        <v>10022</v>
      </c>
      <c r="B4418" t="s">
        <v>7381</v>
      </c>
      <c r="C4418" t="s">
        <v>1739</v>
      </c>
      <c r="D4418" t="s">
        <v>6894</v>
      </c>
      <c r="E4418" t="s">
        <v>1702</v>
      </c>
      <c r="H4418" t="str">
        <f>INDEX('Vensim Variables'!$B:$B,MATCH(EPS!$B4418,'Vensim Variables'!$A:$A,0))</f>
        <v>g pollutant</v>
      </c>
      <c r="I4418" t="str">
        <f t="shared" si="136"/>
        <v>CO2</v>
      </c>
      <c r="J4418">
        <f>INDEX(NoSettings!$D:$D,MATCH(EPS!$A4418,NoSettings!$A:$A,0))</f>
        <v>101760000000</v>
      </c>
      <c r="K4418">
        <f>INDEX(GWP!$C$2:$C$13,MATCH(EPS!I4418,GWP!$B$2:$B$13,0))</f>
        <v>1</v>
      </c>
      <c r="L4418" s="4">
        <f t="shared" si="137"/>
        <v>0.10176</v>
      </c>
    </row>
    <row r="4419" spans="1:12">
      <c r="A4419" t="s">
        <v>10023</v>
      </c>
      <c r="B4419" t="s">
        <v>7381</v>
      </c>
      <c r="C4419" t="s">
        <v>1739</v>
      </c>
      <c r="D4419" t="s">
        <v>6894</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INDEX(NoSettings!$D:$D,MATCH(EPS!$A4419,NoSettings!$A:$A,0))</f>
        <v>1887520</v>
      </c>
      <c r="K4419">
        <f>INDEX(GWP!$C$2:$C$13,MATCH(EPS!I4419,GWP!$B$2:$B$13,0))</f>
        <v>0</v>
      </c>
      <c r="L4419" s="4">
        <f t="shared" ref="L4419:L4482" si="139">IF(H4419="g pollutant",K4419*J4419/10^12,IF(H4419="MMTCO2e",J4419,IF(H4419="MWh",J4419,0)))</f>
        <v>0</v>
      </c>
    </row>
    <row r="4420" spans="1:12">
      <c r="A4420" t="s">
        <v>10024</v>
      </c>
      <c r="B4420" t="s">
        <v>7381</v>
      </c>
      <c r="C4420" t="s">
        <v>1739</v>
      </c>
      <c r="D4420" t="s">
        <v>6894</v>
      </c>
      <c r="E4420" t="s">
        <v>1706</v>
      </c>
      <c r="H4420" t="str">
        <f>INDEX('Vensim Variables'!$B:$B,MATCH(EPS!$B4420,'Vensim Variables'!$A:$A,0))</f>
        <v>g pollutant</v>
      </c>
      <c r="I4420" t="str">
        <f t="shared" si="138"/>
        <v>CO</v>
      </c>
      <c r="J4420">
        <f>INDEX(NoSettings!$D:$D,MATCH(EPS!$A4420,NoSettings!$A:$A,0))</f>
        <v>9302080</v>
      </c>
      <c r="K4420">
        <f>INDEX(GWP!$C$2:$C$13,MATCH(EPS!I4420,GWP!$B$2:$B$13,0))</f>
        <v>0</v>
      </c>
      <c r="L4420" s="4">
        <f t="shared" si="139"/>
        <v>0</v>
      </c>
    </row>
    <row r="4421" spans="1:12">
      <c r="A4421" t="s">
        <v>10025</v>
      </c>
      <c r="B4421" t="s">
        <v>7381</v>
      </c>
      <c r="C4421" t="s">
        <v>1739</v>
      </c>
      <c r="D4421" t="s">
        <v>6894</v>
      </c>
      <c r="E4421" t="s">
        <v>1707</v>
      </c>
      <c r="H4421" t="str">
        <f>INDEX('Vensim Variables'!$B:$B,MATCH(EPS!$B4421,'Vensim Variables'!$A:$A,0))</f>
        <v>g pollutant</v>
      </c>
      <c r="I4421" t="str">
        <f t="shared" si="138"/>
        <v>NOx</v>
      </c>
      <c r="J4421">
        <f>INDEX(NoSettings!$D:$D,MATCH(EPS!$A4421,NoSettings!$A:$A,0))</f>
        <v>27625700</v>
      </c>
      <c r="K4421">
        <f>INDEX(GWP!$C$2:$C$13,MATCH(EPS!I4421,GWP!$B$2:$B$13,0))</f>
        <v>0</v>
      </c>
      <c r="L4421" s="4">
        <f t="shared" si="139"/>
        <v>0</v>
      </c>
    </row>
    <row r="4422" spans="1:12">
      <c r="A4422" t="s">
        <v>10026</v>
      </c>
      <c r="B4422" t="s">
        <v>7381</v>
      </c>
      <c r="C4422" t="s">
        <v>1739</v>
      </c>
      <c r="D4422" t="s">
        <v>6894</v>
      </c>
      <c r="E4422" t="s">
        <v>1708</v>
      </c>
      <c r="H4422" t="str">
        <f>INDEX('Vensim Variables'!$B:$B,MATCH(EPS!$B4422,'Vensim Variables'!$A:$A,0))</f>
        <v>g pollutant</v>
      </c>
      <c r="I4422" t="str">
        <f t="shared" si="138"/>
        <v>PM10</v>
      </c>
      <c r="J4422">
        <f>INDEX(NoSettings!$D:$D,MATCH(EPS!$A4422,NoSettings!$A:$A,0))</f>
        <v>1957980</v>
      </c>
      <c r="K4422">
        <f>INDEX(GWP!$C$2:$C$13,MATCH(EPS!I4422,GWP!$B$2:$B$13,0))</f>
        <v>0</v>
      </c>
      <c r="L4422" s="4">
        <f t="shared" si="139"/>
        <v>0</v>
      </c>
    </row>
    <row r="4423" spans="1:12">
      <c r="A4423" t="s">
        <v>10027</v>
      </c>
      <c r="B4423" t="s">
        <v>7381</v>
      </c>
      <c r="C4423" t="s">
        <v>1739</v>
      </c>
      <c r="D4423" t="s">
        <v>6894</v>
      </c>
      <c r="E4423" t="s">
        <v>1709</v>
      </c>
      <c r="H4423" t="str">
        <f>INDEX('Vensim Variables'!$B:$B,MATCH(EPS!$B4423,'Vensim Variables'!$A:$A,0))</f>
        <v>g pollutant</v>
      </c>
      <c r="I4423" t="str">
        <f t="shared" si="138"/>
        <v>PM25</v>
      </c>
      <c r="J4423">
        <f>INDEX(NoSettings!$D:$D,MATCH(EPS!$A4423,NoSettings!$A:$A,0))</f>
        <v>1756080</v>
      </c>
      <c r="K4423">
        <f>INDEX(GWP!$C$2:$C$13,MATCH(EPS!I4423,GWP!$B$2:$B$13,0))</f>
        <v>0</v>
      </c>
      <c r="L4423" s="4">
        <f t="shared" si="139"/>
        <v>0</v>
      </c>
    </row>
    <row r="4424" spans="1:12">
      <c r="A4424" t="s">
        <v>10028</v>
      </c>
      <c r="B4424" t="s">
        <v>7381</v>
      </c>
      <c r="C4424" t="s">
        <v>1739</v>
      </c>
      <c r="D4424" t="s">
        <v>6894</v>
      </c>
      <c r="E4424" t="s">
        <v>1710</v>
      </c>
      <c r="H4424" t="str">
        <f>INDEX('Vensim Variables'!$B:$B,MATCH(EPS!$B4424,'Vensim Variables'!$A:$A,0))</f>
        <v>g pollutant</v>
      </c>
      <c r="I4424" t="str">
        <f t="shared" si="138"/>
        <v>SOx</v>
      </c>
      <c r="J4424">
        <f>INDEX(NoSettings!$D:$D,MATCH(EPS!$A4424,NoSettings!$A:$A,0))</f>
        <v>4555510</v>
      </c>
      <c r="K4424">
        <f>INDEX(GWP!$C$2:$C$13,MATCH(EPS!I4424,GWP!$B$2:$B$13,0))</f>
        <v>0</v>
      </c>
      <c r="L4424" s="4">
        <f t="shared" si="139"/>
        <v>0</v>
      </c>
    </row>
    <row r="4425" spans="1:12">
      <c r="A4425" t="s">
        <v>10029</v>
      </c>
      <c r="B4425" t="s">
        <v>7381</v>
      </c>
      <c r="C4425" t="s">
        <v>1739</v>
      </c>
      <c r="D4425" t="s">
        <v>6894</v>
      </c>
      <c r="E4425" t="s">
        <v>1711</v>
      </c>
      <c r="H4425" t="str">
        <f>INDEX('Vensim Variables'!$B:$B,MATCH(EPS!$B4425,'Vensim Variables'!$A:$A,0))</f>
        <v>g pollutant</v>
      </c>
      <c r="I4425" t="str">
        <f t="shared" si="138"/>
        <v>BC</v>
      </c>
      <c r="J4425">
        <f>INDEX(NoSettings!$D:$D,MATCH(EPS!$A4425,NoSettings!$A:$A,0))</f>
        <v>459345</v>
      </c>
      <c r="K4425">
        <f>INDEX(GWP!$C$2:$C$13,MATCH(EPS!I4425,GWP!$B$2:$B$13,0))</f>
        <v>0</v>
      </c>
      <c r="L4425" s="4">
        <f t="shared" si="139"/>
        <v>0</v>
      </c>
    </row>
    <row r="4426" spans="1:12">
      <c r="A4426" t="s">
        <v>10030</v>
      </c>
      <c r="B4426" t="s">
        <v>7381</v>
      </c>
      <c r="C4426" t="s">
        <v>1739</v>
      </c>
      <c r="D4426" t="s">
        <v>6894</v>
      </c>
      <c r="E4426" t="s">
        <v>1712</v>
      </c>
      <c r="H4426" t="str">
        <f>INDEX('Vensim Variables'!$B:$B,MATCH(EPS!$B4426,'Vensim Variables'!$A:$A,0))</f>
        <v>g pollutant</v>
      </c>
      <c r="I4426" t="str">
        <f t="shared" si="138"/>
        <v>OC</v>
      </c>
      <c r="J4426">
        <f>INDEX(NoSettings!$D:$D,MATCH(EPS!$A4426,NoSettings!$A:$A,0))</f>
        <v>302165</v>
      </c>
      <c r="K4426">
        <f>INDEX(GWP!$C$2:$C$13,MATCH(EPS!I4426,GWP!$B$2:$B$13,0))</f>
        <v>0</v>
      </c>
      <c r="L4426" s="4">
        <f t="shared" si="139"/>
        <v>0</v>
      </c>
    </row>
    <row r="4427" spans="1:12">
      <c r="A4427" t="s">
        <v>10031</v>
      </c>
      <c r="B4427" t="s">
        <v>7381</v>
      </c>
      <c r="C4427" t="s">
        <v>1739</v>
      </c>
      <c r="D4427" t="s">
        <v>6894</v>
      </c>
      <c r="E4427" t="s">
        <v>1713</v>
      </c>
      <c r="H4427" t="str">
        <f>INDEX('Vensim Variables'!$B:$B,MATCH(EPS!$B4427,'Vensim Variables'!$A:$A,0))</f>
        <v>g pollutant</v>
      </c>
      <c r="I4427" t="str">
        <f t="shared" si="138"/>
        <v>CH4</v>
      </c>
      <c r="J4427">
        <f>INDEX(NoSettings!$D:$D,MATCH(EPS!$A4427,NoSettings!$A:$A,0))</f>
        <v>4065000</v>
      </c>
      <c r="K4427">
        <f>INDEX(GWP!$C$2:$C$13,MATCH(EPS!I4427,GWP!$B$2:$B$13,0))</f>
        <v>28</v>
      </c>
      <c r="L4427" s="4">
        <f t="shared" si="139"/>
        <v>1.1382E-4</v>
      </c>
    </row>
    <row r="4428" spans="1:12">
      <c r="A4428" t="s">
        <v>10032</v>
      </c>
      <c r="B4428" t="s">
        <v>7381</v>
      </c>
      <c r="C4428" t="s">
        <v>1739</v>
      </c>
      <c r="D4428" t="s">
        <v>6894</v>
      </c>
      <c r="E4428" t="s">
        <v>1714</v>
      </c>
      <c r="H4428" t="str">
        <f>INDEX('Vensim Variables'!$B:$B,MATCH(EPS!$B4428,'Vensim Variables'!$A:$A,0))</f>
        <v>g pollutant</v>
      </c>
      <c r="I4428" t="str">
        <f t="shared" si="138"/>
        <v>N2O</v>
      </c>
      <c r="J4428">
        <f>INDEX(NoSettings!$D:$D,MATCH(EPS!$A4428,NoSettings!$A:$A,0))</f>
        <v>813000</v>
      </c>
      <c r="K4428">
        <f>INDEX(GWP!$C$2:$C$13,MATCH(EPS!I4428,GWP!$B$2:$B$13,0))</f>
        <v>265</v>
      </c>
      <c r="L4428" s="4">
        <f t="shared" si="139"/>
        <v>2.1544500000000001E-4</v>
      </c>
    </row>
    <row r="4429" spans="1:12">
      <c r="A4429" t="s">
        <v>10033</v>
      </c>
      <c r="B4429" t="s">
        <v>7381</v>
      </c>
      <c r="C4429" t="s">
        <v>1739</v>
      </c>
      <c r="D4429" t="s">
        <v>6894</v>
      </c>
      <c r="E4429" t="s">
        <v>1715</v>
      </c>
      <c r="H4429" t="str">
        <f>INDEX('Vensim Variables'!$B:$B,MATCH(EPS!$B4429,'Vensim Variables'!$A:$A,0))</f>
        <v>g pollutant</v>
      </c>
      <c r="I4429" t="str">
        <f t="shared" si="138"/>
        <v>F gases</v>
      </c>
      <c r="J4429">
        <f>INDEX(NoSettings!$D:$D,MATCH(EPS!$A4429,NoSettings!$A:$A,0))</f>
        <v>0</v>
      </c>
      <c r="K4429">
        <f>INDEX(GWP!$C$2:$C$13,MATCH(EPS!I4429,GWP!$B$2:$B$13,0))</f>
        <v>1</v>
      </c>
      <c r="L4429" s="4">
        <f t="shared" si="139"/>
        <v>0</v>
      </c>
    </row>
    <row r="4430" spans="1:12">
      <c r="A4430" t="s">
        <v>10034</v>
      </c>
      <c r="B4430" t="s">
        <v>7381</v>
      </c>
      <c r="C4430" t="s">
        <v>1739</v>
      </c>
      <c r="D4430" t="s">
        <v>6895</v>
      </c>
      <c r="E4430" t="s">
        <v>1702</v>
      </c>
      <c r="H4430" t="str">
        <f>INDEX('Vensim Variables'!$B:$B,MATCH(EPS!$B4430,'Vensim Variables'!$A:$A,0))</f>
        <v>g pollutant</v>
      </c>
      <c r="I4430" t="str">
        <f t="shared" si="138"/>
        <v>CO2</v>
      </c>
      <c r="J4430">
        <f>INDEX(NoSettings!$D:$D,MATCH(EPS!$A4430,NoSettings!$A:$A,0))</f>
        <v>85141200000</v>
      </c>
      <c r="K4430">
        <f>INDEX(GWP!$C$2:$C$13,MATCH(EPS!I4430,GWP!$B$2:$B$13,0))</f>
        <v>1</v>
      </c>
      <c r="L4430" s="4">
        <f t="shared" si="139"/>
        <v>8.51412E-2</v>
      </c>
    </row>
    <row r="4431" spans="1:12">
      <c r="A4431" t="s">
        <v>10035</v>
      </c>
      <c r="B4431" t="s">
        <v>7381</v>
      </c>
      <c r="C4431" t="s">
        <v>1739</v>
      </c>
      <c r="D4431" t="s">
        <v>6895</v>
      </c>
      <c r="E4431" t="s">
        <v>1705</v>
      </c>
      <c r="H4431" t="str">
        <f>INDEX('Vensim Variables'!$B:$B,MATCH(EPS!$B4431,'Vensim Variables'!$A:$A,0))</f>
        <v>g pollutant</v>
      </c>
      <c r="I4431" t="str">
        <f t="shared" si="138"/>
        <v>VOC</v>
      </c>
      <c r="J4431">
        <f>INDEX(NoSettings!$D:$D,MATCH(EPS!$A4431,NoSettings!$A:$A,0))</f>
        <v>1579250</v>
      </c>
      <c r="K4431">
        <f>INDEX(GWP!$C$2:$C$13,MATCH(EPS!I4431,GWP!$B$2:$B$13,0))</f>
        <v>0</v>
      </c>
      <c r="L4431" s="4">
        <f t="shared" si="139"/>
        <v>0</v>
      </c>
    </row>
    <row r="4432" spans="1:12">
      <c r="A4432" t="s">
        <v>10036</v>
      </c>
      <c r="B4432" t="s">
        <v>7381</v>
      </c>
      <c r="C4432" t="s">
        <v>1739</v>
      </c>
      <c r="D4432" t="s">
        <v>6895</v>
      </c>
      <c r="E4432" t="s">
        <v>1706</v>
      </c>
      <c r="H4432" t="str">
        <f>INDEX('Vensim Variables'!$B:$B,MATCH(EPS!$B4432,'Vensim Variables'!$A:$A,0))</f>
        <v>g pollutant</v>
      </c>
      <c r="I4432" t="str">
        <f t="shared" si="138"/>
        <v>CO</v>
      </c>
      <c r="J4432">
        <f>INDEX(NoSettings!$D:$D,MATCH(EPS!$A4432,NoSettings!$A:$A,0))</f>
        <v>7782880</v>
      </c>
      <c r="K4432">
        <f>INDEX(GWP!$C$2:$C$13,MATCH(EPS!I4432,GWP!$B$2:$B$13,0))</f>
        <v>0</v>
      </c>
      <c r="L4432" s="4">
        <f t="shared" si="139"/>
        <v>0</v>
      </c>
    </row>
    <row r="4433" spans="1:12">
      <c r="A4433" t="s">
        <v>10037</v>
      </c>
      <c r="B4433" t="s">
        <v>7381</v>
      </c>
      <c r="C4433" t="s">
        <v>1739</v>
      </c>
      <c r="D4433" t="s">
        <v>6895</v>
      </c>
      <c r="E4433" t="s">
        <v>1707</v>
      </c>
      <c r="H4433" t="str">
        <f>INDEX('Vensim Variables'!$B:$B,MATCH(EPS!$B4433,'Vensim Variables'!$A:$A,0))</f>
        <v>g pollutant</v>
      </c>
      <c r="I4433" t="str">
        <f t="shared" si="138"/>
        <v>NOx</v>
      </c>
      <c r="J4433">
        <f>INDEX(NoSettings!$D:$D,MATCH(EPS!$A4433,NoSettings!$A:$A,0))</f>
        <v>23114000</v>
      </c>
      <c r="K4433">
        <f>INDEX(GWP!$C$2:$C$13,MATCH(EPS!I4433,GWP!$B$2:$B$13,0))</f>
        <v>0</v>
      </c>
      <c r="L4433" s="4">
        <f t="shared" si="139"/>
        <v>0</v>
      </c>
    </row>
    <row r="4434" spans="1:12">
      <c r="A4434" t="s">
        <v>10038</v>
      </c>
      <c r="B4434" t="s">
        <v>7381</v>
      </c>
      <c r="C4434" t="s">
        <v>1739</v>
      </c>
      <c r="D4434" t="s">
        <v>6895</v>
      </c>
      <c r="E4434" t="s">
        <v>1708</v>
      </c>
      <c r="H4434" t="str">
        <f>INDEX('Vensim Variables'!$B:$B,MATCH(EPS!$B4434,'Vensim Variables'!$A:$A,0))</f>
        <v>g pollutant</v>
      </c>
      <c r="I4434" t="str">
        <f t="shared" si="138"/>
        <v>PM10</v>
      </c>
      <c r="J4434">
        <f>INDEX(NoSettings!$D:$D,MATCH(EPS!$A4434,NoSettings!$A:$A,0))</f>
        <v>1638200</v>
      </c>
      <c r="K4434">
        <f>INDEX(GWP!$C$2:$C$13,MATCH(EPS!I4434,GWP!$B$2:$B$13,0))</f>
        <v>0</v>
      </c>
      <c r="L4434" s="4">
        <f t="shared" si="139"/>
        <v>0</v>
      </c>
    </row>
    <row r="4435" spans="1:12">
      <c r="A4435" t="s">
        <v>10039</v>
      </c>
      <c r="B4435" t="s">
        <v>7381</v>
      </c>
      <c r="C4435" t="s">
        <v>1739</v>
      </c>
      <c r="D4435" t="s">
        <v>6895</v>
      </c>
      <c r="E4435" t="s">
        <v>1709</v>
      </c>
      <c r="H4435" t="str">
        <f>INDEX('Vensim Variables'!$B:$B,MATCH(EPS!$B4435,'Vensim Variables'!$A:$A,0))</f>
        <v>g pollutant</v>
      </c>
      <c r="I4435" t="str">
        <f t="shared" si="138"/>
        <v>PM25</v>
      </c>
      <c r="J4435">
        <f>INDEX(NoSettings!$D:$D,MATCH(EPS!$A4435,NoSettings!$A:$A,0))</f>
        <v>1469280</v>
      </c>
      <c r="K4435">
        <f>INDEX(GWP!$C$2:$C$13,MATCH(EPS!I4435,GWP!$B$2:$B$13,0))</f>
        <v>0</v>
      </c>
      <c r="L4435" s="4">
        <f t="shared" si="139"/>
        <v>0</v>
      </c>
    </row>
    <row r="4436" spans="1:12">
      <c r="A4436" t="s">
        <v>10040</v>
      </c>
      <c r="B4436" t="s">
        <v>7381</v>
      </c>
      <c r="C4436" t="s">
        <v>1739</v>
      </c>
      <c r="D4436" t="s">
        <v>6895</v>
      </c>
      <c r="E4436" t="s">
        <v>1710</v>
      </c>
      <c r="H4436" t="str">
        <f>INDEX('Vensim Variables'!$B:$B,MATCH(EPS!$B4436,'Vensim Variables'!$A:$A,0))</f>
        <v>g pollutant</v>
      </c>
      <c r="I4436" t="str">
        <f t="shared" si="138"/>
        <v>SOx</v>
      </c>
      <c r="J4436">
        <f>INDEX(NoSettings!$D:$D,MATCH(EPS!$A4436,NoSettings!$A:$A,0))</f>
        <v>3811520</v>
      </c>
      <c r="K4436">
        <f>INDEX(GWP!$C$2:$C$13,MATCH(EPS!I4436,GWP!$B$2:$B$13,0))</f>
        <v>0</v>
      </c>
      <c r="L4436" s="4">
        <f t="shared" si="139"/>
        <v>0</v>
      </c>
    </row>
    <row r="4437" spans="1:12">
      <c r="A4437" t="s">
        <v>10041</v>
      </c>
      <c r="B4437" t="s">
        <v>7381</v>
      </c>
      <c r="C4437" t="s">
        <v>1739</v>
      </c>
      <c r="D4437" t="s">
        <v>6895</v>
      </c>
      <c r="E4437" t="s">
        <v>1711</v>
      </c>
      <c r="H4437" t="str">
        <f>INDEX('Vensim Variables'!$B:$B,MATCH(EPS!$B4437,'Vensim Variables'!$A:$A,0))</f>
        <v>g pollutant</v>
      </c>
      <c r="I4437" t="str">
        <f t="shared" si="138"/>
        <v>BC</v>
      </c>
      <c r="J4437">
        <f>INDEX(NoSettings!$D:$D,MATCH(EPS!$A4437,NoSettings!$A:$A,0))</f>
        <v>384326</v>
      </c>
      <c r="K4437">
        <f>INDEX(GWP!$C$2:$C$13,MATCH(EPS!I4437,GWP!$B$2:$B$13,0))</f>
        <v>0</v>
      </c>
      <c r="L4437" s="4">
        <f t="shared" si="139"/>
        <v>0</v>
      </c>
    </row>
    <row r="4438" spans="1:12">
      <c r="A4438" t="s">
        <v>10042</v>
      </c>
      <c r="B4438" t="s">
        <v>7381</v>
      </c>
      <c r="C4438" t="s">
        <v>1739</v>
      </c>
      <c r="D4438" t="s">
        <v>6895</v>
      </c>
      <c r="E4438" t="s">
        <v>1712</v>
      </c>
      <c r="H4438" t="str">
        <f>INDEX('Vensim Variables'!$B:$B,MATCH(EPS!$B4438,'Vensim Variables'!$A:$A,0))</f>
        <v>g pollutant</v>
      </c>
      <c r="I4438" t="str">
        <f t="shared" si="138"/>
        <v>OC</v>
      </c>
      <c r="J4438">
        <f>INDEX(NoSettings!$D:$D,MATCH(EPS!$A4438,NoSettings!$A:$A,0))</f>
        <v>252816</v>
      </c>
      <c r="K4438">
        <f>INDEX(GWP!$C$2:$C$13,MATCH(EPS!I4438,GWP!$B$2:$B$13,0))</f>
        <v>0</v>
      </c>
      <c r="L4438" s="4">
        <f t="shared" si="139"/>
        <v>0</v>
      </c>
    </row>
    <row r="4439" spans="1:12">
      <c r="A4439" t="s">
        <v>10043</v>
      </c>
      <c r="B4439" t="s">
        <v>7381</v>
      </c>
      <c r="C4439" t="s">
        <v>1739</v>
      </c>
      <c r="D4439" t="s">
        <v>6895</v>
      </c>
      <c r="E4439" t="s">
        <v>1713</v>
      </c>
      <c r="H4439" t="str">
        <f>INDEX('Vensim Variables'!$B:$B,MATCH(EPS!$B4439,'Vensim Variables'!$A:$A,0))</f>
        <v>g pollutant</v>
      </c>
      <c r="I4439" t="str">
        <f t="shared" si="138"/>
        <v>CH4</v>
      </c>
      <c r="J4439">
        <f>INDEX(NoSettings!$D:$D,MATCH(EPS!$A4439,NoSettings!$A:$A,0))</f>
        <v>3401110</v>
      </c>
      <c r="K4439">
        <f>INDEX(GWP!$C$2:$C$13,MATCH(EPS!I4439,GWP!$B$2:$B$13,0))</f>
        <v>28</v>
      </c>
      <c r="L4439" s="4">
        <f t="shared" si="139"/>
        <v>9.5231080000000002E-5</v>
      </c>
    </row>
    <row r="4440" spans="1:12">
      <c r="A4440" t="s">
        <v>10044</v>
      </c>
      <c r="B4440" t="s">
        <v>7381</v>
      </c>
      <c r="C4440" t="s">
        <v>1739</v>
      </c>
      <c r="D4440" t="s">
        <v>6895</v>
      </c>
      <c r="E4440" t="s">
        <v>1714</v>
      </c>
      <c r="H4440" t="str">
        <f>INDEX('Vensim Variables'!$B:$B,MATCH(EPS!$B4440,'Vensim Variables'!$A:$A,0))</f>
        <v>g pollutant</v>
      </c>
      <c r="I4440" t="str">
        <f t="shared" si="138"/>
        <v>N2O</v>
      </c>
      <c r="J4440">
        <f>INDEX(NoSettings!$D:$D,MATCH(EPS!$A4440,NoSettings!$A:$A,0))</f>
        <v>680223</v>
      </c>
      <c r="K4440">
        <f>INDEX(GWP!$C$2:$C$13,MATCH(EPS!I4440,GWP!$B$2:$B$13,0))</f>
        <v>265</v>
      </c>
      <c r="L4440" s="4">
        <f t="shared" si="139"/>
        <v>1.80259095E-4</v>
      </c>
    </row>
    <row r="4441" spans="1:12">
      <c r="A4441" t="s">
        <v>10045</v>
      </c>
      <c r="B4441" t="s">
        <v>7381</v>
      </c>
      <c r="C4441" t="s">
        <v>1739</v>
      </c>
      <c r="D4441" t="s">
        <v>6895</v>
      </c>
      <c r="E4441" t="s">
        <v>1715</v>
      </c>
      <c r="H4441" t="str">
        <f>INDEX('Vensim Variables'!$B:$B,MATCH(EPS!$B4441,'Vensim Variables'!$A:$A,0))</f>
        <v>g pollutant</v>
      </c>
      <c r="I4441" t="str">
        <f t="shared" si="138"/>
        <v>F gases</v>
      </c>
      <c r="J4441">
        <f>INDEX(NoSettings!$D:$D,MATCH(EPS!$A4441,NoSettings!$A:$A,0))</f>
        <v>0</v>
      </c>
      <c r="K4441">
        <f>INDEX(GWP!$C$2:$C$13,MATCH(EPS!I4441,GWP!$B$2:$B$13,0))</f>
        <v>1</v>
      </c>
      <c r="L4441" s="4">
        <f t="shared" si="139"/>
        <v>0</v>
      </c>
    </row>
    <row r="4442" spans="1:12">
      <c r="A4442" t="s">
        <v>10046</v>
      </c>
      <c r="B4442" t="s">
        <v>7381</v>
      </c>
      <c r="C4442" t="s">
        <v>1739</v>
      </c>
      <c r="D4442" t="s">
        <v>6896</v>
      </c>
      <c r="E4442" t="s">
        <v>1702</v>
      </c>
      <c r="H4442" t="str">
        <f>INDEX('Vensim Variables'!$B:$B,MATCH(EPS!$B4442,'Vensim Variables'!$A:$A,0))</f>
        <v>g pollutant</v>
      </c>
      <c r="I4442" t="str">
        <f t="shared" si="138"/>
        <v>CO2</v>
      </c>
      <c r="J4442">
        <f>INDEX(NoSettings!$D:$D,MATCH(EPS!$A4442,NoSettings!$A:$A,0))</f>
        <v>0</v>
      </c>
      <c r="K4442">
        <f>INDEX(GWP!$C$2:$C$13,MATCH(EPS!I4442,GWP!$B$2:$B$13,0))</f>
        <v>1</v>
      </c>
      <c r="L4442" s="4">
        <f t="shared" si="139"/>
        <v>0</v>
      </c>
    </row>
    <row r="4443" spans="1:12">
      <c r="A4443" t="s">
        <v>10047</v>
      </c>
      <c r="B4443" t="s">
        <v>7381</v>
      </c>
      <c r="C4443" t="s">
        <v>1739</v>
      </c>
      <c r="D4443" t="s">
        <v>6896</v>
      </c>
      <c r="E4443" t="s">
        <v>1705</v>
      </c>
      <c r="H4443" t="str">
        <f>INDEX('Vensim Variables'!$B:$B,MATCH(EPS!$B4443,'Vensim Variables'!$A:$A,0))</f>
        <v>g pollutant</v>
      </c>
      <c r="I4443" t="str">
        <f t="shared" si="138"/>
        <v>VOC</v>
      </c>
      <c r="J4443">
        <f>INDEX(NoSettings!$D:$D,MATCH(EPS!$A4443,NoSettings!$A:$A,0))</f>
        <v>0</v>
      </c>
      <c r="K4443">
        <f>INDEX(GWP!$C$2:$C$13,MATCH(EPS!I4443,GWP!$B$2:$B$13,0))</f>
        <v>0</v>
      </c>
      <c r="L4443" s="4">
        <f t="shared" si="139"/>
        <v>0</v>
      </c>
    </row>
    <row r="4444" spans="1:12">
      <c r="A4444" t="s">
        <v>10048</v>
      </c>
      <c r="B4444" t="s">
        <v>7381</v>
      </c>
      <c r="C4444" t="s">
        <v>1739</v>
      </c>
      <c r="D4444" t="s">
        <v>6896</v>
      </c>
      <c r="E4444" t="s">
        <v>1706</v>
      </c>
      <c r="H4444" t="str">
        <f>INDEX('Vensim Variables'!$B:$B,MATCH(EPS!$B4444,'Vensim Variables'!$A:$A,0))</f>
        <v>g pollutant</v>
      </c>
      <c r="I4444" t="str">
        <f t="shared" si="138"/>
        <v>CO</v>
      </c>
      <c r="J4444">
        <f>INDEX(NoSettings!$D:$D,MATCH(EPS!$A4444,NoSettings!$A:$A,0))</f>
        <v>0</v>
      </c>
      <c r="K4444">
        <f>INDEX(GWP!$C$2:$C$13,MATCH(EPS!I4444,GWP!$B$2:$B$13,0))</f>
        <v>0</v>
      </c>
      <c r="L4444" s="4">
        <f t="shared" si="139"/>
        <v>0</v>
      </c>
    </row>
    <row r="4445" spans="1:12">
      <c r="A4445" t="s">
        <v>10049</v>
      </c>
      <c r="B4445" t="s">
        <v>7381</v>
      </c>
      <c r="C4445" t="s">
        <v>1739</v>
      </c>
      <c r="D4445" t="s">
        <v>6896</v>
      </c>
      <c r="E4445" t="s">
        <v>1707</v>
      </c>
      <c r="H4445" t="str">
        <f>INDEX('Vensim Variables'!$B:$B,MATCH(EPS!$B4445,'Vensim Variables'!$A:$A,0))</f>
        <v>g pollutant</v>
      </c>
      <c r="I4445" t="str">
        <f t="shared" si="138"/>
        <v>NOx</v>
      </c>
      <c r="J4445">
        <f>INDEX(NoSettings!$D:$D,MATCH(EPS!$A4445,NoSettings!$A:$A,0))</f>
        <v>0</v>
      </c>
      <c r="K4445">
        <f>INDEX(GWP!$C$2:$C$13,MATCH(EPS!I4445,GWP!$B$2:$B$13,0))</f>
        <v>0</v>
      </c>
      <c r="L4445" s="4">
        <f t="shared" si="139"/>
        <v>0</v>
      </c>
    </row>
    <row r="4446" spans="1:12">
      <c r="A4446" t="s">
        <v>10050</v>
      </c>
      <c r="B4446" t="s">
        <v>7381</v>
      </c>
      <c r="C4446" t="s">
        <v>1739</v>
      </c>
      <c r="D4446" t="s">
        <v>6896</v>
      </c>
      <c r="E4446" t="s">
        <v>1708</v>
      </c>
      <c r="H4446" t="str">
        <f>INDEX('Vensim Variables'!$B:$B,MATCH(EPS!$B4446,'Vensim Variables'!$A:$A,0))</f>
        <v>g pollutant</v>
      </c>
      <c r="I4446" t="str">
        <f t="shared" si="138"/>
        <v>PM10</v>
      </c>
      <c r="J4446">
        <f>INDEX(NoSettings!$D:$D,MATCH(EPS!$A4446,NoSettings!$A:$A,0))</f>
        <v>0</v>
      </c>
      <c r="K4446">
        <f>INDEX(GWP!$C$2:$C$13,MATCH(EPS!I4446,GWP!$B$2:$B$13,0))</f>
        <v>0</v>
      </c>
      <c r="L4446" s="4">
        <f t="shared" si="139"/>
        <v>0</v>
      </c>
    </row>
    <row r="4447" spans="1:12">
      <c r="A4447" t="s">
        <v>10051</v>
      </c>
      <c r="B4447" t="s">
        <v>7381</v>
      </c>
      <c r="C4447" t="s">
        <v>1739</v>
      </c>
      <c r="D4447" t="s">
        <v>6896</v>
      </c>
      <c r="E4447" t="s">
        <v>1709</v>
      </c>
      <c r="H4447" t="str">
        <f>INDEX('Vensim Variables'!$B:$B,MATCH(EPS!$B4447,'Vensim Variables'!$A:$A,0))</f>
        <v>g pollutant</v>
      </c>
      <c r="I4447" t="str">
        <f t="shared" si="138"/>
        <v>PM25</v>
      </c>
      <c r="J4447">
        <f>INDEX(NoSettings!$D:$D,MATCH(EPS!$A4447,NoSettings!$A:$A,0))</f>
        <v>0</v>
      </c>
      <c r="K4447">
        <f>INDEX(GWP!$C$2:$C$13,MATCH(EPS!I4447,GWP!$B$2:$B$13,0))</f>
        <v>0</v>
      </c>
      <c r="L4447" s="4">
        <f t="shared" si="139"/>
        <v>0</v>
      </c>
    </row>
    <row r="4448" spans="1:12">
      <c r="A4448" t="s">
        <v>10052</v>
      </c>
      <c r="B4448" t="s">
        <v>7381</v>
      </c>
      <c r="C4448" t="s">
        <v>1739</v>
      </c>
      <c r="D4448" t="s">
        <v>6896</v>
      </c>
      <c r="E4448" t="s">
        <v>1710</v>
      </c>
      <c r="H4448" t="str">
        <f>INDEX('Vensim Variables'!$B:$B,MATCH(EPS!$B4448,'Vensim Variables'!$A:$A,0))</f>
        <v>g pollutant</v>
      </c>
      <c r="I4448" t="str">
        <f t="shared" si="138"/>
        <v>SOx</v>
      </c>
      <c r="J4448">
        <f>INDEX(NoSettings!$D:$D,MATCH(EPS!$A4448,NoSettings!$A:$A,0))</f>
        <v>0</v>
      </c>
      <c r="K4448">
        <f>INDEX(GWP!$C$2:$C$13,MATCH(EPS!I4448,GWP!$B$2:$B$13,0))</f>
        <v>0</v>
      </c>
      <c r="L4448" s="4">
        <f t="shared" si="139"/>
        <v>0</v>
      </c>
    </row>
    <row r="4449" spans="1:12">
      <c r="A4449" t="s">
        <v>10053</v>
      </c>
      <c r="B4449" t="s">
        <v>7381</v>
      </c>
      <c r="C4449" t="s">
        <v>1739</v>
      </c>
      <c r="D4449" t="s">
        <v>6896</v>
      </c>
      <c r="E4449" t="s">
        <v>1711</v>
      </c>
      <c r="H4449" t="str">
        <f>INDEX('Vensim Variables'!$B:$B,MATCH(EPS!$B4449,'Vensim Variables'!$A:$A,0))</f>
        <v>g pollutant</v>
      </c>
      <c r="I4449" t="str">
        <f t="shared" si="138"/>
        <v>BC</v>
      </c>
      <c r="J4449">
        <f>INDEX(NoSettings!$D:$D,MATCH(EPS!$A4449,NoSettings!$A:$A,0))</f>
        <v>0</v>
      </c>
      <c r="K4449">
        <f>INDEX(GWP!$C$2:$C$13,MATCH(EPS!I4449,GWP!$B$2:$B$13,0))</f>
        <v>0</v>
      </c>
      <c r="L4449" s="4">
        <f t="shared" si="139"/>
        <v>0</v>
      </c>
    </row>
    <row r="4450" spans="1:12">
      <c r="A4450" t="s">
        <v>10054</v>
      </c>
      <c r="B4450" t="s">
        <v>7381</v>
      </c>
      <c r="C4450" t="s">
        <v>1739</v>
      </c>
      <c r="D4450" t="s">
        <v>6896</v>
      </c>
      <c r="E4450" t="s">
        <v>1712</v>
      </c>
      <c r="H4450" t="str">
        <f>INDEX('Vensim Variables'!$B:$B,MATCH(EPS!$B4450,'Vensim Variables'!$A:$A,0))</f>
        <v>g pollutant</v>
      </c>
      <c r="I4450" t="str">
        <f t="shared" si="138"/>
        <v>OC</v>
      </c>
      <c r="J4450">
        <f>INDEX(NoSettings!$D:$D,MATCH(EPS!$A4450,NoSettings!$A:$A,0))</f>
        <v>0</v>
      </c>
      <c r="K4450">
        <f>INDEX(GWP!$C$2:$C$13,MATCH(EPS!I4450,GWP!$B$2:$B$13,0))</f>
        <v>0</v>
      </c>
      <c r="L4450" s="4">
        <f t="shared" si="139"/>
        <v>0</v>
      </c>
    </row>
    <row r="4451" spans="1:12">
      <c r="A4451" t="s">
        <v>10055</v>
      </c>
      <c r="B4451" t="s">
        <v>7381</v>
      </c>
      <c r="C4451" t="s">
        <v>1739</v>
      </c>
      <c r="D4451" t="s">
        <v>6896</v>
      </c>
      <c r="E4451" t="s">
        <v>1713</v>
      </c>
      <c r="H4451" t="str">
        <f>INDEX('Vensim Variables'!$B:$B,MATCH(EPS!$B4451,'Vensim Variables'!$A:$A,0))</f>
        <v>g pollutant</v>
      </c>
      <c r="I4451" t="str">
        <f t="shared" si="138"/>
        <v>CH4</v>
      </c>
      <c r="J4451">
        <f>INDEX(NoSettings!$D:$D,MATCH(EPS!$A4451,NoSettings!$A:$A,0))</f>
        <v>0</v>
      </c>
      <c r="K4451">
        <f>INDEX(GWP!$C$2:$C$13,MATCH(EPS!I4451,GWP!$B$2:$B$13,0))</f>
        <v>28</v>
      </c>
      <c r="L4451" s="4">
        <f t="shared" si="139"/>
        <v>0</v>
      </c>
    </row>
    <row r="4452" spans="1:12">
      <c r="A4452" t="s">
        <v>10056</v>
      </c>
      <c r="B4452" t="s">
        <v>7381</v>
      </c>
      <c r="C4452" t="s">
        <v>1739</v>
      </c>
      <c r="D4452" t="s">
        <v>6896</v>
      </c>
      <c r="E4452" t="s">
        <v>1714</v>
      </c>
      <c r="H4452" t="str">
        <f>INDEX('Vensim Variables'!$B:$B,MATCH(EPS!$B4452,'Vensim Variables'!$A:$A,0))</f>
        <v>g pollutant</v>
      </c>
      <c r="I4452" t="str">
        <f t="shared" si="138"/>
        <v>N2O</v>
      </c>
      <c r="J4452">
        <f>INDEX(NoSettings!$D:$D,MATCH(EPS!$A4452,NoSettings!$A:$A,0))</f>
        <v>0</v>
      </c>
      <c r="K4452">
        <f>INDEX(GWP!$C$2:$C$13,MATCH(EPS!I4452,GWP!$B$2:$B$13,0))</f>
        <v>265</v>
      </c>
      <c r="L4452" s="4">
        <f t="shared" si="139"/>
        <v>0</v>
      </c>
    </row>
    <row r="4453" spans="1:12">
      <c r="A4453" t="s">
        <v>10057</v>
      </c>
      <c r="B4453" t="s">
        <v>7381</v>
      </c>
      <c r="C4453" t="s">
        <v>1739</v>
      </c>
      <c r="D4453" t="s">
        <v>6896</v>
      </c>
      <c r="E4453" t="s">
        <v>1715</v>
      </c>
      <c r="H4453" t="str">
        <f>INDEX('Vensim Variables'!$B:$B,MATCH(EPS!$B4453,'Vensim Variables'!$A:$A,0))</f>
        <v>g pollutant</v>
      </c>
      <c r="I4453" t="str">
        <f t="shared" si="138"/>
        <v>F gases</v>
      </c>
      <c r="J4453">
        <f>INDEX(NoSettings!$D:$D,MATCH(EPS!$A4453,NoSettings!$A:$A,0))</f>
        <v>0</v>
      </c>
      <c r="K4453">
        <f>INDEX(GWP!$C$2:$C$13,MATCH(EPS!I4453,GWP!$B$2:$B$13,0))</f>
        <v>1</v>
      </c>
      <c r="L4453" s="4">
        <f t="shared" si="139"/>
        <v>0</v>
      </c>
    </row>
    <row r="4454" spans="1:12">
      <c r="A4454" t="s">
        <v>10058</v>
      </c>
      <c r="B4454" t="s">
        <v>7381</v>
      </c>
      <c r="C4454" t="s">
        <v>1739</v>
      </c>
      <c r="D4454" t="s">
        <v>6897</v>
      </c>
      <c r="E4454" t="s">
        <v>1702</v>
      </c>
      <c r="H4454" t="str">
        <f>INDEX('Vensim Variables'!$B:$B,MATCH(EPS!$B4454,'Vensim Variables'!$A:$A,0))</f>
        <v>g pollutant</v>
      </c>
      <c r="I4454" t="str">
        <f t="shared" si="138"/>
        <v>CO2</v>
      </c>
      <c r="J4454">
        <f>INDEX(NoSettings!$D:$D,MATCH(EPS!$A4454,NoSettings!$A:$A,0))</f>
        <v>0</v>
      </c>
      <c r="K4454">
        <f>INDEX(GWP!$C$2:$C$13,MATCH(EPS!I4454,GWP!$B$2:$B$13,0))</f>
        <v>1</v>
      </c>
      <c r="L4454" s="4">
        <f t="shared" si="139"/>
        <v>0</v>
      </c>
    </row>
    <row r="4455" spans="1:12">
      <c r="A4455" t="s">
        <v>10059</v>
      </c>
      <c r="B4455" t="s">
        <v>7381</v>
      </c>
      <c r="C4455" t="s">
        <v>1739</v>
      </c>
      <c r="D4455" t="s">
        <v>6897</v>
      </c>
      <c r="E4455" t="s">
        <v>1705</v>
      </c>
      <c r="H4455" t="str">
        <f>INDEX('Vensim Variables'!$B:$B,MATCH(EPS!$B4455,'Vensim Variables'!$A:$A,0))</f>
        <v>g pollutant</v>
      </c>
      <c r="I4455" t="str">
        <f t="shared" si="138"/>
        <v>VOC</v>
      </c>
      <c r="J4455">
        <f>INDEX(NoSettings!$D:$D,MATCH(EPS!$A4455,NoSettings!$A:$A,0))</f>
        <v>0</v>
      </c>
      <c r="K4455">
        <f>INDEX(GWP!$C$2:$C$13,MATCH(EPS!I4455,GWP!$B$2:$B$13,0))</f>
        <v>0</v>
      </c>
      <c r="L4455" s="4">
        <f t="shared" si="139"/>
        <v>0</v>
      </c>
    </row>
    <row r="4456" spans="1:12">
      <c r="A4456" t="s">
        <v>10060</v>
      </c>
      <c r="B4456" t="s">
        <v>7381</v>
      </c>
      <c r="C4456" t="s">
        <v>1739</v>
      </c>
      <c r="D4456" t="s">
        <v>6897</v>
      </c>
      <c r="E4456" t="s">
        <v>1706</v>
      </c>
      <c r="H4456" t="str">
        <f>INDEX('Vensim Variables'!$B:$B,MATCH(EPS!$B4456,'Vensim Variables'!$A:$A,0))</f>
        <v>g pollutant</v>
      </c>
      <c r="I4456" t="str">
        <f t="shared" si="138"/>
        <v>CO</v>
      </c>
      <c r="J4456">
        <f>INDEX(NoSettings!$D:$D,MATCH(EPS!$A4456,NoSettings!$A:$A,0))</f>
        <v>0</v>
      </c>
      <c r="K4456">
        <f>INDEX(GWP!$C$2:$C$13,MATCH(EPS!I4456,GWP!$B$2:$B$13,0))</f>
        <v>0</v>
      </c>
      <c r="L4456" s="4">
        <f t="shared" si="139"/>
        <v>0</v>
      </c>
    </row>
    <row r="4457" spans="1:12">
      <c r="A4457" t="s">
        <v>10061</v>
      </c>
      <c r="B4457" t="s">
        <v>7381</v>
      </c>
      <c r="C4457" t="s">
        <v>1739</v>
      </c>
      <c r="D4457" t="s">
        <v>6897</v>
      </c>
      <c r="E4457" t="s">
        <v>1707</v>
      </c>
      <c r="H4457" t="str">
        <f>INDEX('Vensim Variables'!$B:$B,MATCH(EPS!$B4457,'Vensim Variables'!$A:$A,0))</f>
        <v>g pollutant</v>
      </c>
      <c r="I4457" t="str">
        <f t="shared" si="138"/>
        <v>NOx</v>
      </c>
      <c r="J4457">
        <f>INDEX(NoSettings!$D:$D,MATCH(EPS!$A4457,NoSettings!$A:$A,0))</f>
        <v>0</v>
      </c>
      <c r="K4457">
        <f>INDEX(GWP!$C$2:$C$13,MATCH(EPS!I4457,GWP!$B$2:$B$13,0))</f>
        <v>0</v>
      </c>
      <c r="L4457" s="4">
        <f t="shared" si="139"/>
        <v>0</v>
      </c>
    </row>
    <row r="4458" spans="1:12">
      <c r="A4458" t="s">
        <v>10062</v>
      </c>
      <c r="B4458" t="s">
        <v>7381</v>
      </c>
      <c r="C4458" t="s">
        <v>1739</v>
      </c>
      <c r="D4458" t="s">
        <v>6897</v>
      </c>
      <c r="E4458" t="s">
        <v>1708</v>
      </c>
      <c r="H4458" t="str">
        <f>INDEX('Vensim Variables'!$B:$B,MATCH(EPS!$B4458,'Vensim Variables'!$A:$A,0))</f>
        <v>g pollutant</v>
      </c>
      <c r="I4458" t="str">
        <f t="shared" si="138"/>
        <v>PM10</v>
      </c>
      <c r="J4458">
        <f>INDEX(NoSettings!$D:$D,MATCH(EPS!$A4458,NoSettings!$A:$A,0))</f>
        <v>0</v>
      </c>
      <c r="K4458">
        <f>INDEX(GWP!$C$2:$C$13,MATCH(EPS!I4458,GWP!$B$2:$B$13,0))</f>
        <v>0</v>
      </c>
      <c r="L4458" s="4">
        <f t="shared" si="139"/>
        <v>0</v>
      </c>
    </row>
    <row r="4459" spans="1:12">
      <c r="A4459" t="s">
        <v>10063</v>
      </c>
      <c r="B4459" t="s">
        <v>7381</v>
      </c>
      <c r="C4459" t="s">
        <v>1739</v>
      </c>
      <c r="D4459" t="s">
        <v>6897</v>
      </c>
      <c r="E4459" t="s">
        <v>1709</v>
      </c>
      <c r="H4459" t="str">
        <f>INDEX('Vensim Variables'!$B:$B,MATCH(EPS!$B4459,'Vensim Variables'!$A:$A,0))</f>
        <v>g pollutant</v>
      </c>
      <c r="I4459" t="str">
        <f t="shared" si="138"/>
        <v>PM25</v>
      </c>
      <c r="J4459">
        <f>INDEX(NoSettings!$D:$D,MATCH(EPS!$A4459,NoSettings!$A:$A,0))</f>
        <v>0</v>
      </c>
      <c r="K4459">
        <f>INDEX(GWP!$C$2:$C$13,MATCH(EPS!I4459,GWP!$B$2:$B$13,0))</f>
        <v>0</v>
      </c>
      <c r="L4459" s="4">
        <f t="shared" si="139"/>
        <v>0</v>
      </c>
    </row>
    <row r="4460" spans="1:12">
      <c r="A4460" t="s">
        <v>10064</v>
      </c>
      <c r="B4460" t="s">
        <v>7381</v>
      </c>
      <c r="C4460" t="s">
        <v>1739</v>
      </c>
      <c r="D4460" t="s">
        <v>6897</v>
      </c>
      <c r="E4460" t="s">
        <v>1710</v>
      </c>
      <c r="H4460" t="str">
        <f>INDEX('Vensim Variables'!$B:$B,MATCH(EPS!$B4460,'Vensim Variables'!$A:$A,0))</f>
        <v>g pollutant</v>
      </c>
      <c r="I4460" t="str">
        <f t="shared" si="138"/>
        <v>SOx</v>
      </c>
      <c r="J4460">
        <f>INDEX(NoSettings!$D:$D,MATCH(EPS!$A4460,NoSettings!$A:$A,0))</f>
        <v>0</v>
      </c>
      <c r="K4460">
        <f>INDEX(GWP!$C$2:$C$13,MATCH(EPS!I4460,GWP!$B$2:$B$13,0))</f>
        <v>0</v>
      </c>
      <c r="L4460" s="4">
        <f t="shared" si="139"/>
        <v>0</v>
      </c>
    </row>
    <row r="4461" spans="1:12">
      <c r="A4461" t="s">
        <v>10065</v>
      </c>
      <c r="B4461" t="s">
        <v>7381</v>
      </c>
      <c r="C4461" t="s">
        <v>1739</v>
      </c>
      <c r="D4461" t="s">
        <v>6897</v>
      </c>
      <c r="E4461" t="s">
        <v>1711</v>
      </c>
      <c r="H4461" t="str">
        <f>INDEX('Vensim Variables'!$B:$B,MATCH(EPS!$B4461,'Vensim Variables'!$A:$A,0))</f>
        <v>g pollutant</v>
      </c>
      <c r="I4461" t="str">
        <f t="shared" si="138"/>
        <v>BC</v>
      </c>
      <c r="J4461">
        <f>INDEX(NoSettings!$D:$D,MATCH(EPS!$A4461,NoSettings!$A:$A,0))</f>
        <v>0</v>
      </c>
      <c r="K4461">
        <f>INDEX(GWP!$C$2:$C$13,MATCH(EPS!I4461,GWP!$B$2:$B$13,0))</f>
        <v>0</v>
      </c>
      <c r="L4461" s="4">
        <f t="shared" si="139"/>
        <v>0</v>
      </c>
    </row>
    <row r="4462" spans="1:12">
      <c r="A4462" t="s">
        <v>10066</v>
      </c>
      <c r="B4462" t="s">
        <v>7381</v>
      </c>
      <c r="C4462" t="s">
        <v>1739</v>
      </c>
      <c r="D4462" t="s">
        <v>6897</v>
      </c>
      <c r="E4462" t="s">
        <v>1712</v>
      </c>
      <c r="H4462" t="str">
        <f>INDEX('Vensim Variables'!$B:$B,MATCH(EPS!$B4462,'Vensim Variables'!$A:$A,0))</f>
        <v>g pollutant</v>
      </c>
      <c r="I4462" t="str">
        <f t="shared" si="138"/>
        <v>OC</v>
      </c>
      <c r="J4462">
        <f>INDEX(NoSettings!$D:$D,MATCH(EPS!$A4462,NoSettings!$A:$A,0))</f>
        <v>0</v>
      </c>
      <c r="K4462">
        <f>INDEX(GWP!$C$2:$C$13,MATCH(EPS!I4462,GWP!$B$2:$B$13,0))</f>
        <v>0</v>
      </c>
      <c r="L4462" s="4">
        <f t="shared" si="139"/>
        <v>0</v>
      </c>
    </row>
    <row r="4463" spans="1:12">
      <c r="A4463" t="s">
        <v>10067</v>
      </c>
      <c r="B4463" t="s">
        <v>7381</v>
      </c>
      <c r="C4463" t="s">
        <v>1739</v>
      </c>
      <c r="D4463" t="s">
        <v>6897</v>
      </c>
      <c r="E4463" t="s">
        <v>1713</v>
      </c>
      <c r="H4463" t="str">
        <f>INDEX('Vensim Variables'!$B:$B,MATCH(EPS!$B4463,'Vensim Variables'!$A:$A,0))</f>
        <v>g pollutant</v>
      </c>
      <c r="I4463" t="str">
        <f t="shared" si="138"/>
        <v>CH4</v>
      </c>
      <c r="J4463">
        <f>INDEX(NoSettings!$D:$D,MATCH(EPS!$A4463,NoSettings!$A:$A,0))</f>
        <v>0</v>
      </c>
      <c r="K4463">
        <f>INDEX(GWP!$C$2:$C$13,MATCH(EPS!I4463,GWP!$B$2:$B$13,0))</f>
        <v>28</v>
      </c>
      <c r="L4463" s="4">
        <f t="shared" si="139"/>
        <v>0</v>
      </c>
    </row>
    <row r="4464" spans="1:12">
      <c r="A4464" t="s">
        <v>10068</v>
      </c>
      <c r="B4464" t="s">
        <v>7381</v>
      </c>
      <c r="C4464" t="s">
        <v>1739</v>
      </c>
      <c r="D4464" t="s">
        <v>6897</v>
      </c>
      <c r="E4464" t="s">
        <v>1714</v>
      </c>
      <c r="H4464" t="str">
        <f>INDEX('Vensim Variables'!$B:$B,MATCH(EPS!$B4464,'Vensim Variables'!$A:$A,0))</f>
        <v>g pollutant</v>
      </c>
      <c r="I4464" t="str">
        <f t="shared" si="138"/>
        <v>N2O</v>
      </c>
      <c r="J4464">
        <f>INDEX(NoSettings!$D:$D,MATCH(EPS!$A4464,NoSettings!$A:$A,0))</f>
        <v>0</v>
      </c>
      <c r="K4464">
        <f>INDEX(GWP!$C$2:$C$13,MATCH(EPS!I4464,GWP!$B$2:$B$13,0))</f>
        <v>265</v>
      </c>
      <c r="L4464" s="4">
        <f t="shared" si="139"/>
        <v>0</v>
      </c>
    </row>
    <row r="4465" spans="1:12">
      <c r="A4465" t="s">
        <v>10069</v>
      </c>
      <c r="B4465" t="s">
        <v>7381</v>
      </c>
      <c r="C4465" t="s">
        <v>1739</v>
      </c>
      <c r="D4465" t="s">
        <v>6897</v>
      </c>
      <c r="E4465" t="s">
        <v>1715</v>
      </c>
      <c r="H4465" t="str">
        <f>INDEX('Vensim Variables'!$B:$B,MATCH(EPS!$B4465,'Vensim Variables'!$A:$A,0))</f>
        <v>g pollutant</v>
      </c>
      <c r="I4465" t="str">
        <f t="shared" si="138"/>
        <v>F gases</v>
      </c>
      <c r="J4465">
        <f>INDEX(NoSettings!$D:$D,MATCH(EPS!$A4465,NoSettings!$A:$A,0))</f>
        <v>0</v>
      </c>
      <c r="K4465">
        <f>INDEX(GWP!$C$2:$C$13,MATCH(EPS!I4465,GWP!$B$2:$B$13,0))</f>
        <v>1</v>
      </c>
      <c r="L4465" s="4">
        <f t="shared" si="139"/>
        <v>0</v>
      </c>
    </row>
    <row r="4466" spans="1:12">
      <c r="A4466" t="s">
        <v>10070</v>
      </c>
      <c r="B4466" t="s">
        <v>7381</v>
      </c>
      <c r="C4466" t="s">
        <v>1739</v>
      </c>
      <c r="D4466" t="s">
        <v>6898</v>
      </c>
      <c r="E4466" t="s">
        <v>1702</v>
      </c>
      <c r="H4466" t="str">
        <f>INDEX('Vensim Variables'!$B:$B,MATCH(EPS!$B4466,'Vensim Variables'!$A:$A,0))</f>
        <v>g pollutant</v>
      </c>
      <c r="I4466" t="str">
        <f t="shared" si="138"/>
        <v>CO2</v>
      </c>
      <c r="J4466">
        <f>INDEX(NoSettings!$D:$D,MATCH(EPS!$A4466,NoSettings!$A:$A,0))</f>
        <v>0</v>
      </c>
      <c r="K4466">
        <f>INDEX(GWP!$C$2:$C$13,MATCH(EPS!I4466,GWP!$B$2:$B$13,0))</f>
        <v>1</v>
      </c>
      <c r="L4466" s="4">
        <f t="shared" si="139"/>
        <v>0</v>
      </c>
    </row>
    <row r="4467" spans="1:12">
      <c r="A4467" t="s">
        <v>10071</v>
      </c>
      <c r="B4467" t="s">
        <v>7381</v>
      </c>
      <c r="C4467" t="s">
        <v>1739</v>
      </c>
      <c r="D4467" t="s">
        <v>6898</v>
      </c>
      <c r="E4467" t="s">
        <v>1705</v>
      </c>
      <c r="H4467" t="str">
        <f>INDEX('Vensim Variables'!$B:$B,MATCH(EPS!$B4467,'Vensim Variables'!$A:$A,0))</f>
        <v>g pollutant</v>
      </c>
      <c r="I4467" t="str">
        <f t="shared" si="138"/>
        <v>VOC</v>
      </c>
      <c r="J4467">
        <f>INDEX(NoSettings!$D:$D,MATCH(EPS!$A4467,NoSettings!$A:$A,0))</f>
        <v>0</v>
      </c>
      <c r="K4467">
        <f>INDEX(GWP!$C$2:$C$13,MATCH(EPS!I4467,GWP!$B$2:$B$13,0))</f>
        <v>0</v>
      </c>
      <c r="L4467" s="4">
        <f t="shared" si="139"/>
        <v>0</v>
      </c>
    </row>
    <row r="4468" spans="1:12">
      <c r="A4468" t="s">
        <v>10072</v>
      </c>
      <c r="B4468" t="s">
        <v>7381</v>
      </c>
      <c r="C4468" t="s">
        <v>1739</v>
      </c>
      <c r="D4468" t="s">
        <v>6898</v>
      </c>
      <c r="E4468" t="s">
        <v>1706</v>
      </c>
      <c r="H4468" t="str">
        <f>INDEX('Vensim Variables'!$B:$B,MATCH(EPS!$B4468,'Vensim Variables'!$A:$A,0))</f>
        <v>g pollutant</v>
      </c>
      <c r="I4468" t="str">
        <f t="shared" si="138"/>
        <v>CO</v>
      </c>
      <c r="J4468">
        <f>INDEX(NoSettings!$D:$D,MATCH(EPS!$A4468,NoSettings!$A:$A,0))</f>
        <v>0</v>
      </c>
      <c r="K4468">
        <f>INDEX(GWP!$C$2:$C$13,MATCH(EPS!I4468,GWP!$B$2:$B$13,0))</f>
        <v>0</v>
      </c>
      <c r="L4468" s="4">
        <f t="shared" si="139"/>
        <v>0</v>
      </c>
    </row>
    <row r="4469" spans="1:12">
      <c r="A4469" t="s">
        <v>10073</v>
      </c>
      <c r="B4469" t="s">
        <v>7381</v>
      </c>
      <c r="C4469" t="s">
        <v>1739</v>
      </c>
      <c r="D4469" t="s">
        <v>6898</v>
      </c>
      <c r="E4469" t="s">
        <v>1707</v>
      </c>
      <c r="H4469" t="str">
        <f>INDEX('Vensim Variables'!$B:$B,MATCH(EPS!$B4469,'Vensim Variables'!$A:$A,0))</f>
        <v>g pollutant</v>
      </c>
      <c r="I4469" t="str">
        <f t="shared" si="138"/>
        <v>NOx</v>
      </c>
      <c r="J4469">
        <f>INDEX(NoSettings!$D:$D,MATCH(EPS!$A4469,NoSettings!$A:$A,0))</f>
        <v>0</v>
      </c>
      <c r="K4469">
        <f>INDEX(GWP!$C$2:$C$13,MATCH(EPS!I4469,GWP!$B$2:$B$13,0))</f>
        <v>0</v>
      </c>
      <c r="L4469" s="4">
        <f t="shared" si="139"/>
        <v>0</v>
      </c>
    </row>
    <row r="4470" spans="1:12">
      <c r="A4470" t="s">
        <v>10074</v>
      </c>
      <c r="B4470" t="s">
        <v>7381</v>
      </c>
      <c r="C4470" t="s">
        <v>1739</v>
      </c>
      <c r="D4470" t="s">
        <v>6898</v>
      </c>
      <c r="E4470" t="s">
        <v>1708</v>
      </c>
      <c r="H4470" t="str">
        <f>INDEX('Vensim Variables'!$B:$B,MATCH(EPS!$B4470,'Vensim Variables'!$A:$A,0))</f>
        <v>g pollutant</v>
      </c>
      <c r="I4470" t="str">
        <f t="shared" si="138"/>
        <v>PM10</v>
      </c>
      <c r="J4470">
        <f>INDEX(NoSettings!$D:$D,MATCH(EPS!$A4470,NoSettings!$A:$A,0))</f>
        <v>0</v>
      </c>
      <c r="K4470">
        <f>INDEX(GWP!$C$2:$C$13,MATCH(EPS!I4470,GWP!$B$2:$B$13,0))</f>
        <v>0</v>
      </c>
      <c r="L4470" s="4">
        <f t="shared" si="139"/>
        <v>0</v>
      </c>
    </row>
    <row r="4471" spans="1:12">
      <c r="A4471" t="s">
        <v>10075</v>
      </c>
      <c r="B4471" t="s">
        <v>7381</v>
      </c>
      <c r="C4471" t="s">
        <v>1739</v>
      </c>
      <c r="D4471" t="s">
        <v>6898</v>
      </c>
      <c r="E4471" t="s">
        <v>1709</v>
      </c>
      <c r="H4471" t="str">
        <f>INDEX('Vensim Variables'!$B:$B,MATCH(EPS!$B4471,'Vensim Variables'!$A:$A,0))</f>
        <v>g pollutant</v>
      </c>
      <c r="I4471" t="str">
        <f t="shared" si="138"/>
        <v>PM25</v>
      </c>
      <c r="J4471">
        <f>INDEX(NoSettings!$D:$D,MATCH(EPS!$A4471,NoSettings!$A:$A,0))</f>
        <v>0</v>
      </c>
      <c r="K4471">
        <f>INDEX(GWP!$C$2:$C$13,MATCH(EPS!I4471,GWP!$B$2:$B$13,0))</f>
        <v>0</v>
      </c>
      <c r="L4471" s="4">
        <f t="shared" si="139"/>
        <v>0</v>
      </c>
    </row>
    <row r="4472" spans="1:12">
      <c r="A4472" t="s">
        <v>10076</v>
      </c>
      <c r="B4472" t="s">
        <v>7381</v>
      </c>
      <c r="C4472" t="s">
        <v>1739</v>
      </c>
      <c r="D4472" t="s">
        <v>6898</v>
      </c>
      <c r="E4472" t="s">
        <v>1710</v>
      </c>
      <c r="H4472" t="str">
        <f>INDEX('Vensim Variables'!$B:$B,MATCH(EPS!$B4472,'Vensim Variables'!$A:$A,0))</f>
        <v>g pollutant</v>
      </c>
      <c r="I4472" t="str">
        <f t="shared" si="138"/>
        <v>SOx</v>
      </c>
      <c r="J4472">
        <f>INDEX(NoSettings!$D:$D,MATCH(EPS!$A4472,NoSettings!$A:$A,0))</f>
        <v>0</v>
      </c>
      <c r="K4472">
        <f>INDEX(GWP!$C$2:$C$13,MATCH(EPS!I4472,GWP!$B$2:$B$13,0))</f>
        <v>0</v>
      </c>
      <c r="L4472" s="4">
        <f t="shared" si="139"/>
        <v>0</v>
      </c>
    </row>
    <row r="4473" spans="1:12">
      <c r="A4473" t="s">
        <v>10077</v>
      </c>
      <c r="B4473" t="s">
        <v>7381</v>
      </c>
      <c r="C4473" t="s">
        <v>1739</v>
      </c>
      <c r="D4473" t="s">
        <v>6898</v>
      </c>
      <c r="E4473" t="s">
        <v>1711</v>
      </c>
      <c r="H4473" t="str">
        <f>INDEX('Vensim Variables'!$B:$B,MATCH(EPS!$B4473,'Vensim Variables'!$A:$A,0))</f>
        <v>g pollutant</v>
      </c>
      <c r="I4473" t="str">
        <f t="shared" si="138"/>
        <v>BC</v>
      </c>
      <c r="J4473">
        <f>INDEX(NoSettings!$D:$D,MATCH(EPS!$A4473,NoSettings!$A:$A,0))</f>
        <v>0</v>
      </c>
      <c r="K4473">
        <f>INDEX(GWP!$C$2:$C$13,MATCH(EPS!I4473,GWP!$B$2:$B$13,0))</f>
        <v>0</v>
      </c>
      <c r="L4473" s="4">
        <f t="shared" si="139"/>
        <v>0</v>
      </c>
    </row>
    <row r="4474" spans="1:12">
      <c r="A4474" t="s">
        <v>10078</v>
      </c>
      <c r="B4474" t="s">
        <v>7381</v>
      </c>
      <c r="C4474" t="s">
        <v>1739</v>
      </c>
      <c r="D4474" t="s">
        <v>6898</v>
      </c>
      <c r="E4474" t="s">
        <v>1712</v>
      </c>
      <c r="H4474" t="str">
        <f>INDEX('Vensim Variables'!$B:$B,MATCH(EPS!$B4474,'Vensim Variables'!$A:$A,0))</f>
        <v>g pollutant</v>
      </c>
      <c r="I4474" t="str">
        <f t="shared" si="138"/>
        <v>OC</v>
      </c>
      <c r="J4474">
        <f>INDEX(NoSettings!$D:$D,MATCH(EPS!$A4474,NoSettings!$A:$A,0))</f>
        <v>0</v>
      </c>
      <c r="K4474">
        <f>INDEX(GWP!$C$2:$C$13,MATCH(EPS!I4474,GWP!$B$2:$B$13,0))</f>
        <v>0</v>
      </c>
      <c r="L4474" s="4">
        <f t="shared" si="139"/>
        <v>0</v>
      </c>
    </row>
    <row r="4475" spans="1:12">
      <c r="A4475" t="s">
        <v>10079</v>
      </c>
      <c r="B4475" t="s">
        <v>7381</v>
      </c>
      <c r="C4475" t="s">
        <v>1739</v>
      </c>
      <c r="D4475" t="s">
        <v>6898</v>
      </c>
      <c r="E4475" t="s">
        <v>1713</v>
      </c>
      <c r="H4475" t="str">
        <f>INDEX('Vensim Variables'!$B:$B,MATCH(EPS!$B4475,'Vensim Variables'!$A:$A,0))</f>
        <v>g pollutant</v>
      </c>
      <c r="I4475" t="str">
        <f t="shared" si="138"/>
        <v>CH4</v>
      </c>
      <c r="J4475">
        <f>INDEX(NoSettings!$D:$D,MATCH(EPS!$A4475,NoSettings!$A:$A,0))</f>
        <v>0</v>
      </c>
      <c r="K4475">
        <f>INDEX(GWP!$C$2:$C$13,MATCH(EPS!I4475,GWP!$B$2:$B$13,0))</f>
        <v>28</v>
      </c>
      <c r="L4475" s="4">
        <f t="shared" si="139"/>
        <v>0</v>
      </c>
    </row>
    <row r="4476" spans="1:12">
      <c r="A4476" t="s">
        <v>10080</v>
      </c>
      <c r="B4476" t="s">
        <v>7381</v>
      </c>
      <c r="C4476" t="s">
        <v>1739</v>
      </c>
      <c r="D4476" t="s">
        <v>6898</v>
      </c>
      <c r="E4476" t="s">
        <v>1714</v>
      </c>
      <c r="H4476" t="str">
        <f>INDEX('Vensim Variables'!$B:$B,MATCH(EPS!$B4476,'Vensim Variables'!$A:$A,0))</f>
        <v>g pollutant</v>
      </c>
      <c r="I4476" t="str">
        <f t="shared" si="138"/>
        <v>N2O</v>
      </c>
      <c r="J4476">
        <f>INDEX(NoSettings!$D:$D,MATCH(EPS!$A4476,NoSettings!$A:$A,0))</f>
        <v>0</v>
      </c>
      <c r="K4476">
        <f>INDEX(GWP!$C$2:$C$13,MATCH(EPS!I4476,GWP!$B$2:$B$13,0))</f>
        <v>265</v>
      </c>
      <c r="L4476" s="4">
        <f t="shared" si="139"/>
        <v>0</v>
      </c>
    </row>
    <row r="4477" spans="1:12">
      <c r="A4477" t="s">
        <v>10081</v>
      </c>
      <c r="B4477" t="s">
        <v>7381</v>
      </c>
      <c r="C4477" t="s">
        <v>1739</v>
      </c>
      <c r="D4477" t="s">
        <v>6898</v>
      </c>
      <c r="E4477" t="s">
        <v>1715</v>
      </c>
      <c r="H4477" t="str">
        <f>INDEX('Vensim Variables'!$B:$B,MATCH(EPS!$B4477,'Vensim Variables'!$A:$A,0))</f>
        <v>g pollutant</v>
      </c>
      <c r="I4477" t="str">
        <f t="shared" si="138"/>
        <v>F gases</v>
      </c>
      <c r="J4477">
        <f>INDEX(NoSettings!$D:$D,MATCH(EPS!$A4477,NoSettings!$A:$A,0))</f>
        <v>0</v>
      </c>
      <c r="K4477">
        <f>INDEX(GWP!$C$2:$C$13,MATCH(EPS!I4477,GWP!$B$2:$B$13,0))</f>
        <v>1</v>
      </c>
      <c r="L4477" s="4">
        <f t="shared" si="139"/>
        <v>0</v>
      </c>
    </row>
    <row r="4478" spans="1:12">
      <c r="A4478" t="s">
        <v>10082</v>
      </c>
      <c r="B4478" t="s">
        <v>7381</v>
      </c>
      <c r="C4478" t="s">
        <v>1740</v>
      </c>
      <c r="D4478" t="s">
        <v>6874</v>
      </c>
      <c r="E4478" t="s">
        <v>1702</v>
      </c>
      <c r="H4478" t="str">
        <f>INDEX('Vensim Variables'!$B:$B,MATCH(EPS!$B4478,'Vensim Variables'!$A:$A,0))</f>
        <v>g pollutant</v>
      </c>
      <c r="I4478" t="str">
        <f t="shared" si="138"/>
        <v>CO2</v>
      </c>
      <c r="J4478">
        <f>INDEX(NoSettings!$D:$D,MATCH(EPS!$A4478,NoSettings!$A:$A,0))</f>
        <v>4060050000000</v>
      </c>
      <c r="K4478">
        <f>INDEX(GWP!$C$2:$C$13,MATCH(EPS!I4478,GWP!$B$2:$B$13,0))</f>
        <v>1</v>
      </c>
      <c r="L4478" s="4">
        <f t="shared" si="139"/>
        <v>4.0600500000000004</v>
      </c>
    </row>
    <row r="4479" spans="1:12">
      <c r="A4479" t="s">
        <v>10083</v>
      </c>
      <c r="B4479" t="s">
        <v>7381</v>
      </c>
      <c r="C4479" t="s">
        <v>1740</v>
      </c>
      <c r="D4479" t="s">
        <v>6874</v>
      </c>
      <c r="E4479" t="s">
        <v>1705</v>
      </c>
      <c r="H4479" t="str">
        <f>INDEX('Vensim Variables'!$B:$B,MATCH(EPS!$B4479,'Vensim Variables'!$A:$A,0))</f>
        <v>g pollutant</v>
      </c>
      <c r="I4479" t="str">
        <f t="shared" si="138"/>
        <v>VOC</v>
      </c>
      <c r="J4479">
        <f>INDEX(NoSettings!$D:$D,MATCH(EPS!$A4479,NoSettings!$A:$A,0))</f>
        <v>3057120000</v>
      </c>
      <c r="K4479">
        <f>INDEX(GWP!$C$2:$C$13,MATCH(EPS!I4479,GWP!$B$2:$B$13,0))</f>
        <v>0</v>
      </c>
      <c r="L4479" s="4">
        <f t="shared" si="139"/>
        <v>0</v>
      </c>
    </row>
    <row r="4480" spans="1:12">
      <c r="A4480" t="s">
        <v>10084</v>
      </c>
      <c r="B4480" t="s">
        <v>7381</v>
      </c>
      <c r="C4480" t="s">
        <v>1740</v>
      </c>
      <c r="D4480" t="s">
        <v>6874</v>
      </c>
      <c r="E4480" t="s">
        <v>1706</v>
      </c>
      <c r="H4480" t="str">
        <f>INDEX('Vensim Variables'!$B:$B,MATCH(EPS!$B4480,'Vensim Variables'!$A:$A,0))</f>
        <v>g pollutant</v>
      </c>
      <c r="I4480" t="str">
        <f t="shared" si="138"/>
        <v>CO</v>
      </c>
      <c r="J4480">
        <f>INDEX(NoSettings!$D:$D,MATCH(EPS!$A4480,NoSettings!$A:$A,0))</f>
        <v>51564600000</v>
      </c>
      <c r="K4480">
        <f>INDEX(GWP!$C$2:$C$13,MATCH(EPS!I4480,GWP!$B$2:$B$13,0))</f>
        <v>0</v>
      </c>
      <c r="L4480" s="4">
        <f t="shared" si="139"/>
        <v>0</v>
      </c>
    </row>
    <row r="4481" spans="1:12">
      <c r="A4481" t="s">
        <v>10085</v>
      </c>
      <c r="B4481" t="s">
        <v>7381</v>
      </c>
      <c r="C4481" t="s">
        <v>1740</v>
      </c>
      <c r="D4481" t="s">
        <v>6874</v>
      </c>
      <c r="E4481" t="s">
        <v>1707</v>
      </c>
      <c r="H4481" t="str">
        <f>INDEX('Vensim Variables'!$B:$B,MATCH(EPS!$B4481,'Vensim Variables'!$A:$A,0))</f>
        <v>g pollutant</v>
      </c>
      <c r="I4481" t="str">
        <f t="shared" si="138"/>
        <v>NOx</v>
      </c>
      <c r="J4481">
        <f>INDEX(NoSettings!$D:$D,MATCH(EPS!$A4481,NoSettings!$A:$A,0))</f>
        <v>33491300000</v>
      </c>
      <c r="K4481">
        <f>INDEX(GWP!$C$2:$C$13,MATCH(EPS!I4481,GWP!$B$2:$B$13,0))</f>
        <v>0</v>
      </c>
      <c r="L4481" s="4">
        <f t="shared" si="139"/>
        <v>0</v>
      </c>
    </row>
    <row r="4482" spans="1:12">
      <c r="A4482" t="s">
        <v>10086</v>
      </c>
      <c r="B4482" t="s">
        <v>7381</v>
      </c>
      <c r="C4482" t="s">
        <v>1740</v>
      </c>
      <c r="D4482" t="s">
        <v>6874</v>
      </c>
      <c r="E4482" t="s">
        <v>1708</v>
      </c>
      <c r="H4482" t="str">
        <f>INDEX('Vensim Variables'!$B:$B,MATCH(EPS!$B4482,'Vensim Variables'!$A:$A,0))</f>
        <v>g pollutant</v>
      </c>
      <c r="I4482" t="str">
        <f t="shared" si="138"/>
        <v>PM10</v>
      </c>
      <c r="J4482">
        <f>INDEX(NoSettings!$D:$D,MATCH(EPS!$A4482,NoSettings!$A:$A,0))</f>
        <v>6191670000</v>
      </c>
      <c r="K4482">
        <f>INDEX(GWP!$C$2:$C$13,MATCH(EPS!I4482,GWP!$B$2:$B$13,0))</f>
        <v>0</v>
      </c>
      <c r="L4482" s="4">
        <f t="shared" si="139"/>
        <v>0</v>
      </c>
    </row>
    <row r="4483" spans="1:12">
      <c r="A4483" t="s">
        <v>10087</v>
      </c>
      <c r="B4483" t="s">
        <v>7381</v>
      </c>
      <c r="C4483" t="s">
        <v>1740</v>
      </c>
      <c r="D4483" t="s">
        <v>6874</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INDEX(NoSettings!$D:$D,MATCH(EPS!$A4483,NoSettings!$A:$A,0))</f>
        <v>5425440000</v>
      </c>
      <c r="K4483">
        <f>INDEX(GWP!$C$2:$C$13,MATCH(EPS!I4483,GWP!$B$2:$B$13,0))</f>
        <v>0</v>
      </c>
      <c r="L4483" s="4">
        <f t="shared" ref="L4483:L4546" si="141">IF(H4483="g pollutant",K4483*J4483/10^12,IF(H4483="MMTCO2e",J4483,IF(H4483="MWh",J4483,0)))</f>
        <v>0</v>
      </c>
    </row>
    <row r="4484" spans="1:12">
      <c r="A4484" t="s">
        <v>10088</v>
      </c>
      <c r="B4484" t="s">
        <v>7381</v>
      </c>
      <c r="C4484" t="s">
        <v>1740</v>
      </c>
      <c r="D4484" t="s">
        <v>6874</v>
      </c>
      <c r="E4484" t="s">
        <v>1710</v>
      </c>
      <c r="H4484" t="str">
        <f>INDEX('Vensim Variables'!$B:$B,MATCH(EPS!$B4484,'Vensim Variables'!$A:$A,0))</f>
        <v>g pollutant</v>
      </c>
      <c r="I4484" t="str">
        <f t="shared" si="140"/>
        <v>SOx</v>
      </c>
      <c r="J4484">
        <f>INDEX(NoSettings!$D:$D,MATCH(EPS!$A4484,NoSettings!$A:$A,0))</f>
        <v>22971800000</v>
      </c>
      <c r="K4484">
        <f>INDEX(GWP!$C$2:$C$13,MATCH(EPS!I4484,GWP!$B$2:$B$13,0))</f>
        <v>0</v>
      </c>
      <c r="L4484" s="4">
        <f t="shared" si="141"/>
        <v>0</v>
      </c>
    </row>
    <row r="4485" spans="1:12">
      <c r="A4485" t="s">
        <v>10089</v>
      </c>
      <c r="B4485" t="s">
        <v>7381</v>
      </c>
      <c r="C4485" t="s">
        <v>1740</v>
      </c>
      <c r="D4485" t="s">
        <v>6874</v>
      </c>
      <c r="E4485" t="s">
        <v>1711</v>
      </c>
      <c r="H4485" t="str">
        <f>INDEX('Vensim Variables'!$B:$B,MATCH(EPS!$B4485,'Vensim Variables'!$A:$A,0))</f>
        <v>g pollutant</v>
      </c>
      <c r="I4485" t="str">
        <f t="shared" si="140"/>
        <v>BC</v>
      </c>
      <c r="J4485">
        <f>INDEX(NoSettings!$D:$D,MATCH(EPS!$A4485,NoSettings!$A:$A,0))</f>
        <v>420076000</v>
      </c>
      <c r="K4485">
        <f>INDEX(GWP!$C$2:$C$13,MATCH(EPS!I4485,GWP!$B$2:$B$13,0))</f>
        <v>0</v>
      </c>
      <c r="L4485" s="4">
        <f t="shared" si="141"/>
        <v>0</v>
      </c>
    </row>
    <row r="4486" spans="1:12">
      <c r="A4486" t="s">
        <v>10090</v>
      </c>
      <c r="B4486" t="s">
        <v>7381</v>
      </c>
      <c r="C4486" t="s">
        <v>1740</v>
      </c>
      <c r="D4486" t="s">
        <v>6874</v>
      </c>
      <c r="E4486" t="s">
        <v>1712</v>
      </c>
      <c r="H4486" t="str">
        <f>INDEX('Vensim Variables'!$B:$B,MATCH(EPS!$B4486,'Vensim Variables'!$A:$A,0))</f>
        <v>g pollutant</v>
      </c>
      <c r="I4486" t="str">
        <f t="shared" si="140"/>
        <v>OC</v>
      </c>
      <c r="J4486">
        <f>INDEX(NoSettings!$D:$D,MATCH(EPS!$A4486,NoSettings!$A:$A,0))</f>
        <v>2060150000</v>
      </c>
      <c r="K4486">
        <f>INDEX(GWP!$C$2:$C$13,MATCH(EPS!I4486,GWP!$B$2:$B$13,0))</f>
        <v>0</v>
      </c>
      <c r="L4486" s="4">
        <f t="shared" si="141"/>
        <v>0</v>
      </c>
    </row>
    <row r="4487" spans="1:12">
      <c r="A4487" t="s">
        <v>10091</v>
      </c>
      <c r="B4487" t="s">
        <v>7381</v>
      </c>
      <c r="C4487" t="s">
        <v>1740</v>
      </c>
      <c r="D4487" t="s">
        <v>6874</v>
      </c>
      <c r="E4487" t="s">
        <v>1713</v>
      </c>
      <c r="H4487" t="str">
        <f>INDEX('Vensim Variables'!$B:$B,MATCH(EPS!$B4487,'Vensim Variables'!$A:$A,0))</f>
        <v>g pollutant</v>
      </c>
      <c r="I4487" t="str">
        <f t="shared" si="140"/>
        <v>CH4</v>
      </c>
      <c r="J4487">
        <f>INDEX(NoSettings!$D:$D,MATCH(EPS!$A4487,NoSettings!$A:$A,0))</f>
        <v>198180000</v>
      </c>
      <c r="K4487">
        <f>INDEX(GWP!$C$2:$C$13,MATCH(EPS!I4487,GWP!$B$2:$B$13,0))</f>
        <v>28</v>
      </c>
      <c r="L4487" s="4">
        <f t="shared" si="141"/>
        <v>5.5490399999999999E-3</v>
      </c>
    </row>
    <row r="4488" spans="1:12">
      <c r="A4488" t="s">
        <v>10092</v>
      </c>
      <c r="B4488" t="s">
        <v>7381</v>
      </c>
      <c r="C4488" t="s">
        <v>1740</v>
      </c>
      <c r="D4488" t="s">
        <v>6874</v>
      </c>
      <c r="E4488" t="s">
        <v>1714</v>
      </c>
      <c r="H4488" t="str">
        <f>INDEX('Vensim Variables'!$B:$B,MATCH(EPS!$B4488,'Vensim Variables'!$A:$A,0))</f>
        <v>g pollutant</v>
      </c>
      <c r="I4488" t="str">
        <f t="shared" si="140"/>
        <v>N2O</v>
      </c>
      <c r="J4488">
        <f>INDEX(NoSettings!$D:$D,MATCH(EPS!$A4488,NoSettings!$A:$A,0))</f>
        <v>39636000</v>
      </c>
      <c r="K4488">
        <f>INDEX(GWP!$C$2:$C$13,MATCH(EPS!I4488,GWP!$B$2:$B$13,0))</f>
        <v>265</v>
      </c>
      <c r="L4488" s="4">
        <f t="shared" si="141"/>
        <v>1.050354E-2</v>
      </c>
    </row>
    <row r="4489" spans="1:12">
      <c r="A4489" t="s">
        <v>10093</v>
      </c>
      <c r="B4489" t="s">
        <v>7381</v>
      </c>
      <c r="C4489" t="s">
        <v>1740</v>
      </c>
      <c r="D4489" t="s">
        <v>6874</v>
      </c>
      <c r="E4489" t="s">
        <v>1715</v>
      </c>
      <c r="H4489" t="str">
        <f>INDEX('Vensim Variables'!$B:$B,MATCH(EPS!$B4489,'Vensim Variables'!$A:$A,0))</f>
        <v>g pollutant</v>
      </c>
      <c r="I4489" t="str">
        <f t="shared" si="140"/>
        <v>F gases</v>
      </c>
      <c r="J4489">
        <f>INDEX(NoSettings!$D:$D,MATCH(EPS!$A4489,NoSettings!$A:$A,0))</f>
        <v>0</v>
      </c>
      <c r="K4489">
        <f>INDEX(GWP!$C$2:$C$13,MATCH(EPS!I4489,GWP!$B$2:$B$13,0))</f>
        <v>1</v>
      </c>
      <c r="L4489" s="4">
        <f t="shared" si="141"/>
        <v>0</v>
      </c>
    </row>
    <row r="4490" spans="1:12">
      <c r="A4490" t="s">
        <v>10094</v>
      </c>
      <c r="B4490" t="s">
        <v>7381</v>
      </c>
      <c r="C4490" t="s">
        <v>1740</v>
      </c>
      <c r="D4490" t="s">
        <v>6875</v>
      </c>
      <c r="E4490" t="s">
        <v>1702</v>
      </c>
      <c r="H4490" t="str">
        <f>INDEX('Vensim Variables'!$B:$B,MATCH(EPS!$B4490,'Vensim Variables'!$A:$A,0))</f>
        <v>g pollutant</v>
      </c>
      <c r="I4490" t="str">
        <f t="shared" si="140"/>
        <v>CO2</v>
      </c>
      <c r="J4490">
        <f>INDEX(NoSettings!$D:$D,MATCH(EPS!$A4490,NoSettings!$A:$A,0))</f>
        <v>0</v>
      </c>
      <c r="K4490">
        <f>INDEX(GWP!$C$2:$C$13,MATCH(EPS!I4490,GWP!$B$2:$B$13,0))</f>
        <v>1</v>
      </c>
      <c r="L4490" s="4">
        <f t="shared" si="141"/>
        <v>0</v>
      </c>
    </row>
    <row r="4491" spans="1:12">
      <c r="A4491" t="s">
        <v>10095</v>
      </c>
      <c r="B4491" t="s">
        <v>7381</v>
      </c>
      <c r="C4491" t="s">
        <v>1740</v>
      </c>
      <c r="D4491" t="s">
        <v>6875</v>
      </c>
      <c r="E4491" t="s">
        <v>1705</v>
      </c>
      <c r="H4491" t="str">
        <f>INDEX('Vensim Variables'!$B:$B,MATCH(EPS!$B4491,'Vensim Variables'!$A:$A,0))</f>
        <v>g pollutant</v>
      </c>
      <c r="I4491" t="str">
        <f t="shared" si="140"/>
        <v>VOC</v>
      </c>
      <c r="J4491">
        <f>INDEX(NoSettings!$D:$D,MATCH(EPS!$A4491,NoSettings!$A:$A,0))</f>
        <v>0</v>
      </c>
      <c r="K4491">
        <f>INDEX(GWP!$C$2:$C$13,MATCH(EPS!I4491,GWP!$B$2:$B$13,0))</f>
        <v>0</v>
      </c>
      <c r="L4491" s="4">
        <f t="shared" si="141"/>
        <v>0</v>
      </c>
    </row>
    <row r="4492" spans="1:12">
      <c r="A4492" t="s">
        <v>10096</v>
      </c>
      <c r="B4492" t="s">
        <v>7381</v>
      </c>
      <c r="C4492" t="s">
        <v>1740</v>
      </c>
      <c r="D4492" t="s">
        <v>6875</v>
      </c>
      <c r="E4492" t="s">
        <v>1706</v>
      </c>
      <c r="H4492" t="str">
        <f>INDEX('Vensim Variables'!$B:$B,MATCH(EPS!$B4492,'Vensim Variables'!$A:$A,0))</f>
        <v>g pollutant</v>
      </c>
      <c r="I4492" t="str">
        <f t="shared" si="140"/>
        <v>CO</v>
      </c>
      <c r="J4492">
        <f>INDEX(NoSettings!$D:$D,MATCH(EPS!$A4492,NoSettings!$A:$A,0))</f>
        <v>0</v>
      </c>
      <c r="K4492">
        <f>INDEX(GWP!$C$2:$C$13,MATCH(EPS!I4492,GWP!$B$2:$B$13,0))</f>
        <v>0</v>
      </c>
      <c r="L4492" s="4">
        <f t="shared" si="141"/>
        <v>0</v>
      </c>
    </row>
    <row r="4493" spans="1:12">
      <c r="A4493" t="s">
        <v>10097</v>
      </c>
      <c r="B4493" t="s">
        <v>7381</v>
      </c>
      <c r="C4493" t="s">
        <v>1740</v>
      </c>
      <c r="D4493" t="s">
        <v>6875</v>
      </c>
      <c r="E4493" t="s">
        <v>1707</v>
      </c>
      <c r="H4493" t="str">
        <f>INDEX('Vensim Variables'!$B:$B,MATCH(EPS!$B4493,'Vensim Variables'!$A:$A,0))</f>
        <v>g pollutant</v>
      </c>
      <c r="I4493" t="str">
        <f t="shared" si="140"/>
        <v>NOx</v>
      </c>
      <c r="J4493">
        <f>INDEX(NoSettings!$D:$D,MATCH(EPS!$A4493,NoSettings!$A:$A,0))</f>
        <v>0</v>
      </c>
      <c r="K4493">
        <f>INDEX(GWP!$C$2:$C$13,MATCH(EPS!I4493,GWP!$B$2:$B$13,0))</f>
        <v>0</v>
      </c>
      <c r="L4493" s="4">
        <f t="shared" si="141"/>
        <v>0</v>
      </c>
    </row>
    <row r="4494" spans="1:12">
      <c r="A4494" t="s">
        <v>10098</v>
      </c>
      <c r="B4494" t="s">
        <v>7381</v>
      </c>
      <c r="C4494" t="s">
        <v>1740</v>
      </c>
      <c r="D4494" t="s">
        <v>6875</v>
      </c>
      <c r="E4494" t="s">
        <v>1708</v>
      </c>
      <c r="H4494" t="str">
        <f>INDEX('Vensim Variables'!$B:$B,MATCH(EPS!$B4494,'Vensim Variables'!$A:$A,0))</f>
        <v>g pollutant</v>
      </c>
      <c r="I4494" t="str">
        <f t="shared" si="140"/>
        <v>PM10</v>
      </c>
      <c r="J4494">
        <f>INDEX(NoSettings!$D:$D,MATCH(EPS!$A4494,NoSettings!$A:$A,0))</f>
        <v>0</v>
      </c>
      <c r="K4494">
        <f>INDEX(GWP!$C$2:$C$13,MATCH(EPS!I4494,GWP!$B$2:$B$13,0))</f>
        <v>0</v>
      </c>
      <c r="L4494" s="4">
        <f t="shared" si="141"/>
        <v>0</v>
      </c>
    </row>
    <row r="4495" spans="1:12">
      <c r="A4495" t="s">
        <v>10099</v>
      </c>
      <c r="B4495" t="s">
        <v>7381</v>
      </c>
      <c r="C4495" t="s">
        <v>1740</v>
      </c>
      <c r="D4495" t="s">
        <v>6875</v>
      </c>
      <c r="E4495" t="s">
        <v>1709</v>
      </c>
      <c r="H4495" t="str">
        <f>INDEX('Vensim Variables'!$B:$B,MATCH(EPS!$B4495,'Vensim Variables'!$A:$A,0))</f>
        <v>g pollutant</v>
      </c>
      <c r="I4495" t="str">
        <f t="shared" si="140"/>
        <v>PM25</v>
      </c>
      <c r="J4495">
        <f>INDEX(NoSettings!$D:$D,MATCH(EPS!$A4495,NoSettings!$A:$A,0))</f>
        <v>0</v>
      </c>
      <c r="K4495">
        <f>INDEX(GWP!$C$2:$C$13,MATCH(EPS!I4495,GWP!$B$2:$B$13,0))</f>
        <v>0</v>
      </c>
      <c r="L4495" s="4">
        <f t="shared" si="141"/>
        <v>0</v>
      </c>
    </row>
    <row r="4496" spans="1:12">
      <c r="A4496" t="s">
        <v>10100</v>
      </c>
      <c r="B4496" t="s">
        <v>7381</v>
      </c>
      <c r="C4496" t="s">
        <v>1740</v>
      </c>
      <c r="D4496" t="s">
        <v>6875</v>
      </c>
      <c r="E4496" t="s">
        <v>1710</v>
      </c>
      <c r="H4496" t="str">
        <f>INDEX('Vensim Variables'!$B:$B,MATCH(EPS!$B4496,'Vensim Variables'!$A:$A,0))</f>
        <v>g pollutant</v>
      </c>
      <c r="I4496" t="str">
        <f t="shared" si="140"/>
        <v>SOx</v>
      </c>
      <c r="J4496">
        <f>INDEX(NoSettings!$D:$D,MATCH(EPS!$A4496,NoSettings!$A:$A,0))</f>
        <v>0</v>
      </c>
      <c r="K4496">
        <f>INDEX(GWP!$C$2:$C$13,MATCH(EPS!I4496,GWP!$B$2:$B$13,0))</f>
        <v>0</v>
      </c>
      <c r="L4496" s="4">
        <f t="shared" si="141"/>
        <v>0</v>
      </c>
    </row>
    <row r="4497" spans="1:12">
      <c r="A4497" t="s">
        <v>10101</v>
      </c>
      <c r="B4497" t="s">
        <v>7381</v>
      </c>
      <c r="C4497" t="s">
        <v>1740</v>
      </c>
      <c r="D4497" t="s">
        <v>6875</v>
      </c>
      <c r="E4497" t="s">
        <v>1711</v>
      </c>
      <c r="H4497" t="str">
        <f>INDEX('Vensim Variables'!$B:$B,MATCH(EPS!$B4497,'Vensim Variables'!$A:$A,0))</f>
        <v>g pollutant</v>
      </c>
      <c r="I4497" t="str">
        <f t="shared" si="140"/>
        <v>BC</v>
      </c>
      <c r="J4497">
        <f>INDEX(NoSettings!$D:$D,MATCH(EPS!$A4497,NoSettings!$A:$A,0))</f>
        <v>0</v>
      </c>
      <c r="K4497">
        <f>INDEX(GWP!$C$2:$C$13,MATCH(EPS!I4497,GWP!$B$2:$B$13,0))</f>
        <v>0</v>
      </c>
      <c r="L4497" s="4">
        <f t="shared" si="141"/>
        <v>0</v>
      </c>
    </row>
    <row r="4498" spans="1:12">
      <c r="A4498" t="s">
        <v>10102</v>
      </c>
      <c r="B4498" t="s">
        <v>7381</v>
      </c>
      <c r="C4498" t="s">
        <v>1740</v>
      </c>
      <c r="D4498" t="s">
        <v>6875</v>
      </c>
      <c r="E4498" t="s">
        <v>1712</v>
      </c>
      <c r="H4498" t="str">
        <f>INDEX('Vensim Variables'!$B:$B,MATCH(EPS!$B4498,'Vensim Variables'!$A:$A,0))</f>
        <v>g pollutant</v>
      </c>
      <c r="I4498" t="str">
        <f t="shared" si="140"/>
        <v>OC</v>
      </c>
      <c r="J4498">
        <f>INDEX(NoSettings!$D:$D,MATCH(EPS!$A4498,NoSettings!$A:$A,0))</f>
        <v>0</v>
      </c>
      <c r="K4498">
        <f>INDEX(GWP!$C$2:$C$13,MATCH(EPS!I4498,GWP!$B$2:$B$13,0))</f>
        <v>0</v>
      </c>
      <c r="L4498" s="4">
        <f t="shared" si="141"/>
        <v>0</v>
      </c>
    </row>
    <row r="4499" spans="1:12">
      <c r="A4499" t="s">
        <v>10103</v>
      </c>
      <c r="B4499" t="s">
        <v>7381</v>
      </c>
      <c r="C4499" t="s">
        <v>1740</v>
      </c>
      <c r="D4499" t="s">
        <v>6875</v>
      </c>
      <c r="E4499" t="s">
        <v>1713</v>
      </c>
      <c r="H4499" t="str">
        <f>INDEX('Vensim Variables'!$B:$B,MATCH(EPS!$B4499,'Vensim Variables'!$A:$A,0))</f>
        <v>g pollutant</v>
      </c>
      <c r="I4499" t="str">
        <f t="shared" si="140"/>
        <v>CH4</v>
      </c>
      <c r="J4499">
        <f>INDEX(NoSettings!$D:$D,MATCH(EPS!$A4499,NoSettings!$A:$A,0))</f>
        <v>0</v>
      </c>
      <c r="K4499">
        <f>INDEX(GWP!$C$2:$C$13,MATCH(EPS!I4499,GWP!$B$2:$B$13,0))</f>
        <v>28</v>
      </c>
      <c r="L4499" s="4">
        <f t="shared" si="141"/>
        <v>0</v>
      </c>
    </row>
    <row r="4500" spans="1:12">
      <c r="A4500" t="s">
        <v>10104</v>
      </c>
      <c r="B4500" t="s">
        <v>7381</v>
      </c>
      <c r="C4500" t="s">
        <v>1740</v>
      </c>
      <c r="D4500" t="s">
        <v>6875</v>
      </c>
      <c r="E4500" t="s">
        <v>1714</v>
      </c>
      <c r="H4500" t="str">
        <f>INDEX('Vensim Variables'!$B:$B,MATCH(EPS!$B4500,'Vensim Variables'!$A:$A,0))</f>
        <v>g pollutant</v>
      </c>
      <c r="I4500" t="str">
        <f t="shared" si="140"/>
        <v>N2O</v>
      </c>
      <c r="J4500">
        <f>INDEX(NoSettings!$D:$D,MATCH(EPS!$A4500,NoSettings!$A:$A,0))</f>
        <v>0</v>
      </c>
      <c r="K4500">
        <f>INDEX(GWP!$C$2:$C$13,MATCH(EPS!I4500,GWP!$B$2:$B$13,0))</f>
        <v>265</v>
      </c>
      <c r="L4500" s="4">
        <f t="shared" si="141"/>
        <v>0</v>
      </c>
    </row>
    <row r="4501" spans="1:12">
      <c r="A4501" t="s">
        <v>10105</v>
      </c>
      <c r="B4501" t="s">
        <v>7381</v>
      </c>
      <c r="C4501" t="s">
        <v>1740</v>
      </c>
      <c r="D4501" t="s">
        <v>6875</v>
      </c>
      <c r="E4501" t="s">
        <v>1715</v>
      </c>
      <c r="H4501" t="str">
        <f>INDEX('Vensim Variables'!$B:$B,MATCH(EPS!$B4501,'Vensim Variables'!$A:$A,0))</f>
        <v>g pollutant</v>
      </c>
      <c r="I4501" t="str">
        <f t="shared" si="140"/>
        <v>F gases</v>
      </c>
      <c r="J4501">
        <f>INDEX(NoSettings!$D:$D,MATCH(EPS!$A4501,NoSettings!$A:$A,0))</f>
        <v>0</v>
      </c>
      <c r="K4501">
        <f>INDEX(GWP!$C$2:$C$13,MATCH(EPS!I4501,GWP!$B$2:$B$13,0))</f>
        <v>1</v>
      </c>
      <c r="L4501" s="4">
        <f t="shared" si="141"/>
        <v>0</v>
      </c>
    </row>
    <row r="4502" spans="1:12">
      <c r="A4502" t="s">
        <v>10106</v>
      </c>
      <c r="B4502" t="s">
        <v>7381</v>
      </c>
      <c r="C4502" t="s">
        <v>1740</v>
      </c>
      <c r="D4502" t="s">
        <v>6876</v>
      </c>
      <c r="E4502" t="s">
        <v>1702</v>
      </c>
      <c r="H4502" t="str">
        <f>INDEX('Vensim Variables'!$B:$B,MATCH(EPS!$B4502,'Vensim Variables'!$A:$A,0))</f>
        <v>g pollutant</v>
      </c>
      <c r="I4502" t="str">
        <f t="shared" si="140"/>
        <v>CO2</v>
      </c>
      <c r="J4502">
        <f>INDEX(NoSettings!$D:$D,MATCH(EPS!$A4502,NoSettings!$A:$A,0))</f>
        <v>0</v>
      </c>
      <c r="K4502">
        <f>INDEX(GWP!$C$2:$C$13,MATCH(EPS!I4502,GWP!$B$2:$B$13,0))</f>
        <v>1</v>
      </c>
      <c r="L4502" s="4">
        <f t="shared" si="141"/>
        <v>0</v>
      </c>
    </row>
    <row r="4503" spans="1:12">
      <c r="A4503" t="s">
        <v>10107</v>
      </c>
      <c r="B4503" t="s">
        <v>7381</v>
      </c>
      <c r="C4503" t="s">
        <v>1740</v>
      </c>
      <c r="D4503" t="s">
        <v>6876</v>
      </c>
      <c r="E4503" t="s">
        <v>1705</v>
      </c>
      <c r="H4503" t="str">
        <f>INDEX('Vensim Variables'!$B:$B,MATCH(EPS!$B4503,'Vensim Variables'!$A:$A,0))</f>
        <v>g pollutant</v>
      </c>
      <c r="I4503" t="str">
        <f t="shared" si="140"/>
        <v>VOC</v>
      </c>
      <c r="J4503">
        <f>INDEX(NoSettings!$D:$D,MATCH(EPS!$A4503,NoSettings!$A:$A,0))</f>
        <v>0</v>
      </c>
      <c r="K4503">
        <f>INDEX(GWP!$C$2:$C$13,MATCH(EPS!I4503,GWP!$B$2:$B$13,0))</f>
        <v>0</v>
      </c>
      <c r="L4503" s="4">
        <f t="shared" si="141"/>
        <v>0</v>
      </c>
    </row>
    <row r="4504" spans="1:12">
      <c r="A4504" t="s">
        <v>10108</v>
      </c>
      <c r="B4504" t="s">
        <v>7381</v>
      </c>
      <c r="C4504" t="s">
        <v>1740</v>
      </c>
      <c r="D4504" t="s">
        <v>6876</v>
      </c>
      <c r="E4504" t="s">
        <v>1706</v>
      </c>
      <c r="H4504" t="str">
        <f>INDEX('Vensim Variables'!$B:$B,MATCH(EPS!$B4504,'Vensim Variables'!$A:$A,0))</f>
        <v>g pollutant</v>
      </c>
      <c r="I4504" t="str">
        <f t="shared" si="140"/>
        <v>CO</v>
      </c>
      <c r="J4504">
        <f>INDEX(NoSettings!$D:$D,MATCH(EPS!$A4504,NoSettings!$A:$A,0))</f>
        <v>0</v>
      </c>
      <c r="K4504">
        <f>INDEX(GWP!$C$2:$C$13,MATCH(EPS!I4504,GWP!$B$2:$B$13,0))</f>
        <v>0</v>
      </c>
      <c r="L4504" s="4">
        <f t="shared" si="141"/>
        <v>0</v>
      </c>
    </row>
    <row r="4505" spans="1:12">
      <c r="A4505" t="s">
        <v>10109</v>
      </c>
      <c r="B4505" t="s">
        <v>7381</v>
      </c>
      <c r="C4505" t="s">
        <v>1740</v>
      </c>
      <c r="D4505" t="s">
        <v>6876</v>
      </c>
      <c r="E4505" t="s">
        <v>1707</v>
      </c>
      <c r="H4505" t="str">
        <f>INDEX('Vensim Variables'!$B:$B,MATCH(EPS!$B4505,'Vensim Variables'!$A:$A,0))</f>
        <v>g pollutant</v>
      </c>
      <c r="I4505" t="str">
        <f t="shared" si="140"/>
        <v>NOx</v>
      </c>
      <c r="J4505">
        <f>INDEX(NoSettings!$D:$D,MATCH(EPS!$A4505,NoSettings!$A:$A,0))</f>
        <v>0</v>
      </c>
      <c r="K4505">
        <f>INDEX(GWP!$C$2:$C$13,MATCH(EPS!I4505,GWP!$B$2:$B$13,0))</f>
        <v>0</v>
      </c>
      <c r="L4505" s="4">
        <f t="shared" si="141"/>
        <v>0</v>
      </c>
    </row>
    <row r="4506" spans="1:12">
      <c r="A4506" t="s">
        <v>10110</v>
      </c>
      <c r="B4506" t="s">
        <v>7381</v>
      </c>
      <c r="C4506" t="s">
        <v>1740</v>
      </c>
      <c r="D4506" t="s">
        <v>6876</v>
      </c>
      <c r="E4506" t="s">
        <v>1708</v>
      </c>
      <c r="H4506" t="str">
        <f>INDEX('Vensim Variables'!$B:$B,MATCH(EPS!$B4506,'Vensim Variables'!$A:$A,0))</f>
        <v>g pollutant</v>
      </c>
      <c r="I4506" t="str">
        <f t="shared" si="140"/>
        <v>PM10</v>
      </c>
      <c r="J4506">
        <f>INDEX(NoSettings!$D:$D,MATCH(EPS!$A4506,NoSettings!$A:$A,0))</f>
        <v>0</v>
      </c>
      <c r="K4506">
        <f>INDEX(GWP!$C$2:$C$13,MATCH(EPS!I4506,GWP!$B$2:$B$13,0))</f>
        <v>0</v>
      </c>
      <c r="L4506" s="4">
        <f t="shared" si="141"/>
        <v>0</v>
      </c>
    </row>
    <row r="4507" spans="1:12">
      <c r="A4507" t="s">
        <v>10111</v>
      </c>
      <c r="B4507" t="s">
        <v>7381</v>
      </c>
      <c r="C4507" t="s">
        <v>1740</v>
      </c>
      <c r="D4507" t="s">
        <v>6876</v>
      </c>
      <c r="E4507" t="s">
        <v>1709</v>
      </c>
      <c r="H4507" t="str">
        <f>INDEX('Vensim Variables'!$B:$B,MATCH(EPS!$B4507,'Vensim Variables'!$A:$A,0))</f>
        <v>g pollutant</v>
      </c>
      <c r="I4507" t="str">
        <f t="shared" si="140"/>
        <v>PM25</v>
      </c>
      <c r="J4507">
        <f>INDEX(NoSettings!$D:$D,MATCH(EPS!$A4507,NoSettings!$A:$A,0))</f>
        <v>0</v>
      </c>
      <c r="K4507">
        <f>INDEX(GWP!$C$2:$C$13,MATCH(EPS!I4507,GWP!$B$2:$B$13,0))</f>
        <v>0</v>
      </c>
      <c r="L4507" s="4">
        <f t="shared" si="141"/>
        <v>0</v>
      </c>
    </row>
    <row r="4508" spans="1:12">
      <c r="A4508" t="s">
        <v>10112</v>
      </c>
      <c r="B4508" t="s">
        <v>7381</v>
      </c>
      <c r="C4508" t="s">
        <v>1740</v>
      </c>
      <c r="D4508" t="s">
        <v>6876</v>
      </c>
      <c r="E4508" t="s">
        <v>1710</v>
      </c>
      <c r="H4508" t="str">
        <f>INDEX('Vensim Variables'!$B:$B,MATCH(EPS!$B4508,'Vensim Variables'!$A:$A,0))</f>
        <v>g pollutant</v>
      </c>
      <c r="I4508" t="str">
        <f t="shared" si="140"/>
        <v>SOx</v>
      </c>
      <c r="J4508">
        <f>INDEX(NoSettings!$D:$D,MATCH(EPS!$A4508,NoSettings!$A:$A,0))</f>
        <v>0</v>
      </c>
      <c r="K4508">
        <f>INDEX(GWP!$C$2:$C$13,MATCH(EPS!I4508,GWP!$B$2:$B$13,0))</f>
        <v>0</v>
      </c>
      <c r="L4508" s="4">
        <f t="shared" si="141"/>
        <v>0</v>
      </c>
    </row>
    <row r="4509" spans="1:12">
      <c r="A4509" t="s">
        <v>10113</v>
      </c>
      <c r="B4509" t="s">
        <v>7381</v>
      </c>
      <c r="C4509" t="s">
        <v>1740</v>
      </c>
      <c r="D4509" t="s">
        <v>6876</v>
      </c>
      <c r="E4509" t="s">
        <v>1711</v>
      </c>
      <c r="H4509" t="str">
        <f>INDEX('Vensim Variables'!$B:$B,MATCH(EPS!$B4509,'Vensim Variables'!$A:$A,0))</f>
        <v>g pollutant</v>
      </c>
      <c r="I4509" t="str">
        <f t="shared" si="140"/>
        <v>BC</v>
      </c>
      <c r="J4509">
        <f>INDEX(NoSettings!$D:$D,MATCH(EPS!$A4509,NoSettings!$A:$A,0))</f>
        <v>0</v>
      </c>
      <c r="K4509">
        <f>INDEX(GWP!$C$2:$C$13,MATCH(EPS!I4509,GWP!$B$2:$B$13,0))</f>
        <v>0</v>
      </c>
      <c r="L4509" s="4">
        <f t="shared" si="141"/>
        <v>0</v>
      </c>
    </row>
    <row r="4510" spans="1:12">
      <c r="A4510" t="s">
        <v>10114</v>
      </c>
      <c r="B4510" t="s">
        <v>7381</v>
      </c>
      <c r="C4510" t="s">
        <v>1740</v>
      </c>
      <c r="D4510" t="s">
        <v>6876</v>
      </c>
      <c r="E4510" t="s">
        <v>1712</v>
      </c>
      <c r="H4510" t="str">
        <f>INDEX('Vensim Variables'!$B:$B,MATCH(EPS!$B4510,'Vensim Variables'!$A:$A,0))</f>
        <v>g pollutant</v>
      </c>
      <c r="I4510" t="str">
        <f t="shared" si="140"/>
        <v>OC</v>
      </c>
      <c r="J4510">
        <f>INDEX(NoSettings!$D:$D,MATCH(EPS!$A4510,NoSettings!$A:$A,0))</f>
        <v>0</v>
      </c>
      <c r="K4510">
        <f>INDEX(GWP!$C$2:$C$13,MATCH(EPS!I4510,GWP!$B$2:$B$13,0))</f>
        <v>0</v>
      </c>
      <c r="L4510" s="4">
        <f t="shared" si="141"/>
        <v>0</v>
      </c>
    </row>
    <row r="4511" spans="1:12">
      <c r="A4511" t="s">
        <v>10115</v>
      </c>
      <c r="B4511" t="s">
        <v>7381</v>
      </c>
      <c r="C4511" t="s">
        <v>1740</v>
      </c>
      <c r="D4511" t="s">
        <v>6876</v>
      </c>
      <c r="E4511" t="s">
        <v>1713</v>
      </c>
      <c r="H4511" t="str">
        <f>INDEX('Vensim Variables'!$B:$B,MATCH(EPS!$B4511,'Vensim Variables'!$A:$A,0))</f>
        <v>g pollutant</v>
      </c>
      <c r="I4511" t="str">
        <f t="shared" si="140"/>
        <v>CH4</v>
      </c>
      <c r="J4511">
        <f>INDEX(NoSettings!$D:$D,MATCH(EPS!$A4511,NoSettings!$A:$A,0))</f>
        <v>0</v>
      </c>
      <c r="K4511">
        <f>INDEX(GWP!$C$2:$C$13,MATCH(EPS!I4511,GWP!$B$2:$B$13,0))</f>
        <v>28</v>
      </c>
      <c r="L4511" s="4">
        <f t="shared" si="141"/>
        <v>0</v>
      </c>
    </row>
    <row r="4512" spans="1:12">
      <c r="A4512" t="s">
        <v>10116</v>
      </c>
      <c r="B4512" t="s">
        <v>7381</v>
      </c>
      <c r="C4512" t="s">
        <v>1740</v>
      </c>
      <c r="D4512" t="s">
        <v>6876</v>
      </c>
      <c r="E4512" t="s">
        <v>1714</v>
      </c>
      <c r="H4512" t="str">
        <f>INDEX('Vensim Variables'!$B:$B,MATCH(EPS!$B4512,'Vensim Variables'!$A:$A,0))</f>
        <v>g pollutant</v>
      </c>
      <c r="I4512" t="str">
        <f t="shared" si="140"/>
        <v>N2O</v>
      </c>
      <c r="J4512">
        <f>INDEX(NoSettings!$D:$D,MATCH(EPS!$A4512,NoSettings!$A:$A,0))</f>
        <v>0</v>
      </c>
      <c r="K4512">
        <f>INDEX(GWP!$C$2:$C$13,MATCH(EPS!I4512,GWP!$B$2:$B$13,0))</f>
        <v>265</v>
      </c>
      <c r="L4512" s="4">
        <f t="shared" si="141"/>
        <v>0</v>
      </c>
    </row>
    <row r="4513" spans="1:12">
      <c r="A4513" t="s">
        <v>10117</v>
      </c>
      <c r="B4513" t="s">
        <v>7381</v>
      </c>
      <c r="C4513" t="s">
        <v>1740</v>
      </c>
      <c r="D4513" t="s">
        <v>6876</v>
      </c>
      <c r="E4513" t="s">
        <v>1715</v>
      </c>
      <c r="H4513" t="str">
        <f>INDEX('Vensim Variables'!$B:$B,MATCH(EPS!$B4513,'Vensim Variables'!$A:$A,0))</f>
        <v>g pollutant</v>
      </c>
      <c r="I4513" t="str">
        <f t="shared" si="140"/>
        <v>F gases</v>
      </c>
      <c r="J4513">
        <f>INDEX(NoSettings!$D:$D,MATCH(EPS!$A4513,NoSettings!$A:$A,0))</f>
        <v>0</v>
      </c>
      <c r="K4513">
        <f>INDEX(GWP!$C$2:$C$13,MATCH(EPS!I4513,GWP!$B$2:$B$13,0))</f>
        <v>1</v>
      </c>
      <c r="L4513" s="4">
        <f t="shared" si="141"/>
        <v>0</v>
      </c>
    </row>
    <row r="4514" spans="1:12">
      <c r="A4514" t="s">
        <v>10118</v>
      </c>
      <c r="B4514" t="s">
        <v>7381</v>
      </c>
      <c r="C4514" t="s">
        <v>1740</v>
      </c>
      <c r="D4514" t="s">
        <v>6877</v>
      </c>
      <c r="E4514" t="s">
        <v>1702</v>
      </c>
      <c r="H4514" t="str">
        <f>INDEX('Vensim Variables'!$B:$B,MATCH(EPS!$B4514,'Vensim Variables'!$A:$A,0))</f>
        <v>g pollutant</v>
      </c>
      <c r="I4514" t="str">
        <f t="shared" si="140"/>
        <v>CO2</v>
      </c>
      <c r="J4514">
        <f>INDEX(NoSettings!$D:$D,MATCH(EPS!$A4514,NoSettings!$A:$A,0))</f>
        <v>0</v>
      </c>
      <c r="K4514">
        <f>INDEX(GWP!$C$2:$C$13,MATCH(EPS!I4514,GWP!$B$2:$B$13,0))</f>
        <v>1</v>
      </c>
      <c r="L4514" s="4">
        <f t="shared" si="141"/>
        <v>0</v>
      </c>
    </row>
    <row r="4515" spans="1:12">
      <c r="A4515" t="s">
        <v>10119</v>
      </c>
      <c r="B4515" t="s">
        <v>7381</v>
      </c>
      <c r="C4515" t="s">
        <v>1740</v>
      </c>
      <c r="D4515" t="s">
        <v>6877</v>
      </c>
      <c r="E4515" t="s">
        <v>1705</v>
      </c>
      <c r="H4515" t="str">
        <f>INDEX('Vensim Variables'!$B:$B,MATCH(EPS!$B4515,'Vensim Variables'!$A:$A,0))</f>
        <v>g pollutant</v>
      </c>
      <c r="I4515" t="str">
        <f t="shared" si="140"/>
        <v>VOC</v>
      </c>
      <c r="J4515">
        <f>INDEX(NoSettings!$D:$D,MATCH(EPS!$A4515,NoSettings!$A:$A,0))</f>
        <v>0</v>
      </c>
      <c r="K4515">
        <f>INDEX(GWP!$C$2:$C$13,MATCH(EPS!I4515,GWP!$B$2:$B$13,0))</f>
        <v>0</v>
      </c>
      <c r="L4515" s="4">
        <f t="shared" si="141"/>
        <v>0</v>
      </c>
    </row>
    <row r="4516" spans="1:12">
      <c r="A4516" t="s">
        <v>10120</v>
      </c>
      <c r="B4516" t="s">
        <v>7381</v>
      </c>
      <c r="C4516" t="s">
        <v>1740</v>
      </c>
      <c r="D4516" t="s">
        <v>6877</v>
      </c>
      <c r="E4516" t="s">
        <v>1706</v>
      </c>
      <c r="H4516" t="str">
        <f>INDEX('Vensim Variables'!$B:$B,MATCH(EPS!$B4516,'Vensim Variables'!$A:$A,0))</f>
        <v>g pollutant</v>
      </c>
      <c r="I4516" t="str">
        <f t="shared" si="140"/>
        <v>CO</v>
      </c>
      <c r="J4516">
        <f>INDEX(NoSettings!$D:$D,MATCH(EPS!$A4516,NoSettings!$A:$A,0))</f>
        <v>0</v>
      </c>
      <c r="K4516">
        <f>INDEX(GWP!$C$2:$C$13,MATCH(EPS!I4516,GWP!$B$2:$B$13,0))</f>
        <v>0</v>
      </c>
      <c r="L4516" s="4">
        <f t="shared" si="141"/>
        <v>0</v>
      </c>
    </row>
    <row r="4517" spans="1:12">
      <c r="A4517" t="s">
        <v>10121</v>
      </c>
      <c r="B4517" t="s">
        <v>7381</v>
      </c>
      <c r="C4517" t="s">
        <v>1740</v>
      </c>
      <c r="D4517" t="s">
        <v>6877</v>
      </c>
      <c r="E4517" t="s">
        <v>1707</v>
      </c>
      <c r="H4517" t="str">
        <f>INDEX('Vensim Variables'!$B:$B,MATCH(EPS!$B4517,'Vensim Variables'!$A:$A,0))</f>
        <v>g pollutant</v>
      </c>
      <c r="I4517" t="str">
        <f t="shared" si="140"/>
        <v>NOx</v>
      </c>
      <c r="J4517">
        <f>INDEX(NoSettings!$D:$D,MATCH(EPS!$A4517,NoSettings!$A:$A,0))</f>
        <v>0</v>
      </c>
      <c r="K4517">
        <f>INDEX(GWP!$C$2:$C$13,MATCH(EPS!I4517,GWP!$B$2:$B$13,0))</f>
        <v>0</v>
      </c>
      <c r="L4517" s="4">
        <f t="shared" si="141"/>
        <v>0</v>
      </c>
    </row>
    <row r="4518" spans="1:12">
      <c r="A4518" t="s">
        <v>10122</v>
      </c>
      <c r="B4518" t="s">
        <v>7381</v>
      </c>
      <c r="C4518" t="s">
        <v>1740</v>
      </c>
      <c r="D4518" t="s">
        <v>6877</v>
      </c>
      <c r="E4518" t="s">
        <v>1708</v>
      </c>
      <c r="H4518" t="str">
        <f>INDEX('Vensim Variables'!$B:$B,MATCH(EPS!$B4518,'Vensim Variables'!$A:$A,0))</f>
        <v>g pollutant</v>
      </c>
      <c r="I4518" t="str">
        <f t="shared" si="140"/>
        <v>PM10</v>
      </c>
      <c r="J4518">
        <f>INDEX(NoSettings!$D:$D,MATCH(EPS!$A4518,NoSettings!$A:$A,0))</f>
        <v>0</v>
      </c>
      <c r="K4518">
        <f>INDEX(GWP!$C$2:$C$13,MATCH(EPS!I4518,GWP!$B$2:$B$13,0))</f>
        <v>0</v>
      </c>
      <c r="L4518" s="4">
        <f t="shared" si="141"/>
        <v>0</v>
      </c>
    </row>
    <row r="4519" spans="1:12">
      <c r="A4519" t="s">
        <v>10123</v>
      </c>
      <c r="B4519" t="s">
        <v>7381</v>
      </c>
      <c r="C4519" t="s">
        <v>1740</v>
      </c>
      <c r="D4519" t="s">
        <v>6877</v>
      </c>
      <c r="E4519" t="s">
        <v>1709</v>
      </c>
      <c r="H4519" t="str">
        <f>INDEX('Vensim Variables'!$B:$B,MATCH(EPS!$B4519,'Vensim Variables'!$A:$A,0))</f>
        <v>g pollutant</v>
      </c>
      <c r="I4519" t="str">
        <f t="shared" si="140"/>
        <v>PM25</v>
      </c>
      <c r="J4519">
        <f>INDEX(NoSettings!$D:$D,MATCH(EPS!$A4519,NoSettings!$A:$A,0))</f>
        <v>0</v>
      </c>
      <c r="K4519">
        <f>INDEX(GWP!$C$2:$C$13,MATCH(EPS!I4519,GWP!$B$2:$B$13,0))</f>
        <v>0</v>
      </c>
      <c r="L4519" s="4">
        <f t="shared" si="141"/>
        <v>0</v>
      </c>
    </row>
    <row r="4520" spans="1:12">
      <c r="A4520" t="s">
        <v>10124</v>
      </c>
      <c r="B4520" t="s">
        <v>7381</v>
      </c>
      <c r="C4520" t="s">
        <v>1740</v>
      </c>
      <c r="D4520" t="s">
        <v>6877</v>
      </c>
      <c r="E4520" t="s">
        <v>1710</v>
      </c>
      <c r="H4520" t="str">
        <f>INDEX('Vensim Variables'!$B:$B,MATCH(EPS!$B4520,'Vensim Variables'!$A:$A,0))</f>
        <v>g pollutant</v>
      </c>
      <c r="I4520" t="str">
        <f t="shared" si="140"/>
        <v>SOx</v>
      </c>
      <c r="J4520">
        <f>INDEX(NoSettings!$D:$D,MATCH(EPS!$A4520,NoSettings!$A:$A,0))</f>
        <v>0</v>
      </c>
      <c r="K4520">
        <f>INDEX(GWP!$C$2:$C$13,MATCH(EPS!I4520,GWP!$B$2:$B$13,0))</f>
        <v>0</v>
      </c>
      <c r="L4520" s="4">
        <f t="shared" si="141"/>
        <v>0</v>
      </c>
    </row>
    <row r="4521" spans="1:12">
      <c r="A4521" t="s">
        <v>10125</v>
      </c>
      <c r="B4521" t="s">
        <v>7381</v>
      </c>
      <c r="C4521" t="s">
        <v>1740</v>
      </c>
      <c r="D4521" t="s">
        <v>6877</v>
      </c>
      <c r="E4521" t="s">
        <v>1711</v>
      </c>
      <c r="H4521" t="str">
        <f>INDEX('Vensim Variables'!$B:$B,MATCH(EPS!$B4521,'Vensim Variables'!$A:$A,0))</f>
        <v>g pollutant</v>
      </c>
      <c r="I4521" t="str">
        <f t="shared" si="140"/>
        <v>BC</v>
      </c>
      <c r="J4521">
        <f>INDEX(NoSettings!$D:$D,MATCH(EPS!$A4521,NoSettings!$A:$A,0))</f>
        <v>0</v>
      </c>
      <c r="K4521">
        <f>INDEX(GWP!$C$2:$C$13,MATCH(EPS!I4521,GWP!$B$2:$B$13,0))</f>
        <v>0</v>
      </c>
      <c r="L4521" s="4">
        <f t="shared" si="141"/>
        <v>0</v>
      </c>
    </row>
    <row r="4522" spans="1:12">
      <c r="A4522" t="s">
        <v>10126</v>
      </c>
      <c r="B4522" t="s">
        <v>7381</v>
      </c>
      <c r="C4522" t="s">
        <v>1740</v>
      </c>
      <c r="D4522" t="s">
        <v>6877</v>
      </c>
      <c r="E4522" t="s">
        <v>1712</v>
      </c>
      <c r="H4522" t="str">
        <f>INDEX('Vensim Variables'!$B:$B,MATCH(EPS!$B4522,'Vensim Variables'!$A:$A,0))</f>
        <v>g pollutant</v>
      </c>
      <c r="I4522" t="str">
        <f t="shared" si="140"/>
        <v>OC</v>
      </c>
      <c r="J4522">
        <f>INDEX(NoSettings!$D:$D,MATCH(EPS!$A4522,NoSettings!$A:$A,0))</f>
        <v>0</v>
      </c>
      <c r="K4522">
        <f>INDEX(GWP!$C$2:$C$13,MATCH(EPS!I4522,GWP!$B$2:$B$13,0))</f>
        <v>0</v>
      </c>
      <c r="L4522" s="4">
        <f t="shared" si="141"/>
        <v>0</v>
      </c>
    </row>
    <row r="4523" spans="1:12">
      <c r="A4523" t="s">
        <v>10127</v>
      </c>
      <c r="B4523" t="s">
        <v>7381</v>
      </c>
      <c r="C4523" t="s">
        <v>1740</v>
      </c>
      <c r="D4523" t="s">
        <v>6877</v>
      </c>
      <c r="E4523" t="s">
        <v>1713</v>
      </c>
      <c r="H4523" t="str">
        <f>INDEX('Vensim Variables'!$B:$B,MATCH(EPS!$B4523,'Vensim Variables'!$A:$A,0))</f>
        <v>g pollutant</v>
      </c>
      <c r="I4523" t="str">
        <f t="shared" si="140"/>
        <v>CH4</v>
      </c>
      <c r="J4523">
        <f>INDEX(NoSettings!$D:$D,MATCH(EPS!$A4523,NoSettings!$A:$A,0))</f>
        <v>0</v>
      </c>
      <c r="K4523">
        <f>INDEX(GWP!$C$2:$C$13,MATCH(EPS!I4523,GWP!$B$2:$B$13,0))</f>
        <v>28</v>
      </c>
      <c r="L4523" s="4">
        <f t="shared" si="141"/>
        <v>0</v>
      </c>
    </row>
    <row r="4524" spans="1:12">
      <c r="A4524" t="s">
        <v>10128</v>
      </c>
      <c r="B4524" t="s">
        <v>7381</v>
      </c>
      <c r="C4524" t="s">
        <v>1740</v>
      </c>
      <c r="D4524" t="s">
        <v>6877</v>
      </c>
      <c r="E4524" t="s">
        <v>1714</v>
      </c>
      <c r="H4524" t="str">
        <f>INDEX('Vensim Variables'!$B:$B,MATCH(EPS!$B4524,'Vensim Variables'!$A:$A,0))</f>
        <v>g pollutant</v>
      </c>
      <c r="I4524" t="str">
        <f t="shared" si="140"/>
        <v>N2O</v>
      </c>
      <c r="J4524">
        <f>INDEX(NoSettings!$D:$D,MATCH(EPS!$A4524,NoSettings!$A:$A,0))</f>
        <v>0</v>
      </c>
      <c r="K4524">
        <f>INDEX(GWP!$C$2:$C$13,MATCH(EPS!I4524,GWP!$B$2:$B$13,0))</f>
        <v>265</v>
      </c>
      <c r="L4524" s="4">
        <f t="shared" si="141"/>
        <v>0</v>
      </c>
    </row>
    <row r="4525" spans="1:12">
      <c r="A4525" t="s">
        <v>10129</v>
      </c>
      <c r="B4525" t="s">
        <v>7381</v>
      </c>
      <c r="C4525" t="s">
        <v>1740</v>
      </c>
      <c r="D4525" t="s">
        <v>6877</v>
      </c>
      <c r="E4525" t="s">
        <v>1715</v>
      </c>
      <c r="H4525" t="str">
        <f>INDEX('Vensim Variables'!$B:$B,MATCH(EPS!$B4525,'Vensim Variables'!$A:$A,0))</f>
        <v>g pollutant</v>
      </c>
      <c r="I4525" t="str">
        <f t="shared" si="140"/>
        <v>F gases</v>
      </c>
      <c r="J4525">
        <f>INDEX(NoSettings!$D:$D,MATCH(EPS!$A4525,NoSettings!$A:$A,0))</f>
        <v>0</v>
      </c>
      <c r="K4525">
        <f>INDEX(GWP!$C$2:$C$13,MATCH(EPS!I4525,GWP!$B$2:$B$13,0))</f>
        <v>1</v>
      </c>
      <c r="L4525" s="4">
        <f t="shared" si="141"/>
        <v>0</v>
      </c>
    </row>
    <row r="4526" spans="1:12">
      <c r="A4526" t="s">
        <v>10130</v>
      </c>
      <c r="B4526" t="s">
        <v>7381</v>
      </c>
      <c r="C4526" t="s">
        <v>1740</v>
      </c>
      <c r="D4526" t="s">
        <v>6878</v>
      </c>
      <c r="E4526" t="s">
        <v>1702</v>
      </c>
      <c r="H4526" t="str">
        <f>INDEX('Vensim Variables'!$B:$B,MATCH(EPS!$B4526,'Vensim Variables'!$A:$A,0))</f>
        <v>g pollutant</v>
      </c>
      <c r="I4526" t="str">
        <f t="shared" si="140"/>
        <v>CO2</v>
      </c>
      <c r="J4526">
        <f>INDEX(NoSettings!$D:$D,MATCH(EPS!$A4526,NoSettings!$A:$A,0))</f>
        <v>86597100000</v>
      </c>
      <c r="K4526">
        <f>INDEX(GWP!$C$2:$C$13,MATCH(EPS!I4526,GWP!$B$2:$B$13,0))</f>
        <v>1</v>
      </c>
      <c r="L4526" s="4">
        <f t="shared" si="141"/>
        <v>8.6597099999999996E-2</v>
      </c>
    </row>
    <row r="4527" spans="1:12">
      <c r="A4527" t="s">
        <v>10131</v>
      </c>
      <c r="B4527" t="s">
        <v>7381</v>
      </c>
      <c r="C4527" t="s">
        <v>1740</v>
      </c>
      <c r="D4527" t="s">
        <v>6878</v>
      </c>
      <c r="E4527" t="s">
        <v>1705</v>
      </c>
      <c r="H4527" t="str">
        <f>INDEX('Vensim Variables'!$B:$B,MATCH(EPS!$B4527,'Vensim Variables'!$A:$A,0))</f>
        <v>g pollutant</v>
      </c>
      <c r="I4527" t="str">
        <f t="shared" si="140"/>
        <v>VOC</v>
      </c>
      <c r="J4527">
        <f>INDEX(NoSettings!$D:$D,MATCH(EPS!$A4527,NoSettings!$A:$A,0))</f>
        <v>65205700</v>
      </c>
      <c r="K4527">
        <f>INDEX(GWP!$C$2:$C$13,MATCH(EPS!I4527,GWP!$B$2:$B$13,0))</f>
        <v>0</v>
      </c>
      <c r="L4527" s="4">
        <f t="shared" si="141"/>
        <v>0</v>
      </c>
    </row>
    <row r="4528" spans="1:12">
      <c r="A4528" t="s">
        <v>10132</v>
      </c>
      <c r="B4528" t="s">
        <v>7381</v>
      </c>
      <c r="C4528" t="s">
        <v>1740</v>
      </c>
      <c r="D4528" t="s">
        <v>6878</v>
      </c>
      <c r="E4528" t="s">
        <v>1706</v>
      </c>
      <c r="H4528" t="str">
        <f>INDEX('Vensim Variables'!$B:$B,MATCH(EPS!$B4528,'Vensim Variables'!$A:$A,0))</f>
        <v>g pollutant</v>
      </c>
      <c r="I4528" t="str">
        <f t="shared" si="140"/>
        <v>CO</v>
      </c>
      <c r="J4528">
        <f>INDEX(NoSettings!$D:$D,MATCH(EPS!$A4528,NoSettings!$A:$A,0))</f>
        <v>1099830000</v>
      </c>
      <c r="K4528">
        <f>INDEX(GWP!$C$2:$C$13,MATCH(EPS!I4528,GWP!$B$2:$B$13,0))</f>
        <v>0</v>
      </c>
      <c r="L4528" s="4">
        <f t="shared" si="141"/>
        <v>0</v>
      </c>
    </row>
    <row r="4529" spans="1:12">
      <c r="A4529" t="s">
        <v>10133</v>
      </c>
      <c r="B4529" t="s">
        <v>7381</v>
      </c>
      <c r="C4529" t="s">
        <v>1740</v>
      </c>
      <c r="D4529" t="s">
        <v>6878</v>
      </c>
      <c r="E4529" t="s">
        <v>1707</v>
      </c>
      <c r="H4529" t="str">
        <f>INDEX('Vensim Variables'!$B:$B,MATCH(EPS!$B4529,'Vensim Variables'!$A:$A,0))</f>
        <v>g pollutant</v>
      </c>
      <c r="I4529" t="str">
        <f t="shared" si="140"/>
        <v>NOx</v>
      </c>
      <c r="J4529">
        <f>INDEX(NoSettings!$D:$D,MATCH(EPS!$A4529,NoSettings!$A:$A,0))</f>
        <v>714339000</v>
      </c>
      <c r="K4529">
        <f>INDEX(GWP!$C$2:$C$13,MATCH(EPS!I4529,GWP!$B$2:$B$13,0))</f>
        <v>0</v>
      </c>
      <c r="L4529" s="4">
        <f t="shared" si="141"/>
        <v>0</v>
      </c>
    </row>
    <row r="4530" spans="1:12">
      <c r="A4530" t="s">
        <v>10134</v>
      </c>
      <c r="B4530" t="s">
        <v>7381</v>
      </c>
      <c r="C4530" t="s">
        <v>1740</v>
      </c>
      <c r="D4530" t="s">
        <v>6878</v>
      </c>
      <c r="E4530" t="s">
        <v>1708</v>
      </c>
      <c r="H4530" t="str">
        <f>INDEX('Vensim Variables'!$B:$B,MATCH(EPS!$B4530,'Vensim Variables'!$A:$A,0))</f>
        <v>g pollutant</v>
      </c>
      <c r="I4530" t="str">
        <f t="shared" si="140"/>
        <v>PM10</v>
      </c>
      <c r="J4530">
        <f>INDEX(NoSettings!$D:$D,MATCH(EPS!$A4530,NoSettings!$A:$A,0))</f>
        <v>132063000</v>
      </c>
      <c r="K4530">
        <f>INDEX(GWP!$C$2:$C$13,MATCH(EPS!I4530,GWP!$B$2:$B$13,0))</f>
        <v>0</v>
      </c>
      <c r="L4530" s="4">
        <f t="shared" si="141"/>
        <v>0</v>
      </c>
    </row>
    <row r="4531" spans="1:12">
      <c r="A4531" t="s">
        <v>10135</v>
      </c>
      <c r="B4531" t="s">
        <v>7381</v>
      </c>
      <c r="C4531" t="s">
        <v>1740</v>
      </c>
      <c r="D4531" t="s">
        <v>6878</v>
      </c>
      <c r="E4531" t="s">
        <v>1709</v>
      </c>
      <c r="H4531" t="str">
        <f>INDEX('Vensim Variables'!$B:$B,MATCH(EPS!$B4531,'Vensim Variables'!$A:$A,0))</f>
        <v>g pollutant</v>
      </c>
      <c r="I4531" t="str">
        <f t="shared" si="140"/>
        <v>PM25</v>
      </c>
      <c r="J4531">
        <f>INDEX(NoSettings!$D:$D,MATCH(EPS!$A4531,NoSettings!$A:$A,0))</f>
        <v>115720000</v>
      </c>
      <c r="K4531">
        <f>INDEX(GWP!$C$2:$C$13,MATCH(EPS!I4531,GWP!$B$2:$B$13,0))</f>
        <v>0</v>
      </c>
      <c r="L4531" s="4">
        <f t="shared" si="141"/>
        <v>0</v>
      </c>
    </row>
    <row r="4532" spans="1:12">
      <c r="A4532" t="s">
        <v>10136</v>
      </c>
      <c r="B4532" t="s">
        <v>7381</v>
      </c>
      <c r="C4532" t="s">
        <v>1740</v>
      </c>
      <c r="D4532" t="s">
        <v>6878</v>
      </c>
      <c r="E4532" t="s">
        <v>1710</v>
      </c>
      <c r="H4532" t="str">
        <f>INDEX('Vensim Variables'!$B:$B,MATCH(EPS!$B4532,'Vensim Variables'!$A:$A,0))</f>
        <v>g pollutant</v>
      </c>
      <c r="I4532" t="str">
        <f t="shared" si="140"/>
        <v>SOx</v>
      </c>
      <c r="J4532">
        <f>INDEX(NoSettings!$D:$D,MATCH(EPS!$A4532,NoSettings!$A:$A,0))</f>
        <v>489967000</v>
      </c>
      <c r="K4532">
        <f>INDEX(GWP!$C$2:$C$13,MATCH(EPS!I4532,GWP!$B$2:$B$13,0))</f>
        <v>0</v>
      </c>
      <c r="L4532" s="4">
        <f t="shared" si="141"/>
        <v>0</v>
      </c>
    </row>
    <row r="4533" spans="1:12">
      <c r="A4533" t="s">
        <v>10137</v>
      </c>
      <c r="B4533" t="s">
        <v>7381</v>
      </c>
      <c r="C4533" t="s">
        <v>1740</v>
      </c>
      <c r="D4533" t="s">
        <v>6878</v>
      </c>
      <c r="E4533" t="s">
        <v>1711</v>
      </c>
      <c r="H4533" t="str">
        <f>INDEX('Vensim Variables'!$B:$B,MATCH(EPS!$B4533,'Vensim Variables'!$A:$A,0))</f>
        <v>g pollutant</v>
      </c>
      <c r="I4533" t="str">
        <f t="shared" si="140"/>
        <v>BC</v>
      </c>
      <c r="J4533">
        <f>INDEX(NoSettings!$D:$D,MATCH(EPS!$A4533,NoSettings!$A:$A,0))</f>
        <v>8959830</v>
      </c>
      <c r="K4533">
        <f>INDEX(GWP!$C$2:$C$13,MATCH(EPS!I4533,GWP!$B$2:$B$13,0))</f>
        <v>0</v>
      </c>
      <c r="L4533" s="4">
        <f t="shared" si="141"/>
        <v>0</v>
      </c>
    </row>
    <row r="4534" spans="1:12">
      <c r="A4534" t="s">
        <v>10138</v>
      </c>
      <c r="B4534" t="s">
        <v>7381</v>
      </c>
      <c r="C4534" t="s">
        <v>1740</v>
      </c>
      <c r="D4534" t="s">
        <v>6878</v>
      </c>
      <c r="E4534" t="s">
        <v>1712</v>
      </c>
      <c r="H4534" t="str">
        <f>INDEX('Vensim Variables'!$B:$B,MATCH(EPS!$B4534,'Vensim Variables'!$A:$A,0))</f>
        <v>g pollutant</v>
      </c>
      <c r="I4534" t="str">
        <f t="shared" si="140"/>
        <v>OC</v>
      </c>
      <c r="J4534">
        <f>INDEX(NoSettings!$D:$D,MATCH(EPS!$A4534,NoSettings!$A:$A,0))</f>
        <v>43941100</v>
      </c>
      <c r="K4534">
        <f>INDEX(GWP!$C$2:$C$13,MATCH(EPS!I4534,GWP!$B$2:$B$13,0))</f>
        <v>0</v>
      </c>
      <c r="L4534" s="4">
        <f t="shared" si="141"/>
        <v>0</v>
      </c>
    </row>
    <row r="4535" spans="1:12">
      <c r="A4535" t="s">
        <v>10139</v>
      </c>
      <c r="B4535" t="s">
        <v>7381</v>
      </c>
      <c r="C4535" t="s">
        <v>1740</v>
      </c>
      <c r="D4535" t="s">
        <v>6878</v>
      </c>
      <c r="E4535" t="s">
        <v>1713</v>
      </c>
      <c r="H4535" t="str">
        <f>INDEX('Vensim Variables'!$B:$B,MATCH(EPS!$B4535,'Vensim Variables'!$A:$A,0))</f>
        <v>g pollutant</v>
      </c>
      <c r="I4535" t="str">
        <f t="shared" si="140"/>
        <v>CH4</v>
      </c>
      <c r="J4535">
        <f>INDEX(NoSettings!$D:$D,MATCH(EPS!$A4535,NoSettings!$A:$A,0))</f>
        <v>4227000</v>
      </c>
      <c r="K4535">
        <f>INDEX(GWP!$C$2:$C$13,MATCH(EPS!I4535,GWP!$B$2:$B$13,0))</f>
        <v>28</v>
      </c>
      <c r="L4535" s="4">
        <f t="shared" si="141"/>
        <v>1.18356E-4</v>
      </c>
    </row>
    <row r="4536" spans="1:12">
      <c r="A4536" t="s">
        <v>10140</v>
      </c>
      <c r="B4536" t="s">
        <v>7381</v>
      </c>
      <c r="C4536" t="s">
        <v>1740</v>
      </c>
      <c r="D4536" t="s">
        <v>6878</v>
      </c>
      <c r="E4536" t="s">
        <v>1714</v>
      </c>
      <c r="H4536" t="str">
        <f>INDEX('Vensim Variables'!$B:$B,MATCH(EPS!$B4536,'Vensim Variables'!$A:$A,0))</f>
        <v>g pollutant</v>
      </c>
      <c r="I4536" t="str">
        <f t="shared" si="140"/>
        <v>N2O</v>
      </c>
      <c r="J4536">
        <f>INDEX(NoSettings!$D:$D,MATCH(EPS!$A4536,NoSettings!$A:$A,0))</f>
        <v>845400</v>
      </c>
      <c r="K4536">
        <f>INDEX(GWP!$C$2:$C$13,MATCH(EPS!I4536,GWP!$B$2:$B$13,0))</f>
        <v>265</v>
      </c>
      <c r="L4536" s="4">
        <f t="shared" si="141"/>
        <v>2.24031E-4</v>
      </c>
    </row>
    <row r="4537" spans="1:12">
      <c r="A4537" t="s">
        <v>10141</v>
      </c>
      <c r="B4537" t="s">
        <v>7381</v>
      </c>
      <c r="C4537" t="s">
        <v>1740</v>
      </c>
      <c r="D4537" t="s">
        <v>6878</v>
      </c>
      <c r="E4537" t="s">
        <v>1715</v>
      </c>
      <c r="H4537" t="str">
        <f>INDEX('Vensim Variables'!$B:$B,MATCH(EPS!$B4537,'Vensim Variables'!$A:$A,0))</f>
        <v>g pollutant</v>
      </c>
      <c r="I4537" t="str">
        <f t="shared" si="140"/>
        <v>F gases</v>
      </c>
      <c r="J4537">
        <f>INDEX(NoSettings!$D:$D,MATCH(EPS!$A4537,NoSettings!$A:$A,0))</f>
        <v>0</v>
      </c>
      <c r="K4537">
        <f>INDEX(GWP!$C$2:$C$13,MATCH(EPS!I4537,GWP!$B$2:$B$13,0))</f>
        <v>1</v>
      </c>
      <c r="L4537" s="4">
        <f t="shared" si="141"/>
        <v>0</v>
      </c>
    </row>
    <row r="4538" spans="1:12">
      <c r="A4538" t="s">
        <v>10142</v>
      </c>
      <c r="B4538" t="s">
        <v>7381</v>
      </c>
      <c r="C4538" t="s">
        <v>1740</v>
      </c>
      <c r="D4538" t="s">
        <v>6879</v>
      </c>
      <c r="E4538" t="s">
        <v>1702</v>
      </c>
      <c r="H4538" t="str">
        <f>INDEX('Vensim Variables'!$B:$B,MATCH(EPS!$B4538,'Vensim Variables'!$A:$A,0))</f>
        <v>g pollutant</v>
      </c>
      <c r="I4538" t="str">
        <f t="shared" si="140"/>
        <v>CO2</v>
      </c>
      <c r="J4538">
        <f>INDEX(NoSettings!$D:$D,MATCH(EPS!$A4538,NoSettings!$A:$A,0))</f>
        <v>30656200000</v>
      </c>
      <c r="K4538">
        <f>INDEX(GWP!$C$2:$C$13,MATCH(EPS!I4538,GWP!$B$2:$B$13,0))</f>
        <v>1</v>
      </c>
      <c r="L4538" s="4">
        <f t="shared" si="141"/>
        <v>3.0656200000000002E-2</v>
      </c>
    </row>
    <row r="4539" spans="1:12">
      <c r="A4539" t="s">
        <v>10143</v>
      </c>
      <c r="B4539" t="s">
        <v>7381</v>
      </c>
      <c r="C4539" t="s">
        <v>1740</v>
      </c>
      <c r="D4539" t="s">
        <v>6879</v>
      </c>
      <c r="E4539" t="s">
        <v>1705</v>
      </c>
      <c r="H4539" t="str">
        <f>INDEX('Vensim Variables'!$B:$B,MATCH(EPS!$B4539,'Vensim Variables'!$A:$A,0))</f>
        <v>g pollutant</v>
      </c>
      <c r="I4539" t="str">
        <f t="shared" si="140"/>
        <v>VOC</v>
      </c>
      <c r="J4539">
        <f>INDEX(NoSettings!$D:$D,MATCH(EPS!$A4539,NoSettings!$A:$A,0))</f>
        <v>23083500</v>
      </c>
      <c r="K4539">
        <f>INDEX(GWP!$C$2:$C$13,MATCH(EPS!I4539,GWP!$B$2:$B$13,0))</f>
        <v>0</v>
      </c>
      <c r="L4539" s="4">
        <f t="shared" si="141"/>
        <v>0</v>
      </c>
    </row>
    <row r="4540" spans="1:12">
      <c r="A4540" t="s">
        <v>10144</v>
      </c>
      <c r="B4540" t="s">
        <v>7381</v>
      </c>
      <c r="C4540" t="s">
        <v>1740</v>
      </c>
      <c r="D4540" t="s">
        <v>6879</v>
      </c>
      <c r="E4540" t="s">
        <v>1706</v>
      </c>
      <c r="H4540" t="str">
        <f>INDEX('Vensim Variables'!$B:$B,MATCH(EPS!$B4540,'Vensim Variables'!$A:$A,0))</f>
        <v>g pollutant</v>
      </c>
      <c r="I4540" t="str">
        <f t="shared" si="140"/>
        <v>CO</v>
      </c>
      <c r="J4540">
        <f>INDEX(NoSettings!$D:$D,MATCH(EPS!$A4540,NoSettings!$A:$A,0))</f>
        <v>389349000</v>
      </c>
      <c r="K4540">
        <f>INDEX(GWP!$C$2:$C$13,MATCH(EPS!I4540,GWP!$B$2:$B$13,0))</f>
        <v>0</v>
      </c>
      <c r="L4540" s="4">
        <f t="shared" si="141"/>
        <v>0</v>
      </c>
    </row>
    <row r="4541" spans="1:12">
      <c r="A4541" t="s">
        <v>10145</v>
      </c>
      <c r="B4541" t="s">
        <v>7381</v>
      </c>
      <c r="C4541" t="s">
        <v>1740</v>
      </c>
      <c r="D4541" t="s">
        <v>6879</v>
      </c>
      <c r="E4541" t="s">
        <v>1707</v>
      </c>
      <c r="H4541" t="str">
        <f>INDEX('Vensim Variables'!$B:$B,MATCH(EPS!$B4541,'Vensim Variables'!$A:$A,0))</f>
        <v>g pollutant</v>
      </c>
      <c r="I4541" t="str">
        <f t="shared" si="140"/>
        <v>NOx</v>
      </c>
      <c r="J4541">
        <f>INDEX(NoSettings!$D:$D,MATCH(EPS!$A4541,NoSettings!$A:$A,0))</f>
        <v>252883000</v>
      </c>
      <c r="K4541">
        <f>INDEX(GWP!$C$2:$C$13,MATCH(EPS!I4541,GWP!$B$2:$B$13,0))</f>
        <v>0</v>
      </c>
      <c r="L4541" s="4">
        <f t="shared" si="141"/>
        <v>0</v>
      </c>
    </row>
    <row r="4542" spans="1:12">
      <c r="A4542" t="s">
        <v>10146</v>
      </c>
      <c r="B4542" t="s">
        <v>7381</v>
      </c>
      <c r="C4542" t="s">
        <v>1740</v>
      </c>
      <c r="D4542" t="s">
        <v>6879</v>
      </c>
      <c r="E4542" t="s">
        <v>1708</v>
      </c>
      <c r="H4542" t="str">
        <f>INDEX('Vensim Variables'!$B:$B,MATCH(EPS!$B4542,'Vensim Variables'!$A:$A,0))</f>
        <v>g pollutant</v>
      </c>
      <c r="I4542" t="str">
        <f t="shared" si="140"/>
        <v>PM10</v>
      </c>
      <c r="J4542">
        <f>INDEX(NoSettings!$D:$D,MATCH(EPS!$A4542,NoSettings!$A:$A,0))</f>
        <v>46751500</v>
      </c>
      <c r="K4542">
        <f>INDEX(GWP!$C$2:$C$13,MATCH(EPS!I4542,GWP!$B$2:$B$13,0))</f>
        <v>0</v>
      </c>
      <c r="L4542" s="4">
        <f t="shared" si="141"/>
        <v>0</v>
      </c>
    </row>
    <row r="4543" spans="1:12">
      <c r="A4543" t="s">
        <v>10147</v>
      </c>
      <c r="B4543" t="s">
        <v>7381</v>
      </c>
      <c r="C4543" t="s">
        <v>1740</v>
      </c>
      <c r="D4543" t="s">
        <v>6879</v>
      </c>
      <c r="E4543" t="s">
        <v>1709</v>
      </c>
      <c r="H4543" t="str">
        <f>INDEX('Vensim Variables'!$B:$B,MATCH(EPS!$B4543,'Vensim Variables'!$A:$A,0))</f>
        <v>g pollutant</v>
      </c>
      <c r="I4543" t="str">
        <f t="shared" si="140"/>
        <v>PM25</v>
      </c>
      <c r="J4543">
        <f>INDEX(NoSettings!$D:$D,MATCH(EPS!$A4543,NoSettings!$A:$A,0))</f>
        <v>40965900</v>
      </c>
      <c r="K4543">
        <f>INDEX(GWP!$C$2:$C$13,MATCH(EPS!I4543,GWP!$B$2:$B$13,0))</f>
        <v>0</v>
      </c>
      <c r="L4543" s="4">
        <f t="shared" si="141"/>
        <v>0</v>
      </c>
    </row>
    <row r="4544" spans="1:12">
      <c r="A4544" t="s">
        <v>10148</v>
      </c>
      <c r="B4544" t="s">
        <v>7381</v>
      </c>
      <c r="C4544" t="s">
        <v>1740</v>
      </c>
      <c r="D4544" t="s">
        <v>6879</v>
      </c>
      <c r="E4544" t="s">
        <v>1710</v>
      </c>
      <c r="H4544" t="str">
        <f>INDEX('Vensim Variables'!$B:$B,MATCH(EPS!$B4544,'Vensim Variables'!$A:$A,0))</f>
        <v>g pollutant</v>
      </c>
      <c r="I4544" t="str">
        <f t="shared" si="140"/>
        <v>SOx</v>
      </c>
      <c r="J4544">
        <f>INDEX(NoSettings!$D:$D,MATCH(EPS!$A4544,NoSettings!$A:$A,0))</f>
        <v>173453000</v>
      </c>
      <c r="K4544">
        <f>INDEX(GWP!$C$2:$C$13,MATCH(EPS!I4544,GWP!$B$2:$B$13,0))</f>
        <v>0</v>
      </c>
      <c r="L4544" s="4">
        <f t="shared" si="141"/>
        <v>0</v>
      </c>
    </row>
    <row r="4545" spans="1:12">
      <c r="A4545" t="s">
        <v>10149</v>
      </c>
      <c r="B4545" t="s">
        <v>7381</v>
      </c>
      <c r="C4545" t="s">
        <v>1740</v>
      </c>
      <c r="D4545" t="s">
        <v>6879</v>
      </c>
      <c r="E4545" t="s">
        <v>1711</v>
      </c>
      <c r="H4545" t="str">
        <f>INDEX('Vensim Variables'!$B:$B,MATCH(EPS!$B4545,'Vensim Variables'!$A:$A,0))</f>
        <v>g pollutant</v>
      </c>
      <c r="I4545" t="str">
        <f t="shared" si="140"/>
        <v>BC</v>
      </c>
      <c r="J4545">
        <f>INDEX(NoSettings!$D:$D,MATCH(EPS!$A4545,NoSettings!$A:$A,0))</f>
        <v>3171870</v>
      </c>
      <c r="K4545">
        <f>INDEX(GWP!$C$2:$C$13,MATCH(EPS!I4545,GWP!$B$2:$B$13,0))</f>
        <v>0</v>
      </c>
      <c r="L4545" s="4">
        <f t="shared" si="141"/>
        <v>0</v>
      </c>
    </row>
    <row r="4546" spans="1:12">
      <c r="A4546" t="s">
        <v>10150</v>
      </c>
      <c r="B4546" t="s">
        <v>7381</v>
      </c>
      <c r="C4546" t="s">
        <v>1740</v>
      </c>
      <c r="D4546" t="s">
        <v>6879</v>
      </c>
      <c r="E4546" t="s">
        <v>1712</v>
      </c>
      <c r="H4546" t="str">
        <f>INDEX('Vensim Variables'!$B:$B,MATCH(EPS!$B4546,'Vensim Variables'!$A:$A,0))</f>
        <v>g pollutant</v>
      </c>
      <c r="I4546" t="str">
        <f t="shared" si="140"/>
        <v>OC</v>
      </c>
      <c r="J4546">
        <f>INDEX(NoSettings!$D:$D,MATCH(EPS!$A4546,NoSettings!$A:$A,0))</f>
        <v>15555600</v>
      </c>
      <c r="K4546">
        <f>INDEX(GWP!$C$2:$C$13,MATCH(EPS!I4546,GWP!$B$2:$B$13,0))</f>
        <v>0</v>
      </c>
      <c r="L4546" s="4">
        <f t="shared" si="141"/>
        <v>0</v>
      </c>
    </row>
    <row r="4547" spans="1:12">
      <c r="A4547" t="s">
        <v>10151</v>
      </c>
      <c r="B4547" t="s">
        <v>7381</v>
      </c>
      <c r="C4547" t="s">
        <v>1740</v>
      </c>
      <c r="D4547" t="s">
        <v>6879</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INDEX(NoSettings!$D:$D,MATCH(EPS!$A4547,NoSettings!$A:$A,0))</f>
        <v>1496400</v>
      </c>
      <c r="K4547">
        <f>INDEX(GWP!$C$2:$C$13,MATCH(EPS!I4547,GWP!$B$2:$B$13,0))</f>
        <v>28</v>
      </c>
      <c r="L4547" s="4">
        <f t="shared" ref="L4547:L4610" si="143">IF(H4547="g pollutant",K4547*J4547/10^12,IF(H4547="MMTCO2e",J4547,IF(H4547="MWh",J4547,0)))</f>
        <v>4.18992E-5</v>
      </c>
    </row>
    <row r="4548" spans="1:12">
      <c r="A4548" t="s">
        <v>10152</v>
      </c>
      <c r="B4548" t="s">
        <v>7381</v>
      </c>
      <c r="C4548" t="s">
        <v>1740</v>
      </c>
      <c r="D4548" t="s">
        <v>6879</v>
      </c>
      <c r="E4548" t="s">
        <v>1714</v>
      </c>
      <c r="H4548" t="str">
        <f>INDEX('Vensim Variables'!$B:$B,MATCH(EPS!$B4548,'Vensim Variables'!$A:$A,0))</f>
        <v>g pollutant</v>
      </c>
      <c r="I4548" t="str">
        <f t="shared" si="142"/>
        <v>N2O</v>
      </c>
      <c r="J4548">
        <f>INDEX(NoSettings!$D:$D,MATCH(EPS!$A4548,NoSettings!$A:$A,0))</f>
        <v>299280</v>
      </c>
      <c r="K4548">
        <f>INDEX(GWP!$C$2:$C$13,MATCH(EPS!I4548,GWP!$B$2:$B$13,0))</f>
        <v>265</v>
      </c>
      <c r="L4548" s="4">
        <f t="shared" si="143"/>
        <v>7.9309199999999996E-5</v>
      </c>
    </row>
    <row r="4549" spans="1:12">
      <c r="A4549" t="s">
        <v>10153</v>
      </c>
      <c r="B4549" t="s">
        <v>7381</v>
      </c>
      <c r="C4549" t="s">
        <v>1740</v>
      </c>
      <c r="D4549" t="s">
        <v>6879</v>
      </c>
      <c r="E4549" t="s">
        <v>1715</v>
      </c>
      <c r="H4549" t="str">
        <f>INDEX('Vensim Variables'!$B:$B,MATCH(EPS!$B4549,'Vensim Variables'!$A:$A,0))</f>
        <v>g pollutant</v>
      </c>
      <c r="I4549" t="str">
        <f t="shared" si="142"/>
        <v>F gases</v>
      </c>
      <c r="J4549">
        <f>INDEX(NoSettings!$D:$D,MATCH(EPS!$A4549,NoSettings!$A:$A,0))</f>
        <v>0</v>
      </c>
      <c r="K4549">
        <f>INDEX(GWP!$C$2:$C$13,MATCH(EPS!I4549,GWP!$B$2:$B$13,0))</f>
        <v>1</v>
      </c>
      <c r="L4549" s="4">
        <f t="shared" si="143"/>
        <v>0</v>
      </c>
    </row>
    <row r="4550" spans="1:12">
      <c r="A4550" t="s">
        <v>10154</v>
      </c>
      <c r="B4550" t="s">
        <v>7381</v>
      </c>
      <c r="C4550" t="s">
        <v>1740</v>
      </c>
      <c r="D4550" t="s">
        <v>6880</v>
      </c>
      <c r="E4550" t="s">
        <v>1702</v>
      </c>
      <c r="H4550" t="str">
        <f>INDEX('Vensim Variables'!$B:$B,MATCH(EPS!$B4550,'Vensim Variables'!$A:$A,0))</f>
        <v>g pollutant</v>
      </c>
      <c r="I4550" t="str">
        <f t="shared" si="142"/>
        <v>CO2</v>
      </c>
      <c r="J4550">
        <f>INDEX(NoSettings!$D:$D,MATCH(EPS!$A4550,NoSettings!$A:$A,0))</f>
        <v>44091400000</v>
      </c>
      <c r="K4550">
        <f>INDEX(GWP!$C$2:$C$13,MATCH(EPS!I4550,GWP!$B$2:$B$13,0))</f>
        <v>1</v>
      </c>
      <c r="L4550" s="4">
        <f t="shared" si="143"/>
        <v>4.4091400000000003E-2</v>
      </c>
    </row>
    <row r="4551" spans="1:12">
      <c r="A4551" t="s">
        <v>10155</v>
      </c>
      <c r="B4551" t="s">
        <v>7381</v>
      </c>
      <c r="C4551" t="s">
        <v>1740</v>
      </c>
      <c r="D4551" t="s">
        <v>6880</v>
      </c>
      <c r="E4551" t="s">
        <v>1705</v>
      </c>
      <c r="H4551" t="str">
        <f>INDEX('Vensim Variables'!$B:$B,MATCH(EPS!$B4551,'Vensim Variables'!$A:$A,0))</f>
        <v>g pollutant</v>
      </c>
      <c r="I4551" t="str">
        <f t="shared" si="142"/>
        <v>VOC</v>
      </c>
      <c r="J4551">
        <f>INDEX(NoSettings!$D:$D,MATCH(EPS!$A4551,NoSettings!$A:$A,0))</f>
        <v>33199800</v>
      </c>
      <c r="K4551">
        <f>INDEX(GWP!$C$2:$C$13,MATCH(EPS!I4551,GWP!$B$2:$B$13,0))</f>
        <v>0</v>
      </c>
      <c r="L4551" s="4">
        <f t="shared" si="143"/>
        <v>0</v>
      </c>
    </row>
    <row r="4552" spans="1:12">
      <c r="A4552" t="s">
        <v>10156</v>
      </c>
      <c r="B4552" t="s">
        <v>7381</v>
      </c>
      <c r="C4552" t="s">
        <v>1740</v>
      </c>
      <c r="D4552" t="s">
        <v>6880</v>
      </c>
      <c r="E4552" t="s">
        <v>1706</v>
      </c>
      <c r="H4552" t="str">
        <f>INDEX('Vensim Variables'!$B:$B,MATCH(EPS!$B4552,'Vensim Variables'!$A:$A,0))</f>
        <v>g pollutant</v>
      </c>
      <c r="I4552" t="str">
        <f t="shared" si="142"/>
        <v>CO</v>
      </c>
      <c r="J4552">
        <f>INDEX(NoSettings!$D:$D,MATCH(EPS!$A4552,NoSettings!$A:$A,0))</f>
        <v>559982000</v>
      </c>
      <c r="K4552">
        <f>INDEX(GWP!$C$2:$C$13,MATCH(EPS!I4552,GWP!$B$2:$B$13,0))</f>
        <v>0</v>
      </c>
      <c r="L4552" s="4">
        <f t="shared" si="143"/>
        <v>0</v>
      </c>
    </row>
    <row r="4553" spans="1:12">
      <c r="A4553" t="s">
        <v>10157</v>
      </c>
      <c r="B4553" t="s">
        <v>7381</v>
      </c>
      <c r="C4553" t="s">
        <v>1740</v>
      </c>
      <c r="D4553" t="s">
        <v>6880</v>
      </c>
      <c r="E4553" t="s">
        <v>1707</v>
      </c>
      <c r="H4553" t="str">
        <f>INDEX('Vensim Variables'!$B:$B,MATCH(EPS!$B4553,'Vensim Variables'!$A:$A,0))</f>
        <v>g pollutant</v>
      </c>
      <c r="I4553" t="str">
        <f t="shared" si="142"/>
        <v>NOx</v>
      </c>
      <c r="J4553">
        <f>INDEX(NoSettings!$D:$D,MATCH(EPS!$A4553,NoSettings!$A:$A,0))</f>
        <v>363710000</v>
      </c>
      <c r="K4553">
        <f>INDEX(GWP!$C$2:$C$13,MATCH(EPS!I4553,GWP!$B$2:$B$13,0))</f>
        <v>0</v>
      </c>
      <c r="L4553" s="4">
        <f t="shared" si="143"/>
        <v>0</v>
      </c>
    </row>
    <row r="4554" spans="1:12">
      <c r="A4554" t="s">
        <v>10158</v>
      </c>
      <c r="B4554" t="s">
        <v>7381</v>
      </c>
      <c r="C4554" t="s">
        <v>1740</v>
      </c>
      <c r="D4554" t="s">
        <v>6880</v>
      </c>
      <c r="E4554" t="s">
        <v>1708</v>
      </c>
      <c r="H4554" t="str">
        <f>INDEX('Vensim Variables'!$B:$B,MATCH(EPS!$B4554,'Vensim Variables'!$A:$A,0))</f>
        <v>g pollutant</v>
      </c>
      <c r="I4554" t="str">
        <f t="shared" si="142"/>
        <v>PM10</v>
      </c>
      <c r="J4554">
        <f>INDEX(NoSettings!$D:$D,MATCH(EPS!$A4554,NoSettings!$A:$A,0))</f>
        <v>67240500</v>
      </c>
      <c r="K4554">
        <f>INDEX(GWP!$C$2:$C$13,MATCH(EPS!I4554,GWP!$B$2:$B$13,0))</f>
        <v>0</v>
      </c>
      <c r="L4554" s="4">
        <f t="shared" si="143"/>
        <v>0</v>
      </c>
    </row>
    <row r="4555" spans="1:12">
      <c r="A4555" t="s">
        <v>10159</v>
      </c>
      <c r="B4555" t="s">
        <v>7381</v>
      </c>
      <c r="C4555" t="s">
        <v>1740</v>
      </c>
      <c r="D4555" t="s">
        <v>6880</v>
      </c>
      <c r="E4555" t="s">
        <v>1709</v>
      </c>
      <c r="H4555" t="str">
        <f>INDEX('Vensim Variables'!$B:$B,MATCH(EPS!$B4555,'Vensim Variables'!$A:$A,0))</f>
        <v>g pollutant</v>
      </c>
      <c r="I4555" t="str">
        <f t="shared" si="142"/>
        <v>PM25</v>
      </c>
      <c r="J4555">
        <f>INDEX(NoSettings!$D:$D,MATCH(EPS!$A4555,NoSettings!$A:$A,0))</f>
        <v>58919300</v>
      </c>
      <c r="K4555">
        <f>INDEX(GWP!$C$2:$C$13,MATCH(EPS!I4555,GWP!$B$2:$B$13,0))</f>
        <v>0</v>
      </c>
      <c r="L4555" s="4">
        <f t="shared" si="143"/>
        <v>0</v>
      </c>
    </row>
    <row r="4556" spans="1:12">
      <c r="A4556" t="s">
        <v>10160</v>
      </c>
      <c r="B4556" t="s">
        <v>7381</v>
      </c>
      <c r="C4556" t="s">
        <v>1740</v>
      </c>
      <c r="D4556" t="s">
        <v>6880</v>
      </c>
      <c r="E4556" t="s">
        <v>1710</v>
      </c>
      <c r="H4556" t="str">
        <f>INDEX('Vensim Variables'!$B:$B,MATCH(EPS!$B4556,'Vensim Variables'!$A:$A,0))</f>
        <v>g pollutant</v>
      </c>
      <c r="I4556" t="str">
        <f t="shared" si="142"/>
        <v>SOx</v>
      </c>
      <c r="J4556">
        <f>INDEX(NoSettings!$D:$D,MATCH(EPS!$A4556,NoSettings!$A:$A,0))</f>
        <v>249469000</v>
      </c>
      <c r="K4556">
        <f>INDEX(GWP!$C$2:$C$13,MATCH(EPS!I4556,GWP!$B$2:$B$13,0))</f>
        <v>0</v>
      </c>
      <c r="L4556" s="4">
        <f t="shared" si="143"/>
        <v>0</v>
      </c>
    </row>
    <row r="4557" spans="1:12">
      <c r="A4557" t="s">
        <v>10161</v>
      </c>
      <c r="B4557" t="s">
        <v>7381</v>
      </c>
      <c r="C4557" t="s">
        <v>1740</v>
      </c>
      <c r="D4557" t="s">
        <v>6880</v>
      </c>
      <c r="E4557" t="s">
        <v>1711</v>
      </c>
      <c r="H4557" t="str">
        <f>INDEX('Vensim Variables'!$B:$B,MATCH(EPS!$B4557,'Vensim Variables'!$A:$A,0))</f>
        <v>g pollutant</v>
      </c>
      <c r="I4557" t="str">
        <f t="shared" si="142"/>
        <v>BC</v>
      </c>
      <c r="J4557">
        <f>INDEX(NoSettings!$D:$D,MATCH(EPS!$A4557,NoSettings!$A:$A,0))</f>
        <v>4561950</v>
      </c>
      <c r="K4557">
        <f>INDEX(GWP!$C$2:$C$13,MATCH(EPS!I4557,GWP!$B$2:$B$13,0))</f>
        <v>0</v>
      </c>
      <c r="L4557" s="4">
        <f t="shared" si="143"/>
        <v>0</v>
      </c>
    </row>
    <row r="4558" spans="1:12">
      <c r="A4558" t="s">
        <v>10162</v>
      </c>
      <c r="B4558" t="s">
        <v>7381</v>
      </c>
      <c r="C4558" t="s">
        <v>1740</v>
      </c>
      <c r="D4558" t="s">
        <v>6880</v>
      </c>
      <c r="E4558" t="s">
        <v>1712</v>
      </c>
      <c r="H4558" t="str">
        <f>INDEX('Vensim Variables'!$B:$B,MATCH(EPS!$B4558,'Vensim Variables'!$A:$A,0))</f>
        <v>g pollutant</v>
      </c>
      <c r="I4558" t="str">
        <f t="shared" si="142"/>
        <v>OC</v>
      </c>
      <c r="J4558">
        <f>INDEX(NoSettings!$D:$D,MATCH(EPS!$A4558,NoSettings!$A:$A,0))</f>
        <v>22372800</v>
      </c>
      <c r="K4558">
        <f>INDEX(GWP!$C$2:$C$13,MATCH(EPS!I4558,GWP!$B$2:$B$13,0))</f>
        <v>0</v>
      </c>
      <c r="L4558" s="4">
        <f t="shared" si="143"/>
        <v>0</v>
      </c>
    </row>
    <row r="4559" spans="1:12">
      <c r="A4559" t="s">
        <v>10163</v>
      </c>
      <c r="B4559" t="s">
        <v>7381</v>
      </c>
      <c r="C4559" t="s">
        <v>1740</v>
      </c>
      <c r="D4559" t="s">
        <v>6880</v>
      </c>
      <c r="E4559" t="s">
        <v>1713</v>
      </c>
      <c r="H4559" t="str">
        <f>INDEX('Vensim Variables'!$B:$B,MATCH(EPS!$B4559,'Vensim Variables'!$A:$A,0))</f>
        <v>g pollutant</v>
      </c>
      <c r="I4559" t="str">
        <f t="shared" si="142"/>
        <v>CH4</v>
      </c>
      <c r="J4559">
        <f>INDEX(NoSettings!$D:$D,MATCH(EPS!$A4559,NoSettings!$A:$A,0))</f>
        <v>2152200</v>
      </c>
      <c r="K4559">
        <f>INDEX(GWP!$C$2:$C$13,MATCH(EPS!I4559,GWP!$B$2:$B$13,0))</f>
        <v>28</v>
      </c>
      <c r="L4559" s="4">
        <f t="shared" si="143"/>
        <v>6.0261599999999999E-5</v>
      </c>
    </row>
    <row r="4560" spans="1:12">
      <c r="A4560" t="s">
        <v>10164</v>
      </c>
      <c r="B4560" t="s">
        <v>7381</v>
      </c>
      <c r="C4560" t="s">
        <v>1740</v>
      </c>
      <c r="D4560" t="s">
        <v>6880</v>
      </c>
      <c r="E4560" t="s">
        <v>1714</v>
      </c>
      <c r="H4560" t="str">
        <f>INDEX('Vensim Variables'!$B:$B,MATCH(EPS!$B4560,'Vensim Variables'!$A:$A,0))</f>
        <v>g pollutant</v>
      </c>
      <c r="I4560" t="str">
        <f t="shared" si="142"/>
        <v>N2O</v>
      </c>
      <c r="J4560">
        <f>INDEX(NoSettings!$D:$D,MATCH(EPS!$A4560,NoSettings!$A:$A,0))</f>
        <v>430440</v>
      </c>
      <c r="K4560">
        <f>INDEX(GWP!$C$2:$C$13,MATCH(EPS!I4560,GWP!$B$2:$B$13,0))</f>
        <v>265</v>
      </c>
      <c r="L4560" s="4">
        <f t="shared" si="143"/>
        <v>1.140666E-4</v>
      </c>
    </row>
    <row r="4561" spans="1:12">
      <c r="A4561" t="s">
        <v>10165</v>
      </c>
      <c r="B4561" t="s">
        <v>7381</v>
      </c>
      <c r="C4561" t="s">
        <v>1740</v>
      </c>
      <c r="D4561" t="s">
        <v>6880</v>
      </c>
      <c r="E4561" t="s">
        <v>1715</v>
      </c>
      <c r="H4561" t="str">
        <f>INDEX('Vensim Variables'!$B:$B,MATCH(EPS!$B4561,'Vensim Variables'!$A:$A,0))</f>
        <v>g pollutant</v>
      </c>
      <c r="I4561" t="str">
        <f t="shared" si="142"/>
        <v>F gases</v>
      </c>
      <c r="J4561">
        <f>INDEX(NoSettings!$D:$D,MATCH(EPS!$A4561,NoSettings!$A:$A,0))</f>
        <v>0</v>
      </c>
      <c r="K4561">
        <f>INDEX(GWP!$C$2:$C$13,MATCH(EPS!I4561,GWP!$B$2:$B$13,0))</f>
        <v>1</v>
      </c>
      <c r="L4561" s="4">
        <f t="shared" si="143"/>
        <v>0</v>
      </c>
    </row>
    <row r="4562" spans="1:12">
      <c r="A4562" t="s">
        <v>10166</v>
      </c>
      <c r="B4562" t="s">
        <v>7381</v>
      </c>
      <c r="C4562" t="s">
        <v>1740</v>
      </c>
      <c r="D4562" t="s">
        <v>6881</v>
      </c>
      <c r="E4562" t="s">
        <v>1702</v>
      </c>
      <c r="H4562" t="str">
        <f>INDEX('Vensim Variables'!$B:$B,MATCH(EPS!$B4562,'Vensim Variables'!$A:$A,0))</f>
        <v>g pollutant</v>
      </c>
      <c r="I4562" t="str">
        <f t="shared" si="142"/>
        <v>CO2</v>
      </c>
      <c r="J4562">
        <f>INDEX(NoSettings!$D:$D,MATCH(EPS!$A4562,NoSettings!$A:$A,0))</f>
        <v>18419600000</v>
      </c>
      <c r="K4562">
        <f>INDEX(GWP!$C$2:$C$13,MATCH(EPS!I4562,GWP!$B$2:$B$13,0))</f>
        <v>1</v>
      </c>
      <c r="L4562" s="4">
        <f t="shared" si="143"/>
        <v>1.8419600000000001E-2</v>
      </c>
    </row>
    <row r="4563" spans="1:12">
      <c r="A4563" t="s">
        <v>10167</v>
      </c>
      <c r="B4563" t="s">
        <v>7381</v>
      </c>
      <c r="C4563" t="s">
        <v>1740</v>
      </c>
      <c r="D4563" t="s">
        <v>6881</v>
      </c>
      <c r="E4563" t="s">
        <v>1705</v>
      </c>
      <c r="H4563" t="str">
        <f>INDEX('Vensim Variables'!$B:$B,MATCH(EPS!$B4563,'Vensim Variables'!$A:$A,0))</f>
        <v>g pollutant</v>
      </c>
      <c r="I4563" t="str">
        <f t="shared" si="142"/>
        <v>VOC</v>
      </c>
      <c r="J4563">
        <f>INDEX(NoSettings!$D:$D,MATCH(EPS!$A4563,NoSettings!$A:$A,0))</f>
        <v>13869500</v>
      </c>
      <c r="K4563">
        <f>INDEX(GWP!$C$2:$C$13,MATCH(EPS!I4563,GWP!$B$2:$B$13,0))</f>
        <v>0</v>
      </c>
      <c r="L4563" s="4">
        <f t="shared" si="143"/>
        <v>0</v>
      </c>
    </row>
    <row r="4564" spans="1:12">
      <c r="A4564" t="s">
        <v>10168</v>
      </c>
      <c r="B4564" t="s">
        <v>7381</v>
      </c>
      <c r="C4564" t="s">
        <v>1740</v>
      </c>
      <c r="D4564" t="s">
        <v>6881</v>
      </c>
      <c r="E4564" t="s">
        <v>1706</v>
      </c>
      <c r="H4564" t="str">
        <f>INDEX('Vensim Variables'!$B:$B,MATCH(EPS!$B4564,'Vensim Variables'!$A:$A,0))</f>
        <v>g pollutant</v>
      </c>
      <c r="I4564" t="str">
        <f t="shared" si="142"/>
        <v>CO</v>
      </c>
      <c r="J4564">
        <f>INDEX(NoSettings!$D:$D,MATCH(EPS!$A4564,NoSettings!$A:$A,0))</f>
        <v>233937000</v>
      </c>
      <c r="K4564">
        <f>INDEX(GWP!$C$2:$C$13,MATCH(EPS!I4564,GWP!$B$2:$B$13,0))</f>
        <v>0</v>
      </c>
      <c r="L4564" s="4">
        <f t="shared" si="143"/>
        <v>0</v>
      </c>
    </row>
    <row r="4565" spans="1:12">
      <c r="A4565" t="s">
        <v>10169</v>
      </c>
      <c r="B4565" t="s">
        <v>7381</v>
      </c>
      <c r="C4565" t="s">
        <v>1740</v>
      </c>
      <c r="D4565" t="s">
        <v>6881</v>
      </c>
      <c r="E4565" t="s">
        <v>1707</v>
      </c>
      <c r="H4565" t="str">
        <f>INDEX('Vensim Variables'!$B:$B,MATCH(EPS!$B4565,'Vensim Variables'!$A:$A,0))</f>
        <v>g pollutant</v>
      </c>
      <c r="I4565" t="str">
        <f t="shared" si="142"/>
        <v>NOx</v>
      </c>
      <c r="J4565">
        <f>INDEX(NoSettings!$D:$D,MATCH(EPS!$A4565,NoSettings!$A:$A,0))</f>
        <v>151943000</v>
      </c>
      <c r="K4565">
        <f>INDEX(GWP!$C$2:$C$13,MATCH(EPS!I4565,GWP!$B$2:$B$13,0))</f>
        <v>0</v>
      </c>
      <c r="L4565" s="4">
        <f t="shared" si="143"/>
        <v>0</v>
      </c>
    </row>
    <row r="4566" spans="1:12">
      <c r="A4566" t="s">
        <v>10170</v>
      </c>
      <c r="B4566" t="s">
        <v>7381</v>
      </c>
      <c r="C4566" t="s">
        <v>1740</v>
      </c>
      <c r="D4566" t="s">
        <v>6881</v>
      </c>
      <c r="E4566" t="s">
        <v>1708</v>
      </c>
      <c r="H4566" t="str">
        <f>INDEX('Vensim Variables'!$B:$B,MATCH(EPS!$B4566,'Vensim Variables'!$A:$A,0))</f>
        <v>g pollutant</v>
      </c>
      <c r="I4566" t="str">
        <f t="shared" si="142"/>
        <v>PM10</v>
      </c>
      <c r="J4566">
        <f>INDEX(NoSettings!$D:$D,MATCH(EPS!$A4566,NoSettings!$A:$A,0))</f>
        <v>28090300</v>
      </c>
      <c r="K4566">
        <f>INDEX(GWP!$C$2:$C$13,MATCH(EPS!I4566,GWP!$B$2:$B$13,0))</f>
        <v>0</v>
      </c>
      <c r="L4566" s="4">
        <f t="shared" si="143"/>
        <v>0</v>
      </c>
    </row>
    <row r="4567" spans="1:12">
      <c r="A4567" t="s">
        <v>10171</v>
      </c>
      <c r="B4567" t="s">
        <v>7381</v>
      </c>
      <c r="C4567" t="s">
        <v>1740</v>
      </c>
      <c r="D4567" t="s">
        <v>6881</v>
      </c>
      <c r="E4567" t="s">
        <v>1709</v>
      </c>
      <c r="H4567" t="str">
        <f>INDEX('Vensim Variables'!$B:$B,MATCH(EPS!$B4567,'Vensim Variables'!$A:$A,0))</f>
        <v>g pollutant</v>
      </c>
      <c r="I4567" t="str">
        <f t="shared" si="142"/>
        <v>PM25</v>
      </c>
      <c r="J4567">
        <f>INDEX(NoSettings!$D:$D,MATCH(EPS!$A4567,NoSettings!$A:$A,0))</f>
        <v>24614100</v>
      </c>
      <c r="K4567">
        <f>INDEX(GWP!$C$2:$C$13,MATCH(EPS!I4567,GWP!$B$2:$B$13,0))</f>
        <v>0</v>
      </c>
      <c r="L4567" s="4">
        <f t="shared" si="143"/>
        <v>0</v>
      </c>
    </row>
    <row r="4568" spans="1:12">
      <c r="A4568" t="s">
        <v>10172</v>
      </c>
      <c r="B4568" t="s">
        <v>7381</v>
      </c>
      <c r="C4568" t="s">
        <v>1740</v>
      </c>
      <c r="D4568" t="s">
        <v>6881</v>
      </c>
      <c r="E4568" t="s">
        <v>1710</v>
      </c>
      <c r="H4568" t="str">
        <f>INDEX('Vensim Variables'!$B:$B,MATCH(EPS!$B4568,'Vensim Variables'!$A:$A,0))</f>
        <v>g pollutant</v>
      </c>
      <c r="I4568" t="str">
        <f t="shared" si="142"/>
        <v>SOx</v>
      </c>
      <c r="J4568">
        <f>INDEX(NoSettings!$D:$D,MATCH(EPS!$A4568,NoSettings!$A:$A,0))</f>
        <v>104218000</v>
      </c>
      <c r="K4568">
        <f>INDEX(GWP!$C$2:$C$13,MATCH(EPS!I4568,GWP!$B$2:$B$13,0))</f>
        <v>0</v>
      </c>
      <c r="L4568" s="4">
        <f t="shared" si="143"/>
        <v>0</v>
      </c>
    </row>
    <row r="4569" spans="1:12">
      <c r="A4569" t="s">
        <v>10173</v>
      </c>
      <c r="B4569" t="s">
        <v>7381</v>
      </c>
      <c r="C4569" t="s">
        <v>1740</v>
      </c>
      <c r="D4569" t="s">
        <v>6881</v>
      </c>
      <c r="E4569" t="s">
        <v>1711</v>
      </c>
      <c r="H4569" t="str">
        <f>INDEX('Vensim Variables'!$B:$B,MATCH(EPS!$B4569,'Vensim Variables'!$A:$A,0))</f>
        <v>g pollutant</v>
      </c>
      <c r="I4569" t="str">
        <f t="shared" si="142"/>
        <v>BC</v>
      </c>
      <c r="J4569">
        <f>INDEX(NoSettings!$D:$D,MATCH(EPS!$A4569,NoSettings!$A:$A,0))</f>
        <v>1905790</v>
      </c>
      <c r="K4569">
        <f>INDEX(GWP!$C$2:$C$13,MATCH(EPS!I4569,GWP!$B$2:$B$13,0))</f>
        <v>0</v>
      </c>
      <c r="L4569" s="4">
        <f t="shared" si="143"/>
        <v>0</v>
      </c>
    </row>
    <row r="4570" spans="1:12">
      <c r="A4570" t="s">
        <v>10174</v>
      </c>
      <c r="B4570" t="s">
        <v>7381</v>
      </c>
      <c r="C4570" t="s">
        <v>1740</v>
      </c>
      <c r="D4570" t="s">
        <v>6881</v>
      </c>
      <c r="E4570" t="s">
        <v>1712</v>
      </c>
      <c r="H4570" t="str">
        <f>INDEX('Vensim Variables'!$B:$B,MATCH(EPS!$B4570,'Vensim Variables'!$A:$A,0))</f>
        <v>g pollutant</v>
      </c>
      <c r="I4570" t="str">
        <f t="shared" si="142"/>
        <v>OC</v>
      </c>
      <c r="J4570">
        <f>INDEX(NoSettings!$D:$D,MATCH(EPS!$A4570,NoSettings!$A:$A,0))</f>
        <v>9346440</v>
      </c>
      <c r="K4570">
        <f>INDEX(GWP!$C$2:$C$13,MATCH(EPS!I4570,GWP!$B$2:$B$13,0))</f>
        <v>0</v>
      </c>
      <c r="L4570" s="4">
        <f t="shared" si="143"/>
        <v>0</v>
      </c>
    </row>
    <row r="4571" spans="1:12">
      <c r="A4571" t="s">
        <v>10175</v>
      </c>
      <c r="B4571" t="s">
        <v>7381</v>
      </c>
      <c r="C4571" t="s">
        <v>1740</v>
      </c>
      <c r="D4571" t="s">
        <v>6881</v>
      </c>
      <c r="E4571" t="s">
        <v>1713</v>
      </c>
      <c r="H4571" t="str">
        <f>INDEX('Vensim Variables'!$B:$B,MATCH(EPS!$B4571,'Vensim Variables'!$A:$A,0))</f>
        <v>g pollutant</v>
      </c>
      <c r="I4571" t="str">
        <f t="shared" si="142"/>
        <v>CH4</v>
      </c>
      <c r="J4571">
        <f>INDEX(NoSettings!$D:$D,MATCH(EPS!$A4571,NoSettings!$A:$A,0))</f>
        <v>899100</v>
      </c>
      <c r="K4571">
        <f>INDEX(GWP!$C$2:$C$13,MATCH(EPS!I4571,GWP!$B$2:$B$13,0))</f>
        <v>28</v>
      </c>
      <c r="L4571" s="4">
        <f t="shared" si="143"/>
        <v>2.5174800000000002E-5</v>
      </c>
    </row>
    <row r="4572" spans="1:12">
      <c r="A4572" t="s">
        <v>10176</v>
      </c>
      <c r="B4572" t="s">
        <v>7381</v>
      </c>
      <c r="C4572" t="s">
        <v>1740</v>
      </c>
      <c r="D4572" t="s">
        <v>6881</v>
      </c>
      <c r="E4572" t="s">
        <v>1714</v>
      </c>
      <c r="H4572" t="str">
        <f>INDEX('Vensim Variables'!$B:$B,MATCH(EPS!$B4572,'Vensim Variables'!$A:$A,0))</f>
        <v>g pollutant</v>
      </c>
      <c r="I4572" t="str">
        <f t="shared" si="142"/>
        <v>N2O</v>
      </c>
      <c r="J4572">
        <f>INDEX(NoSettings!$D:$D,MATCH(EPS!$A4572,NoSettings!$A:$A,0))</f>
        <v>179820</v>
      </c>
      <c r="K4572">
        <f>INDEX(GWP!$C$2:$C$13,MATCH(EPS!I4572,GWP!$B$2:$B$13,0))</f>
        <v>265</v>
      </c>
      <c r="L4572" s="4">
        <f t="shared" si="143"/>
        <v>4.7652299999999998E-5</v>
      </c>
    </row>
    <row r="4573" spans="1:12">
      <c r="A4573" t="s">
        <v>10177</v>
      </c>
      <c r="B4573" t="s">
        <v>7381</v>
      </c>
      <c r="C4573" t="s">
        <v>1740</v>
      </c>
      <c r="D4573" t="s">
        <v>6881</v>
      </c>
      <c r="E4573" t="s">
        <v>1715</v>
      </c>
      <c r="H4573" t="str">
        <f>INDEX('Vensim Variables'!$B:$B,MATCH(EPS!$B4573,'Vensim Variables'!$A:$A,0))</f>
        <v>g pollutant</v>
      </c>
      <c r="I4573" t="str">
        <f t="shared" si="142"/>
        <v>F gases</v>
      </c>
      <c r="J4573">
        <f>INDEX(NoSettings!$D:$D,MATCH(EPS!$A4573,NoSettings!$A:$A,0))</f>
        <v>0</v>
      </c>
      <c r="K4573">
        <f>INDEX(GWP!$C$2:$C$13,MATCH(EPS!I4573,GWP!$B$2:$B$13,0))</f>
        <v>1</v>
      </c>
      <c r="L4573" s="4">
        <f t="shared" si="143"/>
        <v>0</v>
      </c>
    </row>
    <row r="4574" spans="1:12">
      <c r="A4574" t="s">
        <v>10178</v>
      </c>
      <c r="B4574" t="s">
        <v>7381</v>
      </c>
      <c r="C4574" t="s">
        <v>1740</v>
      </c>
      <c r="D4574" t="s">
        <v>6882</v>
      </c>
      <c r="E4574" t="s">
        <v>1702</v>
      </c>
      <c r="H4574" t="str">
        <f>INDEX('Vensim Variables'!$B:$B,MATCH(EPS!$B4574,'Vensim Variables'!$A:$A,0))</f>
        <v>g pollutant</v>
      </c>
      <c r="I4574" t="str">
        <f t="shared" si="142"/>
        <v>CO2</v>
      </c>
      <c r="J4574">
        <f>INDEX(NoSettings!$D:$D,MATCH(EPS!$A4574,NoSettings!$A:$A,0))</f>
        <v>0</v>
      </c>
      <c r="K4574">
        <f>INDEX(GWP!$C$2:$C$13,MATCH(EPS!I4574,GWP!$B$2:$B$13,0))</f>
        <v>1</v>
      </c>
      <c r="L4574" s="4">
        <f t="shared" si="143"/>
        <v>0</v>
      </c>
    </row>
    <row r="4575" spans="1:12">
      <c r="A4575" t="s">
        <v>10179</v>
      </c>
      <c r="B4575" t="s">
        <v>7381</v>
      </c>
      <c r="C4575" t="s">
        <v>1740</v>
      </c>
      <c r="D4575" t="s">
        <v>6882</v>
      </c>
      <c r="E4575" t="s">
        <v>1705</v>
      </c>
      <c r="H4575" t="str">
        <f>INDEX('Vensim Variables'!$B:$B,MATCH(EPS!$B4575,'Vensim Variables'!$A:$A,0))</f>
        <v>g pollutant</v>
      </c>
      <c r="I4575" t="str">
        <f t="shared" si="142"/>
        <v>VOC</v>
      </c>
      <c r="J4575">
        <f>INDEX(NoSettings!$D:$D,MATCH(EPS!$A4575,NoSettings!$A:$A,0))</f>
        <v>0</v>
      </c>
      <c r="K4575">
        <f>INDEX(GWP!$C$2:$C$13,MATCH(EPS!I4575,GWP!$B$2:$B$13,0))</f>
        <v>0</v>
      </c>
      <c r="L4575" s="4">
        <f t="shared" si="143"/>
        <v>0</v>
      </c>
    </row>
    <row r="4576" spans="1:12">
      <c r="A4576" t="s">
        <v>10180</v>
      </c>
      <c r="B4576" t="s">
        <v>7381</v>
      </c>
      <c r="C4576" t="s">
        <v>1740</v>
      </c>
      <c r="D4576" t="s">
        <v>6882</v>
      </c>
      <c r="E4576" t="s">
        <v>1706</v>
      </c>
      <c r="H4576" t="str">
        <f>INDEX('Vensim Variables'!$B:$B,MATCH(EPS!$B4576,'Vensim Variables'!$A:$A,0))</f>
        <v>g pollutant</v>
      </c>
      <c r="I4576" t="str">
        <f t="shared" si="142"/>
        <v>CO</v>
      </c>
      <c r="J4576">
        <f>INDEX(NoSettings!$D:$D,MATCH(EPS!$A4576,NoSettings!$A:$A,0))</f>
        <v>0</v>
      </c>
      <c r="K4576">
        <f>INDEX(GWP!$C$2:$C$13,MATCH(EPS!I4576,GWP!$B$2:$B$13,0))</f>
        <v>0</v>
      </c>
      <c r="L4576" s="4">
        <f t="shared" si="143"/>
        <v>0</v>
      </c>
    </row>
    <row r="4577" spans="1:12">
      <c r="A4577" t="s">
        <v>10181</v>
      </c>
      <c r="B4577" t="s">
        <v>7381</v>
      </c>
      <c r="C4577" t="s">
        <v>1740</v>
      </c>
      <c r="D4577" t="s">
        <v>6882</v>
      </c>
      <c r="E4577" t="s">
        <v>1707</v>
      </c>
      <c r="H4577" t="str">
        <f>INDEX('Vensim Variables'!$B:$B,MATCH(EPS!$B4577,'Vensim Variables'!$A:$A,0))</f>
        <v>g pollutant</v>
      </c>
      <c r="I4577" t="str">
        <f t="shared" si="142"/>
        <v>NOx</v>
      </c>
      <c r="J4577">
        <f>INDEX(NoSettings!$D:$D,MATCH(EPS!$A4577,NoSettings!$A:$A,0))</f>
        <v>0</v>
      </c>
      <c r="K4577">
        <f>INDEX(GWP!$C$2:$C$13,MATCH(EPS!I4577,GWP!$B$2:$B$13,0))</f>
        <v>0</v>
      </c>
      <c r="L4577" s="4">
        <f t="shared" si="143"/>
        <v>0</v>
      </c>
    </row>
    <row r="4578" spans="1:12">
      <c r="A4578" t="s">
        <v>10182</v>
      </c>
      <c r="B4578" t="s">
        <v>7381</v>
      </c>
      <c r="C4578" t="s">
        <v>1740</v>
      </c>
      <c r="D4578" t="s">
        <v>6882</v>
      </c>
      <c r="E4578" t="s">
        <v>1708</v>
      </c>
      <c r="H4578" t="str">
        <f>INDEX('Vensim Variables'!$B:$B,MATCH(EPS!$B4578,'Vensim Variables'!$A:$A,0))</f>
        <v>g pollutant</v>
      </c>
      <c r="I4578" t="str">
        <f t="shared" si="142"/>
        <v>PM10</v>
      </c>
      <c r="J4578">
        <f>INDEX(NoSettings!$D:$D,MATCH(EPS!$A4578,NoSettings!$A:$A,0))</f>
        <v>0</v>
      </c>
      <c r="K4578">
        <f>INDEX(GWP!$C$2:$C$13,MATCH(EPS!I4578,GWP!$B$2:$B$13,0))</f>
        <v>0</v>
      </c>
      <c r="L4578" s="4">
        <f t="shared" si="143"/>
        <v>0</v>
      </c>
    </row>
    <row r="4579" spans="1:12">
      <c r="A4579" t="s">
        <v>10183</v>
      </c>
      <c r="B4579" t="s">
        <v>7381</v>
      </c>
      <c r="C4579" t="s">
        <v>1740</v>
      </c>
      <c r="D4579" t="s">
        <v>6882</v>
      </c>
      <c r="E4579" t="s">
        <v>1709</v>
      </c>
      <c r="H4579" t="str">
        <f>INDEX('Vensim Variables'!$B:$B,MATCH(EPS!$B4579,'Vensim Variables'!$A:$A,0))</f>
        <v>g pollutant</v>
      </c>
      <c r="I4579" t="str">
        <f t="shared" si="142"/>
        <v>PM25</v>
      </c>
      <c r="J4579">
        <f>INDEX(NoSettings!$D:$D,MATCH(EPS!$A4579,NoSettings!$A:$A,0))</f>
        <v>0</v>
      </c>
      <c r="K4579">
        <f>INDEX(GWP!$C$2:$C$13,MATCH(EPS!I4579,GWP!$B$2:$B$13,0))</f>
        <v>0</v>
      </c>
      <c r="L4579" s="4">
        <f t="shared" si="143"/>
        <v>0</v>
      </c>
    </row>
    <row r="4580" spans="1:12">
      <c r="A4580" t="s">
        <v>10184</v>
      </c>
      <c r="B4580" t="s">
        <v>7381</v>
      </c>
      <c r="C4580" t="s">
        <v>1740</v>
      </c>
      <c r="D4580" t="s">
        <v>6882</v>
      </c>
      <c r="E4580" t="s">
        <v>1710</v>
      </c>
      <c r="H4580" t="str">
        <f>INDEX('Vensim Variables'!$B:$B,MATCH(EPS!$B4580,'Vensim Variables'!$A:$A,0))</f>
        <v>g pollutant</v>
      </c>
      <c r="I4580" t="str">
        <f t="shared" si="142"/>
        <v>SOx</v>
      </c>
      <c r="J4580">
        <f>INDEX(NoSettings!$D:$D,MATCH(EPS!$A4580,NoSettings!$A:$A,0))</f>
        <v>0</v>
      </c>
      <c r="K4580">
        <f>INDEX(GWP!$C$2:$C$13,MATCH(EPS!I4580,GWP!$B$2:$B$13,0))</f>
        <v>0</v>
      </c>
      <c r="L4580" s="4">
        <f t="shared" si="143"/>
        <v>0</v>
      </c>
    </row>
    <row r="4581" spans="1:12">
      <c r="A4581" t="s">
        <v>10185</v>
      </c>
      <c r="B4581" t="s">
        <v>7381</v>
      </c>
      <c r="C4581" t="s">
        <v>1740</v>
      </c>
      <c r="D4581" t="s">
        <v>6882</v>
      </c>
      <c r="E4581" t="s">
        <v>1711</v>
      </c>
      <c r="H4581" t="str">
        <f>INDEX('Vensim Variables'!$B:$B,MATCH(EPS!$B4581,'Vensim Variables'!$A:$A,0))</f>
        <v>g pollutant</v>
      </c>
      <c r="I4581" t="str">
        <f t="shared" si="142"/>
        <v>BC</v>
      </c>
      <c r="J4581">
        <f>INDEX(NoSettings!$D:$D,MATCH(EPS!$A4581,NoSettings!$A:$A,0))</f>
        <v>0</v>
      </c>
      <c r="K4581">
        <f>INDEX(GWP!$C$2:$C$13,MATCH(EPS!I4581,GWP!$B$2:$B$13,0))</f>
        <v>0</v>
      </c>
      <c r="L4581" s="4">
        <f t="shared" si="143"/>
        <v>0</v>
      </c>
    </row>
    <row r="4582" spans="1:12">
      <c r="A4582" t="s">
        <v>10186</v>
      </c>
      <c r="B4582" t="s">
        <v>7381</v>
      </c>
      <c r="C4582" t="s">
        <v>1740</v>
      </c>
      <c r="D4582" t="s">
        <v>6882</v>
      </c>
      <c r="E4582" t="s">
        <v>1712</v>
      </c>
      <c r="H4582" t="str">
        <f>INDEX('Vensim Variables'!$B:$B,MATCH(EPS!$B4582,'Vensim Variables'!$A:$A,0))</f>
        <v>g pollutant</v>
      </c>
      <c r="I4582" t="str">
        <f t="shared" si="142"/>
        <v>OC</v>
      </c>
      <c r="J4582">
        <f>INDEX(NoSettings!$D:$D,MATCH(EPS!$A4582,NoSettings!$A:$A,0))</f>
        <v>0</v>
      </c>
      <c r="K4582">
        <f>INDEX(GWP!$C$2:$C$13,MATCH(EPS!I4582,GWP!$B$2:$B$13,0))</f>
        <v>0</v>
      </c>
      <c r="L4582" s="4">
        <f t="shared" si="143"/>
        <v>0</v>
      </c>
    </row>
    <row r="4583" spans="1:12">
      <c r="A4583" t="s">
        <v>10187</v>
      </c>
      <c r="B4583" t="s">
        <v>7381</v>
      </c>
      <c r="C4583" t="s">
        <v>1740</v>
      </c>
      <c r="D4583" t="s">
        <v>6882</v>
      </c>
      <c r="E4583" t="s">
        <v>1713</v>
      </c>
      <c r="H4583" t="str">
        <f>INDEX('Vensim Variables'!$B:$B,MATCH(EPS!$B4583,'Vensim Variables'!$A:$A,0))</f>
        <v>g pollutant</v>
      </c>
      <c r="I4583" t="str">
        <f t="shared" si="142"/>
        <v>CH4</v>
      </c>
      <c r="J4583">
        <f>INDEX(NoSettings!$D:$D,MATCH(EPS!$A4583,NoSettings!$A:$A,0))</f>
        <v>0</v>
      </c>
      <c r="K4583">
        <f>INDEX(GWP!$C$2:$C$13,MATCH(EPS!I4583,GWP!$B$2:$B$13,0))</f>
        <v>28</v>
      </c>
      <c r="L4583" s="4">
        <f t="shared" si="143"/>
        <v>0</v>
      </c>
    </row>
    <row r="4584" spans="1:12">
      <c r="A4584" t="s">
        <v>10188</v>
      </c>
      <c r="B4584" t="s">
        <v>7381</v>
      </c>
      <c r="C4584" t="s">
        <v>1740</v>
      </c>
      <c r="D4584" t="s">
        <v>6882</v>
      </c>
      <c r="E4584" t="s">
        <v>1714</v>
      </c>
      <c r="H4584" t="str">
        <f>INDEX('Vensim Variables'!$B:$B,MATCH(EPS!$B4584,'Vensim Variables'!$A:$A,0))</f>
        <v>g pollutant</v>
      </c>
      <c r="I4584" t="str">
        <f t="shared" si="142"/>
        <v>N2O</v>
      </c>
      <c r="J4584">
        <f>INDEX(NoSettings!$D:$D,MATCH(EPS!$A4584,NoSettings!$A:$A,0))</f>
        <v>0</v>
      </c>
      <c r="K4584">
        <f>INDEX(GWP!$C$2:$C$13,MATCH(EPS!I4584,GWP!$B$2:$B$13,0))</f>
        <v>265</v>
      </c>
      <c r="L4584" s="4">
        <f t="shared" si="143"/>
        <v>0</v>
      </c>
    </row>
    <row r="4585" spans="1:12">
      <c r="A4585" t="s">
        <v>10189</v>
      </c>
      <c r="B4585" t="s">
        <v>7381</v>
      </c>
      <c r="C4585" t="s">
        <v>1740</v>
      </c>
      <c r="D4585" t="s">
        <v>6882</v>
      </c>
      <c r="E4585" t="s">
        <v>1715</v>
      </c>
      <c r="H4585" t="str">
        <f>INDEX('Vensim Variables'!$B:$B,MATCH(EPS!$B4585,'Vensim Variables'!$A:$A,0))</f>
        <v>g pollutant</v>
      </c>
      <c r="I4585" t="str">
        <f t="shared" si="142"/>
        <v>F gases</v>
      </c>
      <c r="J4585">
        <f>INDEX(NoSettings!$D:$D,MATCH(EPS!$A4585,NoSettings!$A:$A,0))</f>
        <v>0</v>
      </c>
      <c r="K4585">
        <f>INDEX(GWP!$C$2:$C$13,MATCH(EPS!I4585,GWP!$B$2:$B$13,0))</f>
        <v>1</v>
      </c>
      <c r="L4585" s="4">
        <f t="shared" si="143"/>
        <v>0</v>
      </c>
    </row>
    <row r="4586" spans="1:12">
      <c r="A4586" t="s">
        <v>10190</v>
      </c>
      <c r="B4586" t="s">
        <v>7381</v>
      </c>
      <c r="C4586" t="s">
        <v>1740</v>
      </c>
      <c r="D4586" t="s">
        <v>6883</v>
      </c>
      <c r="E4586" t="s">
        <v>1702</v>
      </c>
      <c r="H4586" t="str">
        <f>INDEX('Vensim Variables'!$B:$B,MATCH(EPS!$B4586,'Vensim Variables'!$A:$A,0))</f>
        <v>g pollutant</v>
      </c>
      <c r="I4586" t="str">
        <f t="shared" si="142"/>
        <v>CO2</v>
      </c>
      <c r="J4586">
        <f>INDEX(NoSettings!$D:$D,MATCH(EPS!$A4586,NoSettings!$A:$A,0))</f>
        <v>0</v>
      </c>
      <c r="K4586">
        <f>INDEX(GWP!$C$2:$C$13,MATCH(EPS!I4586,GWP!$B$2:$B$13,0))</f>
        <v>1</v>
      </c>
      <c r="L4586" s="4">
        <f t="shared" si="143"/>
        <v>0</v>
      </c>
    </row>
    <row r="4587" spans="1:12">
      <c r="A4587" t="s">
        <v>10191</v>
      </c>
      <c r="B4587" t="s">
        <v>7381</v>
      </c>
      <c r="C4587" t="s">
        <v>1740</v>
      </c>
      <c r="D4587" t="s">
        <v>6883</v>
      </c>
      <c r="E4587" t="s">
        <v>1705</v>
      </c>
      <c r="H4587" t="str">
        <f>INDEX('Vensim Variables'!$B:$B,MATCH(EPS!$B4587,'Vensim Variables'!$A:$A,0))</f>
        <v>g pollutant</v>
      </c>
      <c r="I4587" t="str">
        <f t="shared" si="142"/>
        <v>VOC</v>
      </c>
      <c r="J4587">
        <f>INDEX(NoSettings!$D:$D,MATCH(EPS!$A4587,NoSettings!$A:$A,0))</f>
        <v>0</v>
      </c>
      <c r="K4587">
        <f>INDEX(GWP!$C$2:$C$13,MATCH(EPS!I4587,GWP!$B$2:$B$13,0))</f>
        <v>0</v>
      </c>
      <c r="L4587" s="4">
        <f t="shared" si="143"/>
        <v>0</v>
      </c>
    </row>
    <row r="4588" spans="1:12">
      <c r="A4588" t="s">
        <v>10192</v>
      </c>
      <c r="B4588" t="s">
        <v>7381</v>
      </c>
      <c r="C4588" t="s">
        <v>1740</v>
      </c>
      <c r="D4588" t="s">
        <v>6883</v>
      </c>
      <c r="E4588" t="s">
        <v>1706</v>
      </c>
      <c r="H4588" t="str">
        <f>INDEX('Vensim Variables'!$B:$B,MATCH(EPS!$B4588,'Vensim Variables'!$A:$A,0))</f>
        <v>g pollutant</v>
      </c>
      <c r="I4588" t="str">
        <f t="shared" si="142"/>
        <v>CO</v>
      </c>
      <c r="J4588">
        <f>INDEX(NoSettings!$D:$D,MATCH(EPS!$A4588,NoSettings!$A:$A,0))</f>
        <v>0</v>
      </c>
      <c r="K4588">
        <f>INDEX(GWP!$C$2:$C$13,MATCH(EPS!I4588,GWP!$B$2:$B$13,0))</f>
        <v>0</v>
      </c>
      <c r="L4588" s="4">
        <f t="shared" si="143"/>
        <v>0</v>
      </c>
    </row>
    <row r="4589" spans="1:12">
      <c r="A4589" t="s">
        <v>10193</v>
      </c>
      <c r="B4589" t="s">
        <v>7381</v>
      </c>
      <c r="C4589" t="s">
        <v>1740</v>
      </c>
      <c r="D4589" t="s">
        <v>6883</v>
      </c>
      <c r="E4589" t="s">
        <v>1707</v>
      </c>
      <c r="H4589" t="str">
        <f>INDEX('Vensim Variables'!$B:$B,MATCH(EPS!$B4589,'Vensim Variables'!$A:$A,0))</f>
        <v>g pollutant</v>
      </c>
      <c r="I4589" t="str">
        <f t="shared" si="142"/>
        <v>NOx</v>
      </c>
      <c r="J4589">
        <f>INDEX(NoSettings!$D:$D,MATCH(EPS!$A4589,NoSettings!$A:$A,0))</f>
        <v>0</v>
      </c>
      <c r="K4589">
        <f>INDEX(GWP!$C$2:$C$13,MATCH(EPS!I4589,GWP!$B$2:$B$13,0))</f>
        <v>0</v>
      </c>
      <c r="L4589" s="4">
        <f t="shared" si="143"/>
        <v>0</v>
      </c>
    </row>
    <row r="4590" spans="1:12">
      <c r="A4590" t="s">
        <v>10194</v>
      </c>
      <c r="B4590" t="s">
        <v>7381</v>
      </c>
      <c r="C4590" t="s">
        <v>1740</v>
      </c>
      <c r="D4590" t="s">
        <v>6883</v>
      </c>
      <c r="E4590" t="s">
        <v>1708</v>
      </c>
      <c r="H4590" t="str">
        <f>INDEX('Vensim Variables'!$B:$B,MATCH(EPS!$B4590,'Vensim Variables'!$A:$A,0))</f>
        <v>g pollutant</v>
      </c>
      <c r="I4590" t="str">
        <f t="shared" si="142"/>
        <v>PM10</v>
      </c>
      <c r="J4590">
        <f>INDEX(NoSettings!$D:$D,MATCH(EPS!$A4590,NoSettings!$A:$A,0))</f>
        <v>0</v>
      </c>
      <c r="K4590">
        <f>INDEX(GWP!$C$2:$C$13,MATCH(EPS!I4590,GWP!$B$2:$B$13,0))</f>
        <v>0</v>
      </c>
      <c r="L4590" s="4">
        <f t="shared" si="143"/>
        <v>0</v>
      </c>
    </row>
    <row r="4591" spans="1:12">
      <c r="A4591" t="s">
        <v>10195</v>
      </c>
      <c r="B4591" t="s">
        <v>7381</v>
      </c>
      <c r="C4591" t="s">
        <v>1740</v>
      </c>
      <c r="D4591" t="s">
        <v>6883</v>
      </c>
      <c r="E4591" t="s">
        <v>1709</v>
      </c>
      <c r="H4591" t="str">
        <f>INDEX('Vensim Variables'!$B:$B,MATCH(EPS!$B4591,'Vensim Variables'!$A:$A,0))</f>
        <v>g pollutant</v>
      </c>
      <c r="I4591" t="str">
        <f t="shared" si="142"/>
        <v>PM25</v>
      </c>
      <c r="J4591">
        <f>INDEX(NoSettings!$D:$D,MATCH(EPS!$A4591,NoSettings!$A:$A,0))</f>
        <v>0</v>
      </c>
      <c r="K4591">
        <f>INDEX(GWP!$C$2:$C$13,MATCH(EPS!I4591,GWP!$B$2:$B$13,0))</f>
        <v>0</v>
      </c>
      <c r="L4591" s="4">
        <f t="shared" si="143"/>
        <v>0</v>
      </c>
    </row>
    <row r="4592" spans="1:12">
      <c r="A4592" t="s">
        <v>10196</v>
      </c>
      <c r="B4592" t="s">
        <v>7381</v>
      </c>
      <c r="C4592" t="s">
        <v>1740</v>
      </c>
      <c r="D4592" t="s">
        <v>6883</v>
      </c>
      <c r="E4592" t="s">
        <v>1710</v>
      </c>
      <c r="H4592" t="str">
        <f>INDEX('Vensim Variables'!$B:$B,MATCH(EPS!$B4592,'Vensim Variables'!$A:$A,0))</f>
        <v>g pollutant</v>
      </c>
      <c r="I4592" t="str">
        <f t="shared" si="142"/>
        <v>SOx</v>
      </c>
      <c r="J4592">
        <f>INDEX(NoSettings!$D:$D,MATCH(EPS!$A4592,NoSettings!$A:$A,0))</f>
        <v>0</v>
      </c>
      <c r="K4592">
        <f>INDEX(GWP!$C$2:$C$13,MATCH(EPS!I4592,GWP!$B$2:$B$13,0))</f>
        <v>0</v>
      </c>
      <c r="L4592" s="4">
        <f t="shared" si="143"/>
        <v>0</v>
      </c>
    </row>
    <row r="4593" spans="1:12">
      <c r="A4593" t="s">
        <v>10197</v>
      </c>
      <c r="B4593" t="s">
        <v>7381</v>
      </c>
      <c r="C4593" t="s">
        <v>1740</v>
      </c>
      <c r="D4593" t="s">
        <v>6883</v>
      </c>
      <c r="E4593" t="s">
        <v>1711</v>
      </c>
      <c r="H4593" t="str">
        <f>INDEX('Vensim Variables'!$B:$B,MATCH(EPS!$B4593,'Vensim Variables'!$A:$A,0))</f>
        <v>g pollutant</v>
      </c>
      <c r="I4593" t="str">
        <f t="shared" si="142"/>
        <v>BC</v>
      </c>
      <c r="J4593">
        <f>INDEX(NoSettings!$D:$D,MATCH(EPS!$A4593,NoSettings!$A:$A,0))</f>
        <v>0</v>
      </c>
      <c r="K4593">
        <f>INDEX(GWP!$C$2:$C$13,MATCH(EPS!I4593,GWP!$B$2:$B$13,0))</f>
        <v>0</v>
      </c>
      <c r="L4593" s="4">
        <f t="shared" si="143"/>
        <v>0</v>
      </c>
    </row>
    <row r="4594" spans="1:12">
      <c r="A4594" t="s">
        <v>10198</v>
      </c>
      <c r="B4594" t="s">
        <v>7381</v>
      </c>
      <c r="C4594" t="s">
        <v>1740</v>
      </c>
      <c r="D4594" t="s">
        <v>6883</v>
      </c>
      <c r="E4594" t="s">
        <v>1712</v>
      </c>
      <c r="H4594" t="str">
        <f>INDEX('Vensim Variables'!$B:$B,MATCH(EPS!$B4594,'Vensim Variables'!$A:$A,0))</f>
        <v>g pollutant</v>
      </c>
      <c r="I4594" t="str">
        <f t="shared" si="142"/>
        <v>OC</v>
      </c>
      <c r="J4594">
        <f>INDEX(NoSettings!$D:$D,MATCH(EPS!$A4594,NoSettings!$A:$A,0))</f>
        <v>0</v>
      </c>
      <c r="K4594">
        <f>INDEX(GWP!$C$2:$C$13,MATCH(EPS!I4594,GWP!$B$2:$B$13,0))</f>
        <v>0</v>
      </c>
      <c r="L4594" s="4">
        <f t="shared" si="143"/>
        <v>0</v>
      </c>
    </row>
    <row r="4595" spans="1:12">
      <c r="A4595" t="s">
        <v>10199</v>
      </c>
      <c r="B4595" t="s">
        <v>7381</v>
      </c>
      <c r="C4595" t="s">
        <v>1740</v>
      </c>
      <c r="D4595" t="s">
        <v>6883</v>
      </c>
      <c r="E4595" t="s">
        <v>1713</v>
      </c>
      <c r="H4595" t="str">
        <f>INDEX('Vensim Variables'!$B:$B,MATCH(EPS!$B4595,'Vensim Variables'!$A:$A,0))</f>
        <v>g pollutant</v>
      </c>
      <c r="I4595" t="str">
        <f t="shared" si="142"/>
        <v>CH4</v>
      </c>
      <c r="J4595">
        <f>INDEX(NoSettings!$D:$D,MATCH(EPS!$A4595,NoSettings!$A:$A,0))</f>
        <v>0</v>
      </c>
      <c r="K4595">
        <f>INDEX(GWP!$C$2:$C$13,MATCH(EPS!I4595,GWP!$B$2:$B$13,0))</f>
        <v>28</v>
      </c>
      <c r="L4595" s="4">
        <f t="shared" si="143"/>
        <v>0</v>
      </c>
    </row>
    <row r="4596" spans="1:12">
      <c r="A4596" t="s">
        <v>10200</v>
      </c>
      <c r="B4596" t="s">
        <v>7381</v>
      </c>
      <c r="C4596" t="s">
        <v>1740</v>
      </c>
      <c r="D4596" t="s">
        <v>6883</v>
      </c>
      <c r="E4596" t="s">
        <v>1714</v>
      </c>
      <c r="H4596" t="str">
        <f>INDEX('Vensim Variables'!$B:$B,MATCH(EPS!$B4596,'Vensim Variables'!$A:$A,0))</f>
        <v>g pollutant</v>
      </c>
      <c r="I4596" t="str">
        <f t="shared" si="142"/>
        <v>N2O</v>
      </c>
      <c r="J4596">
        <f>INDEX(NoSettings!$D:$D,MATCH(EPS!$A4596,NoSettings!$A:$A,0))</f>
        <v>0</v>
      </c>
      <c r="K4596">
        <f>INDEX(GWP!$C$2:$C$13,MATCH(EPS!I4596,GWP!$B$2:$B$13,0))</f>
        <v>265</v>
      </c>
      <c r="L4596" s="4">
        <f t="shared" si="143"/>
        <v>0</v>
      </c>
    </row>
    <row r="4597" spans="1:12">
      <c r="A4597" t="s">
        <v>10201</v>
      </c>
      <c r="B4597" t="s">
        <v>7381</v>
      </c>
      <c r="C4597" t="s">
        <v>1740</v>
      </c>
      <c r="D4597" t="s">
        <v>6883</v>
      </c>
      <c r="E4597" t="s">
        <v>1715</v>
      </c>
      <c r="H4597" t="str">
        <f>INDEX('Vensim Variables'!$B:$B,MATCH(EPS!$B4597,'Vensim Variables'!$A:$A,0))</f>
        <v>g pollutant</v>
      </c>
      <c r="I4597" t="str">
        <f t="shared" si="142"/>
        <v>F gases</v>
      </c>
      <c r="J4597">
        <f>INDEX(NoSettings!$D:$D,MATCH(EPS!$A4597,NoSettings!$A:$A,0))</f>
        <v>0</v>
      </c>
      <c r="K4597">
        <f>INDEX(GWP!$C$2:$C$13,MATCH(EPS!I4597,GWP!$B$2:$B$13,0))</f>
        <v>1</v>
      </c>
      <c r="L4597" s="4">
        <f t="shared" si="143"/>
        <v>0</v>
      </c>
    </row>
    <row r="4598" spans="1:12">
      <c r="A4598" t="s">
        <v>10202</v>
      </c>
      <c r="B4598" t="s">
        <v>7381</v>
      </c>
      <c r="C4598" t="s">
        <v>1740</v>
      </c>
      <c r="D4598" t="s">
        <v>6884</v>
      </c>
      <c r="E4598" t="s">
        <v>1702</v>
      </c>
      <c r="H4598" t="str">
        <f>INDEX('Vensim Variables'!$B:$B,MATCH(EPS!$B4598,'Vensim Variables'!$A:$A,0))</f>
        <v>g pollutant</v>
      </c>
      <c r="I4598" t="str">
        <f t="shared" si="142"/>
        <v>CO2</v>
      </c>
      <c r="J4598">
        <f>INDEX(NoSettings!$D:$D,MATCH(EPS!$A4598,NoSettings!$A:$A,0))</f>
        <v>28781700000</v>
      </c>
      <c r="K4598">
        <f>INDEX(GWP!$C$2:$C$13,MATCH(EPS!I4598,GWP!$B$2:$B$13,0))</f>
        <v>1</v>
      </c>
      <c r="L4598" s="4">
        <f t="shared" si="143"/>
        <v>2.87817E-2</v>
      </c>
    </row>
    <row r="4599" spans="1:12">
      <c r="A4599" t="s">
        <v>10203</v>
      </c>
      <c r="B4599" t="s">
        <v>7381</v>
      </c>
      <c r="C4599" t="s">
        <v>1740</v>
      </c>
      <c r="D4599" t="s">
        <v>6884</v>
      </c>
      <c r="E4599" t="s">
        <v>1705</v>
      </c>
      <c r="H4599" t="str">
        <f>INDEX('Vensim Variables'!$B:$B,MATCH(EPS!$B4599,'Vensim Variables'!$A:$A,0))</f>
        <v>g pollutant</v>
      </c>
      <c r="I4599" t="str">
        <f t="shared" si="142"/>
        <v>VOC</v>
      </c>
      <c r="J4599">
        <f>INDEX(NoSettings!$D:$D,MATCH(EPS!$A4599,NoSettings!$A:$A,0))</f>
        <v>21672000</v>
      </c>
      <c r="K4599">
        <f>INDEX(GWP!$C$2:$C$13,MATCH(EPS!I4599,GWP!$B$2:$B$13,0))</f>
        <v>0</v>
      </c>
      <c r="L4599" s="4">
        <f t="shared" si="143"/>
        <v>0</v>
      </c>
    </row>
    <row r="4600" spans="1:12">
      <c r="A4600" t="s">
        <v>10204</v>
      </c>
      <c r="B4600" t="s">
        <v>7381</v>
      </c>
      <c r="C4600" t="s">
        <v>1740</v>
      </c>
      <c r="D4600" t="s">
        <v>6884</v>
      </c>
      <c r="E4600" t="s">
        <v>1706</v>
      </c>
      <c r="H4600" t="str">
        <f>INDEX('Vensim Variables'!$B:$B,MATCH(EPS!$B4600,'Vensim Variables'!$A:$A,0))</f>
        <v>g pollutant</v>
      </c>
      <c r="I4600" t="str">
        <f t="shared" si="142"/>
        <v>CO</v>
      </c>
      <c r="J4600">
        <f>INDEX(NoSettings!$D:$D,MATCH(EPS!$A4600,NoSettings!$A:$A,0))</f>
        <v>365542000</v>
      </c>
      <c r="K4600">
        <f>INDEX(GWP!$C$2:$C$13,MATCH(EPS!I4600,GWP!$B$2:$B$13,0))</f>
        <v>0</v>
      </c>
      <c r="L4600" s="4">
        <f t="shared" si="143"/>
        <v>0</v>
      </c>
    </row>
    <row r="4601" spans="1:12">
      <c r="A4601" t="s">
        <v>10205</v>
      </c>
      <c r="B4601" t="s">
        <v>7381</v>
      </c>
      <c r="C4601" t="s">
        <v>1740</v>
      </c>
      <c r="D4601" t="s">
        <v>6884</v>
      </c>
      <c r="E4601" t="s">
        <v>1707</v>
      </c>
      <c r="H4601" t="str">
        <f>INDEX('Vensim Variables'!$B:$B,MATCH(EPS!$B4601,'Vensim Variables'!$A:$A,0))</f>
        <v>g pollutant</v>
      </c>
      <c r="I4601" t="str">
        <f t="shared" si="142"/>
        <v>NOx</v>
      </c>
      <c r="J4601">
        <f>INDEX(NoSettings!$D:$D,MATCH(EPS!$A4601,NoSettings!$A:$A,0))</f>
        <v>237420000</v>
      </c>
      <c r="K4601">
        <f>INDEX(GWP!$C$2:$C$13,MATCH(EPS!I4601,GWP!$B$2:$B$13,0))</f>
        <v>0</v>
      </c>
      <c r="L4601" s="4">
        <f t="shared" si="143"/>
        <v>0</v>
      </c>
    </row>
    <row r="4602" spans="1:12">
      <c r="A4602" t="s">
        <v>10206</v>
      </c>
      <c r="B4602" t="s">
        <v>7381</v>
      </c>
      <c r="C4602" t="s">
        <v>1740</v>
      </c>
      <c r="D4602" t="s">
        <v>6884</v>
      </c>
      <c r="E4602" t="s">
        <v>1708</v>
      </c>
      <c r="H4602" t="str">
        <f>INDEX('Vensim Variables'!$B:$B,MATCH(EPS!$B4602,'Vensim Variables'!$A:$A,0))</f>
        <v>g pollutant</v>
      </c>
      <c r="I4602" t="str">
        <f t="shared" si="142"/>
        <v>PM10</v>
      </c>
      <c r="J4602">
        <f>INDEX(NoSettings!$D:$D,MATCH(EPS!$A4602,NoSettings!$A:$A,0))</f>
        <v>43892800</v>
      </c>
      <c r="K4602">
        <f>INDEX(GWP!$C$2:$C$13,MATCH(EPS!I4602,GWP!$B$2:$B$13,0))</f>
        <v>0</v>
      </c>
      <c r="L4602" s="4">
        <f t="shared" si="143"/>
        <v>0</v>
      </c>
    </row>
    <row r="4603" spans="1:12">
      <c r="A4603" t="s">
        <v>10207</v>
      </c>
      <c r="B4603" t="s">
        <v>7381</v>
      </c>
      <c r="C4603" t="s">
        <v>1740</v>
      </c>
      <c r="D4603" t="s">
        <v>6884</v>
      </c>
      <c r="E4603" t="s">
        <v>1709</v>
      </c>
      <c r="H4603" t="str">
        <f>INDEX('Vensim Variables'!$B:$B,MATCH(EPS!$B4603,'Vensim Variables'!$A:$A,0))</f>
        <v>g pollutant</v>
      </c>
      <c r="I4603" t="str">
        <f t="shared" si="142"/>
        <v>PM25</v>
      </c>
      <c r="J4603">
        <f>INDEX(NoSettings!$D:$D,MATCH(EPS!$A4603,NoSettings!$A:$A,0))</f>
        <v>38461000</v>
      </c>
      <c r="K4603">
        <f>INDEX(GWP!$C$2:$C$13,MATCH(EPS!I4603,GWP!$B$2:$B$13,0))</f>
        <v>0</v>
      </c>
      <c r="L4603" s="4">
        <f t="shared" si="143"/>
        <v>0</v>
      </c>
    </row>
    <row r="4604" spans="1:12">
      <c r="A4604" t="s">
        <v>10208</v>
      </c>
      <c r="B4604" t="s">
        <v>7381</v>
      </c>
      <c r="C4604" t="s">
        <v>1740</v>
      </c>
      <c r="D4604" t="s">
        <v>6884</v>
      </c>
      <c r="E4604" t="s">
        <v>1710</v>
      </c>
      <c r="H4604" t="str">
        <f>INDEX('Vensim Variables'!$B:$B,MATCH(EPS!$B4604,'Vensim Variables'!$A:$A,0))</f>
        <v>g pollutant</v>
      </c>
      <c r="I4604" t="str">
        <f t="shared" si="142"/>
        <v>SOx</v>
      </c>
      <c r="J4604">
        <f>INDEX(NoSettings!$D:$D,MATCH(EPS!$A4604,NoSettings!$A:$A,0))</f>
        <v>162847000</v>
      </c>
      <c r="K4604">
        <f>INDEX(GWP!$C$2:$C$13,MATCH(EPS!I4604,GWP!$B$2:$B$13,0))</f>
        <v>0</v>
      </c>
      <c r="L4604" s="4">
        <f t="shared" si="143"/>
        <v>0</v>
      </c>
    </row>
    <row r="4605" spans="1:12">
      <c r="A4605" t="s">
        <v>10209</v>
      </c>
      <c r="B4605" t="s">
        <v>7381</v>
      </c>
      <c r="C4605" t="s">
        <v>1740</v>
      </c>
      <c r="D4605" t="s">
        <v>6884</v>
      </c>
      <c r="E4605" t="s">
        <v>1711</v>
      </c>
      <c r="H4605" t="str">
        <f>INDEX('Vensim Variables'!$B:$B,MATCH(EPS!$B4605,'Vensim Variables'!$A:$A,0))</f>
        <v>g pollutant</v>
      </c>
      <c r="I4605" t="str">
        <f t="shared" si="142"/>
        <v>BC</v>
      </c>
      <c r="J4605">
        <f>INDEX(NoSettings!$D:$D,MATCH(EPS!$A4605,NoSettings!$A:$A,0))</f>
        <v>2977920</v>
      </c>
      <c r="K4605">
        <f>INDEX(GWP!$C$2:$C$13,MATCH(EPS!I4605,GWP!$B$2:$B$13,0))</f>
        <v>0</v>
      </c>
      <c r="L4605" s="4">
        <f t="shared" si="143"/>
        <v>0</v>
      </c>
    </row>
    <row r="4606" spans="1:12">
      <c r="A4606" t="s">
        <v>10210</v>
      </c>
      <c r="B4606" t="s">
        <v>7381</v>
      </c>
      <c r="C4606" t="s">
        <v>1740</v>
      </c>
      <c r="D4606" t="s">
        <v>6884</v>
      </c>
      <c r="E4606" t="s">
        <v>1712</v>
      </c>
      <c r="H4606" t="str">
        <f>INDEX('Vensim Variables'!$B:$B,MATCH(EPS!$B4606,'Vensim Variables'!$A:$A,0))</f>
        <v>g pollutant</v>
      </c>
      <c r="I4606" t="str">
        <f t="shared" si="142"/>
        <v>OC</v>
      </c>
      <c r="J4606">
        <f>INDEX(NoSettings!$D:$D,MATCH(EPS!$A4606,NoSettings!$A:$A,0))</f>
        <v>14604400</v>
      </c>
      <c r="K4606">
        <f>INDEX(GWP!$C$2:$C$13,MATCH(EPS!I4606,GWP!$B$2:$B$13,0))</f>
        <v>0</v>
      </c>
      <c r="L4606" s="4">
        <f t="shared" si="143"/>
        <v>0</v>
      </c>
    </row>
    <row r="4607" spans="1:12">
      <c r="A4607" t="s">
        <v>10211</v>
      </c>
      <c r="B4607" t="s">
        <v>7381</v>
      </c>
      <c r="C4607" t="s">
        <v>1740</v>
      </c>
      <c r="D4607" t="s">
        <v>6884</v>
      </c>
      <c r="E4607" t="s">
        <v>1713</v>
      </c>
      <c r="H4607" t="str">
        <f>INDEX('Vensim Variables'!$B:$B,MATCH(EPS!$B4607,'Vensim Variables'!$A:$A,0))</f>
        <v>g pollutant</v>
      </c>
      <c r="I4607" t="str">
        <f t="shared" si="142"/>
        <v>CH4</v>
      </c>
      <c r="J4607">
        <f>INDEX(NoSettings!$D:$D,MATCH(EPS!$A4607,NoSettings!$A:$A,0))</f>
        <v>1404900</v>
      </c>
      <c r="K4607">
        <f>INDEX(GWP!$C$2:$C$13,MATCH(EPS!I4607,GWP!$B$2:$B$13,0))</f>
        <v>28</v>
      </c>
      <c r="L4607" s="4">
        <f t="shared" si="143"/>
        <v>3.93372E-5</v>
      </c>
    </row>
    <row r="4608" spans="1:12">
      <c r="A4608" t="s">
        <v>10212</v>
      </c>
      <c r="B4608" t="s">
        <v>7381</v>
      </c>
      <c r="C4608" t="s">
        <v>1740</v>
      </c>
      <c r="D4608" t="s">
        <v>6884</v>
      </c>
      <c r="E4608" t="s">
        <v>1714</v>
      </c>
      <c r="H4608" t="str">
        <f>INDEX('Vensim Variables'!$B:$B,MATCH(EPS!$B4608,'Vensim Variables'!$A:$A,0))</f>
        <v>g pollutant</v>
      </c>
      <c r="I4608" t="str">
        <f t="shared" si="142"/>
        <v>N2O</v>
      </c>
      <c r="J4608">
        <f>INDEX(NoSettings!$D:$D,MATCH(EPS!$A4608,NoSettings!$A:$A,0))</f>
        <v>280980</v>
      </c>
      <c r="K4608">
        <f>INDEX(GWP!$C$2:$C$13,MATCH(EPS!I4608,GWP!$B$2:$B$13,0))</f>
        <v>265</v>
      </c>
      <c r="L4608" s="4">
        <f t="shared" si="143"/>
        <v>7.4459699999999995E-5</v>
      </c>
    </row>
    <row r="4609" spans="1:12">
      <c r="A4609" t="s">
        <v>10213</v>
      </c>
      <c r="B4609" t="s">
        <v>7381</v>
      </c>
      <c r="C4609" t="s">
        <v>1740</v>
      </c>
      <c r="D4609" t="s">
        <v>6884</v>
      </c>
      <c r="E4609" t="s">
        <v>1715</v>
      </c>
      <c r="H4609" t="str">
        <f>INDEX('Vensim Variables'!$B:$B,MATCH(EPS!$B4609,'Vensim Variables'!$A:$A,0))</f>
        <v>g pollutant</v>
      </c>
      <c r="I4609" t="str">
        <f t="shared" si="142"/>
        <v>F gases</v>
      </c>
      <c r="J4609">
        <f>INDEX(NoSettings!$D:$D,MATCH(EPS!$A4609,NoSettings!$A:$A,0))</f>
        <v>0</v>
      </c>
      <c r="K4609">
        <f>INDEX(GWP!$C$2:$C$13,MATCH(EPS!I4609,GWP!$B$2:$B$13,0))</f>
        <v>1</v>
      </c>
      <c r="L4609" s="4">
        <f t="shared" si="143"/>
        <v>0</v>
      </c>
    </row>
    <row r="4610" spans="1:12">
      <c r="A4610" t="s">
        <v>10214</v>
      </c>
      <c r="B4610" t="s">
        <v>7381</v>
      </c>
      <c r="C4610" t="s">
        <v>1740</v>
      </c>
      <c r="D4610" t="s">
        <v>6885</v>
      </c>
      <c r="E4610" t="s">
        <v>1702</v>
      </c>
      <c r="H4610" t="str">
        <f>INDEX('Vensim Variables'!$B:$B,MATCH(EPS!$B4610,'Vensim Variables'!$A:$A,0))</f>
        <v>g pollutant</v>
      </c>
      <c r="I4610" t="str">
        <f t="shared" si="142"/>
        <v>CO2</v>
      </c>
      <c r="J4610">
        <f>INDEX(NoSettings!$D:$D,MATCH(EPS!$A4610,NoSettings!$A:$A,0))</f>
        <v>0</v>
      </c>
      <c r="K4610">
        <f>INDEX(GWP!$C$2:$C$13,MATCH(EPS!I4610,GWP!$B$2:$B$13,0))</f>
        <v>1</v>
      </c>
      <c r="L4610" s="4">
        <f t="shared" si="143"/>
        <v>0</v>
      </c>
    </row>
    <row r="4611" spans="1:12">
      <c r="A4611" t="s">
        <v>10215</v>
      </c>
      <c r="B4611" t="s">
        <v>7381</v>
      </c>
      <c r="C4611" t="s">
        <v>1740</v>
      </c>
      <c r="D4611" t="s">
        <v>6885</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INDEX(NoSettings!$D:$D,MATCH(EPS!$A4611,NoSettings!$A:$A,0))</f>
        <v>0</v>
      </c>
      <c r="K4611">
        <f>INDEX(GWP!$C$2:$C$13,MATCH(EPS!I4611,GWP!$B$2:$B$13,0))</f>
        <v>0</v>
      </c>
      <c r="L4611" s="4">
        <f t="shared" ref="L4611:L4674" si="145">IF(H4611="g pollutant",K4611*J4611/10^12,IF(H4611="MMTCO2e",J4611,IF(H4611="MWh",J4611,0)))</f>
        <v>0</v>
      </c>
    </row>
    <row r="4612" spans="1:12">
      <c r="A4612" t="s">
        <v>10216</v>
      </c>
      <c r="B4612" t="s">
        <v>7381</v>
      </c>
      <c r="C4612" t="s">
        <v>1740</v>
      </c>
      <c r="D4612" t="s">
        <v>6885</v>
      </c>
      <c r="E4612" t="s">
        <v>1706</v>
      </c>
      <c r="H4612" t="str">
        <f>INDEX('Vensim Variables'!$B:$B,MATCH(EPS!$B4612,'Vensim Variables'!$A:$A,0))</f>
        <v>g pollutant</v>
      </c>
      <c r="I4612" t="str">
        <f t="shared" si="144"/>
        <v>CO</v>
      </c>
      <c r="J4612">
        <f>INDEX(NoSettings!$D:$D,MATCH(EPS!$A4612,NoSettings!$A:$A,0))</f>
        <v>0</v>
      </c>
      <c r="K4612">
        <f>INDEX(GWP!$C$2:$C$13,MATCH(EPS!I4612,GWP!$B$2:$B$13,0))</f>
        <v>0</v>
      </c>
      <c r="L4612" s="4">
        <f t="shared" si="145"/>
        <v>0</v>
      </c>
    </row>
    <row r="4613" spans="1:12">
      <c r="A4613" t="s">
        <v>10217</v>
      </c>
      <c r="B4613" t="s">
        <v>7381</v>
      </c>
      <c r="C4613" t="s">
        <v>1740</v>
      </c>
      <c r="D4613" t="s">
        <v>6885</v>
      </c>
      <c r="E4613" t="s">
        <v>1707</v>
      </c>
      <c r="H4613" t="str">
        <f>INDEX('Vensim Variables'!$B:$B,MATCH(EPS!$B4613,'Vensim Variables'!$A:$A,0))</f>
        <v>g pollutant</v>
      </c>
      <c r="I4613" t="str">
        <f t="shared" si="144"/>
        <v>NOx</v>
      </c>
      <c r="J4613">
        <f>INDEX(NoSettings!$D:$D,MATCH(EPS!$A4613,NoSettings!$A:$A,0))</f>
        <v>0</v>
      </c>
      <c r="K4613">
        <f>INDEX(GWP!$C$2:$C$13,MATCH(EPS!I4613,GWP!$B$2:$B$13,0))</f>
        <v>0</v>
      </c>
      <c r="L4613" s="4">
        <f t="shared" si="145"/>
        <v>0</v>
      </c>
    </row>
    <row r="4614" spans="1:12">
      <c r="A4614" t="s">
        <v>10218</v>
      </c>
      <c r="B4614" t="s">
        <v>7381</v>
      </c>
      <c r="C4614" t="s">
        <v>1740</v>
      </c>
      <c r="D4614" t="s">
        <v>6885</v>
      </c>
      <c r="E4614" t="s">
        <v>1708</v>
      </c>
      <c r="H4614" t="str">
        <f>INDEX('Vensim Variables'!$B:$B,MATCH(EPS!$B4614,'Vensim Variables'!$A:$A,0))</f>
        <v>g pollutant</v>
      </c>
      <c r="I4614" t="str">
        <f t="shared" si="144"/>
        <v>PM10</v>
      </c>
      <c r="J4614">
        <f>INDEX(NoSettings!$D:$D,MATCH(EPS!$A4614,NoSettings!$A:$A,0))</f>
        <v>0</v>
      </c>
      <c r="K4614">
        <f>INDEX(GWP!$C$2:$C$13,MATCH(EPS!I4614,GWP!$B$2:$B$13,0))</f>
        <v>0</v>
      </c>
      <c r="L4614" s="4">
        <f t="shared" si="145"/>
        <v>0</v>
      </c>
    </row>
    <row r="4615" spans="1:12">
      <c r="A4615" t="s">
        <v>10219</v>
      </c>
      <c r="B4615" t="s">
        <v>7381</v>
      </c>
      <c r="C4615" t="s">
        <v>1740</v>
      </c>
      <c r="D4615" t="s">
        <v>6885</v>
      </c>
      <c r="E4615" t="s">
        <v>1709</v>
      </c>
      <c r="H4615" t="str">
        <f>INDEX('Vensim Variables'!$B:$B,MATCH(EPS!$B4615,'Vensim Variables'!$A:$A,0))</f>
        <v>g pollutant</v>
      </c>
      <c r="I4615" t="str">
        <f t="shared" si="144"/>
        <v>PM25</v>
      </c>
      <c r="J4615">
        <f>INDEX(NoSettings!$D:$D,MATCH(EPS!$A4615,NoSettings!$A:$A,0))</f>
        <v>0</v>
      </c>
      <c r="K4615">
        <f>INDEX(GWP!$C$2:$C$13,MATCH(EPS!I4615,GWP!$B$2:$B$13,0))</f>
        <v>0</v>
      </c>
      <c r="L4615" s="4">
        <f t="shared" si="145"/>
        <v>0</v>
      </c>
    </row>
    <row r="4616" spans="1:12">
      <c r="A4616" t="s">
        <v>10220</v>
      </c>
      <c r="B4616" t="s">
        <v>7381</v>
      </c>
      <c r="C4616" t="s">
        <v>1740</v>
      </c>
      <c r="D4616" t="s">
        <v>6885</v>
      </c>
      <c r="E4616" t="s">
        <v>1710</v>
      </c>
      <c r="H4616" t="str">
        <f>INDEX('Vensim Variables'!$B:$B,MATCH(EPS!$B4616,'Vensim Variables'!$A:$A,0))</f>
        <v>g pollutant</v>
      </c>
      <c r="I4616" t="str">
        <f t="shared" si="144"/>
        <v>SOx</v>
      </c>
      <c r="J4616">
        <f>INDEX(NoSettings!$D:$D,MATCH(EPS!$A4616,NoSettings!$A:$A,0))</f>
        <v>0</v>
      </c>
      <c r="K4616">
        <f>INDEX(GWP!$C$2:$C$13,MATCH(EPS!I4616,GWP!$B$2:$B$13,0))</f>
        <v>0</v>
      </c>
      <c r="L4616" s="4">
        <f t="shared" si="145"/>
        <v>0</v>
      </c>
    </row>
    <row r="4617" spans="1:12">
      <c r="A4617" t="s">
        <v>10221</v>
      </c>
      <c r="B4617" t="s">
        <v>7381</v>
      </c>
      <c r="C4617" t="s">
        <v>1740</v>
      </c>
      <c r="D4617" t="s">
        <v>6885</v>
      </c>
      <c r="E4617" t="s">
        <v>1711</v>
      </c>
      <c r="H4617" t="str">
        <f>INDEX('Vensim Variables'!$B:$B,MATCH(EPS!$B4617,'Vensim Variables'!$A:$A,0))</f>
        <v>g pollutant</v>
      </c>
      <c r="I4617" t="str">
        <f t="shared" si="144"/>
        <v>BC</v>
      </c>
      <c r="J4617">
        <f>INDEX(NoSettings!$D:$D,MATCH(EPS!$A4617,NoSettings!$A:$A,0))</f>
        <v>0</v>
      </c>
      <c r="K4617">
        <f>INDEX(GWP!$C$2:$C$13,MATCH(EPS!I4617,GWP!$B$2:$B$13,0))</f>
        <v>0</v>
      </c>
      <c r="L4617" s="4">
        <f t="shared" si="145"/>
        <v>0</v>
      </c>
    </row>
    <row r="4618" spans="1:12">
      <c r="A4618" t="s">
        <v>10222</v>
      </c>
      <c r="B4618" t="s">
        <v>7381</v>
      </c>
      <c r="C4618" t="s">
        <v>1740</v>
      </c>
      <c r="D4618" t="s">
        <v>6885</v>
      </c>
      <c r="E4618" t="s">
        <v>1712</v>
      </c>
      <c r="H4618" t="str">
        <f>INDEX('Vensim Variables'!$B:$B,MATCH(EPS!$B4618,'Vensim Variables'!$A:$A,0))</f>
        <v>g pollutant</v>
      </c>
      <c r="I4618" t="str">
        <f t="shared" si="144"/>
        <v>OC</v>
      </c>
      <c r="J4618">
        <f>INDEX(NoSettings!$D:$D,MATCH(EPS!$A4618,NoSettings!$A:$A,0))</f>
        <v>0</v>
      </c>
      <c r="K4618">
        <f>INDEX(GWP!$C$2:$C$13,MATCH(EPS!I4618,GWP!$B$2:$B$13,0))</f>
        <v>0</v>
      </c>
      <c r="L4618" s="4">
        <f t="shared" si="145"/>
        <v>0</v>
      </c>
    </row>
    <row r="4619" spans="1:12">
      <c r="A4619" t="s">
        <v>10223</v>
      </c>
      <c r="B4619" t="s">
        <v>7381</v>
      </c>
      <c r="C4619" t="s">
        <v>1740</v>
      </c>
      <c r="D4619" t="s">
        <v>6885</v>
      </c>
      <c r="E4619" t="s">
        <v>1713</v>
      </c>
      <c r="H4619" t="str">
        <f>INDEX('Vensim Variables'!$B:$B,MATCH(EPS!$B4619,'Vensim Variables'!$A:$A,0))</f>
        <v>g pollutant</v>
      </c>
      <c r="I4619" t="str">
        <f t="shared" si="144"/>
        <v>CH4</v>
      </c>
      <c r="J4619">
        <f>INDEX(NoSettings!$D:$D,MATCH(EPS!$A4619,NoSettings!$A:$A,0))</f>
        <v>0</v>
      </c>
      <c r="K4619">
        <f>INDEX(GWP!$C$2:$C$13,MATCH(EPS!I4619,GWP!$B$2:$B$13,0))</f>
        <v>28</v>
      </c>
      <c r="L4619" s="4">
        <f t="shared" si="145"/>
        <v>0</v>
      </c>
    </row>
    <row r="4620" spans="1:12">
      <c r="A4620" t="s">
        <v>10224</v>
      </c>
      <c r="B4620" t="s">
        <v>7381</v>
      </c>
      <c r="C4620" t="s">
        <v>1740</v>
      </c>
      <c r="D4620" t="s">
        <v>6885</v>
      </c>
      <c r="E4620" t="s">
        <v>1714</v>
      </c>
      <c r="H4620" t="str">
        <f>INDEX('Vensim Variables'!$B:$B,MATCH(EPS!$B4620,'Vensim Variables'!$A:$A,0))</f>
        <v>g pollutant</v>
      </c>
      <c r="I4620" t="str">
        <f t="shared" si="144"/>
        <v>N2O</v>
      </c>
      <c r="J4620">
        <f>INDEX(NoSettings!$D:$D,MATCH(EPS!$A4620,NoSettings!$A:$A,0))</f>
        <v>0</v>
      </c>
      <c r="K4620">
        <f>INDEX(GWP!$C$2:$C$13,MATCH(EPS!I4620,GWP!$B$2:$B$13,0))</f>
        <v>265</v>
      </c>
      <c r="L4620" s="4">
        <f t="shared" si="145"/>
        <v>0</v>
      </c>
    </row>
    <row r="4621" spans="1:12">
      <c r="A4621" t="s">
        <v>10225</v>
      </c>
      <c r="B4621" t="s">
        <v>7381</v>
      </c>
      <c r="C4621" t="s">
        <v>1740</v>
      </c>
      <c r="D4621" t="s">
        <v>6885</v>
      </c>
      <c r="E4621" t="s">
        <v>1715</v>
      </c>
      <c r="H4621" t="str">
        <f>INDEX('Vensim Variables'!$B:$B,MATCH(EPS!$B4621,'Vensim Variables'!$A:$A,0))</f>
        <v>g pollutant</v>
      </c>
      <c r="I4621" t="str">
        <f t="shared" si="144"/>
        <v>F gases</v>
      </c>
      <c r="J4621">
        <f>INDEX(NoSettings!$D:$D,MATCH(EPS!$A4621,NoSettings!$A:$A,0))</f>
        <v>0</v>
      </c>
      <c r="K4621">
        <f>INDEX(GWP!$C$2:$C$13,MATCH(EPS!I4621,GWP!$B$2:$B$13,0))</f>
        <v>1</v>
      </c>
      <c r="L4621" s="4">
        <f t="shared" si="145"/>
        <v>0</v>
      </c>
    </row>
    <row r="4622" spans="1:12">
      <c r="A4622" t="s">
        <v>10226</v>
      </c>
      <c r="B4622" t="s">
        <v>7381</v>
      </c>
      <c r="C4622" t="s">
        <v>1740</v>
      </c>
      <c r="D4622" t="s">
        <v>6886</v>
      </c>
      <c r="E4622" t="s">
        <v>1702</v>
      </c>
      <c r="H4622" t="str">
        <f>INDEX('Vensim Variables'!$B:$B,MATCH(EPS!$B4622,'Vensim Variables'!$A:$A,0))</f>
        <v>g pollutant</v>
      </c>
      <c r="I4622" t="str">
        <f t="shared" si="144"/>
        <v>CO2</v>
      </c>
      <c r="J4622">
        <f>INDEX(NoSettings!$D:$D,MATCH(EPS!$A4622,NoSettings!$A:$A,0))</f>
        <v>0</v>
      </c>
      <c r="K4622">
        <f>INDEX(GWP!$C$2:$C$13,MATCH(EPS!I4622,GWP!$B$2:$B$13,0))</f>
        <v>1</v>
      </c>
      <c r="L4622" s="4">
        <f t="shared" si="145"/>
        <v>0</v>
      </c>
    </row>
    <row r="4623" spans="1:12">
      <c r="A4623" t="s">
        <v>10227</v>
      </c>
      <c r="B4623" t="s">
        <v>7381</v>
      </c>
      <c r="C4623" t="s">
        <v>1740</v>
      </c>
      <c r="D4623" t="s">
        <v>6886</v>
      </c>
      <c r="E4623" t="s">
        <v>1705</v>
      </c>
      <c r="H4623" t="str">
        <f>INDEX('Vensim Variables'!$B:$B,MATCH(EPS!$B4623,'Vensim Variables'!$A:$A,0))</f>
        <v>g pollutant</v>
      </c>
      <c r="I4623" t="str">
        <f t="shared" si="144"/>
        <v>VOC</v>
      </c>
      <c r="J4623">
        <f>INDEX(NoSettings!$D:$D,MATCH(EPS!$A4623,NoSettings!$A:$A,0))</f>
        <v>0</v>
      </c>
      <c r="K4623">
        <f>INDEX(GWP!$C$2:$C$13,MATCH(EPS!I4623,GWP!$B$2:$B$13,0))</f>
        <v>0</v>
      </c>
      <c r="L4623" s="4">
        <f t="shared" si="145"/>
        <v>0</v>
      </c>
    </row>
    <row r="4624" spans="1:12">
      <c r="A4624" t="s">
        <v>10228</v>
      </c>
      <c r="B4624" t="s">
        <v>7381</v>
      </c>
      <c r="C4624" t="s">
        <v>1740</v>
      </c>
      <c r="D4624" t="s">
        <v>6886</v>
      </c>
      <c r="E4624" t="s">
        <v>1706</v>
      </c>
      <c r="H4624" t="str">
        <f>INDEX('Vensim Variables'!$B:$B,MATCH(EPS!$B4624,'Vensim Variables'!$A:$A,0))</f>
        <v>g pollutant</v>
      </c>
      <c r="I4624" t="str">
        <f t="shared" si="144"/>
        <v>CO</v>
      </c>
      <c r="J4624">
        <f>INDEX(NoSettings!$D:$D,MATCH(EPS!$A4624,NoSettings!$A:$A,0))</f>
        <v>0</v>
      </c>
      <c r="K4624">
        <f>INDEX(GWP!$C$2:$C$13,MATCH(EPS!I4624,GWP!$B$2:$B$13,0))</f>
        <v>0</v>
      </c>
      <c r="L4624" s="4">
        <f t="shared" si="145"/>
        <v>0</v>
      </c>
    </row>
    <row r="4625" spans="1:12">
      <c r="A4625" t="s">
        <v>10229</v>
      </c>
      <c r="B4625" t="s">
        <v>7381</v>
      </c>
      <c r="C4625" t="s">
        <v>1740</v>
      </c>
      <c r="D4625" t="s">
        <v>6886</v>
      </c>
      <c r="E4625" t="s">
        <v>1707</v>
      </c>
      <c r="H4625" t="str">
        <f>INDEX('Vensim Variables'!$B:$B,MATCH(EPS!$B4625,'Vensim Variables'!$A:$A,0))</f>
        <v>g pollutant</v>
      </c>
      <c r="I4625" t="str">
        <f t="shared" si="144"/>
        <v>NOx</v>
      </c>
      <c r="J4625">
        <f>INDEX(NoSettings!$D:$D,MATCH(EPS!$A4625,NoSettings!$A:$A,0))</f>
        <v>0</v>
      </c>
      <c r="K4625">
        <f>INDEX(GWP!$C$2:$C$13,MATCH(EPS!I4625,GWP!$B$2:$B$13,0))</f>
        <v>0</v>
      </c>
      <c r="L4625" s="4">
        <f t="shared" si="145"/>
        <v>0</v>
      </c>
    </row>
    <row r="4626" spans="1:12">
      <c r="A4626" t="s">
        <v>10230</v>
      </c>
      <c r="B4626" t="s">
        <v>7381</v>
      </c>
      <c r="C4626" t="s">
        <v>1740</v>
      </c>
      <c r="D4626" t="s">
        <v>6886</v>
      </c>
      <c r="E4626" t="s">
        <v>1708</v>
      </c>
      <c r="H4626" t="str">
        <f>INDEX('Vensim Variables'!$B:$B,MATCH(EPS!$B4626,'Vensim Variables'!$A:$A,0))</f>
        <v>g pollutant</v>
      </c>
      <c r="I4626" t="str">
        <f t="shared" si="144"/>
        <v>PM10</v>
      </c>
      <c r="J4626">
        <f>INDEX(NoSettings!$D:$D,MATCH(EPS!$A4626,NoSettings!$A:$A,0))</f>
        <v>0</v>
      </c>
      <c r="K4626">
        <f>INDEX(GWP!$C$2:$C$13,MATCH(EPS!I4626,GWP!$B$2:$B$13,0))</f>
        <v>0</v>
      </c>
      <c r="L4626" s="4">
        <f t="shared" si="145"/>
        <v>0</v>
      </c>
    </row>
    <row r="4627" spans="1:12">
      <c r="A4627" t="s">
        <v>10231</v>
      </c>
      <c r="B4627" t="s">
        <v>7381</v>
      </c>
      <c r="C4627" t="s">
        <v>1740</v>
      </c>
      <c r="D4627" t="s">
        <v>6886</v>
      </c>
      <c r="E4627" t="s">
        <v>1709</v>
      </c>
      <c r="H4627" t="str">
        <f>INDEX('Vensim Variables'!$B:$B,MATCH(EPS!$B4627,'Vensim Variables'!$A:$A,0))</f>
        <v>g pollutant</v>
      </c>
      <c r="I4627" t="str">
        <f t="shared" si="144"/>
        <v>PM25</v>
      </c>
      <c r="J4627">
        <f>INDEX(NoSettings!$D:$D,MATCH(EPS!$A4627,NoSettings!$A:$A,0))</f>
        <v>0</v>
      </c>
      <c r="K4627">
        <f>INDEX(GWP!$C$2:$C$13,MATCH(EPS!I4627,GWP!$B$2:$B$13,0))</f>
        <v>0</v>
      </c>
      <c r="L4627" s="4">
        <f t="shared" si="145"/>
        <v>0</v>
      </c>
    </row>
    <row r="4628" spans="1:12">
      <c r="A4628" t="s">
        <v>10232</v>
      </c>
      <c r="B4628" t="s">
        <v>7381</v>
      </c>
      <c r="C4628" t="s">
        <v>1740</v>
      </c>
      <c r="D4628" t="s">
        <v>6886</v>
      </c>
      <c r="E4628" t="s">
        <v>1710</v>
      </c>
      <c r="H4628" t="str">
        <f>INDEX('Vensim Variables'!$B:$B,MATCH(EPS!$B4628,'Vensim Variables'!$A:$A,0))</f>
        <v>g pollutant</v>
      </c>
      <c r="I4628" t="str">
        <f t="shared" si="144"/>
        <v>SOx</v>
      </c>
      <c r="J4628">
        <f>INDEX(NoSettings!$D:$D,MATCH(EPS!$A4628,NoSettings!$A:$A,0))</f>
        <v>0</v>
      </c>
      <c r="K4628">
        <f>INDEX(GWP!$C$2:$C$13,MATCH(EPS!I4628,GWP!$B$2:$B$13,0))</f>
        <v>0</v>
      </c>
      <c r="L4628" s="4">
        <f t="shared" si="145"/>
        <v>0</v>
      </c>
    </row>
    <row r="4629" spans="1:12">
      <c r="A4629" t="s">
        <v>10233</v>
      </c>
      <c r="B4629" t="s">
        <v>7381</v>
      </c>
      <c r="C4629" t="s">
        <v>1740</v>
      </c>
      <c r="D4629" t="s">
        <v>6886</v>
      </c>
      <c r="E4629" t="s">
        <v>1711</v>
      </c>
      <c r="H4629" t="str">
        <f>INDEX('Vensim Variables'!$B:$B,MATCH(EPS!$B4629,'Vensim Variables'!$A:$A,0))</f>
        <v>g pollutant</v>
      </c>
      <c r="I4629" t="str">
        <f t="shared" si="144"/>
        <v>BC</v>
      </c>
      <c r="J4629">
        <f>INDEX(NoSettings!$D:$D,MATCH(EPS!$A4629,NoSettings!$A:$A,0))</f>
        <v>0</v>
      </c>
      <c r="K4629">
        <f>INDEX(GWP!$C$2:$C$13,MATCH(EPS!I4629,GWP!$B$2:$B$13,0))</f>
        <v>0</v>
      </c>
      <c r="L4629" s="4">
        <f t="shared" si="145"/>
        <v>0</v>
      </c>
    </row>
    <row r="4630" spans="1:12">
      <c r="A4630" t="s">
        <v>10234</v>
      </c>
      <c r="B4630" t="s">
        <v>7381</v>
      </c>
      <c r="C4630" t="s">
        <v>1740</v>
      </c>
      <c r="D4630" t="s">
        <v>6886</v>
      </c>
      <c r="E4630" t="s">
        <v>1712</v>
      </c>
      <c r="H4630" t="str">
        <f>INDEX('Vensim Variables'!$B:$B,MATCH(EPS!$B4630,'Vensim Variables'!$A:$A,0))</f>
        <v>g pollutant</v>
      </c>
      <c r="I4630" t="str">
        <f t="shared" si="144"/>
        <v>OC</v>
      </c>
      <c r="J4630">
        <f>INDEX(NoSettings!$D:$D,MATCH(EPS!$A4630,NoSettings!$A:$A,0))</f>
        <v>0</v>
      </c>
      <c r="K4630">
        <f>INDEX(GWP!$C$2:$C$13,MATCH(EPS!I4630,GWP!$B$2:$B$13,0))</f>
        <v>0</v>
      </c>
      <c r="L4630" s="4">
        <f t="shared" si="145"/>
        <v>0</v>
      </c>
    </row>
    <row r="4631" spans="1:12">
      <c r="A4631" t="s">
        <v>10235</v>
      </c>
      <c r="B4631" t="s">
        <v>7381</v>
      </c>
      <c r="C4631" t="s">
        <v>1740</v>
      </c>
      <c r="D4631" t="s">
        <v>6886</v>
      </c>
      <c r="E4631" t="s">
        <v>1713</v>
      </c>
      <c r="H4631" t="str">
        <f>INDEX('Vensim Variables'!$B:$B,MATCH(EPS!$B4631,'Vensim Variables'!$A:$A,0))</f>
        <v>g pollutant</v>
      </c>
      <c r="I4631" t="str">
        <f t="shared" si="144"/>
        <v>CH4</v>
      </c>
      <c r="J4631">
        <f>INDEX(NoSettings!$D:$D,MATCH(EPS!$A4631,NoSettings!$A:$A,0))</f>
        <v>0</v>
      </c>
      <c r="K4631">
        <f>INDEX(GWP!$C$2:$C$13,MATCH(EPS!I4631,GWP!$B$2:$B$13,0))</f>
        <v>28</v>
      </c>
      <c r="L4631" s="4">
        <f t="shared" si="145"/>
        <v>0</v>
      </c>
    </row>
    <row r="4632" spans="1:12">
      <c r="A4632" t="s">
        <v>10236</v>
      </c>
      <c r="B4632" t="s">
        <v>7381</v>
      </c>
      <c r="C4632" t="s">
        <v>1740</v>
      </c>
      <c r="D4632" t="s">
        <v>6886</v>
      </c>
      <c r="E4632" t="s">
        <v>1714</v>
      </c>
      <c r="H4632" t="str">
        <f>INDEX('Vensim Variables'!$B:$B,MATCH(EPS!$B4632,'Vensim Variables'!$A:$A,0))</f>
        <v>g pollutant</v>
      </c>
      <c r="I4632" t="str">
        <f t="shared" si="144"/>
        <v>N2O</v>
      </c>
      <c r="J4632">
        <f>INDEX(NoSettings!$D:$D,MATCH(EPS!$A4632,NoSettings!$A:$A,0))</f>
        <v>0</v>
      </c>
      <c r="K4632">
        <f>INDEX(GWP!$C$2:$C$13,MATCH(EPS!I4632,GWP!$B$2:$B$13,0))</f>
        <v>265</v>
      </c>
      <c r="L4632" s="4">
        <f t="shared" si="145"/>
        <v>0</v>
      </c>
    </row>
    <row r="4633" spans="1:12">
      <c r="A4633" t="s">
        <v>10237</v>
      </c>
      <c r="B4633" t="s">
        <v>7381</v>
      </c>
      <c r="C4633" t="s">
        <v>1740</v>
      </c>
      <c r="D4633" t="s">
        <v>6886</v>
      </c>
      <c r="E4633" t="s">
        <v>1715</v>
      </c>
      <c r="H4633" t="str">
        <f>INDEX('Vensim Variables'!$B:$B,MATCH(EPS!$B4633,'Vensim Variables'!$A:$A,0))</f>
        <v>g pollutant</v>
      </c>
      <c r="I4633" t="str">
        <f t="shared" si="144"/>
        <v>F gases</v>
      </c>
      <c r="J4633">
        <f>INDEX(NoSettings!$D:$D,MATCH(EPS!$A4633,NoSettings!$A:$A,0))</f>
        <v>0</v>
      </c>
      <c r="K4633">
        <f>INDEX(GWP!$C$2:$C$13,MATCH(EPS!I4633,GWP!$B$2:$B$13,0))</f>
        <v>1</v>
      </c>
      <c r="L4633" s="4">
        <f t="shared" si="145"/>
        <v>0</v>
      </c>
    </row>
    <row r="4634" spans="1:12">
      <c r="A4634" t="s">
        <v>10238</v>
      </c>
      <c r="B4634" t="s">
        <v>7381</v>
      </c>
      <c r="C4634" t="s">
        <v>1740</v>
      </c>
      <c r="D4634" t="s">
        <v>6887</v>
      </c>
      <c r="E4634" t="s">
        <v>1702</v>
      </c>
      <c r="H4634" t="str">
        <f>INDEX('Vensim Variables'!$B:$B,MATCH(EPS!$B4634,'Vensim Variables'!$A:$A,0))</f>
        <v>g pollutant</v>
      </c>
      <c r="I4634" t="str">
        <f t="shared" si="144"/>
        <v>CO2</v>
      </c>
      <c r="J4634">
        <f>INDEX(NoSettings!$D:$D,MATCH(EPS!$A4634,NoSettings!$A:$A,0))</f>
        <v>0</v>
      </c>
      <c r="K4634">
        <f>INDEX(GWP!$C$2:$C$13,MATCH(EPS!I4634,GWP!$B$2:$B$13,0))</f>
        <v>1</v>
      </c>
      <c r="L4634" s="4">
        <f t="shared" si="145"/>
        <v>0</v>
      </c>
    </row>
    <row r="4635" spans="1:12">
      <c r="A4635" t="s">
        <v>10239</v>
      </c>
      <c r="B4635" t="s">
        <v>7381</v>
      </c>
      <c r="C4635" t="s">
        <v>1740</v>
      </c>
      <c r="D4635" t="s">
        <v>6887</v>
      </c>
      <c r="E4635" t="s">
        <v>1705</v>
      </c>
      <c r="H4635" t="str">
        <f>INDEX('Vensim Variables'!$B:$B,MATCH(EPS!$B4635,'Vensim Variables'!$A:$A,0))</f>
        <v>g pollutant</v>
      </c>
      <c r="I4635" t="str">
        <f t="shared" si="144"/>
        <v>VOC</v>
      </c>
      <c r="J4635">
        <f>INDEX(NoSettings!$D:$D,MATCH(EPS!$A4635,NoSettings!$A:$A,0))</f>
        <v>0</v>
      </c>
      <c r="K4635">
        <f>INDEX(GWP!$C$2:$C$13,MATCH(EPS!I4635,GWP!$B$2:$B$13,0))</f>
        <v>0</v>
      </c>
      <c r="L4635" s="4">
        <f t="shared" si="145"/>
        <v>0</v>
      </c>
    </row>
    <row r="4636" spans="1:12">
      <c r="A4636" t="s">
        <v>10240</v>
      </c>
      <c r="B4636" t="s">
        <v>7381</v>
      </c>
      <c r="C4636" t="s">
        <v>1740</v>
      </c>
      <c r="D4636" t="s">
        <v>6887</v>
      </c>
      <c r="E4636" t="s">
        <v>1706</v>
      </c>
      <c r="H4636" t="str">
        <f>INDEX('Vensim Variables'!$B:$B,MATCH(EPS!$B4636,'Vensim Variables'!$A:$A,0))</f>
        <v>g pollutant</v>
      </c>
      <c r="I4636" t="str">
        <f t="shared" si="144"/>
        <v>CO</v>
      </c>
      <c r="J4636">
        <f>INDEX(NoSettings!$D:$D,MATCH(EPS!$A4636,NoSettings!$A:$A,0))</f>
        <v>0</v>
      </c>
      <c r="K4636">
        <f>INDEX(GWP!$C$2:$C$13,MATCH(EPS!I4636,GWP!$B$2:$B$13,0))</f>
        <v>0</v>
      </c>
      <c r="L4636" s="4">
        <f t="shared" si="145"/>
        <v>0</v>
      </c>
    </row>
    <row r="4637" spans="1:12">
      <c r="A4637" t="s">
        <v>10241</v>
      </c>
      <c r="B4637" t="s">
        <v>7381</v>
      </c>
      <c r="C4637" t="s">
        <v>1740</v>
      </c>
      <c r="D4637" t="s">
        <v>6887</v>
      </c>
      <c r="E4637" t="s">
        <v>1707</v>
      </c>
      <c r="H4637" t="str">
        <f>INDEX('Vensim Variables'!$B:$B,MATCH(EPS!$B4637,'Vensim Variables'!$A:$A,0))</f>
        <v>g pollutant</v>
      </c>
      <c r="I4637" t="str">
        <f t="shared" si="144"/>
        <v>NOx</v>
      </c>
      <c r="J4637">
        <f>INDEX(NoSettings!$D:$D,MATCH(EPS!$A4637,NoSettings!$A:$A,0))</f>
        <v>0</v>
      </c>
      <c r="K4637">
        <f>INDEX(GWP!$C$2:$C$13,MATCH(EPS!I4637,GWP!$B$2:$B$13,0))</f>
        <v>0</v>
      </c>
      <c r="L4637" s="4">
        <f t="shared" si="145"/>
        <v>0</v>
      </c>
    </row>
    <row r="4638" spans="1:12">
      <c r="A4638" t="s">
        <v>10242</v>
      </c>
      <c r="B4638" t="s">
        <v>7381</v>
      </c>
      <c r="C4638" t="s">
        <v>1740</v>
      </c>
      <c r="D4638" t="s">
        <v>6887</v>
      </c>
      <c r="E4638" t="s">
        <v>1708</v>
      </c>
      <c r="H4638" t="str">
        <f>INDEX('Vensim Variables'!$B:$B,MATCH(EPS!$B4638,'Vensim Variables'!$A:$A,0))</f>
        <v>g pollutant</v>
      </c>
      <c r="I4638" t="str">
        <f t="shared" si="144"/>
        <v>PM10</v>
      </c>
      <c r="J4638">
        <f>INDEX(NoSettings!$D:$D,MATCH(EPS!$A4638,NoSettings!$A:$A,0))</f>
        <v>0</v>
      </c>
      <c r="K4638">
        <f>INDEX(GWP!$C$2:$C$13,MATCH(EPS!I4638,GWP!$B$2:$B$13,0))</f>
        <v>0</v>
      </c>
      <c r="L4638" s="4">
        <f t="shared" si="145"/>
        <v>0</v>
      </c>
    </row>
    <row r="4639" spans="1:12">
      <c r="A4639" t="s">
        <v>10243</v>
      </c>
      <c r="B4639" t="s">
        <v>7381</v>
      </c>
      <c r="C4639" t="s">
        <v>1740</v>
      </c>
      <c r="D4639" t="s">
        <v>6887</v>
      </c>
      <c r="E4639" t="s">
        <v>1709</v>
      </c>
      <c r="H4639" t="str">
        <f>INDEX('Vensim Variables'!$B:$B,MATCH(EPS!$B4639,'Vensim Variables'!$A:$A,0))</f>
        <v>g pollutant</v>
      </c>
      <c r="I4639" t="str">
        <f t="shared" si="144"/>
        <v>PM25</v>
      </c>
      <c r="J4639">
        <f>INDEX(NoSettings!$D:$D,MATCH(EPS!$A4639,NoSettings!$A:$A,0))</f>
        <v>0</v>
      </c>
      <c r="K4639">
        <f>INDEX(GWP!$C$2:$C$13,MATCH(EPS!I4639,GWP!$B$2:$B$13,0))</f>
        <v>0</v>
      </c>
      <c r="L4639" s="4">
        <f t="shared" si="145"/>
        <v>0</v>
      </c>
    </row>
    <row r="4640" spans="1:12">
      <c r="A4640" t="s">
        <v>10244</v>
      </c>
      <c r="B4640" t="s">
        <v>7381</v>
      </c>
      <c r="C4640" t="s">
        <v>1740</v>
      </c>
      <c r="D4640" t="s">
        <v>6887</v>
      </c>
      <c r="E4640" t="s">
        <v>1710</v>
      </c>
      <c r="H4640" t="str">
        <f>INDEX('Vensim Variables'!$B:$B,MATCH(EPS!$B4640,'Vensim Variables'!$A:$A,0))</f>
        <v>g pollutant</v>
      </c>
      <c r="I4640" t="str">
        <f t="shared" si="144"/>
        <v>SOx</v>
      </c>
      <c r="J4640">
        <f>INDEX(NoSettings!$D:$D,MATCH(EPS!$A4640,NoSettings!$A:$A,0))</f>
        <v>0</v>
      </c>
      <c r="K4640">
        <f>INDEX(GWP!$C$2:$C$13,MATCH(EPS!I4640,GWP!$B$2:$B$13,0))</f>
        <v>0</v>
      </c>
      <c r="L4640" s="4">
        <f t="shared" si="145"/>
        <v>0</v>
      </c>
    </row>
    <row r="4641" spans="1:12">
      <c r="A4641" t="s">
        <v>10245</v>
      </c>
      <c r="B4641" t="s">
        <v>7381</v>
      </c>
      <c r="C4641" t="s">
        <v>1740</v>
      </c>
      <c r="D4641" t="s">
        <v>6887</v>
      </c>
      <c r="E4641" t="s">
        <v>1711</v>
      </c>
      <c r="H4641" t="str">
        <f>INDEX('Vensim Variables'!$B:$B,MATCH(EPS!$B4641,'Vensim Variables'!$A:$A,0))</f>
        <v>g pollutant</v>
      </c>
      <c r="I4641" t="str">
        <f t="shared" si="144"/>
        <v>BC</v>
      </c>
      <c r="J4641">
        <f>INDEX(NoSettings!$D:$D,MATCH(EPS!$A4641,NoSettings!$A:$A,0))</f>
        <v>0</v>
      </c>
      <c r="K4641">
        <f>INDEX(GWP!$C$2:$C$13,MATCH(EPS!I4641,GWP!$B$2:$B$13,0))</f>
        <v>0</v>
      </c>
      <c r="L4641" s="4">
        <f t="shared" si="145"/>
        <v>0</v>
      </c>
    </row>
    <row r="4642" spans="1:12">
      <c r="A4642" t="s">
        <v>10246</v>
      </c>
      <c r="B4642" t="s">
        <v>7381</v>
      </c>
      <c r="C4642" t="s">
        <v>1740</v>
      </c>
      <c r="D4642" t="s">
        <v>6887</v>
      </c>
      <c r="E4642" t="s">
        <v>1712</v>
      </c>
      <c r="H4642" t="str">
        <f>INDEX('Vensim Variables'!$B:$B,MATCH(EPS!$B4642,'Vensim Variables'!$A:$A,0))</f>
        <v>g pollutant</v>
      </c>
      <c r="I4642" t="str">
        <f t="shared" si="144"/>
        <v>OC</v>
      </c>
      <c r="J4642">
        <f>INDEX(NoSettings!$D:$D,MATCH(EPS!$A4642,NoSettings!$A:$A,0))</f>
        <v>0</v>
      </c>
      <c r="K4642">
        <f>INDEX(GWP!$C$2:$C$13,MATCH(EPS!I4642,GWP!$B$2:$B$13,0))</f>
        <v>0</v>
      </c>
      <c r="L4642" s="4">
        <f t="shared" si="145"/>
        <v>0</v>
      </c>
    </row>
    <row r="4643" spans="1:12">
      <c r="A4643" t="s">
        <v>10247</v>
      </c>
      <c r="B4643" t="s">
        <v>7381</v>
      </c>
      <c r="C4643" t="s">
        <v>1740</v>
      </c>
      <c r="D4643" t="s">
        <v>6887</v>
      </c>
      <c r="E4643" t="s">
        <v>1713</v>
      </c>
      <c r="H4643" t="str">
        <f>INDEX('Vensim Variables'!$B:$B,MATCH(EPS!$B4643,'Vensim Variables'!$A:$A,0))</f>
        <v>g pollutant</v>
      </c>
      <c r="I4643" t="str">
        <f t="shared" si="144"/>
        <v>CH4</v>
      </c>
      <c r="J4643">
        <f>INDEX(NoSettings!$D:$D,MATCH(EPS!$A4643,NoSettings!$A:$A,0))</f>
        <v>0</v>
      </c>
      <c r="K4643">
        <f>INDEX(GWP!$C$2:$C$13,MATCH(EPS!I4643,GWP!$B$2:$B$13,0))</f>
        <v>28</v>
      </c>
      <c r="L4643" s="4">
        <f t="shared" si="145"/>
        <v>0</v>
      </c>
    </row>
    <row r="4644" spans="1:12">
      <c r="A4644" t="s">
        <v>10248</v>
      </c>
      <c r="B4644" t="s">
        <v>7381</v>
      </c>
      <c r="C4644" t="s">
        <v>1740</v>
      </c>
      <c r="D4644" t="s">
        <v>6887</v>
      </c>
      <c r="E4644" t="s">
        <v>1714</v>
      </c>
      <c r="H4644" t="str">
        <f>INDEX('Vensim Variables'!$B:$B,MATCH(EPS!$B4644,'Vensim Variables'!$A:$A,0))</f>
        <v>g pollutant</v>
      </c>
      <c r="I4644" t="str">
        <f t="shared" si="144"/>
        <v>N2O</v>
      </c>
      <c r="J4644">
        <f>INDEX(NoSettings!$D:$D,MATCH(EPS!$A4644,NoSettings!$A:$A,0))</f>
        <v>0</v>
      </c>
      <c r="K4644">
        <f>INDEX(GWP!$C$2:$C$13,MATCH(EPS!I4644,GWP!$B$2:$B$13,0))</f>
        <v>265</v>
      </c>
      <c r="L4644" s="4">
        <f t="shared" si="145"/>
        <v>0</v>
      </c>
    </row>
    <row r="4645" spans="1:12">
      <c r="A4645" t="s">
        <v>10249</v>
      </c>
      <c r="B4645" t="s">
        <v>7381</v>
      </c>
      <c r="C4645" t="s">
        <v>1740</v>
      </c>
      <c r="D4645" t="s">
        <v>6887</v>
      </c>
      <c r="E4645" t="s">
        <v>1715</v>
      </c>
      <c r="H4645" t="str">
        <f>INDEX('Vensim Variables'!$B:$B,MATCH(EPS!$B4645,'Vensim Variables'!$A:$A,0))</f>
        <v>g pollutant</v>
      </c>
      <c r="I4645" t="str">
        <f t="shared" si="144"/>
        <v>F gases</v>
      </c>
      <c r="J4645">
        <f>INDEX(NoSettings!$D:$D,MATCH(EPS!$A4645,NoSettings!$A:$A,0))</f>
        <v>0</v>
      </c>
      <c r="K4645">
        <f>INDEX(GWP!$C$2:$C$13,MATCH(EPS!I4645,GWP!$B$2:$B$13,0))</f>
        <v>1</v>
      </c>
      <c r="L4645" s="4">
        <f t="shared" si="145"/>
        <v>0</v>
      </c>
    </row>
    <row r="4646" spans="1:12">
      <c r="A4646" t="s">
        <v>10250</v>
      </c>
      <c r="B4646" t="s">
        <v>7381</v>
      </c>
      <c r="C4646" t="s">
        <v>1740</v>
      </c>
      <c r="D4646" t="s">
        <v>6888</v>
      </c>
      <c r="E4646" t="s">
        <v>1702</v>
      </c>
      <c r="H4646" t="str">
        <f>INDEX('Vensim Variables'!$B:$B,MATCH(EPS!$B4646,'Vensim Variables'!$A:$A,0))</f>
        <v>g pollutant</v>
      </c>
      <c r="I4646" t="str">
        <f t="shared" si="144"/>
        <v>CO2</v>
      </c>
      <c r="J4646">
        <f>INDEX(NoSettings!$D:$D,MATCH(EPS!$A4646,NoSettings!$A:$A,0))</f>
        <v>26378600000</v>
      </c>
      <c r="K4646">
        <f>INDEX(GWP!$C$2:$C$13,MATCH(EPS!I4646,GWP!$B$2:$B$13,0))</f>
        <v>1</v>
      </c>
      <c r="L4646" s="4">
        <f t="shared" si="145"/>
        <v>2.6378599999999999E-2</v>
      </c>
    </row>
    <row r="4647" spans="1:12">
      <c r="A4647" t="s">
        <v>10251</v>
      </c>
      <c r="B4647" t="s">
        <v>7381</v>
      </c>
      <c r="C4647" t="s">
        <v>1740</v>
      </c>
      <c r="D4647" t="s">
        <v>6888</v>
      </c>
      <c r="E4647" t="s">
        <v>1705</v>
      </c>
      <c r="H4647" t="str">
        <f>INDEX('Vensim Variables'!$B:$B,MATCH(EPS!$B4647,'Vensim Variables'!$A:$A,0))</f>
        <v>g pollutant</v>
      </c>
      <c r="I4647" t="str">
        <f t="shared" si="144"/>
        <v>VOC</v>
      </c>
      <c r="J4647">
        <f>INDEX(NoSettings!$D:$D,MATCH(EPS!$A4647,NoSettings!$A:$A,0))</f>
        <v>19862500</v>
      </c>
      <c r="K4647">
        <f>INDEX(GWP!$C$2:$C$13,MATCH(EPS!I4647,GWP!$B$2:$B$13,0))</f>
        <v>0</v>
      </c>
      <c r="L4647" s="4">
        <f t="shared" si="145"/>
        <v>0</v>
      </c>
    </row>
    <row r="4648" spans="1:12">
      <c r="A4648" t="s">
        <v>10252</v>
      </c>
      <c r="B4648" t="s">
        <v>7381</v>
      </c>
      <c r="C4648" t="s">
        <v>1740</v>
      </c>
      <c r="D4648" t="s">
        <v>6888</v>
      </c>
      <c r="E4648" t="s">
        <v>1706</v>
      </c>
      <c r="H4648" t="str">
        <f>INDEX('Vensim Variables'!$B:$B,MATCH(EPS!$B4648,'Vensim Variables'!$A:$A,0))</f>
        <v>g pollutant</v>
      </c>
      <c r="I4648" t="str">
        <f t="shared" si="144"/>
        <v>CO</v>
      </c>
      <c r="J4648">
        <f>INDEX(NoSettings!$D:$D,MATCH(EPS!$A4648,NoSettings!$A:$A,0))</f>
        <v>335022000</v>
      </c>
      <c r="K4648">
        <f>INDEX(GWP!$C$2:$C$13,MATCH(EPS!I4648,GWP!$B$2:$B$13,0))</f>
        <v>0</v>
      </c>
      <c r="L4648" s="4">
        <f t="shared" si="145"/>
        <v>0</v>
      </c>
    </row>
    <row r="4649" spans="1:12">
      <c r="A4649" t="s">
        <v>10253</v>
      </c>
      <c r="B4649" t="s">
        <v>7381</v>
      </c>
      <c r="C4649" t="s">
        <v>1740</v>
      </c>
      <c r="D4649" t="s">
        <v>6888</v>
      </c>
      <c r="E4649" t="s">
        <v>1707</v>
      </c>
      <c r="H4649" t="str">
        <f>INDEX('Vensim Variables'!$B:$B,MATCH(EPS!$B4649,'Vensim Variables'!$A:$A,0))</f>
        <v>g pollutant</v>
      </c>
      <c r="I4649" t="str">
        <f t="shared" si="144"/>
        <v>NOx</v>
      </c>
      <c r="J4649">
        <f>INDEX(NoSettings!$D:$D,MATCH(EPS!$A4649,NoSettings!$A:$A,0))</f>
        <v>217597000</v>
      </c>
      <c r="K4649">
        <f>INDEX(GWP!$C$2:$C$13,MATCH(EPS!I4649,GWP!$B$2:$B$13,0))</f>
        <v>0</v>
      </c>
      <c r="L4649" s="4">
        <f t="shared" si="145"/>
        <v>0</v>
      </c>
    </row>
    <row r="4650" spans="1:12">
      <c r="A4650" t="s">
        <v>10254</v>
      </c>
      <c r="B4650" t="s">
        <v>7381</v>
      </c>
      <c r="C4650" t="s">
        <v>1740</v>
      </c>
      <c r="D4650" t="s">
        <v>6888</v>
      </c>
      <c r="E4650" t="s">
        <v>1708</v>
      </c>
      <c r="H4650" t="str">
        <f>INDEX('Vensim Variables'!$B:$B,MATCH(EPS!$B4650,'Vensim Variables'!$A:$A,0))</f>
        <v>g pollutant</v>
      </c>
      <c r="I4650" t="str">
        <f t="shared" si="144"/>
        <v>PM10</v>
      </c>
      <c r="J4650">
        <f>INDEX(NoSettings!$D:$D,MATCH(EPS!$A4650,NoSettings!$A:$A,0))</f>
        <v>40228100</v>
      </c>
      <c r="K4650">
        <f>INDEX(GWP!$C$2:$C$13,MATCH(EPS!I4650,GWP!$B$2:$B$13,0))</f>
        <v>0</v>
      </c>
      <c r="L4650" s="4">
        <f t="shared" si="145"/>
        <v>0</v>
      </c>
    </row>
    <row r="4651" spans="1:12">
      <c r="A4651" t="s">
        <v>10255</v>
      </c>
      <c r="B4651" t="s">
        <v>7381</v>
      </c>
      <c r="C4651" t="s">
        <v>1740</v>
      </c>
      <c r="D4651" t="s">
        <v>6888</v>
      </c>
      <c r="E4651" t="s">
        <v>1709</v>
      </c>
      <c r="H4651" t="str">
        <f>INDEX('Vensim Variables'!$B:$B,MATCH(EPS!$B4651,'Vensim Variables'!$A:$A,0))</f>
        <v>g pollutant</v>
      </c>
      <c r="I4651" t="str">
        <f t="shared" si="144"/>
        <v>PM25</v>
      </c>
      <c r="J4651">
        <f>INDEX(NoSettings!$D:$D,MATCH(EPS!$A4651,NoSettings!$A:$A,0))</f>
        <v>35249800</v>
      </c>
      <c r="K4651">
        <f>INDEX(GWP!$C$2:$C$13,MATCH(EPS!I4651,GWP!$B$2:$B$13,0))</f>
        <v>0</v>
      </c>
      <c r="L4651" s="4">
        <f t="shared" si="145"/>
        <v>0</v>
      </c>
    </row>
    <row r="4652" spans="1:12">
      <c r="A4652" t="s">
        <v>10256</v>
      </c>
      <c r="B4652" t="s">
        <v>7381</v>
      </c>
      <c r="C4652" t="s">
        <v>1740</v>
      </c>
      <c r="D4652" t="s">
        <v>6888</v>
      </c>
      <c r="E4652" t="s">
        <v>1710</v>
      </c>
      <c r="H4652" t="str">
        <f>INDEX('Vensim Variables'!$B:$B,MATCH(EPS!$B4652,'Vensim Variables'!$A:$A,0))</f>
        <v>g pollutant</v>
      </c>
      <c r="I4652" t="str">
        <f t="shared" si="144"/>
        <v>SOx</v>
      </c>
      <c r="J4652">
        <f>INDEX(NoSettings!$D:$D,MATCH(EPS!$A4652,NoSettings!$A:$A,0))</f>
        <v>149250000</v>
      </c>
      <c r="K4652">
        <f>INDEX(GWP!$C$2:$C$13,MATCH(EPS!I4652,GWP!$B$2:$B$13,0))</f>
        <v>0</v>
      </c>
      <c r="L4652" s="4">
        <f t="shared" si="145"/>
        <v>0</v>
      </c>
    </row>
    <row r="4653" spans="1:12">
      <c r="A4653" t="s">
        <v>10257</v>
      </c>
      <c r="B4653" t="s">
        <v>7381</v>
      </c>
      <c r="C4653" t="s">
        <v>1740</v>
      </c>
      <c r="D4653" t="s">
        <v>6888</v>
      </c>
      <c r="E4653" t="s">
        <v>1711</v>
      </c>
      <c r="H4653" t="str">
        <f>INDEX('Vensim Variables'!$B:$B,MATCH(EPS!$B4653,'Vensim Variables'!$A:$A,0))</f>
        <v>g pollutant</v>
      </c>
      <c r="I4653" t="str">
        <f t="shared" si="144"/>
        <v>BC</v>
      </c>
      <c r="J4653">
        <f>INDEX(NoSettings!$D:$D,MATCH(EPS!$A4653,NoSettings!$A:$A,0))</f>
        <v>2729280</v>
      </c>
      <c r="K4653">
        <f>INDEX(GWP!$C$2:$C$13,MATCH(EPS!I4653,GWP!$B$2:$B$13,0))</f>
        <v>0</v>
      </c>
      <c r="L4653" s="4">
        <f t="shared" si="145"/>
        <v>0</v>
      </c>
    </row>
    <row r="4654" spans="1:12">
      <c r="A4654" t="s">
        <v>10258</v>
      </c>
      <c r="B4654" t="s">
        <v>7381</v>
      </c>
      <c r="C4654" t="s">
        <v>1740</v>
      </c>
      <c r="D4654" t="s">
        <v>6888</v>
      </c>
      <c r="E4654" t="s">
        <v>1712</v>
      </c>
      <c r="H4654" t="str">
        <f>INDEX('Vensim Variables'!$B:$B,MATCH(EPS!$B4654,'Vensim Variables'!$A:$A,0))</f>
        <v>g pollutant</v>
      </c>
      <c r="I4654" t="str">
        <f t="shared" si="144"/>
        <v>OC</v>
      </c>
      <c r="J4654">
        <f>INDEX(NoSettings!$D:$D,MATCH(EPS!$A4654,NoSettings!$A:$A,0))</f>
        <v>13385000</v>
      </c>
      <c r="K4654">
        <f>INDEX(GWP!$C$2:$C$13,MATCH(EPS!I4654,GWP!$B$2:$B$13,0))</f>
        <v>0</v>
      </c>
      <c r="L4654" s="4">
        <f t="shared" si="145"/>
        <v>0</v>
      </c>
    </row>
    <row r="4655" spans="1:12">
      <c r="A4655" t="s">
        <v>10259</v>
      </c>
      <c r="B4655" t="s">
        <v>7381</v>
      </c>
      <c r="C4655" t="s">
        <v>1740</v>
      </c>
      <c r="D4655" t="s">
        <v>6888</v>
      </c>
      <c r="E4655" t="s">
        <v>1713</v>
      </c>
      <c r="H4655" t="str">
        <f>INDEX('Vensim Variables'!$B:$B,MATCH(EPS!$B4655,'Vensim Variables'!$A:$A,0))</f>
        <v>g pollutant</v>
      </c>
      <c r="I4655" t="str">
        <f t="shared" si="144"/>
        <v>CH4</v>
      </c>
      <c r="J4655">
        <f>INDEX(NoSettings!$D:$D,MATCH(EPS!$A4655,NoSettings!$A:$A,0))</f>
        <v>1287600</v>
      </c>
      <c r="K4655">
        <f>INDEX(GWP!$C$2:$C$13,MATCH(EPS!I4655,GWP!$B$2:$B$13,0))</f>
        <v>28</v>
      </c>
      <c r="L4655" s="4">
        <f t="shared" si="145"/>
        <v>3.6052800000000001E-5</v>
      </c>
    </row>
    <row r="4656" spans="1:12">
      <c r="A4656" t="s">
        <v>10260</v>
      </c>
      <c r="B4656" t="s">
        <v>7381</v>
      </c>
      <c r="C4656" t="s">
        <v>1740</v>
      </c>
      <c r="D4656" t="s">
        <v>6888</v>
      </c>
      <c r="E4656" t="s">
        <v>1714</v>
      </c>
      <c r="H4656" t="str">
        <f>INDEX('Vensim Variables'!$B:$B,MATCH(EPS!$B4656,'Vensim Variables'!$A:$A,0))</f>
        <v>g pollutant</v>
      </c>
      <c r="I4656" t="str">
        <f t="shared" si="144"/>
        <v>N2O</v>
      </c>
      <c r="J4656">
        <f>INDEX(NoSettings!$D:$D,MATCH(EPS!$A4656,NoSettings!$A:$A,0))</f>
        <v>257520</v>
      </c>
      <c r="K4656">
        <f>INDEX(GWP!$C$2:$C$13,MATCH(EPS!I4656,GWP!$B$2:$B$13,0))</f>
        <v>265</v>
      </c>
      <c r="L4656" s="4">
        <f t="shared" si="145"/>
        <v>6.8242800000000003E-5</v>
      </c>
    </row>
    <row r="4657" spans="1:12">
      <c r="A4657" t="s">
        <v>10261</v>
      </c>
      <c r="B4657" t="s">
        <v>7381</v>
      </c>
      <c r="C4657" t="s">
        <v>1740</v>
      </c>
      <c r="D4657" t="s">
        <v>6888</v>
      </c>
      <c r="E4657" t="s">
        <v>1715</v>
      </c>
      <c r="H4657" t="str">
        <f>INDEX('Vensim Variables'!$B:$B,MATCH(EPS!$B4657,'Vensim Variables'!$A:$A,0))</f>
        <v>g pollutant</v>
      </c>
      <c r="I4657" t="str">
        <f t="shared" si="144"/>
        <v>F gases</v>
      </c>
      <c r="J4657">
        <f>INDEX(NoSettings!$D:$D,MATCH(EPS!$A4657,NoSettings!$A:$A,0))</f>
        <v>0</v>
      </c>
      <c r="K4657">
        <f>INDEX(GWP!$C$2:$C$13,MATCH(EPS!I4657,GWP!$B$2:$B$13,0))</f>
        <v>1</v>
      </c>
      <c r="L4657" s="4">
        <f t="shared" si="145"/>
        <v>0</v>
      </c>
    </row>
    <row r="4658" spans="1:12">
      <c r="A4658" t="s">
        <v>10262</v>
      </c>
      <c r="B4658" t="s">
        <v>7381</v>
      </c>
      <c r="C4658" t="s">
        <v>1740</v>
      </c>
      <c r="D4658" t="s">
        <v>6889</v>
      </c>
      <c r="E4658" t="s">
        <v>1702</v>
      </c>
      <c r="H4658" t="str">
        <f>INDEX('Vensim Variables'!$B:$B,MATCH(EPS!$B4658,'Vensim Variables'!$A:$A,0))</f>
        <v>g pollutant</v>
      </c>
      <c r="I4658" t="str">
        <f t="shared" si="144"/>
        <v>CO2</v>
      </c>
      <c r="J4658">
        <f>INDEX(NoSettings!$D:$D,MATCH(EPS!$A4658,NoSettings!$A:$A,0))</f>
        <v>27786100000</v>
      </c>
      <c r="K4658">
        <f>INDEX(GWP!$C$2:$C$13,MATCH(EPS!I4658,GWP!$B$2:$B$13,0))</f>
        <v>1</v>
      </c>
      <c r="L4658" s="4">
        <f t="shared" si="145"/>
        <v>2.7786100000000001E-2</v>
      </c>
    </row>
    <row r="4659" spans="1:12">
      <c r="A4659" t="s">
        <v>10263</v>
      </c>
      <c r="B4659" t="s">
        <v>7381</v>
      </c>
      <c r="C4659" t="s">
        <v>1740</v>
      </c>
      <c r="D4659" t="s">
        <v>6889</v>
      </c>
      <c r="E4659" t="s">
        <v>1705</v>
      </c>
      <c r="H4659" t="str">
        <f>INDEX('Vensim Variables'!$B:$B,MATCH(EPS!$B4659,'Vensim Variables'!$A:$A,0))</f>
        <v>g pollutant</v>
      </c>
      <c r="I4659" t="str">
        <f t="shared" si="144"/>
        <v>VOC</v>
      </c>
      <c r="J4659">
        <f>INDEX(NoSettings!$D:$D,MATCH(EPS!$A4659,NoSettings!$A:$A,0))</f>
        <v>20922300</v>
      </c>
      <c r="K4659">
        <f>INDEX(GWP!$C$2:$C$13,MATCH(EPS!I4659,GWP!$B$2:$B$13,0))</f>
        <v>0</v>
      </c>
      <c r="L4659" s="4">
        <f t="shared" si="145"/>
        <v>0</v>
      </c>
    </row>
    <row r="4660" spans="1:12">
      <c r="A4660" t="s">
        <v>10264</v>
      </c>
      <c r="B4660" t="s">
        <v>7381</v>
      </c>
      <c r="C4660" t="s">
        <v>1740</v>
      </c>
      <c r="D4660" t="s">
        <v>6889</v>
      </c>
      <c r="E4660" t="s">
        <v>1706</v>
      </c>
      <c r="H4660" t="str">
        <f>INDEX('Vensim Variables'!$B:$B,MATCH(EPS!$B4660,'Vensim Variables'!$A:$A,0))</f>
        <v>g pollutant</v>
      </c>
      <c r="I4660" t="str">
        <f t="shared" si="144"/>
        <v>CO</v>
      </c>
      <c r="J4660">
        <f>INDEX(NoSettings!$D:$D,MATCH(EPS!$A4660,NoSettings!$A:$A,0))</f>
        <v>352897000</v>
      </c>
      <c r="K4660">
        <f>INDEX(GWP!$C$2:$C$13,MATCH(EPS!I4660,GWP!$B$2:$B$13,0))</f>
        <v>0</v>
      </c>
      <c r="L4660" s="4">
        <f t="shared" si="145"/>
        <v>0</v>
      </c>
    </row>
    <row r="4661" spans="1:12">
      <c r="A4661" t="s">
        <v>10265</v>
      </c>
      <c r="B4661" t="s">
        <v>7381</v>
      </c>
      <c r="C4661" t="s">
        <v>1740</v>
      </c>
      <c r="D4661" t="s">
        <v>6889</v>
      </c>
      <c r="E4661" t="s">
        <v>1707</v>
      </c>
      <c r="H4661" t="str">
        <f>INDEX('Vensim Variables'!$B:$B,MATCH(EPS!$B4661,'Vensim Variables'!$A:$A,0))</f>
        <v>g pollutant</v>
      </c>
      <c r="I4661" t="str">
        <f t="shared" si="144"/>
        <v>NOx</v>
      </c>
      <c r="J4661">
        <f>INDEX(NoSettings!$D:$D,MATCH(EPS!$A4661,NoSettings!$A:$A,0))</f>
        <v>229207000</v>
      </c>
      <c r="K4661">
        <f>INDEX(GWP!$C$2:$C$13,MATCH(EPS!I4661,GWP!$B$2:$B$13,0))</f>
        <v>0</v>
      </c>
      <c r="L4661" s="4">
        <f t="shared" si="145"/>
        <v>0</v>
      </c>
    </row>
    <row r="4662" spans="1:12">
      <c r="A4662" t="s">
        <v>10266</v>
      </c>
      <c r="B4662" t="s">
        <v>7381</v>
      </c>
      <c r="C4662" t="s">
        <v>1740</v>
      </c>
      <c r="D4662" t="s">
        <v>6889</v>
      </c>
      <c r="E4662" t="s">
        <v>1708</v>
      </c>
      <c r="H4662" t="str">
        <f>INDEX('Vensim Variables'!$B:$B,MATCH(EPS!$B4662,'Vensim Variables'!$A:$A,0))</f>
        <v>g pollutant</v>
      </c>
      <c r="I4662" t="str">
        <f t="shared" si="144"/>
        <v>PM10</v>
      </c>
      <c r="J4662">
        <f>INDEX(NoSettings!$D:$D,MATCH(EPS!$A4662,NoSettings!$A:$A,0))</f>
        <v>42374400</v>
      </c>
      <c r="K4662">
        <f>INDEX(GWP!$C$2:$C$13,MATCH(EPS!I4662,GWP!$B$2:$B$13,0))</f>
        <v>0</v>
      </c>
      <c r="L4662" s="4">
        <f t="shared" si="145"/>
        <v>0</v>
      </c>
    </row>
    <row r="4663" spans="1:12">
      <c r="A4663" t="s">
        <v>10267</v>
      </c>
      <c r="B4663" t="s">
        <v>7381</v>
      </c>
      <c r="C4663" t="s">
        <v>1740</v>
      </c>
      <c r="D4663" t="s">
        <v>6889</v>
      </c>
      <c r="E4663" t="s">
        <v>1709</v>
      </c>
      <c r="H4663" t="str">
        <f>INDEX('Vensim Variables'!$B:$B,MATCH(EPS!$B4663,'Vensim Variables'!$A:$A,0))</f>
        <v>g pollutant</v>
      </c>
      <c r="I4663" t="str">
        <f t="shared" si="144"/>
        <v>PM25</v>
      </c>
      <c r="J4663">
        <f>INDEX(NoSettings!$D:$D,MATCH(EPS!$A4663,NoSettings!$A:$A,0))</f>
        <v>37130500</v>
      </c>
      <c r="K4663">
        <f>INDEX(GWP!$C$2:$C$13,MATCH(EPS!I4663,GWP!$B$2:$B$13,0))</f>
        <v>0</v>
      </c>
      <c r="L4663" s="4">
        <f t="shared" si="145"/>
        <v>0</v>
      </c>
    </row>
    <row r="4664" spans="1:12">
      <c r="A4664" t="s">
        <v>10268</v>
      </c>
      <c r="B4664" t="s">
        <v>7381</v>
      </c>
      <c r="C4664" t="s">
        <v>1740</v>
      </c>
      <c r="D4664" t="s">
        <v>6889</v>
      </c>
      <c r="E4664" t="s">
        <v>1710</v>
      </c>
      <c r="H4664" t="str">
        <f>INDEX('Vensim Variables'!$B:$B,MATCH(EPS!$B4664,'Vensim Variables'!$A:$A,0))</f>
        <v>g pollutant</v>
      </c>
      <c r="I4664" t="str">
        <f t="shared" si="144"/>
        <v>SOx</v>
      </c>
      <c r="J4664">
        <f>INDEX(NoSettings!$D:$D,MATCH(EPS!$A4664,NoSettings!$A:$A,0))</f>
        <v>157214000</v>
      </c>
      <c r="K4664">
        <f>INDEX(GWP!$C$2:$C$13,MATCH(EPS!I4664,GWP!$B$2:$B$13,0))</f>
        <v>0</v>
      </c>
      <c r="L4664" s="4">
        <f t="shared" si="145"/>
        <v>0</v>
      </c>
    </row>
    <row r="4665" spans="1:12">
      <c r="A4665" t="s">
        <v>10269</v>
      </c>
      <c r="B4665" t="s">
        <v>7381</v>
      </c>
      <c r="C4665" t="s">
        <v>1740</v>
      </c>
      <c r="D4665" t="s">
        <v>6889</v>
      </c>
      <c r="E4665" t="s">
        <v>1711</v>
      </c>
      <c r="H4665" t="str">
        <f>INDEX('Vensim Variables'!$B:$B,MATCH(EPS!$B4665,'Vensim Variables'!$A:$A,0))</f>
        <v>g pollutant</v>
      </c>
      <c r="I4665" t="str">
        <f t="shared" si="144"/>
        <v>BC</v>
      </c>
      <c r="J4665">
        <f>INDEX(NoSettings!$D:$D,MATCH(EPS!$A4665,NoSettings!$A:$A,0))</f>
        <v>2874900</v>
      </c>
      <c r="K4665">
        <f>INDEX(GWP!$C$2:$C$13,MATCH(EPS!I4665,GWP!$B$2:$B$13,0))</f>
        <v>0</v>
      </c>
      <c r="L4665" s="4">
        <f t="shared" si="145"/>
        <v>0</v>
      </c>
    </row>
    <row r="4666" spans="1:12">
      <c r="A4666" t="s">
        <v>10270</v>
      </c>
      <c r="B4666" t="s">
        <v>7381</v>
      </c>
      <c r="C4666" t="s">
        <v>1740</v>
      </c>
      <c r="D4666" t="s">
        <v>6889</v>
      </c>
      <c r="E4666" t="s">
        <v>1712</v>
      </c>
      <c r="H4666" t="str">
        <f>INDEX('Vensim Variables'!$B:$B,MATCH(EPS!$B4666,'Vensim Variables'!$A:$A,0))</f>
        <v>g pollutant</v>
      </c>
      <c r="I4666" t="str">
        <f t="shared" si="144"/>
        <v>OC</v>
      </c>
      <c r="J4666">
        <f>INDEX(NoSettings!$D:$D,MATCH(EPS!$A4666,NoSettings!$A:$A,0))</f>
        <v>14099200</v>
      </c>
      <c r="K4666">
        <f>INDEX(GWP!$C$2:$C$13,MATCH(EPS!I4666,GWP!$B$2:$B$13,0))</f>
        <v>0</v>
      </c>
      <c r="L4666" s="4">
        <f t="shared" si="145"/>
        <v>0</v>
      </c>
    </row>
    <row r="4667" spans="1:12">
      <c r="A4667" t="s">
        <v>10271</v>
      </c>
      <c r="B4667" t="s">
        <v>7381</v>
      </c>
      <c r="C4667" t="s">
        <v>1740</v>
      </c>
      <c r="D4667" t="s">
        <v>6889</v>
      </c>
      <c r="E4667" t="s">
        <v>1713</v>
      </c>
      <c r="H4667" t="str">
        <f>INDEX('Vensim Variables'!$B:$B,MATCH(EPS!$B4667,'Vensim Variables'!$A:$A,0))</f>
        <v>g pollutant</v>
      </c>
      <c r="I4667" t="str">
        <f t="shared" si="144"/>
        <v>CH4</v>
      </c>
      <c r="J4667">
        <f>INDEX(NoSettings!$D:$D,MATCH(EPS!$A4667,NoSettings!$A:$A,0))</f>
        <v>1356300</v>
      </c>
      <c r="K4667">
        <f>INDEX(GWP!$C$2:$C$13,MATCH(EPS!I4667,GWP!$B$2:$B$13,0))</f>
        <v>28</v>
      </c>
      <c r="L4667" s="4">
        <f t="shared" si="145"/>
        <v>3.7976399999999998E-5</v>
      </c>
    </row>
    <row r="4668" spans="1:12">
      <c r="A4668" t="s">
        <v>10272</v>
      </c>
      <c r="B4668" t="s">
        <v>7381</v>
      </c>
      <c r="C4668" t="s">
        <v>1740</v>
      </c>
      <c r="D4668" t="s">
        <v>6889</v>
      </c>
      <c r="E4668" t="s">
        <v>1714</v>
      </c>
      <c r="H4668" t="str">
        <f>INDEX('Vensim Variables'!$B:$B,MATCH(EPS!$B4668,'Vensim Variables'!$A:$A,0))</f>
        <v>g pollutant</v>
      </c>
      <c r="I4668" t="str">
        <f t="shared" si="144"/>
        <v>N2O</v>
      </c>
      <c r="J4668">
        <f>INDEX(NoSettings!$D:$D,MATCH(EPS!$A4668,NoSettings!$A:$A,0))</f>
        <v>271260</v>
      </c>
      <c r="K4668">
        <f>INDEX(GWP!$C$2:$C$13,MATCH(EPS!I4668,GWP!$B$2:$B$13,0))</f>
        <v>265</v>
      </c>
      <c r="L4668" s="4">
        <f t="shared" si="145"/>
        <v>7.1883899999999998E-5</v>
      </c>
    </row>
    <row r="4669" spans="1:12">
      <c r="A4669" t="s">
        <v>10273</v>
      </c>
      <c r="B4669" t="s">
        <v>7381</v>
      </c>
      <c r="C4669" t="s">
        <v>1740</v>
      </c>
      <c r="D4669" t="s">
        <v>6889</v>
      </c>
      <c r="E4669" t="s">
        <v>1715</v>
      </c>
      <c r="H4669" t="str">
        <f>INDEX('Vensim Variables'!$B:$B,MATCH(EPS!$B4669,'Vensim Variables'!$A:$A,0))</f>
        <v>g pollutant</v>
      </c>
      <c r="I4669" t="str">
        <f t="shared" si="144"/>
        <v>F gases</v>
      </c>
      <c r="J4669">
        <f>INDEX(NoSettings!$D:$D,MATCH(EPS!$A4669,NoSettings!$A:$A,0))</f>
        <v>0</v>
      </c>
      <c r="K4669">
        <f>INDEX(GWP!$C$2:$C$13,MATCH(EPS!I4669,GWP!$B$2:$B$13,0))</f>
        <v>1</v>
      </c>
      <c r="L4669" s="4">
        <f t="shared" si="145"/>
        <v>0</v>
      </c>
    </row>
    <row r="4670" spans="1:12">
      <c r="A4670" t="s">
        <v>10274</v>
      </c>
      <c r="B4670" t="s">
        <v>7381</v>
      </c>
      <c r="C4670" t="s">
        <v>1740</v>
      </c>
      <c r="D4670" t="s">
        <v>6890</v>
      </c>
      <c r="E4670" t="s">
        <v>1702</v>
      </c>
      <c r="H4670" t="str">
        <f>INDEX('Vensim Variables'!$B:$B,MATCH(EPS!$B4670,'Vensim Variables'!$A:$A,0))</f>
        <v>g pollutant</v>
      </c>
      <c r="I4670" t="str">
        <f t="shared" si="144"/>
        <v>CO2</v>
      </c>
      <c r="J4670">
        <f>INDEX(NoSettings!$D:$D,MATCH(EPS!$A4670,NoSettings!$A:$A,0))</f>
        <v>0</v>
      </c>
      <c r="K4670">
        <f>INDEX(GWP!$C$2:$C$13,MATCH(EPS!I4670,GWP!$B$2:$B$13,0))</f>
        <v>1</v>
      </c>
      <c r="L4670" s="4">
        <f t="shared" si="145"/>
        <v>0</v>
      </c>
    </row>
    <row r="4671" spans="1:12">
      <c r="A4671" t="s">
        <v>10275</v>
      </c>
      <c r="B4671" t="s">
        <v>7381</v>
      </c>
      <c r="C4671" t="s">
        <v>1740</v>
      </c>
      <c r="D4671" t="s">
        <v>6890</v>
      </c>
      <c r="E4671" t="s">
        <v>1705</v>
      </c>
      <c r="H4671" t="str">
        <f>INDEX('Vensim Variables'!$B:$B,MATCH(EPS!$B4671,'Vensim Variables'!$A:$A,0))</f>
        <v>g pollutant</v>
      </c>
      <c r="I4671" t="str">
        <f t="shared" si="144"/>
        <v>VOC</v>
      </c>
      <c r="J4671">
        <f>INDEX(NoSettings!$D:$D,MATCH(EPS!$A4671,NoSettings!$A:$A,0))</f>
        <v>0</v>
      </c>
      <c r="K4671">
        <f>INDEX(GWP!$C$2:$C$13,MATCH(EPS!I4671,GWP!$B$2:$B$13,0))</f>
        <v>0</v>
      </c>
      <c r="L4671" s="4">
        <f t="shared" si="145"/>
        <v>0</v>
      </c>
    </row>
    <row r="4672" spans="1:12">
      <c r="A4672" t="s">
        <v>10276</v>
      </c>
      <c r="B4672" t="s">
        <v>7381</v>
      </c>
      <c r="C4672" t="s">
        <v>1740</v>
      </c>
      <c r="D4672" t="s">
        <v>6890</v>
      </c>
      <c r="E4672" t="s">
        <v>1706</v>
      </c>
      <c r="H4672" t="str">
        <f>INDEX('Vensim Variables'!$B:$B,MATCH(EPS!$B4672,'Vensim Variables'!$A:$A,0))</f>
        <v>g pollutant</v>
      </c>
      <c r="I4672" t="str">
        <f t="shared" si="144"/>
        <v>CO</v>
      </c>
      <c r="J4672">
        <f>INDEX(NoSettings!$D:$D,MATCH(EPS!$A4672,NoSettings!$A:$A,0))</f>
        <v>0</v>
      </c>
      <c r="K4672">
        <f>INDEX(GWP!$C$2:$C$13,MATCH(EPS!I4672,GWP!$B$2:$B$13,0))</f>
        <v>0</v>
      </c>
      <c r="L4672" s="4">
        <f t="shared" si="145"/>
        <v>0</v>
      </c>
    </row>
    <row r="4673" spans="1:12">
      <c r="A4673" t="s">
        <v>10277</v>
      </c>
      <c r="B4673" t="s">
        <v>7381</v>
      </c>
      <c r="C4673" t="s">
        <v>1740</v>
      </c>
      <c r="D4673" t="s">
        <v>6890</v>
      </c>
      <c r="E4673" t="s">
        <v>1707</v>
      </c>
      <c r="H4673" t="str">
        <f>INDEX('Vensim Variables'!$B:$B,MATCH(EPS!$B4673,'Vensim Variables'!$A:$A,0))</f>
        <v>g pollutant</v>
      </c>
      <c r="I4673" t="str">
        <f t="shared" si="144"/>
        <v>NOx</v>
      </c>
      <c r="J4673">
        <f>INDEX(NoSettings!$D:$D,MATCH(EPS!$A4673,NoSettings!$A:$A,0))</f>
        <v>0</v>
      </c>
      <c r="K4673">
        <f>INDEX(GWP!$C$2:$C$13,MATCH(EPS!I4673,GWP!$B$2:$B$13,0))</f>
        <v>0</v>
      </c>
      <c r="L4673" s="4">
        <f t="shared" si="145"/>
        <v>0</v>
      </c>
    </row>
    <row r="4674" spans="1:12">
      <c r="A4674" t="s">
        <v>10278</v>
      </c>
      <c r="B4674" t="s">
        <v>7381</v>
      </c>
      <c r="C4674" t="s">
        <v>1740</v>
      </c>
      <c r="D4674" t="s">
        <v>6890</v>
      </c>
      <c r="E4674" t="s">
        <v>1708</v>
      </c>
      <c r="H4674" t="str">
        <f>INDEX('Vensim Variables'!$B:$B,MATCH(EPS!$B4674,'Vensim Variables'!$A:$A,0))</f>
        <v>g pollutant</v>
      </c>
      <c r="I4674" t="str">
        <f t="shared" si="144"/>
        <v>PM10</v>
      </c>
      <c r="J4674">
        <f>INDEX(NoSettings!$D:$D,MATCH(EPS!$A4674,NoSettings!$A:$A,0))</f>
        <v>0</v>
      </c>
      <c r="K4674">
        <f>INDEX(GWP!$C$2:$C$13,MATCH(EPS!I4674,GWP!$B$2:$B$13,0))</f>
        <v>0</v>
      </c>
      <c r="L4674" s="4">
        <f t="shared" si="145"/>
        <v>0</v>
      </c>
    </row>
    <row r="4675" spans="1:12">
      <c r="A4675" t="s">
        <v>10279</v>
      </c>
      <c r="B4675" t="s">
        <v>7381</v>
      </c>
      <c r="C4675" t="s">
        <v>1740</v>
      </c>
      <c r="D4675" t="s">
        <v>6890</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INDEX(NoSettings!$D:$D,MATCH(EPS!$A4675,NoSettings!$A:$A,0))</f>
        <v>0</v>
      </c>
      <c r="K4675">
        <f>INDEX(GWP!$C$2:$C$13,MATCH(EPS!I4675,GWP!$B$2:$B$13,0))</f>
        <v>0</v>
      </c>
      <c r="L4675" s="4">
        <f t="shared" ref="L4675:L4738" si="147">IF(H4675="g pollutant",K4675*J4675/10^12,IF(H4675="MMTCO2e",J4675,IF(H4675="MWh",J4675,0)))</f>
        <v>0</v>
      </c>
    </row>
    <row r="4676" spans="1:12">
      <c r="A4676" t="s">
        <v>10280</v>
      </c>
      <c r="B4676" t="s">
        <v>7381</v>
      </c>
      <c r="C4676" t="s">
        <v>1740</v>
      </c>
      <c r="D4676" t="s">
        <v>6890</v>
      </c>
      <c r="E4676" t="s">
        <v>1710</v>
      </c>
      <c r="H4676" t="str">
        <f>INDEX('Vensim Variables'!$B:$B,MATCH(EPS!$B4676,'Vensim Variables'!$A:$A,0))</f>
        <v>g pollutant</v>
      </c>
      <c r="I4676" t="str">
        <f t="shared" si="146"/>
        <v>SOx</v>
      </c>
      <c r="J4676">
        <f>INDEX(NoSettings!$D:$D,MATCH(EPS!$A4676,NoSettings!$A:$A,0))</f>
        <v>0</v>
      </c>
      <c r="K4676">
        <f>INDEX(GWP!$C$2:$C$13,MATCH(EPS!I4676,GWP!$B$2:$B$13,0))</f>
        <v>0</v>
      </c>
      <c r="L4676" s="4">
        <f t="shared" si="147"/>
        <v>0</v>
      </c>
    </row>
    <row r="4677" spans="1:12">
      <c r="A4677" t="s">
        <v>10281</v>
      </c>
      <c r="B4677" t="s">
        <v>7381</v>
      </c>
      <c r="C4677" t="s">
        <v>1740</v>
      </c>
      <c r="D4677" t="s">
        <v>6890</v>
      </c>
      <c r="E4677" t="s">
        <v>1711</v>
      </c>
      <c r="H4677" t="str">
        <f>INDEX('Vensim Variables'!$B:$B,MATCH(EPS!$B4677,'Vensim Variables'!$A:$A,0))</f>
        <v>g pollutant</v>
      </c>
      <c r="I4677" t="str">
        <f t="shared" si="146"/>
        <v>BC</v>
      </c>
      <c r="J4677">
        <f>INDEX(NoSettings!$D:$D,MATCH(EPS!$A4677,NoSettings!$A:$A,0))</f>
        <v>0</v>
      </c>
      <c r="K4677">
        <f>INDEX(GWP!$C$2:$C$13,MATCH(EPS!I4677,GWP!$B$2:$B$13,0))</f>
        <v>0</v>
      </c>
      <c r="L4677" s="4">
        <f t="shared" si="147"/>
        <v>0</v>
      </c>
    </row>
    <row r="4678" spans="1:12">
      <c r="A4678" t="s">
        <v>10282</v>
      </c>
      <c r="B4678" t="s">
        <v>7381</v>
      </c>
      <c r="C4678" t="s">
        <v>1740</v>
      </c>
      <c r="D4678" t="s">
        <v>6890</v>
      </c>
      <c r="E4678" t="s">
        <v>1712</v>
      </c>
      <c r="H4678" t="str">
        <f>INDEX('Vensim Variables'!$B:$B,MATCH(EPS!$B4678,'Vensim Variables'!$A:$A,0))</f>
        <v>g pollutant</v>
      </c>
      <c r="I4678" t="str">
        <f t="shared" si="146"/>
        <v>OC</v>
      </c>
      <c r="J4678">
        <f>INDEX(NoSettings!$D:$D,MATCH(EPS!$A4678,NoSettings!$A:$A,0))</f>
        <v>0</v>
      </c>
      <c r="K4678">
        <f>INDEX(GWP!$C$2:$C$13,MATCH(EPS!I4678,GWP!$B$2:$B$13,0))</f>
        <v>0</v>
      </c>
      <c r="L4678" s="4">
        <f t="shared" si="147"/>
        <v>0</v>
      </c>
    </row>
    <row r="4679" spans="1:12">
      <c r="A4679" t="s">
        <v>10283</v>
      </c>
      <c r="B4679" t="s">
        <v>7381</v>
      </c>
      <c r="C4679" t="s">
        <v>1740</v>
      </c>
      <c r="D4679" t="s">
        <v>6890</v>
      </c>
      <c r="E4679" t="s">
        <v>1713</v>
      </c>
      <c r="H4679" t="str">
        <f>INDEX('Vensim Variables'!$B:$B,MATCH(EPS!$B4679,'Vensim Variables'!$A:$A,0))</f>
        <v>g pollutant</v>
      </c>
      <c r="I4679" t="str">
        <f t="shared" si="146"/>
        <v>CH4</v>
      </c>
      <c r="J4679">
        <f>INDEX(NoSettings!$D:$D,MATCH(EPS!$A4679,NoSettings!$A:$A,0))</f>
        <v>0</v>
      </c>
      <c r="K4679">
        <f>INDEX(GWP!$C$2:$C$13,MATCH(EPS!I4679,GWP!$B$2:$B$13,0))</f>
        <v>28</v>
      </c>
      <c r="L4679" s="4">
        <f t="shared" si="147"/>
        <v>0</v>
      </c>
    </row>
    <row r="4680" spans="1:12">
      <c r="A4680" t="s">
        <v>10284</v>
      </c>
      <c r="B4680" t="s">
        <v>7381</v>
      </c>
      <c r="C4680" t="s">
        <v>1740</v>
      </c>
      <c r="D4680" t="s">
        <v>6890</v>
      </c>
      <c r="E4680" t="s">
        <v>1714</v>
      </c>
      <c r="H4680" t="str">
        <f>INDEX('Vensim Variables'!$B:$B,MATCH(EPS!$B4680,'Vensim Variables'!$A:$A,0))</f>
        <v>g pollutant</v>
      </c>
      <c r="I4680" t="str">
        <f t="shared" si="146"/>
        <v>N2O</v>
      </c>
      <c r="J4680">
        <f>INDEX(NoSettings!$D:$D,MATCH(EPS!$A4680,NoSettings!$A:$A,0))</f>
        <v>0</v>
      </c>
      <c r="K4680">
        <f>INDEX(GWP!$C$2:$C$13,MATCH(EPS!I4680,GWP!$B$2:$B$13,0))</f>
        <v>265</v>
      </c>
      <c r="L4680" s="4">
        <f t="shared" si="147"/>
        <v>0</v>
      </c>
    </row>
    <row r="4681" spans="1:12">
      <c r="A4681" t="s">
        <v>10285</v>
      </c>
      <c r="B4681" t="s">
        <v>7381</v>
      </c>
      <c r="C4681" t="s">
        <v>1740</v>
      </c>
      <c r="D4681" t="s">
        <v>6890</v>
      </c>
      <c r="E4681" t="s">
        <v>1715</v>
      </c>
      <c r="H4681" t="str">
        <f>INDEX('Vensim Variables'!$B:$B,MATCH(EPS!$B4681,'Vensim Variables'!$A:$A,0))</f>
        <v>g pollutant</v>
      </c>
      <c r="I4681" t="str">
        <f t="shared" si="146"/>
        <v>F gases</v>
      </c>
      <c r="J4681">
        <f>INDEX(NoSettings!$D:$D,MATCH(EPS!$A4681,NoSettings!$A:$A,0))</f>
        <v>0</v>
      </c>
      <c r="K4681">
        <f>INDEX(GWP!$C$2:$C$13,MATCH(EPS!I4681,GWP!$B$2:$B$13,0))</f>
        <v>1</v>
      </c>
      <c r="L4681" s="4">
        <f t="shared" si="147"/>
        <v>0</v>
      </c>
    </row>
    <row r="4682" spans="1:12">
      <c r="A4682" t="s">
        <v>10286</v>
      </c>
      <c r="B4682" t="s">
        <v>7381</v>
      </c>
      <c r="C4682" t="s">
        <v>1740</v>
      </c>
      <c r="D4682" t="s">
        <v>6891</v>
      </c>
      <c r="E4682" t="s">
        <v>1702</v>
      </c>
      <c r="H4682" t="str">
        <f>INDEX('Vensim Variables'!$B:$B,MATCH(EPS!$B4682,'Vensim Variables'!$A:$A,0))</f>
        <v>g pollutant</v>
      </c>
      <c r="I4682" t="str">
        <f t="shared" si="146"/>
        <v>CO2</v>
      </c>
      <c r="J4682">
        <f>INDEX(NoSettings!$D:$D,MATCH(EPS!$A4682,NoSettings!$A:$A,0))</f>
        <v>14633600000</v>
      </c>
      <c r="K4682">
        <f>INDEX(GWP!$C$2:$C$13,MATCH(EPS!I4682,GWP!$B$2:$B$13,0))</f>
        <v>1</v>
      </c>
      <c r="L4682" s="4">
        <f t="shared" si="147"/>
        <v>1.46336E-2</v>
      </c>
    </row>
    <row r="4683" spans="1:12">
      <c r="A4683" t="s">
        <v>10287</v>
      </c>
      <c r="B4683" t="s">
        <v>7381</v>
      </c>
      <c r="C4683" t="s">
        <v>1740</v>
      </c>
      <c r="D4683" t="s">
        <v>6891</v>
      </c>
      <c r="E4683" t="s">
        <v>1705</v>
      </c>
      <c r="H4683" t="str">
        <f>INDEX('Vensim Variables'!$B:$B,MATCH(EPS!$B4683,'Vensim Variables'!$A:$A,0))</f>
        <v>g pollutant</v>
      </c>
      <c r="I4683" t="str">
        <f t="shared" si="146"/>
        <v>VOC</v>
      </c>
      <c r="J4683">
        <f>INDEX(NoSettings!$D:$D,MATCH(EPS!$A4683,NoSettings!$A:$A,0))</f>
        <v>11018800</v>
      </c>
      <c r="K4683">
        <f>INDEX(GWP!$C$2:$C$13,MATCH(EPS!I4683,GWP!$B$2:$B$13,0))</f>
        <v>0</v>
      </c>
      <c r="L4683" s="4">
        <f t="shared" si="147"/>
        <v>0</v>
      </c>
    </row>
    <row r="4684" spans="1:12">
      <c r="A4684" t="s">
        <v>10288</v>
      </c>
      <c r="B4684" t="s">
        <v>7381</v>
      </c>
      <c r="C4684" t="s">
        <v>1740</v>
      </c>
      <c r="D4684" t="s">
        <v>6891</v>
      </c>
      <c r="E4684" t="s">
        <v>1706</v>
      </c>
      <c r="H4684" t="str">
        <f>INDEX('Vensim Variables'!$B:$B,MATCH(EPS!$B4684,'Vensim Variables'!$A:$A,0))</f>
        <v>g pollutant</v>
      </c>
      <c r="I4684" t="str">
        <f t="shared" si="146"/>
        <v>CO</v>
      </c>
      <c r="J4684">
        <f>INDEX(NoSettings!$D:$D,MATCH(EPS!$A4684,NoSettings!$A:$A,0))</f>
        <v>185854000</v>
      </c>
      <c r="K4684">
        <f>INDEX(GWP!$C$2:$C$13,MATCH(EPS!I4684,GWP!$B$2:$B$13,0))</f>
        <v>0</v>
      </c>
      <c r="L4684" s="4">
        <f t="shared" si="147"/>
        <v>0</v>
      </c>
    </row>
    <row r="4685" spans="1:12">
      <c r="A4685" t="s">
        <v>10289</v>
      </c>
      <c r="B4685" t="s">
        <v>7381</v>
      </c>
      <c r="C4685" t="s">
        <v>1740</v>
      </c>
      <c r="D4685" t="s">
        <v>6891</v>
      </c>
      <c r="E4685" t="s">
        <v>1707</v>
      </c>
      <c r="H4685" t="str">
        <f>INDEX('Vensim Variables'!$B:$B,MATCH(EPS!$B4685,'Vensim Variables'!$A:$A,0))</f>
        <v>g pollutant</v>
      </c>
      <c r="I4685" t="str">
        <f t="shared" si="146"/>
        <v>NOx</v>
      </c>
      <c r="J4685">
        <f>INDEX(NoSettings!$D:$D,MATCH(EPS!$A4685,NoSettings!$A:$A,0))</f>
        <v>120713000</v>
      </c>
      <c r="K4685">
        <f>INDEX(GWP!$C$2:$C$13,MATCH(EPS!I4685,GWP!$B$2:$B$13,0))</f>
        <v>0</v>
      </c>
      <c r="L4685" s="4">
        <f t="shared" si="147"/>
        <v>0</v>
      </c>
    </row>
    <row r="4686" spans="1:12">
      <c r="A4686" t="s">
        <v>10290</v>
      </c>
      <c r="B4686" t="s">
        <v>7381</v>
      </c>
      <c r="C4686" t="s">
        <v>1740</v>
      </c>
      <c r="D4686" t="s">
        <v>6891</v>
      </c>
      <c r="E4686" t="s">
        <v>1708</v>
      </c>
      <c r="H4686" t="str">
        <f>INDEX('Vensim Variables'!$B:$B,MATCH(EPS!$B4686,'Vensim Variables'!$A:$A,0))</f>
        <v>g pollutant</v>
      </c>
      <c r="I4686" t="str">
        <f t="shared" si="146"/>
        <v>PM10</v>
      </c>
      <c r="J4686">
        <f>INDEX(NoSettings!$D:$D,MATCH(EPS!$A4686,NoSettings!$A:$A,0))</f>
        <v>22316600</v>
      </c>
      <c r="K4686">
        <f>INDEX(GWP!$C$2:$C$13,MATCH(EPS!I4686,GWP!$B$2:$B$13,0))</f>
        <v>0</v>
      </c>
      <c r="L4686" s="4">
        <f t="shared" si="147"/>
        <v>0</v>
      </c>
    </row>
    <row r="4687" spans="1:12">
      <c r="A4687" t="s">
        <v>10291</v>
      </c>
      <c r="B4687" t="s">
        <v>7381</v>
      </c>
      <c r="C4687" t="s">
        <v>1740</v>
      </c>
      <c r="D4687" t="s">
        <v>6891</v>
      </c>
      <c r="E4687" t="s">
        <v>1709</v>
      </c>
      <c r="H4687" t="str">
        <f>INDEX('Vensim Variables'!$B:$B,MATCH(EPS!$B4687,'Vensim Variables'!$A:$A,0))</f>
        <v>g pollutant</v>
      </c>
      <c r="I4687" t="str">
        <f t="shared" si="146"/>
        <v>PM25</v>
      </c>
      <c r="J4687">
        <f>INDEX(NoSettings!$D:$D,MATCH(EPS!$A4687,NoSettings!$A:$A,0))</f>
        <v>19554900</v>
      </c>
      <c r="K4687">
        <f>INDEX(GWP!$C$2:$C$13,MATCH(EPS!I4687,GWP!$B$2:$B$13,0))</f>
        <v>0</v>
      </c>
      <c r="L4687" s="4">
        <f t="shared" si="147"/>
        <v>0</v>
      </c>
    </row>
    <row r="4688" spans="1:12">
      <c r="A4688" t="s">
        <v>10292</v>
      </c>
      <c r="B4688" t="s">
        <v>7381</v>
      </c>
      <c r="C4688" t="s">
        <v>1740</v>
      </c>
      <c r="D4688" t="s">
        <v>6891</v>
      </c>
      <c r="E4688" t="s">
        <v>1710</v>
      </c>
      <c r="H4688" t="str">
        <f>INDEX('Vensim Variables'!$B:$B,MATCH(EPS!$B4688,'Vensim Variables'!$A:$A,0))</f>
        <v>g pollutant</v>
      </c>
      <c r="I4688" t="str">
        <f t="shared" si="146"/>
        <v>SOx</v>
      </c>
      <c r="J4688">
        <f>INDEX(NoSettings!$D:$D,MATCH(EPS!$A4688,NoSettings!$A:$A,0))</f>
        <v>82797100</v>
      </c>
      <c r="K4688">
        <f>INDEX(GWP!$C$2:$C$13,MATCH(EPS!I4688,GWP!$B$2:$B$13,0))</f>
        <v>0</v>
      </c>
      <c r="L4688" s="4">
        <f t="shared" si="147"/>
        <v>0</v>
      </c>
    </row>
    <row r="4689" spans="1:12">
      <c r="A4689" t="s">
        <v>10293</v>
      </c>
      <c r="B4689" t="s">
        <v>7381</v>
      </c>
      <c r="C4689" t="s">
        <v>1740</v>
      </c>
      <c r="D4689" t="s">
        <v>6891</v>
      </c>
      <c r="E4689" t="s">
        <v>1711</v>
      </c>
      <c r="H4689" t="str">
        <f>INDEX('Vensim Variables'!$B:$B,MATCH(EPS!$B4689,'Vensim Variables'!$A:$A,0))</f>
        <v>g pollutant</v>
      </c>
      <c r="I4689" t="str">
        <f t="shared" si="146"/>
        <v>BC</v>
      </c>
      <c r="J4689">
        <f>INDEX(NoSettings!$D:$D,MATCH(EPS!$A4689,NoSettings!$A:$A,0))</f>
        <v>1514080</v>
      </c>
      <c r="K4689">
        <f>INDEX(GWP!$C$2:$C$13,MATCH(EPS!I4689,GWP!$B$2:$B$13,0))</f>
        <v>0</v>
      </c>
      <c r="L4689" s="4">
        <f t="shared" si="147"/>
        <v>0</v>
      </c>
    </row>
    <row r="4690" spans="1:12">
      <c r="A4690" t="s">
        <v>10294</v>
      </c>
      <c r="B4690" t="s">
        <v>7381</v>
      </c>
      <c r="C4690" t="s">
        <v>1740</v>
      </c>
      <c r="D4690" t="s">
        <v>6891</v>
      </c>
      <c r="E4690" t="s">
        <v>1712</v>
      </c>
      <c r="H4690" t="str">
        <f>INDEX('Vensim Variables'!$B:$B,MATCH(EPS!$B4690,'Vensim Variables'!$A:$A,0))</f>
        <v>g pollutant</v>
      </c>
      <c r="I4690" t="str">
        <f t="shared" si="146"/>
        <v>OC</v>
      </c>
      <c r="J4690">
        <f>INDEX(NoSettings!$D:$D,MATCH(EPS!$A4690,NoSettings!$A:$A,0))</f>
        <v>7425390</v>
      </c>
      <c r="K4690">
        <f>INDEX(GWP!$C$2:$C$13,MATCH(EPS!I4690,GWP!$B$2:$B$13,0))</f>
        <v>0</v>
      </c>
      <c r="L4690" s="4">
        <f t="shared" si="147"/>
        <v>0</v>
      </c>
    </row>
    <row r="4691" spans="1:12">
      <c r="A4691" t="s">
        <v>10295</v>
      </c>
      <c r="B4691" t="s">
        <v>7381</v>
      </c>
      <c r="C4691" t="s">
        <v>1740</v>
      </c>
      <c r="D4691" t="s">
        <v>6891</v>
      </c>
      <c r="E4691" t="s">
        <v>1713</v>
      </c>
      <c r="H4691" t="str">
        <f>INDEX('Vensim Variables'!$B:$B,MATCH(EPS!$B4691,'Vensim Variables'!$A:$A,0))</f>
        <v>g pollutant</v>
      </c>
      <c r="I4691" t="str">
        <f t="shared" si="146"/>
        <v>CH4</v>
      </c>
      <c r="J4691">
        <f>INDEX(NoSettings!$D:$D,MATCH(EPS!$A4691,NoSettings!$A:$A,0))</f>
        <v>714300</v>
      </c>
      <c r="K4691">
        <f>INDEX(GWP!$C$2:$C$13,MATCH(EPS!I4691,GWP!$B$2:$B$13,0))</f>
        <v>28</v>
      </c>
      <c r="L4691" s="4">
        <f t="shared" si="147"/>
        <v>2.0000399999999999E-5</v>
      </c>
    </row>
    <row r="4692" spans="1:12">
      <c r="A4692" t="s">
        <v>10296</v>
      </c>
      <c r="B4692" t="s">
        <v>7381</v>
      </c>
      <c r="C4692" t="s">
        <v>1740</v>
      </c>
      <c r="D4692" t="s">
        <v>6891</v>
      </c>
      <c r="E4692" t="s">
        <v>1714</v>
      </c>
      <c r="H4692" t="str">
        <f>INDEX('Vensim Variables'!$B:$B,MATCH(EPS!$B4692,'Vensim Variables'!$A:$A,0))</f>
        <v>g pollutant</v>
      </c>
      <c r="I4692" t="str">
        <f t="shared" si="146"/>
        <v>N2O</v>
      </c>
      <c r="J4692">
        <f>INDEX(NoSettings!$D:$D,MATCH(EPS!$A4692,NoSettings!$A:$A,0))</f>
        <v>142860</v>
      </c>
      <c r="K4692">
        <f>INDEX(GWP!$C$2:$C$13,MATCH(EPS!I4692,GWP!$B$2:$B$13,0))</f>
        <v>265</v>
      </c>
      <c r="L4692" s="4">
        <f t="shared" si="147"/>
        <v>3.7857900000000002E-5</v>
      </c>
    </row>
    <row r="4693" spans="1:12">
      <c r="A4693" t="s">
        <v>10297</v>
      </c>
      <c r="B4693" t="s">
        <v>7381</v>
      </c>
      <c r="C4693" t="s">
        <v>1740</v>
      </c>
      <c r="D4693" t="s">
        <v>6891</v>
      </c>
      <c r="E4693" t="s">
        <v>1715</v>
      </c>
      <c r="H4693" t="str">
        <f>INDEX('Vensim Variables'!$B:$B,MATCH(EPS!$B4693,'Vensim Variables'!$A:$A,0))</f>
        <v>g pollutant</v>
      </c>
      <c r="I4693" t="str">
        <f t="shared" si="146"/>
        <v>F gases</v>
      </c>
      <c r="J4693">
        <f>INDEX(NoSettings!$D:$D,MATCH(EPS!$A4693,NoSettings!$A:$A,0))</f>
        <v>0</v>
      </c>
      <c r="K4693">
        <f>INDEX(GWP!$C$2:$C$13,MATCH(EPS!I4693,GWP!$B$2:$B$13,0))</f>
        <v>1</v>
      </c>
      <c r="L4693" s="4">
        <f t="shared" si="147"/>
        <v>0</v>
      </c>
    </row>
    <row r="4694" spans="1:12">
      <c r="A4694" t="s">
        <v>10298</v>
      </c>
      <c r="B4694" t="s">
        <v>7381</v>
      </c>
      <c r="C4694" t="s">
        <v>1740</v>
      </c>
      <c r="D4694" t="s">
        <v>6892</v>
      </c>
      <c r="E4694" t="s">
        <v>1702</v>
      </c>
      <c r="H4694" t="str">
        <f>INDEX('Vensim Variables'!$B:$B,MATCH(EPS!$B4694,'Vensim Variables'!$A:$A,0))</f>
        <v>g pollutant</v>
      </c>
      <c r="I4694" t="str">
        <f t="shared" si="146"/>
        <v>CO2</v>
      </c>
      <c r="J4694">
        <f>INDEX(NoSettings!$D:$D,MATCH(EPS!$A4694,NoSettings!$A:$A,0))</f>
        <v>14178800000</v>
      </c>
      <c r="K4694">
        <f>INDEX(GWP!$C$2:$C$13,MATCH(EPS!I4694,GWP!$B$2:$B$13,0))</f>
        <v>1</v>
      </c>
      <c r="L4694" s="4">
        <f t="shared" si="147"/>
        <v>1.41788E-2</v>
      </c>
    </row>
    <row r="4695" spans="1:12">
      <c r="A4695" t="s">
        <v>10299</v>
      </c>
      <c r="B4695" t="s">
        <v>7381</v>
      </c>
      <c r="C4695" t="s">
        <v>1740</v>
      </c>
      <c r="D4695" t="s">
        <v>6892</v>
      </c>
      <c r="E4695" t="s">
        <v>1705</v>
      </c>
      <c r="H4695" t="str">
        <f>INDEX('Vensim Variables'!$B:$B,MATCH(EPS!$B4695,'Vensim Variables'!$A:$A,0))</f>
        <v>g pollutant</v>
      </c>
      <c r="I4695" t="str">
        <f t="shared" si="146"/>
        <v>VOC</v>
      </c>
      <c r="J4695">
        <f>INDEX(NoSettings!$D:$D,MATCH(EPS!$A4695,NoSettings!$A:$A,0))</f>
        <v>10676300</v>
      </c>
      <c r="K4695">
        <f>INDEX(GWP!$C$2:$C$13,MATCH(EPS!I4695,GWP!$B$2:$B$13,0))</f>
        <v>0</v>
      </c>
      <c r="L4695" s="4">
        <f t="shared" si="147"/>
        <v>0</v>
      </c>
    </row>
    <row r="4696" spans="1:12">
      <c r="A4696" t="s">
        <v>10300</v>
      </c>
      <c r="B4696" t="s">
        <v>7381</v>
      </c>
      <c r="C4696" t="s">
        <v>1740</v>
      </c>
      <c r="D4696" t="s">
        <v>6892</v>
      </c>
      <c r="E4696" t="s">
        <v>1706</v>
      </c>
      <c r="H4696" t="str">
        <f>INDEX('Vensim Variables'!$B:$B,MATCH(EPS!$B4696,'Vensim Variables'!$A:$A,0))</f>
        <v>g pollutant</v>
      </c>
      <c r="I4696" t="str">
        <f t="shared" si="146"/>
        <v>CO</v>
      </c>
      <c r="J4696">
        <f>INDEX(NoSettings!$D:$D,MATCH(EPS!$A4696,NoSettings!$A:$A,0))</f>
        <v>180078000</v>
      </c>
      <c r="K4696">
        <f>INDEX(GWP!$C$2:$C$13,MATCH(EPS!I4696,GWP!$B$2:$B$13,0))</f>
        <v>0</v>
      </c>
      <c r="L4696" s="4">
        <f t="shared" si="147"/>
        <v>0</v>
      </c>
    </row>
    <row r="4697" spans="1:12">
      <c r="A4697" t="s">
        <v>10301</v>
      </c>
      <c r="B4697" t="s">
        <v>7381</v>
      </c>
      <c r="C4697" t="s">
        <v>1740</v>
      </c>
      <c r="D4697" t="s">
        <v>6892</v>
      </c>
      <c r="E4697" t="s">
        <v>1707</v>
      </c>
      <c r="H4697" t="str">
        <f>INDEX('Vensim Variables'!$B:$B,MATCH(EPS!$B4697,'Vensim Variables'!$A:$A,0))</f>
        <v>g pollutant</v>
      </c>
      <c r="I4697" t="str">
        <f t="shared" si="146"/>
        <v>NOx</v>
      </c>
      <c r="J4697">
        <f>INDEX(NoSettings!$D:$D,MATCH(EPS!$A4697,NoSettings!$A:$A,0))</f>
        <v>116961000</v>
      </c>
      <c r="K4697">
        <f>INDEX(GWP!$C$2:$C$13,MATCH(EPS!I4697,GWP!$B$2:$B$13,0))</f>
        <v>0</v>
      </c>
      <c r="L4697" s="4">
        <f t="shared" si="147"/>
        <v>0</v>
      </c>
    </row>
    <row r="4698" spans="1:12">
      <c r="A4698" t="s">
        <v>10302</v>
      </c>
      <c r="B4698" t="s">
        <v>7381</v>
      </c>
      <c r="C4698" t="s">
        <v>1740</v>
      </c>
      <c r="D4698" t="s">
        <v>6892</v>
      </c>
      <c r="E4698" t="s">
        <v>1708</v>
      </c>
      <c r="H4698" t="str">
        <f>INDEX('Vensim Variables'!$B:$B,MATCH(EPS!$B4698,'Vensim Variables'!$A:$A,0))</f>
        <v>g pollutant</v>
      </c>
      <c r="I4698" t="str">
        <f t="shared" si="146"/>
        <v>PM10</v>
      </c>
      <c r="J4698">
        <f>INDEX(NoSettings!$D:$D,MATCH(EPS!$A4698,NoSettings!$A:$A,0))</f>
        <v>21623000</v>
      </c>
      <c r="K4698">
        <f>INDEX(GWP!$C$2:$C$13,MATCH(EPS!I4698,GWP!$B$2:$B$13,0))</f>
        <v>0</v>
      </c>
      <c r="L4698" s="4">
        <f t="shared" si="147"/>
        <v>0</v>
      </c>
    </row>
    <row r="4699" spans="1:12">
      <c r="A4699" t="s">
        <v>10303</v>
      </c>
      <c r="B4699" t="s">
        <v>7381</v>
      </c>
      <c r="C4699" t="s">
        <v>1740</v>
      </c>
      <c r="D4699" t="s">
        <v>6892</v>
      </c>
      <c r="E4699" t="s">
        <v>1709</v>
      </c>
      <c r="H4699" t="str">
        <f>INDEX('Vensim Variables'!$B:$B,MATCH(EPS!$B4699,'Vensim Variables'!$A:$A,0))</f>
        <v>g pollutant</v>
      </c>
      <c r="I4699" t="str">
        <f t="shared" si="146"/>
        <v>PM25</v>
      </c>
      <c r="J4699">
        <f>INDEX(NoSettings!$D:$D,MATCH(EPS!$A4699,NoSettings!$A:$A,0))</f>
        <v>18947200</v>
      </c>
      <c r="K4699">
        <f>INDEX(GWP!$C$2:$C$13,MATCH(EPS!I4699,GWP!$B$2:$B$13,0))</f>
        <v>0</v>
      </c>
      <c r="L4699" s="4">
        <f t="shared" si="147"/>
        <v>0</v>
      </c>
    </row>
    <row r="4700" spans="1:12">
      <c r="A4700" t="s">
        <v>10304</v>
      </c>
      <c r="B4700" t="s">
        <v>7381</v>
      </c>
      <c r="C4700" t="s">
        <v>1740</v>
      </c>
      <c r="D4700" t="s">
        <v>6892</v>
      </c>
      <c r="E4700" t="s">
        <v>1710</v>
      </c>
      <c r="H4700" t="str">
        <f>INDEX('Vensim Variables'!$B:$B,MATCH(EPS!$B4700,'Vensim Variables'!$A:$A,0))</f>
        <v>g pollutant</v>
      </c>
      <c r="I4700" t="str">
        <f t="shared" si="146"/>
        <v>SOx</v>
      </c>
      <c r="J4700">
        <f>INDEX(NoSettings!$D:$D,MATCH(EPS!$A4700,NoSettings!$A:$A,0))</f>
        <v>80223800</v>
      </c>
      <c r="K4700">
        <f>INDEX(GWP!$C$2:$C$13,MATCH(EPS!I4700,GWP!$B$2:$B$13,0))</f>
        <v>0</v>
      </c>
      <c r="L4700" s="4">
        <f t="shared" si="147"/>
        <v>0</v>
      </c>
    </row>
    <row r="4701" spans="1:12">
      <c r="A4701" t="s">
        <v>10305</v>
      </c>
      <c r="B4701" t="s">
        <v>7381</v>
      </c>
      <c r="C4701" t="s">
        <v>1740</v>
      </c>
      <c r="D4701" t="s">
        <v>6892</v>
      </c>
      <c r="E4701" t="s">
        <v>1711</v>
      </c>
      <c r="H4701" t="str">
        <f>INDEX('Vensim Variables'!$B:$B,MATCH(EPS!$B4701,'Vensim Variables'!$A:$A,0))</f>
        <v>g pollutant</v>
      </c>
      <c r="I4701" t="str">
        <f t="shared" si="146"/>
        <v>BC</v>
      </c>
      <c r="J4701">
        <f>INDEX(NoSettings!$D:$D,MATCH(EPS!$A4701,NoSettings!$A:$A,0))</f>
        <v>1467020</v>
      </c>
      <c r="K4701">
        <f>INDEX(GWP!$C$2:$C$13,MATCH(EPS!I4701,GWP!$B$2:$B$13,0))</f>
        <v>0</v>
      </c>
      <c r="L4701" s="4">
        <f t="shared" si="147"/>
        <v>0</v>
      </c>
    </row>
    <row r="4702" spans="1:12">
      <c r="A4702" t="s">
        <v>10306</v>
      </c>
      <c r="B4702" t="s">
        <v>7381</v>
      </c>
      <c r="C4702" t="s">
        <v>1740</v>
      </c>
      <c r="D4702" t="s">
        <v>6892</v>
      </c>
      <c r="E4702" t="s">
        <v>1712</v>
      </c>
      <c r="H4702" t="str">
        <f>INDEX('Vensim Variables'!$B:$B,MATCH(EPS!$B4702,'Vensim Variables'!$A:$A,0))</f>
        <v>g pollutant</v>
      </c>
      <c r="I4702" t="str">
        <f t="shared" si="146"/>
        <v>OC</v>
      </c>
      <c r="J4702">
        <f>INDEX(NoSettings!$D:$D,MATCH(EPS!$A4702,NoSettings!$A:$A,0))</f>
        <v>7194610</v>
      </c>
      <c r="K4702">
        <f>INDEX(GWP!$C$2:$C$13,MATCH(EPS!I4702,GWP!$B$2:$B$13,0))</f>
        <v>0</v>
      </c>
      <c r="L4702" s="4">
        <f t="shared" si="147"/>
        <v>0</v>
      </c>
    </row>
    <row r="4703" spans="1:12">
      <c r="A4703" t="s">
        <v>10307</v>
      </c>
      <c r="B4703" t="s">
        <v>7381</v>
      </c>
      <c r="C4703" t="s">
        <v>1740</v>
      </c>
      <c r="D4703" t="s">
        <v>6892</v>
      </c>
      <c r="E4703" t="s">
        <v>1713</v>
      </c>
      <c r="H4703" t="str">
        <f>INDEX('Vensim Variables'!$B:$B,MATCH(EPS!$B4703,'Vensim Variables'!$A:$A,0))</f>
        <v>g pollutant</v>
      </c>
      <c r="I4703" t="str">
        <f t="shared" si="146"/>
        <v>CH4</v>
      </c>
      <c r="J4703">
        <f>INDEX(NoSettings!$D:$D,MATCH(EPS!$A4703,NoSettings!$A:$A,0))</f>
        <v>692100</v>
      </c>
      <c r="K4703">
        <f>INDEX(GWP!$C$2:$C$13,MATCH(EPS!I4703,GWP!$B$2:$B$13,0))</f>
        <v>28</v>
      </c>
      <c r="L4703" s="4">
        <f t="shared" si="147"/>
        <v>1.9378800000000002E-5</v>
      </c>
    </row>
    <row r="4704" spans="1:12">
      <c r="A4704" t="s">
        <v>10308</v>
      </c>
      <c r="B4704" t="s">
        <v>7381</v>
      </c>
      <c r="C4704" t="s">
        <v>1740</v>
      </c>
      <c r="D4704" t="s">
        <v>6892</v>
      </c>
      <c r="E4704" t="s">
        <v>1714</v>
      </c>
      <c r="H4704" t="str">
        <f>INDEX('Vensim Variables'!$B:$B,MATCH(EPS!$B4704,'Vensim Variables'!$A:$A,0))</f>
        <v>g pollutant</v>
      </c>
      <c r="I4704" t="str">
        <f t="shared" si="146"/>
        <v>N2O</v>
      </c>
      <c r="J4704">
        <f>INDEX(NoSettings!$D:$D,MATCH(EPS!$A4704,NoSettings!$A:$A,0))</f>
        <v>138420</v>
      </c>
      <c r="K4704">
        <f>INDEX(GWP!$C$2:$C$13,MATCH(EPS!I4704,GWP!$B$2:$B$13,0))</f>
        <v>265</v>
      </c>
      <c r="L4704" s="4">
        <f t="shared" si="147"/>
        <v>3.6681299999999997E-5</v>
      </c>
    </row>
    <row r="4705" spans="1:12">
      <c r="A4705" t="s">
        <v>10309</v>
      </c>
      <c r="B4705" t="s">
        <v>7381</v>
      </c>
      <c r="C4705" t="s">
        <v>1740</v>
      </c>
      <c r="D4705" t="s">
        <v>6892</v>
      </c>
      <c r="E4705" t="s">
        <v>1715</v>
      </c>
      <c r="H4705" t="str">
        <f>INDEX('Vensim Variables'!$B:$B,MATCH(EPS!$B4705,'Vensim Variables'!$A:$A,0))</f>
        <v>g pollutant</v>
      </c>
      <c r="I4705" t="str">
        <f t="shared" si="146"/>
        <v>F gases</v>
      </c>
      <c r="J4705">
        <f>INDEX(NoSettings!$D:$D,MATCH(EPS!$A4705,NoSettings!$A:$A,0))</f>
        <v>0</v>
      </c>
      <c r="K4705">
        <f>INDEX(GWP!$C$2:$C$13,MATCH(EPS!I4705,GWP!$B$2:$B$13,0))</f>
        <v>1</v>
      </c>
      <c r="L4705" s="4">
        <f t="shared" si="147"/>
        <v>0</v>
      </c>
    </row>
    <row r="4706" spans="1:12">
      <c r="A4706" t="s">
        <v>10310</v>
      </c>
      <c r="B4706" t="s">
        <v>7381</v>
      </c>
      <c r="C4706" t="s">
        <v>1740</v>
      </c>
      <c r="D4706" t="s">
        <v>6893</v>
      </c>
      <c r="E4706" t="s">
        <v>1702</v>
      </c>
      <c r="H4706" t="str">
        <f>INDEX('Vensim Variables'!$B:$B,MATCH(EPS!$B4706,'Vensim Variables'!$A:$A,0))</f>
        <v>g pollutant</v>
      </c>
      <c r="I4706" t="str">
        <f t="shared" si="146"/>
        <v>CO2</v>
      </c>
      <c r="J4706">
        <f>INDEX(NoSettings!$D:$D,MATCH(EPS!$A4706,NoSettings!$A:$A,0))</f>
        <v>18302800000</v>
      </c>
      <c r="K4706">
        <f>INDEX(GWP!$C$2:$C$13,MATCH(EPS!I4706,GWP!$B$2:$B$13,0))</f>
        <v>1</v>
      </c>
      <c r="L4706" s="4">
        <f t="shared" si="147"/>
        <v>1.8302800000000001E-2</v>
      </c>
    </row>
    <row r="4707" spans="1:12">
      <c r="A4707" t="s">
        <v>10311</v>
      </c>
      <c r="B4707" t="s">
        <v>7381</v>
      </c>
      <c r="C4707" t="s">
        <v>1740</v>
      </c>
      <c r="D4707" t="s">
        <v>6893</v>
      </c>
      <c r="E4707" t="s">
        <v>1705</v>
      </c>
      <c r="H4707" t="str">
        <f>INDEX('Vensim Variables'!$B:$B,MATCH(EPS!$B4707,'Vensim Variables'!$A:$A,0))</f>
        <v>g pollutant</v>
      </c>
      <c r="I4707" t="str">
        <f t="shared" si="146"/>
        <v>VOC</v>
      </c>
      <c r="J4707">
        <f>INDEX(NoSettings!$D:$D,MATCH(EPS!$A4707,NoSettings!$A:$A,0))</f>
        <v>13781600</v>
      </c>
      <c r="K4707">
        <f>INDEX(GWP!$C$2:$C$13,MATCH(EPS!I4707,GWP!$B$2:$B$13,0))</f>
        <v>0</v>
      </c>
      <c r="L4707" s="4">
        <f t="shared" si="147"/>
        <v>0</v>
      </c>
    </row>
    <row r="4708" spans="1:12">
      <c r="A4708" t="s">
        <v>10312</v>
      </c>
      <c r="B4708" t="s">
        <v>7381</v>
      </c>
      <c r="C4708" t="s">
        <v>1740</v>
      </c>
      <c r="D4708" t="s">
        <v>6893</v>
      </c>
      <c r="E4708" t="s">
        <v>1706</v>
      </c>
      <c r="H4708" t="str">
        <f>INDEX('Vensim Variables'!$B:$B,MATCH(EPS!$B4708,'Vensim Variables'!$A:$A,0))</f>
        <v>g pollutant</v>
      </c>
      <c r="I4708" t="str">
        <f t="shared" si="146"/>
        <v>CO</v>
      </c>
      <c r="J4708">
        <f>INDEX(NoSettings!$D:$D,MATCH(EPS!$A4708,NoSettings!$A:$A,0))</f>
        <v>232454000</v>
      </c>
      <c r="K4708">
        <f>INDEX(GWP!$C$2:$C$13,MATCH(EPS!I4708,GWP!$B$2:$B$13,0))</f>
        <v>0</v>
      </c>
      <c r="L4708" s="4">
        <f t="shared" si="147"/>
        <v>0</v>
      </c>
    </row>
    <row r="4709" spans="1:12">
      <c r="A4709" t="s">
        <v>10313</v>
      </c>
      <c r="B4709" t="s">
        <v>7381</v>
      </c>
      <c r="C4709" t="s">
        <v>1740</v>
      </c>
      <c r="D4709" t="s">
        <v>6893</v>
      </c>
      <c r="E4709" t="s">
        <v>1707</v>
      </c>
      <c r="H4709" t="str">
        <f>INDEX('Vensim Variables'!$B:$B,MATCH(EPS!$B4709,'Vensim Variables'!$A:$A,0))</f>
        <v>g pollutant</v>
      </c>
      <c r="I4709" t="str">
        <f t="shared" si="146"/>
        <v>NOx</v>
      </c>
      <c r="J4709">
        <f>INDEX(NoSettings!$D:$D,MATCH(EPS!$A4709,NoSettings!$A:$A,0))</f>
        <v>150980000</v>
      </c>
      <c r="K4709">
        <f>INDEX(GWP!$C$2:$C$13,MATCH(EPS!I4709,GWP!$B$2:$B$13,0))</f>
        <v>0</v>
      </c>
      <c r="L4709" s="4">
        <f t="shared" si="147"/>
        <v>0</v>
      </c>
    </row>
    <row r="4710" spans="1:12">
      <c r="A4710" t="s">
        <v>10314</v>
      </c>
      <c r="B4710" t="s">
        <v>7381</v>
      </c>
      <c r="C4710" t="s">
        <v>1740</v>
      </c>
      <c r="D4710" t="s">
        <v>6893</v>
      </c>
      <c r="E4710" t="s">
        <v>1708</v>
      </c>
      <c r="H4710" t="str">
        <f>INDEX('Vensim Variables'!$B:$B,MATCH(EPS!$B4710,'Vensim Variables'!$A:$A,0))</f>
        <v>g pollutant</v>
      </c>
      <c r="I4710" t="str">
        <f t="shared" si="146"/>
        <v>PM10</v>
      </c>
      <c r="J4710">
        <f>INDEX(NoSettings!$D:$D,MATCH(EPS!$A4710,NoSettings!$A:$A,0))</f>
        <v>27912200</v>
      </c>
      <c r="K4710">
        <f>INDEX(GWP!$C$2:$C$13,MATCH(EPS!I4710,GWP!$B$2:$B$13,0))</f>
        <v>0</v>
      </c>
      <c r="L4710" s="4">
        <f t="shared" si="147"/>
        <v>0</v>
      </c>
    </row>
    <row r="4711" spans="1:12">
      <c r="A4711" t="s">
        <v>10315</v>
      </c>
      <c r="B4711" t="s">
        <v>7381</v>
      </c>
      <c r="C4711" t="s">
        <v>1740</v>
      </c>
      <c r="D4711" t="s">
        <v>6893</v>
      </c>
      <c r="E4711" t="s">
        <v>1709</v>
      </c>
      <c r="H4711" t="str">
        <f>INDEX('Vensim Variables'!$B:$B,MATCH(EPS!$B4711,'Vensim Variables'!$A:$A,0))</f>
        <v>g pollutant</v>
      </c>
      <c r="I4711" t="str">
        <f t="shared" si="146"/>
        <v>PM25</v>
      </c>
      <c r="J4711">
        <f>INDEX(NoSettings!$D:$D,MATCH(EPS!$A4711,NoSettings!$A:$A,0))</f>
        <v>24458000</v>
      </c>
      <c r="K4711">
        <f>INDEX(GWP!$C$2:$C$13,MATCH(EPS!I4711,GWP!$B$2:$B$13,0))</f>
        <v>0</v>
      </c>
      <c r="L4711" s="4">
        <f t="shared" si="147"/>
        <v>0</v>
      </c>
    </row>
    <row r="4712" spans="1:12">
      <c r="A4712" t="s">
        <v>10316</v>
      </c>
      <c r="B4712" t="s">
        <v>7381</v>
      </c>
      <c r="C4712" t="s">
        <v>1740</v>
      </c>
      <c r="D4712" t="s">
        <v>6893</v>
      </c>
      <c r="E4712" t="s">
        <v>1710</v>
      </c>
      <c r="H4712" t="str">
        <f>INDEX('Vensim Variables'!$B:$B,MATCH(EPS!$B4712,'Vensim Variables'!$A:$A,0))</f>
        <v>g pollutant</v>
      </c>
      <c r="I4712" t="str">
        <f t="shared" si="146"/>
        <v>SOx</v>
      </c>
      <c r="J4712">
        <f>INDEX(NoSettings!$D:$D,MATCH(EPS!$A4712,NoSettings!$A:$A,0))</f>
        <v>103557000</v>
      </c>
      <c r="K4712">
        <f>INDEX(GWP!$C$2:$C$13,MATCH(EPS!I4712,GWP!$B$2:$B$13,0))</f>
        <v>0</v>
      </c>
      <c r="L4712" s="4">
        <f t="shared" si="147"/>
        <v>0</v>
      </c>
    </row>
    <row r="4713" spans="1:12">
      <c r="A4713" t="s">
        <v>10317</v>
      </c>
      <c r="B4713" t="s">
        <v>7381</v>
      </c>
      <c r="C4713" t="s">
        <v>1740</v>
      </c>
      <c r="D4713" t="s">
        <v>6893</v>
      </c>
      <c r="E4713" t="s">
        <v>1711</v>
      </c>
      <c r="H4713" t="str">
        <f>INDEX('Vensim Variables'!$B:$B,MATCH(EPS!$B4713,'Vensim Variables'!$A:$A,0))</f>
        <v>g pollutant</v>
      </c>
      <c r="I4713" t="str">
        <f t="shared" si="146"/>
        <v>BC</v>
      </c>
      <c r="J4713">
        <f>INDEX(NoSettings!$D:$D,MATCH(EPS!$A4713,NoSettings!$A:$A,0))</f>
        <v>1893710</v>
      </c>
      <c r="K4713">
        <f>INDEX(GWP!$C$2:$C$13,MATCH(EPS!I4713,GWP!$B$2:$B$13,0))</f>
        <v>0</v>
      </c>
      <c r="L4713" s="4">
        <f t="shared" si="147"/>
        <v>0</v>
      </c>
    </row>
    <row r="4714" spans="1:12">
      <c r="A4714" t="s">
        <v>10318</v>
      </c>
      <c r="B4714" t="s">
        <v>7381</v>
      </c>
      <c r="C4714" t="s">
        <v>1740</v>
      </c>
      <c r="D4714" t="s">
        <v>6893</v>
      </c>
      <c r="E4714" t="s">
        <v>1712</v>
      </c>
      <c r="H4714" t="str">
        <f>INDEX('Vensim Variables'!$B:$B,MATCH(EPS!$B4714,'Vensim Variables'!$A:$A,0))</f>
        <v>g pollutant</v>
      </c>
      <c r="I4714" t="str">
        <f t="shared" si="146"/>
        <v>OC</v>
      </c>
      <c r="J4714">
        <f>INDEX(NoSettings!$D:$D,MATCH(EPS!$A4714,NoSettings!$A:$A,0))</f>
        <v>9287190</v>
      </c>
      <c r="K4714">
        <f>INDEX(GWP!$C$2:$C$13,MATCH(EPS!I4714,GWP!$B$2:$B$13,0))</f>
        <v>0</v>
      </c>
      <c r="L4714" s="4">
        <f t="shared" si="147"/>
        <v>0</v>
      </c>
    </row>
    <row r="4715" spans="1:12">
      <c r="A4715" t="s">
        <v>10319</v>
      </c>
      <c r="B4715" t="s">
        <v>7381</v>
      </c>
      <c r="C4715" t="s">
        <v>1740</v>
      </c>
      <c r="D4715" t="s">
        <v>6893</v>
      </c>
      <c r="E4715" t="s">
        <v>1713</v>
      </c>
      <c r="H4715" t="str">
        <f>INDEX('Vensim Variables'!$B:$B,MATCH(EPS!$B4715,'Vensim Variables'!$A:$A,0))</f>
        <v>g pollutant</v>
      </c>
      <c r="I4715" t="str">
        <f t="shared" si="146"/>
        <v>CH4</v>
      </c>
      <c r="J4715">
        <f>INDEX(NoSettings!$D:$D,MATCH(EPS!$A4715,NoSettings!$A:$A,0))</f>
        <v>893400</v>
      </c>
      <c r="K4715">
        <f>INDEX(GWP!$C$2:$C$13,MATCH(EPS!I4715,GWP!$B$2:$B$13,0))</f>
        <v>28</v>
      </c>
      <c r="L4715" s="4">
        <f t="shared" si="147"/>
        <v>2.5015200000000001E-5</v>
      </c>
    </row>
    <row r="4716" spans="1:12">
      <c r="A4716" t="s">
        <v>10320</v>
      </c>
      <c r="B4716" t="s">
        <v>7381</v>
      </c>
      <c r="C4716" t="s">
        <v>1740</v>
      </c>
      <c r="D4716" t="s">
        <v>6893</v>
      </c>
      <c r="E4716" t="s">
        <v>1714</v>
      </c>
      <c r="H4716" t="str">
        <f>INDEX('Vensim Variables'!$B:$B,MATCH(EPS!$B4716,'Vensim Variables'!$A:$A,0))</f>
        <v>g pollutant</v>
      </c>
      <c r="I4716" t="str">
        <f t="shared" si="146"/>
        <v>N2O</v>
      </c>
      <c r="J4716">
        <f>INDEX(NoSettings!$D:$D,MATCH(EPS!$A4716,NoSettings!$A:$A,0))</f>
        <v>178680</v>
      </c>
      <c r="K4716">
        <f>INDEX(GWP!$C$2:$C$13,MATCH(EPS!I4716,GWP!$B$2:$B$13,0))</f>
        <v>265</v>
      </c>
      <c r="L4716" s="4">
        <f t="shared" si="147"/>
        <v>4.7350199999999999E-5</v>
      </c>
    </row>
    <row r="4717" spans="1:12">
      <c r="A4717" t="s">
        <v>10321</v>
      </c>
      <c r="B4717" t="s">
        <v>7381</v>
      </c>
      <c r="C4717" t="s">
        <v>1740</v>
      </c>
      <c r="D4717" t="s">
        <v>6893</v>
      </c>
      <c r="E4717" t="s">
        <v>1715</v>
      </c>
      <c r="H4717" t="str">
        <f>INDEX('Vensim Variables'!$B:$B,MATCH(EPS!$B4717,'Vensim Variables'!$A:$A,0))</f>
        <v>g pollutant</v>
      </c>
      <c r="I4717" t="str">
        <f t="shared" si="146"/>
        <v>F gases</v>
      </c>
      <c r="J4717">
        <f>INDEX(NoSettings!$D:$D,MATCH(EPS!$A4717,NoSettings!$A:$A,0))</f>
        <v>0</v>
      </c>
      <c r="K4717">
        <f>INDEX(GWP!$C$2:$C$13,MATCH(EPS!I4717,GWP!$B$2:$B$13,0))</f>
        <v>1</v>
      </c>
      <c r="L4717" s="4">
        <f t="shared" si="147"/>
        <v>0</v>
      </c>
    </row>
    <row r="4718" spans="1:12">
      <c r="A4718" t="s">
        <v>10322</v>
      </c>
      <c r="B4718" t="s">
        <v>7381</v>
      </c>
      <c r="C4718" t="s">
        <v>1740</v>
      </c>
      <c r="D4718" t="s">
        <v>6894</v>
      </c>
      <c r="E4718" t="s">
        <v>1702</v>
      </c>
      <c r="H4718" t="str">
        <f>INDEX('Vensim Variables'!$B:$B,MATCH(EPS!$B4718,'Vensim Variables'!$A:$A,0))</f>
        <v>g pollutant</v>
      </c>
      <c r="I4718" t="str">
        <f t="shared" si="146"/>
        <v>CO2</v>
      </c>
      <c r="J4718">
        <f>INDEX(NoSettings!$D:$D,MATCH(EPS!$A4718,NoSettings!$A:$A,0))</f>
        <v>10362200000</v>
      </c>
      <c r="K4718">
        <f>INDEX(GWP!$C$2:$C$13,MATCH(EPS!I4718,GWP!$B$2:$B$13,0))</f>
        <v>1</v>
      </c>
      <c r="L4718" s="4">
        <f t="shared" si="147"/>
        <v>1.03622E-2</v>
      </c>
    </row>
    <row r="4719" spans="1:12">
      <c r="A4719" t="s">
        <v>10323</v>
      </c>
      <c r="B4719" t="s">
        <v>7381</v>
      </c>
      <c r="C4719" t="s">
        <v>1740</v>
      </c>
      <c r="D4719" t="s">
        <v>6894</v>
      </c>
      <c r="E4719" t="s">
        <v>1705</v>
      </c>
      <c r="H4719" t="str">
        <f>INDEX('Vensim Variables'!$B:$B,MATCH(EPS!$B4719,'Vensim Variables'!$A:$A,0))</f>
        <v>g pollutant</v>
      </c>
      <c r="I4719" t="str">
        <f t="shared" si="146"/>
        <v>VOC</v>
      </c>
      <c r="J4719">
        <f>INDEX(NoSettings!$D:$D,MATCH(EPS!$A4719,NoSettings!$A:$A,0))</f>
        <v>7802470</v>
      </c>
      <c r="K4719">
        <f>INDEX(GWP!$C$2:$C$13,MATCH(EPS!I4719,GWP!$B$2:$B$13,0))</f>
        <v>0</v>
      </c>
      <c r="L4719" s="4">
        <f t="shared" si="147"/>
        <v>0</v>
      </c>
    </row>
    <row r="4720" spans="1:12">
      <c r="A4720" t="s">
        <v>10324</v>
      </c>
      <c r="B4720" t="s">
        <v>7381</v>
      </c>
      <c r="C4720" t="s">
        <v>1740</v>
      </c>
      <c r="D4720" t="s">
        <v>6894</v>
      </c>
      <c r="E4720" t="s">
        <v>1706</v>
      </c>
      <c r="H4720" t="str">
        <f>INDEX('Vensim Variables'!$B:$B,MATCH(EPS!$B4720,'Vensim Variables'!$A:$A,0))</f>
        <v>g pollutant</v>
      </c>
      <c r="I4720" t="str">
        <f t="shared" si="146"/>
        <v>CO</v>
      </c>
      <c r="J4720">
        <f>INDEX(NoSettings!$D:$D,MATCH(EPS!$A4720,NoSettings!$A:$A,0))</f>
        <v>131604000</v>
      </c>
      <c r="K4720">
        <f>INDEX(GWP!$C$2:$C$13,MATCH(EPS!I4720,GWP!$B$2:$B$13,0))</f>
        <v>0</v>
      </c>
      <c r="L4720" s="4">
        <f t="shared" si="147"/>
        <v>0</v>
      </c>
    </row>
    <row r="4721" spans="1:12">
      <c r="A4721" t="s">
        <v>10325</v>
      </c>
      <c r="B4721" t="s">
        <v>7381</v>
      </c>
      <c r="C4721" t="s">
        <v>1740</v>
      </c>
      <c r="D4721" t="s">
        <v>6894</v>
      </c>
      <c r="E4721" t="s">
        <v>1707</v>
      </c>
      <c r="H4721" t="str">
        <f>INDEX('Vensim Variables'!$B:$B,MATCH(EPS!$B4721,'Vensim Variables'!$A:$A,0))</f>
        <v>g pollutant</v>
      </c>
      <c r="I4721" t="str">
        <f t="shared" si="146"/>
        <v>NOx</v>
      </c>
      <c r="J4721">
        <f>INDEX(NoSettings!$D:$D,MATCH(EPS!$A4721,NoSettings!$A:$A,0))</f>
        <v>85477300</v>
      </c>
      <c r="K4721">
        <f>INDEX(GWP!$C$2:$C$13,MATCH(EPS!I4721,GWP!$B$2:$B$13,0))</f>
        <v>0</v>
      </c>
      <c r="L4721" s="4">
        <f t="shared" si="147"/>
        <v>0</v>
      </c>
    </row>
    <row r="4722" spans="1:12">
      <c r="A4722" t="s">
        <v>10326</v>
      </c>
      <c r="B4722" t="s">
        <v>7381</v>
      </c>
      <c r="C4722" t="s">
        <v>1740</v>
      </c>
      <c r="D4722" t="s">
        <v>6894</v>
      </c>
      <c r="E4722" t="s">
        <v>1708</v>
      </c>
      <c r="H4722" t="str">
        <f>INDEX('Vensim Variables'!$B:$B,MATCH(EPS!$B4722,'Vensim Variables'!$A:$A,0))</f>
        <v>g pollutant</v>
      </c>
      <c r="I4722" t="str">
        <f t="shared" si="146"/>
        <v>PM10</v>
      </c>
      <c r="J4722">
        <f>INDEX(NoSettings!$D:$D,MATCH(EPS!$A4722,NoSettings!$A:$A,0))</f>
        <v>15802500</v>
      </c>
      <c r="K4722">
        <f>INDEX(GWP!$C$2:$C$13,MATCH(EPS!I4722,GWP!$B$2:$B$13,0))</f>
        <v>0</v>
      </c>
      <c r="L4722" s="4">
        <f t="shared" si="147"/>
        <v>0</v>
      </c>
    </row>
    <row r="4723" spans="1:12">
      <c r="A4723" t="s">
        <v>10327</v>
      </c>
      <c r="B4723" t="s">
        <v>7381</v>
      </c>
      <c r="C4723" t="s">
        <v>1740</v>
      </c>
      <c r="D4723" t="s">
        <v>6894</v>
      </c>
      <c r="E4723" t="s">
        <v>1709</v>
      </c>
      <c r="H4723" t="str">
        <f>INDEX('Vensim Variables'!$B:$B,MATCH(EPS!$B4723,'Vensim Variables'!$A:$A,0))</f>
        <v>g pollutant</v>
      </c>
      <c r="I4723" t="str">
        <f t="shared" si="146"/>
        <v>PM25</v>
      </c>
      <c r="J4723">
        <f>INDEX(NoSettings!$D:$D,MATCH(EPS!$A4723,NoSettings!$A:$A,0))</f>
        <v>13846900</v>
      </c>
      <c r="K4723">
        <f>INDEX(GWP!$C$2:$C$13,MATCH(EPS!I4723,GWP!$B$2:$B$13,0))</f>
        <v>0</v>
      </c>
      <c r="L4723" s="4">
        <f t="shared" si="147"/>
        <v>0</v>
      </c>
    </row>
    <row r="4724" spans="1:12">
      <c r="A4724" t="s">
        <v>10328</v>
      </c>
      <c r="B4724" t="s">
        <v>7381</v>
      </c>
      <c r="C4724" t="s">
        <v>1740</v>
      </c>
      <c r="D4724" t="s">
        <v>6894</v>
      </c>
      <c r="E4724" t="s">
        <v>1710</v>
      </c>
      <c r="H4724" t="str">
        <f>INDEX('Vensim Variables'!$B:$B,MATCH(EPS!$B4724,'Vensim Variables'!$A:$A,0))</f>
        <v>g pollutant</v>
      </c>
      <c r="I4724" t="str">
        <f t="shared" si="146"/>
        <v>SOx</v>
      </c>
      <c r="J4724">
        <f>INDEX(NoSettings!$D:$D,MATCH(EPS!$A4724,NoSettings!$A:$A,0))</f>
        <v>58629100</v>
      </c>
      <c r="K4724">
        <f>INDEX(GWP!$C$2:$C$13,MATCH(EPS!I4724,GWP!$B$2:$B$13,0))</f>
        <v>0</v>
      </c>
      <c r="L4724" s="4">
        <f t="shared" si="147"/>
        <v>0</v>
      </c>
    </row>
    <row r="4725" spans="1:12">
      <c r="A4725" t="s">
        <v>10329</v>
      </c>
      <c r="B4725" t="s">
        <v>7381</v>
      </c>
      <c r="C4725" t="s">
        <v>1740</v>
      </c>
      <c r="D4725" t="s">
        <v>6894</v>
      </c>
      <c r="E4725" t="s">
        <v>1711</v>
      </c>
      <c r="H4725" t="str">
        <f>INDEX('Vensim Variables'!$B:$B,MATCH(EPS!$B4725,'Vensim Variables'!$A:$A,0))</f>
        <v>g pollutant</v>
      </c>
      <c r="I4725" t="str">
        <f t="shared" si="146"/>
        <v>BC</v>
      </c>
      <c r="J4725">
        <f>INDEX(NoSettings!$D:$D,MATCH(EPS!$A4725,NoSettings!$A:$A,0))</f>
        <v>1072130</v>
      </c>
      <c r="K4725">
        <f>INDEX(GWP!$C$2:$C$13,MATCH(EPS!I4725,GWP!$B$2:$B$13,0))</f>
        <v>0</v>
      </c>
      <c r="L4725" s="4">
        <f t="shared" si="147"/>
        <v>0</v>
      </c>
    </row>
    <row r="4726" spans="1:12">
      <c r="A4726" t="s">
        <v>10330</v>
      </c>
      <c r="B4726" t="s">
        <v>7381</v>
      </c>
      <c r="C4726" t="s">
        <v>1740</v>
      </c>
      <c r="D4726" t="s">
        <v>6894</v>
      </c>
      <c r="E4726" t="s">
        <v>1712</v>
      </c>
      <c r="H4726" t="str">
        <f>INDEX('Vensim Variables'!$B:$B,MATCH(EPS!$B4726,'Vensim Variables'!$A:$A,0))</f>
        <v>g pollutant</v>
      </c>
      <c r="I4726" t="str">
        <f t="shared" si="146"/>
        <v>OC</v>
      </c>
      <c r="J4726">
        <f>INDEX(NoSettings!$D:$D,MATCH(EPS!$A4726,NoSettings!$A:$A,0))</f>
        <v>5257960</v>
      </c>
      <c r="K4726">
        <f>INDEX(GWP!$C$2:$C$13,MATCH(EPS!I4726,GWP!$B$2:$B$13,0))</f>
        <v>0</v>
      </c>
      <c r="L4726" s="4">
        <f t="shared" si="147"/>
        <v>0</v>
      </c>
    </row>
    <row r="4727" spans="1:12">
      <c r="A4727" t="s">
        <v>10331</v>
      </c>
      <c r="B4727" t="s">
        <v>7381</v>
      </c>
      <c r="C4727" t="s">
        <v>1740</v>
      </c>
      <c r="D4727" t="s">
        <v>6894</v>
      </c>
      <c r="E4727" t="s">
        <v>1713</v>
      </c>
      <c r="H4727" t="str">
        <f>INDEX('Vensim Variables'!$B:$B,MATCH(EPS!$B4727,'Vensim Variables'!$A:$A,0))</f>
        <v>g pollutant</v>
      </c>
      <c r="I4727" t="str">
        <f t="shared" si="146"/>
        <v>CH4</v>
      </c>
      <c r="J4727">
        <f>INDEX(NoSettings!$D:$D,MATCH(EPS!$A4727,NoSettings!$A:$A,0))</f>
        <v>505800</v>
      </c>
      <c r="K4727">
        <f>INDEX(GWP!$C$2:$C$13,MATCH(EPS!I4727,GWP!$B$2:$B$13,0))</f>
        <v>28</v>
      </c>
      <c r="L4727" s="4">
        <f t="shared" si="147"/>
        <v>1.41624E-5</v>
      </c>
    </row>
    <row r="4728" spans="1:12">
      <c r="A4728" t="s">
        <v>10332</v>
      </c>
      <c r="B4728" t="s">
        <v>7381</v>
      </c>
      <c r="C4728" t="s">
        <v>1740</v>
      </c>
      <c r="D4728" t="s">
        <v>6894</v>
      </c>
      <c r="E4728" t="s">
        <v>1714</v>
      </c>
      <c r="H4728" t="str">
        <f>INDEX('Vensim Variables'!$B:$B,MATCH(EPS!$B4728,'Vensim Variables'!$A:$A,0))</f>
        <v>g pollutant</v>
      </c>
      <c r="I4728" t="str">
        <f t="shared" si="146"/>
        <v>N2O</v>
      </c>
      <c r="J4728">
        <f>INDEX(NoSettings!$D:$D,MATCH(EPS!$A4728,NoSettings!$A:$A,0))</f>
        <v>101160</v>
      </c>
      <c r="K4728">
        <f>INDEX(GWP!$C$2:$C$13,MATCH(EPS!I4728,GWP!$B$2:$B$13,0))</f>
        <v>265</v>
      </c>
      <c r="L4728" s="4">
        <f t="shared" si="147"/>
        <v>2.68074E-5</v>
      </c>
    </row>
    <row r="4729" spans="1:12">
      <c r="A4729" t="s">
        <v>10333</v>
      </c>
      <c r="B4729" t="s">
        <v>7381</v>
      </c>
      <c r="C4729" t="s">
        <v>1740</v>
      </c>
      <c r="D4729" t="s">
        <v>6894</v>
      </c>
      <c r="E4729" t="s">
        <v>1715</v>
      </c>
      <c r="H4729" t="str">
        <f>INDEX('Vensim Variables'!$B:$B,MATCH(EPS!$B4729,'Vensim Variables'!$A:$A,0))</f>
        <v>g pollutant</v>
      </c>
      <c r="I4729" t="str">
        <f t="shared" si="146"/>
        <v>F gases</v>
      </c>
      <c r="J4729">
        <f>INDEX(NoSettings!$D:$D,MATCH(EPS!$A4729,NoSettings!$A:$A,0))</f>
        <v>0</v>
      </c>
      <c r="K4729">
        <f>INDEX(GWP!$C$2:$C$13,MATCH(EPS!I4729,GWP!$B$2:$B$13,0))</f>
        <v>1</v>
      </c>
      <c r="L4729" s="4">
        <f t="shared" si="147"/>
        <v>0</v>
      </c>
    </row>
    <row r="4730" spans="1:12">
      <c r="A4730" t="s">
        <v>10334</v>
      </c>
      <c r="B4730" t="s">
        <v>7381</v>
      </c>
      <c r="C4730" t="s">
        <v>1740</v>
      </c>
      <c r="D4730" t="s">
        <v>6895</v>
      </c>
      <c r="E4730" t="s">
        <v>1702</v>
      </c>
      <c r="H4730" t="str">
        <f>INDEX('Vensim Variables'!$B:$B,MATCH(EPS!$B4730,'Vensim Variables'!$A:$A,0))</f>
        <v>g pollutant</v>
      </c>
      <c r="I4730" t="str">
        <f t="shared" si="146"/>
        <v>CO2</v>
      </c>
      <c r="J4730">
        <f>INDEX(NoSettings!$D:$D,MATCH(EPS!$A4730,NoSettings!$A:$A,0))</f>
        <v>95754700000</v>
      </c>
      <c r="K4730">
        <f>INDEX(GWP!$C$2:$C$13,MATCH(EPS!I4730,GWP!$B$2:$B$13,0))</f>
        <v>1</v>
      </c>
      <c r="L4730" s="4">
        <f t="shared" si="147"/>
        <v>9.5754699999999998E-2</v>
      </c>
    </row>
    <row r="4731" spans="1:12">
      <c r="A4731" t="s">
        <v>10335</v>
      </c>
      <c r="B4731" t="s">
        <v>7381</v>
      </c>
      <c r="C4731" t="s">
        <v>1740</v>
      </c>
      <c r="D4731" t="s">
        <v>6895</v>
      </c>
      <c r="E4731" t="s">
        <v>1705</v>
      </c>
      <c r="H4731" t="str">
        <f>INDEX('Vensim Variables'!$B:$B,MATCH(EPS!$B4731,'Vensim Variables'!$A:$A,0))</f>
        <v>g pollutant</v>
      </c>
      <c r="I4731" t="str">
        <f t="shared" si="146"/>
        <v>VOC</v>
      </c>
      <c r="J4731">
        <f>INDEX(NoSettings!$D:$D,MATCH(EPS!$A4731,NoSettings!$A:$A,0))</f>
        <v>72101100</v>
      </c>
      <c r="K4731">
        <f>INDEX(GWP!$C$2:$C$13,MATCH(EPS!I4731,GWP!$B$2:$B$13,0))</f>
        <v>0</v>
      </c>
      <c r="L4731" s="4">
        <f t="shared" si="147"/>
        <v>0</v>
      </c>
    </row>
    <row r="4732" spans="1:12">
      <c r="A4732" t="s">
        <v>10336</v>
      </c>
      <c r="B4732" t="s">
        <v>7381</v>
      </c>
      <c r="C4732" t="s">
        <v>1740</v>
      </c>
      <c r="D4732" t="s">
        <v>6895</v>
      </c>
      <c r="E4732" t="s">
        <v>1706</v>
      </c>
      <c r="H4732" t="str">
        <f>INDEX('Vensim Variables'!$B:$B,MATCH(EPS!$B4732,'Vensim Variables'!$A:$A,0))</f>
        <v>g pollutant</v>
      </c>
      <c r="I4732" t="str">
        <f t="shared" si="146"/>
        <v>CO</v>
      </c>
      <c r="J4732">
        <f>INDEX(NoSettings!$D:$D,MATCH(EPS!$A4732,NoSettings!$A:$A,0))</f>
        <v>1216130000</v>
      </c>
      <c r="K4732">
        <f>INDEX(GWP!$C$2:$C$13,MATCH(EPS!I4732,GWP!$B$2:$B$13,0))</f>
        <v>0</v>
      </c>
      <c r="L4732" s="4">
        <f t="shared" si="147"/>
        <v>0</v>
      </c>
    </row>
    <row r="4733" spans="1:12">
      <c r="A4733" t="s">
        <v>10337</v>
      </c>
      <c r="B4733" t="s">
        <v>7381</v>
      </c>
      <c r="C4733" t="s">
        <v>1740</v>
      </c>
      <c r="D4733" t="s">
        <v>6895</v>
      </c>
      <c r="E4733" t="s">
        <v>1707</v>
      </c>
      <c r="H4733" t="str">
        <f>INDEX('Vensim Variables'!$B:$B,MATCH(EPS!$B4733,'Vensim Variables'!$A:$A,0))</f>
        <v>g pollutant</v>
      </c>
      <c r="I4733" t="str">
        <f t="shared" si="146"/>
        <v>NOx</v>
      </c>
      <c r="J4733">
        <f>INDEX(NoSettings!$D:$D,MATCH(EPS!$A4733,NoSettings!$A:$A,0))</f>
        <v>789880000</v>
      </c>
      <c r="K4733">
        <f>INDEX(GWP!$C$2:$C$13,MATCH(EPS!I4733,GWP!$B$2:$B$13,0))</f>
        <v>0</v>
      </c>
      <c r="L4733" s="4">
        <f t="shared" si="147"/>
        <v>0</v>
      </c>
    </row>
    <row r="4734" spans="1:12">
      <c r="A4734" t="s">
        <v>10338</v>
      </c>
      <c r="B4734" t="s">
        <v>7381</v>
      </c>
      <c r="C4734" t="s">
        <v>1740</v>
      </c>
      <c r="D4734" t="s">
        <v>6895</v>
      </c>
      <c r="E4734" t="s">
        <v>1708</v>
      </c>
      <c r="H4734" t="str">
        <f>INDEX('Vensim Variables'!$B:$B,MATCH(EPS!$B4734,'Vensim Variables'!$A:$A,0))</f>
        <v>g pollutant</v>
      </c>
      <c r="I4734" t="str">
        <f t="shared" si="146"/>
        <v>PM10</v>
      </c>
      <c r="J4734">
        <f>INDEX(NoSettings!$D:$D,MATCH(EPS!$A4734,NoSettings!$A:$A,0))</f>
        <v>146028000</v>
      </c>
      <c r="K4734">
        <f>INDEX(GWP!$C$2:$C$13,MATCH(EPS!I4734,GWP!$B$2:$B$13,0))</f>
        <v>0</v>
      </c>
      <c r="L4734" s="4">
        <f t="shared" si="147"/>
        <v>0</v>
      </c>
    </row>
    <row r="4735" spans="1:12">
      <c r="A4735" t="s">
        <v>10339</v>
      </c>
      <c r="B4735" t="s">
        <v>7381</v>
      </c>
      <c r="C4735" t="s">
        <v>1740</v>
      </c>
      <c r="D4735" t="s">
        <v>6895</v>
      </c>
      <c r="E4735" t="s">
        <v>1709</v>
      </c>
      <c r="H4735" t="str">
        <f>INDEX('Vensim Variables'!$B:$B,MATCH(EPS!$B4735,'Vensim Variables'!$A:$A,0))</f>
        <v>g pollutant</v>
      </c>
      <c r="I4735" t="str">
        <f t="shared" si="146"/>
        <v>PM25</v>
      </c>
      <c r="J4735">
        <f>INDEX(NoSettings!$D:$D,MATCH(EPS!$A4735,NoSettings!$A:$A,0))</f>
        <v>127957000</v>
      </c>
      <c r="K4735">
        <f>INDEX(GWP!$C$2:$C$13,MATCH(EPS!I4735,GWP!$B$2:$B$13,0))</f>
        <v>0</v>
      </c>
      <c r="L4735" s="4">
        <f t="shared" si="147"/>
        <v>0</v>
      </c>
    </row>
    <row r="4736" spans="1:12">
      <c r="A4736" t="s">
        <v>10340</v>
      </c>
      <c r="B4736" t="s">
        <v>7381</v>
      </c>
      <c r="C4736" t="s">
        <v>1740</v>
      </c>
      <c r="D4736" t="s">
        <v>6895</v>
      </c>
      <c r="E4736" t="s">
        <v>1710</v>
      </c>
      <c r="H4736" t="str">
        <f>INDEX('Vensim Variables'!$B:$B,MATCH(EPS!$B4736,'Vensim Variables'!$A:$A,0))</f>
        <v>g pollutant</v>
      </c>
      <c r="I4736" t="str">
        <f t="shared" si="146"/>
        <v>SOx</v>
      </c>
      <c r="J4736">
        <f>INDEX(NoSettings!$D:$D,MATCH(EPS!$A4736,NoSettings!$A:$A,0))</f>
        <v>541780000</v>
      </c>
      <c r="K4736">
        <f>INDEX(GWP!$C$2:$C$13,MATCH(EPS!I4736,GWP!$B$2:$B$13,0))</f>
        <v>0</v>
      </c>
      <c r="L4736" s="4">
        <f t="shared" si="147"/>
        <v>0</v>
      </c>
    </row>
    <row r="4737" spans="1:12">
      <c r="A4737" t="s">
        <v>10341</v>
      </c>
      <c r="B4737" t="s">
        <v>7381</v>
      </c>
      <c r="C4737" t="s">
        <v>1740</v>
      </c>
      <c r="D4737" t="s">
        <v>6895</v>
      </c>
      <c r="E4737" t="s">
        <v>1711</v>
      </c>
      <c r="H4737" t="str">
        <f>INDEX('Vensim Variables'!$B:$B,MATCH(EPS!$B4737,'Vensim Variables'!$A:$A,0))</f>
        <v>g pollutant</v>
      </c>
      <c r="I4737" t="str">
        <f t="shared" si="146"/>
        <v>BC</v>
      </c>
      <c r="J4737">
        <f>INDEX(NoSettings!$D:$D,MATCH(EPS!$A4737,NoSettings!$A:$A,0))</f>
        <v>9907320</v>
      </c>
      <c r="K4737">
        <f>INDEX(GWP!$C$2:$C$13,MATCH(EPS!I4737,GWP!$B$2:$B$13,0))</f>
        <v>0</v>
      </c>
      <c r="L4737" s="4">
        <f t="shared" si="147"/>
        <v>0</v>
      </c>
    </row>
    <row r="4738" spans="1:12">
      <c r="A4738" t="s">
        <v>10342</v>
      </c>
      <c r="B4738" t="s">
        <v>7381</v>
      </c>
      <c r="C4738" t="s">
        <v>1740</v>
      </c>
      <c r="D4738" t="s">
        <v>6895</v>
      </c>
      <c r="E4738" t="s">
        <v>1712</v>
      </c>
      <c r="H4738" t="str">
        <f>INDEX('Vensim Variables'!$B:$B,MATCH(EPS!$B4738,'Vensim Variables'!$A:$A,0))</f>
        <v>g pollutant</v>
      </c>
      <c r="I4738" t="str">
        <f t="shared" si="146"/>
        <v>OC</v>
      </c>
      <c r="J4738">
        <f>INDEX(NoSettings!$D:$D,MATCH(EPS!$A4738,NoSettings!$A:$A,0))</f>
        <v>48587800</v>
      </c>
      <c r="K4738">
        <f>INDEX(GWP!$C$2:$C$13,MATCH(EPS!I4738,GWP!$B$2:$B$13,0))</f>
        <v>0</v>
      </c>
      <c r="L4738" s="4">
        <f t="shared" si="147"/>
        <v>0</v>
      </c>
    </row>
    <row r="4739" spans="1:12">
      <c r="A4739" t="s">
        <v>10343</v>
      </c>
      <c r="B4739" t="s">
        <v>7381</v>
      </c>
      <c r="C4739" t="s">
        <v>1740</v>
      </c>
      <c r="D4739" t="s">
        <v>6895</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INDEX(NoSettings!$D:$D,MATCH(EPS!$A4739,NoSettings!$A:$A,0))</f>
        <v>4674000</v>
      </c>
      <c r="K4739">
        <f>INDEX(GWP!$C$2:$C$13,MATCH(EPS!I4739,GWP!$B$2:$B$13,0))</f>
        <v>28</v>
      </c>
      <c r="L4739" s="4">
        <f t="shared" ref="L4739:L4802" si="149">IF(H4739="g pollutant",K4739*J4739/10^12,IF(H4739="MMTCO2e",J4739,IF(H4739="MWh",J4739,0)))</f>
        <v>1.30872E-4</v>
      </c>
    </row>
    <row r="4740" spans="1:12">
      <c r="A4740" t="s">
        <v>10344</v>
      </c>
      <c r="B4740" t="s">
        <v>7381</v>
      </c>
      <c r="C4740" t="s">
        <v>1740</v>
      </c>
      <c r="D4740" t="s">
        <v>6895</v>
      </c>
      <c r="E4740" t="s">
        <v>1714</v>
      </c>
      <c r="H4740" t="str">
        <f>INDEX('Vensim Variables'!$B:$B,MATCH(EPS!$B4740,'Vensim Variables'!$A:$A,0))</f>
        <v>g pollutant</v>
      </c>
      <c r="I4740" t="str">
        <f t="shared" si="148"/>
        <v>N2O</v>
      </c>
      <c r="J4740">
        <f>INDEX(NoSettings!$D:$D,MATCH(EPS!$A4740,NoSettings!$A:$A,0))</f>
        <v>934800</v>
      </c>
      <c r="K4740">
        <f>INDEX(GWP!$C$2:$C$13,MATCH(EPS!I4740,GWP!$B$2:$B$13,0))</f>
        <v>265</v>
      </c>
      <c r="L4740" s="4">
        <f t="shared" si="149"/>
        <v>2.4772200000000002E-4</v>
      </c>
    </row>
    <row r="4741" spans="1:12">
      <c r="A4741" t="s">
        <v>10345</v>
      </c>
      <c r="B4741" t="s">
        <v>7381</v>
      </c>
      <c r="C4741" t="s">
        <v>1740</v>
      </c>
      <c r="D4741" t="s">
        <v>6895</v>
      </c>
      <c r="E4741" t="s">
        <v>1715</v>
      </c>
      <c r="H4741" t="str">
        <f>INDEX('Vensim Variables'!$B:$B,MATCH(EPS!$B4741,'Vensim Variables'!$A:$A,0))</f>
        <v>g pollutant</v>
      </c>
      <c r="I4741" t="str">
        <f t="shared" si="148"/>
        <v>F gases</v>
      </c>
      <c r="J4741">
        <f>INDEX(NoSettings!$D:$D,MATCH(EPS!$A4741,NoSettings!$A:$A,0))</f>
        <v>0</v>
      </c>
      <c r="K4741">
        <f>INDEX(GWP!$C$2:$C$13,MATCH(EPS!I4741,GWP!$B$2:$B$13,0))</f>
        <v>1</v>
      </c>
      <c r="L4741" s="4">
        <f t="shared" si="149"/>
        <v>0</v>
      </c>
    </row>
    <row r="4742" spans="1:12">
      <c r="A4742" t="s">
        <v>10346</v>
      </c>
      <c r="B4742" t="s">
        <v>7381</v>
      </c>
      <c r="C4742" t="s">
        <v>1740</v>
      </c>
      <c r="D4742" t="s">
        <v>6896</v>
      </c>
      <c r="E4742" t="s">
        <v>1702</v>
      </c>
      <c r="H4742" t="str">
        <f>INDEX('Vensim Variables'!$B:$B,MATCH(EPS!$B4742,'Vensim Variables'!$A:$A,0))</f>
        <v>g pollutant</v>
      </c>
      <c r="I4742" t="str">
        <f t="shared" si="148"/>
        <v>CO2</v>
      </c>
      <c r="J4742">
        <f>INDEX(NoSettings!$D:$D,MATCH(EPS!$A4742,NoSettings!$A:$A,0))</f>
        <v>0</v>
      </c>
      <c r="K4742">
        <f>INDEX(GWP!$C$2:$C$13,MATCH(EPS!I4742,GWP!$B$2:$B$13,0))</f>
        <v>1</v>
      </c>
      <c r="L4742" s="4">
        <f t="shared" si="149"/>
        <v>0</v>
      </c>
    </row>
    <row r="4743" spans="1:12">
      <c r="A4743" t="s">
        <v>10347</v>
      </c>
      <c r="B4743" t="s">
        <v>7381</v>
      </c>
      <c r="C4743" t="s">
        <v>1740</v>
      </c>
      <c r="D4743" t="s">
        <v>6896</v>
      </c>
      <c r="E4743" t="s">
        <v>1705</v>
      </c>
      <c r="H4743" t="str">
        <f>INDEX('Vensim Variables'!$B:$B,MATCH(EPS!$B4743,'Vensim Variables'!$A:$A,0))</f>
        <v>g pollutant</v>
      </c>
      <c r="I4743" t="str">
        <f t="shared" si="148"/>
        <v>VOC</v>
      </c>
      <c r="J4743">
        <f>INDEX(NoSettings!$D:$D,MATCH(EPS!$A4743,NoSettings!$A:$A,0))</f>
        <v>0</v>
      </c>
      <c r="K4743">
        <f>INDEX(GWP!$C$2:$C$13,MATCH(EPS!I4743,GWP!$B$2:$B$13,0))</f>
        <v>0</v>
      </c>
      <c r="L4743" s="4">
        <f t="shared" si="149"/>
        <v>0</v>
      </c>
    </row>
    <row r="4744" spans="1:12">
      <c r="A4744" t="s">
        <v>10348</v>
      </c>
      <c r="B4744" t="s">
        <v>7381</v>
      </c>
      <c r="C4744" t="s">
        <v>1740</v>
      </c>
      <c r="D4744" t="s">
        <v>6896</v>
      </c>
      <c r="E4744" t="s">
        <v>1706</v>
      </c>
      <c r="H4744" t="str">
        <f>INDEX('Vensim Variables'!$B:$B,MATCH(EPS!$B4744,'Vensim Variables'!$A:$A,0))</f>
        <v>g pollutant</v>
      </c>
      <c r="I4744" t="str">
        <f t="shared" si="148"/>
        <v>CO</v>
      </c>
      <c r="J4744">
        <f>INDEX(NoSettings!$D:$D,MATCH(EPS!$A4744,NoSettings!$A:$A,0))</f>
        <v>0</v>
      </c>
      <c r="K4744">
        <f>INDEX(GWP!$C$2:$C$13,MATCH(EPS!I4744,GWP!$B$2:$B$13,0))</f>
        <v>0</v>
      </c>
      <c r="L4744" s="4">
        <f t="shared" si="149"/>
        <v>0</v>
      </c>
    </row>
    <row r="4745" spans="1:12">
      <c r="A4745" t="s">
        <v>10349</v>
      </c>
      <c r="B4745" t="s">
        <v>7381</v>
      </c>
      <c r="C4745" t="s">
        <v>1740</v>
      </c>
      <c r="D4745" t="s">
        <v>6896</v>
      </c>
      <c r="E4745" t="s">
        <v>1707</v>
      </c>
      <c r="H4745" t="str">
        <f>INDEX('Vensim Variables'!$B:$B,MATCH(EPS!$B4745,'Vensim Variables'!$A:$A,0))</f>
        <v>g pollutant</v>
      </c>
      <c r="I4745" t="str">
        <f t="shared" si="148"/>
        <v>NOx</v>
      </c>
      <c r="J4745">
        <f>INDEX(NoSettings!$D:$D,MATCH(EPS!$A4745,NoSettings!$A:$A,0))</f>
        <v>0</v>
      </c>
      <c r="K4745">
        <f>INDEX(GWP!$C$2:$C$13,MATCH(EPS!I4745,GWP!$B$2:$B$13,0))</f>
        <v>0</v>
      </c>
      <c r="L4745" s="4">
        <f t="shared" si="149"/>
        <v>0</v>
      </c>
    </row>
    <row r="4746" spans="1:12">
      <c r="A4746" t="s">
        <v>10350</v>
      </c>
      <c r="B4746" t="s">
        <v>7381</v>
      </c>
      <c r="C4746" t="s">
        <v>1740</v>
      </c>
      <c r="D4746" t="s">
        <v>6896</v>
      </c>
      <c r="E4746" t="s">
        <v>1708</v>
      </c>
      <c r="H4746" t="str">
        <f>INDEX('Vensim Variables'!$B:$B,MATCH(EPS!$B4746,'Vensim Variables'!$A:$A,0))</f>
        <v>g pollutant</v>
      </c>
      <c r="I4746" t="str">
        <f t="shared" si="148"/>
        <v>PM10</v>
      </c>
      <c r="J4746">
        <f>INDEX(NoSettings!$D:$D,MATCH(EPS!$A4746,NoSettings!$A:$A,0))</f>
        <v>0</v>
      </c>
      <c r="K4746">
        <f>INDEX(GWP!$C$2:$C$13,MATCH(EPS!I4746,GWP!$B$2:$B$13,0))</f>
        <v>0</v>
      </c>
      <c r="L4746" s="4">
        <f t="shared" si="149"/>
        <v>0</v>
      </c>
    </row>
    <row r="4747" spans="1:12">
      <c r="A4747" t="s">
        <v>10351</v>
      </c>
      <c r="B4747" t="s">
        <v>7381</v>
      </c>
      <c r="C4747" t="s">
        <v>1740</v>
      </c>
      <c r="D4747" t="s">
        <v>6896</v>
      </c>
      <c r="E4747" t="s">
        <v>1709</v>
      </c>
      <c r="H4747" t="str">
        <f>INDEX('Vensim Variables'!$B:$B,MATCH(EPS!$B4747,'Vensim Variables'!$A:$A,0))</f>
        <v>g pollutant</v>
      </c>
      <c r="I4747" t="str">
        <f t="shared" si="148"/>
        <v>PM25</v>
      </c>
      <c r="J4747">
        <f>INDEX(NoSettings!$D:$D,MATCH(EPS!$A4747,NoSettings!$A:$A,0))</f>
        <v>0</v>
      </c>
      <c r="K4747">
        <f>INDEX(GWP!$C$2:$C$13,MATCH(EPS!I4747,GWP!$B$2:$B$13,0))</f>
        <v>0</v>
      </c>
      <c r="L4747" s="4">
        <f t="shared" si="149"/>
        <v>0</v>
      </c>
    </row>
    <row r="4748" spans="1:12">
      <c r="A4748" t="s">
        <v>10352</v>
      </c>
      <c r="B4748" t="s">
        <v>7381</v>
      </c>
      <c r="C4748" t="s">
        <v>1740</v>
      </c>
      <c r="D4748" t="s">
        <v>6896</v>
      </c>
      <c r="E4748" t="s">
        <v>1710</v>
      </c>
      <c r="H4748" t="str">
        <f>INDEX('Vensim Variables'!$B:$B,MATCH(EPS!$B4748,'Vensim Variables'!$A:$A,0))</f>
        <v>g pollutant</v>
      </c>
      <c r="I4748" t="str">
        <f t="shared" si="148"/>
        <v>SOx</v>
      </c>
      <c r="J4748">
        <f>INDEX(NoSettings!$D:$D,MATCH(EPS!$A4748,NoSettings!$A:$A,0))</f>
        <v>0</v>
      </c>
      <c r="K4748">
        <f>INDEX(GWP!$C$2:$C$13,MATCH(EPS!I4748,GWP!$B$2:$B$13,0))</f>
        <v>0</v>
      </c>
      <c r="L4748" s="4">
        <f t="shared" si="149"/>
        <v>0</v>
      </c>
    </row>
    <row r="4749" spans="1:12">
      <c r="A4749" t="s">
        <v>10353</v>
      </c>
      <c r="B4749" t="s">
        <v>7381</v>
      </c>
      <c r="C4749" t="s">
        <v>1740</v>
      </c>
      <c r="D4749" t="s">
        <v>6896</v>
      </c>
      <c r="E4749" t="s">
        <v>1711</v>
      </c>
      <c r="H4749" t="str">
        <f>INDEX('Vensim Variables'!$B:$B,MATCH(EPS!$B4749,'Vensim Variables'!$A:$A,0))</f>
        <v>g pollutant</v>
      </c>
      <c r="I4749" t="str">
        <f t="shared" si="148"/>
        <v>BC</v>
      </c>
      <c r="J4749">
        <f>INDEX(NoSettings!$D:$D,MATCH(EPS!$A4749,NoSettings!$A:$A,0))</f>
        <v>0</v>
      </c>
      <c r="K4749">
        <f>INDEX(GWP!$C$2:$C$13,MATCH(EPS!I4749,GWP!$B$2:$B$13,0))</f>
        <v>0</v>
      </c>
      <c r="L4749" s="4">
        <f t="shared" si="149"/>
        <v>0</v>
      </c>
    </row>
    <row r="4750" spans="1:12">
      <c r="A4750" t="s">
        <v>10354</v>
      </c>
      <c r="B4750" t="s">
        <v>7381</v>
      </c>
      <c r="C4750" t="s">
        <v>1740</v>
      </c>
      <c r="D4750" t="s">
        <v>6896</v>
      </c>
      <c r="E4750" t="s">
        <v>1712</v>
      </c>
      <c r="H4750" t="str">
        <f>INDEX('Vensim Variables'!$B:$B,MATCH(EPS!$B4750,'Vensim Variables'!$A:$A,0))</f>
        <v>g pollutant</v>
      </c>
      <c r="I4750" t="str">
        <f t="shared" si="148"/>
        <v>OC</v>
      </c>
      <c r="J4750">
        <f>INDEX(NoSettings!$D:$D,MATCH(EPS!$A4750,NoSettings!$A:$A,0))</f>
        <v>0</v>
      </c>
      <c r="K4750">
        <f>INDEX(GWP!$C$2:$C$13,MATCH(EPS!I4750,GWP!$B$2:$B$13,0))</f>
        <v>0</v>
      </c>
      <c r="L4750" s="4">
        <f t="shared" si="149"/>
        <v>0</v>
      </c>
    </row>
    <row r="4751" spans="1:12">
      <c r="A4751" t="s">
        <v>10355</v>
      </c>
      <c r="B4751" t="s">
        <v>7381</v>
      </c>
      <c r="C4751" t="s">
        <v>1740</v>
      </c>
      <c r="D4751" t="s">
        <v>6896</v>
      </c>
      <c r="E4751" t="s">
        <v>1713</v>
      </c>
      <c r="H4751" t="str">
        <f>INDEX('Vensim Variables'!$B:$B,MATCH(EPS!$B4751,'Vensim Variables'!$A:$A,0))</f>
        <v>g pollutant</v>
      </c>
      <c r="I4751" t="str">
        <f t="shared" si="148"/>
        <v>CH4</v>
      </c>
      <c r="J4751">
        <f>INDEX(NoSettings!$D:$D,MATCH(EPS!$A4751,NoSettings!$A:$A,0))</f>
        <v>0</v>
      </c>
      <c r="K4751">
        <f>INDEX(GWP!$C$2:$C$13,MATCH(EPS!I4751,GWP!$B$2:$B$13,0))</f>
        <v>28</v>
      </c>
      <c r="L4751" s="4">
        <f t="shared" si="149"/>
        <v>0</v>
      </c>
    </row>
    <row r="4752" spans="1:12">
      <c r="A4752" t="s">
        <v>10356</v>
      </c>
      <c r="B4752" t="s">
        <v>7381</v>
      </c>
      <c r="C4752" t="s">
        <v>1740</v>
      </c>
      <c r="D4752" t="s">
        <v>6896</v>
      </c>
      <c r="E4752" t="s">
        <v>1714</v>
      </c>
      <c r="H4752" t="str">
        <f>INDEX('Vensim Variables'!$B:$B,MATCH(EPS!$B4752,'Vensim Variables'!$A:$A,0))</f>
        <v>g pollutant</v>
      </c>
      <c r="I4752" t="str">
        <f t="shared" si="148"/>
        <v>N2O</v>
      </c>
      <c r="J4752">
        <f>INDEX(NoSettings!$D:$D,MATCH(EPS!$A4752,NoSettings!$A:$A,0))</f>
        <v>0</v>
      </c>
      <c r="K4752">
        <f>INDEX(GWP!$C$2:$C$13,MATCH(EPS!I4752,GWP!$B$2:$B$13,0))</f>
        <v>265</v>
      </c>
      <c r="L4752" s="4">
        <f t="shared" si="149"/>
        <v>0</v>
      </c>
    </row>
    <row r="4753" spans="1:12">
      <c r="A4753" t="s">
        <v>10357</v>
      </c>
      <c r="B4753" t="s">
        <v>7381</v>
      </c>
      <c r="C4753" t="s">
        <v>1740</v>
      </c>
      <c r="D4753" t="s">
        <v>6896</v>
      </c>
      <c r="E4753" t="s">
        <v>1715</v>
      </c>
      <c r="H4753" t="str">
        <f>INDEX('Vensim Variables'!$B:$B,MATCH(EPS!$B4753,'Vensim Variables'!$A:$A,0))</f>
        <v>g pollutant</v>
      </c>
      <c r="I4753" t="str">
        <f t="shared" si="148"/>
        <v>F gases</v>
      </c>
      <c r="J4753">
        <f>INDEX(NoSettings!$D:$D,MATCH(EPS!$A4753,NoSettings!$A:$A,0))</f>
        <v>0</v>
      </c>
      <c r="K4753">
        <f>INDEX(GWP!$C$2:$C$13,MATCH(EPS!I4753,GWP!$B$2:$B$13,0))</f>
        <v>1</v>
      </c>
      <c r="L4753" s="4">
        <f t="shared" si="149"/>
        <v>0</v>
      </c>
    </row>
    <row r="4754" spans="1:12">
      <c r="A4754" t="s">
        <v>10358</v>
      </c>
      <c r="B4754" t="s">
        <v>7381</v>
      </c>
      <c r="C4754" t="s">
        <v>1740</v>
      </c>
      <c r="D4754" t="s">
        <v>6897</v>
      </c>
      <c r="E4754" t="s">
        <v>1702</v>
      </c>
      <c r="H4754" t="str">
        <f>INDEX('Vensim Variables'!$B:$B,MATCH(EPS!$B4754,'Vensim Variables'!$A:$A,0))</f>
        <v>g pollutant</v>
      </c>
      <c r="I4754" t="str">
        <f t="shared" si="148"/>
        <v>CO2</v>
      </c>
      <c r="J4754">
        <f>INDEX(NoSettings!$D:$D,MATCH(EPS!$A4754,NoSettings!$A:$A,0))</f>
        <v>0</v>
      </c>
      <c r="K4754">
        <f>INDEX(GWP!$C$2:$C$13,MATCH(EPS!I4754,GWP!$B$2:$B$13,0))</f>
        <v>1</v>
      </c>
      <c r="L4754" s="4">
        <f t="shared" si="149"/>
        <v>0</v>
      </c>
    </row>
    <row r="4755" spans="1:12">
      <c r="A4755" t="s">
        <v>10359</v>
      </c>
      <c r="B4755" t="s">
        <v>7381</v>
      </c>
      <c r="C4755" t="s">
        <v>1740</v>
      </c>
      <c r="D4755" t="s">
        <v>6897</v>
      </c>
      <c r="E4755" t="s">
        <v>1705</v>
      </c>
      <c r="H4755" t="str">
        <f>INDEX('Vensim Variables'!$B:$B,MATCH(EPS!$B4755,'Vensim Variables'!$A:$A,0))</f>
        <v>g pollutant</v>
      </c>
      <c r="I4755" t="str">
        <f t="shared" si="148"/>
        <v>VOC</v>
      </c>
      <c r="J4755">
        <f>INDEX(NoSettings!$D:$D,MATCH(EPS!$A4755,NoSettings!$A:$A,0))</f>
        <v>0</v>
      </c>
      <c r="K4755">
        <f>INDEX(GWP!$C$2:$C$13,MATCH(EPS!I4755,GWP!$B$2:$B$13,0))</f>
        <v>0</v>
      </c>
      <c r="L4755" s="4">
        <f t="shared" si="149"/>
        <v>0</v>
      </c>
    </row>
    <row r="4756" spans="1:12">
      <c r="A4756" t="s">
        <v>10360</v>
      </c>
      <c r="B4756" t="s">
        <v>7381</v>
      </c>
      <c r="C4756" t="s">
        <v>1740</v>
      </c>
      <c r="D4756" t="s">
        <v>6897</v>
      </c>
      <c r="E4756" t="s">
        <v>1706</v>
      </c>
      <c r="H4756" t="str">
        <f>INDEX('Vensim Variables'!$B:$B,MATCH(EPS!$B4756,'Vensim Variables'!$A:$A,0))</f>
        <v>g pollutant</v>
      </c>
      <c r="I4756" t="str">
        <f t="shared" si="148"/>
        <v>CO</v>
      </c>
      <c r="J4756">
        <f>INDEX(NoSettings!$D:$D,MATCH(EPS!$A4756,NoSettings!$A:$A,0))</f>
        <v>0</v>
      </c>
      <c r="K4756">
        <f>INDEX(GWP!$C$2:$C$13,MATCH(EPS!I4756,GWP!$B$2:$B$13,0))</f>
        <v>0</v>
      </c>
      <c r="L4756" s="4">
        <f t="shared" si="149"/>
        <v>0</v>
      </c>
    </row>
    <row r="4757" spans="1:12">
      <c r="A4757" t="s">
        <v>10361</v>
      </c>
      <c r="B4757" t="s">
        <v>7381</v>
      </c>
      <c r="C4757" t="s">
        <v>1740</v>
      </c>
      <c r="D4757" t="s">
        <v>6897</v>
      </c>
      <c r="E4757" t="s">
        <v>1707</v>
      </c>
      <c r="H4757" t="str">
        <f>INDEX('Vensim Variables'!$B:$B,MATCH(EPS!$B4757,'Vensim Variables'!$A:$A,0))</f>
        <v>g pollutant</v>
      </c>
      <c r="I4757" t="str">
        <f t="shared" si="148"/>
        <v>NOx</v>
      </c>
      <c r="J4757">
        <f>INDEX(NoSettings!$D:$D,MATCH(EPS!$A4757,NoSettings!$A:$A,0))</f>
        <v>0</v>
      </c>
      <c r="K4757">
        <f>INDEX(GWP!$C$2:$C$13,MATCH(EPS!I4757,GWP!$B$2:$B$13,0))</f>
        <v>0</v>
      </c>
      <c r="L4757" s="4">
        <f t="shared" si="149"/>
        <v>0</v>
      </c>
    </row>
    <row r="4758" spans="1:12">
      <c r="A4758" t="s">
        <v>10362</v>
      </c>
      <c r="B4758" t="s">
        <v>7381</v>
      </c>
      <c r="C4758" t="s">
        <v>1740</v>
      </c>
      <c r="D4758" t="s">
        <v>6897</v>
      </c>
      <c r="E4758" t="s">
        <v>1708</v>
      </c>
      <c r="H4758" t="str">
        <f>INDEX('Vensim Variables'!$B:$B,MATCH(EPS!$B4758,'Vensim Variables'!$A:$A,0))</f>
        <v>g pollutant</v>
      </c>
      <c r="I4758" t="str">
        <f t="shared" si="148"/>
        <v>PM10</v>
      </c>
      <c r="J4758">
        <f>INDEX(NoSettings!$D:$D,MATCH(EPS!$A4758,NoSettings!$A:$A,0))</f>
        <v>0</v>
      </c>
      <c r="K4758">
        <f>INDEX(GWP!$C$2:$C$13,MATCH(EPS!I4758,GWP!$B$2:$B$13,0))</f>
        <v>0</v>
      </c>
      <c r="L4758" s="4">
        <f t="shared" si="149"/>
        <v>0</v>
      </c>
    </row>
    <row r="4759" spans="1:12">
      <c r="A4759" t="s">
        <v>10363</v>
      </c>
      <c r="B4759" t="s">
        <v>7381</v>
      </c>
      <c r="C4759" t="s">
        <v>1740</v>
      </c>
      <c r="D4759" t="s">
        <v>6897</v>
      </c>
      <c r="E4759" t="s">
        <v>1709</v>
      </c>
      <c r="H4759" t="str">
        <f>INDEX('Vensim Variables'!$B:$B,MATCH(EPS!$B4759,'Vensim Variables'!$A:$A,0))</f>
        <v>g pollutant</v>
      </c>
      <c r="I4759" t="str">
        <f t="shared" si="148"/>
        <v>PM25</v>
      </c>
      <c r="J4759">
        <f>INDEX(NoSettings!$D:$D,MATCH(EPS!$A4759,NoSettings!$A:$A,0))</f>
        <v>0</v>
      </c>
      <c r="K4759">
        <f>INDEX(GWP!$C$2:$C$13,MATCH(EPS!I4759,GWP!$B$2:$B$13,0))</f>
        <v>0</v>
      </c>
      <c r="L4759" s="4">
        <f t="shared" si="149"/>
        <v>0</v>
      </c>
    </row>
    <row r="4760" spans="1:12">
      <c r="A4760" t="s">
        <v>10364</v>
      </c>
      <c r="B4760" t="s">
        <v>7381</v>
      </c>
      <c r="C4760" t="s">
        <v>1740</v>
      </c>
      <c r="D4760" t="s">
        <v>6897</v>
      </c>
      <c r="E4760" t="s">
        <v>1710</v>
      </c>
      <c r="H4760" t="str">
        <f>INDEX('Vensim Variables'!$B:$B,MATCH(EPS!$B4760,'Vensim Variables'!$A:$A,0))</f>
        <v>g pollutant</v>
      </c>
      <c r="I4760" t="str">
        <f t="shared" si="148"/>
        <v>SOx</v>
      </c>
      <c r="J4760">
        <f>INDEX(NoSettings!$D:$D,MATCH(EPS!$A4760,NoSettings!$A:$A,0))</f>
        <v>0</v>
      </c>
      <c r="K4760">
        <f>INDEX(GWP!$C$2:$C$13,MATCH(EPS!I4760,GWP!$B$2:$B$13,0))</f>
        <v>0</v>
      </c>
      <c r="L4760" s="4">
        <f t="shared" si="149"/>
        <v>0</v>
      </c>
    </row>
    <row r="4761" spans="1:12">
      <c r="A4761" t="s">
        <v>10365</v>
      </c>
      <c r="B4761" t="s">
        <v>7381</v>
      </c>
      <c r="C4761" t="s">
        <v>1740</v>
      </c>
      <c r="D4761" t="s">
        <v>6897</v>
      </c>
      <c r="E4761" t="s">
        <v>1711</v>
      </c>
      <c r="H4761" t="str">
        <f>INDEX('Vensim Variables'!$B:$B,MATCH(EPS!$B4761,'Vensim Variables'!$A:$A,0))</f>
        <v>g pollutant</v>
      </c>
      <c r="I4761" t="str">
        <f t="shared" si="148"/>
        <v>BC</v>
      </c>
      <c r="J4761">
        <f>INDEX(NoSettings!$D:$D,MATCH(EPS!$A4761,NoSettings!$A:$A,0))</f>
        <v>0</v>
      </c>
      <c r="K4761">
        <f>INDEX(GWP!$C$2:$C$13,MATCH(EPS!I4761,GWP!$B$2:$B$13,0))</f>
        <v>0</v>
      </c>
      <c r="L4761" s="4">
        <f t="shared" si="149"/>
        <v>0</v>
      </c>
    </row>
    <row r="4762" spans="1:12">
      <c r="A4762" t="s">
        <v>10366</v>
      </c>
      <c r="B4762" t="s">
        <v>7381</v>
      </c>
      <c r="C4762" t="s">
        <v>1740</v>
      </c>
      <c r="D4762" t="s">
        <v>6897</v>
      </c>
      <c r="E4762" t="s">
        <v>1712</v>
      </c>
      <c r="H4762" t="str">
        <f>INDEX('Vensim Variables'!$B:$B,MATCH(EPS!$B4762,'Vensim Variables'!$A:$A,0))</f>
        <v>g pollutant</v>
      </c>
      <c r="I4762" t="str">
        <f t="shared" si="148"/>
        <v>OC</v>
      </c>
      <c r="J4762">
        <f>INDEX(NoSettings!$D:$D,MATCH(EPS!$A4762,NoSettings!$A:$A,0))</f>
        <v>0</v>
      </c>
      <c r="K4762">
        <f>INDEX(GWP!$C$2:$C$13,MATCH(EPS!I4762,GWP!$B$2:$B$13,0))</f>
        <v>0</v>
      </c>
      <c r="L4762" s="4">
        <f t="shared" si="149"/>
        <v>0</v>
      </c>
    </row>
    <row r="4763" spans="1:12">
      <c r="A4763" t="s">
        <v>10367</v>
      </c>
      <c r="B4763" t="s">
        <v>7381</v>
      </c>
      <c r="C4763" t="s">
        <v>1740</v>
      </c>
      <c r="D4763" t="s">
        <v>6897</v>
      </c>
      <c r="E4763" t="s">
        <v>1713</v>
      </c>
      <c r="H4763" t="str">
        <f>INDEX('Vensim Variables'!$B:$B,MATCH(EPS!$B4763,'Vensim Variables'!$A:$A,0))</f>
        <v>g pollutant</v>
      </c>
      <c r="I4763" t="str">
        <f t="shared" si="148"/>
        <v>CH4</v>
      </c>
      <c r="J4763">
        <f>INDEX(NoSettings!$D:$D,MATCH(EPS!$A4763,NoSettings!$A:$A,0))</f>
        <v>0</v>
      </c>
      <c r="K4763">
        <f>INDEX(GWP!$C$2:$C$13,MATCH(EPS!I4763,GWP!$B$2:$B$13,0))</f>
        <v>28</v>
      </c>
      <c r="L4763" s="4">
        <f t="shared" si="149"/>
        <v>0</v>
      </c>
    </row>
    <row r="4764" spans="1:12">
      <c r="A4764" t="s">
        <v>10368</v>
      </c>
      <c r="B4764" t="s">
        <v>7381</v>
      </c>
      <c r="C4764" t="s">
        <v>1740</v>
      </c>
      <c r="D4764" t="s">
        <v>6897</v>
      </c>
      <c r="E4764" t="s">
        <v>1714</v>
      </c>
      <c r="H4764" t="str">
        <f>INDEX('Vensim Variables'!$B:$B,MATCH(EPS!$B4764,'Vensim Variables'!$A:$A,0))</f>
        <v>g pollutant</v>
      </c>
      <c r="I4764" t="str">
        <f t="shared" si="148"/>
        <v>N2O</v>
      </c>
      <c r="J4764">
        <f>INDEX(NoSettings!$D:$D,MATCH(EPS!$A4764,NoSettings!$A:$A,0))</f>
        <v>0</v>
      </c>
      <c r="K4764">
        <f>INDEX(GWP!$C$2:$C$13,MATCH(EPS!I4764,GWP!$B$2:$B$13,0))</f>
        <v>265</v>
      </c>
      <c r="L4764" s="4">
        <f t="shared" si="149"/>
        <v>0</v>
      </c>
    </row>
    <row r="4765" spans="1:12">
      <c r="A4765" t="s">
        <v>10369</v>
      </c>
      <c r="B4765" t="s">
        <v>7381</v>
      </c>
      <c r="C4765" t="s">
        <v>1740</v>
      </c>
      <c r="D4765" t="s">
        <v>6897</v>
      </c>
      <c r="E4765" t="s">
        <v>1715</v>
      </c>
      <c r="H4765" t="str">
        <f>INDEX('Vensim Variables'!$B:$B,MATCH(EPS!$B4765,'Vensim Variables'!$A:$A,0))</f>
        <v>g pollutant</v>
      </c>
      <c r="I4765" t="str">
        <f t="shared" si="148"/>
        <v>F gases</v>
      </c>
      <c r="J4765">
        <f>INDEX(NoSettings!$D:$D,MATCH(EPS!$A4765,NoSettings!$A:$A,0))</f>
        <v>0</v>
      </c>
      <c r="K4765">
        <f>INDEX(GWP!$C$2:$C$13,MATCH(EPS!I4765,GWP!$B$2:$B$13,0))</f>
        <v>1</v>
      </c>
      <c r="L4765" s="4">
        <f t="shared" si="149"/>
        <v>0</v>
      </c>
    </row>
    <row r="4766" spans="1:12">
      <c r="A4766" t="s">
        <v>10370</v>
      </c>
      <c r="B4766" t="s">
        <v>7381</v>
      </c>
      <c r="C4766" t="s">
        <v>1740</v>
      </c>
      <c r="D4766" t="s">
        <v>6898</v>
      </c>
      <c r="E4766" t="s">
        <v>1702</v>
      </c>
      <c r="H4766" t="str">
        <f>INDEX('Vensim Variables'!$B:$B,MATCH(EPS!$B4766,'Vensim Variables'!$A:$A,0))</f>
        <v>g pollutant</v>
      </c>
      <c r="I4766" t="str">
        <f t="shared" si="148"/>
        <v>CO2</v>
      </c>
      <c r="J4766">
        <f>INDEX(NoSettings!$D:$D,MATCH(EPS!$A4766,NoSettings!$A:$A,0))</f>
        <v>979058000000</v>
      </c>
      <c r="K4766">
        <f>INDEX(GWP!$C$2:$C$13,MATCH(EPS!I4766,GWP!$B$2:$B$13,0))</f>
        <v>1</v>
      </c>
      <c r="L4766" s="4">
        <f t="shared" si="149"/>
        <v>0.97905799999999998</v>
      </c>
    </row>
    <row r="4767" spans="1:12">
      <c r="A4767" t="s">
        <v>10371</v>
      </c>
      <c r="B4767" t="s">
        <v>7381</v>
      </c>
      <c r="C4767" t="s">
        <v>1740</v>
      </c>
      <c r="D4767" t="s">
        <v>6898</v>
      </c>
      <c r="E4767" t="s">
        <v>1705</v>
      </c>
      <c r="H4767" t="str">
        <f>INDEX('Vensim Variables'!$B:$B,MATCH(EPS!$B4767,'Vensim Variables'!$A:$A,0))</f>
        <v>g pollutant</v>
      </c>
      <c r="I4767" t="str">
        <f t="shared" si="148"/>
        <v>VOC</v>
      </c>
      <c r="J4767">
        <f>INDEX(NoSettings!$D:$D,MATCH(EPS!$A4767,NoSettings!$A:$A,0))</f>
        <v>737209000</v>
      </c>
      <c r="K4767">
        <f>INDEX(GWP!$C$2:$C$13,MATCH(EPS!I4767,GWP!$B$2:$B$13,0))</f>
        <v>0</v>
      </c>
      <c r="L4767" s="4">
        <f t="shared" si="149"/>
        <v>0</v>
      </c>
    </row>
    <row r="4768" spans="1:12">
      <c r="A4768" t="s">
        <v>10372</v>
      </c>
      <c r="B4768" t="s">
        <v>7381</v>
      </c>
      <c r="C4768" t="s">
        <v>1740</v>
      </c>
      <c r="D4768" t="s">
        <v>6898</v>
      </c>
      <c r="E4768" t="s">
        <v>1706</v>
      </c>
      <c r="H4768" t="str">
        <f>INDEX('Vensim Variables'!$B:$B,MATCH(EPS!$B4768,'Vensim Variables'!$A:$A,0))</f>
        <v>g pollutant</v>
      </c>
      <c r="I4768" t="str">
        <f t="shared" si="148"/>
        <v>CO</v>
      </c>
      <c r="J4768">
        <f>INDEX(NoSettings!$D:$D,MATCH(EPS!$A4768,NoSettings!$A:$A,0))</f>
        <v>12434500000</v>
      </c>
      <c r="K4768">
        <f>INDEX(GWP!$C$2:$C$13,MATCH(EPS!I4768,GWP!$B$2:$B$13,0))</f>
        <v>0</v>
      </c>
      <c r="L4768" s="4">
        <f t="shared" si="149"/>
        <v>0</v>
      </c>
    </row>
    <row r="4769" spans="1:12">
      <c r="A4769" t="s">
        <v>10373</v>
      </c>
      <c r="B4769" t="s">
        <v>7381</v>
      </c>
      <c r="C4769" t="s">
        <v>1740</v>
      </c>
      <c r="D4769" t="s">
        <v>6898</v>
      </c>
      <c r="E4769" t="s">
        <v>1707</v>
      </c>
      <c r="H4769" t="str">
        <f>INDEX('Vensim Variables'!$B:$B,MATCH(EPS!$B4769,'Vensim Variables'!$A:$A,0))</f>
        <v>g pollutant</v>
      </c>
      <c r="I4769" t="str">
        <f t="shared" si="148"/>
        <v>NOx</v>
      </c>
      <c r="J4769">
        <f>INDEX(NoSettings!$D:$D,MATCH(EPS!$A4769,NoSettings!$A:$A,0))</f>
        <v>8076240000</v>
      </c>
      <c r="K4769">
        <f>INDEX(GWP!$C$2:$C$13,MATCH(EPS!I4769,GWP!$B$2:$B$13,0))</f>
        <v>0</v>
      </c>
      <c r="L4769" s="4">
        <f t="shared" si="149"/>
        <v>0</v>
      </c>
    </row>
    <row r="4770" spans="1:12">
      <c r="A4770" t="s">
        <v>10374</v>
      </c>
      <c r="B4770" t="s">
        <v>7381</v>
      </c>
      <c r="C4770" t="s">
        <v>1740</v>
      </c>
      <c r="D4770" t="s">
        <v>6898</v>
      </c>
      <c r="E4770" t="s">
        <v>1708</v>
      </c>
      <c r="H4770" t="str">
        <f>INDEX('Vensim Variables'!$B:$B,MATCH(EPS!$B4770,'Vensim Variables'!$A:$A,0))</f>
        <v>g pollutant</v>
      </c>
      <c r="I4770" t="str">
        <f t="shared" si="148"/>
        <v>PM10</v>
      </c>
      <c r="J4770">
        <f>INDEX(NoSettings!$D:$D,MATCH(EPS!$A4770,NoSettings!$A:$A,0))</f>
        <v>1493090000</v>
      </c>
      <c r="K4770">
        <f>INDEX(GWP!$C$2:$C$13,MATCH(EPS!I4770,GWP!$B$2:$B$13,0))</f>
        <v>0</v>
      </c>
      <c r="L4770" s="4">
        <f t="shared" si="149"/>
        <v>0</v>
      </c>
    </row>
    <row r="4771" spans="1:12">
      <c r="A4771" t="s">
        <v>10375</v>
      </c>
      <c r="B4771" t="s">
        <v>7381</v>
      </c>
      <c r="C4771" t="s">
        <v>1740</v>
      </c>
      <c r="D4771" t="s">
        <v>6898</v>
      </c>
      <c r="E4771" t="s">
        <v>1709</v>
      </c>
      <c r="H4771" t="str">
        <f>INDEX('Vensim Variables'!$B:$B,MATCH(EPS!$B4771,'Vensim Variables'!$A:$A,0))</f>
        <v>g pollutant</v>
      </c>
      <c r="I4771" t="str">
        <f t="shared" si="148"/>
        <v>PM25</v>
      </c>
      <c r="J4771">
        <f>INDEX(NoSettings!$D:$D,MATCH(EPS!$A4771,NoSettings!$A:$A,0))</f>
        <v>1308310000</v>
      </c>
      <c r="K4771">
        <f>INDEX(GWP!$C$2:$C$13,MATCH(EPS!I4771,GWP!$B$2:$B$13,0))</f>
        <v>0</v>
      </c>
      <c r="L4771" s="4">
        <f t="shared" si="149"/>
        <v>0</v>
      </c>
    </row>
    <row r="4772" spans="1:12">
      <c r="A4772" t="s">
        <v>10376</v>
      </c>
      <c r="B4772" t="s">
        <v>7381</v>
      </c>
      <c r="C4772" t="s">
        <v>1740</v>
      </c>
      <c r="D4772" t="s">
        <v>6898</v>
      </c>
      <c r="E4772" t="s">
        <v>1710</v>
      </c>
      <c r="H4772" t="str">
        <f>INDEX('Vensim Variables'!$B:$B,MATCH(EPS!$B4772,'Vensim Variables'!$A:$A,0))</f>
        <v>g pollutant</v>
      </c>
      <c r="I4772" t="str">
        <f t="shared" si="148"/>
        <v>SOx</v>
      </c>
      <c r="J4772">
        <f>INDEX(NoSettings!$D:$D,MATCH(EPS!$A4772,NoSettings!$A:$A,0))</f>
        <v>5539510000</v>
      </c>
      <c r="K4772">
        <f>INDEX(GWP!$C$2:$C$13,MATCH(EPS!I4772,GWP!$B$2:$B$13,0))</f>
        <v>0</v>
      </c>
      <c r="L4772" s="4">
        <f t="shared" si="149"/>
        <v>0</v>
      </c>
    </row>
    <row r="4773" spans="1:12">
      <c r="A4773" t="s">
        <v>10377</v>
      </c>
      <c r="B4773" t="s">
        <v>7381</v>
      </c>
      <c r="C4773" t="s">
        <v>1740</v>
      </c>
      <c r="D4773" t="s">
        <v>6898</v>
      </c>
      <c r="E4773" t="s">
        <v>1711</v>
      </c>
      <c r="H4773" t="str">
        <f>INDEX('Vensim Variables'!$B:$B,MATCH(EPS!$B4773,'Vensim Variables'!$A:$A,0))</f>
        <v>g pollutant</v>
      </c>
      <c r="I4773" t="str">
        <f t="shared" si="148"/>
        <v>BC</v>
      </c>
      <c r="J4773">
        <f>INDEX(NoSettings!$D:$D,MATCH(EPS!$A4773,NoSettings!$A:$A,0))</f>
        <v>101299000</v>
      </c>
      <c r="K4773">
        <f>INDEX(GWP!$C$2:$C$13,MATCH(EPS!I4773,GWP!$B$2:$B$13,0))</f>
        <v>0</v>
      </c>
      <c r="L4773" s="4">
        <f t="shared" si="149"/>
        <v>0</v>
      </c>
    </row>
    <row r="4774" spans="1:12">
      <c r="A4774" t="s">
        <v>10378</v>
      </c>
      <c r="B4774" t="s">
        <v>7381</v>
      </c>
      <c r="C4774" t="s">
        <v>1740</v>
      </c>
      <c r="D4774" t="s">
        <v>6898</v>
      </c>
      <c r="E4774" t="s">
        <v>1712</v>
      </c>
      <c r="H4774" t="str">
        <f>INDEX('Vensim Variables'!$B:$B,MATCH(EPS!$B4774,'Vensim Variables'!$A:$A,0))</f>
        <v>g pollutant</v>
      </c>
      <c r="I4774" t="str">
        <f t="shared" si="148"/>
        <v>OC</v>
      </c>
      <c r="J4774">
        <f>INDEX(NoSettings!$D:$D,MATCH(EPS!$A4774,NoSettings!$A:$A,0))</f>
        <v>496793000</v>
      </c>
      <c r="K4774">
        <f>INDEX(GWP!$C$2:$C$13,MATCH(EPS!I4774,GWP!$B$2:$B$13,0))</f>
        <v>0</v>
      </c>
      <c r="L4774" s="4">
        <f t="shared" si="149"/>
        <v>0</v>
      </c>
    </row>
    <row r="4775" spans="1:12">
      <c r="A4775" t="s">
        <v>10379</v>
      </c>
      <c r="B4775" t="s">
        <v>7381</v>
      </c>
      <c r="C4775" t="s">
        <v>1740</v>
      </c>
      <c r="D4775" t="s">
        <v>6898</v>
      </c>
      <c r="E4775" t="s">
        <v>1713</v>
      </c>
      <c r="H4775" t="str">
        <f>INDEX('Vensim Variables'!$B:$B,MATCH(EPS!$B4775,'Vensim Variables'!$A:$A,0))</f>
        <v>g pollutant</v>
      </c>
      <c r="I4775" t="str">
        <f t="shared" si="148"/>
        <v>CH4</v>
      </c>
      <c r="J4775">
        <f>INDEX(NoSettings!$D:$D,MATCH(EPS!$A4775,NoSettings!$A:$A,0))</f>
        <v>47790000</v>
      </c>
      <c r="K4775">
        <f>INDEX(GWP!$C$2:$C$13,MATCH(EPS!I4775,GWP!$B$2:$B$13,0))</f>
        <v>28</v>
      </c>
      <c r="L4775" s="4">
        <f t="shared" si="149"/>
        <v>1.3381199999999999E-3</v>
      </c>
    </row>
    <row r="4776" spans="1:12">
      <c r="A4776" t="s">
        <v>10380</v>
      </c>
      <c r="B4776" t="s">
        <v>7381</v>
      </c>
      <c r="C4776" t="s">
        <v>1740</v>
      </c>
      <c r="D4776" t="s">
        <v>6898</v>
      </c>
      <c r="E4776" t="s">
        <v>1714</v>
      </c>
      <c r="H4776" t="str">
        <f>INDEX('Vensim Variables'!$B:$B,MATCH(EPS!$B4776,'Vensim Variables'!$A:$A,0))</f>
        <v>g pollutant</v>
      </c>
      <c r="I4776" t="str">
        <f t="shared" si="148"/>
        <v>N2O</v>
      </c>
      <c r="J4776">
        <f>INDEX(NoSettings!$D:$D,MATCH(EPS!$A4776,NoSettings!$A:$A,0))</f>
        <v>9558000</v>
      </c>
      <c r="K4776">
        <f>INDEX(GWP!$C$2:$C$13,MATCH(EPS!I4776,GWP!$B$2:$B$13,0))</f>
        <v>265</v>
      </c>
      <c r="L4776" s="4">
        <f t="shared" si="149"/>
        <v>2.53287E-3</v>
      </c>
    </row>
    <row r="4777" spans="1:12">
      <c r="A4777" t="s">
        <v>10381</v>
      </c>
      <c r="B4777" t="s">
        <v>7381</v>
      </c>
      <c r="C4777" t="s">
        <v>1740</v>
      </c>
      <c r="D4777" t="s">
        <v>6898</v>
      </c>
      <c r="E4777" t="s">
        <v>1715</v>
      </c>
      <c r="H4777" t="str">
        <f>INDEX('Vensim Variables'!$B:$B,MATCH(EPS!$B4777,'Vensim Variables'!$A:$A,0))</f>
        <v>g pollutant</v>
      </c>
      <c r="I4777" t="str">
        <f t="shared" si="148"/>
        <v>F gases</v>
      </c>
      <c r="J4777">
        <f>INDEX(NoSettings!$D:$D,MATCH(EPS!$A4777,NoSettings!$A:$A,0))</f>
        <v>0</v>
      </c>
      <c r="K4777">
        <f>INDEX(GWP!$C$2:$C$13,MATCH(EPS!I4777,GWP!$B$2:$B$13,0))</f>
        <v>1</v>
      </c>
      <c r="L4777" s="4">
        <f t="shared" si="149"/>
        <v>0</v>
      </c>
    </row>
    <row r="4778" spans="1:12">
      <c r="A4778" t="s">
        <v>10382</v>
      </c>
      <c r="B4778" t="s">
        <v>7381</v>
      </c>
      <c r="C4778" t="s">
        <v>1741</v>
      </c>
      <c r="D4778" t="s">
        <v>6874</v>
      </c>
      <c r="E4778" t="s">
        <v>1702</v>
      </c>
      <c r="H4778" t="str">
        <f>INDEX('Vensim Variables'!$B:$B,MATCH(EPS!$B4778,'Vensim Variables'!$A:$A,0))</f>
        <v>g pollutant</v>
      </c>
      <c r="I4778" t="str">
        <f t="shared" si="148"/>
        <v>CO2</v>
      </c>
      <c r="J4778">
        <f>INDEX(NoSettings!$D:$D,MATCH(EPS!$A4778,NoSettings!$A:$A,0))</f>
        <v>0</v>
      </c>
      <c r="K4778">
        <f>INDEX(GWP!$C$2:$C$13,MATCH(EPS!I4778,GWP!$B$2:$B$13,0))</f>
        <v>1</v>
      </c>
      <c r="L4778" s="4">
        <f t="shared" si="149"/>
        <v>0</v>
      </c>
    </row>
    <row r="4779" spans="1:12">
      <c r="A4779" t="s">
        <v>10383</v>
      </c>
      <c r="B4779" t="s">
        <v>7381</v>
      </c>
      <c r="C4779" t="s">
        <v>1741</v>
      </c>
      <c r="D4779" t="s">
        <v>6874</v>
      </c>
      <c r="E4779" t="s">
        <v>1705</v>
      </c>
      <c r="H4779" t="str">
        <f>INDEX('Vensim Variables'!$B:$B,MATCH(EPS!$B4779,'Vensim Variables'!$A:$A,0))</f>
        <v>g pollutant</v>
      </c>
      <c r="I4779" t="str">
        <f t="shared" si="148"/>
        <v>VOC</v>
      </c>
      <c r="J4779">
        <f>INDEX(NoSettings!$D:$D,MATCH(EPS!$A4779,NoSettings!$A:$A,0))</f>
        <v>0</v>
      </c>
      <c r="K4779">
        <f>INDEX(GWP!$C$2:$C$13,MATCH(EPS!I4779,GWP!$B$2:$B$13,0))</f>
        <v>0</v>
      </c>
      <c r="L4779" s="4">
        <f t="shared" si="149"/>
        <v>0</v>
      </c>
    </row>
    <row r="4780" spans="1:12">
      <c r="A4780" t="s">
        <v>10384</v>
      </c>
      <c r="B4780" t="s">
        <v>7381</v>
      </c>
      <c r="C4780" t="s">
        <v>1741</v>
      </c>
      <c r="D4780" t="s">
        <v>6874</v>
      </c>
      <c r="E4780" t="s">
        <v>1706</v>
      </c>
      <c r="H4780" t="str">
        <f>INDEX('Vensim Variables'!$B:$B,MATCH(EPS!$B4780,'Vensim Variables'!$A:$A,0))</f>
        <v>g pollutant</v>
      </c>
      <c r="I4780" t="str">
        <f t="shared" si="148"/>
        <v>CO</v>
      </c>
      <c r="J4780">
        <f>INDEX(NoSettings!$D:$D,MATCH(EPS!$A4780,NoSettings!$A:$A,0))</f>
        <v>0</v>
      </c>
      <c r="K4780">
        <f>INDEX(GWP!$C$2:$C$13,MATCH(EPS!I4780,GWP!$B$2:$B$13,0))</f>
        <v>0</v>
      </c>
      <c r="L4780" s="4">
        <f t="shared" si="149"/>
        <v>0</v>
      </c>
    </row>
    <row r="4781" spans="1:12">
      <c r="A4781" t="s">
        <v>10385</v>
      </c>
      <c r="B4781" t="s">
        <v>7381</v>
      </c>
      <c r="C4781" t="s">
        <v>1741</v>
      </c>
      <c r="D4781" t="s">
        <v>6874</v>
      </c>
      <c r="E4781" t="s">
        <v>1707</v>
      </c>
      <c r="H4781" t="str">
        <f>INDEX('Vensim Variables'!$B:$B,MATCH(EPS!$B4781,'Vensim Variables'!$A:$A,0))</f>
        <v>g pollutant</v>
      </c>
      <c r="I4781" t="str">
        <f t="shared" si="148"/>
        <v>NOx</v>
      </c>
      <c r="J4781">
        <f>INDEX(NoSettings!$D:$D,MATCH(EPS!$A4781,NoSettings!$A:$A,0))</f>
        <v>0</v>
      </c>
      <c r="K4781">
        <f>INDEX(GWP!$C$2:$C$13,MATCH(EPS!I4781,GWP!$B$2:$B$13,0))</f>
        <v>0</v>
      </c>
      <c r="L4781" s="4">
        <f t="shared" si="149"/>
        <v>0</v>
      </c>
    </row>
    <row r="4782" spans="1:12">
      <c r="A4782" t="s">
        <v>10386</v>
      </c>
      <c r="B4782" t="s">
        <v>7381</v>
      </c>
      <c r="C4782" t="s">
        <v>1741</v>
      </c>
      <c r="D4782" t="s">
        <v>6874</v>
      </c>
      <c r="E4782" t="s">
        <v>1708</v>
      </c>
      <c r="H4782" t="str">
        <f>INDEX('Vensim Variables'!$B:$B,MATCH(EPS!$B4782,'Vensim Variables'!$A:$A,0))</f>
        <v>g pollutant</v>
      </c>
      <c r="I4782" t="str">
        <f t="shared" si="148"/>
        <v>PM10</v>
      </c>
      <c r="J4782">
        <f>INDEX(NoSettings!$D:$D,MATCH(EPS!$A4782,NoSettings!$A:$A,0))</f>
        <v>0</v>
      </c>
      <c r="K4782">
        <f>INDEX(GWP!$C$2:$C$13,MATCH(EPS!I4782,GWP!$B$2:$B$13,0))</f>
        <v>0</v>
      </c>
      <c r="L4782" s="4">
        <f t="shared" si="149"/>
        <v>0</v>
      </c>
    </row>
    <row r="4783" spans="1:12">
      <c r="A4783" t="s">
        <v>10387</v>
      </c>
      <c r="B4783" t="s">
        <v>7381</v>
      </c>
      <c r="C4783" t="s">
        <v>1741</v>
      </c>
      <c r="D4783" t="s">
        <v>6874</v>
      </c>
      <c r="E4783" t="s">
        <v>1709</v>
      </c>
      <c r="H4783" t="str">
        <f>INDEX('Vensim Variables'!$B:$B,MATCH(EPS!$B4783,'Vensim Variables'!$A:$A,0))</f>
        <v>g pollutant</v>
      </c>
      <c r="I4783" t="str">
        <f t="shared" si="148"/>
        <v>PM25</v>
      </c>
      <c r="J4783">
        <f>INDEX(NoSettings!$D:$D,MATCH(EPS!$A4783,NoSettings!$A:$A,0))</f>
        <v>0</v>
      </c>
      <c r="K4783">
        <f>INDEX(GWP!$C$2:$C$13,MATCH(EPS!I4783,GWP!$B$2:$B$13,0))</f>
        <v>0</v>
      </c>
      <c r="L4783" s="4">
        <f t="shared" si="149"/>
        <v>0</v>
      </c>
    </row>
    <row r="4784" spans="1:12">
      <c r="A4784" t="s">
        <v>10388</v>
      </c>
      <c r="B4784" t="s">
        <v>7381</v>
      </c>
      <c r="C4784" t="s">
        <v>1741</v>
      </c>
      <c r="D4784" t="s">
        <v>6874</v>
      </c>
      <c r="E4784" t="s">
        <v>1710</v>
      </c>
      <c r="H4784" t="str">
        <f>INDEX('Vensim Variables'!$B:$B,MATCH(EPS!$B4784,'Vensim Variables'!$A:$A,0))</f>
        <v>g pollutant</v>
      </c>
      <c r="I4784" t="str">
        <f t="shared" si="148"/>
        <v>SOx</v>
      </c>
      <c r="J4784">
        <f>INDEX(NoSettings!$D:$D,MATCH(EPS!$A4784,NoSettings!$A:$A,0))</f>
        <v>0</v>
      </c>
      <c r="K4784">
        <f>INDEX(GWP!$C$2:$C$13,MATCH(EPS!I4784,GWP!$B$2:$B$13,0))</f>
        <v>0</v>
      </c>
      <c r="L4784" s="4">
        <f t="shared" si="149"/>
        <v>0</v>
      </c>
    </row>
    <row r="4785" spans="1:12">
      <c r="A4785" t="s">
        <v>10389</v>
      </c>
      <c r="B4785" t="s">
        <v>7381</v>
      </c>
      <c r="C4785" t="s">
        <v>1741</v>
      </c>
      <c r="D4785" t="s">
        <v>6874</v>
      </c>
      <c r="E4785" t="s">
        <v>1711</v>
      </c>
      <c r="H4785" t="str">
        <f>INDEX('Vensim Variables'!$B:$B,MATCH(EPS!$B4785,'Vensim Variables'!$A:$A,0))</f>
        <v>g pollutant</v>
      </c>
      <c r="I4785" t="str">
        <f t="shared" si="148"/>
        <v>BC</v>
      </c>
      <c r="J4785">
        <f>INDEX(NoSettings!$D:$D,MATCH(EPS!$A4785,NoSettings!$A:$A,0))</f>
        <v>0</v>
      </c>
      <c r="K4785">
        <f>INDEX(GWP!$C$2:$C$13,MATCH(EPS!I4785,GWP!$B$2:$B$13,0))</f>
        <v>0</v>
      </c>
      <c r="L4785" s="4">
        <f t="shared" si="149"/>
        <v>0</v>
      </c>
    </row>
    <row r="4786" spans="1:12">
      <c r="A4786" t="s">
        <v>10390</v>
      </c>
      <c r="B4786" t="s">
        <v>7381</v>
      </c>
      <c r="C4786" t="s">
        <v>1741</v>
      </c>
      <c r="D4786" t="s">
        <v>6874</v>
      </c>
      <c r="E4786" t="s">
        <v>1712</v>
      </c>
      <c r="H4786" t="str">
        <f>INDEX('Vensim Variables'!$B:$B,MATCH(EPS!$B4786,'Vensim Variables'!$A:$A,0))</f>
        <v>g pollutant</v>
      </c>
      <c r="I4786" t="str">
        <f t="shared" si="148"/>
        <v>OC</v>
      </c>
      <c r="J4786">
        <f>INDEX(NoSettings!$D:$D,MATCH(EPS!$A4786,NoSettings!$A:$A,0))</f>
        <v>0</v>
      </c>
      <c r="K4786">
        <f>INDEX(GWP!$C$2:$C$13,MATCH(EPS!I4786,GWP!$B$2:$B$13,0))</f>
        <v>0</v>
      </c>
      <c r="L4786" s="4">
        <f t="shared" si="149"/>
        <v>0</v>
      </c>
    </row>
    <row r="4787" spans="1:12">
      <c r="A4787" t="s">
        <v>10391</v>
      </c>
      <c r="B4787" t="s">
        <v>7381</v>
      </c>
      <c r="C4787" t="s">
        <v>1741</v>
      </c>
      <c r="D4787" t="s">
        <v>6874</v>
      </c>
      <c r="E4787" t="s">
        <v>1713</v>
      </c>
      <c r="H4787" t="str">
        <f>INDEX('Vensim Variables'!$B:$B,MATCH(EPS!$B4787,'Vensim Variables'!$A:$A,0))</f>
        <v>g pollutant</v>
      </c>
      <c r="I4787" t="str">
        <f t="shared" si="148"/>
        <v>CH4</v>
      </c>
      <c r="J4787">
        <f>INDEX(NoSettings!$D:$D,MATCH(EPS!$A4787,NoSettings!$A:$A,0))</f>
        <v>0</v>
      </c>
      <c r="K4787">
        <f>INDEX(GWP!$C$2:$C$13,MATCH(EPS!I4787,GWP!$B$2:$B$13,0))</f>
        <v>28</v>
      </c>
      <c r="L4787" s="4">
        <f t="shared" si="149"/>
        <v>0</v>
      </c>
    </row>
    <row r="4788" spans="1:12">
      <c r="A4788" t="s">
        <v>10392</v>
      </c>
      <c r="B4788" t="s">
        <v>7381</v>
      </c>
      <c r="C4788" t="s">
        <v>1741</v>
      </c>
      <c r="D4788" t="s">
        <v>6874</v>
      </c>
      <c r="E4788" t="s">
        <v>1714</v>
      </c>
      <c r="H4788" t="str">
        <f>INDEX('Vensim Variables'!$B:$B,MATCH(EPS!$B4788,'Vensim Variables'!$A:$A,0))</f>
        <v>g pollutant</v>
      </c>
      <c r="I4788" t="str">
        <f t="shared" si="148"/>
        <v>N2O</v>
      </c>
      <c r="J4788">
        <f>INDEX(NoSettings!$D:$D,MATCH(EPS!$A4788,NoSettings!$A:$A,0))</f>
        <v>0</v>
      </c>
      <c r="K4788">
        <f>INDEX(GWP!$C$2:$C$13,MATCH(EPS!I4788,GWP!$B$2:$B$13,0))</f>
        <v>265</v>
      </c>
      <c r="L4788" s="4">
        <f t="shared" si="149"/>
        <v>0</v>
      </c>
    </row>
    <row r="4789" spans="1:12">
      <c r="A4789" t="s">
        <v>10393</v>
      </c>
      <c r="B4789" t="s">
        <v>7381</v>
      </c>
      <c r="C4789" t="s">
        <v>1741</v>
      </c>
      <c r="D4789" t="s">
        <v>6874</v>
      </c>
      <c r="E4789" t="s">
        <v>1715</v>
      </c>
      <c r="H4789" t="str">
        <f>INDEX('Vensim Variables'!$B:$B,MATCH(EPS!$B4789,'Vensim Variables'!$A:$A,0))</f>
        <v>g pollutant</v>
      </c>
      <c r="I4789" t="str">
        <f t="shared" si="148"/>
        <v>F gases</v>
      </c>
      <c r="J4789">
        <f>INDEX(NoSettings!$D:$D,MATCH(EPS!$A4789,NoSettings!$A:$A,0))</f>
        <v>0</v>
      </c>
      <c r="K4789">
        <f>INDEX(GWP!$C$2:$C$13,MATCH(EPS!I4789,GWP!$B$2:$B$13,0))</f>
        <v>1</v>
      </c>
      <c r="L4789" s="4">
        <f t="shared" si="149"/>
        <v>0</v>
      </c>
    </row>
    <row r="4790" spans="1:12">
      <c r="A4790" t="s">
        <v>10394</v>
      </c>
      <c r="B4790" t="s">
        <v>7381</v>
      </c>
      <c r="C4790" t="s">
        <v>1741</v>
      </c>
      <c r="D4790" t="s">
        <v>6875</v>
      </c>
      <c r="E4790" t="s">
        <v>1702</v>
      </c>
      <c r="H4790" t="str">
        <f>INDEX('Vensim Variables'!$B:$B,MATCH(EPS!$B4790,'Vensim Variables'!$A:$A,0))</f>
        <v>g pollutant</v>
      </c>
      <c r="I4790" t="str">
        <f t="shared" si="148"/>
        <v>CO2</v>
      </c>
      <c r="J4790">
        <f>INDEX(NoSettings!$D:$D,MATCH(EPS!$A4790,NoSettings!$A:$A,0))</f>
        <v>0</v>
      </c>
      <c r="K4790">
        <f>INDEX(GWP!$C$2:$C$13,MATCH(EPS!I4790,GWP!$B$2:$B$13,0))</f>
        <v>1</v>
      </c>
      <c r="L4790" s="4">
        <f t="shared" si="149"/>
        <v>0</v>
      </c>
    </row>
    <row r="4791" spans="1:12">
      <c r="A4791" t="s">
        <v>10395</v>
      </c>
      <c r="B4791" t="s">
        <v>7381</v>
      </c>
      <c r="C4791" t="s">
        <v>1741</v>
      </c>
      <c r="D4791" t="s">
        <v>6875</v>
      </c>
      <c r="E4791" t="s">
        <v>1705</v>
      </c>
      <c r="H4791" t="str">
        <f>INDEX('Vensim Variables'!$B:$B,MATCH(EPS!$B4791,'Vensim Variables'!$A:$A,0))</f>
        <v>g pollutant</v>
      </c>
      <c r="I4791" t="str">
        <f t="shared" si="148"/>
        <v>VOC</v>
      </c>
      <c r="J4791">
        <f>INDEX(NoSettings!$D:$D,MATCH(EPS!$A4791,NoSettings!$A:$A,0))</f>
        <v>0</v>
      </c>
      <c r="K4791">
        <f>INDEX(GWP!$C$2:$C$13,MATCH(EPS!I4791,GWP!$B$2:$B$13,0))</f>
        <v>0</v>
      </c>
      <c r="L4791" s="4">
        <f t="shared" si="149"/>
        <v>0</v>
      </c>
    </row>
    <row r="4792" spans="1:12">
      <c r="A4792" t="s">
        <v>10396</v>
      </c>
      <c r="B4792" t="s">
        <v>7381</v>
      </c>
      <c r="C4792" t="s">
        <v>1741</v>
      </c>
      <c r="D4792" t="s">
        <v>6875</v>
      </c>
      <c r="E4792" t="s">
        <v>1706</v>
      </c>
      <c r="H4792" t="str">
        <f>INDEX('Vensim Variables'!$B:$B,MATCH(EPS!$B4792,'Vensim Variables'!$A:$A,0))</f>
        <v>g pollutant</v>
      </c>
      <c r="I4792" t="str">
        <f t="shared" si="148"/>
        <v>CO</v>
      </c>
      <c r="J4792">
        <f>INDEX(NoSettings!$D:$D,MATCH(EPS!$A4792,NoSettings!$A:$A,0))</f>
        <v>0</v>
      </c>
      <c r="K4792">
        <f>INDEX(GWP!$C$2:$C$13,MATCH(EPS!I4792,GWP!$B$2:$B$13,0))</f>
        <v>0</v>
      </c>
      <c r="L4792" s="4">
        <f t="shared" si="149"/>
        <v>0</v>
      </c>
    </row>
    <row r="4793" spans="1:12">
      <c r="A4793" t="s">
        <v>10397</v>
      </c>
      <c r="B4793" t="s">
        <v>7381</v>
      </c>
      <c r="C4793" t="s">
        <v>1741</v>
      </c>
      <c r="D4793" t="s">
        <v>6875</v>
      </c>
      <c r="E4793" t="s">
        <v>1707</v>
      </c>
      <c r="H4793" t="str">
        <f>INDEX('Vensim Variables'!$B:$B,MATCH(EPS!$B4793,'Vensim Variables'!$A:$A,0))</f>
        <v>g pollutant</v>
      </c>
      <c r="I4793" t="str">
        <f t="shared" si="148"/>
        <v>NOx</v>
      </c>
      <c r="J4793">
        <f>INDEX(NoSettings!$D:$D,MATCH(EPS!$A4793,NoSettings!$A:$A,0))</f>
        <v>0</v>
      </c>
      <c r="K4793">
        <f>INDEX(GWP!$C$2:$C$13,MATCH(EPS!I4793,GWP!$B$2:$B$13,0))</f>
        <v>0</v>
      </c>
      <c r="L4793" s="4">
        <f t="shared" si="149"/>
        <v>0</v>
      </c>
    </row>
    <row r="4794" spans="1:12">
      <c r="A4794" t="s">
        <v>10398</v>
      </c>
      <c r="B4794" t="s">
        <v>7381</v>
      </c>
      <c r="C4794" t="s">
        <v>1741</v>
      </c>
      <c r="D4794" t="s">
        <v>6875</v>
      </c>
      <c r="E4794" t="s">
        <v>1708</v>
      </c>
      <c r="H4794" t="str">
        <f>INDEX('Vensim Variables'!$B:$B,MATCH(EPS!$B4794,'Vensim Variables'!$A:$A,0))</f>
        <v>g pollutant</v>
      </c>
      <c r="I4794" t="str">
        <f t="shared" si="148"/>
        <v>PM10</v>
      </c>
      <c r="J4794">
        <f>INDEX(NoSettings!$D:$D,MATCH(EPS!$A4794,NoSettings!$A:$A,0))</f>
        <v>0</v>
      </c>
      <c r="K4794">
        <f>INDEX(GWP!$C$2:$C$13,MATCH(EPS!I4794,GWP!$B$2:$B$13,0))</f>
        <v>0</v>
      </c>
      <c r="L4794" s="4">
        <f t="shared" si="149"/>
        <v>0</v>
      </c>
    </row>
    <row r="4795" spans="1:12">
      <c r="A4795" t="s">
        <v>10399</v>
      </c>
      <c r="B4795" t="s">
        <v>7381</v>
      </c>
      <c r="C4795" t="s">
        <v>1741</v>
      </c>
      <c r="D4795" t="s">
        <v>6875</v>
      </c>
      <c r="E4795" t="s">
        <v>1709</v>
      </c>
      <c r="H4795" t="str">
        <f>INDEX('Vensim Variables'!$B:$B,MATCH(EPS!$B4795,'Vensim Variables'!$A:$A,0))</f>
        <v>g pollutant</v>
      </c>
      <c r="I4795" t="str">
        <f t="shared" si="148"/>
        <v>PM25</v>
      </c>
      <c r="J4795">
        <f>INDEX(NoSettings!$D:$D,MATCH(EPS!$A4795,NoSettings!$A:$A,0))</f>
        <v>0</v>
      </c>
      <c r="K4795">
        <f>INDEX(GWP!$C$2:$C$13,MATCH(EPS!I4795,GWP!$B$2:$B$13,0))</f>
        <v>0</v>
      </c>
      <c r="L4795" s="4">
        <f t="shared" si="149"/>
        <v>0</v>
      </c>
    </row>
    <row r="4796" spans="1:12">
      <c r="A4796" t="s">
        <v>10400</v>
      </c>
      <c r="B4796" t="s">
        <v>7381</v>
      </c>
      <c r="C4796" t="s">
        <v>1741</v>
      </c>
      <c r="D4796" t="s">
        <v>6875</v>
      </c>
      <c r="E4796" t="s">
        <v>1710</v>
      </c>
      <c r="H4796" t="str">
        <f>INDEX('Vensim Variables'!$B:$B,MATCH(EPS!$B4796,'Vensim Variables'!$A:$A,0))</f>
        <v>g pollutant</v>
      </c>
      <c r="I4796" t="str">
        <f t="shared" si="148"/>
        <v>SOx</v>
      </c>
      <c r="J4796">
        <f>INDEX(NoSettings!$D:$D,MATCH(EPS!$A4796,NoSettings!$A:$A,0))</f>
        <v>0</v>
      </c>
      <c r="K4796">
        <f>INDEX(GWP!$C$2:$C$13,MATCH(EPS!I4796,GWP!$B$2:$B$13,0))</f>
        <v>0</v>
      </c>
      <c r="L4796" s="4">
        <f t="shared" si="149"/>
        <v>0</v>
      </c>
    </row>
    <row r="4797" spans="1:12">
      <c r="A4797" t="s">
        <v>10401</v>
      </c>
      <c r="B4797" t="s">
        <v>7381</v>
      </c>
      <c r="C4797" t="s">
        <v>1741</v>
      </c>
      <c r="D4797" t="s">
        <v>6875</v>
      </c>
      <c r="E4797" t="s">
        <v>1711</v>
      </c>
      <c r="H4797" t="str">
        <f>INDEX('Vensim Variables'!$B:$B,MATCH(EPS!$B4797,'Vensim Variables'!$A:$A,0))</f>
        <v>g pollutant</v>
      </c>
      <c r="I4797" t="str">
        <f t="shared" si="148"/>
        <v>BC</v>
      </c>
      <c r="J4797">
        <f>INDEX(NoSettings!$D:$D,MATCH(EPS!$A4797,NoSettings!$A:$A,0))</f>
        <v>0</v>
      </c>
      <c r="K4797">
        <f>INDEX(GWP!$C$2:$C$13,MATCH(EPS!I4797,GWP!$B$2:$B$13,0))</f>
        <v>0</v>
      </c>
      <c r="L4797" s="4">
        <f t="shared" si="149"/>
        <v>0</v>
      </c>
    </row>
    <row r="4798" spans="1:12">
      <c r="A4798" t="s">
        <v>10402</v>
      </c>
      <c r="B4798" t="s">
        <v>7381</v>
      </c>
      <c r="C4798" t="s">
        <v>1741</v>
      </c>
      <c r="D4798" t="s">
        <v>6875</v>
      </c>
      <c r="E4798" t="s">
        <v>1712</v>
      </c>
      <c r="H4798" t="str">
        <f>INDEX('Vensim Variables'!$B:$B,MATCH(EPS!$B4798,'Vensim Variables'!$A:$A,0))</f>
        <v>g pollutant</v>
      </c>
      <c r="I4798" t="str">
        <f t="shared" si="148"/>
        <v>OC</v>
      </c>
      <c r="J4798">
        <f>INDEX(NoSettings!$D:$D,MATCH(EPS!$A4798,NoSettings!$A:$A,0))</f>
        <v>0</v>
      </c>
      <c r="K4798">
        <f>INDEX(GWP!$C$2:$C$13,MATCH(EPS!I4798,GWP!$B$2:$B$13,0))</f>
        <v>0</v>
      </c>
      <c r="L4798" s="4">
        <f t="shared" si="149"/>
        <v>0</v>
      </c>
    </row>
    <row r="4799" spans="1:12">
      <c r="A4799" t="s">
        <v>10403</v>
      </c>
      <c r="B4799" t="s">
        <v>7381</v>
      </c>
      <c r="C4799" t="s">
        <v>1741</v>
      </c>
      <c r="D4799" t="s">
        <v>6875</v>
      </c>
      <c r="E4799" t="s">
        <v>1713</v>
      </c>
      <c r="H4799" t="str">
        <f>INDEX('Vensim Variables'!$B:$B,MATCH(EPS!$B4799,'Vensim Variables'!$A:$A,0))</f>
        <v>g pollutant</v>
      </c>
      <c r="I4799" t="str">
        <f t="shared" si="148"/>
        <v>CH4</v>
      </c>
      <c r="J4799">
        <f>INDEX(NoSettings!$D:$D,MATCH(EPS!$A4799,NoSettings!$A:$A,0))</f>
        <v>0</v>
      </c>
      <c r="K4799">
        <f>INDEX(GWP!$C$2:$C$13,MATCH(EPS!I4799,GWP!$B$2:$B$13,0))</f>
        <v>28</v>
      </c>
      <c r="L4799" s="4">
        <f t="shared" si="149"/>
        <v>0</v>
      </c>
    </row>
    <row r="4800" spans="1:12">
      <c r="A4800" t="s">
        <v>10404</v>
      </c>
      <c r="B4800" t="s">
        <v>7381</v>
      </c>
      <c r="C4800" t="s">
        <v>1741</v>
      </c>
      <c r="D4800" t="s">
        <v>6875</v>
      </c>
      <c r="E4800" t="s">
        <v>1714</v>
      </c>
      <c r="H4800" t="str">
        <f>INDEX('Vensim Variables'!$B:$B,MATCH(EPS!$B4800,'Vensim Variables'!$A:$A,0))</f>
        <v>g pollutant</v>
      </c>
      <c r="I4800" t="str">
        <f t="shared" si="148"/>
        <v>N2O</v>
      </c>
      <c r="J4800">
        <f>INDEX(NoSettings!$D:$D,MATCH(EPS!$A4800,NoSettings!$A:$A,0))</f>
        <v>0</v>
      </c>
      <c r="K4800">
        <f>INDEX(GWP!$C$2:$C$13,MATCH(EPS!I4800,GWP!$B$2:$B$13,0))</f>
        <v>265</v>
      </c>
      <c r="L4800" s="4">
        <f t="shared" si="149"/>
        <v>0</v>
      </c>
    </row>
    <row r="4801" spans="1:12">
      <c r="A4801" t="s">
        <v>10405</v>
      </c>
      <c r="B4801" t="s">
        <v>7381</v>
      </c>
      <c r="C4801" t="s">
        <v>1741</v>
      </c>
      <c r="D4801" t="s">
        <v>6875</v>
      </c>
      <c r="E4801" t="s">
        <v>1715</v>
      </c>
      <c r="H4801" t="str">
        <f>INDEX('Vensim Variables'!$B:$B,MATCH(EPS!$B4801,'Vensim Variables'!$A:$A,0))</f>
        <v>g pollutant</v>
      </c>
      <c r="I4801" t="str">
        <f t="shared" si="148"/>
        <v>F gases</v>
      </c>
      <c r="J4801">
        <f>INDEX(NoSettings!$D:$D,MATCH(EPS!$A4801,NoSettings!$A:$A,0))</f>
        <v>0</v>
      </c>
      <c r="K4801">
        <f>INDEX(GWP!$C$2:$C$13,MATCH(EPS!I4801,GWP!$B$2:$B$13,0))</f>
        <v>1</v>
      </c>
      <c r="L4801" s="4">
        <f t="shared" si="149"/>
        <v>0</v>
      </c>
    </row>
    <row r="4802" spans="1:12">
      <c r="A4802" t="s">
        <v>10406</v>
      </c>
      <c r="B4802" t="s">
        <v>7381</v>
      </c>
      <c r="C4802" t="s">
        <v>1741</v>
      </c>
      <c r="D4802" t="s">
        <v>6876</v>
      </c>
      <c r="E4802" t="s">
        <v>1702</v>
      </c>
      <c r="H4802" t="str">
        <f>INDEX('Vensim Variables'!$B:$B,MATCH(EPS!$B4802,'Vensim Variables'!$A:$A,0))</f>
        <v>g pollutant</v>
      </c>
      <c r="I4802" t="str">
        <f t="shared" si="148"/>
        <v>CO2</v>
      </c>
      <c r="J4802">
        <f>INDEX(NoSettings!$D:$D,MATCH(EPS!$A4802,NoSettings!$A:$A,0))</f>
        <v>0</v>
      </c>
      <c r="K4802">
        <f>INDEX(GWP!$C$2:$C$13,MATCH(EPS!I4802,GWP!$B$2:$B$13,0))</f>
        <v>1</v>
      </c>
      <c r="L4802" s="4">
        <f t="shared" si="149"/>
        <v>0</v>
      </c>
    </row>
    <row r="4803" spans="1:12">
      <c r="A4803" t="s">
        <v>10407</v>
      </c>
      <c r="B4803" t="s">
        <v>7381</v>
      </c>
      <c r="C4803" t="s">
        <v>1741</v>
      </c>
      <c r="D4803" t="s">
        <v>6876</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INDEX(NoSettings!$D:$D,MATCH(EPS!$A4803,NoSettings!$A:$A,0))</f>
        <v>0</v>
      </c>
      <c r="K4803">
        <f>INDEX(GWP!$C$2:$C$13,MATCH(EPS!I4803,GWP!$B$2:$B$13,0))</f>
        <v>0</v>
      </c>
      <c r="L4803" s="4">
        <f t="shared" ref="L4803:L4866" si="151">IF(H4803="g pollutant",K4803*J4803/10^12,IF(H4803="MMTCO2e",J4803,IF(H4803="MWh",J4803,0)))</f>
        <v>0</v>
      </c>
    </row>
    <row r="4804" spans="1:12">
      <c r="A4804" t="s">
        <v>10408</v>
      </c>
      <c r="B4804" t="s">
        <v>7381</v>
      </c>
      <c r="C4804" t="s">
        <v>1741</v>
      </c>
      <c r="D4804" t="s">
        <v>6876</v>
      </c>
      <c r="E4804" t="s">
        <v>1706</v>
      </c>
      <c r="H4804" t="str">
        <f>INDEX('Vensim Variables'!$B:$B,MATCH(EPS!$B4804,'Vensim Variables'!$A:$A,0))</f>
        <v>g pollutant</v>
      </c>
      <c r="I4804" t="str">
        <f t="shared" si="150"/>
        <v>CO</v>
      </c>
      <c r="J4804">
        <f>INDEX(NoSettings!$D:$D,MATCH(EPS!$A4804,NoSettings!$A:$A,0))</f>
        <v>0</v>
      </c>
      <c r="K4804">
        <f>INDEX(GWP!$C$2:$C$13,MATCH(EPS!I4804,GWP!$B$2:$B$13,0))</f>
        <v>0</v>
      </c>
      <c r="L4804" s="4">
        <f t="shared" si="151"/>
        <v>0</v>
      </c>
    </row>
    <row r="4805" spans="1:12">
      <c r="A4805" t="s">
        <v>10409</v>
      </c>
      <c r="B4805" t="s">
        <v>7381</v>
      </c>
      <c r="C4805" t="s">
        <v>1741</v>
      </c>
      <c r="D4805" t="s">
        <v>6876</v>
      </c>
      <c r="E4805" t="s">
        <v>1707</v>
      </c>
      <c r="H4805" t="str">
        <f>INDEX('Vensim Variables'!$B:$B,MATCH(EPS!$B4805,'Vensim Variables'!$A:$A,0))</f>
        <v>g pollutant</v>
      </c>
      <c r="I4805" t="str">
        <f t="shared" si="150"/>
        <v>NOx</v>
      </c>
      <c r="J4805">
        <f>INDEX(NoSettings!$D:$D,MATCH(EPS!$A4805,NoSettings!$A:$A,0))</f>
        <v>0</v>
      </c>
      <c r="K4805">
        <f>INDEX(GWP!$C$2:$C$13,MATCH(EPS!I4805,GWP!$B$2:$B$13,0))</f>
        <v>0</v>
      </c>
      <c r="L4805" s="4">
        <f t="shared" si="151"/>
        <v>0</v>
      </c>
    </row>
    <row r="4806" spans="1:12">
      <c r="A4806" t="s">
        <v>10410</v>
      </c>
      <c r="B4806" t="s">
        <v>7381</v>
      </c>
      <c r="C4806" t="s">
        <v>1741</v>
      </c>
      <c r="D4806" t="s">
        <v>6876</v>
      </c>
      <c r="E4806" t="s">
        <v>1708</v>
      </c>
      <c r="H4806" t="str">
        <f>INDEX('Vensim Variables'!$B:$B,MATCH(EPS!$B4806,'Vensim Variables'!$A:$A,0))</f>
        <v>g pollutant</v>
      </c>
      <c r="I4806" t="str">
        <f t="shared" si="150"/>
        <v>PM10</v>
      </c>
      <c r="J4806">
        <f>INDEX(NoSettings!$D:$D,MATCH(EPS!$A4806,NoSettings!$A:$A,0))</f>
        <v>0</v>
      </c>
      <c r="K4806">
        <f>INDEX(GWP!$C$2:$C$13,MATCH(EPS!I4806,GWP!$B$2:$B$13,0))</f>
        <v>0</v>
      </c>
      <c r="L4806" s="4">
        <f t="shared" si="151"/>
        <v>0</v>
      </c>
    </row>
    <row r="4807" spans="1:12">
      <c r="A4807" t="s">
        <v>10411</v>
      </c>
      <c r="B4807" t="s">
        <v>7381</v>
      </c>
      <c r="C4807" t="s">
        <v>1741</v>
      </c>
      <c r="D4807" t="s">
        <v>6876</v>
      </c>
      <c r="E4807" t="s">
        <v>1709</v>
      </c>
      <c r="H4807" t="str">
        <f>INDEX('Vensim Variables'!$B:$B,MATCH(EPS!$B4807,'Vensim Variables'!$A:$A,0))</f>
        <v>g pollutant</v>
      </c>
      <c r="I4807" t="str">
        <f t="shared" si="150"/>
        <v>PM25</v>
      </c>
      <c r="J4807">
        <f>INDEX(NoSettings!$D:$D,MATCH(EPS!$A4807,NoSettings!$A:$A,0))</f>
        <v>0</v>
      </c>
      <c r="K4807">
        <f>INDEX(GWP!$C$2:$C$13,MATCH(EPS!I4807,GWP!$B$2:$B$13,0))</f>
        <v>0</v>
      </c>
      <c r="L4807" s="4">
        <f t="shared" si="151"/>
        <v>0</v>
      </c>
    </row>
    <row r="4808" spans="1:12">
      <c r="A4808" t="s">
        <v>10412</v>
      </c>
      <c r="B4808" t="s">
        <v>7381</v>
      </c>
      <c r="C4808" t="s">
        <v>1741</v>
      </c>
      <c r="D4808" t="s">
        <v>6876</v>
      </c>
      <c r="E4808" t="s">
        <v>1710</v>
      </c>
      <c r="H4808" t="str">
        <f>INDEX('Vensim Variables'!$B:$B,MATCH(EPS!$B4808,'Vensim Variables'!$A:$A,0))</f>
        <v>g pollutant</v>
      </c>
      <c r="I4808" t="str">
        <f t="shared" si="150"/>
        <v>SOx</v>
      </c>
      <c r="J4808">
        <f>INDEX(NoSettings!$D:$D,MATCH(EPS!$A4808,NoSettings!$A:$A,0))</f>
        <v>0</v>
      </c>
      <c r="K4808">
        <f>INDEX(GWP!$C$2:$C$13,MATCH(EPS!I4808,GWP!$B$2:$B$13,0))</f>
        <v>0</v>
      </c>
      <c r="L4808" s="4">
        <f t="shared" si="151"/>
        <v>0</v>
      </c>
    </row>
    <row r="4809" spans="1:12">
      <c r="A4809" t="s">
        <v>10413</v>
      </c>
      <c r="B4809" t="s">
        <v>7381</v>
      </c>
      <c r="C4809" t="s">
        <v>1741</v>
      </c>
      <c r="D4809" t="s">
        <v>6876</v>
      </c>
      <c r="E4809" t="s">
        <v>1711</v>
      </c>
      <c r="H4809" t="str">
        <f>INDEX('Vensim Variables'!$B:$B,MATCH(EPS!$B4809,'Vensim Variables'!$A:$A,0))</f>
        <v>g pollutant</v>
      </c>
      <c r="I4809" t="str">
        <f t="shared" si="150"/>
        <v>BC</v>
      </c>
      <c r="J4809">
        <f>INDEX(NoSettings!$D:$D,MATCH(EPS!$A4809,NoSettings!$A:$A,0))</f>
        <v>0</v>
      </c>
      <c r="K4809">
        <f>INDEX(GWP!$C$2:$C$13,MATCH(EPS!I4809,GWP!$B$2:$B$13,0))</f>
        <v>0</v>
      </c>
      <c r="L4809" s="4">
        <f t="shared" si="151"/>
        <v>0</v>
      </c>
    </row>
    <row r="4810" spans="1:12">
      <c r="A4810" t="s">
        <v>10414</v>
      </c>
      <c r="B4810" t="s">
        <v>7381</v>
      </c>
      <c r="C4810" t="s">
        <v>1741</v>
      </c>
      <c r="D4810" t="s">
        <v>6876</v>
      </c>
      <c r="E4810" t="s">
        <v>1712</v>
      </c>
      <c r="H4810" t="str">
        <f>INDEX('Vensim Variables'!$B:$B,MATCH(EPS!$B4810,'Vensim Variables'!$A:$A,0))</f>
        <v>g pollutant</v>
      </c>
      <c r="I4810" t="str">
        <f t="shared" si="150"/>
        <v>OC</v>
      </c>
      <c r="J4810">
        <f>INDEX(NoSettings!$D:$D,MATCH(EPS!$A4810,NoSettings!$A:$A,0))</f>
        <v>0</v>
      </c>
      <c r="K4810">
        <f>INDEX(GWP!$C$2:$C$13,MATCH(EPS!I4810,GWP!$B$2:$B$13,0))</f>
        <v>0</v>
      </c>
      <c r="L4810" s="4">
        <f t="shared" si="151"/>
        <v>0</v>
      </c>
    </row>
    <row r="4811" spans="1:12">
      <c r="A4811" t="s">
        <v>10415</v>
      </c>
      <c r="B4811" t="s">
        <v>7381</v>
      </c>
      <c r="C4811" t="s">
        <v>1741</v>
      </c>
      <c r="D4811" t="s">
        <v>6876</v>
      </c>
      <c r="E4811" t="s">
        <v>1713</v>
      </c>
      <c r="H4811" t="str">
        <f>INDEX('Vensim Variables'!$B:$B,MATCH(EPS!$B4811,'Vensim Variables'!$A:$A,0))</f>
        <v>g pollutant</v>
      </c>
      <c r="I4811" t="str">
        <f t="shared" si="150"/>
        <v>CH4</v>
      </c>
      <c r="J4811">
        <f>INDEX(NoSettings!$D:$D,MATCH(EPS!$A4811,NoSettings!$A:$A,0))</f>
        <v>0</v>
      </c>
      <c r="K4811">
        <f>INDEX(GWP!$C$2:$C$13,MATCH(EPS!I4811,GWP!$B$2:$B$13,0))</f>
        <v>28</v>
      </c>
      <c r="L4811" s="4">
        <f t="shared" si="151"/>
        <v>0</v>
      </c>
    </row>
    <row r="4812" spans="1:12">
      <c r="A4812" t="s">
        <v>10416</v>
      </c>
      <c r="B4812" t="s">
        <v>7381</v>
      </c>
      <c r="C4812" t="s">
        <v>1741</v>
      </c>
      <c r="D4812" t="s">
        <v>6876</v>
      </c>
      <c r="E4812" t="s">
        <v>1714</v>
      </c>
      <c r="H4812" t="str">
        <f>INDEX('Vensim Variables'!$B:$B,MATCH(EPS!$B4812,'Vensim Variables'!$A:$A,0))</f>
        <v>g pollutant</v>
      </c>
      <c r="I4812" t="str">
        <f t="shared" si="150"/>
        <v>N2O</v>
      </c>
      <c r="J4812">
        <f>INDEX(NoSettings!$D:$D,MATCH(EPS!$A4812,NoSettings!$A:$A,0))</f>
        <v>0</v>
      </c>
      <c r="K4812">
        <f>INDEX(GWP!$C$2:$C$13,MATCH(EPS!I4812,GWP!$B$2:$B$13,0))</f>
        <v>265</v>
      </c>
      <c r="L4812" s="4">
        <f t="shared" si="151"/>
        <v>0</v>
      </c>
    </row>
    <row r="4813" spans="1:12">
      <c r="A4813" t="s">
        <v>10417</v>
      </c>
      <c r="B4813" t="s">
        <v>7381</v>
      </c>
      <c r="C4813" t="s">
        <v>1741</v>
      </c>
      <c r="D4813" t="s">
        <v>6876</v>
      </c>
      <c r="E4813" t="s">
        <v>1715</v>
      </c>
      <c r="H4813" t="str">
        <f>INDEX('Vensim Variables'!$B:$B,MATCH(EPS!$B4813,'Vensim Variables'!$A:$A,0))</f>
        <v>g pollutant</v>
      </c>
      <c r="I4813" t="str">
        <f t="shared" si="150"/>
        <v>F gases</v>
      </c>
      <c r="J4813">
        <f>INDEX(NoSettings!$D:$D,MATCH(EPS!$A4813,NoSettings!$A:$A,0))</f>
        <v>0</v>
      </c>
      <c r="K4813">
        <f>INDEX(GWP!$C$2:$C$13,MATCH(EPS!I4813,GWP!$B$2:$B$13,0))</f>
        <v>1</v>
      </c>
      <c r="L4813" s="4">
        <f t="shared" si="151"/>
        <v>0</v>
      </c>
    </row>
    <row r="4814" spans="1:12">
      <c r="A4814" t="s">
        <v>10418</v>
      </c>
      <c r="B4814" t="s">
        <v>7381</v>
      </c>
      <c r="C4814" t="s">
        <v>1741</v>
      </c>
      <c r="D4814" t="s">
        <v>6877</v>
      </c>
      <c r="E4814" t="s">
        <v>1702</v>
      </c>
      <c r="H4814" t="str">
        <f>INDEX('Vensim Variables'!$B:$B,MATCH(EPS!$B4814,'Vensim Variables'!$A:$A,0))</f>
        <v>g pollutant</v>
      </c>
      <c r="I4814" t="str">
        <f t="shared" si="150"/>
        <v>CO2</v>
      </c>
      <c r="J4814">
        <f>INDEX(NoSettings!$D:$D,MATCH(EPS!$A4814,NoSettings!$A:$A,0))</f>
        <v>0</v>
      </c>
      <c r="K4814">
        <f>INDEX(GWP!$C$2:$C$13,MATCH(EPS!I4814,GWP!$B$2:$B$13,0))</f>
        <v>1</v>
      </c>
      <c r="L4814" s="4">
        <f t="shared" si="151"/>
        <v>0</v>
      </c>
    </row>
    <row r="4815" spans="1:12">
      <c r="A4815" t="s">
        <v>10419</v>
      </c>
      <c r="B4815" t="s">
        <v>7381</v>
      </c>
      <c r="C4815" t="s">
        <v>1741</v>
      </c>
      <c r="D4815" t="s">
        <v>6877</v>
      </c>
      <c r="E4815" t="s">
        <v>1705</v>
      </c>
      <c r="H4815" t="str">
        <f>INDEX('Vensim Variables'!$B:$B,MATCH(EPS!$B4815,'Vensim Variables'!$A:$A,0))</f>
        <v>g pollutant</v>
      </c>
      <c r="I4815" t="str">
        <f t="shared" si="150"/>
        <v>VOC</v>
      </c>
      <c r="J4815">
        <f>INDEX(NoSettings!$D:$D,MATCH(EPS!$A4815,NoSettings!$A:$A,0))</f>
        <v>0</v>
      </c>
      <c r="K4815">
        <f>INDEX(GWP!$C$2:$C$13,MATCH(EPS!I4815,GWP!$B$2:$B$13,0))</f>
        <v>0</v>
      </c>
      <c r="L4815" s="4">
        <f t="shared" si="151"/>
        <v>0</v>
      </c>
    </row>
    <row r="4816" spans="1:12">
      <c r="A4816" t="s">
        <v>10420</v>
      </c>
      <c r="B4816" t="s">
        <v>7381</v>
      </c>
      <c r="C4816" t="s">
        <v>1741</v>
      </c>
      <c r="D4816" t="s">
        <v>6877</v>
      </c>
      <c r="E4816" t="s">
        <v>1706</v>
      </c>
      <c r="H4816" t="str">
        <f>INDEX('Vensim Variables'!$B:$B,MATCH(EPS!$B4816,'Vensim Variables'!$A:$A,0))</f>
        <v>g pollutant</v>
      </c>
      <c r="I4816" t="str">
        <f t="shared" si="150"/>
        <v>CO</v>
      </c>
      <c r="J4816">
        <f>INDEX(NoSettings!$D:$D,MATCH(EPS!$A4816,NoSettings!$A:$A,0))</f>
        <v>0</v>
      </c>
      <c r="K4816">
        <f>INDEX(GWP!$C$2:$C$13,MATCH(EPS!I4816,GWP!$B$2:$B$13,0))</f>
        <v>0</v>
      </c>
      <c r="L4816" s="4">
        <f t="shared" si="151"/>
        <v>0</v>
      </c>
    </row>
    <row r="4817" spans="1:12">
      <c r="A4817" t="s">
        <v>10421</v>
      </c>
      <c r="B4817" t="s">
        <v>7381</v>
      </c>
      <c r="C4817" t="s">
        <v>1741</v>
      </c>
      <c r="D4817" t="s">
        <v>6877</v>
      </c>
      <c r="E4817" t="s">
        <v>1707</v>
      </c>
      <c r="H4817" t="str">
        <f>INDEX('Vensim Variables'!$B:$B,MATCH(EPS!$B4817,'Vensim Variables'!$A:$A,0))</f>
        <v>g pollutant</v>
      </c>
      <c r="I4817" t="str">
        <f t="shared" si="150"/>
        <v>NOx</v>
      </c>
      <c r="J4817">
        <f>INDEX(NoSettings!$D:$D,MATCH(EPS!$A4817,NoSettings!$A:$A,0))</f>
        <v>0</v>
      </c>
      <c r="K4817">
        <f>INDEX(GWP!$C$2:$C$13,MATCH(EPS!I4817,GWP!$B$2:$B$13,0))</f>
        <v>0</v>
      </c>
      <c r="L4817" s="4">
        <f t="shared" si="151"/>
        <v>0</v>
      </c>
    </row>
    <row r="4818" spans="1:12">
      <c r="A4818" t="s">
        <v>10422</v>
      </c>
      <c r="B4818" t="s">
        <v>7381</v>
      </c>
      <c r="C4818" t="s">
        <v>1741</v>
      </c>
      <c r="D4818" t="s">
        <v>6877</v>
      </c>
      <c r="E4818" t="s">
        <v>1708</v>
      </c>
      <c r="H4818" t="str">
        <f>INDEX('Vensim Variables'!$B:$B,MATCH(EPS!$B4818,'Vensim Variables'!$A:$A,0))</f>
        <v>g pollutant</v>
      </c>
      <c r="I4818" t="str">
        <f t="shared" si="150"/>
        <v>PM10</v>
      </c>
      <c r="J4818">
        <f>INDEX(NoSettings!$D:$D,MATCH(EPS!$A4818,NoSettings!$A:$A,0))</f>
        <v>0</v>
      </c>
      <c r="K4818">
        <f>INDEX(GWP!$C$2:$C$13,MATCH(EPS!I4818,GWP!$B$2:$B$13,0))</f>
        <v>0</v>
      </c>
      <c r="L4818" s="4">
        <f t="shared" si="151"/>
        <v>0</v>
      </c>
    </row>
    <row r="4819" spans="1:12">
      <c r="A4819" t="s">
        <v>10423</v>
      </c>
      <c r="B4819" t="s">
        <v>7381</v>
      </c>
      <c r="C4819" t="s">
        <v>1741</v>
      </c>
      <c r="D4819" t="s">
        <v>6877</v>
      </c>
      <c r="E4819" t="s">
        <v>1709</v>
      </c>
      <c r="H4819" t="str">
        <f>INDEX('Vensim Variables'!$B:$B,MATCH(EPS!$B4819,'Vensim Variables'!$A:$A,0))</f>
        <v>g pollutant</v>
      </c>
      <c r="I4819" t="str">
        <f t="shared" si="150"/>
        <v>PM25</v>
      </c>
      <c r="J4819">
        <f>INDEX(NoSettings!$D:$D,MATCH(EPS!$A4819,NoSettings!$A:$A,0))</f>
        <v>0</v>
      </c>
      <c r="K4819">
        <f>INDEX(GWP!$C$2:$C$13,MATCH(EPS!I4819,GWP!$B$2:$B$13,0))</f>
        <v>0</v>
      </c>
      <c r="L4819" s="4">
        <f t="shared" si="151"/>
        <v>0</v>
      </c>
    </row>
    <row r="4820" spans="1:12">
      <c r="A4820" t="s">
        <v>10424</v>
      </c>
      <c r="B4820" t="s">
        <v>7381</v>
      </c>
      <c r="C4820" t="s">
        <v>1741</v>
      </c>
      <c r="D4820" t="s">
        <v>6877</v>
      </c>
      <c r="E4820" t="s">
        <v>1710</v>
      </c>
      <c r="H4820" t="str">
        <f>INDEX('Vensim Variables'!$B:$B,MATCH(EPS!$B4820,'Vensim Variables'!$A:$A,0))</f>
        <v>g pollutant</v>
      </c>
      <c r="I4820" t="str">
        <f t="shared" si="150"/>
        <v>SOx</v>
      </c>
      <c r="J4820">
        <f>INDEX(NoSettings!$D:$D,MATCH(EPS!$A4820,NoSettings!$A:$A,0))</f>
        <v>0</v>
      </c>
      <c r="K4820">
        <f>INDEX(GWP!$C$2:$C$13,MATCH(EPS!I4820,GWP!$B$2:$B$13,0))</f>
        <v>0</v>
      </c>
      <c r="L4820" s="4">
        <f t="shared" si="151"/>
        <v>0</v>
      </c>
    </row>
    <row r="4821" spans="1:12">
      <c r="A4821" t="s">
        <v>10425</v>
      </c>
      <c r="B4821" t="s">
        <v>7381</v>
      </c>
      <c r="C4821" t="s">
        <v>1741</v>
      </c>
      <c r="D4821" t="s">
        <v>6877</v>
      </c>
      <c r="E4821" t="s">
        <v>1711</v>
      </c>
      <c r="H4821" t="str">
        <f>INDEX('Vensim Variables'!$B:$B,MATCH(EPS!$B4821,'Vensim Variables'!$A:$A,0))</f>
        <v>g pollutant</v>
      </c>
      <c r="I4821" t="str">
        <f t="shared" si="150"/>
        <v>BC</v>
      </c>
      <c r="J4821">
        <f>INDEX(NoSettings!$D:$D,MATCH(EPS!$A4821,NoSettings!$A:$A,0))</f>
        <v>0</v>
      </c>
      <c r="K4821">
        <f>INDEX(GWP!$C$2:$C$13,MATCH(EPS!I4821,GWP!$B$2:$B$13,0))</f>
        <v>0</v>
      </c>
      <c r="L4821" s="4">
        <f t="shared" si="151"/>
        <v>0</v>
      </c>
    </row>
    <row r="4822" spans="1:12">
      <c r="A4822" t="s">
        <v>10426</v>
      </c>
      <c r="B4822" t="s">
        <v>7381</v>
      </c>
      <c r="C4822" t="s">
        <v>1741</v>
      </c>
      <c r="D4822" t="s">
        <v>6877</v>
      </c>
      <c r="E4822" t="s">
        <v>1712</v>
      </c>
      <c r="H4822" t="str">
        <f>INDEX('Vensim Variables'!$B:$B,MATCH(EPS!$B4822,'Vensim Variables'!$A:$A,0))</f>
        <v>g pollutant</v>
      </c>
      <c r="I4822" t="str">
        <f t="shared" si="150"/>
        <v>OC</v>
      </c>
      <c r="J4822">
        <f>INDEX(NoSettings!$D:$D,MATCH(EPS!$A4822,NoSettings!$A:$A,0))</f>
        <v>0</v>
      </c>
      <c r="K4822">
        <f>INDEX(GWP!$C$2:$C$13,MATCH(EPS!I4822,GWP!$B$2:$B$13,0))</f>
        <v>0</v>
      </c>
      <c r="L4822" s="4">
        <f t="shared" si="151"/>
        <v>0</v>
      </c>
    </row>
    <row r="4823" spans="1:12">
      <c r="A4823" t="s">
        <v>10427</v>
      </c>
      <c r="B4823" t="s">
        <v>7381</v>
      </c>
      <c r="C4823" t="s">
        <v>1741</v>
      </c>
      <c r="D4823" t="s">
        <v>6877</v>
      </c>
      <c r="E4823" t="s">
        <v>1713</v>
      </c>
      <c r="H4823" t="str">
        <f>INDEX('Vensim Variables'!$B:$B,MATCH(EPS!$B4823,'Vensim Variables'!$A:$A,0))</f>
        <v>g pollutant</v>
      </c>
      <c r="I4823" t="str">
        <f t="shared" si="150"/>
        <v>CH4</v>
      </c>
      <c r="J4823">
        <f>INDEX(NoSettings!$D:$D,MATCH(EPS!$A4823,NoSettings!$A:$A,0))</f>
        <v>0</v>
      </c>
      <c r="K4823">
        <f>INDEX(GWP!$C$2:$C$13,MATCH(EPS!I4823,GWP!$B$2:$B$13,0))</f>
        <v>28</v>
      </c>
      <c r="L4823" s="4">
        <f t="shared" si="151"/>
        <v>0</v>
      </c>
    </row>
    <row r="4824" spans="1:12">
      <c r="A4824" t="s">
        <v>10428</v>
      </c>
      <c r="B4824" t="s">
        <v>7381</v>
      </c>
      <c r="C4824" t="s">
        <v>1741</v>
      </c>
      <c r="D4824" t="s">
        <v>6877</v>
      </c>
      <c r="E4824" t="s">
        <v>1714</v>
      </c>
      <c r="H4824" t="str">
        <f>INDEX('Vensim Variables'!$B:$B,MATCH(EPS!$B4824,'Vensim Variables'!$A:$A,0))</f>
        <v>g pollutant</v>
      </c>
      <c r="I4824" t="str">
        <f t="shared" si="150"/>
        <v>N2O</v>
      </c>
      <c r="J4824">
        <f>INDEX(NoSettings!$D:$D,MATCH(EPS!$A4824,NoSettings!$A:$A,0))</f>
        <v>0</v>
      </c>
      <c r="K4824">
        <f>INDEX(GWP!$C$2:$C$13,MATCH(EPS!I4824,GWP!$B$2:$B$13,0))</f>
        <v>265</v>
      </c>
      <c r="L4824" s="4">
        <f t="shared" si="151"/>
        <v>0</v>
      </c>
    </row>
    <row r="4825" spans="1:12">
      <c r="A4825" t="s">
        <v>10429</v>
      </c>
      <c r="B4825" t="s">
        <v>7381</v>
      </c>
      <c r="C4825" t="s">
        <v>1741</v>
      </c>
      <c r="D4825" t="s">
        <v>6877</v>
      </c>
      <c r="E4825" t="s">
        <v>1715</v>
      </c>
      <c r="H4825" t="str">
        <f>INDEX('Vensim Variables'!$B:$B,MATCH(EPS!$B4825,'Vensim Variables'!$A:$A,0))</f>
        <v>g pollutant</v>
      </c>
      <c r="I4825" t="str">
        <f t="shared" si="150"/>
        <v>F gases</v>
      </c>
      <c r="J4825">
        <f>INDEX(NoSettings!$D:$D,MATCH(EPS!$A4825,NoSettings!$A:$A,0))</f>
        <v>0</v>
      </c>
      <c r="K4825">
        <f>INDEX(GWP!$C$2:$C$13,MATCH(EPS!I4825,GWP!$B$2:$B$13,0))</f>
        <v>1</v>
      </c>
      <c r="L4825" s="4">
        <f t="shared" si="151"/>
        <v>0</v>
      </c>
    </row>
    <row r="4826" spans="1:12">
      <c r="A4826" t="s">
        <v>10430</v>
      </c>
      <c r="B4826" t="s">
        <v>7381</v>
      </c>
      <c r="C4826" t="s">
        <v>1741</v>
      </c>
      <c r="D4826" t="s">
        <v>6878</v>
      </c>
      <c r="E4826" t="s">
        <v>1702</v>
      </c>
      <c r="H4826" t="str">
        <f>INDEX('Vensim Variables'!$B:$B,MATCH(EPS!$B4826,'Vensim Variables'!$A:$A,0))</f>
        <v>g pollutant</v>
      </c>
      <c r="I4826" t="str">
        <f t="shared" si="150"/>
        <v>CO2</v>
      </c>
      <c r="J4826">
        <f>INDEX(NoSettings!$D:$D,MATCH(EPS!$A4826,NoSettings!$A:$A,0))</f>
        <v>0</v>
      </c>
      <c r="K4826">
        <f>INDEX(GWP!$C$2:$C$13,MATCH(EPS!I4826,GWP!$B$2:$B$13,0))</f>
        <v>1</v>
      </c>
      <c r="L4826" s="4">
        <f t="shared" si="151"/>
        <v>0</v>
      </c>
    </row>
    <row r="4827" spans="1:12">
      <c r="A4827" t="s">
        <v>10431</v>
      </c>
      <c r="B4827" t="s">
        <v>7381</v>
      </c>
      <c r="C4827" t="s">
        <v>1741</v>
      </c>
      <c r="D4827" t="s">
        <v>6878</v>
      </c>
      <c r="E4827" t="s">
        <v>1705</v>
      </c>
      <c r="H4827" t="str">
        <f>INDEX('Vensim Variables'!$B:$B,MATCH(EPS!$B4827,'Vensim Variables'!$A:$A,0))</f>
        <v>g pollutant</v>
      </c>
      <c r="I4827" t="str">
        <f t="shared" si="150"/>
        <v>VOC</v>
      </c>
      <c r="J4827">
        <f>INDEX(NoSettings!$D:$D,MATCH(EPS!$A4827,NoSettings!$A:$A,0))</f>
        <v>0</v>
      </c>
      <c r="K4827">
        <f>INDEX(GWP!$C$2:$C$13,MATCH(EPS!I4827,GWP!$B$2:$B$13,0))</f>
        <v>0</v>
      </c>
      <c r="L4827" s="4">
        <f t="shared" si="151"/>
        <v>0</v>
      </c>
    </row>
    <row r="4828" spans="1:12">
      <c r="A4828" t="s">
        <v>10432</v>
      </c>
      <c r="B4828" t="s">
        <v>7381</v>
      </c>
      <c r="C4828" t="s">
        <v>1741</v>
      </c>
      <c r="D4828" t="s">
        <v>6878</v>
      </c>
      <c r="E4828" t="s">
        <v>1706</v>
      </c>
      <c r="H4828" t="str">
        <f>INDEX('Vensim Variables'!$B:$B,MATCH(EPS!$B4828,'Vensim Variables'!$A:$A,0))</f>
        <v>g pollutant</v>
      </c>
      <c r="I4828" t="str">
        <f t="shared" si="150"/>
        <v>CO</v>
      </c>
      <c r="J4828">
        <f>INDEX(NoSettings!$D:$D,MATCH(EPS!$A4828,NoSettings!$A:$A,0))</f>
        <v>0</v>
      </c>
      <c r="K4828">
        <f>INDEX(GWP!$C$2:$C$13,MATCH(EPS!I4828,GWP!$B$2:$B$13,0))</f>
        <v>0</v>
      </c>
      <c r="L4828" s="4">
        <f t="shared" si="151"/>
        <v>0</v>
      </c>
    </row>
    <row r="4829" spans="1:12">
      <c r="A4829" t="s">
        <v>10433</v>
      </c>
      <c r="B4829" t="s">
        <v>7381</v>
      </c>
      <c r="C4829" t="s">
        <v>1741</v>
      </c>
      <c r="D4829" t="s">
        <v>6878</v>
      </c>
      <c r="E4829" t="s">
        <v>1707</v>
      </c>
      <c r="H4829" t="str">
        <f>INDEX('Vensim Variables'!$B:$B,MATCH(EPS!$B4829,'Vensim Variables'!$A:$A,0))</f>
        <v>g pollutant</v>
      </c>
      <c r="I4829" t="str">
        <f t="shared" si="150"/>
        <v>NOx</v>
      </c>
      <c r="J4829">
        <f>INDEX(NoSettings!$D:$D,MATCH(EPS!$A4829,NoSettings!$A:$A,0))</f>
        <v>33755000</v>
      </c>
      <c r="K4829">
        <f>INDEX(GWP!$C$2:$C$13,MATCH(EPS!I4829,GWP!$B$2:$B$13,0))</f>
        <v>0</v>
      </c>
      <c r="L4829" s="4">
        <f t="shared" si="151"/>
        <v>0</v>
      </c>
    </row>
    <row r="4830" spans="1:12">
      <c r="A4830" t="s">
        <v>10434</v>
      </c>
      <c r="B4830" t="s">
        <v>7381</v>
      </c>
      <c r="C4830" t="s">
        <v>1741</v>
      </c>
      <c r="D4830" t="s">
        <v>6878</v>
      </c>
      <c r="E4830" t="s">
        <v>1708</v>
      </c>
      <c r="H4830" t="str">
        <f>INDEX('Vensim Variables'!$B:$B,MATCH(EPS!$B4830,'Vensim Variables'!$A:$A,0))</f>
        <v>g pollutant</v>
      </c>
      <c r="I4830" t="str">
        <f t="shared" si="150"/>
        <v>PM10</v>
      </c>
      <c r="J4830">
        <f>INDEX(NoSettings!$D:$D,MATCH(EPS!$A4830,NoSettings!$A:$A,0))</f>
        <v>0</v>
      </c>
      <c r="K4830">
        <f>INDEX(GWP!$C$2:$C$13,MATCH(EPS!I4830,GWP!$B$2:$B$13,0))</f>
        <v>0</v>
      </c>
      <c r="L4830" s="4">
        <f t="shared" si="151"/>
        <v>0</v>
      </c>
    </row>
    <row r="4831" spans="1:12">
      <c r="A4831" t="s">
        <v>10435</v>
      </c>
      <c r="B4831" t="s">
        <v>7381</v>
      </c>
      <c r="C4831" t="s">
        <v>1741</v>
      </c>
      <c r="D4831" t="s">
        <v>6878</v>
      </c>
      <c r="E4831" t="s">
        <v>1709</v>
      </c>
      <c r="H4831" t="str">
        <f>INDEX('Vensim Variables'!$B:$B,MATCH(EPS!$B4831,'Vensim Variables'!$A:$A,0))</f>
        <v>g pollutant</v>
      </c>
      <c r="I4831" t="str">
        <f t="shared" si="150"/>
        <v>PM25</v>
      </c>
      <c r="J4831">
        <f>INDEX(NoSettings!$D:$D,MATCH(EPS!$A4831,NoSettings!$A:$A,0))</f>
        <v>0</v>
      </c>
      <c r="K4831">
        <f>INDEX(GWP!$C$2:$C$13,MATCH(EPS!I4831,GWP!$B$2:$B$13,0))</f>
        <v>0</v>
      </c>
      <c r="L4831" s="4">
        <f t="shared" si="151"/>
        <v>0</v>
      </c>
    </row>
    <row r="4832" spans="1:12">
      <c r="A4832" t="s">
        <v>10436</v>
      </c>
      <c r="B4832" t="s">
        <v>7381</v>
      </c>
      <c r="C4832" t="s">
        <v>1741</v>
      </c>
      <c r="D4832" t="s">
        <v>6878</v>
      </c>
      <c r="E4832" t="s">
        <v>1710</v>
      </c>
      <c r="H4832" t="str">
        <f>INDEX('Vensim Variables'!$B:$B,MATCH(EPS!$B4832,'Vensim Variables'!$A:$A,0))</f>
        <v>g pollutant</v>
      </c>
      <c r="I4832" t="str">
        <f t="shared" si="150"/>
        <v>SOx</v>
      </c>
      <c r="J4832">
        <f>INDEX(NoSettings!$D:$D,MATCH(EPS!$A4832,NoSettings!$A:$A,0))</f>
        <v>0</v>
      </c>
      <c r="K4832">
        <f>INDEX(GWP!$C$2:$C$13,MATCH(EPS!I4832,GWP!$B$2:$B$13,0))</f>
        <v>0</v>
      </c>
      <c r="L4832" s="4">
        <f t="shared" si="151"/>
        <v>0</v>
      </c>
    </row>
    <row r="4833" spans="1:12">
      <c r="A4833" t="s">
        <v>10437</v>
      </c>
      <c r="B4833" t="s">
        <v>7381</v>
      </c>
      <c r="C4833" t="s">
        <v>1741</v>
      </c>
      <c r="D4833" t="s">
        <v>6878</v>
      </c>
      <c r="E4833" t="s">
        <v>1711</v>
      </c>
      <c r="H4833" t="str">
        <f>INDEX('Vensim Variables'!$B:$B,MATCH(EPS!$B4833,'Vensim Variables'!$A:$A,0))</f>
        <v>g pollutant</v>
      </c>
      <c r="I4833" t="str">
        <f t="shared" si="150"/>
        <v>BC</v>
      </c>
      <c r="J4833">
        <f>INDEX(NoSettings!$D:$D,MATCH(EPS!$A4833,NoSettings!$A:$A,0))</f>
        <v>0</v>
      </c>
      <c r="K4833">
        <f>INDEX(GWP!$C$2:$C$13,MATCH(EPS!I4833,GWP!$B$2:$B$13,0))</f>
        <v>0</v>
      </c>
      <c r="L4833" s="4">
        <f t="shared" si="151"/>
        <v>0</v>
      </c>
    </row>
    <row r="4834" spans="1:12">
      <c r="A4834" t="s">
        <v>10438</v>
      </c>
      <c r="B4834" t="s">
        <v>7381</v>
      </c>
      <c r="C4834" t="s">
        <v>1741</v>
      </c>
      <c r="D4834" t="s">
        <v>6878</v>
      </c>
      <c r="E4834" t="s">
        <v>1712</v>
      </c>
      <c r="H4834" t="str">
        <f>INDEX('Vensim Variables'!$B:$B,MATCH(EPS!$B4834,'Vensim Variables'!$A:$A,0))</f>
        <v>g pollutant</v>
      </c>
      <c r="I4834" t="str">
        <f t="shared" si="150"/>
        <v>OC</v>
      </c>
      <c r="J4834">
        <f>INDEX(NoSettings!$D:$D,MATCH(EPS!$A4834,NoSettings!$A:$A,0))</f>
        <v>0</v>
      </c>
      <c r="K4834">
        <f>INDEX(GWP!$C$2:$C$13,MATCH(EPS!I4834,GWP!$B$2:$B$13,0))</f>
        <v>0</v>
      </c>
      <c r="L4834" s="4">
        <f t="shared" si="151"/>
        <v>0</v>
      </c>
    </row>
    <row r="4835" spans="1:12">
      <c r="A4835" t="s">
        <v>10439</v>
      </c>
      <c r="B4835" t="s">
        <v>7381</v>
      </c>
      <c r="C4835" t="s">
        <v>1741</v>
      </c>
      <c r="D4835" t="s">
        <v>6878</v>
      </c>
      <c r="E4835" t="s">
        <v>1713</v>
      </c>
      <c r="H4835" t="str">
        <f>INDEX('Vensim Variables'!$B:$B,MATCH(EPS!$B4835,'Vensim Variables'!$A:$A,0))</f>
        <v>g pollutant</v>
      </c>
      <c r="I4835" t="str">
        <f t="shared" si="150"/>
        <v>CH4</v>
      </c>
      <c r="J4835">
        <f>INDEX(NoSettings!$D:$D,MATCH(EPS!$A4835,NoSettings!$A:$A,0))</f>
        <v>0</v>
      </c>
      <c r="K4835">
        <f>INDEX(GWP!$C$2:$C$13,MATCH(EPS!I4835,GWP!$B$2:$B$13,0))</f>
        <v>28</v>
      </c>
      <c r="L4835" s="4">
        <f t="shared" si="151"/>
        <v>0</v>
      </c>
    </row>
    <row r="4836" spans="1:12">
      <c r="A4836" t="s">
        <v>10440</v>
      </c>
      <c r="B4836" t="s">
        <v>7381</v>
      </c>
      <c r="C4836" t="s">
        <v>1741</v>
      </c>
      <c r="D4836" t="s">
        <v>6878</v>
      </c>
      <c r="E4836" t="s">
        <v>1714</v>
      </c>
      <c r="H4836" t="str">
        <f>INDEX('Vensim Variables'!$B:$B,MATCH(EPS!$B4836,'Vensim Variables'!$A:$A,0))</f>
        <v>g pollutant</v>
      </c>
      <c r="I4836" t="str">
        <f t="shared" si="150"/>
        <v>N2O</v>
      </c>
      <c r="J4836">
        <f>INDEX(NoSettings!$D:$D,MATCH(EPS!$A4836,NoSettings!$A:$A,0))</f>
        <v>0</v>
      </c>
      <c r="K4836">
        <f>INDEX(GWP!$C$2:$C$13,MATCH(EPS!I4836,GWP!$B$2:$B$13,0))</f>
        <v>265</v>
      </c>
      <c r="L4836" s="4">
        <f t="shared" si="151"/>
        <v>0</v>
      </c>
    </row>
    <row r="4837" spans="1:12">
      <c r="A4837" t="s">
        <v>10441</v>
      </c>
      <c r="B4837" t="s">
        <v>7381</v>
      </c>
      <c r="C4837" t="s">
        <v>1741</v>
      </c>
      <c r="D4837" t="s">
        <v>6878</v>
      </c>
      <c r="E4837" t="s">
        <v>1715</v>
      </c>
      <c r="H4837" t="str">
        <f>INDEX('Vensim Variables'!$B:$B,MATCH(EPS!$B4837,'Vensim Variables'!$A:$A,0))</f>
        <v>g pollutant</v>
      </c>
      <c r="I4837" t="str">
        <f t="shared" si="150"/>
        <v>F gases</v>
      </c>
      <c r="J4837">
        <f>INDEX(NoSettings!$D:$D,MATCH(EPS!$A4837,NoSettings!$A:$A,0))</f>
        <v>0</v>
      </c>
      <c r="K4837">
        <f>INDEX(GWP!$C$2:$C$13,MATCH(EPS!I4837,GWP!$B$2:$B$13,0))</f>
        <v>1</v>
      </c>
      <c r="L4837" s="4">
        <f t="shared" si="151"/>
        <v>0</v>
      </c>
    </row>
    <row r="4838" spans="1:12">
      <c r="A4838" t="s">
        <v>10442</v>
      </c>
      <c r="B4838" t="s">
        <v>7381</v>
      </c>
      <c r="C4838" t="s">
        <v>1741</v>
      </c>
      <c r="D4838" t="s">
        <v>6879</v>
      </c>
      <c r="E4838" t="s">
        <v>1702</v>
      </c>
      <c r="H4838" t="str">
        <f>INDEX('Vensim Variables'!$B:$B,MATCH(EPS!$B4838,'Vensim Variables'!$A:$A,0))</f>
        <v>g pollutant</v>
      </c>
      <c r="I4838" t="str">
        <f t="shared" si="150"/>
        <v>CO2</v>
      </c>
      <c r="J4838">
        <f>INDEX(NoSettings!$D:$D,MATCH(EPS!$A4838,NoSettings!$A:$A,0))</f>
        <v>0</v>
      </c>
      <c r="K4838">
        <f>INDEX(GWP!$C$2:$C$13,MATCH(EPS!I4838,GWP!$B$2:$B$13,0))</f>
        <v>1</v>
      </c>
      <c r="L4838" s="4">
        <f t="shared" si="151"/>
        <v>0</v>
      </c>
    </row>
    <row r="4839" spans="1:12">
      <c r="A4839" t="s">
        <v>10443</v>
      </c>
      <c r="B4839" t="s">
        <v>7381</v>
      </c>
      <c r="C4839" t="s">
        <v>1741</v>
      </c>
      <c r="D4839" t="s">
        <v>6879</v>
      </c>
      <c r="E4839" t="s">
        <v>1705</v>
      </c>
      <c r="H4839" t="str">
        <f>INDEX('Vensim Variables'!$B:$B,MATCH(EPS!$B4839,'Vensim Variables'!$A:$A,0))</f>
        <v>g pollutant</v>
      </c>
      <c r="I4839" t="str">
        <f t="shared" si="150"/>
        <v>VOC</v>
      </c>
      <c r="J4839">
        <f>INDEX(NoSettings!$D:$D,MATCH(EPS!$A4839,NoSettings!$A:$A,0))</f>
        <v>0</v>
      </c>
      <c r="K4839">
        <f>INDEX(GWP!$C$2:$C$13,MATCH(EPS!I4839,GWP!$B$2:$B$13,0))</f>
        <v>0</v>
      </c>
      <c r="L4839" s="4">
        <f t="shared" si="151"/>
        <v>0</v>
      </c>
    </row>
    <row r="4840" spans="1:12">
      <c r="A4840" t="s">
        <v>10444</v>
      </c>
      <c r="B4840" t="s">
        <v>7381</v>
      </c>
      <c r="C4840" t="s">
        <v>1741</v>
      </c>
      <c r="D4840" t="s">
        <v>6879</v>
      </c>
      <c r="E4840" t="s">
        <v>1706</v>
      </c>
      <c r="H4840" t="str">
        <f>INDEX('Vensim Variables'!$B:$B,MATCH(EPS!$B4840,'Vensim Variables'!$A:$A,0))</f>
        <v>g pollutant</v>
      </c>
      <c r="I4840" t="str">
        <f t="shared" si="150"/>
        <v>CO</v>
      </c>
      <c r="J4840">
        <f>INDEX(NoSettings!$D:$D,MATCH(EPS!$A4840,NoSettings!$A:$A,0))</f>
        <v>0</v>
      </c>
      <c r="K4840">
        <f>INDEX(GWP!$C$2:$C$13,MATCH(EPS!I4840,GWP!$B$2:$B$13,0))</f>
        <v>0</v>
      </c>
      <c r="L4840" s="4">
        <f t="shared" si="151"/>
        <v>0</v>
      </c>
    </row>
    <row r="4841" spans="1:12">
      <c r="A4841" t="s">
        <v>10445</v>
      </c>
      <c r="B4841" t="s">
        <v>7381</v>
      </c>
      <c r="C4841" t="s">
        <v>1741</v>
      </c>
      <c r="D4841" t="s">
        <v>6879</v>
      </c>
      <c r="E4841" t="s">
        <v>1707</v>
      </c>
      <c r="H4841" t="str">
        <f>INDEX('Vensim Variables'!$B:$B,MATCH(EPS!$B4841,'Vensim Variables'!$A:$A,0))</f>
        <v>g pollutant</v>
      </c>
      <c r="I4841" t="str">
        <f t="shared" si="150"/>
        <v>NOx</v>
      </c>
      <c r="J4841">
        <f>INDEX(NoSettings!$D:$D,MATCH(EPS!$A4841,NoSettings!$A:$A,0))</f>
        <v>0</v>
      </c>
      <c r="K4841">
        <f>INDEX(GWP!$C$2:$C$13,MATCH(EPS!I4841,GWP!$B$2:$B$13,0))</f>
        <v>0</v>
      </c>
      <c r="L4841" s="4">
        <f t="shared" si="151"/>
        <v>0</v>
      </c>
    </row>
    <row r="4842" spans="1:12">
      <c r="A4842" t="s">
        <v>10446</v>
      </c>
      <c r="B4842" t="s">
        <v>7381</v>
      </c>
      <c r="C4842" t="s">
        <v>1741</v>
      </c>
      <c r="D4842" t="s">
        <v>6879</v>
      </c>
      <c r="E4842" t="s">
        <v>1708</v>
      </c>
      <c r="H4842" t="str">
        <f>INDEX('Vensim Variables'!$B:$B,MATCH(EPS!$B4842,'Vensim Variables'!$A:$A,0))</f>
        <v>g pollutant</v>
      </c>
      <c r="I4842" t="str">
        <f t="shared" si="150"/>
        <v>PM10</v>
      </c>
      <c r="J4842">
        <f>INDEX(NoSettings!$D:$D,MATCH(EPS!$A4842,NoSettings!$A:$A,0))</f>
        <v>0</v>
      </c>
      <c r="K4842">
        <f>INDEX(GWP!$C$2:$C$13,MATCH(EPS!I4842,GWP!$B$2:$B$13,0))</f>
        <v>0</v>
      </c>
      <c r="L4842" s="4">
        <f t="shared" si="151"/>
        <v>0</v>
      </c>
    </row>
    <row r="4843" spans="1:12">
      <c r="A4843" t="s">
        <v>10447</v>
      </c>
      <c r="B4843" t="s">
        <v>7381</v>
      </c>
      <c r="C4843" t="s">
        <v>1741</v>
      </c>
      <c r="D4843" t="s">
        <v>6879</v>
      </c>
      <c r="E4843" t="s">
        <v>1709</v>
      </c>
      <c r="H4843" t="str">
        <f>INDEX('Vensim Variables'!$B:$B,MATCH(EPS!$B4843,'Vensim Variables'!$A:$A,0))</f>
        <v>g pollutant</v>
      </c>
      <c r="I4843" t="str">
        <f t="shared" si="150"/>
        <v>PM25</v>
      </c>
      <c r="J4843">
        <f>INDEX(NoSettings!$D:$D,MATCH(EPS!$A4843,NoSettings!$A:$A,0))</f>
        <v>0</v>
      </c>
      <c r="K4843">
        <f>INDEX(GWP!$C$2:$C$13,MATCH(EPS!I4843,GWP!$B$2:$B$13,0))</f>
        <v>0</v>
      </c>
      <c r="L4843" s="4">
        <f t="shared" si="151"/>
        <v>0</v>
      </c>
    </row>
    <row r="4844" spans="1:12">
      <c r="A4844" t="s">
        <v>10448</v>
      </c>
      <c r="B4844" t="s">
        <v>7381</v>
      </c>
      <c r="C4844" t="s">
        <v>1741</v>
      </c>
      <c r="D4844" t="s">
        <v>6879</v>
      </c>
      <c r="E4844" t="s">
        <v>1710</v>
      </c>
      <c r="H4844" t="str">
        <f>INDEX('Vensim Variables'!$B:$B,MATCH(EPS!$B4844,'Vensim Variables'!$A:$A,0))</f>
        <v>g pollutant</v>
      </c>
      <c r="I4844" t="str">
        <f t="shared" si="150"/>
        <v>SOx</v>
      </c>
      <c r="J4844">
        <f>INDEX(NoSettings!$D:$D,MATCH(EPS!$A4844,NoSettings!$A:$A,0))</f>
        <v>0</v>
      </c>
      <c r="K4844">
        <f>INDEX(GWP!$C$2:$C$13,MATCH(EPS!I4844,GWP!$B$2:$B$13,0))</f>
        <v>0</v>
      </c>
      <c r="L4844" s="4">
        <f t="shared" si="151"/>
        <v>0</v>
      </c>
    </row>
    <row r="4845" spans="1:12">
      <c r="A4845" t="s">
        <v>10449</v>
      </c>
      <c r="B4845" t="s">
        <v>7381</v>
      </c>
      <c r="C4845" t="s">
        <v>1741</v>
      </c>
      <c r="D4845" t="s">
        <v>6879</v>
      </c>
      <c r="E4845" t="s">
        <v>1711</v>
      </c>
      <c r="H4845" t="str">
        <f>INDEX('Vensim Variables'!$B:$B,MATCH(EPS!$B4845,'Vensim Variables'!$A:$A,0))</f>
        <v>g pollutant</v>
      </c>
      <c r="I4845" t="str">
        <f t="shared" si="150"/>
        <v>BC</v>
      </c>
      <c r="J4845">
        <f>INDEX(NoSettings!$D:$D,MATCH(EPS!$A4845,NoSettings!$A:$A,0))</f>
        <v>0</v>
      </c>
      <c r="K4845">
        <f>INDEX(GWP!$C$2:$C$13,MATCH(EPS!I4845,GWP!$B$2:$B$13,0))</f>
        <v>0</v>
      </c>
      <c r="L4845" s="4">
        <f t="shared" si="151"/>
        <v>0</v>
      </c>
    </row>
    <row r="4846" spans="1:12">
      <c r="A4846" t="s">
        <v>10450</v>
      </c>
      <c r="B4846" t="s">
        <v>7381</v>
      </c>
      <c r="C4846" t="s">
        <v>1741</v>
      </c>
      <c r="D4846" t="s">
        <v>6879</v>
      </c>
      <c r="E4846" t="s">
        <v>1712</v>
      </c>
      <c r="H4846" t="str">
        <f>INDEX('Vensim Variables'!$B:$B,MATCH(EPS!$B4846,'Vensim Variables'!$A:$A,0))</f>
        <v>g pollutant</v>
      </c>
      <c r="I4846" t="str">
        <f t="shared" si="150"/>
        <v>OC</v>
      </c>
      <c r="J4846">
        <f>INDEX(NoSettings!$D:$D,MATCH(EPS!$A4846,NoSettings!$A:$A,0))</f>
        <v>0</v>
      </c>
      <c r="K4846">
        <f>INDEX(GWP!$C$2:$C$13,MATCH(EPS!I4846,GWP!$B$2:$B$13,0))</f>
        <v>0</v>
      </c>
      <c r="L4846" s="4">
        <f t="shared" si="151"/>
        <v>0</v>
      </c>
    </row>
    <row r="4847" spans="1:12">
      <c r="A4847" t="s">
        <v>10451</v>
      </c>
      <c r="B4847" t="s">
        <v>7381</v>
      </c>
      <c r="C4847" t="s">
        <v>1741</v>
      </c>
      <c r="D4847" t="s">
        <v>6879</v>
      </c>
      <c r="E4847" t="s">
        <v>1713</v>
      </c>
      <c r="H4847" t="str">
        <f>INDEX('Vensim Variables'!$B:$B,MATCH(EPS!$B4847,'Vensim Variables'!$A:$A,0))</f>
        <v>g pollutant</v>
      </c>
      <c r="I4847" t="str">
        <f t="shared" si="150"/>
        <v>CH4</v>
      </c>
      <c r="J4847">
        <f>INDEX(NoSettings!$D:$D,MATCH(EPS!$A4847,NoSettings!$A:$A,0))</f>
        <v>0</v>
      </c>
      <c r="K4847">
        <f>INDEX(GWP!$C$2:$C$13,MATCH(EPS!I4847,GWP!$B$2:$B$13,0))</f>
        <v>28</v>
      </c>
      <c r="L4847" s="4">
        <f t="shared" si="151"/>
        <v>0</v>
      </c>
    </row>
    <row r="4848" spans="1:12">
      <c r="A4848" t="s">
        <v>10452</v>
      </c>
      <c r="B4848" t="s">
        <v>7381</v>
      </c>
      <c r="C4848" t="s">
        <v>1741</v>
      </c>
      <c r="D4848" t="s">
        <v>6879</v>
      </c>
      <c r="E4848" t="s">
        <v>1714</v>
      </c>
      <c r="H4848" t="str">
        <f>INDEX('Vensim Variables'!$B:$B,MATCH(EPS!$B4848,'Vensim Variables'!$A:$A,0))</f>
        <v>g pollutant</v>
      </c>
      <c r="I4848" t="str">
        <f t="shared" si="150"/>
        <v>N2O</v>
      </c>
      <c r="J4848">
        <f>INDEX(NoSettings!$D:$D,MATCH(EPS!$A4848,NoSettings!$A:$A,0))</f>
        <v>0</v>
      </c>
      <c r="K4848">
        <f>INDEX(GWP!$C$2:$C$13,MATCH(EPS!I4848,GWP!$B$2:$B$13,0))</f>
        <v>265</v>
      </c>
      <c r="L4848" s="4">
        <f t="shared" si="151"/>
        <v>0</v>
      </c>
    </row>
    <row r="4849" spans="1:12">
      <c r="A4849" t="s">
        <v>10453</v>
      </c>
      <c r="B4849" t="s">
        <v>7381</v>
      </c>
      <c r="C4849" t="s">
        <v>1741</v>
      </c>
      <c r="D4849" t="s">
        <v>6879</v>
      </c>
      <c r="E4849" t="s">
        <v>1715</v>
      </c>
      <c r="H4849" t="str">
        <f>INDEX('Vensim Variables'!$B:$B,MATCH(EPS!$B4849,'Vensim Variables'!$A:$A,0))</f>
        <v>g pollutant</v>
      </c>
      <c r="I4849" t="str">
        <f t="shared" si="150"/>
        <v>F gases</v>
      </c>
      <c r="J4849">
        <f>INDEX(NoSettings!$D:$D,MATCH(EPS!$A4849,NoSettings!$A:$A,0))</f>
        <v>0</v>
      </c>
      <c r="K4849">
        <f>INDEX(GWP!$C$2:$C$13,MATCH(EPS!I4849,GWP!$B$2:$B$13,0))</f>
        <v>1</v>
      </c>
      <c r="L4849" s="4">
        <f t="shared" si="151"/>
        <v>0</v>
      </c>
    </row>
    <row r="4850" spans="1:12">
      <c r="A4850" t="s">
        <v>10454</v>
      </c>
      <c r="B4850" t="s">
        <v>7381</v>
      </c>
      <c r="C4850" t="s">
        <v>1741</v>
      </c>
      <c r="D4850" t="s">
        <v>6880</v>
      </c>
      <c r="E4850" t="s">
        <v>1702</v>
      </c>
      <c r="H4850" t="str">
        <f>INDEX('Vensim Variables'!$B:$B,MATCH(EPS!$B4850,'Vensim Variables'!$A:$A,0))</f>
        <v>g pollutant</v>
      </c>
      <c r="I4850" t="str">
        <f t="shared" si="150"/>
        <v>CO2</v>
      </c>
      <c r="J4850">
        <f>INDEX(NoSettings!$D:$D,MATCH(EPS!$A4850,NoSettings!$A:$A,0))</f>
        <v>0</v>
      </c>
      <c r="K4850">
        <f>INDEX(GWP!$C$2:$C$13,MATCH(EPS!I4850,GWP!$B$2:$B$13,0))</f>
        <v>1</v>
      </c>
      <c r="L4850" s="4">
        <f t="shared" si="151"/>
        <v>0</v>
      </c>
    </row>
    <row r="4851" spans="1:12">
      <c r="A4851" t="s">
        <v>10455</v>
      </c>
      <c r="B4851" t="s">
        <v>7381</v>
      </c>
      <c r="C4851" t="s">
        <v>1741</v>
      </c>
      <c r="D4851" t="s">
        <v>6880</v>
      </c>
      <c r="E4851" t="s">
        <v>1705</v>
      </c>
      <c r="H4851" t="str">
        <f>INDEX('Vensim Variables'!$B:$B,MATCH(EPS!$B4851,'Vensim Variables'!$A:$A,0))</f>
        <v>g pollutant</v>
      </c>
      <c r="I4851" t="str">
        <f t="shared" si="150"/>
        <v>VOC</v>
      </c>
      <c r="J4851">
        <f>INDEX(NoSettings!$D:$D,MATCH(EPS!$A4851,NoSettings!$A:$A,0))</f>
        <v>0</v>
      </c>
      <c r="K4851">
        <f>INDEX(GWP!$C$2:$C$13,MATCH(EPS!I4851,GWP!$B$2:$B$13,0))</f>
        <v>0</v>
      </c>
      <c r="L4851" s="4">
        <f t="shared" si="151"/>
        <v>0</v>
      </c>
    </row>
    <row r="4852" spans="1:12">
      <c r="A4852" t="s">
        <v>10456</v>
      </c>
      <c r="B4852" t="s">
        <v>7381</v>
      </c>
      <c r="C4852" t="s">
        <v>1741</v>
      </c>
      <c r="D4852" t="s">
        <v>6880</v>
      </c>
      <c r="E4852" t="s">
        <v>1706</v>
      </c>
      <c r="H4852" t="str">
        <f>INDEX('Vensim Variables'!$B:$B,MATCH(EPS!$B4852,'Vensim Variables'!$A:$A,0))</f>
        <v>g pollutant</v>
      </c>
      <c r="I4852" t="str">
        <f t="shared" si="150"/>
        <v>CO</v>
      </c>
      <c r="J4852">
        <f>INDEX(NoSettings!$D:$D,MATCH(EPS!$A4852,NoSettings!$A:$A,0))</f>
        <v>0</v>
      </c>
      <c r="K4852">
        <f>INDEX(GWP!$C$2:$C$13,MATCH(EPS!I4852,GWP!$B$2:$B$13,0))</f>
        <v>0</v>
      </c>
      <c r="L4852" s="4">
        <f t="shared" si="151"/>
        <v>0</v>
      </c>
    </row>
    <row r="4853" spans="1:12">
      <c r="A4853" t="s">
        <v>10457</v>
      </c>
      <c r="B4853" t="s">
        <v>7381</v>
      </c>
      <c r="C4853" t="s">
        <v>1741</v>
      </c>
      <c r="D4853" t="s">
        <v>6880</v>
      </c>
      <c r="E4853" t="s">
        <v>1707</v>
      </c>
      <c r="H4853" t="str">
        <f>INDEX('Vensim Variables'!$B:$B,MATCH(EPS!$B4853,'Vensim Variables'!$A:$A,0))</f>
        <v>g pollutant</v>
      </c>
      <c r="I4853" t="str">
        <f t="shared" si="150"/>
        <v>NOx</v>
      </c>
      <c r="J4853">
        <f>INDEX(NoSettings!$D:$D,MATCH(EPS!$A4853,NoSettings!$A:$A,0))</f>
        <v>0</v>
      </c>
      <c r="K4853">
        <f>INDEX(GWP!$C$2:$C$13,MATCH(EPS!I4853,GWP!$B$2:$B$13,0))</f>
        <v>0</v>
      </c>
      <c r="L4853" s="4">
        <f t="shared" si="151"/>
        <v>0</v>
      </c>
    </row>
    <row r="4854" spans="1:12">
      <c r="A4854" t="s">
        <v>10458</v>
      </c>
      <c r="B4854" t="s">
        <v>7381</v>
      </c>
      <c r="C4854" t="s">
        <v>1741</v>
      </c>
      <c r="D4854" t="s">
        <v>6880</v>
      </c>
      <c r="E4854" t="s">
        <v>1708</v>
      </c>
      <c r="H4854" t="str">
        <f>INDEX('Vensim Variables'!$B:$B,MATCH(EPS!$B4854,'Vensim Variables'!$A:$A,0))</f>
        <v>g pollutant</v>
      </c>
      <c r="I4854" t="str">
        <f t="shared" si="150"/>
        <v>PM10</v>
      </c>
      <c r="J4854">
        <f>INDEX(NoSettings!$D:$D,MATCH(EPS!$A4854,NoSettings!$A:$A,0))</f>
        <v>0</v>
      </c>
      <c r="K4854">
        <f>INDEX(GWP!$C$2:$C$13,MATCH(EPS!I4854,GWP!$B$2:$B$13,0))</f>
        <v>0</v>
      </c>
      <c r="L4854" s="4">
        <f t="shared" si="151"/>
        <v>0</v>
      </c>
    </row>
    <row r="4855" spans="1:12">
      <c r="A4855" t="s">
        <v>10459</v>
      </c>
      <c r="B4855" t="s">
        <v>7381</v>
      </c>
      <c r="C4855" t="s">
        <v>1741</v>
      </c>
      <c r="D4855" t="s">
        <v>6880</v>
      </c>
      <c r="E4855" t="s">
        <v>1709</v>
      </c>
      <c r="H4855" t="str">
        <f>INDEX('Vensim Variables'!$B:$B,MATCH(EPS!$B4855,'Vensim Variables'!$A:$A,0))</f>
        <v>g pollutant</v>
      </c>
      <c r="I4855" t="str">
        <f t="shared" si="150"/>
        <v>PM25</v>
      </c>
      <c r="J4855">
        <f>INDEX(NoSettings!$D:$D,MATCH(EPS!$A4855,NoSettings!$A:$A,0))</f>
        <v>0</v>
      </c>
      <c r="K4855">
        <f>INDEX(GWP!$C$2:$C$13,MATCH(EPS!I4855,GWP!$B$2:$B$13,0))</f>
        <v>0</v>
      </c>
      <c r="L4855" s="4">
        <f t="shared" si="151"/>
        <v>0</v>
      </c>
    </row>
    <row r="4856" spans="1:12">
      <c r="A4856" t="s">
        <v>10460</v>
      </c>
      <c r="B4856" t="s">
        <v>7381</v>
      </c>
      <c r="C4856" t="s">
        <v>1741</v>
      </c>
      <c r="D4856" t="s">
        <v>6880</v>
      </c>
      <c r="E4856" t="s">
        <v>1710</v>
      </c>
      <c r="H4856" t="str">
        <f>INDEX('Vensim Variables'!$B:$B,MATCH(EPS!$B4856,'Vensim Variables'!$A:$A,0))</f>
        <v>g pollutant</v>
      </c>
      <c r="I4856" t="str">
        <f t="shared" si="150"/>
        <v>SOx</v>
      </c>
      <c r="J4856">
        <f>INDEX(NoSettings!$D:$D,MATCH(EPS!$A4856,NoSettings!$A:$A,0))</f>
        <v>0</v>
      </c>
      <c r="K4856">
        <f>INDEX(GWP!$C$2:$C$13,MATCH(EPS!I4856,GWP!$B$2:$B$13,0))</f>
        <v>0</v>
      </c>
      <c r="L4856" s="4">
        <f t="shared" si="151"/>
        <v>0</v>
      </c>
    </row>
    <row r="4857" spans="1:12">
      <c r="A4857" t="s">
        <v>10461</v>
      </c>
      <c r="B4857" t="s">
        <v>7381</v>
      </c>
      <c r="C4857" t="s">
        <v>1741</v>
      </c>
      <c r="D4857" t="s">
        <v>6880</v>
      </c>
      <c r="E4857" t="s">
        <v>1711</v>
      </c>
      <c r="H4857" t="str">
        <f>INDEX('Vensim Variables'!$B:$B,MATCH(EPS!$B4857,'Vensim Variables'!$A:$A,0))</f>
        <v>g pollutant</v>
      </c>
      <c r="I4857" t="str">
        <f t="shared" si="150"/>
        <v>BC</v>
      </c>
      <c r="J4857">
        <f>INDEX(NoSettings!$D:$D,MATCH(EPS!$A4857,NoSettings!$A:$A,0))</f>
        <v>0</v>
      </c>
      <c r="K4857">
        <f>INDEX(GWP!$C$2:$C$13,MATCH(EPS!I4857,GWP!$B$2:$B$13,0))</f>
        <v>0</v>
      </c>
      <c r="L4857" s="4">
        <f t="shared" si="151"/>
        <v>0</v>
      </c>
    </row>
    <row r="4858" spans="1:12">
      <c r="A4858" t="s">
        <v>10462</v>
      </c>
      <c r="B4858" t="s">
        <v>7381</v>
      </c>
      <c r="C4858" t="s">
        <v>1741</v>
      </c>
      <c r="D4858" t="s">
        <v>6880</v>
      </c>
      <c r="E4858" t="s">
        <v>1712</v>
      </c>
      <c r="H4858" t="str">
        <f>INDEX('Vensim Variables'!$B:$B,MATCH(EPS!$B4858,'Vensim Variables'!$A:$A,0))</f>
        <v>g pollutant</v>
      </c>
      <c r="I4858" t="str">
        <f t="shared" si="150"/>
        <v>OC</v>
      </c>
      <c r="J4858">
        <f>INDEX(NoSettings!$D:$D,MATCH(EPS!$A4858,NoSettings!$A:$A,0))</f>
        <v>0</v>
      </c>
      <c r="K4858">
        <f>INDEX(GWP!$C$2:$C$13,MATCH(EPS!I4858,GWP!$B$2:$B$13,0))</f>
        <v>0</v>
      </c>
      <c r="L4858" s="4">
        <f t="shared" si="151"/>
        <v>0</v>
      </c>
    </row>
    <row r="4859" spans="1:12">
      <c r="A4859" t="s">
        <v>10463</v>
      </c>
      <c r="B4859" t="s">
        <v>7381</v>
      </c>
      <c r="C4859" t="s">
        <v>1741</v>
      </c>
      <c r="D4859" t="s">
        <v>6880</v>
      </c>
      <c r="E4859" t="s">
        <v>1713</v>
      </c>
      <c r="H4859" t="str">
        <f>INDEX('Vensim Variables'!$B:$B,MATCH(EPS!$B4859,'Vensim Variables'!$A:$A,0))</f>
        <v>g pollutant</v>
      </c>
      <c r="I4859" t="str">
        <f t="shared" si="150"/>
        <v>CH4</v>
      </c>
      <c r="J4859">
        <f>INDEX(NoSettings!$D:$D,MATCH(EPS!$A4859,NoSettings!$A:$A,0))</f>
        <v>0</v>
      </c>
      <c r="K4859">
        <f>INDEX(GWP!$C$2:$C$13,MATCH(EPS!I4859,GWP!$B$2:$B$13,0))</f>
        <v>28</v>
      </c>
      <c r="L4859" s="4">
        <f t="shared" si="151"/>
        <v>0</v>
      </c>
    </row>
    <row r="4860" spans="1:12">
      <c r="A4860" t="s">
        <v>10464</v>
      </c>
      <c r="B4860" t="s">
        <v>7381</v>
      </c>
      <c r="C4860" t="s">
        <v>1741</v>
      </c>
      <c r="D4860" t="s">
        <v>6880</v>
      </c>
      <c r="E4860" t="s">
        <v>1714</v>
      </c>
      <c r="H4860" t="str">
        <f>INDEX('Vensim Variables'!$B:$B,MATCH(EPS!$B4860,'Vensim Variables'!$A:$A,0))</f>
        <v>g pollutant</v>
      </c>
      <c r="I4860" t="str">
        <f t="shared" si="150"/>
        <v>N2O</v>
      </c>
      <c r="J4860">
        <f>INDEX(NoSettings!$D:$D,MATCH(EPS!$A4860,NoSettings!$A:$A,0))</f>
        <v>0</v>
      </c>
      <c r="K4860">
        <f>INDEX(GWP!$C$2:$C$13,MATCH(EPS!I4860,GWP!$B$2:$B$13,0))</f>
        <v>265</v>
      </c>
      <c r="L4860" s="4">
        <f t="shared" si="151"/>
        <v>0</v>
      </c>
    </row>
    <row r="4861" spans="1:12">
      <c r="A4861" t="s">
        <v>10465</v>
      </c>
      <c r="B4861" t="s">
        <v>7381</v>
      </c>
      <c r="C4861" t="s">
        <v>1741</v>
      </c>
      <c r="D4861" t="s">
        <v>6880</v>
      </c>
      <c r="E4861" t="s">
        <v>1715</v>
      </c>
      <c r="H4861" t="str">
        <f>INDEX('Vensim Variables'!$B:$B,MATCH(EPS!$B4861,'Vensim Variables'!$A:$A,0))</f>
        <v>g pollutant</v>
      </c>
      <c r="I4861" t="str">
        <f t="shared" si="150"/>
        <v>F gases</v>
      </c>
      <c r="J4861">
        <f>INDEX(NoSettings!$D:$D,MATCH(EPS!$A4861,NoSettings!$A:$A,0))</f>
        <v>0</v>
      </c>
      <c r="K4861">
        <f>INDEX(GWP!$C$2:$C$13,MATCH(EPS!I4861,GWP!$B$2:$B$13,0))</f>
        <v>1</v>
      </c>
      <c r="L4861" s="4">
        <f t="shared" si="151"/>
        <v>0</v>
      </c>
    </row>
    <row r="4862" spans="1:12">
      <c r="A4862" t="s">
        <v>10466</v>
      </c>
      <c r="B4862" t="s">
        <v>7381</v>
      </c>
      <c r="C4862" t="s">
        <v>1741</v>
      </c>
      <c r="D4862" t="s">
        <v>6881</v>
      </c>
      <c r="E4862" t="s">
        <v>1702</v>
      </c>
      <c r="H4862" t="str">
        <f>INDEX('Vensim Variables'!$B:$B,MATCH(EPS!$B4862,'Vensim Variables'!$A:$A,0))</f>
        <v>g pollutant</v>
      </c>
      <c r="I4862" t="str">
        <f t="shared" si="150"/>
        <v>CO2</v>
      </c>
      <c r="J4862">
        <f>INDEX(NoSettings!$D:$D,MATCH(EPS!$A4862,NoSettings!$A:$A,0))</f>
        <v>0</v>
      </c>
      <c r="K4862">
        <f>INDEX(GWP!$C$2:$C$13,MATCH(EPS!I4862,GWP!$B$2:$B$13,0))</f>
        <v>1</v>
      </c>
      <c r="L4862" s="4">
        <f t="shared" si="151"/>
        <v>0</v>
      </c>
    </row>
    <row r="4863" spans="1:12">
      <c r="A4863" t="s">
        <v>10467</v>
      </c>
      <c r="B4863" t="s">
        <v>7381</v>
      </c>
      <c r="C4863" t="s">
        <v>1741</v>
      </c>
      <c r="D4863" t="s">
        <v>6881</v>
      </c>
      <c r="E4863" t="s">
        <v>1705</v>
      </c>
      <c r="H4863" t="str">
        <f>INDEX('Vensim Variables'!$B:$B,MATCH(EPS!$B4863,'Vensim Variables'!$A:$A,0))</f>
        <v>g pollutant</v>
      </c>
      <c r="I4863" t="str">
        <f t="shared" si="150"/>
        <v>VOC</v>
      </c>
      <c r="J4863">
        <f>INDEX(NoSettings!$D:$D,MATCH(EPS!$A4863,NoSettings!$A:$A,0))</f>
        <v>0</v>
      </c>
      <c r="K4863">
        <f>INDEX(GWP!$C$2:$C$13,MATCH(EPS!I4863,GWP!$B$2:$B$13,0))</f>
        <v>0</v>
      </c>
      <c r="L4863" s="4">
        <f t="shared" si="151"/>
        <v>0</v>
      </c>
    </row>
    <row r="4864" spans="1:12">
      <c r="A4864" t="s">
        <v>10468</v>
      </c>
      <c r="B4864" t="s">
        <v>7381</v>
      </c>
      <c r="C4864" t="s">
        <v>1741</v>
      </c>
      <c r="D4864" t="s">
        <v>6881</v>
      </c>
      <c r="E4864" t="s">
        <v>1706</v>
      </c>
      <c r="H4864" t="str">
        <f>INDEX('Vensim Variables'!$B:$B,MATCH(EPS!$B4864,'Vensim Variables'!$A:$A,0))</f>
        <v>g pollutant</v>
      </c>
      <c r="I4864" t="str">
        <f t="shared" si="150"/>
        <v>CO</v>
      </c>
      <c r="J4864">
        <f>INDEX(NoSettings!$D:$D,MATCH(EPS!$A4864,NoSettings!$A:$A,0))</f>
        <v>0</v>
      </c>
      <c r="K4864">
        <f>INDEX(GWP!$C$2:$C$13,MATCH(EPS!I4864,GWP!$B$2:$B$13,0))</f>
        <v>0</v>
      </c>
      <c r="L4864" s="4">
        <f t="shared" si="151"/>
        <v>0</v>
      </c>
    </row>
    <row r="4865" spans="1:12">
      <c r="A4865" t="s">
        <v>10469</v>
      </c>
      <c r="B4865" t="s">
        <v>7381</v>
      </c>
      <c r="C4865" t="s">
        <v>1741</v>
      </c>
      <c r="D4865" t="s">
        <v>6881</v>
      </c>
      <c r="E4865" t="s">
        <v>1707</v>
      </c>
      <c r="H4865" t="str">
        <f>INDEX('Vensim Variables'!$B:$B,MATCH(EPS!$B4865,'Vensim Variables'!$A:$A,0))</f>
        <v>g pollutant</v>
      </c>
      <c r="I4865" t="str">
        <f t="shared" si="150"/>
        <v>NOx</v>
      </c>
      <c r="J4865">
        <f>INDEX(NoSettings!$D:$D,MATCH(EPS!$A4865,NoSettings!$A:$A,0))</f>
        <v>0</v>
      </c>
      <c r="K4865">
        <f>INDEX(GWP!$C$2:$C$13,MATCH(EPS!I4865,GWP!$B$2:$B$13,0))</f>
        <v>0</v>
      </c>
      <c r="L4865" s="4">
        <f t="shared" si="151"/>
        <v>0</v>
      </c>
    </row>
    <row r="4866" spans="1:12">
      <c r="A4866" t="s">
        <v>10470</v>
      </c>
      <c r="B4866" t="s">
        <v>7381</v>
      </c>
      <c r="C4866" t="s">
        <v>1741</v>
      </c>
      <c r="D4866" t="s">
        <v>6881</v>
      </c>
      <c r="E4866" t="s">
        <v>1708</v>
      </c>
      <c r="H4866" t="str">
        <f>INDEX('Vensim Variables'!$B:$B,MATCH(EPS!$B4866,'Vensim Variables'!$A:$A,0))</f>
        <v>g pollutant</v>
      </c>
      <c r="I4866" t="str">
        <f t="shared" si="150"/>
        <v>PM10</v>
      </c>
      <c r="J4866">
        <f>INDEX(NoSettings!$D:$D,MATCH(EPS!$A4866,NoSettings!$A:$A,0))</f>
        <v>0</v>
      </c>
      <c r="K4866">
        <f>INDEX(GWP!$C$2:$C$13,MATCH(EPS!I4866,GWP!$B$2:$B$13,0))</f>
        <v>0</v>
      </c>
      <c r="L4866" s="4">
        <f t="shared" si="151"/>
        <v>0</v>
      </c>
    </row>
    <row r="4867" spans="1:12">
      <c r="A4867" t="s">
        <v>10471</v>
      </c>
      <c r="B4867" t="s">
        <v>7381</v>
      </c>
      <c r="C4867" t="s">
        <v>1741</v>
      </c>
      <c r="D4867" t="s">
        <v>6881</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INDEX(NoSettings!$D:$D,MATCH(EPS!$A4867,NoSettings!$A:$A,0))</f>
        <v>0</v>
      </c>
      <c r="K4867">
        <f>INDEX(GWP!$C$2:$C$13,MATCH(EPS!I4867,GWP!$B$2:$B$13,0))</f>
        <v>0</v>
      </c>
      <c r="L4867" s="4">
        <f t="shared" ref="L4867:L4930" si="153">IF(H4867="g pollutant",K4867*J4867/10^12,IF(H4867="MMTCO2e",J4867,IF(H4867="MWh",J4867,0)))</f>
        <v>0</v>
      </c>
    </row>
    <row r="4868" spans="1:12">
      <c r="A4868" t="s">
        <v>10472</v>
      </c>
      <c r="B4868" t="s">
        <v>7381</v>
      </c>
      <c r="C4868" t="s">
        <v>1741</v>
      </c>
      <c r="D4868" t="s">
        <v>6881</v>
      </c>
      <c r="E4868" t="s">
        <v>1710</v>
      </c>
      <c r="H4868" t="str">
        <f>INDEX('Vensim Variables'!$B:$B,MATCH(EPS!$B4868,'Vensim Variables'!$A:$A,0))</f>
        <v>g pollutant</v>
      </c>
      <c r="I4868" t="str">
        <f t="shared" si="152"/>
        <v>SOx</v>
      </c>
      <c r="J4868">
        <f>INDEX(NoSettings!$D:$D,MATCH(EPS!$A4868,NoSettings!$A:$A,0))</f>
        <v>0</v>
      </c>
      <c r="K4868">
        <f>INDEX(GWP!$C$2:$C$13,MATCH(EPS!I4868,GWP!$B$2:$B$13,0))</f>
        <v>0</v>
      </c>
      <c r="L4868" s="4">
        <f t="shared" si="153"/>
        <v>0</v>
      </c>
    </row>
    <row r="4869" spans="1:12">
      <c r="A4869" t="s">
        <v>10473</v>
      </c>
      <c r="B4869" t="s">
        <v>7381</v>
      </c>
      <c r="C4869" t="s">
        <v>1741</v>
      </c>
      <c r="D4869" t="s">
        <v>6881</v>
      </c>
      <c r="E4869" t="s">
        <v>1711</v>
      </c>
      <c r="H4869" t="str">
        <f>INDEX('Vensim Variables'!$B:$B,MATCH(EPS!$B4869,'Vensim Variables'!$A:$A,0))</f>
        <v>g pollutant</v>
      </c>
      <c r="I4869" t="str">
        <f t="shared" si="152"/>
        <v>BC</v>
      </c>
      <c r="J4869">
        <f>INDEX(NoSettings!$D:$D,MATCH(EPS!$A4869,NoSettings!$A:$A,0))</f>
        <v>0</v>
      </c>
      <c r="K4869">
        <f>INDEX(GWP!$C$2:$C$13,MATCH(EPS!I4869,GWP!$B$2:$B$13,0))</f>
        <v>0</v>
      </c>
      <c r="L4869" s="4">
        <f t="shared" si="153"/>
        <v>0</v>
      </c>
    </row>
    <row r="4870" spans="1:12">
      <c r="A4870" t="s">
        <v>10474</v>
      </c>
      <c r="B4870" t="s">
        <v>7381</v>
      </c>
      <c r="C4870" t="s">
        <v>1741</v>
      </c>
      <c r="D4870" t="s">
        <v>6881</v>
      </c>
      <c r="E4870" t="s">
        <v>1712</v>
      </c>
      <c r="H4870" t="str">
        <f>INDEX('Vensim Variables'!$B:$B,MATCH(EPS!$B4870,'Vensim Variables'!$A:$A,0))</f>
        <v>g pollutant</v>
      </c>
      <c r="I4870" t="str">
        <f t="shared" si="152"/>
        <v>OC</v>
      </c>
      <c r="J4870">
        <f>INDEX(NoSettings!$D:$D,MATCH(EPS!$A4870,NoSettings!$A:$A,0))</f>
        <v>0</v>
      </c>
      <c r="K4870">
        <f>INDEX(GWP!$C$2:$C$13,MATCH(EPS!I4870,GWP!$B$2:$B$13,0))</f>
        <v>0</v>
      </c>
      <c r="L4870" s="4">
        <f t="shared" si="153"/>
        <v>0</v>
      </c>
    </row>
    <row r="4871" spans="1:12">
      <c r="A4871" t="s">
        <v>10475</v>
      </c>
      <c r="B4871" t="s">
        <v>7381</v>
      </c>
      <c r="C4871" t="s">
        <v>1741</v>
      </c>
      <c r="D4871" t="s">
        <v>6881</v>
      </c>
      <c r="E4871" t="s">
        <v>1713</v>
      </c>
      <c r="H4871" t="str">
        <f>INDEX('Vensim Variables'!$B:$B,MATCH(EPS!$B4871,'Vensim Variables'!$A:$A,0))</f>
        <v>g pollutant</v>
      </c>
      <c r="I4871" t="str">
        <f t="shared" si="152"/>
        <v>CH4</v>
      </c>
      <c r="J4871">
        <f>INDEX(NoSettings!$D:$D,MATCH(EPS!$A4871,NoSettings!$A:$A,0))</f>
        <v>0</v>
      </c>
      <c r="K4871">
        <f>INDEX(GWP!$C$2:$C$13,MATCH(EPS!I4871,GWP!$B$2:$B$13,0))</f>
        <v>28</v>
      </c>
      <c r="L4871" s="4">
        <f t="shared" si="153"/>
        <v>0</v>
      </c>
    </row>
    <row r="4872" spans="1:12">
      <c r="A4872" t="s">
        <v>10476</v>
      </c>
      <c r="B4872" t="s">
        <v>7381</v>
      </c>
      <c r="C4872" t="s">
        <v>1741</v>
      </c>
      <c r="D4872" t="s">
        <v>6881</v>
      </c>
      <c r="E4872" t="s">
        <v>1714</v>
      </c>
      <c r="H4872" t="str">
        <f>INDEX('Vensim Variables'!$B:$B,MATCH(EPS!$B4872,'Vensim Variables'!$A:$A,0))</f>
        <v>g pollutant</v>
      </c>
      <c r="I4872" t="str">
        <f t="shared" si="152"/>
        <v>N2O</v>
      </c>
      <c r="J4872">
        <f>INDEX(NoSettings!$D:$D,MATCH(EPS!$A4872,NoSettings!$A:$A,0))</f>
        <v>0</v>
      </c>
      <c r="K4872">
        <f>INDEX(GWP!$C$2:$C$13,MATCH(EPS!I4872,GWP!$B$2:$B$13,0))</f>
        <v>265</v>
      </c>
      <c r="L4872" s="4">
        <f t="shared" si="153"/>
        <v>0</v>
      </c>
    </row>
    <row r="4873" spans="1:12">
      <c r="A4873" t="s">
        <v>10477</v>
      </c>
      <c r="B4873" t="s">
        <v>7381</v>
      </c>
      <c r="C4873" t="s">
        <v>1741</v>
      </c>
      <c r="D4873" t="s">
        <v>6881</v>
      </c>
      <c r="E4873" t="s">
        <v>1715</v>
      </c>
      <c r="H4873" t="str">
        <f>INDEX('Vensim Variables'!$B:$B,MATCH(EPS!$B4873,'Vensim Variables'!$A:$A,0))</f>
        <v>g pollutant</v>
      </c>
      <c r="I4873" t="str">
        <f t="shared" si="152"/>
        <v>F gases</v>
      </c>
      <c r="J4873">
        <f>INDEX(NoSettings!$D:$D,MATCH(EPS!$A4873,NoSettings!$A:$A,0))</f>
        <v>0</v>
      </c>
      <c r="K4873">
        <f>INDEX(GWP!$C$2:$C$13,MATCH(EPS!I4873,GWP!$B$2:$B$13,0))</f>
        <v>1</v>
      </c>
      <c r="L4873" s="4">
        <f t="shared" si="153"/>
        <v>0</v>
      </c>
    </row>
    <row r="4874" spans="1:12">
      <c r="A4874" t="s">
        <v>10478</v>
      </c>
      <c r="B4874" t="s">
        <v>7381</v>
      </c>
      <c r="C4874" t="s">
        <v>1741</v>
      </c>
      <c r="D4874" t="s">
        <v>6882</v>
      </c>
      <c r="E4874" t="s">
        <v>1702</v>
      </c>
      <c r="H4874" t="str">
        <f>INDEX('Vensim Variables'!$B:$B,MATCH(EPS!$B4874,'Vensim Variables'!$A:$A,0))</f>
        <v>g pollutant</v>
      </c>
      <c r="I4874" t="str">
        <f t="shared" si="152"/>
        <v>CO2</v>
      </c>
      <c r="J4874">
        <f>INDEX(NoSettings!$D:$D,MATCH(EPS!$A4874,NoSettings!$A:$A,0))</f>
        <v>0</v>
      </c>
      <c r="K4874">
        <f>INDEX(GWP!$C$2:$C$13,MATCH(EPS!I4874,GWP!$B$2:$B$13,0))</f>
        <v>1</v>
      </c>
      <c r="L4874" s="4">
        <f t="shared" si="153"/>
        <v>0</v>
      </c>
    </row>
    <row r="4875" spans="1:12">
      <c r="A4875" t="s">
        <v>10479</v>
      </c>
      <c r="B4875" t="s">
        <v>7381</v>
      </c>
      <c r="C4875" t="s">
        <v>1741</v>
      </c>
      <c r="D4875" t="s">
        <v>6882</v>
      </c>
      <c r="E4875" t="s">
        <v>1705</v>
      </c>
      <c r="H4875" t="str">
        <f>INDEX('Vensim Variables'!$B:$B,MATCH(EPS!$B4875,'Vensim Variables'!$A:$A,0))</f>
        <v>g pollutant</v>
      </c>
      <c r="I4875" t="str">
        <f t="shared" si="152"/>
        <v>VOC</v>
      </c>
      <c r="J4875">
        <f>INDEX(NoSettings!$D:$D,MATCH(EPS!$A4875,NoSettings!$A:$A,0))</f>
        <v>0</v>
      </c>
      <c r="K4875">
        <f>INDEX(GWP!$C$2:$C$13,MATCH(EPS!I4875,GWP!$B$2:$B$13,0))</f>
        <v>0</v>
      </c>
      <c r="L4875" s="4">
        <f t="shared" si="153"/>
        <v>0</v>
      </c>
    </row>
    <row r="4876" spans="1:12">
      <c r="A4876" t="s">
        <v>10480</v>
      </c>
      <c r="B4876" t="s">
        <v>7381</v>
      </c>
      <c r="C4876" t="s">
        <v>1741</v>
      </c>
      <c r="D4876" t="s">
        <v>6882</v>
      </c>
      <c r="E4876" t="s">
        <v>1706</v>
      </c>
      <c r="H4876" t="str">
        <f>INDEX('Vensim Variables'!$B:$B,MATCH(EPS!$B4876,'Vensim Variables'!$A:$A,0))</f>
        <v>g pollutant</v>
      </c>
      <c r="I4876" t="str">
        <f t="shared" si="152"/>
        <v>CO</v>
      </c>
      <c r="J4876">
        <f>INDEX(NoSettings!$D:$D,MATCH(EPS!$A4876,NoSettings!$A:$A,0))</f>
        <v>0</v>
      </c>
      <c r="K4876">
        <f>INDEX(GWP!$C$2:$C$13,MATCH(EPS!I4876,GWP!$B$2:$B$13,0))</f>
        <v>0</v>
      </c>
      <c r="L4876" s="4">
        <f t="shared" si="153"/>
        <v>0</v>
      </c>
    </row>
    <row r="4877" spans="1:12">
      <c r="A4877" t="s">
        <v>10481</v>
      </c>
      <c r="B4877" t="s">
        <v>7381</v>
      </c>
      <c r="C4877" t="s">
        <v>1741</v>
      </c>
      <c r="D4877" t="s">
        <v>6882</v>
      </c>
      <c r="E4877" t="s">
        <v>1707</v>
      </c>
      <c r="H4877" t="str">
        <f>INDEX('Vensim Variables'!$B:$B,MATCH(EPS!$B4877,'Vensim Variables'!$A:$A,0))</f>
        <v>g pollutant</v>
      </c>
      <c r="I4877" t="str">
        <f t="shared" si="152"/>
        <v>NOx</v>
      </c>
      <c r="J4877">
        <f>INDEX(NoSettings!$D:$D,MATCH(EPS!$A4877,NoSettings!$A:$A,0))</f>
        <v>0</v>
      </c>
      <c r="K4877">
        <f>INDEX(GWP!$C$2:$C$13,MATCH(EPS!I4877,GWP!$B$2:$B$13,0))</f>
        <v>0</v>
      </c>
      <c r="L4877" s="4">
        <f t="shared" si="153"/>
        <v>0</v>
      </c>
    </row>
    <row r="4878" spans="1:12">
      <c r="A4878" t="s">
        <v>10482</v>
      </c>
      <c r="B4878" t="s">
        <v>7381</v>
      </c>
      <c r="C4878" t="s">
        <v>1741</v>
      </c>
      <c r="D4878" t="s">
        <v>6882</v>
      </c>
      <c r="E4878" t="s">
        <v>1708</v>
      </c>
      <c r="H4878" t="str">
        <f>INDEX('Vensim Variables'!$B:$B,MATCH(EPS!$B4878,'Vensim Variables'!$A:$A,0))</f>
        <v>g pollutant</v>
      </c>
      <c r="I4878" t="str">
        <f t="shared" si="152"/>
        <v>PM10</v>
      </c>
      <c r="J4878">
        <f>INDEX(NoSettings!$D:$D,MATCH(EPS!$A4878,NoSettings!$A:$A,0))</f>
        <v>0</v>
      </c>
      <c r="K4878">
        <f>INDEX(GWP!$C$2:$C$13,MATCH(EPS!I4878,GWP!$B$2:$B$13,0))</f>
        <v>0</v>
      </c>
      <c r="L4878" s="4">
        <f t="shared" si="153"/>
        <v>0</v>
      </c>
    </row>
    <row r="4879" spans="1:12">
      <c r="A4879" t="s">
        <v>10483</v>
      </c>
      <c r="B4879" t="s">
        <v>7381</v>
      </c>
      <c r="C4879" t="s">
        <v>1741</v>
      </c>
      <c r="D4879" t="s">
        <v>6882</v>
      </c>
      <c r="E4879" t="s">
        <v>1709</v>
      </c>
      <c r="H4879" t="str">
        <f>INDEX('Vensim Variables'!$B:$B,MATCH(EPS!$B4879,'Vensim Variables'!$A:$A,0))</f>
        <v>g pollutant</v>
      </c>
      <c r="I4879" t="str">
        <f t="shared" si="152"/>
        <v>PM25</v>
      </c>
      <c r="J4879">
        <f>INDEX(NoSettings!$D:$D,MATCH(EPS!$A4879,NoSettings!$A:$A,0))</f>
        <v>0</v>
      </c>
      <c r="K4879">
        <f>INDEX(GWP!$C$2:$C$13,MATCH(EPS!I4879,GWP!$B$2:$B$13,0))</f>
        <v>0</v>
      </c>
      <c r="L4879" s="4">
        <f t="shared" si="153"/>
        <v>0</v>
      </c>
    </row>
    <row r="4880" spans="1:12">
      <c r="A4880" t="s">
        <v>10484</v>
      </c>
      <c r="B4880" t="s">
        <v>7381</v>
      </c>
      <c r="C4880" t="s">
        <v>1741</v>
      </c>
      <c r="D4880" t="s">
        <v>6882</v>
      </c>
      <c r="E4880" t="s">
        <v>1710</v>
      </c>
      <c r="H4880" t="str">
        <f>INDEX('Vensim Variables'!$B:$B,MATCH(EPS!$B4880,'Vensim Variables'!$A:$A,0))</f>
        <v>g pollutant</v>
      </c>
      <c r="I4880" t="str">
        <f t="shared" si="152"/>
        <v>SOx</v>
      </c>
      <c r="J4880">
        <f>INDEX(NoSettings!$D:$D,MATCH(EPS!$A4880,NoSettings!$A:$A,0))</f>
        <v>0</v>
      </c>
      <c r="K4880">
        <f>INDEX(GWP!$C$2:$C$13,MATCH(EPS!I4880,GWP!$B$2:$B$13,0))</f>
        <v>0</v>
      </c>
      <c r="L4880" s="4">
        <f t="shared" si="153"/>
        <v>0</v>
      </c>
    </row>
    <row r="4881" spans="1:12">
      <c r="A4881" t="s">
        <v>10485</v>
      </c>
      <c r="B4881" t="s">
        <v>7381</v>
      </c>
      <c r="C4881" t="s">
        <v>1741</v>
      </c>
      <c r="D4881" t="s">
        <v>6882</v>
      </c>
      <c r="E4881" t="s">
        <v>1711</v>
      </c>
      <c r="H4881" t="str">
        <f>INDEX('Vensim Variables'!$B:$B,MATCH(EPS!$B4881,'Vensim Variables'!$A:$A,0))</f>
        <v>g pollutant</v>
      </c>
      <c r="I4881" t="str">
        <f t="shared" si="152"/>
        <v>BC</v>
      </c>
      <c r="J4881">
        <f>INDEX(NoSettings!$D:$D,MATCH(EPS!$A4881,NoSettings!$A:$A,0))</f>
        <v>0</v>
      </c>
      <c r="K4881">
        <f>INDEX(GWP!$C$2:$C$13,MATCH(EPS!I4881,GWP!$B$2:$B$13,0))</f>
        <v>0</v>
      </c>
      <c r="L4881" s="4">
        <f t="shared" si="153"/>
        <v>0</v>
      </c>
    </row>
    <row r="4882" spans="1:12">
      <c r="A4882" t="s">
        <v>10486</v>
      </c>
      <c r="B4882" t="s">
        <v>7381</v>
      </c>
      <c r="C4882" t="s">
        <v>1741</v>
      </c>
      <c r="D4882" t="s">
        <v>6882</v>
      </c>
      <c r="E4882" t="s">
        <v>1712</v>
      </c>
      <c r="H4882" t="str">
        <f>INDEX('Vensim Variables'!$B:$B,MATCH(EPS!$B4882,'Vensim Variables'!$A:$A,0))</f>
        <v>g pollutant</v>
      </c>
      <c r="I4882" t="str">
        <f t="shared" si="152"/>
        <v>OC</v>
      </c>
      <c r="J4882">
        <f>INDEX(NoSettings!$D:$D,MATCH(EPS!$A4882,NoSettings!$A:$A,0))</f>
        <v>0</v>
      </c>
      <c r="K4882">
        <f>INDEX(GWP!$C$2:$C$13,MATCH(EPS!I4882,GWP!$B$2:$B$13,0))</f>
        <v>0</v>
      </c>
      <c r="L4882" s="4">
        <f t="shared" si="153"/>
        <v>0</v>
      </c>
    </row>
    <row r="4883" spans="1:12">
      <c r="A4883" t="s">
        <v>10487</v>
      </c>
      <c r="B4883" t="s">
        <v>7381</v>
      </c>
      <c r="C4883" t="s">
        <v>1741</v>
      </c>
      <c r="D4883" t="s">
        <v>6882</v>
      </c>
      <c r="E4883" t="s">
        <v>1713</v>
      </c>
      <c r="H4883" t="str">
        <f>INDEX('Vensim Variables'!$B:$B,MATCH(EPS!$B4883,'Vensim Variables'!$A:$A,0))</f>
        <v>g pollutant</v>
      </c>
      <c r="I4883" t="str">
        <f t="shared" si="152"/>
        <v>CH4</v>
      </c>
      <c r="J4883">
        <f>INDEX(NoSettings!$D:$D,MATCH(EPS!$A4883,NoSettings!$A:$A,0))</f>
        <v>0</v>
      </c>
      <c r="K4883">
        <f>INDEX(GWP!$C$2:$C$13,MATCH(EPS!I4883,GWP!$B$2:$B$13,0))</f>
        <v>28</v>
      </c>
      <c r="L4883" s="4">
        <f t="shared" si="153"/>
        <v>0</v>
      </c>
    </row>
    <row r="4884" spans="1:12">
      <c r="A4884" t="s">
        <v>10488</v>
      </c>
      <c r="B4884" t="s">
        <v>7381</v>
      </c>
      <c r="C4884" t="s">
        <v>1741</v>
      </c>
      <c r="D4884" t="s">
        <v>6882</v>
      </c>
      <c r="E4884" t="s">
        <v>1714</v>
      </c>
      <c r="H4884" t="str">
        <f>INDEX('Vensim Variables'!$B:$B,MATCH(EPS!$B4884,'Vensim Variables'!$A:$A,0))</f>
        <v>g pollutant</v>
      </c>
      <c r="I4884" t="str">
        <f t="shared" si="152"/>
        <v>N2O</v>
      </c>
      <c r="J4884">
        <f>INDEX(NoSettings!$D:$D,MATCH(EPS!$A4884,NoSettings!$A:$A,0))</f>
        <v>0</v>
      </c>
      <c r="K4884">
        <f>INDEX(GWP!$C$2:$C$13,MATCH(EPS!I4884,GWP!$B$2:$B$13,0))</f>
        <v>265</v>
      </c>
      <c r="L4884" s="4">
        <f t="shared" si="153"/>
        <v>0</v>
      </c>
    </row>
    <row r="4885" spans="1:12">
      <c r="A4885" t="s">
        <v>10489</v>
      </c>
      <c r="B4885" t="s">
        <v>7381</v>
      </c>
      <c r="C4885" t="s">
        <v>1741</v>
      </c>
      <c r="D4885" t="s">
        <v>6882</v>
      </c>
      <c r="E4885" t="s">
        <v>1715</v>
      </c>
      <c r="H4885" t="str">
        <f>INDEX('Vensim Variables'!$B:$B,MATCH(EPS!$B4885,'Vensim Variables'!$A:$A,0))</f>
        <v>g pollutant</v>
      </c>
      <c r="I4885" t="str">
        <f t="shared" si="152"/>
        <v>F gases</v>
      </c>
      <c r="J4885">
        <f>INDEX(NoSettings!$D:$D,MATCH(EPS!$A4885,NoSettings!$A:$A,0))</f>
        <v>0</v>
      </c>
      <c r="K4885">
        <f>INDEX(GWP!$C$2:$C$13,MATCH(EPS!I4885,GWP!$B$2:$B$13,0))</f>
        <v>1</v>
      </c>
      <c r="L4885" s="4">
        <f t="shared" si="153"/>
        <v>0</v>
      </c>
    </row>
    <row r="4886" spans="1:12">
      <c r="A4886" t="s">
        <v>10490</v>
      </c>
      <c r="B4886" t="s">
        <v>7381</v>
      </c>
      <c r="C4886" t="s">
        <v>1741</v>
      </c>
      <c r="D4886" t="s">
        <v>6883</v>
      </c>
      <c r="E4886" t="s">
        <v>1702</v>
      </c>
      <c r="H4886" t="str">
        <f>INDEX('Vensim Variables'!$B:$B,MATCH(EPS!$B4886,'Vensim Variables'!$A:$A,0))</f>
        <v>g pollutant</v>
      </c>
      <c r="I4886" t="str">
        <f t="shared" si="152"/>
        <v>CO2</v>
      </c>
      <c r="J4886">
        <f>INDEX(NoSettings!$D:$D,MATCH(EPS!$A4886,NoSettings!$A:$A,0))</f>
        <v>0</v>
      </c>
      <c r="K4886">
        <f>INDEX(GWP!$C$2:$C$13,MATCH(EPS!I4886,GWP!$B$2:$B$13,0))</f>
        <v>1</v>
      </c>
      <c r="L4886" s="4">
        <f t="shared" si="153"/>
        <v>0</v>
      </c>
    </row>
    <row r="4887" spans="1:12">
      <c r="A4887" t="s">
        <v>10491</v>
      </c>
      <c r="B4887" t="s">
        <v>7381</v>
      </c>
      <c r="C4887" t="s">
        <v>1741</v>
      </c>
      <c r="D4887" t="s">
        <v>6883</v>
      </c>
      <c r="E4887" t="s">
        <v>1705</v>
      </c>
      <c r="H4887" t="str">
        <f>INDEX('Vensim Variables'!$B:$B,MATCH(EPS!$B4887,'Vensim Variables'!$A:$A,0))</f>
        <v>g pollutant</v>
      </c>
      <c r="I4887" t="str">
        <f t="shared" si="152"/>
        <v>VOC</v>
      </c>
      <c r="J4887">
        <f>INDEX(NoSettings!$D:$D,MATCH(EPS!$A4887,NoSettings!$A:$A,0))</f>
        <v>0</v>
      </c>
      <c r="K4887">
        <f>INDEX(GWP!$C$2:$C$13,MATCH(EPS!I4887,GWP!$B$2:$B$13,0))</f>
        <v>0</v>
      </c>
      <c r="L4887" s="4">
        <f t="shared" si="153"/>
        <v>0</v>
      </c>
    </row>
    <row r="4888" spans="1:12">
      <c r="A4888" t="s">
        <v>10492</v>
      </c>
      <c r="B4888" t="s">
        <v>7381</v>
      </c>
      <c r="C4888" t="s">
        <v>1741</v>
      </c>
      <c r="D4888" t="s">
        <v>6883</v>
      </c>
      <c r="E4888" t="s">
        <v>1706</v>
      </c>
      <c r="H4888" t="str">
        <f>INDEX('Vensim Variables'!$B:$B,MATCH(EPS!$B4888,'Vensim Variables'!$A:$A,0))</f>
        <v>g pollutant</v>
      </c>
      <c r="I4888" t="str">
        <f t="shared" si="152"/>
        <v>CO</v>
      </c>
      <c r="J4888">
        <f>INDEX(NoSettings!$D:$D,MATCH(EPS!$A4888,NoSettings!$A:$A,0))</f>
        <v>0</v>
      </c>
      <c r="K4888">
        <f>INDEX(GWP!$C$2:$C$13,MATCH(EPS!I4888,GWP!$B$2:$B$13,0))</f>
        <v>0</v>
      </c>
      <c r="L4888" s="4">
        <f t="shared" si="153"/>
        <v>0</v>
      </c>
    </row>
    <row r="4889" spans="1:12">
      <c r="A4889" t="s">
        <v>10493</v>
      </c>
      <c r="B4889" t="s">
        <v>7381</v>
      </c>
      <c r="C4889" t="s">
        <v>1741</v>
      </c>
      <c r="D4889" t="s">
        <v>6883</v>
      </c>
      <c r="E4889" t="s">
        <v>1707</v>
      </c>
      <c r="H4889" t="str">
        <f>INDEX('Vensim Variables'!$B:$B,MATCH(EPS!$B4889,'Vensim Variables'!$A:$A,0))</f>
        <v>g pollutant</v>
      </c>
      <c r="I4889" t="str">
        <f t="shared" si="152"/>
        <v>NOx</v>
      </c>
      <c r="J4889">
        <f>INDEX(NoSettings!$D:$D,MATCH(EPS!$A4889,NoSettings!$A:$A,0))</f>
        <v>0</v>
      </c>
      <c r="K4889">
        <f>INDEX(GWP!$C$2:$C$13,MATCH(EPS!I4889,GWP!$B$2:$B$13,0))</f>
        <v>0</v>
      </c>
      <c r="L4889" s="4">
        <f t="shared" si="153"/>
        <v>0</v>
      </c>
    </row>
    <row r="4890" spans="1:12">
      <c r="A4890" t="s">
        <v>10494</v>
      </c>
      <c r="B4890" t="s">
        <v>7381</v>
      </c>
      <c r="C4890" t="s">
        <v>1741</v>
      </c>
      <c r="D4890" t="s">
        <v>6883</v>
      </c>
      <c r="E4890" t="s">
        <v>1708</v>
      </c>
      <c r="H4890" t="str">
        <f>INDEX('Vensim Variables'!$B:$B,MATCH(EPS!$B4890,'Vensim Variables'!$A:$A,0))</f>
        <v>g pollutant</v>
      </c>
      <c r="I4890" t="str">
        <f t="shared" si="152"/>
        <v>PM10</v>
      </c>
      <c r="J4890">
        <f>INDEX(NoSettings!$D:$D,MATCH(EPS!$A4890,NoSettings!$A:$A,0))</f>
        <v>0</v>
      </c>
      <c r="K4890">
        <f>INDEX(GWP!$C$2:$C$13,MATCH(EPS!I4890,GWP!$B$2:$B$13,0))</f>
        <v>0</v>
      </c>
      <c r="L4890" s="4">
        <f t="shared" si="153"/>
        <v>0</v>
      </c>
    </row>
    <row r="4891" spans="1:12">
      <c r="A4891" t="s">
        <v>10495</v>
      </c>
      <c r="B4891" t="s">
        <v>7381</v>
      </c>
      <c r="C4891" t="s">
        <v>1741</v>
      </c>
      <c r="D4891" t="s">
        <v>6883</v>
      </c>
      <c r="E4891" t="s">
        <v>1709</v>
      </c>
      <c r="H4891" t="str">
        <f>INDEX('Vensim Variables'!$B:$B,MATCH(EPS!$B4891,'Vensim Variables'!$A:$A,0))</f>
        <v>g pollutant</v>
      </c>
      <c r="I4891" t="str">
        <f t="shared" si="152"/>
        <v>PM25</v>
      </c>
      <c r="J4891">
        <f>INDEX(NoSettings!$D:$D,MATCH(EPS!$A4891,NoSettings!$A:$A,0))</f>
        <v>0</v>
      </c>
      <c r="K4891">
        <f>INDEX(GWP!$C$2:$C$13,MATCH(EPS!I4891,GWP!$B$2:$B$13,0))</f>
        <v>0</v>
      </c>
      <c r="L4891" s="4">
        <f t="shared" si="153"/>
        <v>0</v>
      </c>
    </row>
    <row r="4892" spans="1:12">
      <c r="A4892" t="s">
        <v>10496</v>
      </c>
      <c r="B4892" t="s">
        <v>7381</v>
      </c>
      <c r="C4892" t="s">
        <v>1741</v>
      </c>
      <c r="D4892" t="s">
        <v>6883</v>
      </c>
      <c r="E4892" t="s">
        <v>1710</v>
      </c>
      <c r="H4892" t="str">
        <f>INDEX('Vensim Variables'!$B:$B,MATCH(EPS!$B4892,'Vensim Variables'!$A:$A,0))</f>
        <v>g pollutant</v>
      </c>
      <c r="I4892" t="str">
        <f t="shared" si="152"/>
        <v>SOx</v>
      </c>
      <c r="J4892">
        <f>INDEX(NoSettings!$D:$D,MATCH(EPS!$A4892,NoSettings!$A:$A,0))</f>
        <v>0</v>
      </c>
      <c r="K4892">
        <f>INDEX(GWP!$C$2:$C$13,MATCH(EPS!I4892,GWP!$B$2:$B$13,0))</f>
        <v>0</v>
      </c>
      <c r="L4892" s="4">
        <f t="shared" si="153"/>
        <v>0</v>
      </c>
    </row>
    <row r="4893" spans="1:12">
      <c r="A4893" t="s">
        <v>10497</v>
      </c>
      <c r="B4893" t="s">
        <v>7381</v>
      </c>
      <c r="C4893" t="s">
        <v>1741</v>
      </c>
      <c r="D4893" t="s">
        <v>6883</v>
      </c>
      <c r="E4893" t="s">
        <v>1711</v>
      </c>
      <c r="H4893" t="str">
        <f>INDEX('Vensim Variables'!$B:$B,MATCH(EPS!$B4893,'Vensim Variables'!$A:$A,0))</f>
        <v>g pollutant</v>
      </c>
      <c r="I4893" t="str">
        <f t="shared" si="152"/>
        <v>BC</v>
      </c>
      <c r="J4893">
        <f>INDEX(NoSettings!$D:$D,MATCH(EPS!$A4893,NoSettings!$A:$A,0))</f>
        <v>0</v>
      </c>
      <c r="K4893">
        <f>INDEX(GWP!$C$2:$C$13,MATCH(EPS!I4893,GWP!$B$2:$B$13,0))</f>
        <v>0</v>
      </c>
      <c r="L4893" s="4">
        <f t="shared" si="153"/>
        <v>0</v>
      </c>
    </row>
    <row r="4894" spans="1:12">
      <c r="A4894" t="s">
        <v>10498</v>
      </c>
      <c r="B4894" t="s">
        <v>7381</v>
      </c>
      <c r="C4894" t="s">
        <v>1741</v>
      </c>
      <c r="D4894" t="s">
        <v>6883</v>
      </c>
      <c r="E4894" t="s">
        <v>1712</v>
      </c>
      <c r="H4894" t="str">
        <f>INDEX('Vensim Variables'!$B:$B,MATCH(EPS!$B4894,'Vensim Variables'!$A:$A,0))</f>
        <v>g pollutant</v>
      </c>
      <c r="I4894" t="str">
        <f t="shared" si="152"/>
        <v>OC</v>
      </c>
      <c r="J4894">
        <f>INDEX(NoSettings!$D:$D,MATCH(EPS!$A4894,NoSettings!$A:$A,0))</f>
        <v>0</v>
      </c>
      <c r="K4894">
        <f>INDEX(GWP!$C$2:$C$13,MATCH(EPS!I4894,GWP!$B$2:$B$13,0))</f>
        <v>0</v>
      </c>
      <c r="L4894" s="4">
        <f t="shared" si="153"/>
        <v>0</v>
      </c>
    </row>
    <row r="4895" spans="1:12">
      <c r="A4895" t="s">
        <v>10499</v>
      </c>
      <c r="B4895" t="s">
        <v>7381</v>
      </c>
      <c r="C4895" t="s">
        <v>1741</v>
      </c>
      <c r="D4895" t="s">
        <v>6883</v>
      </c>
      <c r="E4895" t="s">
        <v>1713</v>
      </c>
      <c r="H4895" t="str">
        <f>INDEX('Vensim Variables'!$B:$B,MATCH(EPS!$B4895,'Vensim Variables'!$A:$A,0))</f>
        <v>g pollutant</v>
      </c>
      <c r="I4895" t="str">
        <f t="shared" si="152"/>
        <v>CH4</v>
      </c>
      <c r="J4895">
        <f>INDEX(NoSettings!$D:$D,MATCH(EPS!$A4895,NoSettings!$A:$A,0))</f>
        <v>0</v>
      </c>
      <c r="K4895">
        <f>INDEX(GWP!$C$2:$C$13,MATCH(EPS!I4895,GWP!$B$2:$B$13,0))</f>
        <v>28</v>
      </c>
      <c r="L4895" s="4">
        <f t="shared" si="153"/>
        <v>0</v>
      </c>
    </row>
    <row r="4896" spans="1:12">
      <c r="A4896" t="s">
        <v>10500</v>
      </c>
      <c r="B4896" t="s">
        <v>7381</v>
      </c>
      <c r="C4896" t="s">
        <v>1741</v>
      </c>
      <c r="D4896" t="s">
        <v>6883</v>
      </c>
      <c r="E4896" t="s">
        <v>1714</v>
      </c>
      <c r="H4896" t="str">
        <f>INDEX('Vensim Variables'!$B:$B,MATCH(EPS!$B4896,'Vensim Variables'!$A:$A,0))</f>
        <v>g pollutant</v>
      </c>
      <c r="I4896" t="str">
        <f t="shared" si="152"/>
        <v>N2O</v>
      </c>
      <c r="J4896">
        <f>INDEX(NoSettings!$D:$D,MATCH(EPS!$A4896,NoSettings!$A:$A,0))</f>
        <v>0</v>
      </c>
      <c r="K4896">
        <f>INDEX(GWP!$C$2:$C$13,MATCH(EPS!I4896,GWP!$B$2:$B$13,0))</f>
        <v>265</v>
      </c>
      <c r="L4896" s="4">
        <f t="shared" si="153"/>
        <v>0</v>
      </c>
    </row>
    <row r="4897" spans="1:12">
      <c r="A4897" t="s">
        <v>10501</v>
      </c>
      <c r="B4897" t="s">
        <v>7381</v>
      </c>
      <c r="C4897" t="s">
        <v>1741</v>
      </c>
      <c r="D4897" t="s">
        <v>6883</v>
      </c>
      <c r="E4897" t="s">
        <v>1715</v>
      </c>
      <c r="H4897" t="str">
        <f>INDEX('Vensim Variables'!$B:$B,MATCH(EPS!$B4897,'Vensim Variables'!$A:$A,0))</f>
        <v>g pollutant</v>
      </c>
      <c r="I4897" t="str">
        <f t="shared" si="152"/>
        <v>F gases</v>
      </c>
      <c r="J4897">
        <f>INDEX(NoSettings!$D:$D,MATCH(EPS!$A4897,NoSettings!$A:$A,0))</f>
        <v>0</v>
      </c>
      <c r="K4897">
        <f>INDEX(GWP!$C$2:$C$13,MATCH(EPS!I4897,GWP!$B$2:$B$13,0))</f>
        <v>1</v>
      </c>
      <c r="L4897" s="4">
        <f t="shared" si="153"/>
        <v>0</v>
      </c>
    </row>
    <row r="4898" spans="1:12">
      <c r="A4898" t="s">
        <v>10502</v>
      </c>
      <c r="B4898" t="s">
        <v>7381</v>
      </c>
      <c r="C4898" t="s">
        <v>1741</v>
      </c>
      <c r="D4898" t="s">
        <v>6884</v>
      </c>
      <c r="E4898" t="s">
        <v>1702</v>
      </c>
      <c r="H4898" t="str">
        <f>INDEX('Vensim Variables'!$B:$B,MATCH(EPS!$B4898,'Vensim Variables'!$A:$A,0))</f>
        <v>g pollutant</v>
      </c>
      <c r="I4898" t="str">
        <f t="shared" si="152"/>
        <v>CO2</v>
      </c>
      <c r="J4898">
        <f>INDEX(NoSettings!$D:$D,MATCH(EPS!$A4898,NoSettings!$A:$A,0))</f>
        <v>0</v>
      </c>
      <c r="K4898">
        <f>INDEX(GWP!$C$2:$C$13,MATCH(EPS!I4898,GWP!$B$2:$B$13,0))</f>
        <v>1</v>
      </c>
      <c r="L4898" s="4">
        <f t="shared" si="153"/>
        <v>0</v>
      </c>
    </row>
    <row r="4899" spans="1:12">
      <c r="A4899" t="s">
        <v>10503</v>
      </c>
      <c r="B4899" t="s">
        <v>7381</v>
      </c>
      <c r="C4899" t="s">
        <v>1741</v>
      </c>
      <c r="D4899" t="s">
        <v>6884</v>
      </c>
      <c r="E4899" t="s">
        <v>1705</v>
      </c>
      <c r="H4899" t="str">
        <f>INDEX('Vensim Variables'!$B:$B,MATCH(EPS!$B4899,'Vensim Variables'!$A:$A,0))</f>
        <v>g pollutant</v>
      </c>
      <c r="I4899" t="str">
        <f t="shared" si="152"/>
        <v>VOC</v>
      </c>
      <c r="J4899">
        <f>INDEX(NoSettings!$D:$D,MATCH(EPS!$A4899,NoSettings!$A:$A,0))</f>
        <v>0</v>
      </c>
      <c r="K4899">
        <f>INDEX(GWP!$C$2:$C$13,MATCH(EPS!I4899,GWP!$B$2:$B$13,0))</f>
        <v>0</v>
      </c>
      <c r="L4899" s="4">
        <f t="shared" si="153"/>
        <v>0</v>
      </c>
    </row>
    <row r="4900" spans="1:12">
      <c r="A4900" t="s">
        <v>10504</v>
      </c>
      <c r="B4900" t="s">
        <v>7381</v>
      </c>
      <c r="C4900" t="s">
        <v>1741</v>
      </c>
      <c r="D4900" t="s">
        <v>6884</v>
      </c>
      <c r="E4900" t="s">
        <v>1706</v>
      </c>
      <c r="H4900" t="str">
        <f>INDEX('Vensim Variables'!$B:$B,MATCH(EPS!$B4900,'Vensim Variables'!$A:$A,0))</f>
        <v>g pollutant</v>
      </c>
      <c r="I4900" t="str">
        <f t="shared" si="152"/>
        <v>CO</v>
      </c>
      <c r="J4900">
        <f>INDEX(NoSettings!$D:$D,MATCH(EPS!$A4900,NoSettings!$A:$A,0))</f>
        <v>0</v>
      </c>
      <c r="K4900">
        <f>INDEX(GWP!$C$2:$C$13,MATCH(EPS!I4900,GWP!$B$2:$B$13,0))</f>
        <v>0</v>
      </c>
      <c r="L4900" s="4">
        <f t="shared" si="153"/>
        <v>0</v>
      </c>
    </row>
    <row r="4901" spans="1:12">
      <c r="A4901" t="s">
        <v>10505</v>
      </c>
      <c r="B4901" t="s">
        <v>7381</v>
      </c>
      <c r="C4901" t="s">
        <v>1741</v>
      </c>
      <c r="D4901" t="s">
        <v>6884</v>
      </c>
      <c r="E4901" t="s">
        <v>1707</v>
      </c>
      <c r="H4901" t="str">
        <f>INDEX('Vensim Variables'!$B:$B,MATCH(EPS!$B4901,'Vensim Variables'!$A:$A,0))</f>
        <v>g pollutant</v>
      </c>
      <c r="I4901" t="str">
        <f t="shared" si="152"/>
        <v>NOx</v>
      </c>
      <c r="J4901">
        <f>INDEX(NoSettings!$D:$D,MATCH(EPS!$A4901,NoSettings!$A:$A,0))</f>
        <v>0</v>
      </c>
      <c r="K4901">
        <f>INDEX(GWP!$C$2:$C$13,MATCH(EPS!I4901,GWP!$B$2:$B$13,0))</f>
        <v>0</v>
      </c>
      <c r="L4901" s="4">
        <f t="shared" si="153"/>
        <v>0</v>
      </c>
    </row>
    <row r="4902" spans="1:12">
      <c r="A4902" t="s">
        <v>10506</v>
      </c>
      <c r="B4902" t="s">
        <v>7381</v>
      </c>
      <c r="C4902" t="s">
        <v>1741</v>
      </c>
      <c r="D4902" t="s">
        <v>6884</v>
      </c>
      <c r="E4902" t="s">
        <v>1708</v>
      </c>
      <c r="H4902" t="str">
        <f>INDEX('Vensim Variables'!$B:$B,MATCH(EPS!$B4902,'Vensim Variables'!$A:$A,0))</f>
        <v>g pollutant</v>
      </c>
      <c r="I4902" t="str">
        <f t="shared" si="152"/>
        <v>PM10</v>
      </c>
      <c r="J4902">
        <f>INDEX(NoSettings!$D:$D,MATCH(EPS!$A4902,NoSettings!$A:$A,0))</f>
        <v>0</v>
      </c>
      <c r="K4902">
        <f>INDEX(GWP!$C$2:$C$13,MATCH(EPS!I4902,GWP!$B$2:$B$13,0))</f>
        <v>0</v>
      </c>
      <c r="L4902" s="4">
        <f t="shared" si="153"/>
        <v>0</v>
      </c>
    </row>
    <row r="4903" spans="1:12">
      <c r="A4903" t="s">
        <v>10507</v>
      </c>
      <c r="B4903" t="s">
        <v>7381</v>
      </c>
      <c r="C4903" t="s">
        <v>1741</v>
      </c>
      <c r="D4903" t="s">
        <v>6884</v>
      </c>
      <c r="E4903" t="s">
        <v>1709</v>
      </c>
      <c r="H4903" t="str">
        <f>INDEX('Vensim Variables'!$B:$B,MATCH(EPS!$B4903,'Vensim Variables'!$A:$A,0))</f>
        <v>g pollutant</v>
      </c>
      <c r="I4903" t="str">
        <f t="shared" si="152"/>
        <v>PM25</v>
      </c>
      <c r="J4903">
        <f>INDEX(NoSettings!$D:$D,MATCH(EPS!$A4903,NoSettings!$A:$A,0))</f>
        <v>0</v>
      </c>
      <c r="K4903">
        <f>INDEX(GWP!$C$2:$C$13,MATCH(EPS!I4903,GWP!$B$2:$B$13,0))</f>
        <v>0</v>
      </c>
      <c r="L4903" s="4">
        <f t="shared" si="153"/>
        <v>0</v>
      </c>
    </row>
    <row r="4904" spans="1:12">
      <c r="A4904" t="s">
        <v>10508</v>
      </c>
      <c r="B4904" t="s">
        <v>7381</v>
      </c>
      <c r="C4904" t="s">
        <v>1741</v>
      </c>
      <c r="D4904" t="s">
        <v>6884</v>
      </c>
      <c r="E4904" t="s">
        <v>1710</v>
      </c>
      <c r="H4904" t="str">
        <f>INDEX('Vensim Variables'!$B:$B,MATCH(EPS!$B4904,'Vensim Variables'!$A:$A,0))</f>
        <v>g pollutant</v>
      </c>
      <c r="I4904" t="str">
        <f t="shared" si="152"/>
        <v>SOx</v>
      </c>
      <c r="J4904">
        <f>INDEX(NoSettings!$D:$D,MATCH(EPS!$A4904,NoSettings!$A:$A,0))</f>
        <v>0</v>
      </c>
      <c r="K4904">
        <f>INDEX(GWP!$C$2:$C$13,MATCH(EPS!I4904,GWP!$B$2:$B$13,0))</f>
        <v>0</v>
      </c>
      <c r="L4904" s="4">
        <f t="shared" si="153"/>
        <v>0</v>
      </c>
    </row>
    <row r="4905" spans="1:12">
      <c r="A4905" t="s">
        <v>10509</v>
      </c>
      <c r="B4905" t="s">
        <v>7381</v>
      </c>
      <c r="C4905" t="s">
        <v>1741</v>
      </c>
      <c r="D4905" t="s">
        <v>6884</v>
      </c>
      <c r="E4905" t="s">
        <v>1711</v>
      </c>
      <c r="H4905" t="str">
        <f>INDEX('Vensim Variables'!$B:$B,MATCH(EPS!$B4905,'Vensim Variables'!$A:$A,0))</f>
        <v>g pollutant</v>
      </c>
      <c r="I4905" t="str">
        <f t="shared" si="152"/>
        <v>BC</v>
      </c>
      <c r="J4905">
        <f>INDEX(NoSettings!$D:$D,MATCH(EPS!$A4905,NoSettings!$A:$A,0))</f>
        <v>0</v>
      </c>
      <c r="K4905">
        <f>INDEX(GWP!$C$2:$C$13,MATCH(EPS!I4905,GWP!$B$2:$B$13,0))</f>
        <v>0</v>
      </c>
      <c r="L4905" s="4">
        <f t="shared" si="153"/>
        <v>0</v>
      </c>
    </row>
    <row r="4906" spans="1:12">
      <c r="A4906" t="s">
        <v>10510</v>
      </c>
      <c r="B4906" t="s">
        <v>7381</v>
      </c>
      <c r="C4906" t="s">
        <v>1741</v>
      </c>
      <c r="D4906" t="s">
        <v>6884</v>
      </c>
      <c r="E4906" t="s">
        <v>1712</v>
      </c>
      <c r="H4906" t="str">
        <f>INDEX('Vensim Variables'!$B:$B,MATCH(EPS!$B4906,'Vensim Variables'!$A:$A,0))</f>
        <v>g pollutant</v>
      </c>
      <c r="I4906" t="str">
        <f t="shared" si="152"/>
        <v>OC</v>
      </c>
      <c r="J4906">
        <f>INDEX(NoSettings!$D:$D,MATCH(EPS!$A4906,NoSettings!$A:$A,0))</f>
        <v>0</v>
      </c>
      <c r="K4906">
        <f>INDEX(GWP!$C$2:$C$13,MATCH(EPS!I4906,GWP!$B$2:$B$13,0))</f>
        <v>0</v>
      </c>
      <c r="L4906" s="4">
        <f t="shared" si="153"/>
        <v>0</v>
      </c>
    </row>
    <row r="4907" spans="1:12">
      <c r="A4907" t="s">
        <v>10511</v>
      </c>
      <c r="B4907" t="s">
        <v>7381</v>
      </c>
      <c r="C4907" t="s">
        <v>1741</v>
      </c>
      <c r="D4907" t="s">
        <v>6884</v>
      </c>
      <c r="E4907" t="s">
        <v>1713</v>
      </c>
      <c r="H4907" t="str">
        <f>INDEX('Vensim Variables'!$B:$B,MATCH(EPS!$B4907,'Vensim Variables'!$A:$A,0))</f>
        <v>g pollutant</v>
      </c>
      <c r="I4907" t="str">
        <f t="shared" si="152"/>
        <v>CH4</v>
      </c>
      <c r="J4907">
        <f>INDEX(NoSettings!$D:$D,MATCH(EPS!$A4907,NoSettings!$A:$A,0))</f>
        <v>0</v>
      </c>
      <c r="K4907">
        <f>INDEX(GWP!$C$2:$C$13,MATCH(EPS!I4907,GWP!$B$2:$B$13,0))</f>
        <v>28</v>
      </c>
      <c r="L4907" s="4">
        <f t="shared" si="153"/>
        <v>0</v>
      </c>
    </row>
    <row r="4908" spans="1:12">
      <c r="A4908" t="s">
        <v>10512</v>
      </c>
      <c r="B4908" t="s">
        <v>7381</v>
      </c>
      <c r="C4908" t="s">
        <v>1741</v>
      </c>
      <c r="D4908" t="s">
        <v>6884</v>
      </c>
      <c r="E4908" t="s">
        <v>1714</v>
      </c>
      <c r="H4908" t="str">
        <f>INDEX('Vensim Variables'!$B:$B,MATCH(EPS!$B4908,'Vensim Variables'!$A:$A,0))</f>
        <v>g pollutant</v>
      </c>
      <c r="I4908" t="str">
        <f t="shared" si="152"/>
        <v>N2O</v>
      </c>
      <c r="J4908">
        <f>INDEX(NoSettings!$D:$D,MATCH(EPS!$A4908,NoSettings!$A:$A,0))</f>
        <v>0</v>
      </c>
      <c r="K4908">
        <f>INDEX(GWP!$C$2:$C$13,MATCH(EPS!I4908,GWP!$B$2:$B$13,0))</f>
        <v>265</v>
      </c>
      <c r="L4908" s="4">
        <f t="shared" si="153"/>
        <v>0</v>
      </c>
    </row>
    <row r="4909" spans="1:12">
      <c r="A4909" t="s">
        <v>10513</v>
      </c>
      <c r="B4909" t="s">
        <v>7381</v>
      </c>
      <c r="C4909" t="s">
        <v>1741</v>
      </c>
      <c r="D4909" t="s">
        <v>6884</v>
      </c>
      <c r="E4909" t="s">
        <v>1715</v>
      </c>
      <c r="H4909" t="str">
        <f>INDEX('Vensim Variables'!$B:$B,MATCH(EPS!$B4909,'Vensim Variables'!$A:$A,0))</f>
        <v>g pollutant</v>
      </c>
      <c r="I4909" t="str">
        <f t="shared" si="152"/>
        <v>F gases</v>
      </c>
      <c r="J4909">
        <f>INDEX(NoSettings!$D:$D,MATCH(EPS!$A4909,NoSettings!$A:$A,0))</f>
        <v>0</v>
      </c>
      <c r="K4909">
        <f>INDEX(GWP!$C$2:$C$13,MATCH(EPS!I4909,GWP!$B$2:$B$13,0))</f>
        <v>1</v>
      </c>
      <c r="L4909" s="4">
        <f t="shared" si="153"/>
        <v>0</v>
      </c>
    </row>
    <row r="4910" spans="1:12">
      <c r="A4910" t="s">
        <v>10514</v>
      </c>
      <c r="B4910" t="s">
        <v>7381</v>
      </c>
      <c r="C4910" t="s">
        <v>1741</v>
      </c>
      <c r="D4910" t="s">
        <v>6885</v>
      </c>
      <c r="E4910" t="s">
        <v>1702</v>
      </c>
      <c r="H4910" t="str">
        <f>INDEX('Vensim Variables'!$B:$B,MATCH(EPS!$B4910,'Vensim Variables'!$A:$A,0))</f>
        <v>g pollutant</v>
      </c>
      <c r="I4910" t="str">
        <f t="shared" si="152"/>
        <v>CO2</v>
      </c>
      <c r="J4910">
        <f>INDEX(NoSettings!$D:$D,MATCH(EPS!$A4910,NoSettings!$A:$A,0))</f>
        <v>0</v>
      </c>
      <c r="K4910">
        <f>INDEX(GWP!$C$2:$C$13,MATCH(EPS!I4910,GWP!$B$2:$B$13,0))</f>
        <v>1</v>
      </c>
      <c r="L4910" s="4">
        <f t="shared" si="153"/>
        <v>0</v>
      </c>
    </row>
    <row r="4911" spans="1:12">
      <c r="A4911" t="s">
        <v>10515</v>
      </c>
      <c r="B4911" t="s">
        <v>7381</v>
      </c>
      <c r="C4911" t="s">
        <v>1741</v>
      </c>
      <c r="D4911" t="s">
        <v>6885</v>
      </c>
      <c r="E4911" t="s">
        <v>1705</v>
      </c>
      <c r="H4911" t="str">
        <f>INDEX('Vensim Variables'!$B:$B,MATCH(EPS!$B4911,'Vensim Variables'!$A:$A,0))</f>
        <v>g pollutant</v>
      </c>
      <c r="I4911" t="str">
        <f t="shared" si="152"/>
        <v>VOC</v>
      </c>
      <c r="J4911">
        <f>INDEX(NoSettings!$D:$D,MATCH(EPS!$A4911,NoSettings!$A:$A,0))</f>
        <v>0</v>
      </c>
      <c r="K4911">
        <f>INDEX(GWP!$C$2:$C$13,MATCH(EPS!I4911,GWP!$B$2:$B$13,0))</f>
        <v>0</v>
      </c>
      <c r="L4911" s="4">
        <f t="shared" si="153"/>
        <v>0</v>
      </c>
    </row>
    <row r="4912" spans="1:12">
      <c r="A4912" t="s">
        <v>10516</v>
      </c>
      <c r="B4912" t="s">
        <v>7381</v>
      </c>
      <c r="C4912" t="s">
        <v>1741</v>
      </c>
      <c r="D4912" t="s">
        <v>6885</v>
      </c>
      <c r="E4912" t="s">
        <v>1706</v>
      </c>
      <c r="H4912" t="str">
        <f>INDEX('Vensim Variables'!$B:$B,MATCH(EPS!$B4912,'Vensim Variables'!$A:$A,0))</f>
        <v>g pollutant</v>
      </c>
      <c r="I4912" t="str">
        <f t="shared" si="152"/>
        <v>CO</v>
      </c>
      <c r="J4912">
        <f>INDEX(NoSettings!$D:$D,MATCH(EPS!$A4912,NoSettings!$A:$A,0))</f>
        <v>0</v>
      </c>
      <c r="K4912">
        <f>INDEX(GWP!$C$2:$C$13,MATCH(EPS!I4912,GWP!$B$2:$B$13,0))</f>
        <v>0</v>
      </c>
      <c r="L4912" s="4">
        <f t="shared" si="153"/>
        <v>0</v>
      </c>
    </row>
    <row r="4913" spans="1:12">
      <c r="A4913" t="s">
        <v>10517</v>
      </c>
      <c r="B4913" t="s">
        <v>7381</v>
      </c>
      <c r="C4913" t="s">
        <v>1741</v>
      </c>
      <c r="D4913" t="s">
        <v>6885</v>
      </c>
      <c r="E4913" t="s">
        <v>1707</v>
      </c>
      <c r="H4913" t="str">
        <f>INDEX('Vensim Variables'!$B:$B,MATCH(EPS!$B4913,'Vensim Variables'!$A:$A,0))</f>
        <v>g pollutant</v>
      </c>
      <c r="I4913" t="str">
        <f t="shared" si="152"/>
        <v>NOx</v>
      </c>
      <c r="J4913">
        <f>INDEX(NoSettings!$D:$D,MATCH(EPS!$A4913,NoSettings!$A:$A,0))</f>
        <v>0</v>
      </c>
      <c r="K4913">
        <f>INDEX(GWP!$C$2:$C$13,MATCH(EPS!I4913,GWP!$B$2:$B$13,0))</f>
        <v>0</v>
      </c>
      <c r="L4913" s="4">
        <f t="shared" si="153"/>
        <v>0</v>
      </c>
    </row>
    <row r="4914" spans="1:12">
      <c r="A4914" t="s">
        <v>10518</v>
      </c>
      <c r="B4914" t="s">
        <v>7381</v>
      </c>
      <c r="C4914" t="s">
        <v>1741</v>
      </c>
      <c r="D4914" t="s">
        <v>6885</v>
      </c>
      <c r="E4914" t="s">
        <v>1708</v>
      </c>
      <c r="H4914" t="str">
        <f>INDEX('Vensim Variables'!$B:$B,MATCH(EPS!$B4914,'Vensim Variables'!$A:$A,0))</f>
        <v>g pollutant</v>
      </c>
      <c r="I4914" t="str">
        <f t="shared" si="152"/>
        <v>PM10</v>
      </c>
      <c r="J4914">
        <f>INDEX(NoSettings!$D:$D,MATCH(EPS!$A4914,NoSettings!$A:$A,0))</f>
        <v>0</v>
      </c>
      <c r="K4914">
        <f>INDEX(GWP!$C$2:$C$13,MATCH(EPS!I4914,GWP!$B$2:$B$13,0))</f>
        <v>0</v>
      </c>
      <c r="L4914" s="4">
        <f t="shared" si="153"/>
        <v>0</v>
      </c>
    </row>
    <row r="4915" spans="1:12">
      <c r="A4915" t="s">
        <v>10519</v>
      </c>
      <c r="B4915" t="s">
        <v>7381</v>
      </c>
      <c r="C4915" t="s">
        <v>1741</v>
      </c>
      <c r="D4915" t="s">
        <v>6885</v>
      </c>
      <c r="E4915" t="s">
        <v>1709</v>
      </c>
      <c r="H4915" t="str">
        <f>INDEX('Vensim Variables'!$B:$B,MATCH(EPS!$B4915,'Vensim Variables'!$A:$A,0))</f>
        <v>g pollutant</v>
      </c>
      <c r="I4915" t="str">
        <f t="shared" si="152"/>
        <v>PM25</v>
      </c>
      <c r="J4915">
        <f>INDEX(NoSettings!$D:$D,MATCH(EPS!$A4915,NoSettings!$A:$A,0))</f>
        <v>0</v>
      </c>
      <c r="K4915">
        <f>INDEX(GWP!$C$2:$C$13,MATCH(EPS!I4915,GWP!$B$2:$B$13,0))</f>
        <v>0</v>
      </c>
      <c r="L4915" s="4">
        <f t="shared" si="153"/>
        <v>0</v>
      </c>
    </row>
    <row r="4916" spans="1:12">
      <c r="A4916" t="s">
        <v>10520</v>
      </c>
      <c r="B4916" t="s">
        <v>7381</v>
      </c>
      <c r="C4916" t="s">
        <v>1741</v>
      </c>
      <c r="D4916" t="s">
        <v>6885</v>
      </c>
      <c r="E4916" t="s">
        <v>1710</v>
      </c>
      <c r="H4916" t="str">
        <f>INDEX('Vensim Variables'!$B:$B,MATCH(EPS!$B4916,'Vensim Variables'!$A:$A,0))</f>
        <v>g pollutant</v>
      </c>
      <c r="I4916" t="str">
        <f t="shared" si="152"/>
        <v>SOx</v>
      </c>
      <c r="J4916">
        <f>INDEX(NoSettings!$D:$D,MATCH(EPS!$A4916,NoSettings!$A:$A,0))</f>
        <v>0</v>
      </c>
      <c r="K4916">
        <f>INDEX(GWP!$C$2:$C$13,MATCH(EPS!I4916,GWP!$B$2:$B$13,0))</f>
        <v>0</v>
      </c>
      <c r="L4916" s="4">
        <f t="shared" si="153"/>
        <v>0</v>
      </c>
    </row>
    <row r="4917" spans="1:12">
      <c r="A4917" t="s">
        <v>10521</v>
      </c>
      <c r="B4917" t="s">
        <v>7381</v>
      </c>
      <c r="C4917" t="s">
        <v>1741</v>
      </c>
      <c r="D4917" t="s">
        <v>6885</v>
      </c>
      <c r="E4917" t="s">
        <v>1711</v>
      </c>
      <c r="H4917" t="str">
        <f>INDEX('Vensim Variables'!$B:$B,MATCH(EPS!$B4917,'Vensim Variables'!$A:$A,0))</f>
        <v>g pollutant</v>
      </c>
      <c r="I4917" t="str">
        <f t="shared" si="152"/>
        <v>BC</v>
      </c>
      <c r="J4917">
        <f>INDEX(NoSettings!$D:$D,MATCH(EPS!$A4917,NoSettings!$A:$A,0))</f>
        <v>0</v>
      </c>
      <c r="K4917">
        <f>INDEX(GWP!$C$2:$C$13,MATCH(EPS!I4917,GWP!$B$2:$B$13,0))</f>
        <v>0</v>
      </c>
      <c r="L4917" s="4">
        <f t="shared" si="153"/>
        <v>0</v>
      </c>
    </row>
    <row r="4918" spans="1:12">
      <c r="A4918" t="s">
        <v>10522</v>
      </c>
      <c r="B4918" t="s">
        <v>7381</v>
      </c>
      <c r="C4918" t="s">
        <v>1741</v>
      </c>
      <c r="D4918" t="s">
        <v>6885</v>
      </c>
      <c r="E4918" t="s">
        <v>1712</v>
      </c>
      <c r="H4918" t="str">
        <f>INDEX('Vensim Variables'!$B:$B,MATCH(EPS!$B4918,'Vensim Variables'!$A:$A,0))</f>
        <v>g pollutant</v>
      </c>
      <c r="I4918" t="str">
        <f t="shared" si="152"/>
        <v>OC</v>
      </c>
      <c r="J4918">
        <f>INDEX(NoSettings!$D:$D,MATCH(EPS!$A4918,NoSettings!$A:$A,0))</f>
        <v>0</v>
      </c>
      <c r="K4918">
        <f>INDEX(GWP!$C$2:$C$13,MATCH(EPS!I4918,GWP!$B$2:$B$13,0))</f>
        <v>0</v>
      </c>
      <c r="L4918" s="4">
        <f t="shared" si="153"/>
        <v>0</v>
      </c>
    </row>
    <row r="4919" spans="1:12">
      <c r="A4919" t="s">
        <v>10523</v>
      </c>
      <c r="B4919" t="s">
        <v>7381</v>
      </c>
      <c r="C4919" t="s">
        <v>1741</v>
      </c>
      <c r="D4919" t="s">
        <v>6885</v>
      </c>
      <c r="E4919" t="s">
        <v>1713</v>
      </c>
      <c r="H4919" t="str">
        <f>INDEX('Vensim Variables'!$B:$B,MATCH(EPS!$B4919,'Vensim Variables'!$A:$A,0))</f>
        <v>g pollutant</v>
      </c>
      <c r="I4919" t="str">
        <f t="shared" si="152"/>
        <v>CH4</v>
      </c>
      <c r="J4919">
        <f>INDEX(NoSettings!$D:$D,MATCH(EPS!$A4919,NoSettings!$A:$A,0))</f>
        <v>0</v>
      </c>
      <c r="K4919">
        <f>INDEX(GWP!$C$2:$C$13,MATCH(EPS!I4919,GWP!$B$2:$B$13,0))</f>
        <v>28</v>
      </c>
      <c r="L4919" s="4">
        <f t="shared" si="153"/>
        <v>0</v>
      </c>
    </row>
    <row r="4920" spans="1:12">
      <c r="A4920" t="s">
        <v>10524</v>
      </c>
      <c r="B4920" t="s">
        <v>7381</v>
      </c>
      <c r="C4920" t="s">
        <v>1741</v>
      </c>
      <c r="D4920" t="s">
        <v>6885</v>
      </c>
      <c r="E4920" t="s">
        <v>1714</v>
      </c>
      <c r="H4920" t="str">
        <f>INDEX('Vensim Variables'!$B:$B,MATCH(EPS!$B4920,'Vensim Variables'!$A:$A,0))</f>
        <v>g pollutant</v>
      </c>
      <c r="I4920" t="str">
        <f t="shared" si="152"/>
        <v>N2O</v>
      </c>
      <c r="J4920">
        <f>INDEX(NoSettings!$D:$D,MATCH(EPS!$A4920,NoSettings!$A:$A,0))</f>
        <v>0</v>
      </c>
      <c r="K4920">
        <f>INDEX(GWP!$C$2:$C$13,MATCH(EPS!I4920,GWP!$B$2:$B$13,0))</f>
        <v>265</v>
      </c>
      <c r="L4920" s="4">
        <f t="shared" si="153"/>
        <v>0</v>
      </c>
    </row>
    <row r="4921" spans="1:12">
      <c r="A4921" t="s">
        <v>10525</v>
      </c>
      <c r="B4921" t="s">
        <v>7381</v>
      </c>
      <c r="C4921" t="s">
        <v>1741</v>
      </c>
      <c r="D4921" t="s">
        <v>6885</v>
      </c>
      <c r="E4921" t="s">
        <v>1715</v>
      </c>
      <c r="H4921" t="str">
        <f>INDEX('Vensim Variables'!$B:$B,MATCH(EPS!$B4921,'Vensim Variables'!$A:$A,0))</f>
        <v>g pollutant</v>
      </c>
      <c r="I4921" t="str">
        <f t="shared" si="152"/>
        <v>F gases</v>
      </c>
      <c r="J4921">
        <f>INDEX(NoSettings!$D:$D,MATCH(EPS!$A4921,NoSettings!$A:$A,0))</f>
        <v>0</v>
      </c>
      <c r="K4921">
        <f>INDEX(GWP!$C$2:$C$13,MATCH(EPS!I4921,GWP!$B$2:$B$13,0))</f>
        <v>1</v>
      </c>
      <c r="L4921" s="4">
        <f t="shared" si="153"/>
        <v>0</v>
      </c>
    </row>
    <row r="4922" spans="1:12">
      <c r="A4922" t="s">
        <v>10526</v>
      </c>
      <c r="B4922" t="s">
        <v>7381</v>
      </c>
      <c r="C4922" t="s">
        <v>1741</v>
      </c>
      <c r="D4922" t="s">
        <v>6886</v>
      </c>
      <c r="E4922" t="s">
        <v>1702</v>
      </c>
      <c r="H4922" t="str">
        <f>INDEX('Vensim Variables'!$B:$B,MATCH(EPS!$B4922,'Vensim Variables'!$A:$A,0))</f>
        <v>g pollutant</v>
      </c>
      <c r="I4922" t="str">
        <f t="shared" si="152"/>
        <v>CO2</v>
      </c>
      <c r="J4922">
        <f>INDEX(NoSettings!$D:$D,MATCH(EPS!$A4922,NoSettings!$A:$A,0))</f>
        <v>0</v>
      </c>
      <c r="K4922">
        <f>INDEX(GWP!$C$2:$C$13,MATCH(EPS!I4922,GWP!$B$2:$B$13,0))</f>
        <v>1</v>
      </c>
      <c r="L4922" s="4">
        <f t="shared" si="153"/>
        <v>0</v>
      </c>
    </row>
    <row r="4923" spans="1:12">
      <c r="A4923" t="s">
        <v>10527</v>
      </c>
      <c r="B4923" t="s">
        <v>7381</v>
      </c>
      <c r="C4923" t="s">
        <v>1741</v>
      </c>
      <c r="D4923" t="s">
        <v>6886</v>
      </c>
      <c r="E4923" t="s">
        <v>1705</v>
      </c>
      <c r="H4923" t="str">
        <f>INDEX('Vensim Variables'!$B:$B,MATCH(EPS!$B4923,'Vensim Variables'!$A:$A,0))</f>
        <v>g pollutant</v>
      </c>
      <c r="I4923" t="str">
        <f t="shared" si="152"/>
        <v>VOC</v>
      </c>
      <c r="J4923">
        <f>INDEX(NoSettings!$D:$D,MATCH(EPS!$A4923,NoSettings!$A:$A,0))</f>
        <v>0</v>
      </c>
      <c r="K4923">
        <f>INDEX(GWP!$C$2:$C$13,MATCH(EPS!I4923,GWP!$B$2:$B$13,0))</f>
        <v>0</v>
      </c>
      <c r="L4923" s="4">
        <f t="shared" si="153"/>
        <v>0</v>
      </c>
    </row>
    <row r="4924" spans="1:12">
      <c r="A4924" t="s">
        <v>10528</v>
      </c>
      <c r="B4924" t="s">
        <v>7381</v>
      </c>
      <c r="C4924" t="s">
        <v>1741</v>
      </c>
      <c r="D4924" t="s">
        <v>6886</v>
      </c>
      <c r="E4924" t="s">
        <v>1706</v>
      </c>
      <c r="H4924" t="str">
        <f>INDEX('Vensim Variables'!$B:$B,MATCH(EPS!$B4924,'Vensim Variables'!$A:$A,0))</f>
        <v>g pollutant</v>
      </c>
      <c r="I4924" t="str">
        <f t="shared" si="152"/>
        <v>CO</v>
      </c>
      <c r="J4924">
        <f>INDEX(NoSettings!$D:$D,MATCH(EPS!$A4924,NoSettings!$A:$A,0))</f>
        <v>0</v>
      </c>
      <c r="K4924">
        <f>INDEX(GWP!$C$2:$C$13,MATCH(EPS!I4924,GWP!$B$2:$B$13,0))</f>
        <v>0</v>
      </c>
      <c r="L4924" s="4">
        <f t="shared" si="153"/>
        <v>0</v>
      </c>
    </row>
    <row r="4925" spans="1:12">
      <c r="A4925" t="s">
        <v>10529</v>
      </c>
      <c r="B4925" t="s">
        <v>7381</v>
      </c>
      <c r="C4925" t="s">
        <v>1741</v>
      </c>
      <c r="D4925" t="s">
        <v>6886</v>
      </c>
      <c r="E4925" t="s">
        <v>1707</v>
      </c>
      <c r="H4925" t="str">
        <f>INDEX('Vensim Variables'!$B:$B,MATCH(EPS!$B4925,'Vensim Variables'!$A:$A,0))</f>
        <v>g pollutant</v>
      </c>
      <c r="I4925" t="str">
        <f t="shared" si="152"/>
        <v>NOx</v>
      </c>
      <c r="J4925">
        <f>INDEX(NoSettings!$D:$D,MATCH(EPS!$A4925,NoSettings!$A:$A,0))</f>
        <v>0</v>
      </c>
      <c r="K4925">
        <f>INDEX(GWP!$C$2:$C$13,MATCH(EPS!I4925,GWP!$B$2:$B$13,0))</f>
        <v>0</v>
      </c>
      <c r="L4925" s="4">
        <f t="shared" si="153"/>
        <v>0</v>
      </c>
    </row>
    <row r="4926" spans="1:12">
      <c r="A4926" t="s">
        <v>10530</v>
      </c>
      <c r="B4926" t="s">
        <v>7381</v>
      </c>
      <c r="C4926" t="s">
        <v>1741</v>
      </c>
      <c r="D4926" t="s">
        <v>6886</v>
      </c>
      <c r="E4926" t="s">
        <v>1708</v>
      </c>
      <c r="H4926" t="str">
        <f>INDEX('Vensim Variables'!$B:$B,MATCH(EPS!$B4926,'Vensim Variables'!$A:$A,0))</f>
        <v>g pollutant</v>
      </c>
      <c r="I4926" t="str">
        <f t="shared" si="152"/>
        <v>PM10</v>
      </c>
      <c r="J4926">
        <f>INDEX(NoSettings!$D:$D,MATCH(EPS!$A4926,NoSettings!$A:$A,0))</f>
        <v>0</v>
      </c>
      <c r="K4926">
        <f>INDEX(GWP!$C$2:$C$13,MATCH(EPS!I4926,GWP!$B$2:$B$13,0))</f>
        <v>0</v>
      </c>
      <c r="L4926" s="4">
        <f t="shared" si="153"/>
        <v>0</v>
      </c>
    </row>
    <row r="4927" spans="1:12">
      <c r="A4927" t="s">
        <v>10531</v>
      </c>
      <c r="B4927" t="s">
        <v>7381</v>
      </c>
      <c r="C4927" t="s">
        <v>1741</v>
      </c>
      <c r="D4927" t="s">
        <v>6886</v>
      </c>
      <c r="E4927" t="s">
        <v>1709</v>
      </c>
      <c r="H4927" t="str">
        <f>INDEX('Vensim Variables'!$B:$B,MATCH(EPS!$B4927,'Vensim Variables'!$A:$A,0))</f>
        <v>g pollutant</v>
      </c>
      <c r="I4927" t="str">
        <f t="shared" si="152"/>
        <v>PM25</v>
      </c>
      <c r="J4927">
        <f>INDEX(NoSettings!$D:$D,MATCH(EPS!$A4927,NoSettings!$A:$A,0))</f>
        <v>0</v>
      </c>
      <c r="K4927">
        <f>INDEX(GWP!$C$2:$C$13,MATCH(EPS!I4927,GWP!$B$2:$B$13,0))</f>
        <v>0</v>
      </c>
      <c r="L4927" s="4">
        <f t="shared" si="153"/>
        <v>0</v>
      </c>
    </row>
    <row r="4928" spans="1:12">
      <c r="A4928" t="s">
        <v>10532</v>
      </c>
      <c r="B4928" t="s">
        <v>7381</v>
      </c>
      <c r="C4928" t="s">
        <v>1741</v>
      </c>
      <c r="D4928" t="s">
        <v>6886</v>
      </c>
      <c r="E4928" t="s">
        <v>1710</v>
      </c>
      <c r="H4928" t="str">
        <f>INDEX('Vensim Variables'!$B:$B,MATCH(EPS!$B4928,'Vensim Variables'!$A:$A,0))</f>
        <v>g pollutant</v>
      </c>
      <c r="I4928" t="str">
        <f t="shared" si="152"/>
        <v>SOx</v>
      </c>
      <c r="J4928">
        <f>INDEX(NoSettings!$D:$D,MATCH(EPS!$A4928,NoSettings!$A:$A,0))</f>
        <v>0</v>
      </c>
      <c r="K4928">
        <f>INDEX(GWP!$C$2:$C$13,MATCH(EPS!I4928,GWP!$B$2:$B$13,0))</f>
        <v>0</v>
      </c>
      <c r="L4928" s="4">
        <f t="shared" si="153"/>
        <v>0</v>
      </c>
    </row>
    <row r="4929" spans="1:12">
      <c r="A4929" t="s">
        <v>10533</v>
      </c>
      <c r="B4929" t="s">
        <v>7381</v>
      </c>
      <c r="C4929" t="s">
        <v>1741</v>
      </c>
      <c r="D4929" t="s">
        <v>6886</v>
      </c>
      <c r="E4929" t="s">
        <v>1711</v>
      </c>
      <c r="H4929" t="str">
        <f>INDEX('Vensim Variables'!$B:$B,MATCH(EPS!$B4929,'Vensim Variables'!$A:$A,0))</f>
        <v>g pollutant</v>
      </c>
      <c r="I4929" t="str">
        <f t="shared" si="152"/>
        <v>BC</v>
      </c>
      <c r="J4929">
        <f>INDEX(NoSettings!$D:$D,MATCH(EPS!$A4929,NoSettings!$A:$A,0))</f>
        <v>0</v>
      </c>
      <c r="K4929">
        <f>INDEX(GWP!$C$2:$C$13,MATCH(EPS!I4929,GWP!$B$2:$B$13,0))</f>
        <v>0</v>
      </c>
      <c r="L4929" s="4">
        <f t="shared" si="153"/>
        <v>0</v>
      </c>
    </row>
    <row r="4930" spans="1:12">
      <c r="A4930" t="s">
        <v>10534</v>
      </c>
      <c r="B4930" t="s">
        <v>7381</v>
      </c>
      <c r="C4930" t="s">
        <v>1741</v>
      </c>
      <c r="D4930" t="s">
        <v>6886</v>
      </c>
      <c r="E4930" t="s">
        <v>1712</v>
      </c>
      <c r="H4930" t="str">
        <f>INDEX('Vensim Variables'!$B:$B,MATCH(EPS!$B4930,'Vensim Variables'!$A:$A,0))</f>
        <v>g pollutant</v>
      </c>
      <c r="I4930" t="str">
        <f t="shared" si="152"/>
        <v>OC</v>
      </c>
      <c r="J4930">
        <f>INDEX(NoSettings!$D:$D,MATCH(EPS!$A4930,NoSettings!$A:$A,0))</f>
        <v>0</v>
      </c>
      <c r="K4930">
        <f>INDEX(GWP!$C$2:$C$13,MATCH(EPS!I4930,GWP!$B$2:$B$13,0))</f>
        <v>0</v>
      </c>
      <c r="L4930" s="4">
        <f t="shared" si="153"/>
        <v>0</v>
      </c>
    </row>
    <row r="4931" spans="1:12">
      <c r="A4931" t="s">
        <v>10535</v>
      </c>
      <c r="B4931" t="s">
        <v>7381</v>
      </c>
      <c r="C4931" t="s">
        <v>1741</v>
      </c>
      <c r="D4931" t="s">
        <v>6886</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INDEX(NoSettings!$D:$D,MATCH(EPS!$A4931,NoSettings!$A:$A,0))</f>
        <v>0</v>
      </c>
      <c r="K4931">
        <f>INDEX(GWP!$C$2:$C$13,MATCH(EPS!I4931,GWP!$B$2:$B$13,0))</f>
        <v>28</v>
      </c>
      <c r="L4931" s="4">
        <f t="shared" ref="L4931:L4994" si="155">IF(H4931="g pollutant",K4931*J4931/10^12,IF(H4931="MMTCO2e",J4931,IF(H4931="MWh",J4931,0)))</f>
        <v>0</v>
      </c>
    </row>
    <row r="4932" spans="1:12">
      <c r="A4932" t="s">
        <v>10536</v>
      </c>
      <c r="B4932" t="s">
        <v>7381</v>
      </c>
      <c r="C4932" t="s">
        <v>1741</v>
      </c>
      <c r="D4932" t="s">
        <v>6886</v>
      </c>
      <c r="E4932" t="s">
        <v>1714</v>
      </c>
      <c r="H4932" t="str">
        <f>INDEX('Vensim Variables'!$B:$B,MATCH(EPS!$B4932,'Vensim Variables'!$A:$A,0))</f>
        <v>g pollutant</v>
      </c>
      <c r="I4932" t="str">
        <f t="shared" si="154"/>
        <v>N2O</v>
      </c>
      <c r="J4932">
        <f>INDEX(NoSettings!$D:$D,MATCH(EPS!$A4932,NoSettings!$A:$A,0))</f>
        <v>0</v>
      </c>
      <c r="K4932">
        <f>INDEX(GWP!$C$2:$C$13,MATCH(EPS!I4932,GWP!$B$2:$B$13,0))</f>
        <v>265</v>
      </c>
      <c r="L4932" s="4">
        <f t="shared" si="155"/>
        <v>0</v>
      </c>
    </row>
    <row r="4933" spans="1:12">
      <c r="A4933" t="s">
        <v>10537</v>
      </c>
      <c r="B4933" t="s">
        <v>7381</v>
      </c>
      <c r="C4933" t="s">
        <v>1741</v>
      </c>
      <c r="D4933" t="s">
        <v>6886</v>
      </c>
      <c r="E4933" t="s">
        <v>1715</v>
      </c>
      <c r="H4933" t="str">
        <f>INDEX('Vensim Variables'!$B:$B,MATCH(EPS!$B4933,'Vensim Variables'!$A:$A,0))</f>
        <v>g pollutant</v>
      </c>
      <c r="I4933" t="str">
        <f t="shared" si="154"/>
        <v>F gases</v>
      </c>
      <c r="J4933">
        <f>INDEX(NoSettings!$D:$D,MATCH(EPS!$A4933,NoSettings!$A:$A,0))</f>
        <v>0</v>
      </c>
      <c r="K4933">
        <f>INDEX(GWP!$C$2:$C$13,MATCH(EPS!I4933,GWP!$B$2:$B$13,0))</f>
        <v>1</v>
      </c>
      <c r="L4933" s="4">
        <f t="shared" si="155"/>
        <v>0</v>
      </c>
    </row>
    <row r="4934" spans="1:12">
      <c r="A4934" t="s">
        <v>10538</v>
      </c>
      <c r="B4934" t="s">
        <v>7381</v>
      </c>
      <c r="C4934" t="s">
        <v>1741</v>
      </c>
      <c r="D4934" t="s">
        <v>6887</v>
      </c>
      <c r="E4934" t="s">
        <v>1702</v>
      </c>
      <c r="H4934" t="str">
        <f>INDEX('Vensim Variables'!$B:$B,MATCH(EPS!$B4934,'Vensim Variables'!$A:$A,0))</f>
        <v>g pollutant</v>
      </c>
      <c r="I4934" t="str">
        <f t="shared" si="154"/>
        <v>CO2</v>
      </c>
      <c r="J4934">
        <f>INDEX(NoSettings!$D:$D,MATCH(EPS!$A4934,NoSettings!$A:$A,0))</f>
        <v>0</v>
      </c>
      <c r="K4934">
        <f>INDEX(GWP!$C$2:$C$13,MATCH(EPS!I4934,GWP!$B$2:$B$13,0))</f>
        <v>1</v>
      </c>
      <c r="L4934" s="4">
        <f t="shared" si="155"/>
        <v>0</v>
      </c>
    </row>
    <row r="4935" spans="1:12">
      <c r="A4935" t="s">
        <v>10539</v>
      </c>
      <c r="B4935" t="s">
        <v>7381</v>
      </c>
      <c r="C4935" t="s">
        <v>1741</v>
      </c>
      <c r="D4935" t="s">
        <v>6887</v>
      </c>
      <c r="E4935" t="s">
        <v>1705</v>
      </c>
      <c r="H4935" t="str">
        <f>INDEX('Vensim Variables'!$B:$B,MATCH(EPS!$B4935,'Vensim Variables'!$A:$A,0))</f>
        <v>g pollutant</v>
      </c>
      <c r="I4935" t="str">
        <f t="shared" si="154"/>
        <v>VOC</v>
      </c>
      <c r="J4935">
        <f>INDEX(NoSettings!$D:$D,MATCH(EPS!$A4935,NoSettings!$A:$A,0))</f>
        <v>0</v>
      </c>
      <c r="K4935">
        <f>INDEX(GWP!$C$2:$C$13,MATCH(EPS!I4935,GWP!$B$2:$B$13,0))</f>
        <v>0</v>
      </c>
      <c r="L4935" s="4">
        <f t="shared" si="155"/>
        <v>0</v>
      </c>
    </row>
    <row r="4936" spans="1:12">
      <c r="A4936" t="s">
        <v>10540</v>
      </c>
      <c r="B4936" t="s">
        <v>7381</v>
      </c>
      <c r="C4936" t="s">
        <v>1741</v>
      </c>
      <c r="D4936" t="s">
        <v>6887</v>
      </c>
      <c r="E4936" t="s">
        <v>1706</v>
      </c>
      <c r="H4936" t="str">
        <f>INDEX('Vensim Variables'!$B:$B,MATCH(EPS!$B4936,'Vensim Variables'!$A:$A,0))</f>
        <v>g pollutant</v>
      </c>
      <c r="I4936" t="str">
        <f t="shared" si="154"/>
        <v>CO</v>
      </c>
      <c r="J4936">
        <f>INDEX(NoSettings!$D:$D,MATCH(EPS!$A4936,NoSettings!$A:$A,0))</f>
        <v>0</v>
      </c>
      <c r="K4936">
        <f>INDEX(GWP!$C$2:$C$13,MATCH(EPS!I4936,GWP!$B$2:$B$13,0))</f>
        <v>0</v>
      </c>
      <c r="L4936" s="4">
        <f t="shared" si="155"/>
        <v>0</v>
      </c>
    </row>
    <row r="4937" spans="1:12">
      <c r="A4937" t="s">
        <v>10541</v>
      </c>
      <c r="B4937" t="s">
        <v>7381</v>
      </c>
      <c r="C4937" t="s">
        <v>1741</v>
      </c>
      <c r="D4937" t="s">
        <v>6887</v>
      </c>
      <c r="E4937" t="s">
        <v>1707</v>
      </c>
      <c r="H4937" t="str">
        <f>INDEX('Vensim Variables'!$B:$B,MATCH(EPS!$B4937,'Vensim Variables'!$A:$A,0))</f>
        <v>g pollutant</v>
      </c>
      <c r="I4937" t="str">
        <f t="shared" si="154"/>
        <v>NOx</v>
      </c>
      <c r="J4937">
        <f>INDEX(NoSettings!$D:$D,MATCH(EPS!$A4937,NoSettings!$A:$A,0))</f>
        <v>0</v>
      </c>
      <c r="K4937">
        <f>INDEX(GWP!$C$2:$C$13,MATCH(EPS!I4937,GWP!$B$2:$B$13,0))</f>
        <v>0</v>
      </c>
      <c r="L4937" s="4">
        <f t="shared" si="155"/>
        <v>0</v>
      </c>
    </row>
    <row r="4938" spans="1:12">
      <c r="A4938" t="s">
        <v>10542</v>
      </c>
      <c r="B4938" t="s">
        <v>7381</v>
      </c>
      <c r="C4938" t="s">
        <v>1741</v>
      </c>
      <c r="D4938" t="s">
        <v>6887</v>
      </c>
      <c r="E4938" t="s">
        <v>1708</v>
      </c>
      <c r="H4938" t="str">
        <f>INDEX('Vensim Variables'!$B:$B,MATCH(EPS!$B4938,'Vensim Variables'!$A:$A,0))</f>
        <v>g pollutant</v>
      </c>
      <c r="I4938" t="str">
        <f t="shared" si="154"/>
        <v>PM10</v>
      </c>
      <c r="J4938">
        <f>INDEX(NoSettings!$D:$D,MATCH(EPS!$A4938,NoSettings!$A:$A,0))</f>
        <v>0</v>
      </c>
      <c r="K4938">
        <f>INDEX(GWP!$C$2:$C$13,MATCH(EPS!I4938,GWP!$B$2:$B$13,0))</f>
        <v>0</v>
      </c>
      <c r="L4938" s="4">
        <f t="shared" si="155"/>
        <v>0</v>
      </c>
    </row>
    <row r="4939" spans="1:12">
      <c r="A4939" t="s">
        <v>10543</v>
      </c>
      <c r="B4939" t="s">
        <v>7381</v>
      </c>
      <c r="C4939" t="s">
        <v>1741</v>
      </c>
      <c r="D4939" t="s">
        <v>6887</v>
      </c>
      <c r="E4939" t="s">
        <v>1709</v>
      </c>
      <c r="H4939" t="str">
        <f>INDEX('Vensim Variables'!$B:$B,MATCH(EPS!$B4939,'Vensim Variables'!$A:$A,0))</f>
        <v>g pollutant</v>
      </c>
      <c r="I4939" t="str">
        <f t="shared" si="154"/>
        <v>PM25</v>
      </c>
      <c r="J4939">
        <f>INDEX(NoSettings!$D:$D,MATCH(EPS!$A4939,NoSettings!$A:$A,0))</f>
        <v>0</v>
      </c>
      <c r="K4939">
        <f>INDEX(GWP!$C$2:$C$13,MATCH(EPS!I4939,GWP!$B$2:$B$13,0))</f>
        <v>0</v>
      </c>
      <c r="L4939" s="4">
        <f t="shared" si="155"/>
        <v>0</v>
      </c>
    </row>
    <row r="4940" spans="1:12">
      <c r="A4940" t="s">
        <v>10544</v>
      </c>
      <c r="B4940" t="s">
        <v>7381</v>
      </c>
      <c r="C4940" t="s">
        <v>1741</v>
      </c>
      <c r="D4940" t="s">
        <v>6887</v>
      </c>
      <c r="E4940" t="s">
        <v>1710</v>
      </c>
      <c r="H4940" t="str">
        <f>INDEX('Vensim Variables'!$B:$B,MATCH(EPS!$B4940,'Vensim Variables'!$A:$A,0))</f>
        <v>g pollutant</v>
      </c>
      <c r="I4940" t="str">
        <f t="shared" si="154"/>
        <v>SOx</v>
      </c>
      <c r="J4940">
        <f>INDEX(NoSettings!$D:$D,MATCH(EPS!$A4940,NoSettings!$A:$A,0))</f>
        <v>0</v>
      </c>
      <c r="K4940">
        <f>INDEX(GWP!$C$2:$C$13,MATCH(EPS!I4940,GWP!$B$2:$B$13,0))</f>
        <v>0</v>
      </c>
      <c r="L4940" s="4">
        <f t="shared" si="155"/>
        <v>0</v>
      </c>
    </row>
    <row r="4941" spans="1:12">
      <c r="A4941" t="s">
        <v>10545</v>
      </c>
      <c r="B4941" t="s">
        <v>7381</v>
      </c>
      <c r="C4941" t="s">
        <v>1741</v>
      </c>
      <c r="D4941" t="s">
        <v>6887</v>
      </c>
      <c r="E4941" t="s">
        <v>1711</v>
      </c>
      <c r="H4941" t="str">
        <f>INDEX('Vensim Variables'!$B:$B,MATCH(EPS!$B4941,'Vensim Variables'!$A:$A,0))</f>
        <v>g pollutant</v>
      </c>
      <c r="I4941" t="str">
        <f t="shared" si="154"/>
        <v>BC</v>
      </c>
      <c r="J4941">
        <f>INDEX(NoSettings!$D:$D,MATCH(EPS!$A4941,NoSettings!$A:$A,0))</f>
        <v>0</v>
      </c>
      <c r="K4941">
        <f>INDEX(GWP!$C$2:$C$13,MATCH(EPS!I4941,GWP!$B$2:$B$13,0))</f>
        <v>0</v>
      </c>
      <c r="L4941" s="4">
        <f t="shared" si="155"/>
        <v>0</v>
      </c>
    </row>
    <row r="4942" spans="1:12">
      <c r="A4942" t="s">
        <v>10546</v>
      </c>
      <c r="B4942" t="s">
        <v>7381</v>
      </c>
      <c r="C4942" t="s">
        <v>1741</v>
      </c>
      <c r="D4942" t="s">
        <v>6887</v>
      </c>
      <c r="E4942" t="s">
        <v>1712</v>
      </c>
      <c r="H4942" t="str">
        <f>INDEX('Vensim Variables'!$B:$B,MATCH(EPS!$B4942,'Vensim Variables'!$A:$A,0))</f>
        <v>g pollutant</v>
      </c>
      <c r="I4942" t="str">
        <f t="shared" si="154"/>
        <v>OC</v>
      </c>
      <c r="J4942">
        <f>INDEX(NoSettings!$D:$D,MATCH(EPS!$A4942,NoSettings!$A:$A,0))</f>
        <v>0</v>
      </c>
      <c r="K4942">
        <f>INDEX(GWP!$C$2:$C$13,MATCH(EPS!I4942,GWP!$B$2:$B$13,0))</f>
        <v>0</v>
      </c>
      <c r="L4942" s="4">
        <f t="shared" si="155"/>
        <v>0</v>
      </c>
    </row>
    <row r="4943" spans="1:12">
      <c r="A4943" t="s">
        <v>10547</v>
      </c>
      <c r="B4943" t="s">
        <v>7381</v>
      </c>
      <c r="C4943" t="s">
        <v>1741</v>
      </c>
      <c r="D4943" t="s">
        <v>6887</v>
      </c>
      <c r="E4943" t="s">
        <v>1713</v>
      </c>
      <c r="H4943" t="str">
        <f>INDEX('Vensim Variables'!$B:$B,MATCH(EPS!$B4943,'Vensim Variables'!$A:$A,0))</f>
        <v>g pollutant</v>
      </c>
      <c r="I4943" t="str">
        <f t="shared" si="154"/>
        <v>CH4</v>
      </c>
      <c r="J4943">
        <f>INDEX(NoSettings!$D:$D,MATCH(EPS!$A4943,NoSettings!$A:$A,0))</f>
        <v>0</v>
      </c>
      <c r="K4943">
        <f>INDEX(GWP!$C$2:$C$13,MATCH(EPS!I4943,GWP!$B$2:$B$13,0))</f>
        <v>28</v>
      </c>
      <c r="L4943" s="4">
        <f t="shared" si="155"/>
        <v>0</v>
      </c>
    </row>
    <row r="4944" spans="1:12">
      <c r="A4944" t="s">
        <v>10548</v>
      </c>
      <c r="B4944" t="s">
        <v>7381</v>
      </c>
      <c r="C4944" t="s">
        <v>1741</v>
      </c>
      <c r="D4944" t="s">
        <v>6887</v>
      </c>
      <c r="E4944" t="s">
        <v>1714</v>
      </c>
      <c r="H4944" t="str">
        <f>INDEX('Vensim Variables'!$B:$B,MATCH(EPS!$B4944,'Vensim Variables'!$A:$A,0))</f>
        <v>g pollutant</v>
      </c>
      <c r="I4944" t="str">
        <f t="shared" si="154"/>
        <v>N2O</v>
      </c>
      <c r="J4944">
        <f>INDEX(NoSettings!$D:$D,MATCH(EPS!$A4944,NoSettings!$A:$A,0))</f>
        <v>0</v>
      </c>
      <c r="K4944">
        <f>INDEX(GWP!$C$2:$C$13,MATCH(EPS!I4944,GWP!$B$2:$B$13,0))</f>
        <v>265</v>
      </c>
      <c r="L4944" s="4">
        <f t="shared" si="155"/>
        <v>0</v>
      </c>
    </row>
    <row r="4945" spans="1:12">
      <c r="A4945" t="s">
        <v>10549</v>
      </c>
      <c r="B4945" t="s">
        <v>7381</v>
      </c>
      <c r="C4945" t="s">
        <v>1741</v>
      </c>
      <c r="D4945" t="s">
        <v>6887</v>
      </c>
      <c r="E4945" t="s">
        <v>1715</v>
      </c>
      <c r="H4945" t="str">
        <f>INDEX('Vensim Variables'!$B:$B,MATCH(EPS!$B4945,'Vensim Variables'!$A:$A,0))</f>
        <v>g pollutant</v>
      </c>
      <c r="I4945" t="str">
        <f t="shared" si="154"/>
        <v>F gases</v>
      </c>
      <c r="J4945">
        <f>INDEX(NoSettings!$D:$D,MATCH(EPS!$A4945,NoSettings!$A:$A,0))</f>
        <v>0</v>
      </c>
      <c r="K4945">
        <f>INDEX(GWP!$C$2:$C$13,MATCH(EPS!I4945,GWP!$B$2:$B$13,0))</f>
        <v>1</v>
      </c>
      <c r="L4945" s="4">
        <f t="shared" si="155"/>
        <v>0</v>
      </c>
    </row>
    <row r="4946" spans="1:12">
      <c r="A4946" t="s">
        <v>10550</v>
      </c>
      <c r="B4946" t="s">
        <v>7381</v>
      </c>
      <c r="C4946" t="s">
        <v>1741</v>
      </c>
      <c r="D4946" t="s">
        <v>6888</v>
      </c>
      <c r="E4946" t="s">
        <v>1702</v>
      </c>
      <c r="H4946" t="str">
        <f>INDEX('Vensim Variables'!$B:$B,MATCH(EPS!$B4946,'Vensim Variables'!$A:$A,0))</f>
        <v>g pollutant</v>
      </c>
      <c r="I4946" t="str">
        <f t="shared" si="154"/>
        <v>CO2</v>
      </c>
      <c r="J4946">
        <f>INDEX(NoSettings!$D:$D,MATCH(EPS!$A4946,NoSettings!$A:$A,0))</f>
        <v>0</v>
      </c>
      <c r="K4946">
        <f>INDEX(GWP!$C$2:$C$13,MATCH(EPS!I4946,GWP!$B$2:$B$13,0))</f>
        <v>1</v>
      </c>
      <c r="L4946" s="4">
        <f t="shared" si="155"/>
        <v>0</v>
      </c>
    </row>
    <row r="4947" spans="1:12">
      <c r="A4947" t="s">
        <v>10551</v>
      </c>
      <c r="B4947" t="s">
        <v>7381</v>
      </c>
      <c r="C4947" t="s">
        <v>1741</v>
      </c>
      <c r="D4947" t="s">
        <v>6888</v>
      </c>
      <c r="E4947" t="s">
        <v>1705</v>
      </c>
      <c r="H4947" t="str">
        <f>INDEX('Vensim Variables'!$B:$B,MATCH(EPS!$B4947,'Vensim Variables'!$A:$A,0))</f>
        <v>g pollutant</v>
      </c>
      <c r="I4947" t="str">
        <f t="shared" si="154"/>
        <v>VOC</v>
      </c>
      <c r="J4947">
        <f>INDEX(NoSettings!$D:$D,MATCH(EPS!$A4947,NoSettings!$A:$A,0))</f>
        <v>0</v>
      </c>
      <c r="K4947">
        <f>INDEX(GWP!$C$2:$C$13,MATCH(EPS!I4947,GWP!$B$2:$B$13,0))</f>
        <v>0</v>
      </c>
      <c r="L4947" s="4">
        <f t="shared" si="155"/>
        <v>0</v>
      </c>
    </row>
    <row r="4948" spans="1:12">
      <c r="A4948" t="s">
        <v>10552</v>
      </c>
      <c r="B4948" t="s">
        <v>7381</v>
      </c>
      <c r="C4948" t="s">
        <v>1741</v>
      </c>
      <c r="D4948" t="s">
        <v>6888</v>
      </c>
      <c r="E4948" t="s">
        <v>1706</v>
      </c>
      <c r="H4948" t="str">
        <f>INDEX('Vensim Variables'!$B:$B,MATCH(EPS!$B4948,'Vensim Variables'!$A:$A,0))</f>
        <v>g pollutant</v>
      </c>
      <c r="I4948" t="str">
        <f t="shared" si="154"/>
        <v>CO</v>
      </c>
      <c r="J4948">
        <f>INDEX(NoSettings!$D:$D,MATCH(EPS!$A4948,NoSettings!$A:$A,0))</f>
        <v>0</v>
      </c>
      <c r="K4948">
        <f>INDEX(GWP!$C$2:$C$13,MATCH(EPS!I4948,GWP!$B$2:$B$13,0))</f>
        <v>0</v>
      </c>
      <c r="L4948" s="4">
        <f t="shared" si="155"/>
        <v>0</v>
      </c>
    </row>
    <row r="4949" spans="1:12">
      <c r="A4949" t="s">
        <v>10553</v>
      </c>
      <c r="B4949" t="s">
        <v>7381</v>
      </c>
      <c r="C4949" t="s">
        <v>1741</v>
      </c>
      <c r="D4949" t="s">
        <v>6888</v>
      </c>
      <c r="E4949" t="s">
        <v>1707</v>
      </c>
      <c r="H4949" t="str">
        <f>INDEX('Vensim Variables'!$B:$B,MATCH(EPS!$B4949,'Vensim Variables'!$A:$A,0))</f>
        <v>g pollutant</v>
      </c>
      <c r="I4949" t="str">
        <f t="shared" si="154"/>
        <v>NOx</v>
      </c>
      <c r="J4949">
        <f>INDEX(NoSettings!$D:$D,MATCH(EPS!$A4949,NoSettings!$A:$A,0))</f>
        <v>0</v>
      </c>
      <c r="K4949">
        <f>INDEX(GWP!$C$2:$C$13,MATCH(EPS!I4949,GWP!$B$2:$B$13,0))</f>
        <v>0</v>
      </c>
      <c r="L4949" s="4">
        <f t="shared" si="155"/>
        <v>0</v>
      </c>
    </row>
    <row r="4950" spans="1:12">
      <c r="A4950" t="s">
        <v>10554</v>
      </c>
      <c r="B4950" t="s">
        <v>7381</v>
      </c>
      <c r="C4950" t="s">
        <v>1741</v>
      </c>
      <c r="D4950" t="s">
        <v>6888</v>
      </c>
      <c r="E4950" t="s">
        <v>1708</v>
      </c>
      <c r="H4950" t="str">
        <f>INDEX('Vensim Variables'!$B:$B,MATCH(EPS!$B4950,'Vensim Variables'!$A:$A,0))</f>
        <v>g pollutant</v>
      </c>
      <c r="I4950" t="str">
        <f t="shared" si="154"/>
        <v>PM10</v>
      </c>
      <c r="J4950">
        <f>INDEX(NoSettings!$D:$D,MATCH(EPS!$A4950,NoSettings!$A:$A,0))</f>
        <v>0</v>
      </c>
      <c r="K4950">
        <f>INDEX(GWP!$C$2:$C$13,MATCH(EPS!I4950,GWP!$B$2:$B$13,0))</f>
        <v>0</v>
      </c>
      <c r="L4950" s="4">
        <f t="shared" si="155"/>
        <v>0</v>
      </c>
    </row>
    <row r="4951" spans="1:12">
      <c r="A4951" t="s">
        <v>10555</v>
      </c>
      <c r="B4951" t="s">
        <v>7381</v>
      </c>
      <c r="C4951" t="s">
        <v>1741</v>
      </c>
      <c r="D4951" t="s">
        <v>6888</v>
      </c>
      <c r="E4951" t="s">
        <v>1709</v>
      </c>
      <c r="H4951" t="str">
        <f>INDEX('Vensim Variables'!$B:$B,MATCH(EPS!$B4951,'Vensim Variables'!$A:$A,0))</f>
        <v>g pollutant</v>
      </c>
      <c r="I4951" t="str">
        <f t="shared" si="154"/>
        <v>PM25</v>
      </c>
      <c r="J4951">
        <f>INDEX(NoSettings!$D:$D,MATCH(EPS!$A4951,NoSettings!$A:$A,0))</f>
        <v>0</v>
      </c>
      <c r="K4951">
        <f>INDEX(GWP!$C$2:$C$13,MATCH(EPS!I4951,GWP!$B$2:$B$13,0))</f>
        <v>0</v>
      </c>
      <c r="L4951" s="4">
        <f t="shared" si="155"/>
        <v>0</v>
      </c>
    </row>
    <row r="4952" spans="1:12">
      <c r="A4952" t="s">
        <v>10556</v>
      </c>
      <c r="B4952" t="s">
        <v>7381</v>
      </c>
      <c r="C4952" t="s">
        <v>1741</v>
      </c>
      <c r="D4952" t="s">
        <v>6888</v>
      </c>
      <c r="E4952" t="s">
        <v>1710</v>
      </c>
      <c r="H4952" t="str">
        <f>INDEX('Vensim Variables'!$B:$B,MATCH(EPS!$B4952,'Vensim Variables'!$A:$A,0))</f>
        <v>g pollutant</v>
      </c>
      <c r="I4952" t="str">
        <f t="shared" si="154"/>
        <v>SOx</v>
      </c>
      <c r="J4952">
        <f>INDEX(NoSettings!$D:$D,MATCH(EPS!$A4952,NoSettings!$A:$A,0))</f>
        <v>0</v>
      </c>
      <c r="K4952">
        <f>INDEX(GWP!$C$2:$C$13,MATCH(EPS!I4952,GWP!$B$2:$B$13,0))</f>
        <v>0</v>
      </c>
      <c r="L4952" s="4">
        <f t="shared" si="155"/>
        <v>0</v>
      </c>
    </row>
    <row r="4953" spans="1:12">
      <c r="A4953" t="s">
        <v>10557</v>
      </c>
      <c r="B4953" t="s">
        <v>7381</v>
      </c>
      <c r="C4953" t="s">
        <v>1741</v>
      </c>
      <c r="D4953" t="s">
        <v>6888</v>
      </c>
      <c r="E4953" t="s">
        <v>1711</v>
      </c>
      <c r="H4953" t="str">
        <f>INDEX('Vensim Variables'!$B:$B,MATCH(EPS!$B4953,'Vensim Variables'!$A:$A,0))</f>
        <v>g pollutant</v>
      </c>
      <c r="I4953" t="str">
        <f t="shared" si="154"/>
        <v>BC</v>
      </c>
      <c r="J4953">
        <f>INDEX(NoSettings!$D:$D,MATCH(EPS!$A4953,NoSettings!$A:$A,0))</f>
        <v>0</v>
      </c>
      <c r="K4953">
        <f>INDEX(GWP!$C$2:$C$13,MATCH(EPS!I4953,GWP!$B$2:$B$13,0))</f>
        <v>0</v>
      </c>
      <c r="L4953" s="4">
        <f t="shared" si="155"/>
        <v>0</v>
      </c>
    </row>
    <row r="4954" spans="1:12">
      <c r="A4954" t="s">
        <v>10558</v>
      </c>
      <c r="B4954" t="s">
        <v>7381</v>
      </c>
      <c r="C4954" t="s">
        <v>1741</v>
      </c>
      <c r="D4954" t="s">
        <v>6888</v>
      </c>
      <c r="E4954" t="s">
        <v>1712</v>
      </c>
      <c r="H4954" t="str">
        <f>INDEX('Vensim Variables'!$B:$B,MATCH(EPS!$B4954,'Vensim Variables'!$A:$A,0))</f>
        <v>g pollutant</v>
      </c>
      <c r="I4954" t="str">
        <f t="shared" si="154"/>
        <v>OC</v>
      </c>
      <c r="J4954">
        <f>INDEX(NoSettings!$D:$D,MATCH(EPS!$A4954,NoSettings!$A:$A,0))</f>
        <v>0</v>
      </c>
      <c r="K4954">
        <f>INDEX(GWP!$C$2:$C$13,MATCH(EPS!I4954,GWP!$B$2:$B$13,0))</f>
        <v>0</v>
      </c>
      <c r="L4954" s="4">
        <f t="shared" si="155"/>
        <v>0</v>
      </c>
    </row>
    <row r="4955" spans="1:12">
      <c r="A4955" t="s">
        <v>10559</v>
      </c>
      <c r="B4955" t="s">
        <v>7381</v>
      </c>
      <c r="C4955" t="s">
        <v>1741</v>
      </c>
      <c r="D4955" t="s">
        <v>6888</v>
      </c>
      <c r="E4955" t="s">
        <v>1713</v>
      </c>
      <c r="H4955" t="str">
        <f>INDEX('Vensim Variables'!$B:$B,MATCH(EPS!$B4955,'Vensim Variables'!$A:$A,0))</f>
        <v>g pollutant</v>
      </c>
      <c r="I4955" t="str">
        <f t="shared" si="154"/>
        <v>CH4</v>
      </c>
      <c r="J4955">
        <f>INDEX(NoSettings!$D:$D,MATCH(EPS!$A4955,NoSettings!$A:$A,0))</f>
        <v>0</v>
      </c>
      <c r="K4955">
        <f>INDEX(GWP!$C$2:$C$13,MATCH(EPS!I4955,GWP!$B$2:$B$13,0))</f>
        <v>28</v>
      </c>
      <c r="L4955" s="4">
        <f t="shared" si="155"/>
        <v>0</v>
      </c>
    </row>
    <row r="4956" spans="1:12">
      <c r="A4956" t="s">
        <v>10560</v>
      </c>
      <c r="B4956" t="s">
        <v>7381</v>
      </c>
      <c r="C4956" t="s">
        <v>1741</v>
      </c>
      <c r="D4956" t="s">
        <v>6888</v>
      </c>
      <c r="E4956" t="s">
        <v>1714</v>
      </c>
      <c r="H4956" t="str">
        <f>INDEX('Vensim Variables'!$B:$B,MATCH(EPS!$B4956,'Vensim Variables'!$A:$A,0))</f>
        <v>g pollutant</v>
      </c>
      <c r="I4956" t="str">
        <f t="shared" si="154"/>
        <v>N2O</v>
      </c>
      <c r="J4956">
        <f>INDEX(NoSettings!$D:$D,MATCH(EPS!$A4956,NoSettings!$A:$A,0))</f>
        <v>0</v>
      </c>
      <c r="K4956">
        <f>INDEX(GWP!$C$2:$C$13,MATCH(EPS!I4956,GWP!$B$2:$B$13,0))</f>
        <v>265</v>
      </c>
      <c r="L4956" s="4">
        <f t="shared" si="155"/>
        <v>0</v>
      </c>
    </row>
    <row r="4957" spans="1:12">
      <c r="A4957" t="s">
        <v>10561</v>
      </c>
      <c r="B4957" t="s">
        <v>7381</v>
      </c>
      <c r="C4957" t="s">
        <v>1741</v>
      </c>
      <c r="D4957" t="s">
        <v>6888</v>
      </c>
      <c r="E4957" t="s">
        <v>1715</v>
      </c>
      <c r="H4957" t="str">
        <f>INDEX('Vensim Variables'!$B:$B,MATCH(EPS!$B4957,'Vensim Variables'!$A:$A,0))</f>
        <v>g pollutant</v>
      </c>
      <c r="I4957" t="str">
        <f t="shared" si="154"/>
        <v>F gases</v>
      </c>
      <c r="J4957">
        <f>INDEX(NoSettings!$D:$D,MATCH(EPS!$A4957,NoSettings!$A:$A,0))</f>
        <v>0</v>
      </c>
      <c r="K4957">
        <f>INDEX(GWP!$C$2:$C$13,MATCH(EPS!I4957,GWP!$B$2:$B$13,0))</f>
        <v>1</v>
      </c>
      <c r="L4957" s="4">
        <f t="shared" si="155"/>
        <v>0</v>
      </c>
    </row>
    <row r="4958" spans="1:12">
      <c r="A4958" t="s">
        <v>10562</v>
      </c>
      <c r="B4958" t="s">
        <v>7381</v>
      </c>
      <c r="C4958" t="s">
        <v>1741</v>
      </c>
      <c r="D4958" t="s">
        <v>6889</v>
      </c>
      <c r="E4958" t="s">
        <v>1702</v>
      </c>
      <c r="H4958" t="str">
        <f>INDEX('Vensim Variables'!$B:$B,MATCH(EPS!$B4958,'Vensim Variables'!$A:$A,0))</f>
        <v>g pollutant</v>
      </c>
      <c r="I4958" t="str">
        <f t="shared" si="154"/>
        <v>CO2</v>
      </c>
      <c r="J4958">
        <f>INDEX(NoSettings!$D:$D,MATCH(EPS!$A4958,NoSettings!$A:$A,0))</f>
        <v>0</v>
      </c>
      <c r="K4958">
        <f>INDEX(GWP!$C$2:$C$13,MATCH(EPS!I4958,GWP!$B$2:$B$13,0))</f>
        <v>1</v>
      </c>
      <c r="L4958" s="4">
        <f t="shared" si="155"/>
        <v>0</v>
      </c>
    </row>
    <row r="4959" spans="1:12">
      <c r="A4959" t="s">
        <v>10563</v>
      </c>
      <c r="B4959" t="s">
        <v>7381</v>
      </c>
      <c r="C4959" t="s">
        <v>1741</v>
      </c>
      <c r="D4959" t="s">
        <v>6889</v>
      </c>
      <c r="E4959" t="s">
        <v>1705</v>
      </c>
      <c r="H4959" t="str">
        <f>INDEX('Vensim Variables'!$B:$B,MATCH(EPS!$B4959,'Vensim Variables'!$A:$A,0))</f>
        <v>g pollutant</v>
      </c>
      <c r="I4959" t="str">
        <f t="shared" si="154"/>
        <v>VOC</v>
      </c>
      <c r="J4959">
        <f>INDEX(NoSettings!$D:$D,MATCH(EPS!$A4959,NoSettings!$A:$A,0))</f>
        <v>0</v>
      </c>
      <c r="K4959">
        <f>INDEX(GWP!$C$2:$C$13,MATCH(EPS!I4959,GWP!$B$2:$B$13,0))</f>
        <v>0</v>
      </c>
      <c r="L4959" s="4">
        <f t="shared" si="155"/>
        <v>0</v>
      </c>
    </row>
    <row r="4960" spans="1:12">
      <c r="A4960" t="s">
        <v>10564</v>
      </c>
      <c r="B4960" t="s">
        <v>7381</v>
      </c>
      <c r="C4960" t="s">
        <v>1741</v>
      </c>
      <c r="D4960" t="s">
        <v>6889</v>
      </c>
      <c r="E4960" t="s">
        <v>1706</v>
      </c>
      <c r="H4960" t="str">
        <f>INDEX('Vensim Variables'!$B:$B,MATCH(EPS!$B4960,'Vensim Variables'!$A:$A,0))</f>
        <v>g pollutant</v>
      </c>
      <c r="I4960" t="str">
        <f t="shared" si="154"/>
        <v>CO</v>
      </c>
      <c r="J4960">
        <f>INDEX(NoSettings!$D:$D,MATCH(EPS!$A4960,NoSettings!$A:$A,0))</f>
        <v>0</v>
      </c>
      <c r="K4960">
        <f>INDEX(GWP!$C$2:$C$13,MATCH(EPS!I4960,GWP!$B$2:$B$13,0))</f>
        <v>0</v>
      </c>
      <c r="L4960" s="4">
        <f t="shared" si="155"/>
        <v>0</v>
      </c>
    </row>
    <row r="4961" spans="1:12">
      <c r="A4961" t="s">
        <v>10565</v>
      </c>
      <c r="B4961" t="s">
        <v>7381</v>
      </c>
      <c r="C4961" t="s">
        <v>1741</v>
      </c>
      <c r="D4961" t="s">
        <v>6889</v>
      </c>
      <c r="E4961" t="s">
        <v>1707</v>
      </c>
      <c r="H4961" t="str">
        <f>INDEX('Vensim Variables'!$B:$B,MATCH(EPS!$B4961,'Vensim Variables'!$A:$A,0))</f>
        <v>g pollutant</v>
      </c>
      <c r="I4961" t="str">
        <f t="shared" si="154"/>
        <v>NOx</v>
      </c>
      <c r="J4961">
        <f>INDEX(NoSettings!$D:$D,MATCH(EPS!$A4961,NoSettings!$A:$A,0))</f>
        <v>0</v>
      </c>
      <c r="K4961">
        <f>INDEX(GWP!$C$2:$C$13,MATCH(EPS!I4961,GWP!$B$2:$B$13,0))</f>
        <v>0</v>
      </c>
      <c r="L4961" s="4">
        <f t="shared" si="155"/>
        <v>0</v>
      </c>
    </row>
    <row r="4962" spans="1:12">
      <c r="A4962" t="s">
        <v>10566</v>
      </c>
      <c r="B4962" t="s">
        <v>7381</v>
      </c>
      <c r="C4962" t="s">
        <v>1741</v>
      </c>
      <c r="D4962" t="s">
        <v>6889</v>
      </c>
      <c r="E4962" t="s">
        <v>1708</v>
      </c>
      <c r="H4962" t="str">
        <f>INDEX('Vensim Variables'!$B:$B,MATCH(EPS!$B4962,'Vensim Variables'!$A:$A,0))</f>
        <v>g pollutant</v>
      </c>
      <c r="I4962" t="str">
        <f t="shared" si="154"/>
        <v>PM10</v>
      </c>
      <c r="J4962">
        <f>INDEX(NoSettings!$D:$D,MATCH(EPS!$A4962,NoSettings!$A:$A,0))</f>
        <v>0</v>
      </c>
      <c r="K4962">
        <f>INDEX(GWP!$C$2:$C$13,MATCH(EPS!I4962,GWP!$B$2:$B$13,0))</f>
        <v>0</v>
      </c>
      <c r="L4962" s="4">
        <f t="shared" si="155"/>
        <v>0</v>
      </c>
    </row>
    <row r="4963" spans="1:12">
      <c r="A4963" t="s">
        <v>10567</v>
      </c>
      <c r="B4963" t="s">
        <v>7381</v>
      </c>
      <c r="C4963" t="s">
        <v>1741</v>
      </c>
      <c r="D4963" t="s">
        <v>6889</v>
      </c>
      <c r="E4963" t="s">
        <v>1709</v>
      </c>
      <c r="H4963" t="str">
        <f>INDEX('Vensim Variables'!$B:$B,MATCH(EPS!$B4963,'Vensim Variables'!$A:$A,0))</f>
        <v>g pollutant</v>
      </c>
      <c r="I4963" t="str">
        <f t="shared" si="154"/>
        <v>PM25</v>
      </c>
      <c r="J4963">
        <f>INDEX(NoSettings!$D:$D,MATCH(EPS!$A4963,NoSettings!$A:$A,0))</f>
        <v>0</v>
      </c>
      <c r="K4963">
        <f>INDEX(GWP!$C$2:$C$13,MATCH(EPS!I4963,GWP!$B$2:$B$13,0))</f>
        <v>0</v>
      </c>
      <c r="L4963" s="4">
        <f t="shared" si="155"/>
        <v>0</v>
      </c>
    </row>
    <row r="4964" spans="1:12">
      <c r="A4964" t="s">
        <v>10568</v>
      </c>
      <c r="B4964" t="s">
        <v>7381</v>
      </c>
      <c r="C4964" t="s">
        <v>1741</v>
      </c>
      <c r="D4964" t="s">
        <v>6889</v>
      </c>
      <c r="E4964" t="s">
        <v>1710</v>
      </c>
      <c r="H4964" t="str">
        <f>INDEX('Vensim Variables'!$B:$B,MATCH(EPS!$B4964,'Vensim Variables'!$A:$A,0))</f>
        <v>g pollutant</v>
      </c>
      <c r="I4964" t="str">
        <f t="shared" si="154"/>
        <v>SOx</v>
      </c>
      <c r="J4964">
        <f>INDEX(NoSettings!$D:$D,MATCH(EPS!$A4964,NoSettings!$A:$A,0))</f>
        <v>0</v>
      </c>
      <c r="K4964">
        <f>INDEX(GWP!$C$2:$C$13,MATCH(EPS!I4964,GWP!$B$2:$B$13,0))</f>
        <v>0</v>
      </c>
      <c r="L4964" s="4">
        <f t="shared" si="155"/>
        <v>0</v>
      </c>
    </row>
    <row r="4965" spans="1:12">
      <c r="A4965" t="s">
        <v>10569</v>
      </c>
      <c r="B4965" t="s">
        <v>7381</v>
      </c>
      <c r="C4965" t="s">
        <v>1741</v>
      </c>
      <c r="D4965" t="s">
        <v>6889</v>
      </c>
      <c r="E4965" t="s">
        <v>1711</v>
      </c>
      <c r="H4965" t="str">
        <f>INDEX('Vensim Variables'!$B:$B,MATCH(EPS!$B4965,'Vensim Variables'!$A:$A,0))</f>
        <v>g pollutant</v>
      </c>
      <c r="I4965" t="str">
        <f t="shared" si="154"/>
        <v>BC</v>
      </c>
      <c r="J4965">
        <f>INDEX(NoSettings!$D:$D,MATCH(EPS!$A4965,NoSettings!$A:$A,0))</f>
        <v>0</v>
      </c>
      <c r="K4965">
        <f>INDEX(GWP!$C$2:$C$13,MATCH(EPS!I4965,GWP!$B$2:$B$13,0))</f>
        <v>0</v>
      </c>
      <c r="L4965" s="4">
        <f t="shared" si="155"/>
        <v>0</v>
      </c>
    </row>
    <row r="4966" spans="1:12">
      <c r="A4966" t="s">
        <v>10570</v>
      </c>
      <c r="B4966" t="s">
        <v>7381</v>
      </c>
      <c r="C4966" t="s">
        <v>1741</v>
      </c>
      <c r="D4966" t="s">
        <v>6889</v>
      </c>
      <c r="E4966" t="s">
        <v>1712</v>
      </c>
      <c r="H4966" t="str">
        <f>INDEX('Vensim Variables'!$B:$B,MATCH(EPS!$B4966,'Vensim Variables'!$A:$A,0))</f>
        <v>g pollutant</v>
      </c>
      <c r="I4966" t="str">
        <f t="shared" si="154"/>
        <v>OC</v>
      </c>
      <c r="J4966">
        <f>INDEX(NoSettings!$D:$D,MATCH(EPS!$A4966,NoSettings!$A:$A,0))</f>
        <v>0</v>
      </c>
      <c r="K4966">
        <f>INDEX(GWP!$C$2:$C$13,MATCH(EPS!I4966,GWP!$B$2:$B$13,0))</f>
        <v>0</v>
      </c>
      <c r="L4966" s="4">
        <f t="shared" si="155"/>
        <v>0</v>
      </c>
    </row>
    <row r="4967" spans="1:12">
      <c r="A4967" t="s">
        <v>10571</v>
      </c>
      <c r="B4967" t="s">
        <v>7381</v>
      </c>
      <c r="C4967" t="s">
        <v>1741</v>
      </c>
      <c r="D4967" t="s">
        <v>6889</v>
      </c>
      <c r="E4967" t="s">
        <v>1713</v>
      </c>
      <c r="H4967" t="str">
        <f>INDEX('Vensim Variables'!$B:$B,MATCH(EPS!$B4967,'Vensim Variables'!$A:$A,0))</f>
        <v>g pollutant</v>
      </c>
      <c r="I4967" t="str">
        <f t="shared" si="154"/>
        <v>CH4</v>
      </c>
      <c r="J4967">
        <f>INDEX(NoSettings!$D:$D,MATCH(EPS!$A4967,NoSettings!$A:$A,0))</f>
        <v>0</v>
      </c>
      <c r="K4967">
        <f>INDEX(GWP!$C$2:$C$13,MATCH(EPS!I4967,GWP!$B$2:$B$13,0))</f>
        <v>28</v>
      </c>
      <c r="L4967" s="4">
        <f t="shared" si="155"/>
        <v>0</v>
      </c>
    </row>
    <row r="4968" spans="1:12">
      <c r="A4968" t="s">
        <v>10572</v>
      </c>
      <c r="B4968" t="s">
        <v>7381</v>
      </c>
      <c r="C4968" t="s">
        <v>1741</v>
      </c>
      <c r="D4968" t="s">
        <v>6889</v>
      </c>
      <c r="E4968" t="s">
        <v>1714</v>
      </c>
      <c r="H4968" t="str">
        <f>INDEX('Vensim Variables'!$B:$B,MATCH(EPS!$B4968,'Vensim Variables'!$A:$A,0))</f>
        <v>g pollutant</v>
      </c>
      <c r="I4968" t="str">
        <f t="shared" si="154"/>
        <v>N2O</v>
      </c>
      <c r="J4968">
        <f>INDEX(NoSettings!$D:$D,MATCH(EPS!$A4968,NoSettings!$A:$A,0))</f>
        <v>0</v>
      </c>
      <c r="K4968">
        <f>INDEX(GWP!$C$2:$C$13,MATCH(EPS!I4968,GWP!$B$2:$B$13,0))</f>
        <v>265</v>
      </c>
      <c r="L4968" s="4">
        <f t="shared" si="155"/>
        <v>0</v>
      </c>
    </row>
    <row r="4969" spans="1:12">
      <c r="A4969" t="s">
        <v>10573</v>
      </c>
      <c r="B4969" t="s">
        <v>7381</v>
      </c>
      <c r="C4969" t="s">
        <v>1741</v>
      </c>
      <c r="D4969" t="s">
        <v>6889</v>
      </c>
      <c r="E4969" t="s">
        <v>1715</v>
      </c>
      <c r="H4969" t="str">
        <f>INDEX('Vensim Variables'!$B:$B,MATCH(EPS!$B4969,'Vensim Variables'!$A:$A,0))</f>
        <v>g pollutant</v>
      </c>
      <c r="I4969" t="str">
        <f t="shared" si="154"/>
        <v>F gases</v>
      </c>
      <c r="J4969">
        <f>INDEX(NoSettings!$D:$D,MATCH(EPS!$A4969,NoSettings!$A:$A,0))</f>
        <v>0</v>
      </c>
      <c r="K4969">
        <f>INDEX(GWP!$C$2:$C$13,MATCH(EPS!I4969,GWP!$B$2:$B$13,0))</f>
        <v>1</v>
      </c>
      <c r="L4969" s="4">
        <f t="shared" si="155"/>
        <v>0</v>
      </c>
    </row>
    <row r="4970" spans="1:12">
      <c r="A4970" t="s">
        <v>10574</v>
      </c>
      <c r="B4970" t="s">
        <v>7381</v>
      </c>
      <c r="C4970" t="s">
        <v>1741</v>
      </c>
      <c r="D4970" t="s">
        <v>6890</v>
      </c>
      <c r="E4970" t="s">
        <v>1702</v>
      </c>
      <c r="H4970" t="str">
        <f>INDEX('Vensim Variables'!$B:$B,MATCH(EPS!$B4970,'Vensim Variables'!$A:$A,0))</f>
        <v>g pollutant</v>
      </c>
      <c r="I4970" t="str">
        <f t="shared" si="154"/>
        <v>CO2</v>
      </c>
      <c r="J4970">
        <f>INDEX(NoSettings!$D:$D,MATCH(EPS!$A4970,NoSettings!$A:$A,0))</f>
        <v>0</v>
      </c>
      <c r="K4970">
        <f>INDEX(GWP!$C$2:$C$13,MATCH(EPS!I4970,GWP!$B$2:$B$13,0))</f>
        <v>1</v>
      </c>
      <c r="L4970" s="4">
        <f t="shared" si="155"/>
        <v>0</v>
      </c>
    </row>
    <row r="4971" spans="1:12">
      <c r="A4971" t="s">
        <v>10575</v>
      </c>
      <c r="B4971" t="s">
        <v>7381</v>
      </c>
      <c r="C4971" t="s">
        <v>1741</v>
      </c>
      <c r="D4971" t="s">
        <v>6890</v>
      </c>
      <c r="E4971" t="s">
        <v>1705</v>
      </c>
      <c r="H4971" t="str">
        <f>INDEX('Vensim Variables'!$B:$B,MATCH(EPS!$B4971,'Vensim Variables'!$A:$A,0))</f>
        <v>g pollutant</v>
      </c>
      <c r="I4971" t="str">
        <f t="shared" si="154"/>
        <v>VOC</v>
      </c>
      <c r="J4971">
        <f>INDEX(NoSettings!$D:$D,MATCH(EPS!$A4971,NoSettings!$A:$A,0))</f>
        <v>0</v>
      </c>
      <c r="K4971">
        <f>INDEX(GWP!$C$2:$C$13,MATCH(EPS!I4971,GWP!$B$2:$B$13,0))</f>
        <v>0</v>
      </c>
      <c r="L4971" s="4">
        <f t="shared" si="155"/>
        <v>0</v>
      </c>
    </row>
    <row r="4972" spans="1:12">
      <c r="A4972" t="s">
        <v>10576</v>
      </c>
      <c r="B4972" t="s">
        <v>7381</v>
      </c>
      <c r="C4972" t="s">
        <v>1741</v>
      </c>
      <c r="D4972" t="s">
        <v>6890</v>
      </c>
      <c r="E4972" t="s">
        <v>1706</v>
      </c>
      <c r="H4972" t="str">
        <f>INDEX('Vensim Variables'!$B:$B,MATCH(EPS!$B4972,'Vensim Variables'!$A:$A,0))</f>
        <v>g pollutant</v>
      </c>
      <c r="I4972" t="str">
        <f t="shared" si="154"/>
        <v>CO</v>
      </c>
      <c r="J4972">
        <f>INDEX(NoSettings!$D:$D,MATCH(EPS!$A4972,NoSettings!$A:$A,0))</f>
        <v>0</v>
      </c>
      <c r="K4972">
        <f>INDEX(GWP!$C$2:$C$13,MATCH(EPS!I4972,GWP!$B$2:$B$13,0))</f>
        <v>0</v>
      </c>
      <c r="L4972" s="4">
        <f t="shared" si="155"/>
        <v>0</v>
      </c>
    </row>
    <row r="4973" spans="1:12">
      <c r="A4973" t="s">
        <v>10577</v>
      </c>
      <c r="B4973" t="s">
        <v>7381</v>
      </c>
      <c r="C4973" t="s">
        <v>1741</v>
      </c>
      <c r="D4973" t="s">
        <v>6890</v>
      </c>
      <c r="E4973" t="s">
        <v>1707</v>
      </c>
      <c r="H4973" t="str">
        <f>INDEX('Vensim Variables'!$B:$B,MATCH(EPS!$B4973,'Vensim Variables'!$A:$A,0))</f>
        <v>g pollutant</v>
      </c>
      <c r="I4973" t="str">
        <f t="shared" si="154"/>
        <v>NOx</v>
      </c>
      <c r="J4973">
        <f>INDEX(NoSettings!$D:$D,MATCH(EPS!$A4973,NoSettings!$A:$A,0))</f>
        <v>177754000</v>
      </c>
      <c r="K4973">
        <f>INDEX(GWP!$C$2:$C$13,MATCH(EPS!I4973,GWP!$B$2:$B$13,0))</f>
        <v>0</v>
      </c>
      <c r="L4973" s="4">
        <f t="shared" si="155"/>
        <v>0</v>
      </c>
    </row>
    <row r="4974" spans="1:12">
      <c r="A4974" t="s">
        <v>10578</v>
      </c>
      <c r="B4974" t="s">
        <v>7381</v>
      </c>
      <c r="C4974" t="s">
        <v>1741</v>
      </c>
      <c r="D4974" t="s">
        <v>6890</v>
      </c>
      <c r="E4974" t="s">
        <v>1708</v>
      </c>
      <c r="H4974" t="str">
        <f>INDEX('Vensim Variables'!$B:$B,MATCH(EPS!$B4974,'Vensim Variables'!$A:$A,0))</f>
        <v>g pollutant</v>
      </c>
      <c r="I4974" t="str">
        <f t="shared" si="154"/>
        <v>PM10</v>
      </c>
      <c r="J4974">
        <f>INDEX(NoSettings!$D:$D,MATCH(EPS!$A4974,NoSettings!$A:$A,0))</f>
        <v>0</v>
      </c>
      <c r="K4974">
        <f>INDEX(GWP!$C$2:$C$13,MATCH(EPS!I4974,GWP!$B$2:$B$13,0))</f>
        <v>0</v>
      </c>
      <c r="L4974" s="4">
        <f t="shared" si="155"/>
        <v>0</v>
      </c>
    </row>
    <row r="4975" spans="1:12">
      <c r="A4975" t="s">
        <v>10579</v>
      </c>
      <c r="B4975" t="s">
        <v>7381</v>
      </c>
      <c r="C4975" t="s">
        <v>1741</v>
      </c>
      <c r="D4975" t="s">
        <v>6890</v>
      </c>
      <c r="E4975" t="s">
        <v>1709</v>
      </c>
      <c r="H4975" t="str">
        <f>INDEX('Vensim Variables'!$B:$B,MATCH(EPS!$B4975,'Vensim Variables'!$A:$A,0))</f>
        <v>g pollutant</v>
      </c>
      <c r="I4975" t="str">
        <f t="shared" si="154"/>
        <v>PM25</v>
      </c>
      <c r="J4975">
        <f>INDEX(NoSettings!$D:$D,MATCH(EPS!$A4975,NoSettings!$A:$A,0))</f>
        <v>0</v>
      </c>
      <c r="K4975">
        <f>INDEX(GWP!$C$2:$C$13,MATCH(EPS!I4975,GWP!$B$2:$B$13,0))</f>
        <v>0</v>
      </c>
      <c r="L4975" s="4">
        <f t="shared" si="155"/>
        <v>0</v>
      </c>
    </row>
    <row r="4976" spans="1:12">
      <c r="A4976" t="s">
        <v>10580</v>
      </c>
      <c r="B4976" t="s">
        <v>7381</v>
      </c>
      <c r="C4976" t="s">
        <v>1741</v>
      </c>
      <c r="D4976" t="s">
        <v>6890</v>
      </c>
      <c r="E4976" t="s">
        <v>1710</v>
      </c>
      <c r="H4976" t="str">
        <f>INDEX('Vensim Variables'!$B:$B,MATCH(EPS!$B4976,'Vensim Variables'!$A:$A,0))</f>
        <v>g pollutant</v>
      </c>
      <c r="I4976" t="str">
        <f t="shared" si="154"/>
        <v>SOx</v>
      </c>
      <c r="J4976">
        <f>INDEX(NoSettings!$D:$D,MATCH(EPS!$A4976,NoSettings!$A:$A,0))</f>
        <v>0</v>
      </c>
      <c r="K4976">
        <f>INDEX(GWP!$C$2:$C$13,MATCH(EPS!I4976,GWP!$B$2:$B$13,0))</f>
        <v>0</v>
      </c>
      <c r="L4976" s="4">
        <f t="shared" si="155"/>
        <v>0</v>
      </c>
    </row>
    <row r="4977" spans="1:12">
      <c r="A4977" t="s">
        <v>10581</v>
      </c>
      <c r="B4977" t="s">
        <v>7381</v>
      </c>
      <c r="C4977" t="s">
        <v>1741</v>
      </c>
      <c r="D4977" t="s">
        <v>6890</v>
      </c>
      <c r="E4977" t="s">
        <v>1711</v>
      </c>
      <c r="H4977" t="str">
        <f>INDEX('Vensim Variables'!$B:$B,MATCH(EPS!$B4977,'Vensim Variables'!$A:$A,0))</f>
        <v>g pollutant</v>
      </c>
      <c r="I4977" t="str">
        <f t="shared" si="154"/>
        <v>BC</v>
      </c>
      <c r="J4977">
        <f>INDEX(NoSettings!$D:$D,MATCH(EPS!$A4977,NoSettings!$A:$A,0))</f>
        <v>0</v>
      </c>
      <c r="K4977">
        <f>INDEX(GWP!$C$2:$C$13,MATCH(EPS!I4977,GWP!$B$2:$B$13,0))</f>
        <v>0</v>
      </c>
      <c r="L4977" s="4">
        <f t="shared" si="155"/>
        <v>0</v>
      </c>
    </row>
    <row r="4978" spans="1:12">
      <c r="A4978" t="s">
        <v>10582</v>
      </c>
      <c r="B4978" t="s">
        <v>7381</v>
      </c>
      <c r="C4978" t="s">
        <v>1741</v>
      </c>
      <c r="D4978" t="s">
        <v>6890</v>
      </c>
      <c r="E4978" t="s">
        <v>1712</v>
      </c>
      <c r="H4978" t="str">
        <f>INDEX('Vensim Variables'!$B:$B,MATCH(EPS!$B4978,'Vensim Variables'!$A:$A,0))</f>
        <v>g pollutant</v>
      </c>
      <c r="I4978" t="str">
        <f t="shared" si="154"/>
        <v>OC</v>
      </c>
      <c r="J4978">
        <f>INDEX(NoSettings!$D:$D,MATCH(EPS!$A4978,NoSettings!$A:$A,0))</f>
        <v>0</v>
      </c>
      <c r="K4978">
        <f>INDEX(GWP!$C$2:$C$13,MATCH(EPS!I4978,GWP!$B$2:$B$13,0))</f>
        <v>0</v>
      </c>
      <c r="L4978" s="4">
        <f t="shared" si="155"/>
        <v>0</v>
      </c>
    </row>
    <row r="4979" spans="1:12">
      <c r="A4979" t="s">
        <v>10583</v>
      </c>
      <c r="B4979" t="s">
        <v>7381</v>
      </c>
      <c r="C4979" t="s">
        <v>1741</v>
      </c>
      <c r="D4979" t="s">
        <v>6890</v>
      </c>
      <c r="E4979" t="s">
        <v>1713</v>
      </c>
      <c r="H4979" t="str">
        <f>INDEX('Vensim Variables'!$B:$B,MATCH(EPS!$B4979,'Vensim Variables'!$A:$A,0))</f>
        <v>g pollutant</v>
      </c>
      <c r="I4979" t="str">
        <f t="shared" si="154"/>
        <v>CH4</v>
      </c>
      <c r="J4979">
        <f>INDEX(NoSettings!$D:$D,MATCH(EPS!$A4979,NoSettings!$A:$A,0))</f>
        <v>0</v>
      </c>
      <c r="K4979">
        <f>INDEX(GWP!$C$2:$C$13,MATCH(EPS!I4979,GWP!$B$2:$B$13,0))</f>
        <v>28</v>
      </c>
      <c r="L4979" s="4">
        <f t="shared" si="155"/>
        <v>0</v>
      </c>
    </row>
    <row r="4980" spans="1:12">
      <c r="A4980" t="s">
        <v>10584</v>
      </c>
      <c r="B4980" t="s">
        <v>7381</v>
      </c>
      <c r="C4980" t="s">
        <v>1741</v>
      </c>
      <c r="D4980" t="s">
        <v>6890</v>
      </c>
      <c r="E4980" t="s">
        <v>1714</v>
      </c>
      <c r="H4980" t="str">
        <f>INDEX('Vensim Variables'!$B:$B,MATCH(EPS!$B4980,'Vensim Variables'!$A:$A,0))</f>
        <v>g pollutant</v>
      </c>
      <c r="I4980" t="str">
        <f t="shared" si="154"/>
        <v>N2O</v>
      </c>
      <c r="J4980">
        <f>INDEX(NoSettings!$D:$D,MATCH(EPS!$A4980,NoSettings!$A:$A,0))</f>
        <v>0</v>
      </c>
      <c r="K4980">
        <f>INDEX(GWP!$C$2:$C$13,MATCH(EPS!I4980,GWP!$B$2:$B$13,0))</f>
        <v>265</v>
      </c>
      <c r="L4980" s="4">
        <f t="shared" si="155"/>
        <v>0</v>
      </c>
    </row>
    <row r="4981" spans="1:12">
      <c r="A4981" t="s">
        <v>10585</v>
      </c>
      <c r="B4981" t="s">
        <v>7381</v>
      </c>
      <c r="C4981" t="s">
        <v>1741</v>
      </c>
      <c r="D4981" t="s">
        <v>6890</v>
      </c>
      <c r="E4981" t="s">
        <v>1715</v>
      </c>
      <c r="H4981" t="str">
        <f>INDEX('Vensim Variables'!$B:$B,MATCH(EPS!$B4981,'Vensim Variables'!$A:$A,0))</f>
        <v>g pollutant</v>
      </c>
      <c r="I4981" t="str">
        <f t="shared" si="154"/>
        <v>F gases</v>
      </c>
      <c r="J4981">
        <f>INDEX(NoSettings!$D:$D,MATCH(EPS!$A4981,NoSettings!$A:$A,0))</f>
        <v>0</v>
      </c>
      <c r="K4981">
        <f>INDEX(GWP!$C$2:$C$13,MATCH(EPS!I4981,GWP!$B$2:$B$13,0))</f>
        <v>1</v>
      </c>
      <c r="L4981" s="4">
        <f t="shared" si="155"/>
        <v>0</v>
      </c>
    </row>
    <row r="4982" spans="1:12">
      <c r="A4982" t="s">
        <v>10586</v>
      </c>
      <c r="B4982" t="s">
        <v>7381</v>
      </c>
      <c r="C4982" t="s">
        <v>1741</v>
      </c>
      <c r="D4982" t="s">
        <v>6891</v>
      </c>
      <c r="E4982" t="s">
        <v>1702</v>
      </c>
      <c r="H4982" t="str">
        <f>INDEX('Vensim Variables'!$B:$B,MATCH(EPS!$B4982,'Vensim Variables'!$A:$A,0))</f>
        <v>g pollutant</v>
      </c>
      <c r="I4982" t="str">
        <f t="shared" si="154"/>
        <v>CO2</v>
      </c>
      <c r="J4982">
        <f>INDEX(NoSettings!$D:$D,MATCH(EPS!$A4982,NoSettings!$A:$A,0))</f>
        <v>0</v>
      </c>
      <c r="K4982">
        <f>INDEX(GWP!$C$2:$C$13,MATCH(EPS!I4982,GWP!$B$2:$B$13,0))</f>
        <v>1</v>
      </c>
      <c r="L4982" s="4">
        <f t="shared" si="155"/>
        <v>0</v>
      </c>
    </row>
    <row r="4983" spans="1:12">
      <c r="A4983" t="s">
        <v>10587</v>
      </c>
      <c r="B4983" t="s">
        <v>7381</v>
      </c>
      <c r="C4983" t="s">
        <v>1741</v>
      </c>
      <c r="D4983" t="s">
        <v>6891</v>
      </c>
      <c r="E4983" t="s">
        <v>1705</v>
      </c>
      <c r="H4983" t="str">
        <f>INDEX('Vensim Variables'!$B:$B,MATCH(EPS!$B4983,'Vensim Variables'!$A:$A,0))</f>
        <v>g pollutant</v>
      </c>
      <c r="I4983" t="str">
        <f t="shared" si="154"/>
        <v>VOC</v>
      </c>
      <c r="J4983">
        <f>INDEX(NoSettings!$D:$D,MATCH(EPS!$A4983,NoSettings!$A:$A,0))</f>
        <v>0</v>
      </c>
      <c r="K4983">
        <f>INDEX(GWP!$C$2:$C$13,MATCH(EPS!I4983,GWP!$B$2:$B$13,0))</f>
        <v>0</v>
      </c>
      <c r="L4983" s="4">
        <f t="shared" si="155"/>
        <v>0</v>
      </c>
    </row>
    <row r="4984" spans="1:12">
      <c r="A4984" t="s">
        <v>10588</v>
      </c>
      <c r="B4984" t="s">
        <v>7381</v>
      </c>
      <c r="C4984" t="s">
        <v>1741</v>
      </c>
      <c r="D4984" t="s">
        <v>6891</v>
      </c>
      <c r="E4984" t="s">
        <v>1706</v>
      </c>
      <c r="H4984" t="str">
        <f>INDEX('Vensim Variables'!$B:$B,MATCH(EPS!$B4984,'Vensim Variables'!$A:$A,0))</f>
        <v>g pollutant</v>
      </c>
      <c r="I4984" t="str">
        <f t="shared" si="154"/>
        <v>CO</v>
      </c>
      <c r="J4984">
        <f>INDEX(NoSettings!$D:$D,MATCH(EPS!$A4984,NoSettings!$A:$A,0))</f>
        <v>0</v>
      </c>
      <c r="K4984">
        <f>INDEX(GWP!$C$2:$C$13,MATCH(EPS!I4984,GWP!$B$2:$B$13,0))</f>
        <v>0</v>
      </c>
      <c r="L4984" s="4">
        <f t="shared" si="155"/>
        <v>0</v>
      </c>
    </row>
    <row r="4985" spans="1:12">
      <c r="A4985" t="s">
        <v>10589</v>
      </c>
      <c r="B4985" t="s">
        <v>7381</v>
      </c>
      <c r="C4985" t="s">
        <v>1741</v>
      </c>
      <c r="D4985" t="s">
        <v>6891</v>
      </c>
      <c r="E4985" t="s">
        <v>1707</v>
      </c>
      <c r="H4985" t="str">
        <f>INDEX('Vensim Variables'!$B:$B,MATCH(EPS!$B4985,'Vensim Variables'!$A:$A,0))</f>
        <v>g pollutant</v>
      </c>
      <c r="I4985" t="str">
        <f t="shared" si="154"/>
        <v>NOx</v>
      </c>
      <c r="J4985">
        <f>INDEX(NoSettings!$D:$D,MATCH(EPS!$A4985,NoSettings!$A:$A,0))</f>
        <v>0</v>
      </c>
      <c r="K4985">
        <f>INDEX(GWP!$C$2:$C$13,MATCH(EPS!I4985,GWP!$B$2:$B$13,0))</f>
        <v>0</v>
      </c>
      <c r="L4985" s="4">
        <f t="shared" si="155"/>
        <v>0</v>
      </c>
    </row>
    <row r="4986" spans="1:12">
      <c r="A4986" t="s">
        <v>10590</v>
      </c>
      <c r="B4986" t="s">
        <v>7381</v>
      </c>
      <c r="C4986" t="s">
        <v>1741</v>
      </c>
      <c r="D4986" t="s">
        <v>6891</v>
      </c>
      <c r="E4986" t="s">
        <v>1708</v>
      </c>
      <c r="H4986" t="str">
        <f>INDEX('Vensim Variables'!$B:$B,MATCH(EPS!$B4986,'Vensim Variables'!$A:$A,0))</f>
        <v>g pollutant</v>
      </c>
      <c r="I4986" t="str">
        <f t="shared" si="154"/>
        <v>PM10</v>
      </c>
      <c r="J4986">
        <f>INDEX(NoSettings!$D:$D,MATCH(EPS!$A4986,NoSettings!$A:$A,0))</f>
        <v>0</v>
      </c>
      <c r="K4986">
        <f>INDEX(GWP!$C$2:$C$13,MATCH(EPS!I4986,GWP!$B$2:$B$13,0))</f>
        <v>0</v>
      </c>
      <c r="L4986" s="4">
        <f t="shared" si="155"/>
        <v>0</v>
      </c>
    </row>
    <row r="4987" spans="1:12">
      <c r="A4987" t="s">
        <v>10591</v>
      </c>
      <c r="B4987" t="s">
        <v>7381</v>
      </c>
      <c r="C4987" t="s">
        <v>1741</v>
      </c>
      <c r="D4987" t="s">
        <v>6891</v>
      </c>
      <c r="E4987" t="s">
        <v>1709</v>
      </c>
      <c r="H4987" t="str">
        <f>INDEX('Vensim Variables'!$B:$B,MATCH(EPS!$B4987,'Vensim Variables'!$A:$A,0))</f>
        <v>g pollutant</v>
      </c>
      <c r="I4987" t="str">
        <f t="shared" si="154"/>
        <v>PM25</v>
      </c>
      <c r="J4987">
        <f>INDEX(NoSettings!$D:$D,MATCH(EPS!$A4987,NoSettings!$A:$A,0))</f>
        <v>0</v>
      </c>
      <c r="K4987">
        <f>INDEX(GWP!$C$2:$C$13,MATCH(EPS!I4987,GWP!$B$2:$B$13,0))</f>
        <v>0</v>
      </c>
      <c r="L4987" s="4">
        <f t="shared" si="155"/>
        <v>0</v>
      </c>
    </row>
    <row r="4988" spans="1:12">
      <c r="A4988" t="s">
        <v>10592</v>
      </c>
      <c r="B4988" t="s">
        <v>7381</v>
      </c>
      <c r="C4988" t="s">
        <v>1741</v>
      </c>
      <c r="D4988" t="s">
        <v>6891</v>
      </c>
      <c r="E4988" t="s">
        <v>1710</v>
      </c>
      <c r="H4988" t="str">
        <f>INDEX('Vensim Variables'!$B:$B,MATCH(EPS!$B4988,'Vensim Variables'!$A:$A,0))</f>
        <v>g pollutant</v>
      </c>
      <c r="I4988" t="str">
        <f t="shared" si="154"/>
        <v>SOx</v>
      </c>
      <c r="J4988">
        <f>INDEX(NoSettings!$D:$D,MATCH(EPS!$A4988,NoSettings!$A:$A,0))</f>
        <v>0</v>
      </c>
      <c r="K4988">
        <f>INDEX(GWP!$C$2:$C$13,MATCH(EPS!I4988,GWP!$B$2:$B$13,0))</f>
        <v>0</v>
      </c>
      <c r="L4988" s="4">
        <f t="shared" si="155"/>
        <v>0</v>
      </c>
    </row>
    <row r="4989" spans="1:12">
      <c r="A4989" t="s">
        <v>10593</v>
      </c>
      <c r="B4989" t="s">
        <v>7381</v>
      </c>
      <c r="C4989" t="s">
        <v>1741</v>
      </c>
      <c r="D4989" t="s">
        <v>6891</v>
      </c>
      <c r="E4989" t="s">
        <v>1711</v>
      </c>
      <c r="H4989" t="str">
        <f>INDEX('Vensim Variables'!$B:$B,MATCH(EPS!$B4989,'Vensim Variables'!$A:$A,0))</f>
        <v>g pollutant</v>
      </c>
      <c r="I4989" t="str">
        <f t="shared" si="154"/>
        <v>BC</v>
      </c>
      <c r="J4989">
        <f>INDEX(NoSettings!$D:$D,MATCH(EPS!$A4989,NoSettings!$A:$A,0))</f>
        <v>0</v>
      </c>
      <c r="K4989">
        <f>INDEX(GWP!$C$2:$C$13,MATCH(EPS!I4989,GWP!$B$2:$B$13,0))</f>
        <v>0</v>
      </c>
      <c r="L4989" s="4">
        <f t="shared" si="155"/>
        <v>0</v>
      </c>
    </row>
    <row r="4990" spans="1:12">
      <c r="A4990" t="s">
        <v>10594</v>
      </c>
      <c r="B4990" t="s">
        <v>7381</v>
      </c>
      <c r="C4990" t="s">
        <v>1741</v>
      </c>
      <c r="D4990" t="s">
        <v>6891</v>
      </c>
      <c r="E4990" t="s">
        <v>1712</v>
      </c>
      <c r="H4990" t="str">
        <f>INDEX('Vensim Variables'!$B:$B,MATCH(EPS!$B4990,'Vensim Variables'!$A:$A,0))</f>
        <v>g pollutant</v>
      </c>
      <c r="I4990" t="str">
        <f t="shared" si="154"/>
        <v>OC</v>
      </c>
      <c r="J4990">
        <f>INDEX(NoSettings!$D:$D,MATCH(EPS!$A4990,NoSettings!$A:$A,0))</f>
        <v>0</v>
      </c>
      <c r="K4990">
        <f>INDEX(GWP!$C$2:$C$13,MATCH(EPS!I4990,GWP!$B$2:$B$13,0))</f>
        <v>0</v>
      </c>
      <c r="L4990" s="4">
        <f t="shared" si="155"/>
        <v>0</v>
      </c>
    </row>
    <row r="4991" spans="1:12">
      <c r="A4991" t="s">
        <v>10595</v>
      </c>
      <c r="B4991" t="s">
        <v>7381</v>
      </c>
      <c r="C4991" t="s">
        <v>1741</v>
      </c>
      <c r="D4991" t="s">
        <v>6891</v>
      </c>
      <c r="E4991" t="s">
        <v>1713</v>
      </c>
      <c r="H4991" t="str">
        <f>INDEX('Vensim Variables'!$B:$B,MATCH(EPS!$B4991,'Vensim Variables'!$A:$A,0))</f>
        <v>g pollutant</v>
      </c>
      <c r="I4991" t="str">
        <f t="shared" si="154"/>
        <v>CH4</v>
      </c>
      <c r="J4991">
        <f>INDEX(NoSettings!$D:$D,MATCH(EPS!$A4991,NoSettings!$A:$A,0))</f>
        <v>0</v>
      </c>
      <c r="K4991">
        <f>INDEX(GWP!$C$2:$C$13,MATCH(EPS!I4991,GWP!$B$2:$B$13,0))</f>
        <v>28</v>
      </c>
      <c r="L4991" s="4">
        <f t="shared" si="155"/>
        <v>0</v>
      </c>
    </row>
    <row r="4992" spans="1:12">
      <c r="A4992" t="s">
        <v>10596</v>
      </c>
      <c r="B4992" t="s">
        <v>7381</v>
      </c>
      <c r="C4992" t="s">
        <v>1741</v>
      </c>
      <c r="D4992" t="s">
        <v>6891</v>
      </c>
      <c r="E4992" t="s">
        <v>1714</v>
      </c>
      <c r="H4992" t="str">
        <f>INDEX('Vensim Variables'!$B:$B,MATCH(EPS!$B4992,'Vensim Variables'!$A:$A,0))</f>
        <v>g pollutant</v>
      </c>
      <c r="I4992" t="str">
        <f t="shared" si="154"/>
        <v>N2O</v>
      </c>
      <c r="J4992">
        <f>INDEX(NoSettings!$D:$D,MATCH(EPS!$A4992,NoSettings!$A:$A,0))</f>
        <v>0</v>
      </c>
      <c r="K4992">
        <f>INDEX(GWP!$C$2:$C$13,MATCH(EPS!I4992,GWP!$B$2:$B$13,0))</f>
        <v>265</v>
      </c>
      <c r="L4992" s="4">
        <f t="shared" si="155"/>
        <v>0</v>
      </c>
    </row>
    <row r="4993" spans="1:12">
      <c r="A4993" t="s">
        <v>10597</v>
      </c>
      <c r="B4993" t="s">
        <v>7381</v>
      </c>
      <c r="C4993" t="s">
        <v>1741</v>
      </c>
      <c r="D4993" t="s">
        <v>6891</v>
      </c>
      <c r="E4993" t="s">
        <v>1715</v>
      </c>
      <c r="H4993" t="str">
        <f>INDEX('Vensim Variables'!$B:$B,MATCH(EPS!$B4993,'Vensim Variables'!$A:$A,0))</f>
        <v>g pollutant</v>
      </c>
      <c r="I4993" t="str">
        <f t="shared" si="154"/>
        <v>F gases</v>
      </c>
      <c r="J4993">
        <f>INDEX(NoSettings!$D:$D,MATCH(EPS!$A4993,NoSettings!$A:$A,0))</f>
        <v>0</v>
      </c>
      <c r="K4993">
        <f>INDEX(GWP!$C$2:$C$13,MATCH(EPS!I4993,GWP!$B$2:$B$13,0))</f>
        <v>1</v>
      </c>
      <c r="L4993" s="4">
        <f t="shared" si="155"/>
        <v>0</v>
      </c>
    </row>
    <row r="4994" spans="1:12">
      <c r="A4994" t="s">
        <v>10598</v>
      </c>
      <c r="B4994" t="s">
        <v>7381</v>
      </c>
      <c r="C4994" t="s">
        <v>1741</v>
      </c>
      <c r="D4994" t="s">
        <v>6892</v>
      </c>
      <c r="E4994" t="s">
        <v>1702</v>
      </c>
      <c r="H4994" t="str">
        <f>INDEX('Vensim Variables'!$B:$B,MATCH(EPS!$B4994,'Vensim Variables'!$A:$A,0))</f>
        <v>g pollutant</v>
      </c>
      <c r="I4994" t="str">
        <f t="shared" si="154"/>
        <v>CO2</v>
      </c>
      <c r="J4994">
        <f>INDEX(NoSettings!$D:$D,MATCH(EPS!$A4994,NoSettings!$A:$A,0))</f>
        <v>0</v>
      </c>
      <c r="K4994">
        <f>INDEX(GWP!$C$2:$C$13,MATCH(EPS!I4994,GWP!$B$2:$B$13,0))</f>
        <v>1</v>
      </c>
      <c r="L4994" s="4">
        <f t="shared" si="155"/>
        <v>0</v>
      </c>
    </row>
    <row r="4995" spans="1:12">
      <c r="A4995" t="s">
        <v>10599</v>
      </c>
      <c r="B4995" t="s">
        <v>7381</v>
      </c>
      <c r="C4995" t="s">
        <v>1741</v>
      </c>
      <c r="D4995" t="s">
        <v>6892</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INDEX(NoSettings!$D:$D,MATCH(EPS!$A4995,NoSettings!$A:$A,0))</f>
        <v>0</v>
      </c>
      <c r="K4995">
        <f>INDEX(GWP!$C$2:$C$13,MATCH(EPS!I4995,GWP!$B$2:$B$13,0))</f>
        <v>0</v>
      </c>
      <c r="L4995" s="4">
        <f t="shared" ref="L4995:L5058" si="157">IF(H4995="g pollutant",K4995*J4995/10^12,IF(H4995="MMTCO2e",J4995,IF(H4995="MWh",J4995,0)))</f>
        <v>0</v>
      </c>
    </row>
    <row r="4996" spans="1:12">
      <c r="A4996" t="s">
        <v>10600</v>
      </c>
      <c r="B4996" t="s">
        <v>7381</v>
      </c>
      <c r="C4996" t="s">
        <v>1741</v>
      </c>
      <c r="D4996" t="s">
        <v>6892</v>
      </c>
      <c r="E4996" t="s">
        <v>1706</v>
      </c>
      <c r="H4996" t="str">
        <f>INDEX('Vensim Variables'!$B:$B,MATCH(EPS!$B4996,'Vensim Variables'!$A:$A,0))</f>
        <v>g pollutant</v>
      </c>
      <c r="I4996" t="str">
        <f t="shared" si="156"/>
        <v>CO</v>
      </c>
      <c r="J4996">
        <f>INDEX(NoSettings!$D:$D,MATCH(EPS!$A4996,NoSettings!$A:$A,0))</f>
        <v>0</v>
      </c>
      <c r="K4996">
        <f>INDEX(GWP!$C$2:$C$13,MATCH(EPS!I4996,GWP!$B$2:$B$13,0))</f>
        <v>0</v>
      </c>
      <c r="L4996" s="4">
        <f t="shared" si="157"/>
        <v>0</v>
      </c>
    </row>
    <row r="4997" spans="1:12">
      <c r="A4997" t="s">
        <v>10601</v>
      </c>
      <c r="B4997" t="s">
        <v>7381</v>
      </c>
      <c r="C4997" t="s">
        <v>1741</v>
      </c>
      <c r="D4997" t="s">
        <v>6892</v>
      </c>
      <c r="E4997" t="s">
        <v>1707</v>
      </c>
      <c r="H4997" t="str">
        <f>INDEX('Vensim Variables'!$B:$B,MATCH(EPS!$B4997,'Vensim Variables'!$A:$A,0))</f>
        <v>g pollutant</v>
      </c>
      <c r="I4997" t="str">
        <f t="shared" si="156"/>
        <v>NOx</v>
      </c>
      <c r="J4997">
        <f>INDEX(NoSettings!$D:$D,MATCH(EPS!$A4997,NoSettings!$A:$A,0))</f>
        <v>0</v>
      </c>
      <c r="K4997">
        <f>INDEX(GWP!$C$2:$C$13,MATCH(EPS!I4997,GWP!$B$2:$B$13,0))</f>
        <v>0</v>
      </c>
      <c r="L4997" s="4">
        <f t="shared" si="157"/>
        <v>0</v>
      </c>
    </row>
    <row r="4998" spans="1:12">
      <c r="A4998" t="s">
        <v>10602</v>
      </c>
      <c r="B4998" t="s">
        <v>7381</v>
      </c>
      <c r="C4998" t="s">
        <v>1741</v>
      </c>
      <c r="D4998" t="s">
        <v>6892</v>
      </c>
      <c r="E4998" t="s">
        <v>1708</v>
      </c>
      <c r="H4998" t="str">
        <f>INDEX('Vensim Variables'!$B:$B,MATCH(EPS!$B4998,'Vensim Variables'!$A:$A,0))</f>
        <v>g pollutant</v>
      </c>
      <c r="I4998" t="str">
        <f t="shared" si="156"/>
        <v>PM10</v>
      </c>
      <c r="J4998">
        <f>INDEX(NoSettings!$D:$D,MATCH(EPS!$A4998,NoSettings!$A:$A,0))</f>
        <v>0</v>
      </c>
      <c r="K4998">
        <f>INDEX(GWP!$C$2:$C$13,MATCH(EPS!I4998,GWP!$B$2:$B$13,0))</f>
        <v>0</v>
      </c>
      <c r="L4998" s="4">
        <f t="shared" si="157"/>
        <v>0</v>
      </c>
    </row>
    <row r="4999" spans="1:12">
      <c r="A4999" t="s">
        <v>10603</v>
      </c>
      <c r="B4999" t="s">
        <v>7381</v>
      </c>
      <c r="C4999" t="s">
        <v>1741</v>
      </c>
      <c r="D4999" t="s">
        <v>6892</v>
      </c>
      <c r="E4999" t="s">
        <v>1709</v>
      </c>
      <c r="H4999" t="str">
        <f>INDEX('Vensim Variables'!$B:$B,MATCH(EPS!$B4999,'Vensim Variables'!$A:$A,0))</f>
        <v>g pollutant</v>
      </c>
      <c r="I4999" t="str">
        <f t="shared" si="156"/>
        <v>PM25</v>
      </c>
      <c r="J4999">
        <f>INDEX(NoSettings!$D:$D,MATCH(EPS!$A4999,NoSettings!$A:$A,0))</f>
        <v>0</v>
      </c>
      <c r="K4999">
        <f>INDEX(GWP!$C$2:$C$13,MATCH(EPS!I4999,GWP!$B$2:$B$13,0))</f>
        <v>0</v>
      </c>
      <c r="L4999" s="4">
        <f t="shared" si="157"/>
        <v>0</v>
      </c>
    </row>
    <row r="5000" spans="1:12">
      <c r="A5000" t="s">
        <v>10604</v>
      </c>
      <c r="B5000" t="s">
        <v>7381</v>
      </c>
      <c r="C5000" t="s">
        <v>1741</v>
      </c>
      <c r="D5000" t="s">
        <v>6892</v>
      </c>
      <c r="E5000" t="s">
        <v>1710</v>
      </c>
      <c r="H5000" t="str">
        <f>INDEX('Vensim Variables'!$B:$B,MATCH(EPS!$B5000,'Vensim Variables'!$A:$A,0))</f>
        <v>g pollutant</v>
      </c>
      <c r="I5000" t="str">
        <f t="shared" si="156"/>
        <v>SOx</v>
      </c>
      <c r="J5000">
        <f>INDEX(NoSettings!$D:$D,MATCH(EPS!$A5000,NoSettings!$A:$A,0))</f>
        <v>0</v>
      </c>
      <c r="K5000">
        <f>INDEX(GWP!$C$2:$C$13,MATCH(EPS!I5000,GWP!$B$2:$B$13,0))</f>
        <v>0</v>
      </c>
      <c r="L5000" s="4">
        <f t="shared" si="157"/>
        <v>0</v>
      </c>
    </row>
    <row r="5001" spans="1:12">
      <c r="A5001" t="s">
        <v>10605</v>
      </c>
      <c r="B5001" t="s">
        <v>7381</v>
      </c>
      <c r="C5001" t="s">
        <v>1741</v>
      </c>
      <c r="D5001" t="s">
        <v>6892</v>
      </c>
      <c r="E5001" t="s">
        <v>1711</v>
      </c>
      <c r="H5001" t="str">
        <f>INDEX('Vensim Variables'!$B:$B,MATCH(EPS!$B5001,'Vensim Variables'!$A:$A,0))</f>
        <v>g pollutant</v>
      </c>
      <c r="I5001" t="str">
        <f t="shared" si="156"/>
        <v>BC</v>
      </c>
      <c r="J5001">
        <f>INDEX(NoSettings!$D:$D,MATCH(EPS!$A5001,NoSettings!$A:$A,0))</f>
        <v>0</v>
      </c>
      <c r="K5001">
        <f>INDEX(GWP!$C$2:$C$13,MATCH(EPS!I5001,GWP!$B$2:$B$13,0))</f>
        <v>0</v>
      </c>
      <c r="L5001" s="4">
        <f t="shared" si="157"/>
        <v>0</v>
      </c>
    </row>
    <row r="5002" spans="1:12">
      <c r="A5002" t="s">
        <v>10606</v>
      </c>
      <c r="B5002" t="s">
        <v>7381</v>
      </c>
      <c r="C5002" t="s">
        <v>1741</v>
      </c>
      <c r="D5002" t="s">
        <v>6892</v>
      </c>
      <c r="E5002" t="s">
        <v>1712</v>
      </c>
      <c r="H5002" t="str">
        <f>INDEX('Vensim Variables'!$B:$B,MATCH(EPS!$B5002,'Vensim Variables'!$A:$A,0))</f>
        <v>g pollutant</v>
      </c>
      <c r="I5002" t="str">
        <f t="shared" si="156"/>
        <v>OC</v>
      </c>
      <c r="J5002">
        <f>INDEX(NoSettings!$D:$D,MATCH(EPS!$A5002,NoSettings!$A:$A,0))</f>
        <v>0</v>
      </c>
      <c r="K5002">
        <f>INDEX(GWP!$C$2:$C$13,MATCH(EPS!I5002,GWP!$B$2:$B$13,0))</f>
        <v>0</v>
      </c>
      <c r="L5002" s="4">
        <f t="shared" si="157"/>
        <v>0</v>
      </c>
    </row>
    <row r="5003" spans="1:12">
      <c r="A5003" t="s">
        <v>10607</v>
      </c>
      <c r="B5003" t="s">
        <v>7381</v>
      </c>
      <c r="C5003" t="s">
        <v>1741</v>
      </c>
      <c r="D5003" t="s">
        <v>6892</v>
      </c>
      <c r="E5003" t="s">
        <v>1713</v>
      </c>
      <c r="H5003" t="str">
        <f>INDEX('Vensim Variables'!$B:$B,MATCH(EPS!$B5003,'Vensim Variables'!$A:$A,0))</f>
        <v>g pollutant</v>
      </c>
      <c r="I5003" t="str">
        <f t="shared" si="156"/>
        <v>CH4</v>
      </c>
      <c r="J5003">
        <f>INDEX(NoSettings!$D:$D,MATCH(EPS!$A5003,NoSettings!$A:$A,0))</f>
        <v>0</v>
      </c>
      <c r="K5003">
        <f>INDEX(GWP!$C$2:$C$13,MATCH(EPS!I5003,GWP!$B$2:$B$13,0))</f>
        <v>28</v>
      </c>
      <c r="L5003" s="4">
        <f t="shared" si="157"/>
        <v>0</v>
      </c>
    </row>
    <row r="5004" spans="1:12">
      <c r="A5004" t="s">
        <v>10608</v>
      </c>
      <c r="B5004" t="s">
        <v>7381</v>
      </c>
      <c r="C5004" t="s">
        <v>1741</v>
      </c>
      <c r="D5004" t="s">
        <v>6892</v>
      </c>
      <c r="E5004" t="s">
        <v>1714</v>
      </c>
      <c r="H5004" t="str">
        <f>INDEX('Vensim Variables'!$B:$B,MATCH(EPS!$B5004,'Vensim Variables'!$A:$A,0))</f>
        <v>g pollutant</v>
      </c>
      <c r="I5004" t="str">
        <f t="shared" si="156"/>
        <v>N2O</v>
      </c>
      <c r="J5004">
        <f>INDEX(NoSettings!$D:$D,MATCH(EPS!$A5004,NoSettings!$A:$A,0))</f>
        <v>0</v>
      </c>
      <c r="K5004">
        <f>INDEX(GWP!$C$2:$C$13,MATCH(EPS!I5004,GWP!$B$2:$B$13,0))</f>
        <v>265</v>
      </c>
      <c r="L5004" s="4">
        <f t="shared" si="157"/>
        <v>0</v>
      </c>
    </row>
    <row r="5005" spans="1:12">
      <c r="A5005" t="s">
        <v>10609</v>
      </c>
      <c r="B5005" t="s">
        <v>7381</v>
      </c>
      <c r="C5005" t="s">
        <v>1741</v>
      </c>
      <c r="D5005" t="s">
        <v>6892</v>
      </c>
      <c r="E5005" t="s">
        <v>1715</v>
      </c>
      <c r="H5005" t="str">
        <f>INDEX('Vensim Variables'!$B:$B,MATCH(EPS!$B5005,'Vensim Variables'!$A:$A,0))</f>
        <v>g pollutant</v>
      </c>
      <c r="I5005" t="str">
        <f t="shared" si="156"/>
        <v>F gases</v>
      </c>
      <c r="J5005">
        <f>INDEX(NoSettings!$D:$D,MATCH(EPS!$A5005,NoSettings!$A:$A,0))</f>
        <v>0</v>
      </c>
      <c r="K5005">
        <f>INDEX(GWP!$C$2:$C$13,MATCH(EPS!I5005,GWP!$B$2:$B$13,0))</f>
        <v>1</v>
      </c>
      <c r="L5005" s="4">
        <f t="shared" si="157"/>
        <v>0</v>
      </c>
    </row>
    <row r="5006" spans="1:12">
      <c r="A5006" t="s">
        <v>10610</v>
      </c>
      <c r="B5006" t="s">
        <v>7381</v>
      </c>
      <c r="C5006" t="s">
        <v>1741</v>
      </c>
      <c r="D5006" t="s">
        <v>6893</v>
      </c>
      <c r="E5006" t="s">
        <v>1702</v>
      </c>
      <c r="H5006" t="str">
        <f>INDEX('Vensim Variables'!$B:$B,MATCH(EPS!$B5006,'Vensim Variables'!$A:$A,0))</f>
        <v>g pollutant</v>
      </c>
      <c r="I5006" t="str">
        <f t="shared" si="156"/>
        <v>CO2</v>
      </c>
      <c r="J5006">
        <f>INDEX(NoSettings!$D:$D,MATCH(EPS!$A5006,NoSettings!$A:$A,0))</f>
        <v>0</v>
      </c>
      <c r="K5006">
        <f>INDEX(GWP!$C$2:$C$13,MATCH(EPS!I5006,GWP!$B$2:$B$13,0))</f>
        <v>1</v>
      </c>
      <c r="L5006" s="4">
        <f t="shared" si="157"/>
        <v>0</v>
      </c>
    </row>
    <row r="5007" spans="1:12">
      <c r="A5007" t="s">
        <v>10611</v>
      </c>
      <c r="B5007" t="s">
        <v>7381</v>
      </c>
      <c r="C5007" t="s">
        <v>1741</v>
      </c>
      <c r="D5007" t="s">
        <v>6893</v>
      </c>
      <c r="E5007" t="s">
        <v>1705</v>
      </c>
      <c r="H5007" t="str">
        <f>INDEX('Vensim Variables'!$B:$B,MATCH(EPS!$B5007,'Vensim Variables'!$A:$A,0))</f>
        <v>g pollutant</v>
      </c>
      <c r="I5007" t="str">
        <f t="shared" si="156"/>
        <v>VOC</v>
      </c>
      <c r="J5007">
        <f>INDEX(NoSettings!$D:$D,MATCH(EPS!$A5007,NoSettings!$A:$A,0))</f>
        <v>0</v>
      </c>
      <c r="K5007">
        <f>INDEX(GWP!$C$2:$C$13,MATCH(EPS!I5007,GWP!$B$2:$B$13,0))</f>
        <v>0</v>
      </c>
      <c r="L5007" s="4">
        <f t="shared" si="157"/>
        <v>0</v>
      </c>
    </row>
    <row r="5008" spans="1:12">
      <c r="A5008" t="s">
        <v>10612</v>
      </c>
      <c r="B5008" t="s">
        <v>7381</v>
      </c>
      <c r="C5008" t="s">
        <v>1741</v>
      </c>
      <c r="D5008" t="s">
        <v>6893</v>
      </c>
      <c r="E5008" t="s">
        <v>1706</v>
      </c>
      <c r="H5008" t="str">
        <f>INDEX('Vensim Variables'!$B:$B,MATCH(EPS!$B5008,'Vensim Variables'!$A:$A,0))</f>
        <v>g pollutant</v>
      </c>
      <c r="I5008" t="str">
        <f t="shared" si="156"/>
        <v>CO</v>
      </c>
      <c r="J5008">
        <f>INDEX(NoSettings!$D:$D,MATCH(EPS!$A5008,NoSettings!$A:$A,0))</f>
        <v>0</v>
      </c>
      <c r="K5008">
        <f>INDEX(GWP!$C$2:$C$13,MATCH(EPS!I5008,GWP!$B$2:$B$13,0))</f>
        <v>0</v>
      </c>
      <c r="L5008" s="4">
        <f t="shared" si="157"/>
        <v>0</v>
      </c>
    </row>
    <row r="5009" spans="1:12">
      <c r="A5009" t="s">
        <v>10613</v>
      </c>
      <c r="B5009" t="s">
        <v>7381</v>
      </c>
      <c r="C5009" t="s">
        <v>1741</v>
      </c>
      <c r="D5009" t="s">
        <v>6893</v>
      </c>
      <c r="E5009" t="s">
        <v>1707</v>
      </c>
      <c r="H5009" t="str">
        <f>INDEX('Vensim Variables'!$B:$B,MATCH(EPS!$B5009,'Vensim Variables'!$A:$A,0))</f>
        <v>g pollutant</v>
      </c>
      <c r="I5009" t="str">
        <f t="shared" si="156"/>
        <v>NOx</v>
      </c>
      <c r="J5009">
        <f>INDEX(NoSettings!$D:$D,MATCH(EPS!$A5009,NoSettings!$A:$A,0))</f>
        <v>0</v>
      </c>
      <c r="K5009">
        <f>INDEX(GWP!$C$2:$C$13,MATCH(EPS!I5009,GWP!$B$2:$B$13,0))</f>
        <v>0</v>
      </c>
      <c r="L5009" s="4">
        <f t="shared" si="157"/>
        <v>0</v>
      </c>
    </row>
    <row r="5010" spans="1:12">
      <c r="A5010" t="s">
        <v>10614</v>
      </c>
      <c r="B5010" t="s">
        <v>7381</v>
      </c>
      <c r="C5010" t="s">
        <v>1741</v>
      </c>
      <c r="D5010" t="s">
        <v>6893</v>
      </c>
      <c r="E5010" t="s">
        <v>1708</v>
      </c>
      <c r="H5010" t="str">
        <f>INDEX('Vensim Variables'!$B:$B,MATCH(EPS!$B5010,'Vensim Variables'!$A:$A,0))</f>
        <v>g pollutant</v>
      </c>
      <c r="I5010" t="str">
        <f t="shared" si="156"/>
        <v>PM10</v>
      </c>
      <c r="J5010">
        <f>INDEX(NoSettings!$D:$D,MATCH(EPS!$A5010,NoSettings!$A:$A,0))</f>
        <v>0</v>
      </c>
      <c r="K5010">
        <f>INDEX(GWP!$C$2:$C$13,MATCH(EPS!I5010,GWP!$B$2:$B$13,0))</f>
        <v>0</v>
      </c>
      <c r="L5010" s="4">
        <f t="shared" si="157"/>
        <v>0</v>
      </c>
    </row>
    <row r="5011" spans="1:12">
      <c r="A5011" t="s">
        <v>10615</v>
      </c>
      <c r="B5011" t="s">
        <v>7381</v>
      </c>
      <c r="C5011" t="s">
        <v>1741</v>
      </c>
      <c r="D5011" t="s">
        <v>6893</v>
      </c>
      <c r="E5011" t="s">
        <v>1709</v>
      </c>
      <c r="H5011" t="str">
        <f>INDEX('Vensim Variables'!$B:$B,MATCH(EPS!$B5011,'Vensim Variables'!$A:$A,0))</f>
        <v>g pollutant</v>
      </c>
      <c r="I5011" t="str">
        <f t="shared" si="156"/>
        <v>PM25</v>
      </c>
      <c r="J5011">
        <f>INDEX(NoSettings!$D:$D,MATCH(EPS!$A5011,NoSettings!$A:$A,0))</f>
        <v>0</v>
      </c>
      <c r="K5011">
        <f>INDEX(GWP!$C$2:$C$13,MATCH(EPS!I5011,GWP!$B$2:$B$13,0))</f>
        <v>0</v>
      </c>
      <c r="L5011" s="4">
        <f t="shared" si="157"/>
        <v>0</v>
      </c>
    </row>
    <row r="5012" spans="1:12">
      <c r="A5012" t="s">
        <v>10616</v>
      </c>
      <c r="B5012" t="s">
        <v>7381</v>
      </c>
      <c r="C5012" t="s">
        <v>1741</v>
      </c>
      <c r="D5012" t="s">
        <v>6893</v>
      </c>
      <c r="E5012" t="s">
        <v>1710</v>
      </c>
      <c r="H5012" t="str">
        <f>INDEX('Vensim Variables'!$B:$B,MATCH(EPS!$B5012,'Vensim Variables'!$A:$A,0))</f>
        <v>g pollutant</v>
      </c>
      <c r="I5012" t="str">
        <f t="shared" si="156"/>
        <v>SOx</v>
      </c>
      <c r="J5012">
        <f>INDEX(NoSettings!$D:$D,MATCH(EPS!$A5012,NoSettings!$A:$A,0))</f>
        <v>0</v>
      </c>
      <c r="K5012">
        <f>INDEX(GWP!$C$2:$C$13,MATCH(EPS!I5012,GWP!$B$2:$B$13,0))</f>
        <v>0</v>
      </c>
      <c r="L5012" s="4">
        <f t="shared" si="157"/>
        <v>0</v>
      </c>
    </row>
    <row r="5013" spans="1:12">
      <c r="A5013" t="s">
        <v>10617</v>
      </c>
      <c r="B5013" t="s">
        <v>7381</v>
      </c>
      <c r="C5013" t="s">
        <v>1741</v>
      </c>
      <c r="D5013" t="s">
        <v>6893</v>
      </c>
      <c r="E5013" t="s">
        <v>1711</v>
      </c>
      <c r="H5013" t="str">
        <f>INDEX('Vensim Variables'!$B:$B,MATCH(EPS!$B5013,'Vensim Variables'!$A:$A,0))</f>
        <v>g pollutant</v>
      </c>
      <c r="I5013" t="str">
        <f t="shared" si="156"/>
        <v>BC</v>
      </c>
      <c r="J5013">
        <f>INDEX(NoSettings!$D:$D,MATCH(EPS!$A5013,NoSettings!$A:$A,0))</f>
        <v>0</v>
      </c>
      <c r="K5013">
        <f>INDEX(GWP!$C$2:$C$13,MATCH(EPS!I5013,GWP!$B$2:$B$13,0))</f>
        <v>0</v>
      </c>
      <c r="L5013" s="4">
        <f t="shared" si="157"/>
        <v>0</v>
      </c>
    </row>
    <row r="5014" spans="1:12">
      <c r="A5014" t="s">
        <v>10618</v>
      </c>
      <c r="B5014" t="s">
        <v>7381</v>
      </c>
      <c r="C5014" t="s">
        <v>1741</v>
      </c>
      <c r="D5014" t="s">
        <v>6893</v>
      </c>
      <c r="E5014" t="s">
        <v>1712</v>
      </c>
      <c r="H5014" t="str">
        <f>INDEX('Vensim Variables'!$B:$B,MATCH(EPS!$B5014,'Vensim Variables'!$A:$A,0))</f>
        <v>g pollutant</v>
      </c>
      <c r="I5014" t="str">
        <f t="shared" si="156"/>
        <v>OC</v>
      </c>
      <c r="J5014">
        <f>INDEX(NoSettings!$D:$D,MATCH(EPS!$A5014,NoSettings!$A:$A,0))</f>
        <v>0</v>
      </c>
      <c r="K5014">
        <f>INDEX(GWP!$C$2:$C$13,MATCH(EPS!I5014,GWP!$B$2:$B$13,0))</f>
        <v>0</v>
      </c>
      <c r="L5014" s="4">
        <f t="shared" si="157"/>
        <v>0</v>
      </c>
    </row>
    <row r="5015" spans="1:12">
      <c r="A5015" t="s">
        <v>10619</v>
      </c>
      <c r="B5015" t="s">
        <v>7381</v>
      </c>
      <c r="C5015" t="s">
        <v>1741</v>
      </c>
      <c r="D5015" t="s">
        <v>6893</v>
      </c>
      <c r="E5015" t="s">
        <v>1713</v>
      </c>
      <c r="H5015" t="str">
        <f>INDEX('Vensim Variables'!$B:$B,MATCH(EPS!$B5015,'Vensim Variables'!$A:$A,0))</f>
        <v>g pollutant</v>
      </c>
      <c r="I5015" t="str">
        <f t="shared" si="156"/>
        <v>CH4</v>
      </c>
      <c r="J5015">
        <f>INDEX(NoSettings!$D:$D,MATCH(EPS!$A5015,NoSettings!$A:$A,0))</f>
        <v>0</v>
      </c>
      <c r="K5015">
        <f>INDEX(GWP!$C$2:$C$13,MATCH(EPS!I5015,GWP!$B$2:$B$13,0))</f>
        <v>28</v>
      </c>
      <c r="L5015" s="4">
        <f t="shared" si="157"/>
        <v>0</v>
      </c>
    </row>
    <row r="5016" spans="1:12">
      <c r="A5016" t="s">
        <v>10620</v>
      </c>
      <c r="B5016" t="s">
        <v>7381</v>
      </c>
      <c r="C5016" t="s">
        <v>1741</v>
      </c>
      <c r="D5016" t="s">
        <v>6893</v>
      </c>
      <c r="E5016" t="s">
        <v>1714</v>
      </c>
      <c r="H5016" t="str">
        <f>INDEX('Vensim Variables'!$B:$B,MATCH(EPS!$B5016,'Vensim Variables'!$A:$A,0))</f>
        <v>g pollutant</v>
      </c>
      <c r="I5016" t="str">
        <f t="shared" si="156"/>
        <v>N2O</v>
      </c>
      <c r="J5016">
        <f>INDEX(NoSettings!$D:$D,MATCH(EPS!$A5016,NoSettings!$A:$A,0))</f>
        <v>0</v>
      </c>
      <c r="K5016">
        <f>INDEX(GWP!$C$2:$C$13,MATCH(EPS!I5016,GWP!$B$2:$B$13,0))</f>
        <v>265</v>
      </c>
      <c r="L5016" s="4">
        <f t="shared" si="157"/>
        <v>0</v>
      </c>
    </row>
    <row r="5017" spans="1:12">
      <c r="A5017" t="s">
        <v>10621</v>
      </c>
      <c r="B5017" t="s">
        <v>7381</v>
      </c>
      <c r="C5017" t="s">
        <v>1741</v>
      </c>
      <c r="D5017" t="s">
        <v>6893</v>
      </c>
      <c r="E5017" t="s">
        <v>1715</v>
      </c>
      <c r="H5017" t="str">
        <f>INDEX('Vensim Variables'!$B:$B,MATCH(EPS!$B5017,'Vensim Variables'!$A:$A,0))</f>
        <v>g pollutant</v>
      </c>
      <c r="I5017" t="str">
        <f t="shared" si="156"/>
        <v>F gases</v>
      </c>
      <c r="J5017">
        <f>INDEX(NoSettings!$D:$D,MATCH(EPS!$A5017,NoSettings!$A:$A,0))</f>
        <v>0</v>
      </c>
      <c r="K5017">
        <f>INDEX(GWP!$C$2:$C$13,MATCH(EPS!I5017,GWP!$B$2:$B$13,0))</f>
        <v>1</v>
      </c>
      <c r="L5017" s="4">
        <f t="shared" si="157"/>
        <v>0</v>
      </c>
    </row>
    <row r="5018" spans="1:12">
      <c r="A5018" t="s">
        <v>10622</v>
      </c>
      <c r="B5018" t="s">
        <v>7381</v>
      </c>
      <c r="C5018" t="s">
        <v>1741</v>
      </c>
      <c r="D5018" t="s">
        <v>6894</v>
      </c>
      <c r="E5018" t="s">
        <v>1702</v>
      </c>
      <c r="H5018" t="str">
        <f>INDEX('Vensim Variables'!$B:$B,MATCH(EPS!$B5018,'Vensim Variables'!$A:$A,0))</f>
        <v>g pollutant</v>
      </c>
      <c r="I5018" t="str">
        <f t="shared" si="156"/>
        <v>CO2</v>
      </c>
      <c r="J5018">
        <f>INDEX(NoSettings!$D:$D,MATCH(EPS!$A5018,NoSettings!$A:$A,0))</f>
        <v>0</v>
      </c>
      <c r="K5018">
        <f>INDEX(GWP!$C$2:$C$13,MATCH(EPS!I5018,GWP!$B$2:$B$13,0))</f>
        <v>1</v>
      </c>
      <c r="L5018" s="4">
        <f t="shared" si="157"/>
        <v>0</v>
      </c>
    </row>
    <row r="5019" spans="1:12">
      <c r="A5019" t="s">
        <v>10623</v>
      </c>
      <c r="B5019" t="s">
        <v>7381</v>
      </c>
      <c r="C5019" t="s">
        <v>1741</v>
      </c>
      <c r="D5019" t="s">
        <v>6894</v>
      </c>
      <c r="E5019" t="s">
        <v>1705</v>
      </c>
      <c r="H5019" t="str">
        <f>INDEX('Vensim Variables'!$B:$B,MATCH(EPS!$B5019,'Vensim Variables'!$A:$A,0))</f>
        <v>g pollutant</v>
      </c>
      <c r="I5019" t="str">
        <f t="shared" si="156"/>
        <v>VOC</v>
      </c>
      <c r="J5019">
        <f>INDEX(NoSettings!$D:$D,MATCH(EPS!$A5019,NoSettings!$A:$A,0))</f>
        <v>0</v>
      </c>
      <c r="K5019">
        <f>INDEX(GWP!$C$2:$C$13,MATCH(EPS!I5019,GWP!$B$2:$B$13,0))</f>
        <v>0</v>
      </c>
      <c r="L5019" s="4">
        <f t="shared" si="157"/>
        <v>0</v>
      </c>
    </row>
    <row r="5020" spans="1:12">
      <c r="A5020" t="s">
        <v>10624</v>
      </c>
      <c r="B5020" t="s">
        <v>7381</v>
      </c>
      <c r="C5020" t="s">
        <v>1741</v>
      </c>
      <c r="D5020" t="s">
        <v>6894</v>
      </c>
      <c r="E5020" t="s">
        <v>1706</v>
      </c>
      <c r="H5020" t="str">
        <f>INDEX('Vensim Variables'!$B:$B,MATCH(EPS!$B5020,'Vensim Variables'!$A:$A,0))</f>
        <v>g pollutant</v>
      </c>
      <c r="I5020" t="str">
        <f t="shared" si="156"/>
        <v>CO</v>
      </c>
      <c r="J5020">
        <f>INDEX(NoSettings!$D:$D,MATCH(EPS!$A5020,NoSettings!$A:$A,0))</f>
        <v>0</v>
      </c>
      <c r="K5020">
        <f>INDEX(GWP!$C$2:$C$13,MATCH(EPS!I5020,GWP!$B$2:$B$13,0))</f>
        <v>0</v>
      </c>
      <c r="L5020" s="4">
        <f t="shared" si="157"/>
        <v>0</v>
      </c>
    </row>
    <row r="5021" spans="1:12">
      <c r="A5021" t="s">
        <v>10625</v>
      </c>
      <c r="B5021" t="s">
        <v>7381</v>
      </c>
      <c r="C5021" t="s">
        <v>1741</v>
      </c>
      <c r="D5021" t="s">
        <v>6894</v>
      </c>
      <c r="E5021" t="s">
        <v>1707</v>
      </c>
      <c r="H5021" t="str">
        <f>INDEX('Vensim Variables'!$B:$B,MATCH(EPS!$B5021,'Vensim Variables'!$A:$A,0))</f>
        <v>g pollutant</v>
      </c>
      <c r="I5021" t="str">
        <f t="shared" si="156"/>
        <v>NOx</v>
      </c>
      <c r="J5021">
        <f>INDEX(NoSettings!$D:$D,MATCH(EPS!$A5021,NoSettings!$A:$A,0))</f>
        <v>0</v>
      </c>
      <c r="K5021">
        <f>INDEX(GWP!$C$2:$C$13,MATCH(EPS!I5021,GWP!$B$2:$B$13,0))</f>
        <v>0</v>
      </c>
      <c r="L5021" s="4">
        <f t="shared" si="157"/>
        <v>0</v>
      </c>
    </row>
    <row r="5022" spans="1:12">
      <c r="A5022" t="s">
        <v>10626</v>
      </c>
      <c r="B5022" t="s">
        <v>7381</v>
      </c>
      <c r="C5022" t="s">
        <v>1741</v>
      </c>
      <c r="D5022" t="s">
        <v>6894</v>
      </c>
      <c r="E5022" t="s">
        <v>1708</v>
      </c>
      <c r="H5022" t="str">
        <f>INDEX('Vensim Variables'!$B:$B,MATCH(EPS!$B5022,'Vensim Variables'!$A:$A,0))</f>
        <v>g pollutant</v>
      </c>
      <c r="I5022" t="str">
        <f t="shared" si="156"/>
        <v>PM10</v>
      </c>
      <c r="J5022">
        <f>INDEX(NoSettings!$D:$D,MATCH(EPS!$A5022,NoSettings!$A:$A,0))</f>
        <v>0</v>
      </c>
      <c r="K5022">
        <f>INDEX(GWP!$C$2:$C$13,MATCH(EPS!I5022,GWP!$B$2:$B$13,0))</f>
        <v>0</v>
      </c>
      <c r="L5022" s="4">
        <f t="shared" si="157"/>
        <v>0</v>
      </c>
    </row>
    <row r="5023" spans="1:12">
      <c r="A5023" t="s">
        <v>10627</v>
      </c>
      <c r="B5023" t="s">
        <v>7381</v>
      </c>
      <c r="C5023" t="s">
        <v>1741</v>
      </c>
      <c r="D5023" t="s">
        <v>6894</v>
      </c>
      <c r="E5023" t="s">
        <v>1709</v>
      </c>
      <c r="H5023" t="str">
        <f>INDEX('Vensim Variables'!$B:$B,MATCH(EPS!$B5023,'Vensim Variables'!$A:$A,0))</f>
        <v>g pollutant</v>
      </c>
      <c r="I5023" t="str">
        <f t="shared" si="156"/>
        <v>PM25</v>
      </c>
      <c r="J5023">
        <f>INDEX(NoSettings!$D:$D,MATCH(EPS!$A5023,NoSettings!$A:$A,0))</f>
        <v>0</v>
      </c>
      <c r="K5023">
        <f>INDEX(GWP!$C$2:$C$13,MATCH(EPS!I5023,GWP!$B$2:$B$13,0))</f>
        <v>0</v>
      </c>
      <c r="L5023" s="4">
        <f t="shared" si="157"/>
        <v>0</v>
      </c>
    </row>
    <row r="5024" spans="1:12">
      <c r="A5024" t="s">
        <v>10628</v>
      </c>
      <c r="B5024" t="s">
        <v>7381</v>
      </c>
      <c r="C5024" t="s">
        <v>1741</v>
      </c>
      <c r="D5024" t="s">
        <v>6894</v>
      </c>
      <c r="E5024" t="s">
        <v>1710</v>
      </c>
      <c r="H5024" t="str">
        <f>INDEX('Vensim Variables'!$B:$B,MATCH(EPS!$B5024,'Vensim Variables'!$A:$A,0))</f>
        <v>g pollutant</v>
      </c>
      <c r="I5024" t="str">
        <f t="shared" si="156"/>
        <v>SOx</v>
      </c>
      <c r="J5024">
        <f>INDEX(NoSettings!$D:$D,MATCH(EPS!$A5024,NoSettings!$A:$A,0))</f>
        <v>0</v>
      </c>
      <c r="K5024">
        <f>INDEX(GWP!$C$2:$C$13,MATCH(EPS!I5024,GWP!$B$2:$B$13,0))</f>
        <v>0</v>
      </c>
      <c r="L5024" s="4">
        <f t="shared" si="157"/>
        <v>0</v>
      </c>
    </row>
    <row r="5025" spans="1:12">
      <c r="A5025" t="s">
        <v>10629</v>
      </c>
      <c r="B5025" t="s">
        <v>7381</v>
      </c>
      <c r="C5025" t="s">
        <v>1741</v>
      </c>
      <c r="D5025" t="s">
        <v>6894</v>
      </c>
      <c r="E5025" t="s">
        <v>1711</v>
      </c>
      <c r="H5025" t="str">
        <f>INDEX('Vensim Variables'!$B:$B,MATCH(EPS!$B5025,'Vensim Variables'!$A:$A,0))</f>
        <v>g pollutant</v>
      </c>
      <c r="I5025" t="str">
        <f t="shared" si="156"/>
        <v>BC</v>
      </c>
      <c r="J5025">
        <f>INDEX(NoSettings!$D:$D,MATCH(EPS!$A5025,NoSettings!$A:$A,0))</f>
        <v>0</v>
      </c>
      <c r="K5025">
        <f>INDEX(GWP!$C$2:$C$13,MATCH(EPS!I5025,GWP!$B$2:$B$13,0))</f>
        <v>0</v>
      </c>
      <c r="L5025" s="4">
        <f t="shared" si="157"/>
        <v>0</v>
      </c>
    </row>
    <row r="5026" spans="1:12">
      <c r="A5026" t="s">
        <v>10630</v>
      </c>
      <c r="B5026" t="s">
        <v>7381</v>
      </c>
      <c r="C5026" t="s">
        <v>1741</v>
      </c>
      <c r="D5026" t="s">
        <v>6894</v>
      </c>
      <c r="E5026" t="s">
        <v>1712</v>
      </c>
      <c r="H5026" t="str">
        <f>INDEX('Vensim Variables'!$B:$B,MATCH(EPS!$B5026,'Vensim Variables'!$A:$A,0))</f>
        <v>g pollutant</v>
      </c>
      <c r="I5026" t="str">
        <f t="shared" si="156"/>
        <v>OC</v>
      </c>
      <c r="J5026">
        <f>INDEX(NoSettings!$D:$D,MATCH(EPS!$A5026,NoSettings!$A:$A,0))</f>
        <v>0</v>
      </c>
      <c r="K5026">
        <f>INDEX(GWP!$C$2:$C$13,MATCH(EPS!I5026,GWP!$B$2:$B$13,0))</f>
        <v>0</v>
      </c>
      <c r="L5026" s="4">
        <f t="shared" si="157"/>
        <v>0</v>
      </c>
    </row>
    <row r="5027" spans="1:12">
      <c r="A5027" t="s">
        <v>10631</v>
      </c>
      <c r="B5027" t="s">
        <v>7381</v>
      </c>
      <c r="C5027" t="s">
        <v>1741</v>
      </c>
      <c r="D5027" t="s">
        <v>6894</v>
      </c>
      <c r="E5027" t="s">
        <v>1713</v>
      </c>
      <c r="H5027" t="str">
        <f>INDEX('Vensim Variables'!$B:$B,MATCH(EPS!$B5027,'Vensim Variables'!$A:$A,0))</f>
        <v>g pollutant</v>
      </c>
      <c r="I5027" t="str">
        <f t="shared" si="156"/>
        <v>CH4</v>
      </c>
      <c r="J5027">
        <f>INDEX(NoSettings!$D:$D,MATCH(EPS!$A5027,NoSettings!$A:$A,0))</f>
        <v>0</v>
      </c>
      <c r="K5027">
        <f>INDEX(GWP!$C$2:$C$13,MATCH(EPS!I5027,GWP!$B$2:$B$13,0))</f>
        <v>28</v>
      </c>
      <c r="L5027" s="4">
        <f t="shared" si="157"/>
        <v>0</v>
      </c>
    </row>
    <row r="5028" spans="1:12">
      <c r="A5028" t="s">
        <v>10632</v>
      </c>
      <c r="B5028" t="s">
        <v>7381</v>
      </c>
      <c r="C5028" t="s">
        <v>1741</v>
      </c>
      <c r="D5028" t="s">
        <v>6894</v>
      </c>
      <c r="E5028" t="s">
        <v>1714</v>
      </c>
      <c r="H5028" t="str">
        <f>INDEX('Vensim Variables'!$B:$B,MATCH(EPS!$B5028,'Vensim Variables'!$A:$A,0))</f>
        <v>g pollutant</v>
      </c>
      <c r="I5028" t="str">
        <f t="shared" si="156"/>
        <v>N2O</v>
      </c>
      <c r="J5028">
        <f>INDEX(NoSettings!$D:$D,MATCH(EPS!$A5028,NoSettings!$A:$A,0))</f>
        <v>0</v>
      </c>
      <c r="K5028">
        <f>INDEX(GWP!$C$2:$C$13,MATCH(EPS!I5028,GWP!$B$2:$B$13,0))</f>
        <v>265</v>
      </c>
      <c r="L5028" s="4">
        <f t="shared" si="157"/>
        <v>0</v>
      </c>
    </row>
    <row r="5029" spans="1:12">
      <c r="A5029" t="s">
        <v>10633</v>
      </c>
      <c r="B5029" t="s">
        <v>7381</v>
      </c>
      <c r="C5029" t="s">
        <v>1741</v>
      </c>
      <c r="D5029" t="s">
        <v>6894</v>
      </c>
      <c r="E5029" t="s">
        <v>1715</v>
      </c>
      <c r="H5029" t="str">
        <f>INDEX('Vensim Variables'!$B:$B,MATCH(EPS!$B5029,'Vensim Variables'!$A:$A,0))</f>
        <v>g pollutant</v>
      </c>
      <c r="I5029" t="str">
        <f t="shared" si="156"/>
        <v>F gases</v>
      </c>
      <c r="J5029">
        <f>INDEX(NoSettings!$D:$D,MATCH(EPS!$A5029,NoSettings!$A:$A,0))</f>
        <v>0</v>
      </c>
      <c r="K5029">
        <f>INDEX(GWP!$C$2:$C$13,MATCH(EPS!I5029,GWP!$B$2:$B$13,0))</f>
        <v>1</v>
      </c>
      <c r="L5029" s="4">
        <f t="shared" si="157"/>
        <v>0</v>
      </c>
    </row>
    <row r="5030" spans="1:12">
      <c r="A5030" t="s">
        <v>10634</v>
      </c>
      <c r="B5030" t="s">
        <v>7381</v>
      </c>
      <c r="C5030" t="s">
        <v>1741</v>
      </c>
      <c r="D5030" t="s">
        <v>6895</v>
      </c>
      <c r="E5030" t="s">
        <v>1702</v>
      </c>
      <c r="H5030" t="str">
        <f>INDEX('Vensim Variables'!$B:$B,MATCH(EPS!$B5030,'Vensim Variables'!$A:$A,0))</f>
        <v>g pollutant</v>
      </c>
      <c r="I5030" t="str">
        <f t="shared" si="156"/>
        <v>CO2</v>
      </c>
      <c r="J5030">
        <f>INDEX(NoSettings!$D:$D,MATCH(EPS!$A5030,NoSettings!$A:$A,0))</f>
        <v>0</v>
      </c>
      <c r="K5030">
        <f>INDEX(GWP!$C$2:$C$13,MATCH(EPS!I5030,GWP!$B$2:$B$13,0))</f>
        <v>1</v>
      </c>
      <c r="L5030" s="4">
        <f t="shared" si="157"/>
        <v>0</v>
      </c>
    </row>
    <row r="5031" spans="1:12">
      <c r="A5031" t="s">
        <v>10635</v>
      </c>
      <c r="B5031" t="s">
        <v>7381</v>
      </c>
      <c r="C5031" t="s">
        <v>1741</v>
      </c>
      <c r="D5031" t="s">
        <v>6895</v>
      </c>
      <c r="E5031" t="s">
        <v>1705</v>
      </c>
      <c r="H5031" t="str">
        <f>INDEX('Vensim Variables'!$B:$B,MATCH(EPS!$B5031,'Vensim Variables'!$A:$A,0))</f>
        <v>g pollutant</v>
      </c>
      <c r="I5031" t="str">
        <f t="shared" si="156"/>
        <v>VOC</v>
      </c>
      <c r="J5031">
        <f>INDEX(NoSettings!$D:$D,MATCH(EPS!$A5031,NoSettings!$A:$A,0))</f>
        <v>0</v>
      </c>
      <c r="K5031">
        <f>INDEX(GWP!$C$2:$C$13,MATCH(EPS!I5031,GWP!$B$2:$B$13,0))</f>
        <v>0</v>
      </c>
      <c r="L5031" s="4">
        <f t="shared" si="157"/>
        <v>0</v>
      </c>
    </row>
    <row r="5032" spans="1:12">
      <c r="A5032" t="s">
        <v>10636</v>
      </c>
      <c r="B5032" t="s">
        <v>7381</v>
      </c>
      <c r="C5032" t="s">
        <v>1741</v>
      </c>
      <c r="D5032" t="s">
        <v>6895</v>
      </c>
      <c r="E5032" t="s">
        <v>1706</v>
      </c>
      <c r="H5032" t="str">
        <f>INDEX('Vensim Variables'!$B:$B,MATCH(EPS!$B5032,'Vensim Variables'!$A:$A,0))</f>
        <v>g pollutant</v>
      </c>
      <c r="I5032" t="str">
        <f t="shared" si="156"/>
        <v>CO</v>
      </c>
      <c r="J5032">
        <f>INDEX(NoSettings!$D:$D,MATCH(EPS!$A5032,NoSettings!$A:$A,0))</f>
        <v>0</v>
      </c>
      <c r="K5032">
        <f>INDEX(GWP!$C$2:$C$13,MATCH(EPS!I5032,GWP!$B$2:$B$13,0))</f>
        <v>0</v>
      </c>
      <c r="L5032" s="4">
        <f t="shared" si="157"/>
        <v>0</v>
      </c>
    </row>
    <row r="5033" spans="1:12">
      <c r="A5033" t="s">
        <v>10637</v>
      </c>
      <c r="B5033" t="s">
        <v>7381</v>
      </c>
      <c r="C5033" t="s">
        <v>1741</v>
      </c>
      <c r="D5033" t="s">
        <v>6895</v>
      </c>
      <c r="E5033" t="s">
        <v>1707</v>
      </c>
      <c r="H5033" t="str">
        <f>INDEX('Vensim Variables'!$B:$B,MATCH(EPS!$B5033,'Vensim Variables'!$A:$A,0))</f>
        <v>g pollutant</v>
      </c>
      <c r="I5033" t="str">
        <f t="shared" si="156"/>
        <v>NOx</v>
      </c>
      <c r="J5033">
        <f>INDEX(NoSettings!$D:$D,MATCH(EPS!$A5033,NoSettings!$A:$A,0))</f>
        <v>0</v>
      </c>
      <c r="K5033">
        <f>INDEX(GWP!$C$2:$C$13,MATCH(EPS!I5033,GWP!$B$2:$B$13,0))</f>
        <v>0</v>
      </c>
      <c r="L5033" s="4">
        <f t="shared" si="157"/>
        <v>0</v>
      </c>
    </row>
    <row r="5034" spans="1:12">
      <c r="A5034" t="s">
        <v>10638</v>
      </c>
      <c r="B5034" t="s">
        <v>7381</v>
      </c>
      <c r="C5034" t="s">
        <v>1741</v>
      </c>
      <c r="D5034" t="s">
        <v>6895</v>
      </c>
      <c r="E5034" t="s">
        <v>1708</v>
      </c>
      <c r="H5034" t="str">
        <f>INDEX('Vensim Variables'!$B:$B,MATCH(EPS!$B5034,'Vensim Variables'!$A:$A,0))</f>
        <v>g pollutant</v>
      </c>
      <c r="I5034" t="str">
        <f t="shared" si="156"/>
        <v>PM10</v>
      </c>
      <c r="J5034">
        <f>INDEX(NoSettings!$D:$D,MATCH(EPS!$A5034,NoSettings!$A:$A,0))</f>
        <v>0</v>
      </c>
      <c r="K5034">
        <f>INDEX(GWP!$C$2:$C$13,MATCH(EPS!I5034,GWP!$B$2:$B$13,0))</f>
        <v>0</v>
      </c>
      <c r="L5034" s="4">
        <f t="shared" si="157"/>
        <v>0</v>
      </c>
    </row>
    <row r="5035" spans="1:12">
      <c r="A5035" t="s">
        <v>10639</v>
      </c>
      <c r="B5035" t="s">
        <v>7381</v>
      </c>
      <c r="C5035" t="s">
        <v>1741</v>
      </c>
      <c r="D5035" t="s">
        <v>6895</v>
      </c>
      <c r="E5035" t="s">
        <v>1709</v>
      </c>
      <c r="H5035" t="str">
        <f>INDEX('Vensim Variables'!$B:$B,MATCH(EPS!$B5035,'Vensim Variables'!$A:$A,0))</f>
        <v>g pollutant</v>
      </c>
      <c r="I5035" t="str">
        <f t="shared" si="156"/>
        <v>PM25</v>
      </c>
      <c r="J5035">
        <f>INDEX(NoSettings!$D:$D,MATCH(EPS!$A5035,NoSettings!$A:$A,0))</f>
        <v>0</v>
      </c>
      <c r="K5035">
        <f>INDEX(GWP!$C$2:$C$13,MATCH(EPS!I5035,GWP!$B$2:$B$13,0))</f>
        <v>0</v>
      </c>
      <c r="L5035" s="4">
        <f t="shared" si="157"/>
        <v>0</v>
      </c>
    </row>
    <row r="5036" spans="1:12">
      <c r="A5036" t="s">
        <v>10640</v>
      </c>
      <c r="B5036" t="s">
        <v>7381</v>
      </c>
      <c r="C5036" t="s">
        <v>1741</v>
      </c>
      <c r="D5036" t="s">
        <v>6895</v>
      </c>
      <c r="E5036" t="s">
        <v>1710</v>
      </c>
      <c r="H5036" t="str">
        <f>INDEX('Vensim Variables'!$B:$B,MATCH(EPS!$B5036,'Vensim Variables'!$A:$A,0))</f>
        <v>g pollutant</v>
      </c>
      <c r="I5036" t="str">
        <f t="shared" si="156"/>
        <v>SOx</v>
      </c>
      <c r="J5036">
        <f>INDEX(NoSettings!$D:$D,MATCH(EPS!$A5036,NoSettings!$A:$A,0))</f>
        <v>0</v>
      </c>
      <c r="K5036">
        <f>INDEX(GWP!$C$2:$C$13,MATCH(EPS!I5036,GWP!$B$2:$B$13,0))</f>
        <v>0</v>
      </c>
      <c r="L5036" s="4">
        <f t="shared" si="157"/>
        <v>0</v>
      </c>
    </row>
    <row r="5037" spans="1:12">
      <c r="A5037" t="s">
        <v>10641</v>
      </c>
      <c r="B5037" t="s">
        <v>7381</v>
      </c>
      <c r="C5037" t="s">
        <v>1741</v>
      </c>
      <c r="D5037" t="s">
        <v>6895</v>
      </c>
      <c r="E5037" t="s">
        <v>1711</v>
      </c>
      <c r="H5037" t="str">
        <f>INDEX('Vensim Variables'!$B:$B,MATCH(EPS!$B5037,'Vensim Variables'!$A:$A,0))</f>
        <v>g pollutant</v>
      </c>
      <c r="I5037" t="str">
        <f t="shared" si="156"/>
        <v>BC</v>
      </c>
      <c r="J5037">
        <f>INDEX(NoSettings!$D:$D,MATCH(EPS!$A5037,NoSettings!$A:$A,0))</f>
        <v>0</v>
      </c>
      <c r="K5037">
        <f>INDEX(GWP!$C$2:$C$13,MATCH(EPS!I5037,GWP!$B$2:$B$13,0))</f>
        <v>0</v>
      </c>
      <c r="L5037" s="4">
        <f t="shared" si="157"/>
        <v>0</v>
      </c>
    </row>
    <row r="5038" spans="1:12">
      <c r="A5038" t="s">
        <v>10642</v>
      </c>
      <c r="B5038" t="s">
        <v>7381</v>
      </c>
      <c r="C5038" t="s">
        <v>1741</v>
      </c>
      <c r="D5038" t="s">
        <v>6895</v>
      </c>
      <c r="E5038" t="s">
        <v>1712</v>
      </c>
      <c r="H5038" t="str">
        <f>INDEX('Vensim Variables'!$B:$B,MATCH(EPS!$B5038,'Vensim Variables'!$A:$A,0))</f>
        <v>g pollutant</v>
      </c>
      <c r="I5038" t="str">
        <f t="shared" si="156"/>
        <v>OC</v>
      </c>
      <c r="J5038">
        <f>INDEX(NoSettings!$D:$D,MATCH(EPS!$A5038,NoSettings!$A:$A,0))</f>
        <v>0</v>
      </c>
      <c r="K5038">
        <f>INDEX(GWP!$C$2:$C$13,MATCH(EPS!I5038,GWP!$B$2:$B$13,0))</f>
        <v>0</v>
      </c>
      <c r="L5038" s="4">
        <f t="shared" si="157"/>
        <v>0</v>
      </c>
    </row>
    <row r="5039" spans="1:12">
      <c r="A5039" t="s">
        <v>10643</v>
      </c>
      <c r="B5039" t="s">
        <v>7381</v>
      </c>
      <c r="C5039" t="s">
        <v>1741</v>
      </c>
      <c r="D5039" t="s">
        <v>6895</v>
      </c>
      <c r="E5039" t="s">
        <v>1713</v>
      </c>
      <c r="H5039" t="str">
        <f>INDEX('Vensim Variables'!$B:$B,MATCH(EPS!$B5039,'Vensim Variables'!$A:$A,0))</f>
        <v>g pollutant</v>
      </c>
      <c r="I5039" t="str">
        <f t="shared" si="156"/>
        <v>CH4</v>
      </c>
      <c r="J5039">
        <f>INDEX(NoSettings!$D:$D,MATCH(EPS!$A5039,NoSettings!$A:$A,0))</f>
        <v>0</v>
      </c>
      <c r="K5039">
        <f>INDEX(GWP!$C$2:$C$13,MATCH(EPS!I5039,GWP!$B$2:$B$13,0))</f>
        <v>28</v>
      </c>
      <c r="L5039" s="4">
        <f t="shared" si="157"/>
        <v>0</v>
      </c>
    </row>
    <row r="5040" spans="1:12">
      <c r="A5040" t="s">
        <v>10644</v>
      </c>
      <c r="B5040" t="s">
        <v>7381</v>
      </c>
      <c r="C5040" t="s">
        <v>1741</v>
      </c>
      <c r="D5040" t="s">
        <v>6895</v>
      </c>
      <c r="E5040" t="s">
        <v>1714</v>
      </c>
      <c r="H5040" t="str">
        <f>INDEX('Vensim Variables'!$B:$B,MATCH(EPS!$B5040,'Vensim Variables'!$A:$A,0))</f>
        <v>g pollutant</v>
      </c>
      <c r="I5040" t="str">
        <f t="shared" si="156"/>
        <v>N2O</v>
      </c>
      <c r="J5040">
        <f>INDEX(NoSettings!$D:$D,MATCH(EPS!$A5040,NoSettings!$A:$A,0))</f>
        <v>0</v>
      </c>
      <c r="K5040">
        <f>INDEX(GWP!$C$2:$C$13,MATCH(EPS!I5040,GWP!$B$2:$B$13,0))</f>
        <v>265</v>
      </c>
      <c r="L5040" s="4">
        <f t="shared" si="157"/>
        <v>0</v>
      </c>
    </row>
    <row r="5041" spans="1:12">
      <c r="A5041" t="s">
        <v>10645</v>
      </c>
      <c r="B5041" t="s">
        <v>7381</v>
      </c>
      <c r="C5041" t="s">
        <v>1741</v>
      </c>
      <c r="D5041" t="s">
        <v>6895</v>
      </c>
      <c r="E5041" t="s">
        <v>1715</v>
      </c>
      <c r="H5041" t="str">
        <f>INDEX('Vensim Variables'!$B:$B,MATCH(EPS!$B5041,'Vensim Variables'!$A:$A,0))</f>
        <v>g pollutant</v>
      </c>
      <c r="I5041" t="str">
        <f t="shared" si="156"/>
        <v>F gases</v>
      </c>
      <c r="J5041">
        <f>INDEX(NoSettings!$D:$D,MATCH(EPS!$A5041,NoSettings!$A:$A,0))</f>
        <v>0</v>
      </c>
      <c r="K5041">
        <f>INDEX(GWP!$C$2:$C$13,MATCH(EPS!I5041,GWP!$B$2:$B$13,0))</f>
        <v>1</v>
      </c>
      <c r="L5041" s="4">
        <f t="shared" si="157"/>
        <v>0</v>
      </c>
    </row>
    <row r="5042" spans="1:12">
      <c r="A5042" t="s">
        <v>10646</v>
      </c>
      <c r="B5042" t="s">
        <v>7381</v>
      </c>
      <c r="C5042" t="s">
        <v>1741</v>
      </c>
      <c r="D5042" t="s">
        <v>6896</v>
      </c>
      <c r="E5042" t="s">
        <v>1702</v>
      </c>
      <c r="H5042" t="str">
        <f>INDEX('Vensim Variables'!$B:$B,MATCH(EPS!$B5042,'Vensim Variables'!$A:$A,0))</f>
        <v>g pollutant</v>
      </c>
      <c r="I5042" t="str">
        <f t="shared" si="156"/>
        <v>CO2</v>
      </c>
      <c r="J5042">
        <f>INDEX(NoSettings!$D:$D,MATCH(EPS!$A5042,NoSettings!$A:$A,0))</f>
        <v>0</v>
      </c>
      <c r="K5042">
        <f>INDEX(GWP!$C$2:$C$13,MATCH(EPS!I5042,GWP!$B$2:$B$13,0))</f>
        <v>1</v>
      </c>
      <c r="L5042" s="4">
        <f t="shared" si="157"/>
        <v>0</v>
      </c>
    </row>
    <row r="5043" spans="1:12">
      <c r="A5043" t="s">
        <v>10647</v>
      </c>
      <c r="B5043" t="s">
        <v>7381</v>
      </c>
      <c r="C5043" t="s">
        <v>1741</v>
      </c>
      <c r="D5043" t="s">
        <v>6896</v>
      </c>
      <c r="E5043" t="s">
        <v>1705</v>
      </c>
      <c r="H5043" t="str">
        <f>INDEX('Vensim Variables'!$B:$B,MATCH(EPS!$B5043,'Vensim Variables'!$A:$A,0))</f>
        <v>g pollutant</v>
      </c>
      <c r="I5043" t="str">
        <f t="shared" si="156"/>
        <v>VOC</v>
      </c>
      <c r="J5043">
        <f>INDEX(NoSettings!$D:$D,MATCH(EPS!$A5043,NoSettings!$A:$A,0))</f>
        <v>0</v>
      </c>
      <c r="K5043">
        <f>INDEX(GWP!$C$2:$C$13,MATCH(EPS!I5043,GWP!$B$2:$B$13,0))</f>
        <v>0</v>
      </c>
      <c r="L5043" s="4">
        <f t="shared" si="157"/>
        <v>0</v>
      </c>
    </row>
    <row r="5044" spans="1:12">
      <c r="A5044" t="s">
        <v>10648</v>
      </c>
      <c r="B5044" t="s">
        <v>7381</v>
      </c>
      <c r="C5044" t="s">
        <v>1741</v>
      </c>
      <c r="D5044" t="s">
        <v>6896</v>
      </c>
      <c r="E5044" t="s">
        <v>1706</v>
      </c>
      <c r="H5044" t="str">
        <f>INDEX('Vensim Variables'!$B:$B,MATCH(EPS!$B5044,'Vensim Variables'!$A:$A,0))</f>
        <v>g pollutant</v>
      </c>
      <c r="I5044" t="str">
        <f t="shared" si="156"/>
        <v>CO</v>
      </c>
      <c r="J5044">
        <f>INDEX(NoSettings!$D:$D,MATCH(EPS!$A5044,NoSettings!$A:$A,0))</f>
        <v>0</v>
      </c>
      <c r="K5044">
        <f>INDEX(GWP!$C$2:$C$13,MATCH(EPS!I5044,GWP!$B$2:$B$13,0))</f>
        <v>0</v>
      </c>
      <c r="L5044" s="4">
        <f t="shared" si="157"/>
        <v>0</v>
      </c>
    </row>
    <row r="5045" spans="1:12">
      <c r="A5045" t="s">
        <v>10649</v>
      </c>
      <c r="B5045" t="s">
        <v>7381</v>
      </c>
      <c r="C5045" t="s">
        <v>1741</v>
      </c>
      <c r="D5045" t="s">
        <v>6896</v>
      </c>
      <c r="E5045" t="s">
        <v>1707</v>
      </c>
      <c r="H5045" t="str">
        <f>INDEX('Vensim Variables'!$B:$B,MATCH(EPS!$B5045,'Vensim Variables'!$A:$A,0))</f>
        <v>g pollutant</v>
      </c>
      <c r="I5045" t="str">
        <f t="shared" si="156"/>
        <v>NOx</v>
      </c>
      <c r="J5045">
        <f>INDEX(NoSettings!$D:$D,MATCH(EPS!$A5045,NoSettings!$A:$A,0))</f>
        <v>0</v>
      </c>
      <c r="K5045">
        <f>INDEX(GWP!$C$2:$C$13,MATCH(EPS!I5045,GWP!$B$2:$B$13,0))</f>
        <v>0</v>
      </c>
      <c r="L5045" s="4">
        <f t="shared" si="157"/>
        <v>0</v>
      </c>
    </row>
    <row r="5046" spans="1:12">
      <c r="A5046" t="s">
        <v>10650</v>
      </c>
      <c r="B5046" t="s">
        <v>7381</v>
      </c>
      <c r="C5046" t="s">
        <v>1741</v>
      </c>
      <c r="D5046" t="s">
        <v>6896</v>
      </c>
      <c r="E5046" t="s">
        <v>1708</v>
      </c>
      <c r="H5046" t="str">
        <f>INDEX('Vensim Variables'!$B:$B,MATCH(EPS!$B5046,'Vensim Variables'!$A:$A,0))</f>
        <v>g pollutant</v>
      </c>
      <c r="I5046" t="str">
        <f t="shared" si="156"/>
        <v>PM10</v>
      </c>
      <c r="J5046">
        <f>INDEX(NoSettings!$D:$D,MATCH(EPS!$A5046,NoSettings!$A:$A,0))</f>
        <v>0</v>
      </c>
      <c r="K5046">
        <f>INDEX(GWP!$C$2:$C$13,MATCH(EPS!I5046,GWP!$B$2:$B$13,0))</f>
        <v>0</v>
      </c>
      <c r="L5046" s="4">
        <f t="shared" si="157"/>
        <v>0</v>
      </c>
    </row>
    <row r="5047" spans="1:12">
      <c r="A5047" t="s">
        <v>10651</v>
      </c>
      <c r="B5047" t="s">
        <v>7381</v>
      </c>
      <c r="C5047" t="s">
        <v>1741</v>
      </c>
      <c r="D5047" t="s">
        <v>6896</v>
      </c>
      <c r="E5047" t="s">
        <v>1709</v>
      </c>
      <c r="H5047" t="str">
        <f>INDEX('Vensim Variables'!$B:$B,MATCH(EPS!$B5047,'Vensim Variables'!$A:$A,0))</f>
        <v>g pollutant</v>
      </c>
      <c r="I5047" t="str">
        <f t="shared" si="156"/>
        <v>PM25</v>
      </c>
      <c r="J5047">
        <f>INDEX(NoSettings!$D:$D,MATCH(EPS!$A5047,NoSettings!$A:$A,0))</f>
        <v>0</v>
      </c>
      <c r="K5047">
        <f>INDEX(GWP!$C$2:$C$13,MATCH(EPS!I5047,GWP!$B$2:$B$13,0))</f>
        <v>0</v>
      </c>
      <c r="L5047" s="4">
        <f t="shared" si="157"/>
        <v>0</v>
      </c>
    </row>
    <row r="5048" spans="1:12">
      <c r="A5048" t="s">
        <v>10652</v>
      </c>
      <c r="B5048" t="s">
        <v>7381</v>
      </c>
      <c r="C5048" t="s">
        <v>1741</v>
      </c>
      <c r="D5048" t="s">
        <v>6896</v>
      </c>
      <c r="E5048" t="s">
        <v>1710</v>
      </c>
      <c r="H5048" t="str">
        <f>INDEX('Vensim Variables'!$B:$B,MATCH(EPS!$B5048,'Vensim Variables'!$A:$A,0))</f>
        <v>g pollutant</v>
      </c>
      <c r="I5048" t="str">
        <f t="shared" si="156"/>
        <v>SOx</v>
      </c>
      <c r="J5048">
        <f>INDEX(NoSettings!$D:$D,MATCH(EPS!$A5048,NoSettings!$A:$A,0))</f>
        <v>0</v>
      </c>
      <c r="K5048">
        <f>INDEX(GWP!$C$2:$C$13,MATCH(EPS!I5048,GWP!$B$2:$B$13,0))</f>
        <v>0</v>
      </c>
      <c r="L5048" s="4">
        <f t="shared" si="157"/>
        <v>0</v>
      </c>
    </row>
    <row r="5049" spans="1:12">
      <c r="A5049" t="s">
        <v>10653</v>
      </c>
      <c r="B5049" t="s">
        <v>7381</v>
      </c>
      <c r="C5049" t="s">
        <v>1741</v>
      </c>
      <c r="D5049" t="s">
        <v>6896</v>
      </c>
      <c r="E5049" t="s">
        <v>1711</v>
      </c>
      <c r="H5049" t="str">
        <f>INDEX('Vensim Variables'!$B:$B,MATCH(EPS!$B5049,'Vensim Variables'!$A:$A,0))</f>
        <v>g pollutant</v>
      </c>
      <c r="I5049" t="str">
        <f t="shared" si="156"/>
        <v>BC</v>
      </c>
      <c r="J5049">
        <f>INDEX(NoSettings!$D:$D,MATCH(EPS!$A5049,NoSettings!$A:$A,0))</f>
        <v>0</v>
      </c>
      <c r="K5049">
        <f>INDEX(GWP!$C$2:$C$13,MATCH(EPS!I5049,GWP!$B$2:$B$13,0))</f>
        <v>0</v>
      </c>
      <c r="L5049" s="4">
        <f t="shared" si="157"/>
        <v>0</v>
      </c>
    </row>
    <row r="5050" spans="1:12">
      <c r="A5050" t="s">
        <v>10654</v>
      </c>
      <c r="B5050" t="s">
        <v>7381</v>
      </c>
      <c r="C5050" t="s">
        <v>1741</v>
      </c>
      <c r="D5050" t="s">
        <v>6896</v>
      </c>
      <c r="E5050" t="s">
        <v>1712</v>
      </c>
      <c r="H5050" t="str">
        <f>INDEX('Vensim Variables'!$B:$B,MATCH(EPS!$B5050,'Vensim Variables'!$A:$A,0))</f>
        <v>g pollutant</v>
      </c>
      <c r="I5050" t="str">
        <f t="shared" si="156"/>
        <v>OC</v>
      </c>
      <c r="J5050">
        <f>INDEX(NoSettings!$D:$D,MATCH(EPS!$A5050,NoSettings!$A:$A,0))</f>
        <v>0</v>
      </c>
      <c r="K5050">
        <f>INDEX(GWP!$C$2:$C$13,MATCH(EPS!I5050,GWP!$B$2:$B$13,0))</f>
        <v>0</v>
      </c>
      <c r="L5050" s="4">
        <f t="shared" si="157"/>
        <v>0</v>
      </c>
    </row>
    <row r="5051" spans="1:12">
      <c r="A5051" t="s">
        <v>10655</v>
      </c>
      <c r="B5051" t="s">
        <v>7381</v>
      </c>
      <c r="C5051" t="s">
        <v>1741</v>
      </c>
      <c r="D5051" t="s">
        <v>6896</v>
      </c>
      <c r="E5051" t="s">
        <v>1713</v>
      </c>
      <c r="H5051" t="str">
        <f>INDEX('Vensim Variables'!$B:$B,MATCH(EPS!$B5051,'Vensim Variables'!$A:$A,0))</f>
        <v>g pollutant</v>
      </c>
      <c r="I5051" t="str">
        <f t="shared" si="156"/>
        <v>CH4</v>
      </c>
      <c r="J5051">
        <f>INDEX(NoSettings!$D:$D,MATCH(EPS!$A5051,NoSettings!$A:$A,0))</f>
        <v>0</v>
      </c>
      <c r="K5051">
        <f>INDEX(GWP!$C$2:$C$13,MATCH(EPS!I5051,GWP!$B$2:$B$13,0))</f>
        <v>28</v>
      </c>
      <c r="L5051" s="4">
        <f t="shared" si="157"/>
        <v>0</v>
      </c>
    </row>
    <row r="5052" spans="1:12">
      <c r="A5052" t="s">
        <v>10656</v>
      </c>
      <c r="B5052" t="s">
        <v>7381</v>
      </c>
      <c r="C5052" t="s">
        <v>1741</v>
      </c>
      <c r="D5052" t="s">
        <v>6896</v>
      </c>
      <c r="E5052" t="s">
        <v>1714</v>
      </c>
      <c r="H5052" t="str">
        <f>INDEX('Vensim Variables'!$B:$B,MATCH(EPS!$B5052,'Vensim Variables'!$A:$A,0))</f>
        <v>g pollutant</v>
      </c>
      <c r="I5052" t="str">
        <f t="shared" si="156"/>
        <v>N2O</v>
      </c>
      <c r="J5052">
        <f>INDEX(NoSettings!$D:$D,MATCH(EPS!$A5052,NoSettings!$A:$A,0))</f>
        <v>0</v>
      </c>
      <c r="K5052">
        <f>INDEX(GWP!$C$2:$C$13,MATCH(EPS!I5052,GWP!$B$2:$B$13,0))</f>
        <v>265</v>
      </c>
      <c r="L5052" s="4">
        <f t="shared" si="157"/>
        <v>0</v>
      </c>
    </row>
    <row r="5053" spans="1:12">
      <c r="A5053" t="s">
        <v>10657</v>
      </c>
      <c r="B5053" t="s">
        <v>7381</v>
      </c>
      <c r="C5053" t="s">
        <v>1741</v>
      </c>
      <c r="D5053" t="s">
        <v>6896</v>
      </c>
      <c r="E5053" t="s">
        <v>1715</v>
      </c>
      <c r="H5053" t="str">
        <f>INDEX('Vensim Variables'!$B:$B,MATCH(EPS!$B5053,'Vensim Variables'!$A:$A,0))</f>
        <v>g pollutant</v>
      </c>
      <c r="I5053" t="str">
        <f t="shared" si="156"/>
        <v>F gases</v>
      </c>
      <c r="J5053">
        <f>INDEX(NoSettings!$D:$D,MATCH(EPS!$A5053,NoSettings!$A:$A,0))</f>
        <v>0</v>
      </c>
      <c r="K5053">
        <f>INDEX(GWP!$C$2:$C$13,MATCH(EPS!I5053,GWP!$B$2:$B$13,0))</f>
        <v>1</v>
      </c>
      <c r="L5053" s="4">
        <f t="shared" si="157"/>
        <v>0</v>
      </c>
    </row>
    <row r="5054" spans="1:12">
      <c r="A5054" t="s">
        <v>10658</v>
      </c>
      <c r="B5054" t="s">
        <v>7381</v>
      </c>
      <c r="C5054" t="s">
        <v>1741</v>
      </c>
      <c r="D5054" t="s">
        <v>6897</v>
      </c>
      <c r="E5054" t="s">
        <v>1702</v>
      </c>
      <c r="H5054" t="str">
        <f>INDEX('Vensim Variables'!$B:$B,MATCH(EPS!$B5054,'Vensim Variables'!$A:$A,0))</f>
        <v>g pollutant</v>
      </c>
      <c r="I5054" t="str">
        <f t="shared" si="156"/>
        <v>CO2</v>
      </c>
      <c r="J5054">
        <f>INDEX(NoSettings!$D:$D,MATCH(EPS!$A5054,NoSettings!$A:$A,0))</f>
        <v>0</v>
      </c>
      <c r="K5054">
        <f>INDEX(GWP!$C$2:$C$13,MATCH(EPS!I5054,GWP!$B$2:$B$13,0))</f>
        <v>1</v>
      </c>
      <c r="L5054" s="4">
        <f t="shared" si="157"/>
        <v>0</v>
      </c>
    </row>
    <row r="5055" spans="1:12">
      <c r="A5055" t="s">
        <v>10659</v>
      </c>
      <c r="B5055" t="s">
        <v>7381</v>
      </c>
      <c r="C5055" t="s">
        <v>1741</v>
      </c>
      <c r="D5055" t="s">
        <v>6897</v>
      </c>
      <c r="E5055" t="s">
        <v>1705</v>
      </c>
      <c r="H5055" t="str">
        <f>INDEX('Vensim Variables'!$B:$B,MATCH(EPS!$B5055,'Vensim Variables'!$A:$A,0))</f>
        <v>g pollutant</v>
      </c>
      <c r="I5055" t="str">
        <f t="shared" si="156"/>
        <v>VOC</v>
      </c>
      <c r="J5055">
        <f>INDEX(NoSettings!$D:$D,MATCH(EPS!$A5055,NoSettings!$A:$A,0))</f>
        <v>0</v>
      </c>
      <c r="K5055">
        <f>INDEX(GWP!$C$2:$C$13,MATCH(EPS!I5055,GWP!$B$2:$B$13,0))</f>
        <v>0</v>
      </c>
      <c r="L5055" s="4">
        <f t="shared" si="157"/>
        <v>0</v>
      </c>
    </row>
    <row r="5056" spans="1:12">
      <c r="A5056" t="s">
        <v>10660</v>
      </c>
      <c r="B5056" t="s">
        <v>7381</v>
      </c>
      <c r="C5056" t="s">
        <v>1741</v>
      </c>
      <c r="D5056" t="s">
        <v>6897</v>
      </c>
      <c r="E5056" t="s">
        <v>1706</v>
      </c>
      <c r="H5056" t="str">
        <f>INDEX('Vensim Variables'!$B:$B,MATCH(EPS!$B5056,'Vensim Variables'!$A:$A,0))</f>
        <v>g pollutant</v>
      </c>
      <c r="I5056" t="str">
        <f t="shared" si="156"/>
        <v>CO</v>
      </c>
      <c r="J5056">
        <f>INDEX(NoSettings!$D:$D,MATCH(EPS!$A5056,NoSettings!$A:$A,0))</f>
        <v>0</v>
      </c>
      <c r="K5056">
        <f>INDEX(GWP!$C$2:$C$13,MATCH(EPS!I5056,GWP!$B$2:$B$13,0))</f>
        <v>0</v>
      </c>
      <c r="L5056" s="4">
        <f t="shared" si="157"/>
        <v>0</v>
      </c>
    </row>
    <row r="5057" spans="1:12">
      <c r="A5057" t="s">
        <v>10661</v>
      </c>
      <c r="B5057" t="s">
        <v>7381</v>
      </c>
      <c r="C5057" t="s">
        <v>1741</v>
      </c>
      <c r="D5057" t="s">
        <v>6897</v>
      </c>
      <c r="E5057" t="s">
        <v>1707</v>
      </c>
      <c r="H5057" t="str">
        <f>INDEX('Vensim Variables'!$B:$B,MATCH(EPS!$B5057,'Vensim Variables'!$A:$A,0))</f>
        <v>g pollutant</v>
      </c>
      <c r="I5057" t="str">
        <f t="shared" si="156"/>
        <v>NOx</v>
      </c>
      <c r="J5057">
        <f>INDEX(NoSettings!$D:$D,MATCH(EPS!$A5057,NoSettings!$A:$A,0))</f>
        <v>0</v>
      </c>
      <c r="K5057">
        <f>INDEX(GWP!$C$2:$C$13,MATCH(EPS!I5057,GWP!$B$2:$B$13,0))</f>
        <v>0</v>
      </c>
      <c r="L5057" s="4">
        <f t="shared" si="157"/>
        <v>0</v>
      </c>
    </row>
    <row r="5058" spans="1:12">
      <c r="A5058" t="s">
        <v>10662</v>
      </c>
      <c r="B5058" t="s">
        <v>7381</v>
      </c>
      <c r="C5058" t="s">
        <v>1741</v>
      </c>
      <c r="D5058" t="s">
        <v>6897</v>
      </c>
      <c r="E5058" t="s">
        <v>1708</v>
      </c>
      <c r="H5058" t="str">
        <f>INDEX('Vensim Variables'!$B:$B,MATCH(EPS!$B5058,'Vensim Variables'!$A:$A,0))</f>
        <v>g pollutant</v>
      </c>
      <c r="I5058" t="str">
        <f t="shared" si="156"/>
        <v>PM10</v>
      </c>
      <c r="J5058">
        <f>INDEX(NoSettings!$D:$D,MATCH(EPS!$A5058,NoSettings!$A:$A,0))</f>
        <v>0</v>
      </c>
      <c r="K5058">
        <f>INDEX(GWP!$C$2:$C$13,MATCH(EPS!I5058,GWP!$B$2:$B$13,0))</f>
        <v>0</v>
      </c>
      <c r="L5058" s="4">
        <f t="shared" si="157"/>
        <v>0</v>
      </c>
    </row>
    <row r="5059" spans="1:12">
      <c r="A5059" t="s">
        <v>10663</v>
      </c>
      <c r="B5059" t="s">
        <v>7381</v>
      </c>
      <c r="C5059" t="s">
        <v>1741</v>
      </c>
      <c r="D5059" t="s">
        <v>6897</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INDEX(NoSettings!$D:$D,MATCH(EPS!$A5059,NoSettings!$A:$A,0))</f>
        <v>0</v>
      </c>
      <c r="K5059">
        <f>INDEX(GWP!$C$2:$C$13,MATCH(EPS!I5059,GWP!$B$2:$B$13,0))</f>
        <v>0</v>
      </c>
      <c r="L5059" s="4">
        <f t="shared" ref="L5059:L5122" si="159">IF(H5059="g pollutant",K5059*J5059/10^12,IF(H5059="MMTCO2e",J5059,IF(H5059="MWh",J5059,0)))</f>
        <v>0</v>
      </c>
    </row>
    <row r="5060" spans="1:12">
      <c r="A5060" t="s">
        <v>10664</v>
      </c>
      <c r="B5060" t="s">
        <v>7381</v>
      </c>
      <c r="C5060" t="s">
        <v>1741</v>
      </c>
      <c r="D5060" t="s">
        <v>6897</v>
      </c>
      <c r="E5060" t="s">
        <v>1710</v>
      </c>
      <c r="H5060" t="str">
        <f>INDEX('Vensim Variables'!$B:$B,MATCH(EPS!$B5060,'Vensim Variables'!$A:$A,0))</f>
        <v>g pollutant</v>
      </c>
      <c r="I5060" t="str">
        <f t="shared" si="158"/>
        <v>SOx</v>
      </c>
      <c r="J5060">
        <f>INDEX(NoSettings!$D:$D,MATCH(EPS!$A5060,NoSettings!$A:$A,0))</f>
        <v>0</v>
      </c>
      <c r="K5060">
        <f>INDEX(GWP!$C$2:$C$13,MATCH(EPS!I5060,GWP!$B$2:$B$13,0))</f>
        <v>0</v>
      </c>
      <c r="L5060" s="4">
        <f t="shared" si="159"/>
        <v>0</v>
      </c>
    </row>
    <row r="5061" spans="1:12">
      <c r="A5061" t="s">
        <v>10665</v>
      </c>
      <c r="B5061" t="s">
        <v>7381</v>
      </c>
      <c r="C5061" t="s">
        <v>1741</v>
      </c>
      <c r="D5061" t="s">
        <v>6897</v>
      </c>
      <c r="E5061" t="s">
        <v>1711</v>
      </c>
      <c r="H5061" t="str">
        <f>INDEX('Vensim Variables'!$B:$B,MATCH(EPS!$B5061,'Vensim Variables'!$A:$A,0))</f>
        <v>g pollutant</v>
      </c>
      <c r="I5061" t="str">
        <f t="shared" si="158"/>
        <v>BC</v>
      </c>
      <c r="J5061">
        <f>INDEX(NoSettings!$D:$D,MATCH(EPS!$A5061,NoSettings!$A:$A,0))</f>
        <v>0</v>
      </c>
      <c r="K5061">
        <f>INDEX(GWP!$C$2:$C$13,MATCH(EPS!I5061,GWP!$B$2:$B$13,0))</f>
        <v>0</v>
      </c>
      <c r="L5061" s="4">
        <f t="shared" si="159"/>
        <v>0</v>
      </c>
    </row>
    <row r="5062" spans="1:12">
      <c r="A5062" t="s">
        <v>10666</v>
      </c>
      <c r="B5062" t="s">
        <v>7381</v>
      </c>
      <c r="C5062" t="s">
        <v>1741</v>
      </c>
      <c r="D5062" t="s">
        <v>6897</v>
      </c>
      <c r="E5062" t="s">
        <v>1712</v>
      </c>
      <c r="H5062" t="str">
        <f>INDEX('Vensim Variables'!$B:$B,MATCH(EPS!$B5062,'Vensim Variables'!$A:$A,0))</f>
        <v>g pollutant</v>
      </c>
      <c r="I5062" t="str">
        <f t="shared" si="158"/>
        <v>OC</v>
      </c>
      <c r="J5062">
        <f>INDEX(NoSettings!$D:$D,MATCH(EPS!$A5062,NoSettings!$A:$A,0))</f>
        <v>0</v>
      </c>
      <c r="K5062">
        <f>INDEX(GWP!$C$2:$C$13,MATCH(EPS!I5062,GWP!$B$2:$B$13,0))</f>
        <v>0</v>
      </c>
      <c r="L5062" s="4">
        <f t="shared" si="159"/>
        <v>0</v>
      </c>
    </row>
    <row r="5063" spans="1:12">
      <c r="A5063" t="s">
        <v>10667</v>
      </c>
      <c r="B5063" t="s">
        <v>7381</v>
      </c>
      <c r="C5063" t="s">
        <v>1741</v>
      </c>
      <c r="D5063" t="s">
        <v>6897</v>
      </c>
      <c r="E5063" t="s">
        <v>1713</v>
      </c>
      <c r="H5063" t="str">
        <f>INDEX('Vensim Variables'!$B:$B,MATCH(EPS!$B5063,'Vensim Variables'!$A:$A,0))</f>
        <v>g pollutant</v>
      </c>
      <c r="I5063" t="str">
        <f t="shared" si="158"/>
        <v>CH4</v>
      </c>
      <c r="J5063">
        <f>INDEX(NoSettings!$D:$D,MATCH(EPS!$A5063,NoSettings!$A:$A,0))</f>
        <v>0</v>
      </c>
      <c r="K5063">
        <f>INDEX(GWP!$C$2:$C$13,MATCH(EPS!I5063,GWP!$B$2:$B$13,0))</f>
        <v>28</v>
      </c>
      <c r="L5063" s="4">
        <f t="shared" si="159"/>
        <v>0</v>
      </c>
    </row>
    <row r="5064" spans="1:12">
      <c r="A5064" t="s">
        <v>10668</v>
      </c>
      <c r="B5064" t="s">
        <v>7381</v>
      </c>
      <c r="C5064" t="s">
        <v>1741</v>
      </c>
      <c r="D5064" t="s">
        <v>6897</v>
      </c>
      <c r="E5064" t="s">
        <v>1714</v>
      </c>
      <c r="H5064" t="str">
        <f>INDEX('Vensim Variables'!$B:$B,MATCH(EPS!$B5064,'Vensim Variables'!$A:$A,0))</f>
        <v>g pollutant</v>
      </c>
      <c r="I5064" t="str">
        <f t="shared" si="158"/>
        <v>N2O</v>
      </c>
      <c r="J5064">
        <f>INDEX(NoSettings!$D:$D,MATCH(EPS!$A5064,NoSettings!$A:$A,0))</f>
        <v>0</v>
      </c>
      <c r="K5064">
        <f>INDEX(GWP!$C$2:$C$13,MATCH(EPS!I5064,GWP!$B$2:$B$13,0))</f>
        <v>265</v>
      </c>
      <c r="L5064" s="4">
        <f t="shared" si="159"/>
        <v>0</v>
      </c>
    </row>
    <row r="5065" spans="1:12">
      <c r="A5065" t="s">
        <v>10669</v>
      </c>
      <c r="B5065" t="s">
        <v>7381</v>
      </c>
      <c r="C5065" t="s">
        <v>1741</v>
      </c>
      <c r="D5065" t="s">
        <v>6897</v>
      </c>
      <c r="E5065" t="s">
        <v>1715</v>
      </c>
      <c r="H5065" t="str">
        <f>INDEX('Vensim Variables'!$B:$B,MATCH(EPS!$B5065,'Vensim Variables'!$A:$A,0))</f>
        <v>g pollutant</v>
      </c>
      <c r="I5065" t="str">
        <f t="shared" si="158"/>
        <v>F gases</v>
      </c>
      <c r="J5065">
        <f>INDEX(NoSettings!$D:$D,MATCH(EPS!$A5065,NoSettings!$A:$A,0))</f>
        <v>0</v>
      </c>
      <c r="K5065">
        <f>INDEX(GWP!$C$2:$C$13,MATCH(EPS!I5065,GWP!$B$2:$B$13,0))</f>
        <v>1</v>
      </c>
      <c r="L5065" s="4">
        <f t="shared" si="159"/>
        <v>0</v>
      </c>
    </row>
    <row r="5066" spans="1:12">
      <c r="A5066" t="s">
        <v>10670</v>
      </c>
      <c r="B5066" t="s">
        <v>7381</v>
      </c>
      <c r="C5066" t="s">
        <v>1741</v>
      </c>
      <c r="D5066" t="s">
        <v>6898</v>
      </c>
      <c r="E5066" t="s">
        <v>1702</v>
      </c>
      <c r="H5066" t="str">
        <f>INDEX('Vensim Variables'!$B:$B,MATCH(EPS!$B5066,'Vensim Variables'!$A:$A,0))</f>
        <v>g pollutant</v>
      </c>
      <c r="I5066" t="str">
        <f t="shared" si="158"/>
        <v>CO2</v>
      </c>
      <c r="J5066">
        <f>INDEX(NoSettings!$D:$D,MATCH(EPS!$A5066,NoSettings!$A:$A,0))</f>
        <v>0</v>
      </c>
      <c r="K5066">
        <f>INDEX(GWP!$C$2:$C$13,MATCH(EPS!I5066,GWP!$B$2:$B$13,0))</f>
        <v>1</v>
      </c>
      <c r="L5066" s="4">
        <f t="shared" si="159"/>
        <v>0</v>
      </c>
    </row>
    <row r="5067" spans="1:12">
      <c r="A5067" t="s">
        <v>10671</v>
      </c>
      <c r="B5067" t="s">
        <v>7381</v>
      </c>
      <c r="C5067" t="s">
        <v>1741</v>
      </c>
      <c r="D5067" t="s">
        <v>6898</v>
      </c>
      <c r="E5067" t="s">
        <v>1705</v>
      </c>
      <c r="H5067" t="str">
        <f>INDEX('Vensim Variables'!$B:$B,MATCH(EPS!$B5067,'Vensim Variables'!$A:$A,0))</f>
        <v>g pollutant</v>
      </c>
      <c r="I5067" t="str">
        <f t="shared" si="158"/>
        <v>VOC</v>
      </c>
      <c r="J5067">
        <f>INDEX(NoSettings!$D:$D,MATCH(EPS!$A5067,NoSettings!$A:$A,0))</f>
        <v>0</v>
      </c>
      <c r="K5067">
        <f>INDEX(GWP!$C$2:$C$13,MATCH(EPS!I5067,GWP!$B$2:$B$13,0))</f>
        <v>0</v>
      </c>
      <c r="L5067" s="4">
        <f t="shared" si="159"/>
        <v>0</v>
      </c>
    </row>
    <row r="5068" spans="1:12">
      <c r="A5068" t="s">
        <v>10672</v>
      </c>
      <c r="B5068" t="s">
        <v>7381</v>
      </c>
      <c r="C5068" t="s">
        <v>1741</v>
      </c>
      <c r="D5068" t="s">
        <v>6898</v>
      </c>
      <c r="E5068" t="s">
        <v>1706</v>
      </c>
      <c r="H5068" t="str">
        <f>INDEX('Vensim Variables'!$B:$B,MATCH(EPS!$B5068,'Vensim Variables'!$A:$A,0))</f>
        <v>g pollutant</v>
      </c>
      <c r="I5068" t="str">
        <f t="shared" si="158"/>
        <v>CO</v>
      </c>
      <c r="J5068">
        <f>INDEX(NoSettings!$D:$D,MATCH(EPS!$A5068,NoSettings!$A:$A,0))</f>
        <v>0</v>
      </c>
      <c r="K5068">
        <f>INDEX(GWP!$C$2:$C$13,MATCH(EPS!I5068,GWP!$B$2:$B$13,0))</f>
        <v>0</v>
      </c>
      <c r="L5068" s="4">
        <f t="shared" si="159"/>
        <v>0</v>
      </c>
    </row>
    <row r="5069" spans="1:12">
      <c r="A5069" t="s">
        <v>10673</v>
      </c>
      <c r="B5069" t="s">
        <v>7381</v>
      </c>
      <c r="C5069" t="s">
        <v>1741</v>
      </c>
      <c r="D5069" t="s">
        <v>6898</v>
      </c>
      <c r="E5069" t="s">
        <v>1707</v>
      </c>
      <c r="H5069" t="str">
        <f>INDEX('Vensim Variables'!$B:$B,MATCH(EPS!$B5069,'Vensim Variables'!$A:$A,0))</f>
        <v>g pollutant</v>
      </c>
      <c r="I5069" t="str">
        <f t="shared" si="158"/>
        <v>NOx</v>
      </c>
      <c r="J5069">
        <f>INDEX(NoSettings!$D:$D,MATCH(EPS!$A5069,NoSettings!$A:$A,0))</f>
        <v>0</v>
      </c>
      <c r="K5069">
        <f>INDEX(GWP!$C$2:$C$13,MATCH(EPS!I5069,GWP!$B$2:$B$13,0))</f>
        <v>0</v>
      </c>
      <c r="L5069" s="4">
        <f t="shared" si="159"/>
        <v>0</v>
      </c>
    </row>
    <row r="5070" spans="1:12">
      <c r="A5070" t="s">
        <v>10674</v>
      </c>
      <c r="B5070" t="s">
        <v>7381</v>
      </c>
      <c r="C5070" t="s">
        <v>1741</v>
      </c>
      <c r="D5070" t="s">
        <v>6898</v>
      </c>
      <c r="E5070" t="s">
        <v>1708</v>
      </c>
      <c r="H5070" t="str">
        <f>INDEX('Vensim Variables'!$B:$B,MATCH(EPS!$B5070,'Vensim Variables'!$A:$A,0))</f>
        <v>g pollutant</v>
      </c>
      <c r="I5070" t="str">
        <f t="shared" si="158"/>
        <v>PM10</v>
      </c>
      <c r="J5070">
        <f>INDEX(NoSettings!$D:$D,MATCH(EPS!$A5070,NoSettings!$A:$A,0))</f>
        <v>0</v>
      </c>
      <c r="K5070">
        <f>INDEX(GWP!$C$2:$C$13,MATCH(EPS!I5070,GWP!$B$2:$B$13,0))</f>
        <v>0</v>
      </c>
      <c r="L5070" s="4">
        <f t="shared" si="159"/>
        <v>0</v>
      </c>
    </row>
    <row r="5071" spans="1:12">
      <c r="A5071" t="s">
        <v>10675</v>
      </c>
      <c r="B5071" t="s">
        <v>7381</v>
      </c>
      <c r="C5071" t="s">
        <v>1741</v>
      </c>
      <c r="D5071" t="s">
        <v>6898</v>
      </c>
      <c r="E5071" t="s">
        <v>1709</v>
      </c>
      <c r="H5071" t="str">
        <f>INDEX('Vensim Variables'!$B:$B,MATCH(EPS!$B5071,'Vensim Variables'!$A:$A,0))</f>
        <v>g pollutant</v>
      </c>
      <c r="I5071" t="str">
        <f t="shared" si="158"/>
        <v>PM25</v>
      </c>
      <c r="J5071">
        <f>INDEX(NoSettings!$D:$D,MATCH(EPS!$A5071,NoSettings!$A:$A,0))</f>
        <v>0</v>
      </c>
      <c r="K5071">
        <f>INDEX(GWP!$C$2:$C$13,MATCH(EPS!I5071,GWP!$B$2:$B$13,0))</f>
        <v>0</v>
      </c>
      <c r="L5071" s="4">
        <f t="shared" si="159"/>
        <v>0</v>
      </c>
    </row>
    <row r="5072" spans="1:12">
      <c r="A5072" t="s">
        <v>10676</v>
      </c>
      <c r="B5072" t="s">
        <v>7381</v>
      </c>
      <c r="C5072" t="s">
        <v>1741</v>
      </c>
      <c r="D5072" t="s">
        <v>6898</v>
      </c>
      <c r="E5072" t="s">
        <v>1710</v>
      </c>
      <c r="H5072" t="str">
        <f>INDEX('Vensim Variables'!$B:$B,MATCH(EPS!$B5072,'Vensim Variables'!$A:$A,0))</f>
        <v>g pollutant</v>
      </c>
      <c r="I5072" t="str">
        <f t="shared" si="158"/>
        <v>SOx</v>
      </c>
      <c r="J5072">
        <f>INDEX(NoSettings!$D:$D,MATCH(EPS!$A5072,NoSettings!$A:$A,0))</f>
        <v>0</v>
      </c>
      <c r="K5072">
        <f>INDEX(GWP!$C$2:$C$13,MATCH(EPS!I5072,GWP!$B$2:$B$13,0))</f>
        <v>0</v>
      </c>
      <c r="L5072" s="4">
        <f t="shared" si="159"/>
        <v>0</v>
      </c>
    </row>
    <row r="5073" spans="1:12">
      <c r="A5073" t="s">
        <v>10677</v>
      </c>
      <c r="B5073" t="s">
        <v>7381</v>
      </c>
      <c r="C5073" t="s">
        <v>1741</v>
      </c>
      <c r="D5073" t="s">
        <v>6898</v>
      </c>
      <c r="E5073" t="s">
        <v>1711</v>
      </c>
      <c r="H5073" t="str">
        <f>INDEX('Vensim Variables'!$B:$B,MATCH(EPS!$B5073,'Vensim Variables'!$A:$A,0))</f>
        <v>g pollutant</v>
      </c>
      <c r="I5073" t="str">
        <f t="shared" si="158"/>
        <v>BC</v>
      </c>
      <c r="J5073">
        <f>INDEX(NoSettings!$D:$D,MATCH(EPS!$A5073,NoSettings!$A:$A,0))</f>
        <v>0</v>
      </c>
      <c r="K5073">
        <f>INDEX(GWP!$C$2:$C$13,MATCH(EPS!I5073,GWP!$B$2:$B$13,0))</f>
        <v>0</v>
      </c>
      <c r="L5073" s="4">
        <f t="shared" si="159"/>
        <v>0</v>
      </c>
    </row>
    <row r="5074" spans="1:12">
      <c r="A5074" t="s">
        <v>10678</v>
      </c>
      <c r="B5074" t="s">
        <v>7381</v>
      </c>
      <c r="C5074" t="s">
        <v>1741</v>
      </c>
      <c r="D5074" t="s">
        <v>6898</v>
      </c>
      <c r="E5074" t="s">
        <v>1712</v>
      </c>
      <c r="H5074" t="str">
        <f>INDEX('Vensim Variables'!$B:$B,MATCH(EPS!$B5074,'Vensim Variables'!$A:$A,0))</f>
        <v>g pollutant</v>
      </c>
      <c r="I5074" t="str">
        <f t="shared" si="158"/>
        <v>OC</v>
      </c>
      <c r="J5074">
        <f>INDEX(NoSettings!$D:$D,MATCH(EPS!$A5074,NoSettings!$A:$A,0))</f>
        <v>0</v>
      </c>
      <c r="K5074">
        <f>INDEX(GWP!$C$2:$C$13,MATCH(EPS!I5074,GWP!$B$2:$B$13,0))</f>
        <v>0</v>
      </c>
      <c r="L5074" s="4">
        <f t="shared" si="159"/>
        <v>0</v>
      </c>
    </row>
    <row r="5075" spans="1:12">
      <c r="A5075" t="s">
        <v>10679</v>
      </c>
      <c r="B5075" t="s">
        <v>7381</v>
      </c>
      <c r="C5075" t="s">
        <v>1741</v>
      </c>
      <c r="D5075" t="s">
        <v>6898</v>
      </c>
      <c r="E5075" t="s">
        <v>1713</v>
      </c>
      <c r="H5075" t="str">
        <f>INDEX('Vensim Variables'!$B:$B,MATCH(EPS!$B5075,'Vensim Variables'!$A:$A,0))</f>
        <v>g pollutant</v>
      </c>
      <c r="I5075" t="str">
        <f t="shared" si="158"/>
        <v>CH4</v>
      </c>
      <c r="J5075">
        <f>INDEX(NoSettings!$D:$D,MATCH(EPS!$A5075,NoSettings!$A:$A,0))</f>
        <v>0</v>
      </c>
      <c r="K5075">
        <f>INDEX(GWP!$C$2:$C$13,MATCH(EPS!I5075,GWP!$B$2:$B$13,0))</f>
        <v>28</v>
      </c>
      <c r="L5075" s="4">
        <f t="shared" si="159"/>
        <v>0</v>
      </c>
    </row>
    <row r="5076" spans="1:12">
      <c r="A5076" t="s">
        <v>10680</v>
      </c>
      <c r="B5076" t="s">
        <v>7381</v>
      </c>
      <c r="C5076" t="s">
        <v>1741</v>
      </c>
      <c r="D5076" t="s">
        <v>6898</v>
      </c>
      <c r="E5076" t="s">
        <v>1714</v>
      </c>
      <c r="H5076" t="str">
        <f>INDEX('Vensim Variables'!$B:$B,MATCH(EPS!$B5076,'Vensim Variables'!$A:$A,0))</f>
        <v>g pollutant</v>
      </c>
      <c r="I5076" t="str">
        <f t="shared" si="158"/>
        <v>N2O</v>
      </c>
      <c r="J5076">
        <f>INDEX(NoSettings!$D:$D,MATCH(EPS!$A5076,NoSettings!$A:$A,0))</f>
        <v>0</v>
      </c>
      <c r="K5076">
        <f>INDEX(GWP!$C$2:$C$13,MATCH(EPS!I5076,GWP!$B$2:$B$13,0))</f>
        <v>265</v>
      </c>
      <c r="L5076" s="4">
        <f t="shared" si="159"/>
        <v>0</v>
      </c>
    </row>
    <row r="5077" spans="1:12">
      <c r="A5077" t="s">
        <v>10681</v>
      </c>
      <c r="B5077" t="s">
        <v>7381</v>
      </c>
      <c r="C5077" t="s">
        <v>1741</v>
      </c>
      <c r="D5077" t="s">
        <v>6898</v>
      </c>
      <c r="E5077" t="s">
        <v>1715</v>
      </c>
      <c r="H5077" t="str">
        <f>INDEX('Vensim Variables'!$B:$B,MATCH(EPS!$B5077,'Vensim Variables'!$A:$A,0))</f>
        <v>g pollutant</v>
      </c>
      <c r="I5077" t="str">
        <f t="shared" si="158"/>
        <v>F gases</v>
      </c>
      <c r="J5077">
        <f>INDEX(NoSettings!$D:$D,MATCH(EPS!$A5077,NoSettings!$A:$A,0))</f>
        <v>0</v>
      </c>
      <c r="K5077">
        <f>INDEX(GWP!$C$2:$C$13,MATCH(EPS!I5077,GWP!$B$2:$B$13,0))</f>
        <v>1</v>
      </c>
      <c r="L5077" s="4">
        <f t="shared" si="159"/>
        <v>0</v>
      </c>
    </row>
    <row r="5078" spans="1:12">
      <c r="A5078" t="s">
        <v>6574</v>
      </c>
      <c r="B5078" t="s">
        <v>6</v>
      </c>
      <c r="C5078" t="s">
        <v>6874</v>
      </c>
      <c r="D5078" t="s">
        <v>1702</v>
      </c>
      <c r="H5078" t="str">
        <f>INDEX('Vensim Variables'!$B:$B,MATCH(EPS!$B5078,'Vensim Variables'!$A:$A,0))</f>
        <v>g pollutant</v>
      </c>
      <c r="I5078" t="str">
        <f t="shared" si="158"/>
        <v>CO2</v>
      </c>
      <c r="J5078">
        <f>INDEX(NoSettings!$D:$D,MATCH(EPS!$A5078,NoSettings!$A:$A,0))</f>
        <v>59437400000000</v>
      </c>
      <c r="K5078">
        <f>INDEX(GWP!$C$2:$C$13,MATCH(EPS!I5078,GWP!$B$2:$B$13,0))</f>
        <v>1</v>
      </c>
      <c r="L5078" s="4">
        <f t="shared" si="159"/>
        <v>59.437399999999997</v>
      </c>
    </row>
    <row r="5079" spans="1:12">
      <c r="A5079" t="s">
        <v>6575</v>
      </c>
      <c r="B5079" t="s">
        <v>6</v>
      </c>
      <c r="C5079" t="s">
        <v>6874</v>
      </c>
      <c r="D5079" t="s">
        <v>1705</v>
      </c>
      <c r="H5079" t="str">
        <f>INDEX('Vensim Variables'!$B:$B,MATCH(EPS!$B5079,'Vensim Variables'!$A:$A,0))</f>
        <v>g pollutant</v>
      </c>
      <c r="I5079" t="str">
        <f t="shared" si="158"/>
        <v>VOC</v>
      </c>
      <c r="J5079">
        <f>INDEX(NoSettings!$D:$D,MATCH(EPS!$A5079,NoSettings!$A:$A,0))</f>
        <v>221023000000</v>
      </c>
      <c r="K5079">
        <f>INDEX(GWP!$C$2:$C$13,MATCH(EPS!I5079,GWP!$B$2:$B$13,0))</f>
        <v>0</v>
      </c>
      <c r="L5079" s="4">
        <f t="shared" si="159"/>
        <v>0</v>
      </c>
    </row>
    <row r="5080" spans="1:12">
      <c r="A5080" t="s">
        <v>6576</v>
      </c>
      <c r="B5080" t="s">
        <v>6</v>
      </c>
      <c r="C5080" t="s">
        <v>6874</v>
      </c>
      <c r="D5080" t="s">
        <v>1706</v>
      </c>
      <c r="H5080" t="str">
        <f>INDEX('Vensim Variables'!$B:$B,MATCH(EPS!$B5080,'Vensim Variables'!$A:$A,0))</f>
        <v>g pollutant</v>
      </c>
      <c r="I5080" t="str">
        <f t="shared" si="158"/>
        <v>CO</v>
      </c>
      <c r="J5080">
        <f>INDEX(NoSettings!$D:$D,MATCH(EPS!$A5080,NoSettings!$A:$A,0))</f>
        <v>80216200000</v>
      </c>
      <c r="K5080">
        <f>INDEX(GWP!$C$2:$C$13,MATCH(EPS!I5080,GWP!$B$2:$B$13,0))</f>
        <v>0</v>
      </c>
      <c r="L5080" s="4">
        <f t="shared" si="159"/>
        <v>0</v>
      </c>
    </row>
    <row r="5081" spans="1:12">
      <c r="A5081" t="s">
        <v>6577</v>
      </c>
      <c r="B5081" t="s">
        <v>6</v>
      </c>
      <c r="C5081" t="s">
        <v>6874</v>
      </c>
      <c r="D5081" t="s">
        <v>1707</v>
      </c>
      <c r="H5081" t="str">
        <f>INDEX('Vensim Variables'!$B:$B,MATCH(EPS!$B5081,'Vensim Variables'!$A:$A,0))</f>
        <v>g pollutant</v>
      </c>
      <c r="I5081" t="str">
        <f t="shared" si="158"/>
        <v>NOx</v>
      </c>
      <c r="J5081">
        <f>INDEX(NoSettings!$D:$D,MATCH(EPS!$A5081,NoSettings!$A:$A,0))</f>
        <v>59680400000</v>
      </c>
      <c r="K5081">
        <f>INDEX(GWP!$C$2:$C$13,MATCH(EPS!I5081,GWP!$B$2:$B$13,0))</f>
        <v>0</v>
      </c>
      <c r="L5081" s="4">
        <f t="shared" si="159"/>
        <v>0</v>
      </c>
    </row>
    <row r="5082" spans="1:12">
      <c r="A5082" t="s">
        <v>6578</v>
      </c>
      <c r="B5082" t="s">
        <v>6</v>
      </c>
      <c r="C5082" t="s">
        <v>6874</v>
      </c>
      <c r="D5082" t="s">
        <v>1708</v>
      </c>
      <c r="H5082" t="str">
        <f>INDEX('Vensim Variables'!$B:$B,MATCH(EPS!$B5082,'Vensim Variables'!$A:$A,0))</f>
        <v>g pollutant</v>
      </c>
      <c r="I5082" t="str">
        <f t="shared" si="158"/>
        <v>PM10</v>
      </c>
      <c r="J5082">
        <f>INDEX(NoSettings!$D:$D,MATCH(EPS!$A5082,NoSettings!$A:$A,0))</f>
        <v>21737100000</v>
      </c>
      <c r="K5082">
        <f>INDEX(GWP!$C$2:$C$13,MATCH(EPS!I5082,GWP!$B$2:$B$13,0))</f>
        <v>0</v>
      </c>
      <c r="L5082" s="4">
        <f t="shared" si="159"/>
        <v>0</v>
      </c>
    </row>
    <row r="5083" spans="1:12">
      <c r="A5083" t="s">
        <v>6579</v>
      </c>
      <c r="B5083" t="s">
        <v>6</v>
      </c>
      <c r="C5083" t="s">
        <v>6874</v>
      </c>
      <c r="D5083" t="s">
        <v>1709</v>
      </c>
      <c r="H5083" t="str">
        <f>INDEX('Vensim Variables'!$B:$B,MATCH(EPS!$B5083,'Vensim Variables'!$A:$A,0))</f>
        <v>g pollutant</v>
      </c>
      <c r="I5083" t="str">
        <f t="shared" si="158"/>
        <v>PM25</v>
      </c>
      <c r="J5083">
        <f>INDEX(NoSettings!$D:$D,MATCH(EPS!$A5083,NoSettings!$A:$A,0))</f>
        <v>18870000000</v>
      </c>
      <c r="K5083">
        <f>INDEX(GWP!$C$2:$C$13,MATCH(EPS!I5083,GWP!$B$2:$B$13,0))</f>
        <v>0</v>
      </c>
      <c r="L5083" s="4">
        <f t="shared" si="159"/>
        <v>0</v>
      </c>
    </row>
    <row r="5084" spans="1:12">
      <c r="A5084" t="s">
        <v>6580</v>
      </c>
      <c r="B5084" t="s">
        <v>6</v>
      </c>
      <c r="C5084" t="s">
        <v>6874</v>
      </c>
      <c r="D5084" t="s">
        <v>1710</v>
      </c>
      <c r="H5084" t="str">
        <f>INDEX('Vensim Variables'!$B:$B,MATCH(EPS!$B5084,'Vensim Variables'!$A:$A,0))</f>
        <v>g pollutant</v>
      </c>
      <c r="I5084" t="str">
        <f t="shared" si="158"/>
        <v>SOx</v>
      </c>
      <c r="J5084">
        <f>INDEX(NoSettings!$D:$D,MATCH(EPS!$A5084,NoSettings!$A:$A,0))</f>
        <v>26201800000</v>
      </c>
      <c r="K5084">
        <f>INDEX(GWP!$C$2:$C$13,MATCH(EPS!I5084,GWP!$B$2:$B$13,0))</f>
        <v>0</v>
      </c>
      <c r="L5084" s="4">
        <f t="shared" si="159"/>
        <v>0</v>
      </c>
    </row>
    <row r="5085" spans="1:12">
      <c r="A5085" t="s">
        <v>6581</v>
      </c>
      <c r="B5085" t="s">
        <v>6</v>
      </c>
      <c r="C5085" t="s">
        <v>6874</v>
      </c>
      <c r="D5085" t="s">
        <v>1711</v>
      </c>
      <c r="H5085" t="str">
        <f>INDEX('Vensim Variables'!$B:$B,MATCH(EPS!$B5085,'Vensim Variables'!$A:$A,0))</f>
        <v>g pollutant</v>
      </c>
      <c r="I5085" t="str">
        <f t="shared" si="158"/>
        <v>BC</v>
      </c>
      <c r="J5085">
        <f>INDEX(NoSettings!$D:$D,MATCH(EPS!$A5085,NoSettings!$A:$A,0))</f>
        <v>1080030000</v>
      </c>
      <c r="K5085">
        <f>INDEX(GWP!$C$2:$C$13,MATCH(EPS!I5085,GWP!$B$2:$B$13,0))</f>
        <v>0</v>
      </c>
      <c r="L5085" s="4">
        <f t="shared" si="159"/>
        <v>0</v>
      </c>
    </row>
    <row r="5086" spans="1:12">
      <c r="A5086" t="s">
        <v>6582</v>
      </c>
      <c r="B5086" t="s">
        <v>6</v>
      </c>
      <c r="C5086" t="s">
        <v>6874</v>
      </c>
      <c r="D5086" t="s">
        <v>1712</v>
      </c>
      <c r="H5086" t="str">
        <f>INDEX('Vensim Variables'!$B:$B,MATCH(EPS!$B5086,'Vensim Variables'!$A:$A,0))</f>
        <v>g pollutant</v>
      </c>
      <c r="I5086" t="str">
        <f t="shared" si="158"/>
        <v>OC</v>
      </c>
      <c r="J5086">
        <f>INDEX(NoSettings!$D:$D,MATCH(EPS!$A5086,NoSettings!$A:$A,0))</f>
        <v>6674110000</v>
      </c>
      <c r="K5086">
        <f>INDEX(GWP!$C$2:$C$13,MATCH(EPS!I5086,GWP!$B$2:$B$13,0))</f>
        <v>0</v>
      </c>
      <c r="L5086" s="4">
        <f t="shared" si="159"/>
        <v>0</v>
      </c>
    </row>
    <row r="5087" spans="1:12">
      <c r="A5087" t="s">
        <v>6583</v>
      </c>
      <c r="B5087" t="s">
        <v>6</v>
      </c>
      <c r="C5087" t="s">
        <v>6874</v>
      </c>
      <c r="D5087" t="s">
        <v>1713</v>
      </c>
      <c r="H5087" t="str">
        <f>INDEX('Vensim Variables'!$B:$B,MATCH(EPS!$B5087,'Vensim Variables'!$A:$A,0))</f>
        <v>g pollutant</v>
      </c>
      <c r="I5087" t="str">
        <f t="shared" si="158"/>
        <v>CH4</v>
      </c>
      <c r="J5087">
        <f>INDEX(NoSettings!$D:$D,MATCH(EPS!$A5087,NoSettings!$A:$A,0))</f>
        <v>10061500000000</v>
      </c>
      <c r="K5087">
        <f>INDEX(GWP!$C$2:$C$13,MATCH(EPS!I5087,GWP!$B$2:$B$13,0))</f>
        <v>28</v>
      </c>
      <c r="L5087" s="4">
        <f t="shared" si="159"/>
        <v>281.72199999999998</v>
      </c>
    </row>
    <row r="5088" spans="1:12">
      <c r="A5088" t="s">
        <v>6584</v>
      </c>
      <c r="B5088" t="s">
        <v>6</v>
      </c>
      <c r="C5088" t="s">
        <v>6874</v>
      </c>
      <c r="D5088" t="s">
        <v>1714</v>
      </c>
      <c r="H5088" t="str">
        <f>INDEX('Vensim Variables'!$B:$B,MATCH(EPS!$B5088,'Vensim Variables'!$A:$A,0))</f>
        <v>g pollutant</v>
      </c>
      <c r="I5088" t="str">
        <f t="shared" si="158"/>
        <v>N2O</v>
      </c>
      <c r="J5088">
        <f>INDEX(NoSettings!$D:$D,MATCH(EPS!$A5088,NoSettings!$A:$A,0))</f>
        <v>1190410000000</v>
      </c>
      <c r="K5088">
        <f>INDEX(GWP!$C$2:$C$13,MATCH(EPS!I5088,GWP!$B$2:$B$13,0))</f>
        <v>265</v>
      </c>
      <c r="L5088" s="4">
        <f t="shared" si="159"/>
        <v>315.45864999999998</v>
      </c>
    </row>
    <row r="5089" spans="1:12">
      <c r="A5089" t="s">
        <v>6585</v>
      </c>
      <c r="B5089" t="s">
        <v>6</v>
      </c>
      <c r="C5089" t="s">
        <v>6874</v>
      </c>
      <c r="D5089" t="s">
        <v>1715</v>
      </c>
      <c r="H5089" t="str">
        <f>INDEX('Vensim Variables'!$B:$B,MATCH(EPS!$B5089,'Vensim Variables'!$A:$A,0))</f>
        <v>g pollutant</v>
      </c>
      <c r="I5089" t="str">
        <f t="shared" si="158"/>
        <v>F gases</v>
      </c>
      <c r="J5089">
        <f>INDEX(NoSettings!$D:$D,MATCH(EPS!$A5089,NoSettings!$A:$A,0))</f>
        <v>0</v>
      </c>
      <c r="K5089">
        <f>INDEX(GWP!$C$2:$C$13,MATCH(EPS!I5089,GWP!$B$2:$B$13,0))</f>
        <v>1</v>
      </c>
      <c r="L5089" s="4">
        <f t="shared" si="159"/>
        <v>0</v>
      </c>
    </row>
    <row r="5090" spans="1:12">
      <c r="A5090" t="s">
        <v>6586</v>
      </c>
      <c r="B5090" t="s">
        <v>6</v>
      </c>
      <c r="C5090" t="s">
        <v>6875</v>
      </c>
      <c r="D5090" t="s">
        <v>1702</v>
      </c>
      <c r="H5090" t="str">
        <f>INDEX('Vensim Variables'!$B:$B,MATCH(EPS!$B5090,'Vensim Variables'!$A:$A,0))</f>
        <v>g pollutant</v>
      </c>
      <c r="I5090" t="str">
        <f t="shared" si="158"/>
        <v>CO2</v>
      </c>
      <c r="J5090">
        <f>INDEX(NoSettings!$D:$D,MATCH(EPS!$A5090,NoSettings!$A:$A,0))</f>
        <v>5798300000000</v>
      </c>
      <c r="K5090">
        <f>INDEX(GWP!$C$2:$C$13,MATCH(EPS!I5090,GWP!$B$2:$B$13,0))</f>
        <v>1</v>
      </c>
      <c r="L5090" s="4">
        <f t="shared" si="159"/>
        <v>5.7983000000000002</v>
      </c>
    </row>
    <row r="5091" spans="1:12">
      <c r="A5091" t="s">
        <v>6587</v>
      </c>
      <c r="B5091" t="s">
        <v>6</v>
      </c>
      <c r="C5091" t="s">
        <v>6875</v>
      </c>
      <c r="D5091" t="s">
        <v>1705</v>
      </c>
      <c r="H5091" t="str">
        <f>INDEX('Vensim Variables'!$B:$B,MATCH(EPS!$B5091,'Vensim Variables'!$A:$A,0))</f>
        <v>g pollutant</v>
      </c>
      <c r="I5091" t="str">
        <f t="shared" si="158"/>
        <v>VOC</v>
      </c>
      <c r="J5091">
        <f>INDEX(NoSettings!$D:$D,MATCH(EPS!$A5091,NoSettings!$A:$A,0))</f>
        <v>1184350000</v>
      </c>
      <c r="K5091">
        <f>INDEX(GWP!$C$2:$C$13,MATCH(EPS!I5091,GWP!$B$2:$B$13,0))</f>
        <v>0</v>
      </c>
      <c r="L5091" s="4">
        <f t="shared" si="159"/>
        <v>0</v>
      </c>
    </row>
    <row r="5092" spans="1:12">
      <c r="A5092" t="s">
        <v>6588</v>
      </c>
      <c r="B5092" t="s">
        <v>6</v>
      </c>
      <c r="C5092" t="s">
        <v>6875</v>
      </c>
      <c r="D5092" t="s">
        <v>1706</v>
      </c>
      <c r="H5092" t="str">
        <f>INDEX('Vensim Variables'!$B:$B,MATCH(EPS!$B5092,'Vensim Variables'!$A:$A,0))</f>
        <v>g pollutant</v>
      </c>
      <c r="I5092" t="str">
        <f t="shared" si="158"/>
        <v>CO</v>
      </c>
      <c r="J5092">
        <f>INDEX(NoSettings!$D:$D,MATCH(EPS!$A5092,NoSettings!$A:$A,0))</f>
        <v>16347900000</v>
      </c>
      <c r="K5092">
        <f>INDEX(GWP!$C$2:$C$13,MATCH(EPS!I5092,GWP!$B$2:$B$13,0))</f>
        <v>0</v>
      </c>
      <c r="L5092" s="4">
        <f t="shared" si="159"/>
        <v>0</v>
      </c>
    </row>
    <row r="5093" spans="1:12">
      <c r="A5093" t="s">
        <v>6589</v>
      </c>
      <c r="B5093" t="s">
        <v>6</v>
      </c>
      <c r="C5093" t="s">
        <v>6875</v>
      </c>
      <c r="D5093" t="s">
        <v>1707</v>
      </c>
      <c r="H5093" t="str">
        <f>INDEX('Vensim Variables'!$B:$B,MATCH(EPS!$B5093,'Vensim Variables'!$A:$A,0))</f>
        <v>g pollutant</v>
      </c>
      <c r="I5093" t="str">
        <f t="shared" si="158"/>
        <v>NOx</v>
      </c>
      <c r="J5093">
        <f>INDEX(NoSettings!$D:$D,MATCH(EPS!$A5093,NoSettings!$A:$A,0))</f>
        <v>5493290000</v>
      </c>
      <c r="K5093">
        <f>INDEX(GWP!$C$2:$C$13,MATCH(EPS!I5093,GWP!$B$2:$B$13,0))</f>
        <v>0</v>
      </c>
      <c r="L5093" s="4">
        <f t="shared" si="159"/>
        <v>0</v>
      </c>
    </row>
    <row r="5094" spans="1:12">
      <c r="A5094" t="s">
        <v>6590</v>
      </c>
      <c r="B5094" t="s">
        <v>6</v>
      </c>
      <c r="C5094" t="s">
        <v>6875</v>
      </c>
      <c r="D5094" t="s">
        <v>1708</v>
      </c>
      <c r="H5094" t="str">
        <f>INDEX('Vensim Variables'!$B:$B,MATCH(EPS!$B5094,'Vensim Variables'!$A:$A,0))</f>
        <v>g pollutant</v>
      </c>
      <c r="I5094" t="str">
        <f t="shared" si="158"/>
        <v>PM10</v>
      </c>
      <c r="J5094">
        <f>INDEX(NoSettings!$D:$D,MATCH(EPS!$A5094,NoSettings!$A:$A,0))</f>
        <v>369275000000</v>
      </c>
      <c r="K5094">
        <f>INDEX(GWP!$C$2:$C$13,MATCH(EPS!I5094,GWP!$B$2:$B$13,0))</f>
        <v>0</v>
      </c>
      <c r="L5094" s="4">
        <f t="shared" si="159"/>
        <v>0</v>
      </c>
    </row>
    <row r="5095" spans="1:12">
      <c r="A5095" t="s">
        <v>6591</v>
      </c>
      <c r="B5095" t="s">
        <v>6</v>
      </c>
      <c r="C5095" t="s">
        <v>6875</v>
      </c>
      <c r="D5095" t="s">
        <v>1709</v>
      </c>
      <c r="H5095" t="str">
        <f>INDEX('Vensim Variables'!$B:$B,MATCH(EPS!$B5095,'Vensim Variables'!$A:$A,0))</f>
        <v>g pollutant</v>
      </c>
      <c r="I5095" t="str">
        <f t="shared" si="158"/>
        <v>PM25</v>
      </c>
      <c r="J5095">
        <f>INDEX(NoSettings!$D:$D,MATCH(EPS!$A5095,NoSettings!$A:$A,0))</f>
        <v>49138600000</v>
      </c>
      <c r="K5095">
        <f>INDEX(GWP!$C$2:$C$13,MATCH(EPS!I5095,GWP!$B$2:$B$13,0))</f>
        <v>0</v>
      </c>
      <c r="L5095" s="4">
        <f t="shared" si="159"/>
        <v>0</v>
      </c>
    </row>
    <row r="5096" spans="1:12">
      <c r="A5096" t="s">
        <v>6592</v>
      </c>
      <c r="B5096" t="s">
        <v>6</v>
      </c>
      <c r="C5096" t="s">
        <v>6875</v>
      </c>
      <c r="D5096" t="s">
        <v>1710</v>
      </c>
      <c r="H5096" t="str">
        <f>INDEX('Vensim Variables'!$B:$B,MATCH(EPS!$B5096,'Vensim Variables'!$A:$A,0))</f>
        <v>g pollutant</v>
      </c>
      <c r="I5096" t="str">
        <f t="shared" si="158"/>
        <v>SOx</v>
      </c>
      <c r="J5096">
        <f>INDEX(NoSettings!$D:$D,MATCH(EPS!$A5096,NoSettings!$A:$A,0))</f>
        <v>804784000</v>
      </c>
      <c r="K5096">
        <f>INDEX(GWP!$C$2:$C$13,MATCH(EPS!I5096,GWP!$B$2:$B$13,0))</f>
        <v>0</v>
      </c>
      <c r="L5096" s="4">
        <f t="shared" si="159"/>
        <v>0</v>
      </c>
    </row>
    <row r="5097" spans="1:12">
      <c r="A5097" t="s">
        <v>6593</v>
      </c>
      <c r="B5097" t="s">
        <v>6</v>
      </c>
      <c r="C5097" t="s">
        <v>6875</v>
      </c>
      <c r="D5097" t="s">
        <v>1711</v>
      </c>
      <c r="H5097" t="str">
        <f>INDEX('Vensim Variables'!$B:$B,MATCH(EPS!$B5097,'Vensim Variables'!$A:$A,0))</f>
        <v>g pollutant</v>
      </c>
      <c r="I5097" t="str">
        <f t="shared" si="158"/>
        <v>BC</v>
      </c>
      <c r="J5097">
        <f>INDEX(NoSettings!$D:$D,MATCH(EPS!$A5097,NoSettings!$A:$A,0))</f>
        <v>54698500</v>
      </c>
      <c r="K5097">
        <f>INDEX(GWP!$C$2:$C$13,MATCH(EPS!I5097,GWP!$B$2:$B$13,0))</f>
        <v>0</v>
      </c>
      <c r="L5097" s="4">
        <f t="shared" si="159"/>
        <v>0</v>
      </c>
    </row>
    <row r="5098" spans="1:12">
      <c r="A5098" t="s">
        <v>6594</v>
      </c>
      <c r="B5098" t="s">
        <v>6</v>
      </c>
      <c r="C5098" t="s">
        <v>6875</v>
      </c>
      <c r="D5098" t="s">
        <v>1712</v>
      </c>
      <c r="H5098" t="str">
        <f>INDEX('Vensim Variables'!$B:$B,MATCH(EPS!$B5098,'Vensim Variables'!$A:$A,0))</f>
        <v>g pollutant</v>
      </c>
      <c r="I5098" t="str">
        <f t="shared" si="158"/>
        <v>OC</v>
      </c>
      <c r="J5098">
        <f>INDEX(NoSettings!$D:$D,MATCH(EPS!$A5098,NoSettings!$A:$A,0))</f>
        <v>336859000</v>
      </c>
      <c r="K5098">
        <f>INDEX(GWP!$C$2:$C$13,MATCH(EPS!I5098,GWP!$B$2:$B$13,0))</f>
        <v>0</v>
      </c>
      <c r="L5098" s="4">
        <f t="shared" si="159"/>
        <v>0</v>
      </c>
    </row>
    <row r="5099" spans="1:12">
      <c r="A5099" t="s">
        <v>6595</v>
      </c>
      <c r="B5099" t="s">
        <v>6</v>
      </c>
      <c r="C5099" t="s">
        <v>6875</v>
      </c>
      <c r="D5099" t="s">
        <v>1713</v>
      </c>
      <c r="H5099" t="str">
        <f>INDEX('Vensim Variables'!$B:$B,MATCH(EPS!$B5099,'Vensim Variables'!$A:$A,0))</f>
        <v>g pollutant</v>
      </c>
      <c r="I5099" t="str">
        <f t="shared" si="158"/>
        <v>CH4</v>
      </c>
      <c r="J5099">
        <f>INDEX(NoSettings!$D:$D,MATCH(EPS!$A5099,NoSettings!$A:$A,0))</f>
        <v>1821090000000</v>
      </c>
      <c r="K5099">
        <f>INDEX(GWP!$C$2:$C$13,MATCH(EPS!I5099,GWP!$B$2:$B$13,0))</f>
        <v>28</v>
      </c>
      <c r="L5099" s="4">
        <f t="shared" si="159"/>
        <v>50.990519999999997</v>
      </c>
    </row>
    <row r="5100" spans="1:12">
      <c r="A5100" t="s">
        <v>6596</v>
      </c>
      <c r="B5100" t="s">
        <v>6</v>
      </c>
      <c r="C5100" t="s">
        <v>6875</v>
      </c>
      <c r="D5100" t="s">
        <v>1714</v>
      </c>
      <c r="H5100" t="str">
        <f>INDEX('Vensim Variables'!$B:$B,MATCH(EPS!$B5100,'Vensim Variables'!$A:$A,0))</f>
        <v>g pollutant</v>
      </c>
      <c r="I5100" t="str">
        <f t="shared" si="158"/>
        <v>N2O</v>
      </c>
      <c r="J5100">
        <f>INDEX(NoSettings!$D:$D,MATCH(EPS!$A5100,NoSettings!$A:$A,0))</f>
        <v>24958900</v>
      </c>
      <c r="K5100">
        <f>INDEX(GWP!$C$2:$C$13,MATCH(EPS!I5100,GWP!$B$2:$B$13,0))</f>
        <v>265</v>
      </c>
      <c r="L5100" s="4">
        <f t="shared" si="159"/>
        <v>6.6141085000000002E-3</v>
      </c>
    </row>
    <row r="5101" spans="1:12">
      <c r="A5101" t="s">
        <v>6597</v>
      </c>
      <c r="B5101" t="s">
        <v>6</v>
      </c>
      <c r="C5101" t="s">
        <v>6875</v>
      </c>
      <c r="D5101" t="s">
        <v>1715</v>
      </c>
      <c r="H5101" t="str">
        <f>INDEX('Vensim Variables'!$B:$B,MATCH(EPS!$B5101,'Vensim Variables'!$A:$A,0))</f>
        <v>g pollutant</v>
      </c>
      <c r="I5101" t="str">
        <f t="shared" si="158"/>
        <v>F gases</v>
      </c>
      <c r="J5101">
        <f>INDEX(NoSettings!$D:$D,MATCH(EPS!$A5101,NoSettings!$A:$A,0))</f>
        <v>0</v>
      </c>
      <c r="K5101">
        <f>INDEX(GWP!$C$2:$C$13,MATCH(EPS!I5101,GWP!$B$2:$B$13,0))</f>
        <v>1</v>
      </c>
      <c r="L5101" s="4">
        <f t="shared" si="159"/>
        <v>0</v>
      </c>
    </row>
    <row r="5102" spans="1:12">
      <c r="A5102" t="s">
        <v>6598</v>
      </c>
      <c r="B5102" t="s">
        <v>6</v>
      </c>
      <c r="C5102" t="s">
        <v>6876</v>
      </c>
      <c r="D5102" t="s">
        <v>1702</v>
      </c>
      <c r="H5102" t="str">
        <f>INDEX('Vensim Variables'!$B:$B,MATCH(EPS!$B5102,'Vensim Variables'!$A:$A,0))</f>
        <v>g pollutant</v>
      </c>
      <c r="I5102" t="str">
        <f t="shared" si="158"/>
        <v>CO2</v>
      </c>
      <c r="J5102">
        <f>INDEX(NoSettings!$D:$D,MATCH(EPS!$A5102,NoSettings!$A:$A,0))</f>
        <v>183160000000000</v>
      </c>
      <c r="K5102">
        <f>INDEX(GWP!$C$2:$C$13,MATCH(EPS!I5102,GWP!$B$2:$B$13,0))</f>
        <v>1</v>
      </c>
      <c r="L5102" s="4">
        <f t="shared" si="159"/>
        <v>183.16</v>
      </c>
    </row>
    <row r="5103" spans="1:12">
      <c r="A5103" t="s">
        <v>6599</v>
      </c>
      <c r="B5103" t="s">
        <v>6</v>
      </c>
      <c r="C5103" t="s">
        <v>6876</v>
      </c>
      <c r="D5103" t="s">
        <v>1705</v>
      </c>
      <c r="H5103" t="str">
        <f>INDEX('Vensim Variables'!$B:$B,MATCH(EPS!$B5103,'Vensim Variables'!$A:$A,0))</f>
        <v>g pollutant</v>
      </c>
      <c r="I5103" t="str">
        <f t="shared" si="158"/>
        <v>VOC</v>
      </c>
      <c r="J5103">
        <f>INDEX(NoSettings!$D:$D,MATCH(EPS!$A5103,NoSettings!$A:$A,0))</f>
        <v>2731080000000</v>
      </c>
      <c r="K5103">
        <f>INDEX(GWP!$C$2:$C$13,MATCH(EPS!I5103,GWP!$B$2:$B$13,0))</f>
        <v>0</v>
      </c>
      <c r="L5103" s="4">
        <f t="shared" si="159"/>
        <v>0</v>
      </c>
    </row>
    <row r="5104" spans="1:12">
      <c r="A5104" t="s">
        <v>6600</v>
      </c>
      <c r="B5104" t="s">
        <v>6</v>
      </c>
      <c r="C5104" t="s">
        <v>6876</v>
      </c>
      <c r="D5104" t="s">
        <v>1706</v>
      </c>
      <c r="H5104" t="str">
        <f>INDEX('Vensim Variables'!$B:$B,MATCH(EPS!$B5104,'Vensim Variables'!$A:$A,0))</f>
        <v>g pollutant</v>
      </c>
      <c r="I5104" t="str">
        <f t="shared" si="158"/>
        <v>CO</v>
      </c>
      <c r="J5104">
        <f>INDEX(NoSettings!$D:$D,MATCH(EPS!$A5104,NoSettings!$A:$A,0))</f>
        <v>752946000000</v>
      </c>
      <c r="K5104">
        <f>INDEX(GWP!$C$2:$C$13,MATCH(EPS!I5104,GWP!$B$2:$B$13,0))</f>
        <v>0</v>
      </c>
      <c r="L5104" s="4">
        <f t="shared" si="159"/>
        <v>0</v>
      </c>
    </row>
    <row r="5105" spans="1:12">
      <c r="A5105" t="s">
        <v>6601</v>
      </c>
      <c r="B5105" t="s">
        <v>6</v>
      </c>
      <c r="C5105" t="s">
        <v>6876</v>
      </c>
      <c r="D5105" t="s">
        <v>1707</v>
      </c>
      <c r="H5105" t="str">
        <f>INDEX('Vensim Variables'!$B:$B,MATCH(EPS!$B5105,'Vensim Variables'!$A:$A,0))</f>
        <v>g pollutant</v>
      </c>
      <c r="I5105" t="str">
        <f t="shared" si="158"/>
        <v>NOx</v>
      </c>
      <c r="J5105">
        <f>INDEX(NoSettings!$D:$D,MATCH(EPS!$A5105,NoSettings!$A:$A,0))</f>
        <v>745625000000</v>
      </c>
      <c r="K5105">
        <f>INDEX(GWP!$C$2:$C$13,MATCH(EPS!I5105,GWP!$B$2:$B$13,0))</f>
        <v>0</v>
      </c>
      <c r="L5105" s="4">
        <f t="shared" si="159"/>
        <v>0</v>
      </c>
    </row>
    <row r="5106" spans="1:12">
      <c r="A5106" t="s">
        <v>6602</v>
      </c>
      <c r="B5106" t="s">
        <v>6</v>
      </c>
      <c r="C5106" t="s">
        <v>6876</v>
      </c>
      <c r="D5106" t="s">
        <v>1708</v>
      </c>
      <c r="H5106" t="str">
        <f>INDEX('Vensim Variables'!$B:$B,MATCH(EPS!$B5106,'Vensim Variables'!$A:$A,0))</f>
        <v>g pollutant</v>
      </c>
      <c r="I5106" t="str">
        <f t="shared" si="158"/>
        <v>PM10</v>
      </c>
      <c r="J5106">
        <f>INDEX(NoSettings!$D:$D,MATCH(EPS!$A5106,NoSettings!$A:$A,0))</f>
        <v>18754200000</v>
      </c>
      <c r="K5106">
        <f>INDEX(GWP!$C$2:$C$13,MATCH(EPS!I5106,GWP!$B$2:$B$13,0))</f>
        <v>0</v>
      </c>
      <c r="L5106" s="4">
        <f t="shared" si="159"/>
        <v>0</v>
      </c>
    </row>
    <row r="5107" spans="1:12">
      <c r="A5107" t="s">
        <v>6603</v>
      </c>
      <c r="B5107" t="s">
        <v>6</v>
      </c>
      <c r="C5107" t="s">
        <v>6876</v>
      </c>
      <c r="D5107" t="s">
        <v>1709</v>
      </c>
      <c r="H5107" t="str">
        <f>INDEX('Vensim Variables'!$B:$B,MATCH(EPS!$B5107,'Vensim Variables'!$A:$A,0))</f>
        <v>g pollutant</v>
      </c>
      <c r="I5107" t="str">
        <f t="shared" si="158"/>
        <v>PM25</v>
      </c>
      <c r="J5107">
        <f>INDEX(NoSettings!$D:$D,MATCH(EPS!$A5107,NoSettings!$A:$A,0))</f>
        <v>17949900000</v>
      </c>
      <c r="K5107">
        <f>INDEX(GWP!$C$2:$C$13,MATCH(EPS!I5107,GWP!$B$2:$B$13,0))</f>
        <v>0</v>
      </c>
      <c r="L5107" s="4">
        <f t="shared" si="159"/>
        <v>0</v>
      </c>
    </row>
    <row r="5108" spans="1:12">
      <c r="A5108" t="s">
        <v>6604</v>
      </c>
      <c r="B5108" t="s">
        <v>6</v>
      </c>
      <c r="C5108" t="s">
        <v>6876</v>
      </c>
      <c r="D5108" t="s">
        <v>1710</v>
      </c>
      <c r="H5108" t="str">
        <f>INDEX('Vensim Variables'!$B:$B,MATCH(EPS!$B5108,'Vensim Variables'!$A:$A,0))</f>
        <v>g pollutant</v>
      </c>
      <c r="I5108" t="str">
        <f t="shared" si="158"/>
        <v>SOx</v>
      </c>
      <c r="J5108">
        <f>INDEX(NoSettings!$D:$D,MATCH(EPS!$A5108,NoSettings!$A:$A,0))</f>
        <v>168861000000</v>
      </c>
      <c r="K5108">
        <f>INDEX(GWP!$C$2:$C$13,MATCH(EPS!I5108,GWP!$B$2:$B$13,0))</f>
        <v>0</v>
      </c>
      <c r="L5108" s="4">
        <f t="shared" si="159"/>
        <v>0</v>
      </c>
    </row>
    <row r="5109" spans="1:12">
      <c r="A5109" t="s">
        <v>6605</v>
      </c>
      <c r="B5109" t="s">
        <v>6</v>
      </c>
      <c r="C5109" t="s">
        <v>6876</v>
      </c>
      <c r="D5109" t="s">
        <v>1711</v>
      </c>
      <c r="H5109" t="str">
        <f>INDEX('Vensim Variables'!$B:$B,MATCH(EPS!$B5109,'Vensim Variables'!$A:$A,0))</f>
        <v>g pollutant</v>
      </c>
      <c r="I5109" t="str">
        <f t="shared" si="158"/>
        <v>BC</v>
      </c>
      <c r="J5109">
        <f>INDEX(NoSettings!$D:$D,MATCH(EPS!$A5109,NoSettings!$A:$A,0))</f>
        <v>952290000</v>
      </c>
      <c r="K5109">
        <f>INDEX(GWP!$C$2:$C$13,MATCH(EPS!I5109,GWP!$B$2:$B$13,0))</f>
        <v>0</v>
      </c>
      <c r="L5109" s="4">
        <f t="shared" si="159"/>
        <v>0</v>
      </c>
    </row>
    <row r="5110" spans="1:12">
      <c r="A5110" t="s">
        <v>6606</v>
      </c>
      <c r="B5110" t="s">
        <v>6</v>
      </c>
      <c r="C5110" t="s">
        <v>6876</v>
      </c>
      <c r="D5110" t="s">
        <v>1712</v>
      </c>
      <c r="H5110" t="str">
        <f>INDEX('Vensim Variables'!$B:$B,MATCH(EPS!$B5110,'Vensim Variables'!$A:$A,0))</f>
        <v>g pollutant</v>
      </c>
      <c r="I5110" t="str">
        <f t="shared" si="158"/>
        <v>OC</v>
      </c>
      <c r="J5110">
        <f>INDEX(NoSettings!$D:$D,MATCH(EPS!$A5110,NoSettings!$A:$A,0))</f>
        <v>6861600000</v>
      </c>
      <c r="K5110">
        <f>INDEX(GWP!$C$2:$C$13,MATCH(EPS!I5110,GWP!$B$2:$B$13,0))</f>
        <v>0</v>
      </c>
      <c r="L5110" s="4">
        <f t="shared" si="159"/>
        <v>0</v>
      </c>
    </row>
    <row r="5111" spans="1:12">
      <c r="A5111" t="s">
        <v>6607</v>
      </c>
      <c r="B5111" t="s">
        <v>6</v>
      </c>
      <c r="C5111" t="s">
        <v>6876</v>
      </c>
      <c r="D5111" t="s">
        <v>1713</v>
      </c>
      <c r="H5111" t="str">
        <f>INDEX('Vensim Variables'!$B:$B,MATCH(EPS!$B5111,'Vensim Variables'!$A:$A,0))</f>
        <v>g pollutant</v>
      </c>
      <c r="I5111" t="str">
        <f t="shared" si="158"/>
        <v>CH4</v>
      </c>
      <c r="J5111">
        <f>INDEX(NoSettings!$D:$D,MATCH(EPS!$A5111,NoSettings!$A:$A,0))</f>
        <v>5817050000000</v>
      </c>
      <c r="K5111">
        <f>INDEX(GWP!$C$2:$C$13,MATCH(EPS!I5111,GWP!$B$2:$B$13,0))</f>
        <v>28</v>
      </c>
      <c r="L5111" s="4">
        <f t="shared" si="159"/>
        <v>162.87739999999999</v>
      </c>
    </row>
    <row r="5112" spans="1:12">
      <c r="A5112" t="s">
        <v>6608</v>
      </c>
      <c r="B5112" t="s">
        <v>6</v>
      </c>
      <c r="C5112" t="s">
        <v>6876</v>
      </c>
      <c r="D5112" t="s">
        <v>1714</v>
      </c>
      <c r="H5112" t="str">
        <f>INDEX('Vensim Variables'!$B:$B,MATCH(EPS!$B5112,'Vensim Variables'!$A:$A,0))</f>
        <v>g pollutant</v>
      </c>
      <c r="I5112" t="str">
        <f t="shared" si="158"/>
        <v>N2O</v>
      </c>
      <c r="J5112">
        <f>INDEX(NoSettings!$D:$D,MATCH(EPS!$A5112,NoSettings!$A:$A,0))</f>
        <v>332079000</v>
      </c>
      <c r="K5112">
        <f>INDEX(GWP!$C$2:$C$13,MATCH(EPS!I5112,GWP!$B$2:$B$13,0))</f>
        <v>265</v>
      </c>
      <c r="L5112" s="4">
        <f t="shared" si="159"/>
        <v>8.8000935000000002E-2</v>
      </c>
    </row>
    <row r="5113" spans="1:12">
      <c r="A5113" t="s">
        <v>6609</v>
      </c>
      <c r="B5113" t="s">
        <v>6</v>
      </c>
      <c r="C5113" t="s">
        <v>6876</v>
      </c>
      <c r="D5113" t="s">
        <v>1715</v>
      </c>
      <c r="H5113" t="str">
        <f>INDEX('Vensim Variables'!$B:$B,MATCH(EPS!$B5113,'Vensim Variables'!$A:$A,0))</f>
        <v>g pollutant</v>
      </c>
      <c r="I5113" t="str">
        <f t="shared" si="158"/>
        <v>F gases</v>
      </c>
      <c r="J5113">
        <f>INDEX(NoSettings!$D:$D,MATCH(EPS!$A5113,NoSettings!$A:$A,0))</f>
        <v>0</v>
      </c>
      <c r="K5113">
        <f>INDEX(GWP!$C$2:$C$13,MATCH(EPS!I5113,GWP!$B$2:$B$13,0))</f>
        <v>1</v>
      </c>
      <c r="L5113" s="4">
        <f t="shared" si="159"/>
        <v>0</v>
      </c>
    </row>
    <row r="5114" spans="1:12">
      <c r="A5114" t="s">
        <v>6610</v>
      </c>
      <c r="B5114" t="s">
        <v>6</v>
      </c>
      <c r="C5114" t="s">
        <v>6877</v>
      </c>
      <c r="D5114" t="s">
        <v>1702</v>
      </c>
      <c r="H5114" t="str">
        <f>INDEX('Vensim Variables'!$B:$B,MATCH(EPS!$B5114,'Vensim Variables'!$A:$A,0))</f>
        <v>g pollutant</v>
      </c>
      <c r="I5114" t="str">
        <f t="shared" si="158"/>
        <v>CO2</v>
      </c>
      <c r="J5114">
        <f>INDEX(NoSettings!$D:$D,MATCH(EPS!$A5114,NoSettings!$A:$A,0))</f>
        <v>18578600000000</v>
      </c>
      <c r="K5114">
        <f>INDEX(GWP!$C$2:$C$13,MATCH(EPS!I5114,GWP!$B$2:$B$13,0))</f>
        <v>1</v>
      </c>
      <c r="L5114" s="4">
        <f t="shared" si="159"/>
        <v>18.578600000000002</v>
      </c>
    </row>
    <row r="5115" spans="1:12">
      <c r="A5115" t="s">
        <v>6611</v>
      </c>
      <c r="B5115" t="s">
        <v>6</v>
      </c>
      <c r="C5115" t="s">
        <v>6877</v>
      </c>
      <c r="D5115" t="s">
        <v>1705</v>
      </c>
      <c r="H5115" t="str">
        <f>INDEX('Vensim Variables'!$B:$B,MATCH(EPS!$B5115,'Vensim Variables'!$A:$A,0))</f>
        <v>g pollutant</v>
      </c>
      <c r="I5115" t="str">
        <f t="shared" si="158"/>
        <v>VOC</v>
      </c>
      <c r="J5115">
        <f>INDEX(NoSettings!$D:$D,MATCH(EPS!$A5115,NoSettings!$A:$A,0))</f>
        <v>1255810000</v>
      </c>
      <c r="K5115">
        <f>INDEX(GWP!$C$2:$C$13,MATCH(EPS!I5115,GWP!$B$2:$B$13,0))</f>
        <v>0</v>
      </c>
      <c r="L5115" s="4">
        <f t="shared" si="159"/>
        <v>0</v>
      </c>
    </row>
    <row r="5116" spans="1:12">
      <c r="A5116" t="s">
        <v>6612</v>
      </c>
      <c r="B5116" t="s">
        <v>6</v>
      </c>
      <c r="C5116" t="s">
        <v>6877</v>
      </c>
      <c r="D5116" t="s">
        <v>1706</v>
      </c>
      <c r="H5116" t="str">
        <f>INDEX('Vensim Variables'!$B:$B,MATCH(EPS!$B5116,'Vensim Variables'!$A:$A,0))</f>
        <v>g pollutant</v>
      </c>
      <c r="I5116" t="str">
        <f t="shared" si="158"/>
        <v>CO</v>
      </c>
      <c r="J5116">
        <f>INDEX(NoSettings!$D:$D,MATCH(EPS!$A5116,NoSettings!$A:$A,0))</f>
        <v>7140310000</v>
      </c>
      <c r="K5116">
        <f>INDEX(GWP!$C$2:$C$13,MATCH(EPS!I5116,GWP!$B$2:$B$13,0))</f>
        <v>0</v>
      </c>
      <c r="L5116" s="4">
        <f t="shared" si="159"/>
        <v>0</v>
      </c>
    </row>
    <row r="5117" spans="1:12">
      <c r="A5117" t="s">
        <v>6613</v>
      </c>
      <c r="B5117" t="s">
        <v>6</v>
      </c>
      <c r="C5117" t="s">
        <v>6877</v>
      </c>
      <c r="D5117" t="s">
        <v>1707</v>
      </c>
      <c r="H5117" t="str">
        <f>INDEX('Vensim Variables'!$B:$B,MATCH(EPS!$B5117,'Vensim Variables'!$A:$A,0))</f>
        <v>g pollutant</v>
      </c>
      <c r="I5117" t="str">
        <f t="shared" si="158"/>
        <v>NOx</v>
      </c>
      <c r="J5117">
        <f>INDEX(NoSettings!$D:$D,MATCH(EPS!$A5117,NoSettings!$A:$A,0))</f>
        <v>13160200000</v>
      </c>
      <c r="K5117">
        <f>INDEX(GWP!$C$2:$C$13,MATCH(EPS!I5117,GWP!$B$2:$B$13,0))</f>
        <v>0</v>
      </c>
      <c r="L5117" s="4">
        <f t="shared" si="159"/>
        <v>0</v>
      </c>
    </row>
    <row r="5118" spans="1:12">
      <c r="A5118" t="s">
        <v>6614</v>
      </c>
      <c r="B5118" t="s">
        <v>6</v>
      </c>
      <c r="C5118" t="s">
        <v>6877</v>
      </c>
      <c r="D5118" t="s">
        <v>1708</v>
      </c>
      <c r="H5118" t="str">
        <f>INDEX('Vensim Variables'!$B:$B,MATCH(EPS!$B5118,'Vensim Variables'!$A:$A,0))</f>
        <v>g pollutant</v>
      </c>
      <c r="I5118" t="str">
        <f t="shared" si="158"/>
        <v>PM10</v>
      </c>
      <c r="J5118">
        <f>INDEX(NoSettings!$D:$D,MATCH(EPS!$A5118,NoSettings!$A:$A,0))</f>
        <v>840744000</v>
      </c>
      <c r="K5118">
        <f>INDEX(GWP!$C$2:$C$13,MATCH(EPS!I5118,GWP!$B$2:$B$13,0))</f>
        <v>0</v>
      </c>
      <c r="L5118" s="4">
        <f t="shared" si="159"/>
        <v>0</v>
      </c>
    </row>
    <row r="5119" spans="1:12">
      <c r="A5119" t="s">
        <v>6615</v>
      </c>
      <c r="B5119" t="s">
        <v>6</v>
      </c>
      <c r="C5119" t="s">
        <v>6877</v>
      </c>
      <c r="D5119" t="s">
        <v>1709</v>
      </c>
      <c r="H5119" t="str">
        <f>INDEX('Vensim Variables'!$B:$B,MATCH(EPS!$B5119,'Vensim Variables'!$A:$A,0))</f>
        <v>g pollutant</v>
      </c>
      <c r="I5119" t="str">
        <f t="shared" si="158"/>
        <v>PM25</v>
      </c>
      <c r="J5119">
        <f>INDEX(NoSettings!$D:$D,MATCH(EPS!$A5119,NoSettings!$A:$A,0))</f>
        <v>603366000</v>
      </c>
      <c r="K5119">
        <f>INDEX(GWP!$C$2:$C$13,MATCH(EPS!I5119,GWP!$B$2:$B$13,0))</f>
        <v>0</v>
      </c>
      <c r="L5119" s="4">
        <f t="shared" si="159"/>
        <v>0</v>
      </c>
    </row>
    <row r="5120" spans="1:12">
      <c r="A5120" t="s">
        <v>6616</v>
      </c>
      <c r="B5120" t="s">
        <v>6</v>
      </c>
      <c r="C5120" t="s">
        <v>6877</v>
      </c>
      <c r="D5120" t="s">
        <v>1710</v>
      </c>
      <c r="H5120" t="str">
        <f>INDEX('Vensim Variables'!$B:$B,MATCH(EPS!$B5120,'Vensim Variables'!$A:$A,0))</f>
        <v>g pollutant</v>
      </c>
      <c r="I5120" t="str">
        <f t="shared" si="158"/>
        <v>SOx</v>
      </c>
      <c r="J5120">
        <f>INDEX(NoSettings!$D:$D,MATCH(EPS!$A5120,NoSettings!$A:$A,0))</f>
        <v>2694100000</v>
      </c>
      <c r="K5120">
        <f>INDEX(GWP!$C$2:$C$13,MATCH(EPS!I5120,GWP!$B$2:$B$13,0))</f>
        <v>0</v>
      </c>
      <c r="L5120" s="4">
        <f t="shared" si="159"/>
        <v>0</v>
      </c>
    </row>
    <row r="5121" spans="1:12">
      <c r="A5121" t="s">
        <v>6617</v>
      </c>
      <c r="B5121" t="s">
        <v>6</v>
      </c>
      <c r="C5121" t="s">
        <v>6877</v>
      </c>
      <c r="D5121" t="s">
        <v>1711</v>
      </c>
      <c r="H5121" t="str">
        <f>INDEX('Vensim Variables'!$B:$B,MATCH(EPS!$B5121,'Vensim Variables'!$A:$A,0))</f>
        <v>g pollutant</v>
      </c>
      <c r="I5121" t="str">
        <f t="shared" si="158"/>
        <v>BC</v>
      </c>
      <c r="J5121">
        <f>INDEX(NoSettings!$D:$D,MATCH(EPS!$A5121,NoSettings!$A:$A,0))</f>
        <v>60932500</v>
      </c>
      <c r="K5121">
        <f>INDEX(GWP!$C$2:$C$13,MATCH(EPS!I5121,GWP!$B$2:$B$13,0))</f>
        <v>0</v>
      </c>
      <c r="L5121" s="4">
        <f t="shared" si="159"/>
        <v>0</v>
      </c>
    </row>
    <row r="5122" spans="1:12">
      <c r="A5122" t="s">
        <v>6618</v>
      </c>
      <c r="B5122" t="s">
        <v>6</v>
      </c>
      <c r="C5122" t="s">
        <v>6877</v>
      </c>
      <c r="D5122" t="s">
        <v>1712</v>
      </c>
      <c r="H5122" t="str">
        <f>INDEX('Vensim Variables'!$B:$B,MATCH(EPS!$B5122,'Vensim Variables'!$A:$A,0))</f>
        <v>g pollutant</v>
      </c>
      <c r="I5122" t="str">
        <f t="shared" si="158"/>
        <v>OC</v>
      </c>
      <c r="J5122">
        <f>INDEX(NoSettings!$D:$D,MATCH(EPS!$A5122,NoSettings!$A:$A,0))</f>
        <v>202385000</v>
      </c>
      <c r="K5122">
        <f>INDEX(GWP!$C$2:$C$13,MATCH(EPS!I5122,GWP!$B$2:$B$13,0))</f>
        <v>0</v>
      </c>
      <c r="L5122" s="4">
        <f t="shared" si="159"/>
        <v>0</v>
      </c>
    </row>
    <row r="5123" spans="1:12">
      <c r="A5123" t="s">
        <v>6619</v>
      </c>
      <c r="B5123" t="s">
        <v>6</v>
      </c>
      <c r="C5123" t="s">
        <v>6877</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INDEX(NoSettings!$D:$D,MATCH(EPS!$A5123,NoSettings!$A:$A,0))</f>
        <v>499247000</v>
      </c>
      <c r="K5123">
        <f>INDEX(GWP!$C$2:$C$13,MATCH(EPS!I5123,GWP!$B$2:$B$13,0))</f>
        <v>28</v>
      </c>
      <c r="L5123" s="4">
        <f t="shared" ref="L5123:L5186" si="161">IF(H5123="g pollutant",K5123*J5123/10^12,IF(H5123="MMTCO2e",J5123,IF(H5123="MWh",J5123,0)))</f>
        <v>1.3978915999999999E-2</v>
      </c>
    </row>
    <row r="5124" spans="1:12">
      <c r="A5124" t="s">
        <v>6620</v>
      </c>
      <c r="B5124" t="s">
        <v>6</v>
      </c>
      <c r="C5124" t="s">
        <v>6877</v>
      </c>
      <c r="D5124" t="s">
        <v>1714</v>
      </c>
      <c r="H5124" t="str">
        <f>INDEX('Vensim Variables'!$B:$B,MATCH(EPS!$B5124,'Vensim Variables'!$A:$A,0))</f>
        <v>g pollutant</v>
      </c>
      <c r="I5124" t="str">
        <f t="shared" si="160"/>
        <v>N2O</v>
      </c>
      <c r="J5124">
        <f>INDEX(NoSettings!$D:$D,MATCH(EPS!$A5124,NoSettings!$A:$A,0))</f>
        <v>96328300</v>
      </c>
      <c r="K5124">
        <f>INDEX(GWP!$C$2:$C$13,MATCH(EPS!I5124,GWP!$B$2:$B$13,0))</f>
        <v>265</v>
      </c>
      <c r="L5124" s="4">
        <f t="shared" si="161"/>
        <v>2.5526999500000001E-2</v>
      </c>
    </row>
    <row r="5125" spans="1:12">
      <c r="A5125" t="s">
        <v>6621</v>
      </c>
      <c r="B5125" t="s">
        <v>6</v>
      </c>
      <c r="C5125" t="s">
        <v>6877</v>
      </c>
      <c r="D5125" t="s">
        <v>1715</v>
      </c>
      <c r="H5125" t="str">
        <f>INDEX('Vensim Variables'!$B:$B,MATCH(EPS!$B5125,'Vensim Variables'!$A:$A,0))</f>
        <v>g pollutant</v>
      </c>
      <c r="I5125" t="str">
        <f t="shared" si="160"/>
        <v>F gases</v>
      </c>
      <c r="J5125">
        <f>INDEX(NoSettings!$D:$D,MATCH(EPS!$A5125,NoSettings!$A:$A,0))</f>
        <v>0</v>
      </c>
      <c r="K5125">
        <f>INDEX(GWP!$C$2:$C$13,MATCH(EPS!I5125,GWP!$B$2:$B$13,0))</f>
        <v>1</v>
      </c>
      <c r="L5125" s="4">
        <f t="shared" si="161"/>
        <v>0</v>
      </c>
    </row>
    <row r="5126" spans="1:12">
      <c r="A5126" t="s">
        <v>6622</v>
      </c>
      <c r="B5126" t="s">
        <v>6</v>
      </c>
      <c r="C5126" t="s">
        <v>6878</v>
      </c>
      <c r="D5126" t="s">
        <v>1702</v>
      </c>
      <c r="H5126" t="str">
        <f>INDEX('Vensim Variables'!$B:$B,MATCH(EPS!$B5126,'Vensim Variables'!$A:$A,0))</f>
        <v>g pollutant</v>
      </c>
      <c r="I5126" t="str">
        <f t="shared" si="160"/>
        <v>CO2</v>
      </c>
      <c r="J5126">
        <f>INDEX(NoSettings!$D:$D,MATCH(EPS!$A5126,NoSettings!$A:$A,0))</f>
        <v>64315700000000</v>
      </c>
      <c r="K5126">
        <f>INDEX(GWP!$C$2:$C$13,MATCH(EPS!I5126,GWP!$B$2:$B$13,0))</f>
        <v>1</v>
      </c>
      <c r="L5126" s="4">
        <f t="shared" si="161"/>
        <v>64.315700000000007</v>
      </c>
    </row>
    <row r="5127" spans="1:12">
      <c r="A5127" t="s">
        <v>6623</v>
      </c>
      <c r="B5127" t="s">
        <v>6</v>
      </c>
      <c r="C5127" t="s">
        <v>6878</v>
      </c>
      <c r="D5127" t="s">
        <v>1705</v>
      </c>
      <c r="H5127" t="str">
        <f>INDEX('Vensim Variables'!$B:$B,MATCH(EPS!$B5127,'Vensim Variables'!$A:$A,0))</f>
        <v>g pollutant</v>
      </c>
      <c r="I5127" t="str">
        <f t="shared" si="160"/>
        <v>VOC</v>
      </c>
      <c r="J5127">
        <f>INDEX(NoSettings!$D:$D,MATCH(EPS!$A5127,NoSettings!$A:$A,0))</f>
        <v>5293340000</v>
      </c>
      <c r="K5127">
        <f>INDEX(GWP!$C$2:$C$13,MATCH(EPS!I5127,GWP!$B$2:$B$13,0))</f>
        <v>0</v>
      </c>
      <c r="L5127" s="4">
        <f t="shared" si="161"/>
        <v>0</v>
      </c>
    </row>
    <row r="5128" spans="1:12">
      <c r="A5128" t="s">
        <v>6624</v>
      </c>
      <c r="B5128" t="s">
        <v>6</v>
      </c>
      <c r="C5128" t="s">
        <v>6878</v>
      </c>
      <c r="D5128" t="s">
        <v>1706</v>
      </c>
      <c r="H5128" t="str">
        <f>INDEX('Vensim Variables'!$B:$B,MATCH(EPS!$B5128,'Vensim Variables'!$A:$A,0))</f>
        <v>g pollutant</v>
      </c>
      <c r="I5128" t="str">
        <f t="shared" si="160"/>
        <v>CO</v>
      </c>
      <c r="J5128">
        <f>INDEX(NoSettings!$D:$D,MATCH(EPS!$A5128,NoSettings!$A:$A,0))</f>
        <v>38329900000</v>
      </c>
      <c r="K5128">
        <f>INDEX(GWP!$C$2:$C$13,MATCH(EPS!I5128,GWP!$B$2:$B$13,0))</f>
        <v>0</v>
      </c>
      <c r="L5128" s="4">
        <f t="shared" si="161"/>
        <v>0</v>
      </c>
    </row>
    <row r="5129" spans="1:12">
      <c r="A5129" t="s">
        <v>6625</v>
      </c>
      <c r="B5129" t="s">
        <v>6</v>
      </c>
      <c r="C5129" t="s">
        <v>6878</v>
      </c>
      <c r="D5129" t="s">
        <v>1707</v>
      </c>
      <c r="H5129" t="str">
        <f>INDEX('Vensim Variables'!$B:$B,MATCH(EPS!$B5129,'Vensim Variables'!$A:$A,0))</f>
        <v>g pollutant</v>
      </c>
      <c r="I5129" t="str">
        <f t="shared" si="160"/>
        <v>NOx</v>
      </c>
      <c r="J5129">
        <f>INDEX(NoSettings!$D:$D,MATCH(EPS!$A5129,NoSettings!$A:$A,0))</f>
        <v>60759100000</v>
      </c>
      <c r="K5129">
        <f>INDEX(GWP!$C$2:$C$13,MATCH(EPS!I5129,GWP!$B$2:$B$13,0))</f>
        <v>0</v>
      </c>
      <c r="L5129" s="4">
        <f t="shared" si="161"/>
        <v>0</v>
      </c>
    </row>
    <row r="5130" spans="1:12">
      <c r="A5130" t="s">
        <v>6626</v>
      </c>
      <c r="B5130" t="s">
        <v>6</v>
      </c>
      <c r="C5130" t="s">
        <v>6878</v>
      </c>
      <c r="D5130" t="s">
        <v>1708</v>
      </c>
      <c r="H5130" t="str">
        <f>INDEX('Vensim Variables'!$B:$B,MATCH(EPS!$B5130,'Vensim Variables'!$A:$A,0))</f>
        <v>g pollutant</v>
      </c>
      <c r="I5130" t="str">
        <f t="shared" si="160"/>
        <v>PM10</v>
      </c>
      <c r="J5130">
        <f>INDEX(NoSettings!$D:$D,MATCH(EPS!$A5130,NoSettings!$A:$A,0))</f>
        <v>10142600000</v>
      </c>
      <c r="K5130">
        <f>INDEX(GWP!$C$2:$C$13,MATCH(EPS!I5130,GWP!$B$2:$B$13,0))</f>
        <v>0</v>
      </c>
      <c r="L5130" s="4">
        <f t="shared" si="161"/>
        <v>0</v>
      </c>
    </row>
    <row r="5131" spans="1:12">
      <c r="A5131" t="s">
        <v>6627</v>
      </c>
      <c r="B5131" t="s">
        <v>6</v>
      </c>
      <c r="C5131" t="s">
        <v>6878</v>
      </c>
      <c r="D5131" t="s">
        <v>1709</v>
      </c>
      <c r="H5131" t="str">
        <f>INDEX('Vensim Variables'!$B:$B,MATCH(EPS!$B5131,'Vensim Variables'!$A:$A,0))</f>
        <v>g pollutant</v>
      </c>
      <c r="I5131" t="str">
        <f t="shared" si="160"/>
        <v>PM25</v>
      </c>
      <c r="J5131">
        <f>INDEX(NoSettings!$D:$D,MATCH(EPS!$A5131,NoSettings!$A:$A,0))</f>
        <v>6543000000</v>
      </c>
      <c r="K5131">
        <f>INDEX(GWP!$C$2:$C$13,MATCH(EPS!I5131,GWP!$B$2:$B$13,0))</f>
        <v>0</v>
      </c>
      <c r="L5131" s="4">
        <f t="shared" si="161"/>
        <v>0</v>
      </c>
    </row>
    <row r="5132" spans="1:12">
      <c r="A5132" t="s">
        <v>6628</v>
      </c>
      <c r="B5132" t="s">
        <v>6</v>
      </c>
      <c r="C5132" t="s">
        <v>6878</v>
      </c>
      <c r="D5132" t="s">
        <v>1710</v>
      </c>
      <c r="H5132" t="str">
        <f>INDEX('Vensim Variables'!$B:$B,MATCH(EPS!$B5132,'Vensim Variables'!$A:$A,0))</f>
        <v>g pollutant</v>
      </c>
      <c r="I5132" t="str">
        <f t="shared" si="160"/>
        <v>SOx</v>
      </c>
      <c r="J5132">
        <f>INDEX(NoSettings!$D:$D,MATCH(EPS!$A5132,NoSettings!$A:$A,0))</f>
        <v>33393000000</v>
      </c>
      <c r="K5132">
        <f>INDEX(GWP!$C$2:$C$13,MATCH(EPS!I5132,GWP!$B$2:$B$13,0))</f>
        <v>0</v>
      </c>
      <c r="L5132" s="4">
        <f t="shared" si="161"/>
        <v>0</v>
      </c>
    </row>
    <row r="5133" spans="1:12">
      <c r="A5133" t="s">
        <v>6629</v>
      </c>
      <c r="B5133" t="s">
        <v>6</v>
      </c>
      <c r="C5133" t="s">
        <v>6878</v>
      </c>
      <c r="D5133" t="s">
        <v>1711</v>
      </c>
      <c r="H5133" t="str">
        <f>INDEX('Vensim Variables'!$B:$B,MATCH(EPS!$B5133,'Vensim Variables'!$A:$A,0))</f>
        <v>g pollutant</v>
      </c>
      <c r="I5133" t="str">
        <f t="shared" si="160"/>
        <v>BC</v>
      </c>
      <c r="J5133">
        <f>INDEX(NoSettings!$D:$D,MATCH(EPS!$A5133,NoSettings!$A:$A,0))</f>
        <v>290874000</v>
      </c>
      <c r="K5133">
        <f>INDEX(GWP!$C$2:$C$13,MATCH(EPS!I5133,GWP!$B$2:$B$13,0))</f>
        <v>0</v>
      </c>
      <c r="L5133" s="4">
        <f t="shared" si="161"/>
        <v>0</v>
      </c>
    </row>
    <row r="5134" spans="1:12">
      <c r="A5134" t="s">
        <v>6630</v>
      </c>
      <c r="B5134" t="s">
        <v>6</v>
      </c>
      <c r="C5134" t="s">
        <v>6878</v>
      </c>
      <c r="D5134" t="s">
        <v>1712</v>
      </c>
      <c r="H5134" t="str">
        <f>INDEX('Vensim Variables'!$B:$B,MATCH(EPS!$B5134,'Vensim Variables'!$A:$A,0))</f>
        <v>g pollutant</v>
      </c>
      <c r="I5134" t="str">
        <f t="shared" si="160"/>
        <v>OC</v>
      </c>
      <c r="J5134">
        <f>INDEX(NoSettings!$D:$D,MATCH(EPS!$A5134,NoSettings!$A:$A,0))</f>
        <v>2066310000</v>
      </c>
      <c r="K5134">
        <f>INDEX(GWP!$C$2:$C$13,MATCH(EPS!I5134,GWP!$B$2:$B$13,0))</f>
        <v>0</v>
      </c>
      <c r="L5134" s="4">
        <f t="shared" si="161"/>
        <v>0</v>
      </c>
    </row>
    <row r="5135" spans="1:12">
      <c r="A5135" t="s">
        <v>6631</v>
      </c>
      <c r="B5135" t="s">
        <v>6</v>
      </c>
      <c r="C5135" t="s">
        <v>6878</v>
      </c>
      <c r="D5135" t="s">
        <v>1713</v>
      </c>
      <c r="H5135" t="str">
        <f>INDEX('Vensim Variables'!$B:$B,MATCH(EPS!$B5135,'Vensim Variables'!$A:$A,0))</f>
        <v>g pollutant</v>
      </c>
      <c r="I5135" t="str">
        <f t="shared" si="160"/>
        <v>CH4</v>
      </c>
      <c r="J5135">
        <f>INDEX(NoSettings!$D:$D,MATCH(EPS!$A5135,NoSettings!$A:$A,0))</f>
        <v>2084440000</v>
      </c>
      <c r="K5135">
        <f>INDEX(GWP!$C$2:$C$13,MATCH(EPS!I5135,GWP!$B$2:$B$13,0))</f>
        <v>28</v>
      </c>
      <c r="L5135" s="4">
        <f t="shared" si="161"/>
        <v>5.8364319999999997E-2</v>
      </c>
    </row>
    <row r="5136" spans="1:12">
      <c r="A5136" t="s">
        <v>6632</v>
      </c>
      <c r="B5136" t="s">
        <v>6</v>
      </c>
      <c r="C5136" t="s">
        <v>6878</v>
      </c>
      <c r="D5136" t="s">
        <v>1714</v>
      </c>
      <c r="H5136" t="str">
        <f>INDEX('Vensim Variables'!$B:$B,MATCH(EPS!$B5136,'Vensim Variables'!$A:$A,0))</f>
        <v>g pollutant</v>
      </c>
      <c r="I5136" t="str">
        <f t="shared" si="160"/>
        <v>N2O</v>
      </c>
      <c r="J5136">
        <f>INDEX(NoSettings!$D:$D,MATCH(EPS!$A5136,NoSettings!$A:$A,0))</f>
        <v>306465000</v>
      </c>
      <c r="K5136">
        <f>INDEX(GWP!$C$2:$C$13,MATCH(EPS!I5136,GWP!$B$2:$B$13,0))</f>
        <v>265</v>
      </c>
      <c r="L5136" s="4">
        <f t="shared" si="161"/>
        <v>8.1213225E-2</v>
      </c>
    </row>
    <row r="5137" spans="1:12">
      <c r="A5137" t="s">
        <v>6633</v>
      </c>
      <c r="B5137" t="s">
        <v>6</v>
      </c>
      <c r="C5137" t="s">
        <v>6878</v>
      </c>
      <c r="D5137" t="s">
        <v>1715</v>
      </c>
      <c r="H5137" t="str">
        <f>INDEX('Vensim Variables'!$B:$B,MATCH(EPS!$B5137,'Vensim Variables'!$A:$A,0))</f>
        <v>g pollutant</v>
      </c>
      <c r="I5137" t="str">
        <f t="shared" si="160"/>
        <v>F gases</v>
      </c>
      <c r="J5137">
        <f>INDEX(NoSettings!$D:$D,MATCH(EPS!$A5137,NoSettings!$A:$A,0))</f>
        <v>0</v>
      </c>
      <c r="K5137">
        <f>INDEX(GWP!$C$2:$C$13,MATCH(EPS!I5137,GWP!$B$2:$B$13,0))</f>
        <v>1</v>
      </c>
      <c r="L5137" s="4">
        <f t="shared" si="161"/>
        <v>0</v>
      </c>
    </row>
    <row r="5138" spans="1:12">
      <c r="A5138" t="s">
        <v>6634</v>
      </c>
      <c r="B5138" t="s">
        <v>6</v>
      </c>
      <c r="C5138" t="s">
        <v>6879</v>
      </c>
      <c r="D5138" t="s">
        <v>1702</v>
      </c>
      <c r="H5138" t="str">
        <f>INDEX('Vensim Variables'!$B:$B,MATCH(EPS!$B5138,'Vensim Variables'!$A:$A,0))</f>
        <v>g pollutant</v>
      </c>
      <c r="I5138" t="str">
        <f t="shared" si="160"/>
        <v>CO2</v>
      </c>
      <c r="J5138">
        <f>INDEX(NoSettings!$D:$D,MATCH(EPS!$A5138,NoSettings!$A:$A,0))</f>
        <v>6292410000000</v>
      </c>
      <c r="K5138">
        <f>INDEX(GWP!$C$2:$C$13,MATCH(EPS!I5138,GWP!$B$2:$B$13,0))</f>
        <v>1</v>
      </c>
      <c r="L5138" s="4">
        <f t="shared" si="161"/>
        <v>6.2924100000000003</v>
      </c>
    </row>
    <row r="5139" spans="1:12">
      <c r="A5139" t="s">
        <v>6635</v>
      </c>
      <c r="B5139" t="s">
        <v>6</v>
      </c>
      <c r="C5139" t="s">
        <v>6879</v>
      </c>
      <c r="D5139" t="s">
        <v>1705</v>
      </c>
      <c r="H5139" t="str">
        <f>INDEX('Vensim Variables'!$B:$B,MATCH(EPS!$B5139,'Vensim Variables'!$A:$A,0))</f>
        <v>g pollutant</v>
      </c>
      <c r="I5139" t="str">
        <f t="shared" si="160"/>
        <v>VOC</v>
      </c>
      <c r="J5139">
        <f>INDEX(NoSettings!$D:$D,MATCH(EPS!$A5139,NoSettings!$A:$A,0))</f>
        <v>636259000</v>
      </c>
      <c r="K5139">
        <f>INDEX(GWP!$C$2:$C$13,MATCH(EPS!I5139,GWP!$B$2:$B$13,0))</f>
        <v>0</v>
      </c>
      <c r="L5139" s="4">
        <f t="shared" si="161"/>
        <v>0</v>
      </c>
    </row>
    <row r="5140" spans="1:12">
      <c r="A5140" t="s">
        <v>6636</v>
      </c>
      <c r="B5140" t="s">
        <v>6</v>
      </c>
      <c r="C5140" t="s">
        <v>6879</v>
      </c>
      <c r="D5140" t="s">
        <v>1706</v>
      </c>
      <c r="H5140" t="str">
        <f>INDEX('Vensim Variables'!$B:$B,MATCH(EPS!$B5140,'Vensim Variables'!$A:$A,0))</f>
        <v>g pollutant</v>
      </c>
      <c r="I5140" t="str">
        <f t="shared" si="160"/>
        <v>CO</v>
      </c>
      <c r="J5140">
        <f>INDEX(NoSettings!$D:$D,MATCH(EPS!$A5140,NoSettings!$A:$A,0))</f>
        <v>4082810000</v>
      </c>
      <c r="K5140">
        <f>INDEX(GWP!$C$2:$C$13,MATCH(EPS!I5140,GWP!$B$2:$B$13,0))</f>
        <v>0</v>
      </c>
      <c r="L5140" s="4">
        <f t="shared" si="161"/>
        <v>0</v>
      </c>
    </row>
    <row r="5141" spans="1:12">
      <c r="A5141" t="s">
        <v>6637</v>
      </c>
      <c r="B5141" t="s">
        <v>6</v>
      </c>
      <c r="C5141" t="s">
        <v>6879</v>
      </c>
      <c r="D5141" t="s">
        <v>1707</v>
      </c>
      <c r="H5141" t="str">
        <f>INDEX('Vensim Variables'!$B:$B,MATCH(EPS!$B5141,'Vensim Variables'!$A:$A,0))</f>
        <v>g pollutant</v>
      </c>
      <c r="I5141" t="str">
        <f t="shared" si="160"/>
        <v>NOx</v>
      </c>
      <c r="J5141">
        <f>INDEX(NoSettings!$D:$D,MATCH(EPS!$A5141,NoSettings!$A:$A,0))</f>
        <v>6331470000</v>
      </c>
      <c r="K5141">
        <f>INDEX(GWP!$C$2:$C$13,MATCH(EPS!I5141,GWP!$B$2:$B$13,0))</f>
        <v>0</v>
      </c>
      <c r="L5141" s="4">
        <f t="shared" si="161"/>
        <v>0</v>
      </c>
    </row>
    <row r="5142" spans="1:12">
      <c r="A5142" t="s">
        <v>6638</v>
      </c>
      <c r="B5142" t="s">
        <v>6</v>
      </c>
      <c r="C5142" t="s">
        <v>6879</v>
      </c>
      <c r="D5142" t="s">
        <v>1708</v>
      </c>
      <c r="H5142" t="str">
        <f>INDEX('Vensim Variables'!$B:$B,MATCH(EPS!$B5142,'Vensim Variables'!$A:$A,0))</f>
        <v>g pollutant</v>
      </c>
      <c r="I5142" t="str">
        <f t="shared" si="160"/>
        <v>PM10</v>
      </c>
      <c r="J5142">
        <f>INDEX(NoSettings!$D:$D,MATCH(EPS!$A5142,NoSettings!$A:$A,0))</f>
        <v>550600000</v>
      </c>
      <c r="K5142">
        <f>INDEX(GWP!$C$2:$C$13,MATCH(EPS!I5142,GWP!$B$2:$B$13,0))</f>
        <v>0</v>
      </c>
      <c r="L5142" s="4">
        <f t="shared" si="161"/>
        <v>0</v>
      </c>
    </row>
    <row r="5143" spans="1:12">
      <c r="A5143" t="s">
        <v>6639</v>
      </c>
      <c r="B5143" t="s">
        <v>6</v>
      </c>
      <c r="C5143" t="s">
        <v>6879</v>
      </c>
      <c r="D5143" t="s">
        <v>1709</v>
      </c>
      <c r="H5143" t="str">
        <f>INDEX('Vensim Variables'!$B:$B,MATCH(EPS!$B5143,'Vensim Variables'!$A:$A,0))</f>
        <v>g pollutant</v>
      </c>
      <c r="I5143" t="str">
        <f t="shared" si="160"/>
        <v>PM25</v>
      </c>
      <c r="J5143">
        <f>INDEX(NoSettings!$D:$D,MATCH(EPS!$A5143,NoSettings!$A:$A,0))</f>
        <v>426324000</v>
      </c>
      <c r="K5143">
        <f>INDEX(GWP!$C$2:$C$13,MATCH(EPS!I5143,GWP!$B$2:$B$13,0))</f>
        <v>0</v>
      </c>
      <c r="L5143" s="4">
        <f t="shared" si="161"/>
        <v>0</v>
      </c>
    </row>
    <row r="5144" spans="1:12">
      <c r="A5144" t="s">
        <v>6640</v>
      </c>
      <c r="B5144" t="s">
        <v>6</v>
      </c>
      <c r="C5144" t="s">
        <v>6879</v>
      </c>
      <c r="D5144" t="s">
        <v>1710</v>
      </c>
      <c r="H5144" t="str">
        <f>INDEX('Vensim Variables'!$B:$B,MATCH(EPS!$B5144,'Vensim Variables'!$A:$A,0))</f>
        <v>g pollutant</v>
      </c>
      <c r="I5144" t="str">
        <f t="shared" si="160"/>
        <v>SOx</v>
      </c>
      <c r="J5144">
        <f>INDEX(NoSettings!$D:$D,MATCH(EPS!$A5144,NoSettings!$A:$A,0))</f>
        <v>1226620000</v>
      </c>
      <c r="K5144">
        <f>INDEX(GWP!$C$2:$C$13,MATCH(EPS!I5144,GWP!$B$2:$B$13,0))</f>
        <v>0</v>
      </c>
      <c r="L5144" s="4">
        <f t="shared" si="161"/>
        <v>0</v>
      </c>
    </row>
    <row r="5145" spans="1:12">
      <c r="A5145" t="s">
        <v>6641</v>
      </c>
      <c r="B5145" t="s">
        <v>6</v>
      </c>
      <c r="C5145" t="s">
        <v>6879</v>
      </c>
      <c r="D5145" t="s">
        <v>1711</v>
      </c>
      <c r="H5145" t="str">
        <f>INDEX('Vensim Variables'!$B:$B,MATCH(EPS!$B5145,'Vensim Variables'!$A:$A,0))</f>
        <v>g pollutant</v>
      </c>
      <c r="I5145" t="str">
        <f t="shared" si="160"/>
        <v>BC</v>
      </c>
      <c r="J5145">
        <f>INDEX(NoSettings!$D:$D,MATCH(EPS!$A5145,NoSettings!$A:$A,0))</f>
        <v>24148100</v>
      </c>
      <c r="K5145">
        <f>INDEX(GWP!$C$2:$C$13,MATCH(EPS!I5145,GWP!$B$2:$B$13,0))</f>
        <v>0</v>
      </c>
      <c r="L5145" s="4">
        <f t="shared" si="161"/>
        <v>0</v>
      </c>
    </row>
    <row r="5146" spans="1:12">
      <c r="A5146" t="s">
        <v>6642</v>
      </c>
      <c r="B5146" t="s">
        <v>6</v>
      </c>
      <c r="C5146" t="s">
        <v>6879</v>
      </c>
      <c r="D5146" t="s">
        <v>1712</v>
      </c>
      <c r="H5146" t="str">
        <f>INDEX('Vensim Variables'!$B:$B,MATCH(EPS!$B5146,'Vensim Variables'!$A:$A,0))</f>
        <v>g pollutant</v>
      </c>
      <c r="I5146" t="str">
        <f t="shared" si="160"/>
        <v>OC</v>
      </c>
      <c r="J5146">
        <f>INDEX(NoSettings!$D:$D,MATCH(EPS!$A5146,NoSettings!$A:$A,0))</f>
        <v>160075000</v>
      </c>
      <c r="K5146">
        <f>INDEX(GWP!$C$2:$C$13,MATCH(EPS!I5146,GWP!$B$2:$B$13,0))</f>
        <v>0</v>
      </c>
      <c r="L5146" s="4">
        <f t="shared" si="161"/>
        <v>0</v>
      </c>
    </row>
    <row r="5147" spans="1:12">
      <c r="A5147" t="s">
        <v>6643</v>
      </c>
      <c r="B5147" t="s">
        <v>6</v>
      </c>
      <c r="C5147" t="s">
        <v>6879</v>
      </c>
      <c r="D5147" t="s">
        <v>1713</v>
      </c>
      <c r="H5147" t="str">
        <f>INDEX('Vensim Variables'!$B:$B,MATCH(EPS!$B5147,'Vensim Variables'!$A:$A,0))</f>
        <v>g pollutant</v>
      </c>
      <c r="I5147" t="str">
        <f t="shared" si="160"/>
        <v>CH4</v>
      </c>
      <c r="J5147">
        <f>INDEX(NoSettings!$D:$D,MATCH(EPS!$A5147,NoSettings!$A:$A,0))</f>
        <v>161124000</v>
      </c>
      <c r="K5147">
        <f>INDEX(GWP!$C$2:$C$13,MATCH(EPS!I5147,GWP!$B$2:$B$13,0))</f>
        <v>28</v>
      </c>
      <c r="L5147" s="4">
        <f t="shared" si="161"/>
        <v>4.5114719999999999E-3</v>
      </c>
    </row>
    <row r="5148" spans="1:12">
      <c r="A5148" t="s">
        <v>6644</v>
      </c>
      <c r="B5148" t="s">
        <v>6</v>
      </c>
      <c r="C5148" t="s">
        <v>6879</v>
      </c>
      <c r="D5148" t="s">
        <v>1714</v>
      </c>
      <c r="H5148" t="str">
        <f>INDEX('Vensim Variables'!$B:$B,MATCH(EPS!$B5148,'Vensim Variables'!$A:$A,0))</f>
        <v>g pollutant</v>
      </c>
      <c r="I5148" t="str">
        <f t="shared" si="160"/>
        <v>N2O</v>
      </c>
      <c r="J5148">
        <f>INDEX(NoSettings!$D:$D,MATCH(EPS!$A5148,NoSettings!$A:$A,0))</f>
        <v>18452000</v>
      </c>
      <c r="K5148">
        <f>INDEX(GWP!$C$2:$C$13,MATCH(EPS!I5148,GWP!$B$2:$B$13,0))</f>
        <v>265</v>
      </c>
      <c r="L5148" s="4">
        <f t="shared" si="161"/>
        <v>4.8897799999999998E-3</v>
      </c>
    </row>
    <row r="5149" spans="1:12">
      <c r="A5149" t="s">
        <v>6645</v>
      </c>
      <c r="B5149" t="s">
        <v>6</v>
      </c>
      <c r="C5149" t="s">
        <v>6879</v>
      </c>
      <c r="D5149" t="s">
        <v>1715</v>
      </c>
      <c r="H5149" t="str">
        <f>INDEX('Vensim Variables'!$B:$B,MATCH(EPS!$B5149,'Vensim Variables'!$A:$A,0))</f>
        <v>g pollutant</v>
      </c>
      <c r="I5149" t="str">
        <f t="shared" si="160"/>
        <v>F gases</v>
      </c>
      <c r="J5149">
        <f>INDEX(NoSettings!$D:$D,MATCH(EPS!$A5149,NoSettings!$A:$A,0))</f>
        <v>0</v>
      </c>
      <c r="K5149">
        <f>INDEX(GWP!$C$2:$C$13,MATCH(EPS!I5149,GWP!$B$2:$B$13,0))</f>
        <v>1</v>
      </c>
      <c r="L5149" s="4">
        <f t="shared" si="161"/>
        <v>0</v>
      </c>
    </row>
    <row r="5150" spans="1:12">
      <c r="A5150" t="s">
        <v>6646</v>
      </c>
      <c r="B5150" t="s">
        <v>6</v>
      </c>
      <c r="C5150" t="s">
        <v>6880</v>
      </c>
      <c r="D5150" t="s">
        <v>1702</v>
      </c>
      <c r="H5150" t="str">
        <f>INDEX('Vensim Variables'!$B:$B,MATCH(EPS!$B5150,'Vensim Variables'!$A:$A,0))</f>
        <v>g pollutant</v>
      </c>
      <c r="I5150" t="str">
        <f t="shared" si="160"/>
        <v>CO2</v>
      </c>
      <c r="J5150">
        <f>INDEX(NoSettings!$D:$D,MATCH(EPS!$A5150,NoSettings!$A:$A,0))</f>
        <v>3498670000000</v>
      </c>
      <c r="K5150">
        <f>INDEX(GWP!$C$2:$C$13,MATCH(EPS!I5150,GWP!$B$2:$B$13,0))</f>
        <v>1</v>
      </c>
      <c r="L5150" s="4">
        <f t="shared" si="161"/>
        <v>3.4986700000000002</v>
      </c>
    </row>
    <row r="5151" spans="1:12">
      <c r="A5151" t="s">
        <v>6647</v>
      </c>
      <c r="B5151" t="s">
        <v>6</v>
      </c>
      <c r="C5151" t="s">
        <v>6880</v>
      </c>
      <c r="D5151" t="s">
        <v>1705</v>
      </c>
      <c r="H5151" t="str">
        <f>INDEX('Vensim Variables'!$B:$B,MATCH(EPS!$B5151,'Vensim Variables'!$A:$A,0))</f>
        <v>g pollutant</v>
      </c>
      <c r="I5151" t="str">
        <f t="shared" si="160"/>
        <v>VOC</v>
      </c>
      <c r="J5151">
        <f>INDEX(NoSettings!$D:$D,MATCH(EPS!$A5151,NoSettings!$A:$A,0))</f>
        <v>1593850000</v>
      </c>
      <c r="K5151">
        <f>INDEX(GWP!$C$2:$C$13,MATCH(EPS!I5151,GWP!$B$2:$B$13,0))</f>
        <v>0</v>
      </c>
      <c r="L5151" s="4">
        <f t="shared" si="161"/>
        <v>0</v>
      </c>
    </row>
    <row r="5152" spans="1:12">
      <c r="A5152" t="s">
        <v>6648</v>
      </c>
      <c r="B5152" t="s">
        <v>6</v>
      </c>
      <c r="C5152" t="s">
        <v>6880</v>
      </c>
      <c r="D5152" t="s">
        <v>1706</v>
      </c>
      <c r="H5152" t="str">
        <f>INDEX('Vensim Variables'!$B:$B,MATCH(EPS!$B5152,'Vensim Variables'!$A:$A,0))</f>
        <v>g pollutant</v>
      </c>
      <c r="I5152" t="str">
        <f t="shared" si="160"/>
        <v>CO</v>
      </c>
      <c r="J5152">
        <f>INDEX(NoSettings!$D:$D,MATCH(EPS!$A5152,NoSettings!$A:$A,0))</f>
        <v>38802400000</v>
      </c>
      <c r="K5152">
        <f>INDEX(GWP!$C$2:$C$13,MATCH(EPS!I5152,GWP!$B$2:$B$13,0))</f>
        <v>0</v>
      </c>
      <c r="L5152" s="4">
        <f t="shared" si="161"/>
        <v>0</v>
      </c>
    </row>
    <row r="5153" spans="1:12">
      <c r="A5153" t="s">
        <v>6649</v>
      </c>
      <c r="B5153" t="s">
        <v>6</v>
      </c>
      <c r="C5153" t="s">
        <v>6880</v>
      </c>
      <c r="D5153" t="s">
        <v>1707</v>
      </c>
      <c r="H5153" t="str">
        <f>INDEX('Vensim Variables'!$B:$B,MATCH(EPS!$B5153,'Vensim Variables'!$A:$A,0))</f>
        <v>g pollutant</v>
      </c>
      <c r="I5153" t="str">
        <f t="shared" si="160"/>
        <v>NOx</v>
      </c>
      <c r="J5153">
        <f>INDEX(NoSettings!$D:$D,MATCH(EPS!$A5153,NoSettings!$A:$A,0))</f>
        <v>18263200000</v>
      </c>
      <c r="K5153">
        <f>INDEX(GWP!$C$2:$C$13,MATCH(EPS!I5153,GWP!$B$2:$B$13,0))</f>
        <v>0</v>
      </c>
      <c r="L5153" s="4">
        <f t="shared" si="161"/>
        <v>0</v>
      </c>
    </row>
    <row r="5154" spans="1:12">
      <c r="A5154" t="s">
        <v>6650</v>
      </c>
      <c r="B5154" t="s">
        <v>6</v>
      </c>
      <c r="C5154" t="s">
        <v>6880</v>
      </c>
      <c r="D5154" t="s">
        <v>1708</v>
      </c>
      <c r="H5154" t="str">
        <f>INDEX('Vensim Variables'!$B:$B,MATCH(EPS!$B5154,'Vensim Variables'!$A:$A,0))</f>
        <v>g pollutant</v>
      </c>
      <c r="I5154" t="str">
        <f t="shared" si="160"/>
        <v>PM10</v>
      </c>
      <c r="J5154">
        <f>INDEX(NoSettings!$D:$D,MATCH(EPS!$A5154,NoSettings!$A:$A,0))</f>
        <v>25134500000</v>
      </c>
      <c r="K5154">
        <f>INDEX(GWP!$C$2:$C$13,MATCH(EPS!I5154,GWP!$B$2:$B$13,0))</f>
        <v>0</v>
      </c>
      <c r="L5154" s="4">
        <f t="shared" si="161"/>
        <v>0</v>
      </c>
    </row>
    <row r="5155" spans="1:12">
      <c r="A5155" t="s">
        <v>6651</v>
      </c>
      <c r="B5155" t="s">
        <v>6</v>
      </c>
      <c r="C5155" t="s">
        <v>6880</v>
      </c>
      <c r="D5155" t="s">
        <v>1709</v>
      </c>
      <c r="H5155" t="str">
        <f>INDEX('Vensim Variables'!$B:$B,MATCH(EPS!$B5155,'Vensim Variables'!$A:$A,0))</f>
        <v>g pollutant</v>
      </c>
      <c r="I5155" t="str">
        <f t="shared" si="160"/>
        <v>PM25</v>
      </c>
      <c r="J5155">
        <f>INDEX(NoSettings!$D:$D,MATCH(EPS!$A5155,NoSettings!$A:$A,0))</f>
        <v>21730200000</v>
      </c>
      <c r="K5155">
        <f>INDEX(GWP!$C$2:$C$13,MATCH(EPS!I5155,GWP!$B$2:$B$13,0))</f>
        <v>0</v>
      </c>
      <c r="L5155" s="4">
        <f t="shared" si="161"/>
        <v>0</v>
      </c>
    </row>
    <row r="5156" spans="1:12">
      <c r="A5156" t="s">
        <v>6652</v>
      </c>
      <c r="B5156" t="s">
        <v>6</v>
      </c>
      <c r="C5156" t="s">
        <v>6880</v>
      </c>
      <c r="D5156" t="s">
        <v>1710</v>
      </c>
      <c r="H5156" t="str">
        <f>INDEX('Vensim Variables'!$B:$B,MATCH(EPS!$B5156,'Vensim Variables'!$A:$A,0))</f>
        <v>g pollutant</v>
      </c>
      <c r="I5156" t="str">
        <f t="shared" si="160"/>
        <v>SOx</v>
      </c>
      <c r="J5156">
        <f>INDEX(NoSettings!$D:$D,MATCH(EPS!$A5156,NoSettings!$A:$A,0))</f>
        <v>2461630000</v>
      </c>
      <c r="K5156">
        <f>INDEX(GWP!$C$2:$C$13,MATCH(EPS!I5156,GWP!$B$2:$B$13,0))</f>
        <v>0</v>
      </c>
      <c r="L5156" s="4">
        <f t="shared" si="161"/>
        <v>0</v>
      </c>
    </row>
    <row r="5157" spans="1:12">
      <c r="A5157" t="s">
        <v>6653</v>
      </c>
      <c r="B5157" t="s">
        <v>6</v>
      </c>
      <c r="C5157" t="s">
        <v>6880</v>
      </c>
      <c r="D5157" t="s">
        <v>1711</v>
      </c>
      <c r="H5157" t="str">
        <f>INDEX('Vensim Variables'!$B:$B,MATCH(EPS!$B5157,'Vensim Variables'!$A:$A,0))</f>
        <v>g pollutant</v>
      </c>
      <c r="I5157" t="str">
        <f t="shared" si="160"/>
        <v>BC</v>
      </c>
      <c r="J5157">
        <f>INDEX(NoSettings!$D:$D,MATCH(EPS!$A5157,NoSettings!$A:$A,0))</f>
        <v>804361000</v>
      </c>
      <c r="K5157">
        <f>INDEX(GWP!$C$2:$C$13,MATCH(EPS!I5157,GWP!$B$2:$B$13,0))</f>
        <v>0</v>
      </c>
      <c r="L5157" s="4">
        <f t="shared" si="161"/>
        <v>0</v>
      </c>
    </row>
    <row r="5158" spans="1:12">
      <c r="A5158" t="s">
        <v>6654</v>
      </c>
      <c r="B5158" t="s">
        <v>6</v>
      </c>
      <c r="C5158" t="s">
        <v>6880</v>
      </c>
      <c r="D5158" t="s">
        <v>1712</v>
      </c>
      <c r="H5158" t="str">
        <f>INDEX('Vensim Variables'!$B:$B,MATCH(EPS!$B5158,'Vensim Variables'!$A:$A,0))</f>
        <v>g pollutant</v>
      </c>
      <c r="I5158" t="str">
        <f t="shared" si="160"/>
        <v>OC</v>
      </c>
      <c r="J5158">
        <f>INDEX(NoSettings!$D:$D,MATCH(EPS!$A5158,NoSettings!$A:$A,0))</f>
        <v>7637230000</v>
      </c>
      <c r="K5158">
        <f>INDEX(GWP!$C$2:$C$13,MATCH(EPS!I5158,GWP!$B$2:$B$13,0))</f>
        <v>0</v>
      </c>
      <c r="L5158" s="4">
        <f t="shared" si="161"/>
        <v>0</v>
      </c>
    </row>
    <row r="5159" spans="1:12">
      <c r="A5159" t="s">
        <v>6655</v>
      </c>
      <c r="B5159" t="s">
        <v>6</v>
      </c>
      <c r="C5159" t="s">
        <v>6880</v>
      </c>
      <c r="D5159" t="s">
        <v>1713</v>
      </c>
      <c r="H5159" t="str">
        <f>INDEX('Vensim Variables'!$B:$B,MATCH(EPS!$B5159,'Vensim Variables'!$A:$A,0))</f>
        <v>g pollutant</v>
      </c>
      <c r="I5159" t="str">
        <f t="shared" si="160"/>
        <v>CH4</v>
      </c>
      <c r="J5159">
        <f>INDEX(NoSettings!$D:$D,MATCH(EPS!$A5159,NoSettings!$A:$A,0))</f>
        <v>79162300</v>
      </c>
      <c r="K5159">
        <f>INDEX(GWP!$C$2:$C$13,MATCH(EPS!I5159,GWP!$B$2:$B$13,0))</f>
        <v>28</v>
      </c>
      <c r="L5159" s="4">
        <f t="shared" si="161"/>
        <v>2.2165444000000001E-3</v>
      </c>
    </row>
    <row r="5160" spans="1:12">
      <c r="A5160" t="s">
        <v>6656</v>
      </c>
      <c r="B5160" t="s">
        <v>6</v>
      </c>
      <c r="C5160" t="s">
        <v>6880</v>
      </c>
      <c r="D5160" t="s">
        <v>1714</v>
      </c>
      <c r="H5160" t="str">
        <f>INDEX('Vensim Variables'!$B:$B,MATCH(EPS!$B5160,'Vensim Variables'!$A:$A,0))</f>
        <v>g pollutant</v>
      </c>
      <c r="I5160" t="str">
        <f t="shared" si="160"/>
        <v>N2O</v>
      </c>
      <c r="J5160">
        <f>INDEX(NoSettings!$D:$D,MATCH(EPS!$A5160,NoSettings!$A:$A,0))</f>
        <v>9194070</v>
      </c>
      <c r="K5160">
        <f>INDEX(GWP!$C$2:$C$13,MATCH(EPS!I5160,GWP!$B$2:$B$13,0))</f>
        <v>265</v>
      </c>
      <c r="L5160" s="4">
        <f t="shared" si="161"/>
        <v>2.43642855E-3</v>
      </c>
    </row>
    <row r="5161" spans="1:12">
      <c r="A5161" t="s">
        <v>6657</v>
      </c>
      <c r="B5161" t="s">
        <v>6</v>
      </c>
      <c r="C5161" t="s">
        <v>6880</v>
      </c>
      <c r="D5161" t="s">
        <v>1715</v>
      </c>
      <c r="H5161" t="str">
        <f>INDEX('Vensim Variables'!$B:$B,MATCH(EPS!$B5161,'Vensim Variables'!$A:$A,0))</f>
        <v>g pollutant</v>
      </c>
      <c r="I5161" t="str">
        <f t="shared" si="160"/>
        <v>F gases</v>
      </c>
      <c r="J5161">
        <f>INDEX(NoSettings!$D:$D,MATCH(EPS!$A5161,NoSettings!$A:$A,0))</f>
        <v>0</v>
      </c>
      <c r="K5161">
        <f>INDEX(GWP!$C$2:$C$13,MATCH(EPS!I5161,GWP!$B$2:$B$13,0))</f>
        <v>1</v>
      </c>
      <c r="L5161" s="4">
        <f t="shared" si="161"/>
        <v>0</v>
      </c>
    </row>
    <row r="5162" spans="1:12">
      <c r="A5162" t="s">
        <v>6658</v>
      </c>
      <c r="B5162" t="s">
        <v>6</v>
      </c>
      <c r="C5162" t="s">
        <v>6881</v>
      </c>
      <c r="D5162" t="s">
        <v>1702</v>
      </c>
      <c r="H5162" t="str">
        <f>INDEX('Vensim Variables'!$B:$B,MATCH(EPS!$B5162,'Vensim Variables'!$A:$A,0))</f>
        <v>g pollutant</v>
      </c>
      <c r="I5162" t="str">
        <f t="shared" si="160"/>
        <v>CO2</v>
      </c>
      <c r="J5162">
        <f>INDEX(NoSettings!$D:$D,MATCH(EPS!$A5162,NoSettings!$A:$A,0))</f>
        <v>36502800000000</v>
      </c>
      <c r="K5162">
        <f>INDEX(GWP!$C$2:$C$13,MATCH(EPS!I5162,GWP!$B$2:$B$13,0))</f>
        <v>1</v>
      </c>
      <c r="L5162" s="4">
        <f t="shared" si="161"/>
        <v>36.502800000000001</v>
      </c>
    </row>
    <row r="5163" spans="1:12">
      <c r="A5163" t="s">
        <v>6659</v>
      </c>
      <c r="B5163" t="s">
        <v>6</v>
      </c>
      <c r="C5163" t="s">
        <v>6881</v>
      </c>
      <c r="D5163" t="s">
        <v>1705</v>
      </c>
      <c r="H5163" t="str">
        <f>INDEX('Vensim Variables'!$B:$B,MATCH(EPS!$B5163,'Vensim Variables'!$A:$A,0))</f>
        <v>g pollutant</v>
      </c>
      <c r="I5163" t="str">
        <f t="shared" si="160"/>
        <v>VOC</v>
      </c>
      <c r="J5163">
        <f>INDEX(NoSettings!$D:$D,MATCH(EPS!$A5163,NoSettings!$A:$A,0))</f>
        <v>141458000000</v>
      </c>
      <c r="K5163">
        <f>INDEX(GWP!$C$2:$C$13,MATCH(EPS!I5163,GWP!$B$2:$B$13,0))</f>
        <v>0</v>
      </c>
      <c r="L5163" s="4">
        <f t="shared" si="161"/>
        <v>0</v>
      </c>
    </row>
    <row r="5164" spans="1:12">
      <c r="A5164" t="s">
        <v>6660</v>
      </c>
      <c r="B5164" t="s">
        <v>6</v>
      </c>
      <c r="C5164" t="s">
        <v>6881</v>
      </c>
      <c r="D5164" t="s">
        <v>1706</v>
      </c>
      <c r="H5164" t="str">
        <f>INDEX('Vensim Variables'!$B:$B,MATCH(EPS!$B5164,'Vensim Variables'!$A:$A,0))</f>
        <v>g pollutant</v>
      </c>
      <c r="I5164" t="str">
        <f t="shared" si="160"/>
        <v>CO</v>
      </c>
      <c r="J5164">
        <f>INDEX(NoSettings!$D:$D,MATCH(EPS!$A5164,NoSettings!$A:$A,0))</f>
        <v>224644000000</v>
      </c>
      <c r="K5164">
        <f>INDEX(GWP!$C$2:$C$13,MATCH(EPS!I5164,GWP!$B$2:$B$13,0))</f>
        <v>0</v>
      </c>
      <c r="L5164" s="4">
        <f t="shared" si="161"/>
        <v>0</v>
      </c>
    </row>
    <row r="5165" spans="1:12">
      <c r="A5165" t="s">
        <v>6661</v>
      </c>
      <c r="B5165" t="s">
        <v>6</v>
      </c>
      <c r="C5165" t="s">
        <v>6881</v>
      </c>
      <c r="D5165" t="s">
        <v>1707</v>
      </c>
      <c r="H5165" t="str">
        <f>INDEX('Vensim Variables'!$B:$B,MATCH(EPS!$B5165,'Vensim Variables'!$A:$A,0))</f>
        <v>g pollutant</v>
      </c>
      <c r="I5165" t="str">
        <f t="shared" si="160"/>
        <v>NOx</v>
      </c>
      <c r="J5165">
        <f>INDEX(NoSettings!$D:$D,MATCH(EPS!$A5165,NoSettings!$A:$A,0))</f>
        <v>151979000000</v>
      </c>
      <c r="K5165">
        <f>INDEX(GWP!$C$2:$C$13,MATCH(EPS!I5165,GWP!$B$2:$B$13,0))</f>
        <v>0</v>
      </c>
      <c r="L5165" s="4">
        <f t="shared" si="161"/>
        <v>0</v>
      </c>
    </row>
    <row r="5166" spans="1:12">
      <c r="A5166" t="s">
        <v>6662</v>
      </c>
      <c r="B5166" t="s">
        <v>6</v>
      </c>
      <c r="C5166" t="s">
        <v>6881</v>
      </c>
      <c r="D5166" t="s">
        <v>1708</v>
      </c>
      <c r="H5166" t="str">
        <f>INDEX('Vensim Variables'!$B:$B,MATCH(EPS!$B5166,'Vensim Variables'!$A:$A,0))</f>
        <v>g pollutant</v>
      </c>
      <c r="I5166" t="str">
        <f t="shared" si="160"/>
        <v>PM10</v>
      </c>
      <c r="J5166">
        <f>INDEX(NoSettings!$D:$D,MATCH(EPS!$A5166,NoSettings!$A:$A,0))</f>
        <v>118198000000</v>
      </c>
      <c r="K5166">
        <f>INDEX(GWP!$C$2:$C$13,MATCH(EPS!I5166,GWP!$B$2:$B$13,0))</f>
        <v>0</v>
      </c>
      <c r="L5166" s="4">
        <f t="shared" si="161"/>
        <v>0</v>
      </c>
    </row>
    <row r="5167" spans="1:12">
      <c r="A5167" t="s">
        <v>6663</v>
      </c>
      <c r="B5167" t="s">
        <v>6</v>
      </c>
      <c r="C5167" t="s">
        <v>6881</v>
      </c>
      <c r="D5167" t="s">
        <v>1709</v>
      </c>
      <c r="H5167" t="str">
        <f>INDEX('Vensim Variables'!$B:$B,MATCH(EPS!$B5167,'Vensim Variables'!$A:$A,0))</f>
        <v>g pollutant</v>
      </c>
      <c r="I5167" t="str">
        <f t="shared" si="160"/>
        <v>PM25</v>
      </c>
      <c r="J5167">
        <f>INDEX(NoSettings!$D:$D,MATCH(EPS!$A5167,NoSettings!$A:$A,0))</f>
        <v>98934600000</v>
      </c>
      <c r="K5167">
        <f>INDEX(GWP!$C$2:$C$13,MATCH(EPS!I5167,GWP!$B$2:$B$13,0))</f>
        <v>0</v>
      </c>
      <c r="L5167" s="4">
        <f t="shared" si="161"/>
        <v>0</v>
      </c>
    </row>
    <row r="5168" spans="1:12">
      <c r="A5168" t="s">
        <v>6664</v>
      </c>
      <c r="B5168" t="s">
        <v>6</v>
      </c>
      <c r="C5168" t="s">
        <v>6881</v>
      </c>
      <c r="D5168" t="s">
        <v>1710</v>
      </c>
      <c r="H5168" t="str">
        <f>INDEX('Vensim Variables'!$B:$B,MATCH(EPS!$B5168,'Vensim Variables'!$A:$A,0))</f>
        <v>g pollutant</v>
      </c>
      <c r="I5168" t="str">
        <f t="shared" si="160"/>
        <v>SOx</v>
      </c>
      <c r="J5168">
        <f>INDEX(NoSettings!$D:$D,MATCH(EPS!$A5168,NoSettings!$A:$A,0))</f>
        <v>35922100000</v>
      </c>
      <c r="K5168">
        <f>INDEX(GWP!$C$2:$C$13,MATCH(EPS!I5168,GWP!$B$2:$B$13,0))</f>
        <v>0</v>
      </c>
      <c r="L5168" s="4">
        <f t="shared" si="161"/>
        <v>0</v>
      </c>
    </row>
    <row r="5169" spans="1:12">
      <c r="A5169" t="s">
        <v>6665</v>
      </c>
      <c r="B5169" t="s">
        <v>6</v>
      </c>
      <c r="C5169" t="s">
        <v>6881</v>
      </c>
      <c r="D5169" t="s">
        <v>1711</v>
      </c>
      <c r="H5169" t="str">
        <f>INDEX('Vensim Variables'!$B:$B,MATCH(EPS!$B5169,'Vensim Variables'!$A:$A,0))</f>
        <v>g pollutant</v>
      </c>
      <c r="I5169" t="str">
        <f t="shared" si="160"/>
        <v>BC</v>
      </c>
      <c r="J5169">
        <f>INDEX(NoSettings!$D:$D,MATCH(EPS!$A5169,NoSettings!$A:$A,0))</f>
        <v>3445020000</v>
      </c>
      <c r="K5169">
        <f>INDEX(GWP!$C$2:$C$13,MATCH(EPS!I5169,GWP!$B$2:$B$13,0))</f>
        <v>0</v>
      </c>
      <c r="L5169" s="4">
        <f t="shared" si="161"/>
        <v>0</v>
      </c>
    </row>
    <row r="5170" spans="1:12">
      <c r="A5170" t="s">
        <v>6666</v>
      </c>
      <c r="B5170" t="s">
        <v>6</v>
      </c>
      <c r="C5170" t="s">
        <v>6881</v>
      </c>
      <c r="D5170" t="s">
        <v>1712</v>
      </c>
      <c r="H5170" t="str">
        <f>INDEX('Vensim Variables'!$B:$B,MATCH(EPS!$B5170,'Vensim Variables'!$A:$A,0))</f>
        <v>g pollutant</v>
      </c>
      <c r="I5170" t="str">
        <f t="shared" si="160"/>
        <v>OC</v>
      </c>
      <c r="J5170">
        <f>INDEX(NoSettings!$D:$D,MATCH(EPS!$A5170,NoSettings!$A:$A,0))</f>
        <v>30685200000</v>
      </c>
      <c r="K5170">
        <f>INDEX(GWP!$C$2:$C$13,MATCH(EPS!I5170,GWP!$B$2:$B$13,0))</f>
        <v>0</v>
      </c>
      <c r="L5170" s="4">
        <f t="shared" si="161"/>
        <v>0</v>
      </c>
    </row>
    <row r="5171" spans="1:12">
      <c r="A5171" t="s">
        <v>6667</v>
      </c>
      <c r="B5171" t="s">
        <v>6</v>
      </c>
      <c r="C5171" t="s">
        <v>6881</v>
      </c>
      <c r="D5171" t="s">
        <v>1713</v>
      </c>
      <c r="H5171" t="str">
        <f>INDEX('Vensim Variables'!$B:$B,MATCH(EPS!$B5171,'Vensim Variables'!$A:$A,0))</f>
        <v>g pollutant</v>
      </c>
      <c r="I5171" t="str">
        <f t="shared" si="160"/>
        <v>CH4</v>
      </c>
      <c r="J5171">
        <f>INDEX(NoSettings!$D:$D,MATCH(EPS!$A5171,NoSettings!$A:$A,0))</f>
        <v>1026310000</v>
      </c>
      <c r="K5171">
        <f>INDEX(GWP!$C$2:$C$13,MATCH(EPS!I5171,GWP!$B$2:$B$13,0))</f>
        <v>28</v>
      </c>
      <c r="L5171" s="4">
        <f t="shared" si="161"/>
        <v>2.8736680000000001E-2</v>
      </c>
    </row>
    <row r="5172" spans="1:12">
      <c r="A5172" t="s">
        <v>6668</v>
      </c>
      <c r="B5172" t="s">
        <v>6</v>
      </c>
      <c r="C5172" t="s">
        <v>6881</v>
      </c>
      <c r="D5172" t="s">
        <v>1714</v>
      </c>
      <c r="H5172" t="str">
        <f>INDEX('Vensim Variables'!$B:$B,MATCH(EPS!$B5172,'Vensim Variables'!$A:$A,0))</f>
        <v>g pollutant</v>
      </c>
      <c r="I5172" t="str">
        <f t="shared" si="160"/>
        <v>N2O</v>
      </c>
      <c r="J5172">
        <f>INDEX(NoSettings!$D:$D,MATCH(EPS!$A5172,NoSettings!$A:$A,0))</f>
        <v>124807000</v>
      </c>
      <c r="K5172">
        <f>INDEX(GWP!$C$2:$C$13,MATCH(EPS!I5172,GWP!$B$2:$B$13,0))</f>
        <v>265</v>
      </c>
      <c r="L5172" s="4">
        <f t="shared" si="161"/>
        <v>3.3073854999999999E-2</v>
      </c>
    </row>
    <row r="5173" spans="1:12">
      <c r="A5173" t="s">
        <v>6669</v>
      </c>
      <c r="B5173" t="s">
        <v>6</v>
      </c>
      <c r="C5173" t="s">
        <v>6881</v>
      </c>
      <c r="D5173" t="s">
        <v>1715</v>
      </c>
      <c r="H5173" t="str">
        <f>INDEX('Vensim Variables'!$B:$B,MATCH(EPS!$B5173,'Vensim Variables'!$A:$A,0))</f>
        <v>g pollutant</v>
      </c>
      <c r="I5173" t="str">
        <f t="shared" si="160"/>
        <v>F gases</v>
      </c>
      <c r="J5173">
        <f>INDEX(NoSettings!$D:$D,MATCH(EPS!$A5173,NoSettings!$A:$A,0))</f>
        <v>0</v>
      </c>
      <c r="K5173">
        <f>INDEX(GWP!$C$2:$C$13,MATCH(EPS!I5173,GWP!$B$2:$B$13,0))</f>
        <v>1</v>
      </c>
      <c r="L5173" s="4">
        <f t="shared" si="161"/>
        <v>0</v>
      </c>
    </row>
    <row r="5174" spans="1:12">
      <c r="A5174" t="s">
        <v>6670</v>
      </c>
      <c r="B5174" t="s">
        <v>6</v>
      </c>
      <c r="C5174" t="s">
        <v>6882</v>
      </c>
      <c r="D5174" t="s">
        <v>1702</v>
      </c>
      <c r="H5174" t="str">
        <f>INDEX('Vensim Variables'!$B:$B,MATCH(EPS!$B5174,'Vensim Variables'!$A:$A,0))</f>
        <v>g pollutant</v>
      </c>
      <c r="I5174" t="str">
        <f t="shared" si="160"/>
        <v>CO2</v>
      </c>
      <c r="J5174">
        <f>INDEX(NoSettings!$D:$D,MATCH(EPS!$A5174,NoSettings!$A:$A,0))</f>
        <v>273349000000000</v>
      </c>
      <c r="K5174">
        <f>INDEX(GWP!$C$2:$C$13,MATCH(EPS!I5174,GWP!$B$2:$B$13,0))</f>
        <v>1</v>
      </c>
      <c r="L5174" s="4">
        <f t="shared" si="161"/>
        <v>273.34899999999999</v>
      </c>
    </row>
    <row r="5175" spans="1:12">
      <c r="A5175" t="s">
        <v>6671</v>
      </c>
      <c r="B5175" t="s">
        <v>6</v>
      </c>
      <c r="C5175" t="s">
        <v>6882</v>
      </c>
      <c r="D5175" t="s">
        <v>1705</v>
      </c>
      <c r="H5175" t="str">
        <f>INDEX('Vensim Variables'!$B:$B,MATCH(EPS!$B5175,'Vensim Variables'!$A:$A,0))</f>
        <v>g pollutant</v>
      </c>
      <c r="I5175" t="str">
        <f t="shared" si="160"/>
        <v>VOC</v>
      </c>
      <c r="J5175">
        <f>INDEX(NoSettings!$D:$D,MATCH(EPS!$A5175,NoSettings!$A:$A,0))</f>
        <v>177669000000</v>
      </c>
      <c r="K5175">
        <f>INDEX(GWP!$C$2:$C$13,MATCH(EPS!I5175,GWP!$B$2:$B$13,0))</f>
        <v>0</v>
      </c>
      <c r="L5175" s="4">
        <f t="shared" si="161"/>
        <v>0</v>
      </c>
    </row>
    <row r="5176" spans="1:12">
      <c r="A5176" t="s">
        <v>6672</v>
      </c>
      <c r="B5176" t="s">
        <v>6</v>
      </c>
      <c r="C5176" t="s">
        <v>6882</v>
      </c>
      <c r="D5176" t="s">
        <v>1706</v>
      </c>
      <c r="H5176" t="str">
        <f>INDEX('Vensim Variables'!$B:$B,MATCH(EPS!$B5176,'Vensim Variables'!$A:$A,0))</f>
        <v>g pollutant</v>
      </c>
      <c r="I5176" t="str">
        <f t="shared" si="160"/>
        <v>CO</v>
      </c>
      <c r="J5176">
        <f>INDEX(NoSettings!$D:$D,MATCH(EPS!$A5176,NoSettings!$A:$A,0))</f>
        <v>198898000000</v>
      </c>
      <c r="K5176">
        <f>INDEX(GWP!$C$2:$C$13,MATCH(EPS!I5176,GWP!$B$2:$B$13,0))</f>
        <v>0</v>
      </c>
      <c r="L5176" s="4">
        <f t="shared" si="161"/>
        <v>0</v>
      </c>
    </row>
    <row r="5177" spans="1:12">
      <c r="A5177" t="s">
        <v>6673</v>
      </c>
      <c r="B5177" t="s">
        <v>6</v>
      </c>
      <c r="C5177" t="s">
        <v>6882</v>
      </c>
      <c r="D5177" t="s">
        <v>1707</v>
      </c>
      <c r="H5177" t="str">
        <f>INDEX('Vensim Variables'!$B:$B,MATCH(EPS!$B5177,'Vensim Variables'!$A:$A,0))</f>
        <v>g pollutant</v>
      </c>
      <c r="I5177" t="str">
        <f t="shared" si="160"/>
        <v>NOx</v>
      </c>
      <c r="J5177">
        <f>INDEX(NoSettings!$D:$D,MATCH(EPS!$A5177,NoSettings!$A:$A,0))</f>
        <v>183027000000</v>
      </c>
      <c r="K5177">
        <f>INDEX(GWP!$C$2:$C$13,MATCH(EPS!I5177,GWP!$B$2:$B$13,0))</f>
        <v>0</v>
      </c>
      <c r="L5177" s="4">
        <f t="shared" si="161"/>
        <v>0</v>
      </c>
    </row>
    <row r="5178" spans="1:12">
      <c r="A5178" t="s">
        <v>6674</v>
      </c>
      <c r="B5178" t="s">
        <v>6</v>
      </c>
      <c r="C5178" t="s">
        <v>6882</v>
      </c>
      <c r="D5178" t="s">
        <v>1708</v>
      </c>
      <c r="H5178" t="str">
        <f>INDEX('Vensim Variables'!$B:$B,MATCH(EPS!$B5178,'Vensim Variables'!$A:$A,0))</f>
        <v>g pollutant</v>
      </c>
      <c r="I5178" t="str">
        <f t="shared" si="160"/>
        <v>PM10</v>
      </c>
      <c r="J5178">
        <f>INDEX(NoSettings!$D:$D,MATCH(EPS!$A5178,NoSettings!$A:$A,0))</f>
        <v>99977100000</v>
      </c>
      <c r="K5178">
        <f>INDEX(GWP!$C$2:$C$13,MATCH(EPS!I5178,GWP!$B$2:$B$13,0))</f>
        <v>0</v>
      </c>
      <c r="L5178" s="4">
        <f t="shared" si="161"/>
        <v>0</v>
      </c>
    </row>
    <row r="5179" spans="1:12">
      <c r="A5179" t="s">
        <v>6675</v>
      </c>
      <c r="B5179" t="s">
        <v>6</v>
      </c>
      <c r="C5179" t="s">
        <v>6882</v>
      </c>
      <c r="D5179" t="s">
        <v>1709</v>
      </c>
      <c r="H5179" t="str">
        <f>INDEX('Vensim Variables'!$B:$B,MATCH(EPS!$B5179,'Vensim Variables'!$A:$A,0))</f>
        <v>g pollutant</v>
      </c>
      <c r="I5179" t="str">
        <f t="shared" si="160"/>
        <v>PM25</v>
      </c>
      <c r="J5179">
        <f>INDEX(NoSettings!$D:$D,MATCH(EPS!$A5179,NoSettings!$A:$A,0))</f>
        <v>84632900000</v>
      </c>
      <c r="K5179">
        <f>INDEX(GWP!$C$2:$C$13,MATCH(EPS!I5179,GWP!$B$2:$B$13,0))</f>
        <v>0</v>
      </c>
      <c r="L5179" s="4">
        <f t="shared" si="161"/>
        <v>0</v>
      </c>
    </row>
    <row r="5180" spans="1:12">
      <c r="A5180" t="s">
        <v>6676</v>
      </c>
      <c r="B5180" t="s">
        <v>6</v>
      </c>
      <c r="C5180" t="s">
        <v>6882</v>
      </c>
      <c r="D5180" t="s">
        <v>1710</v>
      </c>
      <c r="H5180" t="str">
        <f>INDEX('Vensim Variables'!$B:$B,MATCH(EPS!$B5180,'Vensim Variables'!$A:$A,0))</f>
        <v>g pollutant</v>
      </c>
      <c r="I5180" t="str">
        <f t="shared" si="160"/>
        <v>SOx</v>
      </c>
      <c r="J5180">
        <f>INDEX(NoSettings!$D:$D,MATCH(EPS!$A5180,NoSettings!$A:$A,0))</f>
        <v>66311100000</v>
      </c>
      <c r="K5180">
        <f>INDEX(GWP!$C$2:$C$13,MATCH(EPS!I5180,GWP!$B$2:$B$13,0))</f>
        <v>0</v>
      </c>
      <c r="L5180" s="4">
        <f t="shared" si="161"/>
        <v>0</v>
      </c>
    </row>
    <row r="5181" spans="1:12">
      <c r="A5181" t="s">
        <v>6677</v>
      </c>
      <c r="B5181" t="s">
        <v>6</v>
      </c>
      <c r="C5181" t="s">
        <v>6882</v>
      </c>
      <c r="D5181" t="s">
        <v>1711</v>
      </c>
      <c r="H5181" t="str">
        <f>INDEX('Vensim Variables'!$B:$B,MATCH(EPS!$B5181,'Vensim Variables'!$A:$A,0))</f>
        <v>g pollutant</v>
      </c>
      <c r="I5181" t="str">
        <f t="shared" si="160"/>
        <v>BC</v>
      </c>
      <c r="J5181">
        <f>INDEX(NoSettings!$D:$D,MATCH(EPS!$A5181,NoSettings!$A:$A,0))</f>
        <v>4013420000</v>
      </c>
      <c r="K5181">
        <f>INDEX(GWP!$C$2:$C$13,MATCH(EPS!I5181,GWP!$B$2:$B$13,0))</f>
        <v>0</v>
      </c>
      <c r="L5181" s="4">
        <f t="shared" si="161"/>
        <v>0</v>
      </c>
    </row>
    <row r="5182" spans="1:12">
      <c r="A5182" t="s">
        <v>6678</v>
      </c>
      <c r="B5182" t="s">
        <v>6</v>
      </c>
      <c r="C5182" t="s">
        <v>6882</v>
      </c>
      <c r="D5182" t="s">
        <v>1712</v>
      </c>
      <c r="H5182" t="str">
        <f>INDEX('Vensim Variables'!$B:$B,MATCH(EPS!$B5182,'Vensim Variables'!$A:$A,0))</f>
        <v>g pollutant</v>
      </c>
      <c r="I5182" t="str">
        <f t="shared" si="160"/>
        <v>OC</v>
      </c>
      <c r="J5182">
        <f>INDEX(NoSettings!$D:$D,MATCH(EPS!$A5182,NoSettings!$A:$A,0))</f>
        <v>26547400000</v>
      </c>
      <c r="K5182">
        <f>INDEX(GWP!$C$2:$C$13,MATCH(EPS!I5182,GWP!$B$2:$B$13,0))</f>
        <v>0</v>
      </c>
      <c r="L5182" s="4">
        <f t="shared" si="161"/>
        <v>0</v>
      </c>
    </row>
    <row r="5183" spans="1:12">
      <c r="A5183" t="s">
        <v>6679</v>
      </c>
      <c r="B5183" t="s">
        <v>6</v>
      </c>
      <c r="C5183" t="s">
        <v>6882</v>
      </c>
      <c r="D5183" t="s">
        <v>1713</v>
      </c>
      <c r="H5183" t="str">
        <f>INDEX('Vensim Variables'!$B:$B,MATCH(EPS!$B5183,'Vensim Variables'!$A:$A,0))</f>
        <v>g pollutant</v>
      </c>
      <c r="I5183" t="str">
        <f t="shared" si="160"/>
        <v>CH4</v>
      </c>
      <c r="J5183">
        <f>INDEX(NoSettings!$D:$D,MATCH(EPS!$A5183,NoSettings!$A:$A,0))</f>
        <v>6244800000</v>
      </c>
      <c r="K5183">
        <f>INDEX(GWP!$C$2:$C$13,MATCH(EPS!I5183,GWP!$B$2:$B$13,0))</f>
        <v>28</v>
      </c>
      <c r="L5183" s="4">
        <f t="shared" si="161"/>
        <v>0.17485439999999999</v>
      </c>
    </row>
    <row r="5184" spans="1:12">
      <c r="A5184" t="s">
        <v>6680</v>
      </c>
      <c r="B5184" t="s">
        <v>6</v>
      </c>
      <c r="C5184" t="s">
        <v>6882</v>
      </c>
      <c r="D5184" t="s">
        <v>1714</v>
      </c>
      <c r="H5184" t="str">
        <f>INDEX('Vensim Variables'!$B:$B,MATCH(EPS!$B5184,'Vensim Variables'!$A:$A,0))</f>
        <v>g pollutant</v>
      </c>
      <c r="I5184" t="str">
        <f t="shared" si="160"/>
        <v>N2O</v>
      </c>
      <c r="J5184">
        <f>INDEX(NoSettings!$D:$D,MATCH(EPS!$A5184,NoSettings!$A:$A,0))</f>
        <v>1175470000</v>
      </c>
      <c r="K5184">
        <f>INDEX(GWP!$C$2:$C$13,MATCH(EPS!I5184,GWP!$B$2:$B$13,0))</f>
        <v>265</v>
      </c>
      <c r="L5184" s="4">
        <f t="shared" si="161"/>
        <v>0.31149955000000001</v>
      </c>
    </row>
    <row r="5185" spans="1:12">
      <c r="A5185" t="s">
        <v>6681</v>
      </c>
      <c r="B5185" t="s">
        <v>6</v>
      </c>
      <c r="C5185" t="s">
        <v>6882</v>
      </c>
      <c r="D5185" t="s">
        <v>1715</v>
      </c>
      <c r="H5185" t="str">
        <f>INDEX('Vensim Variables'!$B:$B,MATCH(EPS!$B5185,'Vensim Variables'!$A:$A,0))</f>
        <v>g pollutant</v>
      </c>
      <c r="I5185" t="str">
        <f t="shared" si="160"/>
        <v>F gases</v>
      </c>
      <c r="J5185">
        <f>INDEX(NoSettings!$D:$D,MATCH(EPS!$A5185,NoSettings!$A:$A,0))</f>
        <v>0</v>
      </c>
      <c r="K5185">
        <f>INDEX(GWP!$C$2:$C$13,MATCH(EPS!I5185,GWP!$B$2:$B$13,0))</f>
        <v>1</v>
      </c>
      <c r="L5185" s="4">
        <f t="shared" si="161"/>
        <v>0</v>
      </c>
    </row>
    <row r="5186" spans="1:12">
      <c r="A5186" t="s">
        <v>6682</v>
      </c>
      <c r="B5186" t="s">
        <v>6</v>
      </c>
      <c r="C5186" t="s">
        <v>6883</v>
      </c>
      <c r="D5186" t="s">
        <v>1702</v>
      </c>
      <c r="H5186" t="str">
        <f>INDEX('Vensim Variables'!$B:$B,MATCH(EPS!$B5186,'Vensim Variables'!$A:$A,0))</f>
        <v>g pollutant</v>
      </c>
      <c r="I5186" t="str">
        <f t="shared" si="160"/>
        <v>CO2</v>
      </c>
      <c r="J5186">
        <f>INDEX(NoSettings!$D:$D,MATCH(EPS!$A5186,NoSettings!$A:$A,0))</f>
        <v>228007000000000</v>
      </c>
      <c r="K5186">
        <f>INDEX(GWP!$C$2:$C$13,MATCH(EPS!I5186,GWP!$B$2:$B$13,0))</f>
        <v>1</v>
      </c>
      <c r="L5186" s="4">
        <f t="shared" si="161"/>
        <v>228.00700000000001</v>
      </c>
    </row>
    <row r="5187" spans="1:12">
      <c r="A5187" t="s">
        <v>6683</v>
      </c>
      <c r="B5187" t="s">
        <v>6</v>
      </c>
      <c r="C5187" t="s">
        <v>6883</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INDEX(NoSettings!$D:$D,MATCH(EPS!$A5187,NoSettings!$A:$A,0))</f>
        <v>551896000000</v>
      </c>
      <c r="K5187">
        <f>INDEX(GWP!$C$2:$C$13,MATCH(EPS!I5187,GWP!$B$2:$B$13,0))</f>
        <v>0</v>
      </c>
      <c r="L5187" s="4">
        <f t="shared" ref="L5187:L5250" si="163">IF(H5187="g pollutant",K5187*J5187/10^12,IF(H5187="MMTCO2e",J5187,IF(H5187="MWh",J5187,0)))</f>
        <v>0</v>
      </c>
    </row>
    <row r="5188" spans="1:12">
      <c r="A5188" t="s">
        <v>6684</v>
      </c>
      <c r="B5188" t="s">
        <v>6</v>
      </c>
      <c r="C5188" t="s">
        <v>6883</v>
      </c>
      <c r="D5188" t="s">
        <v>1706</v>
      </c>
      <c r="H5188" t="str">
        <f>INDEX('Vensim Variables'!$B:$B,MATCH(EPS!$B5188,'Vensim Variables'!$A:$A,0))</f>
        <v>g pollutant</v>
      </c>
      <c r="I5188" t="str">
        <f t="shared" si="162"/>
        <v>CO</v>
      </c>
      <c r="J5188">
        <f>INDEX(NoSettings!$D:$D,MATCH(EPS!$A5188,NoSettings!$A:$A,0))</f>
        <v>204739000000</v>
      </c>
      <c r="K5188">
        <f>INDEX(GWP!$C$2:$C$13,MATCH(EPS!I5188,GWP!$B$2:$B$13,0))</f>
        <v>0</v>
      </c>
      <c r="L5188" s="4">
        <f t="shared" si="163"/>
        <v>0</v>
      </c>
    </row>
    <row r="5189" spans="1:12">
      <c r="A5189" t="s">
        <v>6685</v>
      </c>
      <c r="B5189" t="s">
        <v>6</v>
      </c>
      <c r="C5189" t="s">
        <v>6883</v>
      </c>
      <c r="D5189" t="s">
        <v>1707</v>
      </c>
      <c r="H5189" t="str">
        <f>INDEX('Vensim Variables'!$B:$B,MATCH(EPS!$B5189,'Vensim Variables'!$A:$A,0))</f>
        <v>g pollutant</v>
      </c>
      <c r="I5189" t="str">
        <f t="shared" si="162"/>
        <v>NOx</v>
      </c>
      <c r="J5189">
        <f>INDEX(NoSettings!$D:$D,MATCH(EPS!$A5189,NoSettings!$A:$A,0))</f>
        <v>166199000000</v>
      </c>
      <c r="K5189">
        <f>INDEX(GWP!$C$2:$C$13,MATCH(EPS!I5189,GWP!$B$2:$B$13,0))</f>
        <v>0</v>
      </c>
      <c r="L5189" s="4">
        <f t="shared" si="163"/>
        <v>0</v>
      </c>
    </row>
    <row r="5190" spans="1:12">
      <c r="A5190" t="s">
        <v>6686</v>
      </c>
      <c r="B5190" t="s">
        <v>6</v>
      </c>
      <c r="C5190" t="s">
        <v>6883</v>
      </c>
      <c r="D5190" t="s">
        <v>1708</v>
      </c>
      <c r="H5190" t="str">
        <f>INDEX('Vensim Variables'!$B:$B,MATCH(EPS!$B5190,'Vensim Variables'!$A:$A,0))</f>
        <v>g pollutant</v>
      </c>
      <c r="I5190" t="str">
        <f t="shared" si="162"/>
        <v>PM10</v>
      </c>
      <c r="J5190">
        <f>INDEX(NoSettings!$D:$D,MATCH(EPS!$A5190,NoSettings!$A:$A,0))</f>
        <v>35691800000</v>
      </c>
      <c r="K5190">
        <f>INDEX(GWP!$C$2:$C$13,MATCH(EPS!I5190,GWP!$B$2:$B$13,0))</f>
        <v>0</v>
      </c>
      <c r="L5190" s="4">
        <f t="shared" si="163"/>
        <v>0</v>
      </c>
    </row>
    <row r="5191" spans="1:12">
      <c r="A5191" t="s">
        <v>6687</v>
      </c>
      <c r="B5191" t="s">
        <v>6</v>
      </c>
      <c r="C5191" t="s">
        <v>6883</v>
      </c>
      <c r="D5191" t="s">
        <v>1709</v>
      </c>
      <c r="H5191" t="str">
        <f>INDEX('Vensim Variables'!$B:$B,MATCH(EPS!$B5191,'Vensim Variables'!$A:$A,0))</f>
        <v>g pollutant</v>
      </c>
      <c r="I5191" t="str">
        <f t="shared" si="162"/>
        <v>PM25</v>
      </c>
      <c r="J5191">
        <f>INDEX(NoSettings!$D:$D,MATCH(EPS!$A5191,NoSettings!$A:$A,0))</f>
        <v>29140100000</v>
      </c>
      <c r="K5191">
        <f>INDEX(GWP!$C$2:$C$13,MATCH(EPS!I5191,GWP!$B$2:$B$13,0))</f>
        <v>0</v>
      </c>
      <c r="L5191" s="4">
        <f t="shared" si="163"/>
        <v>0</v>
      </c>
    </row>
    <row r="5192" spans="1:12">
      <c r="A5192" t="s">
        <v>6688</v>
      </c>
      <c r="B5192" t="s">
        <v>6</v>
      </c>
      <c r="C5192" t="s">
        <v>6883</v>
      </c>
      <c r="D5192" t="s">
        <v>1710</v>
      </c>
      <c r="H5192" t="str">
        <f>INDEX('Vensim Variables'!$B:$B,MATCH(EPS!$B5192,'Vensim Variables'!$A:$A,0))</f>
        <v>g pollutant</v>
      </c>
      <c r="I5192" t="str">
        <f t="shared" si="162"/>
        <v>SOx</v>
      </c>
      <c r="J5192">
        <f>INDEX(NoSettings!$D:$D,MATCH(EPS!$A5192,NoSettings!$A:$A,0))</f>
        <v>107728000000</v>
      </c>
      <c r="K5192">
        <f>INDEX(GWP!$C$2:$C$13,MATCH(EPS!I5192,GWP!$B$2:$B$13,0))</f>
        <v>0</v>
      </c>
      <c r="L5192" s="4">
        <f t="shared" si="163"/>
        <v>0</v>
      </c>
    </row>
    <row r="5193" spans="1:12">
      <c r="A5193" t="s">
        <v>6689</v>
      </c>
      <c r="B5193" t="s">
        <v>6</v>
      </c>
      <c r="C5193" t="s">
        <v>6883</v>
      </c>
      <c r="D5193" t="s">
        <v>1711</v>
      </c>
      <c r="H5193" t="str">
        <f>INDEX('Vensim Variables'!$B:$B,MATCH(EPS!$B5193,'Vensim Variables'!$A:$A,0))</f>
        <v>g pollutant</v>
      </c>
      <c r="I5193" t="str">
        <f t="shared" si="162"/>
        <v>BC</v>
      </c>
      <c r="J5193">
        <f>INDEX(NoSettings!$D:$D,MATCH(EPS!$A5193,NoSettings!$A:$A,0))</f>
        <v>787714000</v>
      </c>
      <c r="K5193">
        <f>INDEX(GWP!$C$2:$C$13,MATCH(EPS!I5193,GWP!$B$2:$B$13,0))</f>
        <v>0</v>
      </c>
      <c r="L5193" s="4">
        <f t="shared" si="163"/>
        <v>0</v>
      </c>
    </row>
    <row r="5194" spans="1:12">
      <c r="A5194" t="s">
        <v>6690</v>
      </c>
      <c r="B5194" t="s">
        <v>6</v>
      </c>
      <c r="C5194" t="s">
        <v>6883</v>
      </c>
      <c r="D5194" t="s">
        <v>1712</v>
      </c>
      <c r="H5194" t="str">
        <f>INDEX('Vensim Variables'!$B:$B,MATCH(EPS!$B5194,'Vensim Variables'!$A:$A,0))</f>
        <v>g pollutant</v>
      </c>
      <c r="I5194" t="str">
        <f t="shared" si="162"/>
        <v>OC</v>
      </c>
      <c r="J5194">
        <f>INDEX(NoSettings!$D:$D,MATCH(EPS!$A5194,NoSettings!$A:$A,0))</f>
        <v>4607210000</v>
      </c>
      <c r="K5194">
        <f>INDEX(GWP!$C$2:$C$13,MATCH(EPS!I5194,GWP!$B$2:$B$13,0))</f>
        <v>0</v>
      </c>
      <c r="L5194" s="4">
        <f t="shared" si="163"/>
        <v>0</v>
      </c>
    </row>
    <row r="5195" spans="1:12">
      <c r="A5195" t="s">
        <v>6691</v>
      </c>
      <c r="B5195" t="s">
        <v>6</v>
      </c>
      <c r="C5195" t="s">
        <v>6883</v>
      </c>
      <c r="D5195" t="s">
        <v>1713</v>
      </c>
      <c r="H5195" t="str">
        <f>INDEX('Vensim Variables'!$B:$B,MATCH(EPS!$B5195,'Vensim Variables'!$A:$A,0))</f>
        <v>g pollutant</v>
      </c>
      <c r="I5195" t="str">
        <f t="shared" si="162"/>
        <v>CH4</v>
      </c>
      <c r="J5195">
        <f>INDEX(NoSettings!$D:$D,MATCH(EPS!$A5195,NoSettings!$A:$A,0))</f>
        <v>2608830000</v>
      </c>
      <c r="K5195">
        <f>INDEX(GWP!$C$2:$C$13,MATCH(EPS!I5195,GWP!$B$2:$B$13,0))</f>
        <v>28</v>
      </c>
      <c r="L5195" s="4">
        <f t="shared" si="163"/>
        <v>7.3047239999999999E-2</v>
      </c>
    </row>
    <row r="5196" spans="1:12">
      <c r="A5196" t="s">
        <v>6692</v>
      </c>
      <c r="B5196" t="s">
        <v>6</v>
      </c>
      <c r="C5196" t="s">
        <v>6883</v>
      </c>
      <c r="D5196" t="s">
        <v>1714</v>
      </c>
      <c r="H5196" t="str">
        <f>INDEX('Vensim Variables'!$B:$B,MATCH(EPS!$B5196,'Vensim Variables'!$A:$A,0))</f>
        <v>g pollutant</v>
      </c>
      <c r="I5196" t="str">
        <f t="shared" si="162"/>
        <v>N2O</v>
      </c>
      <c r="J5196">
        <f>INDEX(NoSettings!$D:$D,MATCH(EPS!$A5196,NoSettings!$A:$A,0))</f>
        <v>73834500000</v>
      </c>
      <c r="K5196">
        <f>INDEX(GWP!$C$2:$C$13,MATCH(EPS!I5196,GWP!$B$2:$B$13,0))</f>
        <v>265</v>
      </c>
      <c r="L5196" s="4">
        <f t="shared" si="163"/>
        <v>19.566142500000002</v>
      </c>
    </row>
    <row r="5197" spans="1:12">
      <c r="A5197" t="s">
        <v>6693</v>
      </c>
      <c r="B5197" t="s">
        <v>6</v>
      </c>
      <c r="C5197" t="s">
        <v>6883</v>
      </c>
      <c r="D5197" t="s">
        <v>1715</v>
      </c>
      <c r="H5197" t="str">
        <f>INDEX('Vensim Variables'!$B:$B,MATCH(EPS!$B5197,'Vensim Variables'!$A:$A,0))</f>
        <v>g pollutant</v>
      </c>
      <c r="I5197" t="str">
        <f t="shared" si="162"/>
        <v>F gases</v>
      </c>
      <c r="J5197">
        <f>INDEX(NoSettings!$D:$D,MATCH(EPS!$A5197,NoSettings!$A:$A,0))</f>
        <v>190700000000000</v>
      </c>
      <c r="K5197">
        <f>INDEX(GWP!$C$2:$C$13,MATCH(EPS!I5197,GWP!$B$2:$B$13,0))</f>
        <v>1</v>
      </c>
      <c r="L5197" s="4">
        <f t="shared" si="163"/>
        <v>190.7</v>
      </c>
    </row>
    <row r="5198" spans="1:12">
      <c r="A5198" t="s">
        <v>6694</v>
      </c>
      <c r="B5198" t="s">
        <v>6</v>
      </c>
      <c r="C5198" t="s">
        <v>6884</v>
      </c>
      <c r="D5198" t="s">
        <v>1702</v>
      </c>
      <c r="H5198" t="str">
        <f>INDEX('Vensim Variables'!$B:$B,MATCH(EPS!$B5198,'Vensim Variables'!$A:$A,0))</f>
        <v>g pollutant</v>
      </c>
      <c r="I5198" t="str">
        <f t="shared" si="162"/>
        <v>CO2</v>
      </c>
      <c r="J5198">
        <f>INDEX(NoSettings!$D:$D,MATCH(EPS!$A5198,NoSettings!$A:$A,0))</f>
        <v>4316830000000</v>
      </c>
      <c r="K5198">
        <f>INDEX(GWP!$C$2:$C$13,MATCH(EPS!I5198,GWP!$B$2:$B$13,0))</f>
        <v>1</v>
      </c>
      <c r="L5198" s="4">
        <f t="shared" si="163"/>
        <v>4.3168300000000004</v>
      </c>
    </row>
    <row r="5199" spans="1:12">
      <c r="A5199" t="s">
        <v>6695</v>
      </c>
      <c r="B5199" t="s">
        <v>6</v>
      </c>
      <c r="C5199" t="s">
        <v>6884</v>
      </c>
      <c r="D5199" t="s">
        <v>1705</v>
      </c>
      <c r="H5199" t="str">
        <f>INDEX('Vensim Variables'!$B:$B,MATCH(EPS!$B5199,'Vensim Variables'!$A:$A,0))</f>
        <v>g pollutant</v>
      </c>
      <c r="I5199" t="str">
        <f t="shared" si="162"/>
        <v>VOC</v>
      </c>
      <c r="J5199">
        <f>INDEX(NoSettings!$D:$D,MATCH(EPS!$A5199,NoSettings!$A:$A,0))</f>
        <v>484476000</v>
      </c>
      <c r="K5199">
        <f>INDEX(GWP!$C$2:$C$13,MATCH(EPS!I5199,GWP!$B$2:$B$13,0))</f>
        <v>0</v>
      </c>
      <c r="L5199" s="4">
        <f t="shared" si="163"/>
        <v>0</v>
      </c>
    </row>
    <row r="5200" spans="1:12">
      <c r="A5200" t="s">
        <v>6696</v>
      </c>
      <c r="B5200" t="s">
        <v>6</v>
      </c>
      <c r="C5200" t="s">
        <v>6884</v>
      </c>
      <c r="D5200" t="s">
        <v>1706</v>
      </c>
      <c r="H5200" t="str">
        <f>INDEX('Vensim Variables'!$B:$B,MATCH(EPS!$B5200,'Vensim Variables'!$A:$A,0))</f>
        <v>g pollutant</v>
      </c>
      <c r="I5200" t="str">
        <f t="shared" si="162"/>
        <v>CO</v>
      </c>
      <c r="J5200">
        <f>INDEX(NoSettings!$D:$D,MATCH(EPS!$A5200,NoSettings!$A:$A,0))</f>
        <v>2945430000</v>
      </c>
      <c r="K5200">
        <f>INDEX(GWP!$C$2:$C$13,MATCH(EPS!I5200,GWP!$B$2:$B$13,0))</f>
        <v>0</v>
      </c>
      <c r="L5200" s="4">
        <f t="shared" si="163"/>
        <v>0</v>
      </c>
    </row>
    <row r="5201" spans="1:12">
      <c r="A5201" t="s">
        <v>6697</v>
      </c>
      <c r="B5201" t="s">
        <v>6</v>
      </c>
      <c r="C5201" t="s">
        <v>6884</v>
      </c>
      <c r="D5201" t="s">
        <v>1707</v>
      </c>
      <c r="H5201" t="str">
        <f>INDEX('Vensim Variables'!$B:$B,MATCH(EPS!$B5201,'Vensim Variables'!$A:$A,0))</f>
        <v>g pollutant</v>
      </c>
      <c r="I5201" t="str">
        <f t="shared" si="162"/>
        <v>NOx</v>
      </c>
      <c r="J5201">
        <f>INDEX(NoSettings!$D:$D,MATCH(EPS!$A5201,NoSettings!$A:$A,0))</f>
        <v>4553470000</v>
      </c>
      <c r="K5201">
        <f>INDEX(GWP!$C$2:$C$13,MATCH(EPS!I5201,GWP!$B$2:$B$13,0))</f>
        <v>0</v>
      </c>
      <c r="L5201" s="4">
        <f t="shared" si="163"/>
        <v>0</v>
      </c>
    </row>
    <row r="5202" spans="1:12">
      <c r="A5202" t="s">
        <v>6698</v>
      </c>
      <c r="B5202" t="s">
        <v>6</v>
      </c>
      <c r="C5202" t="s">
        <v>6884</v>
      </c>
      <c r="D5202" t="s">
        <v>1708</v>
      </c>
      <c r="H5202" t="str">
        <f>INDEX('Vensim Variables'!$B:$B,MATCH(EPS!$B5202,'Vensim Variables'!$A:$A,0))</f>
        <v>g pollutant</v>
      </c>
      <c r="I5202" t="str">
        <f t="shared" si="162"/>
        <v>PM10</v>
      </c>
      <c r="J5202">
        <f>INDEX(NoSettings!$D:$D,MATCH(EPS!$A5202,NoSettings!$A:$A,0))</f>
        <v>216993000</v>
      </c>
      <c r="K5202">
        <f>INDEX(GWP!$C$2:$C$13,MATCH(EPS!I5202,GWP!$B$2:$B$13,0))</f>
        <v>0</v>
      </c>
      <c r="L5202" s="4">
        <f t="shared" si="163"/>
        <v>0</v>
      </c>
    </row>
    <row r="5203" spans="1:12">
      <c r="A5203" t="s">
        <v>6699</v>
      </c>
      <c r="B5203" t="s">
        <v>6</v>
      </c>
      <c r="C5203" t="s">
        <v>6884</v>
      </c>
      <c r="D5203" t="s">
        <v>1709</v>
      </c>
      <c r="H5203" t="str">
        <f>INDEX('Vensim Variables'!$B:$B,MATCH(EPS!$B5203,'Vensim Variables'!$A:$A,0))</f>
        <v>g pollutant</v>
      </c>
      <c r="I5203" t="str">
        <f t="shared" si="162"/>
        <v>PM25</v>
      </c>
      <c r="J5203">
        <f>INDEX(NoSettings!$D:$D,MATCH(EPS!$A5203,NoSettings!$A:$A,0))</f>
        <v>201136000</v>
      </c>
      <c r="K5203">
        <f>INDEX(GWP!$C$2:$C$13,MATCH(EPS!I5203,GWP!$B$2:$B$13,0))</f>
        <v>0</v>
      </c>
      <c r="L5203" s="4">
        <f t="shared" si="163"/>
        <v>0</v>
      </c>
    </row>
    <row r="5204" spans="1:12">
      <c r="A5204" t="s">
        <v>6700</v>
      </c>
      <c r="B5204" t="s">
        <v>6</v>
      </c>
      <c r="C5204" t="s">
        <v>6884</v>
      </c>
      <c r="D5204" t="s">
        <v>1710</v>
      </c>
      <c r="H5204" t="str">
        <f>INDEX('Vensim Variables'!$B:$B,MATCH(EPS!$B5204,'Vensim Variables'!$A:$A,0))</f>
        <v>g pollutant</v>
      </c>
      <c r="I5204" t="str">
        <f t="shared" si="162"/>
        <v>SOx</v>
      </c>
      <c r="J5204">
        <f>INDEX(NoSettings!$D:$D,MATCH(EPS!$A5204,NoSettings!$A:$A,0))</f>
        <v>263306000</v>
      </c>
      <c r="K5204">
        <f>INDEX(GWP!$C$2:$C$13,MATCH(EPS!I5204,GWP!$B$2:$B$13,0))</f>
        <v>0</v>
      </c>
      <c r="L5204" s="4">
        <f t="shared" si="163"/>
        <v>0</v>
      </c>
    </row>
    <row r="5205" spans="1:12">
      <c r="A5205" t="s">
        <v>6701</v>
      </c>
      <c r="B5205" t="s">
        <v>6</v>
      </c>
      <c r="C5205" t="s">
        <v>6884</v>
      </c>
      <c r="D5205" t="s">
        <v>1711</v>
      </c>
      <c r="H5205" t="str">
        <f>INDEX('Vensim Variables'!$B:$B,MATCH(EPS!$B5205,'Vensim Variables'!$A:$A,0))</f>
        <v>g pollutant</v>
      </c>
      <c r="I5205" t="str">
        <f t="shared" si="162"/>
        <v>BC</v>
      </c>
      <c r="J5205">
        <f>INDEX(NoSettings!$D:$D,MATCH(EPS!$A5205,NoSettings!$A:$A,0))</f>
        <v>13161200</v>
      </c>
      <c r="K5205">
        <f>INDEX(GWP!$C$2:$C$13,MATCH(EPS!I5205,GWP!$B$2:$B$13,0))</f>
        <v>0</v>
      </c>
      <c r="L5205" s="4">
        <f t="shared" si="163"/>
        <v>0</v>
      </c>
    </row>
    <row r="5206" spans="1:12">
      <c r="A5206" t="s">
        <v>6702</v>
      </c>
      <c r="B5206" t="s">
        <v>6</v>
      </c>
      <c r="C5206" t="s">
        <v>6884</v>
      </c>
      <c r="D5206" t="s">
        <v>1712</v>
      </c>
      <c r="H5206" t="str">
        <f>INDEX('Vensim Variables'!$B:$B,MATCH(EPS!$B5206,'Vensim Variables'!$A:$A,0))</f>
        <v>g pollutant</v>
      </c>
      <c r="I5206" t="str">
        <f t="shared" si="162"/>
        <v>OC</v>
      </c>
      <c r="J5206">
        <f>INDEX(NoSettings!$D:$D,MATCH(EPS!$A5206,NoSettings!$A:$A,0))</f>
        <v>88950400</v>
      </c>
      <c r="K5206">
        <f>INDEX(GWP!$C$2:$C$13,MATCH(EPS!I5206,GWP!$B$2:$B$13,0))</f>
        <v>0</v>
      </c>
      <c r="L5206" s="4">
        <f t="shared" si="163"/>
        <v>0</v>
      </c>
    </row>
    <row r="5207" spans="1:12">
      <c r="A5207" t="s">
        <v>6703</v>
      </c>
      <c r="B5207" t="s">
        <v>6</v>
      </c>
      <c r="C5207" t="s">
        <v>6884</v>
      </c>
      <c r="D5207" t="s">
        <v>1713</v>
      </c>
      <c r="H5207" t="str">
        <f>INDEX('Vensim Variables'!$B:$B,MATCH(EPS!$B5207,'Vensim Variables'!$A:$A,0))</f>
        <v>g pollutant</v>
      </c>
      <c r="I5207" t="str">
        <f t="shared" si="162"/>
        <v>CH4</v>
      </c>
      <c r="J5207">
        <f>INDEX(NoSettings!$D:$D,MATCH(EPS!$A5207,NoSettings!$A:$A,0))</f>
        <v>93134900</v>
      </c>
      <c r="K5207">
        <f>INDEX(GWP!$C$2:$C$13,MATCH(EPS!I5207,GWP!$B$2:$B$13,0))</f>
        <v>28</v>
      </c>
      <c r="L5207" s="4">
        <f t="shared" si="163"/>
        <v>2.6077772E-3</v>
      </c>
    </row>
    <row r="5208" spans="1:12">
      <c r="A5208" t="s">
        <v>6704</v>
      </c>
      <c r="B5208" t="s">
        <v>6</v>
      </c>
      <c r="C5208" t="s">
        <v>6884</v>
      </c>
      <c r="D5208" t="s">
        <v>1714</v>
      </c>
      <c r="H5208" t="str">
        <f>INDEX('Vensim Variables'!$B:$B,MATCH(EPS!$B5208,'Vensim Variables'!$A:$A,0))</f>
        <v>g pollutant</v>
      </c>
      <c r="I5208" t="str">
        <f t="shared" si="162"/>
        <v>N2O</v>
      </c>
      <c r="J5208">
        <f>INDEX(NoSettings!$D:$D,MATCH(EPS!$A5208,NoSettings!$A:$A,0))</f>
        <v>6747900</v>
      </c>
      <c r="K5208">
        <f>INDEX(GWP!$C$2:$C$13,MATCH(EPS!I5208,GWP!$B$2:$B$13,0))</f>
        <v>265</v>
      </c>
      <c r="L5208" s="4">
        <f t="shared" si="163"/>
        <v>1.7881934999999999E-3</v>
      </c>
    </row>
    <row r="5209" spans="1:12">
      <c r="A5209" t="s">
        <v>6705</v>
      </c>
      <c r="B5209" t="s">
        <v>6</v>
      </c>
      <c r="C5209" t="s">
        <v>6884</v>
      </c>
      <c r="D5209" t="s">
        <v>1715</v>
      </c>
      <c r="H5209" t="str">
        <f>INDEX('Vensim Variables'!$B:$B,MATCH(EPS!$B5209,'Vensim Variables'!$A:$A,0))</f>
        <v>g pollutant</v>
      </c>
      <c r="I5209" t="str">
        <f t="shared" si="162"/>
        <v>F gases</v>
      </c>
      <c r="J5209">
        <f>INDEX(NoSettings!$D:$D,MATCH(EPS!$A5209,NoSettings!$A:$A,0))</f>
        <v>0</v>
      </c>
      <c r="K5209">
        <f>INDEX(GWP!$C$2:$C$13,MATCH(EPS!I5209,GWP!$B$2:$B$13,0))</f>
        <v>1</v>
      </c>
      <c r="L5209" s="4">
        <f t="shared" si="163"/>
        <v>0</v>
      </c>
    </row>
    <row r="5210" spans="1:12">
      <c r="A5210" t="s">
        <v>6706</v>
      </c>
      <c r="B5210" t="s">
        <v>6</v>
      </c>
      <c r="C5210" t="s">
        <v>6885</v>
      </c>
      <c r="D5210" t="s">
        <v>1702</v>
      </c>
      <c r="H5210" t="str">
        <f>INDEX('Vensim Variables'!$B:$B,MATCH(EPS!$B5210,'Vensim Variables'!$A:$A,0))</f>
        <v>g pollutant</v>
      </c>
      <c r="I5210" t="str">
        <f t="shared" si="162"/>
        <v>CO2</v>
      </c>
      <c r="J5210">
        <f>INDEX(NoSettings!$D:$D,MATCH(EPS!$A5210,NoSettings!$A:$A,0))</f>
        <v>5523550000000</v>
      </c>
      <c r="K5210">
        <f>INDEX(GWP!$C$2:$C$13,MATCH(EPS!I5210,GWP!$B$2:$B$13,0))</f>
        <v>1</v>
      </c>
      <c r="L5210" s="4">
        <f t="shared" si="163"/>
        <v>5.5235500000000002</v>
      </c>
    </row>
    <row r="5211" spans="1:12">
      <c r="A5211" t="s">
        <v>6707</v>
      </c>
      <c r="B5211" t="s">
        <v>6</v>
      </c>
      <c r="C5211" t="s">
        <v>6885</v>
      </c>
      <c r="D5211" t="s">
        <v>1705</v>
      </c>
      <c r="H5211" t="str">
        <f>INDEX('Vensim Variables'!$B:$B,MATCH(EPS!$B5211,'Vensim Variables'!$A:$A,0))</f>
        <v>g pollutant</v>
      </c>
      <c r="I5211" t="str">
        <f t="shared" si="162"/>
        <v>VOC</v>
      </c>
      <c r="J5211">
        <f>INDEX(NoSettings!$D:$D,MATCH(EPS!$A5211,NoSettings!$A:$A,0))</f>
        <v>596181000</v>
      </c>
      <c r="K5211">
        <f>INDEX(GWP!$C$2:$C$13,MATCH(EPS!I5211,GWP!$B$2:$B$13,0))</f>
        <v>0</v>
      </c>
      <c r="L5211" s="4">
        <f t="shared" si="163"/>
        <v>0</v>
      </c>
    </row>
    <row r="5212" spans="1:12">
      <c r="A5212" t="s">
        <v>6708</v>
      </c>
      <c r="B5212" t="s">
        <v>6</v>
      </c>
      <c r="C5212" t="s">
        <v>6885</v>
      </c>
      <c r="D5212" t="s">
        <v>1706</v>
      </c>
      <c r="H5212" t="str">
        <f>INDEX('Vensim Variables'!$B:$B,MATCH(EPS!$B5212,'Vensim Variables'!$A:$A,0))</f>
        <v>g pollutant</v>
      </c>
      <c r="I5212" t="str">
        <f t="shared" si="162"/>
        <v>CO</v>
      </c>
      <c r="J5212">
        <f>INDEX(NoSettings!$D:$D,MATCH(EPS!$A5212,NoSettings!$A:$A,0))</f>
        <v>3323390000</v>
      </c>
      <c r="K5212">
        <f>INDEX(GWP!$C$2:$C$13,MATCH(EPS!I5212,GWP!$B$2:$B$13,0))</f>
        <v>0</v>
      </c>
      <c r="L5212" s="4">
        <f t="shared" si="163"/>
        <v>0</v>
      </c>
    </row>
    <row r="5213" spans="1:12">
      <c r="A5213" t="s">
        <v>6709</v>
      </c>
      <c r="B5213" t="s">
        <v>6</v>
      </c>
      <c r="C5213" t="s">
        <v>6885</v>
      </c>
      <c r="D5213" t="s">
        <v>1707</v>
      </c>
      <c r="H5213" t="str">
        <f>INDEX('Vensim Variables'!$B:$B,MATCH(EPS!$B5213,'Vensim Variables'!$A:$A,0))</f>
        <v>g pollutant</v>
      </c>
      <c r="I5213" t="str">
        <f t="shared" si="162"/>
        <v>NOx</v>
      </c>
      <c r="J5213">
        <f>INDEX(NoSettings!$D:$D,MATCH(EPS!$A5213,NoSettings!$A:$A,0))</f>
        <v>5559880000</v>
      </c>
      <c r="K5213">
        <f>INDEX(GWP!$C$2:$C$13,MATCH(EPS!I5213,GWP!$B$2:$B$13,0))</f>
        <v>0</v>
      </c>
      <c r="L5213" s="4">
        <f t="shared" si="163"/>
        <v>0</v>
      </c>
    </row>
    <row r="5214" spans="1:12">
      <c r="A5214" t="s">
        <v>6710</v>
      </c>
      <c r="B5214" t="s">
        <v>6</v>
      </c>
      <c r="C5214" t="s">
        <v>6885</v>
      </c>
      <c r="D5214" t="s">
        <v>1708</v>
      </c>
      <c r="H5214" t="str">
        <f>INDEX('Vensim Variables'!$B:$B,MATCH(EPS!$B5214,'Vensim Variables'!$A:$A,0))</f>
        <v>g pollutant</v>
      </c>
      <c r="I5214" t="str">
        <f t="shared" si="162"/>
        <v>PM10</v>
      </c>
      <c r="J5214">
        <f>INDEX(NoSettings!$D:$D,MATCH(EPS!$A5214,NoSettings!$A:$A,0))</f>
        <v>222982000</v>
      </c>
      <c r="K5214">
        <f>INDEX(GWP!$C$2:$C$13,MATCH(EPS!I5214,GWP!$B$2:$B$13,0))</f>
        <v>0</v>
      </c>
      <c r="L5214" s="4">
        <f t="shared" si="163"/>
        <v>0</v>
      </c>
    </row>
    <row r="5215" spans="1:12">
      <c r="A5215" t="s">
        <v>6711</v>
      </c>
      <c r="B5215" t="s">
        <v>6</v>
      </c>
      <c r="C5215" t="s">
        <v>6885</v>
      </c>
      <c r="D5215" t="s">
        <v>1709</v>
      </c>
      <c r="H5215" t="str">
        <f>INDEX('Vensim Variables'!$B:$B,MATCH(EPS!$B5215,'Vensim Variables'!$A:$A,0))</f>
        <v>g pollutant</v>
      </c>
      <c r="I5215" t="str">
        <f t="shared" si="162"/>
        <v>PM25</v>
      </c>
      <c r="J5215">
        <f>INDEX(NoSettings!$D:$D,MATCH(EPS!$A5215,NoSettings!$A:$A,0))</f>
        <v>209553000</v>
      </c>
      <c r="K5215">
        <f>INDEX(GWP!$C$2:$C$13,MATCH(EPS!I5215,GWP!$B$2:$B$13,0))</f>
        <v>0</v>
      </c>
      <c r="L5215" s="4">
        <f t="shared" si="163"/>
        <v>0</v>
      </c>
    </row>
    <row r="5216" spans="1:12">
      <c r="A5216" t="s">
        <v>6712</v>
      </c>
      <c r="B5216" t="s">
        <v>6</v>
      </c>
      <c r="C5216" t="s">
        <v>6885</v>
      </c>
      <c r="D5216" t="s">
        <v>1710</v>
      </c>
      <c r="H5216" t="str">
        <f>INDEX('Vensim Variables'!$B:$B,MATCH(EPS!$B5216,'Vensim Variables'!$A:$A,0))</f>
        <v>g pollutant</v>
      </c>
      <c r="I5216" t="str">
        <f t="shared" si="162"/>
        <v>SOx</v>
      </c>
      <c r="J5216">
        <f>INDEX(NoSettings!$D:$D,MATCH(EPS!$A5216,NoSettings!$A:$A,0))</f>
        <v>129396000</v>
      </c>
      <c r="K5216">
        <f>INDEX(GWP!$C$2:$C$13,MATCH(EPS!I5216,GWP!$B$2:$B$13,0))</f>
        <v>0</v>
      </c>
      <c r="L5216" s="4">
        <f t="shared" si="163"/>
        <v>0</v>
      </c>
    </row>
    <row r="5217" spans="1:12">
      <c r="A5217" t="s">
        <v>6713</v>
      </c>
      <c r="B5217" t="s">
        <v>6</v>
      </c>
      <c r="C5217" t="s">
        <v>6885</v>
      </c>
      <c r="D5217" t="s">
        <v>1711</v>
      </c>
      <c r="H5217" t="str">
        <f>INDEX('Vensim Variables'!$B:$B,MATCH(EPS!$B5217,'Vensim Variables'!$A:$A,0))</f>
        <v>g pollutant</v>
      </c>
      <c r="I5217" t="str">
        <f t="shared" si="162"/>
        <v>BC</v>
      </c>
      <c r="J5217">
        <f>INDEX(NoSettings!$D:$D,MATCH(EPS!$A5217,NoSettings!$A:$A,0))</f>
        <v>13116600</v>
      </c>
      <c r="K5217">
        <f>INDEX(GWP!$C$2:$C$13,MATCH(EPS!I5217,GWP!$B$2:$B$13,0))</f>
        <v>0</v>
      </c>
      <c r="L5217" s="4">
        <f t="shared" si="163"/>
        <v>0</v>
      </c>
    </row>
    <row r="5218" spans="1:12">
      <c r="A5218" t="s">
        <v>6714</v>
      </c>
      <c r="B5218" t="s">
        <v>6</v>
      </c>
      <c r="C5218" t="s">
        <v>6885</v>
      </c>
      <c r="D5218" t="s">
        <v>1712</v>
      </c>
      <c r="H5218" t="str">
        <f>INDEX('Vensim Variables'!$B:$B,MATCH(EPS!$B5218,'Vensim Variables'!$A:$A,0))</f>
        <v>g pollutant</v>
      </c>
      <c r="I5218" t="str">
        <f t="shared" si="162"/>
        <v>OC</v>
      </c>
      <c r="J5218">
        <f>INDEX(NoSettings!$D:$D,MATCH(EPS!$A5218,NoSettings!$A:$A,0))</f>
        <v>95772000</v>
      </c>
      <c r="K5218">
        <f>INDEX(GWP!$C$2:$C$13,MATCH(EPS!I5218,GWP!$B$2:$B$13,0))</f>
        <v>0</v>
      </c>
      <c r="L5218" s="4">
        <f t="shared" si="163"/>
        <v>0</v>
      </c>
    </row>
    <row r="5219" spans="1:12">
      <c r="A5219" t="s">
        <v>6715</v>
      </c>
      <c r="B5219" t="s">
        <v>6</v>
      </c>
      <c r="C5219" t="s">
        <v>6885</v>
      </c>
      <c r="D5219" t="s">
        <v>1713</v>
      </c>
      <c r="H5219" t="str">
        <f>INDEX('Vensim Variables'!$B:$B,MATCH(EPS!$B5219,'Vensim Variables'!$A:$A,0))</f>
        <v>g pollutant</v>
      </c>
      <c r="I5219" t="str">
        <f t="shared" si="162"/>
        <v>CH4</v>
      </c>
      <c r="J5219">
        <f>INDEX(NoSettings!$D:$D,MATCH(EPS!$A5219,NoSettings!$A:$A,0))</f>
        <v>118154000</v>
      </c>
      <c r="K5219">
        <f>INDEX(GWP!$C$2:$C$13,MATCH(EPS!I5219,GWP!$B$2:$B$13,0))</f>
        <v>28</v>
      </c>
      <c r="L5219" s="4">
        <f t="shared" si="163"/>
        <v>3.3083119999999999E-3</v>
      </c>
    </row>
    <row r="5220" spans="1:12">
      <c r="A5220" t="s">
        <v>6716</v>
      </c>
      <c r="B5220" t="s">
        <v>6</v>
      </c>
      <c r="C5220" t="s">
        <v>6885</v>
      </c>
      <c r="D5220" t="s">
        <v>1714</v>
      </c>
      <c r="H5220" t="str">
        <f>INDEX('Vensim Variables'!$B:$B,MATCH(EPS!$B5220,'Vensim Variables'!$A:$A,0))</f>
        <v>g pollutant</v>
      </c>
      <c r="I5220" t="str">
        <f t="shared" si="162"/>
        <v>N2O</v>
      </c>
      <c r="J5220">
        <f>INDEX(NoSettings!$D:$D,MATCH(EPS!$A5220,NoSettings!$A:$A,0))</f>
        <v>8328000</v>
      </c>
      <c r="K5220">
        <f>INDEX(GWP!$C$2:$C$13,MATCH(EPS!I5220,GWP!$B$2:$B$13,0))</f>
        <v>265</v>
      </c>
      <c r="L5220" s="4">
        <f t="shared" si="163"/>
        <v>2.2069199999999998E-3</v>
      </c>
    </row>
    <row r="5221" spans="1:12">
      <c r="A5221" t="s">
        <v>6717</v>
      </c>
      <c r="B5221" t="s">
        <v>6</v>
      </c>
      <c r="C5221" t="s">
        <v>6885</v>
      </c>
      <c r="D5221" t="s">
        <v>1715</v>
      </c>
      <c r="H5221" t="str">
        <f>INDEX('Vensim Variables'!$B:$B,MATCH(EPS!$B5221,'Vensim Variables'!$A:$A,0))</f>
        <v>g pollutant</v>
      </c>
      <c r="I5221" t="str">
        <f t="shared" si="162"/>
        <v>F gases</v>
      </c>
      <c r="J5221">
        <f>INDEX(NoSettings!$D:$D,MATCH(EPS!$A5221,NoSettings!$A:$A,0))</f>
        <v>0</v>
      </c>
      <c r="K5221">
        <f>INDEX(GWP!$C$2:$C$13,MATCH(EPS!I5221,GWP!$B$2:$B$13,0))</f>
        <v>1</v>
      </c>
      <c r="L5221" s="4">
        <f t="shared" si="163"/>
        <v>0</v>
      </c>
    </row>
    <row r="5222" spans="1:12">
      <c r="A5222" t="s">
        <v>6718</v>
      </c>
      <c r="B5222" t="s">
        <v>6</v>
      </c>
      <c r="C5222" t="s">
        <v>6886</v>
      </c>
      <c r="D5222" t="s">
        <v>1702</v>
      </c>
      <c r="H5222" t="str">
        <f>INDEX('Vensim Variables'!$B:$B,MATCH(EPS!$B5222,'Vensim Variables'!$A:$A,0))</f>
        <v>g pollutant</v>
      </c>
      <c r="I5222" t="str">
        <f t="shared" si="162"/>
        <v>CO2</v>
      </c>
      <c r="J5222">
        <f>INDEX(NoSettings!$D:$D,MATCH(EPS!$A5222,NoSettings!$A:$A,0))</f>
        <v>88841300000000</v>
      </c>
      <c r="K5222">
        <f>INDEX(GWP!$C$2:$C$13,MATCH(EPS!I5222,GWP!$B$2:$B$13,0))</f>
        <v>1</v>
      </c>
      <c r="L5222" s="4">
        <f t="shared" si="163"/>
        <v>88.841300000000004</v>
      </c>
    </row>
    <row r="5223" spans="1:12">
      <c r="A5223" t="s">
        <v>6719</v>
      </c>
      <c r="B5223" t="s">
        <v>6</v>
      </c>
      <c r="C5223" t="s">
        <v>6886</v>
      </c>
      <c r="D5223" t="s">
        <v>1705</v>
      </c>
      <c r="H5223" t="str">
        <f>INDEX('Vensim Variables'!$B:$B,MATCH(EPS!$B5223,'Vensim Variables'!$A:$A,0))</f>
        <v>g pollutant</v>
      </c>
      <c r="I5223" t="str">
        <f t="shared" si="162"/>
        <v>VOC</v>
      </c>
      <c r="J5223">
        <f>INDEX(NoSettings!$D:$D,MATCH(EPS!$A5223,NoSettings!$A:$A,0))</f>
        <v>6479370000</v>
      </c>
      <c r="K5223">
        <f>INDEX(GWP!$C$2:$C$13,MATCH(EPS!I5223,GWP!$B$2:$B$13,0))</f>
        <v>0</v>
      </c>
      <c r="L5223" s="4">
        <f t="shared" si="163"/>
        <v>0</v>
      </c>
    </row>
    <row r="5224" spans="1:12">
      <c r="A5224" t="s">
        <v>6720</v>
      </c>
      <c r="B5224" t="s">
        <v>6</v>
      </c>
      <c r="C5224" t="s">
        <v>6886</v>
      </c>
      <c r="D5224" t="s">
        <v>1706</v>
      </c>
      <c r="H5224" t="str">
        <f>INDEX('Vensim Variables'!$B:$B,MATCH(EPS!$B5224,'Vensim Variables'!$A:$A,0))</f>
        <v>g pollutant</v>
      </c>
      <c r="I5224" t="str">
        <f t="shared" si="162"/>
        <v>CO</v>
      </c>
      <c r="J5224">
        <f>INDEX(NoSettings!$D:$D,MATCH(EPS!$A5224,NoSettings!$A:$A,0))</f>
        <v>103921000000</v>
      </c>
      <c r="K5224">
        <f>INDEX(GWP!$C$2:$C$13,MATCH(EPS!I5224,GWP!$B$2:$B$13,0))</f>
        <v>0</v>
      </c>
      <c r="L5224" s="4">
        <f t="shared" si="163"/>
        <v>0</v>
      </c>
    </row>
    <row r="5225" spans="1:12">
      <c r="A5225" t="s">
        <v>6721</v>
      </c>
      <c r="B5225" t="s">
        <v>6</v>
      </c>
      <c r="C5225" t="s">
        <v>6886</v>
      </c>
      <c r="D5225" t="s">
        <v>1707</v>
      </c>
      <c r="H5225" t="str">
        <f>INDEX('Vensim Variables'!$B:$B,MATCH(EPS!$B5225,'Vensim Variables'!$A:$A,0))</f>
        <v>g pollutant</v>
      </c>
      <c r="I5225" t="str">
        <f t="shared" si="162"/>
        <v>NOx</v>
      </c>
      <c r="J5225">
        <f>INDEX(NoSettings!$D:$D,MATCH(EPS!$A5225,NoSettings!$A:$A,0))</f>
        <v>127174000000</v>
      </c>
      <c r="K5225">
        <f>INDEX(GWP!$C$2:$C$13,MATCH(EPS!I5225,GWP!$B$2:$B$13,0))</f>
        <v>0</v>
      </c>
      <c r="L5225" s="4">
        <f t="shared" si="163"/>
        <v>0</v>
      </c>
    </row>
    <row r="5226" spans="1:12">
      <c r="A5226" t="s">
        <v>6722</v>
      </c>
      <c r="B5226" t="s">
        <v>6</v>
      </c>
      <c r="C5226" t="s">
        <v>6886</v>
      </c>
      <c r="D5226" t="s">
        <v>1708</v>
      </c>
      <c r="H5226" t="str">
        <f>INDEX('Vensim Variables'!$B:$B,MATCH(EPS!$B5226,'Vensim Variables'!$A:$A,0))</f>
        <v>g pollutant</v>
      </c>
      <c r="I5226" t="str">
        <f t="shared" si="162"/>
        <v>PM10</v>
      </c>
      <c r="J5226">
        <f>INDEX(NoSettings!$D:$D,MATCH(EPS!$A5226,NoSettings!$A:$A,0))</f>
        <v>19274100000</v>
      </c>
      <c r="K5226">
        <f>INDEX(GWP!$C$2:$C$13,MATCH(EPS!I5226,GWP!$B$2:$B$13,0))</f>
        <v>0</v>
      </c>
      <c r="L5226" s="4">
        <f t="shared" si="163"/>
        <v>0</v>
      </c>
    </row>
    <row r="5227" spans="1:12">
      <c r="A5227" t="s">
        <v>6723</v>
      </c>
      <c r="B5227" t="s">
        <v>6</v>
      </c>
      <c r="C5227" t="s">
        <v>6886</v>
      </c>
      <c r="D5227" t="s">
        <v>1709</v>
      </c>
      <c r="H5227" t="str">
        <f>INDEX('Vensim Variables'!$B:$B,MATCH(EPS!$B5227,'Vensim Variables'!$A:$A,0))</f>
        <v>g pollutant</v>
      </c>
      <c r="I5227" t="str">
        <f t="shared" si="162"/>
        <v>PM25</v>
      </c>
      <c r="J5227">
        <f>INDEX(NoSettings!$D:$D,MATCH(EPS!$A5227,NoSettings!$A:$A,0))</f>
        <v>12096700000</v>
      </c>
      <c r="K5227">
        <f>INDEX(GWP!$C$2:$C$13,MATCH(EPS!I5227,GWP!$B$2:$B$13,0))</f>
        <v>0</v>
      </c>
      <c r="L5227" s="4">
        <f t="shared" si="163"/>
        <v>0</v>
      </c>
    </row>
    <row r="5228" spans="1:12">
      <c r="A5228" t="s">
        <v>6724</v>
      </c>
      <c r="B5228" t="s">
        <v>6</v>
      </c>
      <c r="C5228" t="s">
        <v>6886</v>
      </c>
      <c r="D5228" t="s">
        <v>1710</v>
      </c>
      <c r="H5228" t="str">
        <f>INDEX('Vensim Variables'!$B:$B,MATCH(EPS!$B5228,'Vensim Variables'!$A:$A,0))</f>
        <v>g pollutant</v>
      </c>
      <c r="I5228" t="str">
        <f t="shared" si="162"/>
        <v>SOx</v>
      </c>
      <c r="J5228">
        <f>INDEX(NoSettings!$D:$D,MATCH(EPS!$A5228,NoSettings!$A:$A,0))</f>
        <v>58451300000</v>
      </c>
      <c r="K5228">
        <f>INDEX(GWP!$C$2:$C$13,MATCH(EPS!I5228,GWP!$B$2:$B$13,0))</f>
        <v>0</v>
      </c>
      <c r="L5228" s="4">
        <f t="shared" si="163"/>
        <v>0</v>
      </c>
    </row>
    <row r="5229" spans="1:12">
      <c r="A5229" t="s">
        <v>6725</v>
      </c>
      <c r="B5229" t="s">
        <v>6</v>
      </c>
      <c r="C5229" t="s">
        <v>6886</v>
      </c>
      <c r="D5229" t="s">
        <v>1711</v>
      </c>
      <c r="H5229" t="str">
        <f>INDEX('Vensim Variables'!$B:$B,MATCH(EPS!$B5229,'Vensim Variables'!$A:$A,0))</f>
        <v>g pollutant</v>
      </c>
      <c r="I5229" t="str">
        <f t="shared" si="162"/>
        <v>BC</v>
      </c>
      <c r="J5229">
        <f>INDEX(NoSettings!$D:$D,MATCH(EPS!$A5229,NoSettings!$A:$A,0))</f>
        <v>408444000</v>
      </c>
      <c r="K5229">
        <f>INDEX(GWP!$C$2:$C$13,MATCH(EPS!I5229,GWP!$B$2:$B$13,0))</f>
        <v>0</v>
      </c>
      <c r="L5229" s="4">
        <f t="shared" si="163"/>
        <v>0</v>
      </c>
    </row>
    <row r="5230" spans="1:12">
      <c r="A5230" t="s">
        <v>6726</v>
      </c>
      <c r="B5230" t="s">
        <v>6</v>
      </c>
      <c r="C5230" t="s">
        <v>6886</v>
      </c>
      <c r="D5230" t="s">
        <v>1712</v>
      </c>
      <c r="H5230" t="str">
        <f>INDEX('Vensim Variables'!$B:$B,MATCH(EPS!$B5230,'Vensim Variables'!$A:$A,0))</f>
        <v>g pollutant</v>
      </c>
      <c r="I5230" t="str">
        <f t="shared" si="162"/>
        <v>OC</v>
      </c>
      <c r="J5230">
        <f>INDEX(NoSettings!$D:$D,MATCH(EPS!$A5230,NoSettings!$A:$A,0))</f>
        <v>2253210000</v>
      </c>
      <c r="K5230">
        <f>INDEX(GWP!$C$2:$C$13,MATCH(EPS!I5230,GWP!$B$2:$B$13,0))</f>
        <v>0</v>
      </c>
      <c r="L5230" s="4">
        <f t="shared" si="163"/>
        <v>0</v>
      </c>
    </row>
    <row r="5231" spans="1:12">
      <c r="A5231" t="s">
        <v>6727</v>
      </c>
      <c r="B5231" t="s">
        <v>6</v>
      </c>
      <c r="C5231" t="s">
        <v>6886</v>
      </c>
      <c r="D5231" t="s">
        <v>1713</v>
      </c>
      <c r="H5231" t="str">
        <f>INDEX('Vensim Variables'!$B:$B,MATCH(EPS!$B5231,'Vensim Variables'!$A:$A,0))</f>
        <v>g pollutant</v>
      </c>
      <c r="I5231" t="str">
        <f t="shared" si="162"/>
        <v>CH4</v>
      </c>
      <c r="J5231">
        <f>INDEX(NoSettings!$D:$D,MATCH(EPS!$A5231,NoSettings!$A:$A,0))</f>
        <v>1301540000</v>
      </c>
      <c r="K5231">
        <f>INDEX(GWP!$C$2:$C$13,MATCH(EPS!I5231,GWP!$B$2:$B$13,0))</f>
        <v>28</v>
      </c>
      <c r="L5231" s="4">
        <f t="shared" si="163"/>
        <v>3.6443120000000002E-2</v>
      </c>
    </row>
    <row r="5232" spans="1:12">
      <c r="A5232" t="s">
        <v>6728</v>
      </c>
      <c r="B5232" t="s">
        <v>6</v>
      </c>
      <c r="C5232" t="s">
        <v>6886</v>
      </c>
      <c r="D5232" t="s">
        <v>1714</v>
      </c>
      <c r="H5232" t="str">
        <f>INDEX('Vensim Variables'!$B:$B,MATCH(EPS!$B5232,'Vensim Variables'!$A:$A,0))</f>
        <v>g pollutant</v>
      </c>
      <c r="I5232" t="str">
        <f t="shared" si="162"/>
        <v>N2O</v>
      </c>
      <c r="J5232">
        <f>INDEX(NoSettings!$D:$D,MATCH(EPS!$A5232,NoSettings!$A:$A,0))</f>
        <v>275736000</v>
      </c>
      <c r="K5232">
        <f>INDEX(GWP!$C$2:$C$13,MATCH(EPS!I5232,GWP!$B$2:$B$13,0))</f>
        <v>265</v>
      </c>
      <c r="L5232" s="4">
        <f t="shared" si="163"/>
        <v>7.3070040000000003E-2</v>
      </c>
    </row>
    <row r="5233" spans="1:12">
      <c r="A5233" t="s">
        <v>6729</v>
      </c>
      <c r="B5233" t="s">
        <v>6</v>
      </c>
      <c r="C5233" t="s">
        <v>6886</v>
      </c>
      <c r="D5233" t="s">
        <v>1715</v>
      </c>
      <c r="H5233" t="str">
        <f>INDEX('Vensim Variables'!$B:$B,MATCH(EPS!$B5233,'Vensim Variables'!$A:$A,0))</f>
        <v>g pollutant</v>
      </c>
      <c r="I5233" t="str">
        <f t="shared" si="162"/>
        <v>F gases</v>
      </c>
      <c r="J5233">
        <f>INDEX(NoSettings!$D:$D,MATCH(EPS!$A5233,NoSettings!$A:$A,0))</f>
        <v>0</v>
      </c>
      <c r="K5233">
        <f>INDEX(GWP!$C$2:$C$13,MATCH(EPS!I5233,GWP!$B$2:$B$13,0))</f>
        <v>1</v>
      </c>
      <c r="L5233" s="4">
        <f t="shared" si="163"/>
        <v>0</v>
      </c>
    </row>
    <row r="5234" spans="1:12">
      <c r="A5234" t="s">
        <v>6730</v>
      </c>
      <c r="B5234" t="s">
        <v>6</v>
      </c>
      <c r="C5234" t="s">
        <v>6887</v>
      </c>
      <c r="D5234" t="s">
        <v>1702</v>
      </c>
      <c r="H5234" t="str">
        <f>INDEX('Vensim Variables'!$B:$B,MATCH(EPS!$B5234,'Vensim Variables'!$A:$A,0))</f>
        <v>g pollutant</v>
      </c>
      <c r="I5234" t="str">
        <f t="shared" si="162"/>
        <v>CO2</v>
      </c>
      <c r="J5234">
        <f>INDEX(NoSettings!$D:$D,MATCH(EPS!$A5234,NoSettings!$A:$A,0))</f>
        <v>66403300000000</v>
      </c>
      <c r="K5234">
        <f>INDEX(GWP!$C$2:$C$13,MATCH(EPS!I5234,GWP!$B$2:$B$13,0))</f>
        <v>1</v>
      </c>
      <c r="L5234" s="4">
        <f t="shared" si="163"/>
        <v>66.403300000000002</v>
      </c>
    </row>
    <row r="5235" spans="1:12">
      <c r="A5235" t="s">
        <v>6731</v>
      </c>
      <c r="B5235" t="s">
        <v>6</v>
      </c>
      <c r="C5235" t="s">
        <v>6887</v>
      </c>
      <c r="D5235" t="s">
        <v>1705</v>
      </c>
      <c r="H5235" t="str">
        <f>INDEX('Vensim Variables'!$B:$B,MATCH(EPS!$B5235,'Vensim Variables'!$A:$A,0))</f>
        <v>g pollutant</v>
      </c>
      <c r="I5235" t="str">
        <f t="shared" si="162"/>
        <v>VOC</v>
      </c>
      <c r="J5235">
        <f>INDEX(NoSettings!$D:$D,MATCH(EPS!$A5235,NoSettings!$A:$A,0))</f>
        <v>10893300000</v>
      </c>
      <c r="K5235">
        <f>INDEX(GWP!$C$2:$C$13,MATCH(EPS!I5235,GWP!$B$2:$B$13,0))</f>
        <v>0</v>
      </c>
      <c r="L5235" s="4">
        <f t="shared" si="163"/>
        <v>0</v>
      </c>
    </row>
    <row r="5236" spans="1:12">
      <c r="A5236" t="s">
        <v>6732</v>
      </c>
      <c r="B5236" t="s">
        <v>6</v>
      </c>
      <c r="C5236" t="s">
        <v>6887</v>
      </c>
      <c r="D5236" t="s">
        <v>1706</v>
      </c>
      <c r="H5236" t="str">
        <f>INDEX('Vensim Variables'!$B:$B,MATCH(EPS!$B5236,'Vensim Variables'!$A:$A,0))</f>
        <v>g pollutant</v>
      </c>
      <c r="I5236" t="str">
        <f t="shared" si="162"/>
        <v>CO</v>
      </c>
      <c r="J5236">
        <f>INDEX(NoSettings!$D:$D,MATCH(EPS!$A5236,NoSettings!$A:$A,0))</f>
        <v>211771000000</v>
      </c>
      <c r="K5236">
        <f>INDEX(GWP!$C$2:$C$13,MATCH(EPS!I5236,GWP!$B$2:$B$13,0))</f>
        <v>0</v>
      </c>
      <c r="L5236" s="4">
        <f t="shared" si="163"/>
        <v>0</v>
      </c>
    </row>
    <row r="5237" spans="1:12">
      <c r="A5237" t="s">
        <v>6733</v>
      </c>
      <c r="B5237" t="s">
        <v>6</v>
      </c>
      <c r="C5237" t="s">
        <v>6887</v>
      </c>
      <c r="D5237" t="s">
        <v>1707</v>
      </c>
      <c r="H5237" t="str">
        <f>INDEX('Vensim Variables'!$B:$B,MATCH(EPS!$B5237,'Vensim Variables'!$A:$A,0))</f>
        <v>g pollutant</v>
      </c>
      <c r="I5237" t="str">
        <f t="shared" si="162"/>
        <v>NOx</v>
      </c>
      <c r="J5237">
        <f>INDEX(NoSettings!$D:$D,MATCH(EPS!$A5237,NoSettings!$A:$A,0))</f>
        <v>69548100000</v>
      </c>
      <c r="K5237">
        <f>INDEX(GWP!$C$2:$C$13,MATCH(EPS!I5237,GWP!$B$2:$B$13,0))</f>
        <v>0</v>
      </c>
      <c r="L5237" s="4">
        <f t="shared" si="163"/>
        <v>0</v>
      </c>
    </row>
    <row r="5238" spans="1:12">
      <c r="A5238" t="s">
        <v>6734</v>
      </c>
      <c r="B5238" t="s">
        <v>6</v>
      </c>
      <c r="C5238" t="s">
        <v>6887</v>
      </c>
      <c r="D5238" t="s">
        <v>1708</v>
      </c>
      <c r="H5238" t="str">
        <f>INDEX('Vensim Variables'!$B:$B,MATCH(EPS!$B5238,'Vensim Variables'!$A:$A,0))</f>
        <v>g pollutant</v>
      </c>
      <c r="I5238" t="str">
        <f t="shared" si="162"/>
        <v>PM10</v>
      </c>
      <c r="J5238">
        <f>INDEX(NoSettings!$D:$D,MATCH(EPS!$A5238,NoSettings!$A:$A,0))</f>
        <v>26608700000</v>
      </c>
      <c r="K5238">
        <f>INDEX(GWP!$C$2:$C$13,MATCH(EPS!I5238,GWP!$B$2:$B$13,0))</f>
        <v>0</v>
      </c>
      <c r="L5238" s="4">
        <f t="shared" si="163"/>
        <v>0</v>
      </c>
    </row>
    <row r="5239" spans="1:12">
      <c r="A5239" t="s">
        <v>6735</v>
      </c>
      <c r="B5239" t="s">
        <v>6</v>
      </c>
      <c r="C5239" t="s">
        <v>6887</v>
      </c>
      <c r="D5239" t="s">
        <v>1709</v>
      </c>
      <c r="H5239" t="str">
        <f>INDEX('Vensim Variables'!$B:$B,MATCH(EPS!$B5239,'Vensim Variables'!$A:$A,0))</f>
        <v>g pollutant</v>
      </c>
      <c r="I5239" t="str">
        <f t="shared" si="162"/>
        <v>PM25</v>
      </c>
      <c r="J5239">
        <f>INDEX(NoSettings!$D:$D,MATCH(EPS!$A5239,NoSettings!$A:$A,0))</f>
        <v>19129600000</v>
      </c>
      <c r="K5239">
        <f>INDEX(GWP!$C$2:$C$13,MATCH(EPS!I5239,GWP!$B$2:$B$13,0))</f>
        <v>0</v>
      </c>
      <c r="L5239" s="4">
        <f t="shared" si="163"/>
        <v>0</v>
      </c>
    </row>
    <row r="5240" spans="1:12">
      <c r="A5240" t="s">
        <v>6736</v>
      </c>
      <c r="B5240" t="s">
        <v>6</v>
      </c>
      <c r="C5240" t="s">
        <v>6887</v>
      </c>
      <c r="D5240" t="s">
        <v>1710</v>
      </c>
      <c r="H5240" t="str">
        <f>INDEX('Vensim Variables'!$B:$B,MATCH(EPS!$B5240,'Vensim Variables'!$A:$A,0))</f>
        <v>g pollutant</v>
      </c>
      <c r="I5240" t="str">
        <f t="shared" si="162"/>
        <v>SOx</v>
      </c>
      <c r="J5240">
        <f>INDEX(NoSettings!$D:$D,MATCH(EPS!$A5240,NoSettings!$A:$A,0))</f>
        <v>47027800000</v>
      </c>
      <c r="K5240">
        <f>INDEX(GWP!$C$2:$C$13,MATCH(EPS!I5240,GWP!$B$2:$B$13,0))</f>
        <v>0</v>
      </c>
      <c r="L5240" s="4">
        <f t="shared" si="163"/>
        <v>0</v>
      </c>
    </row>
    <row r="5241" spans="1:12">
      <c r="A5241" t="s">
        <v>6737</v>
      </c>
      <c r="B5241" t="s">
        <v>6</v>
      </c>
      <c r="C5241" t="s">
        <v>6887</v>
      </c>
      <c r="D5241" t="s">
        <v>1711</v>
      </c>
      <c r="H5241" t="str">
        <f>INDEX('Vensim Variables'!$B:$B,MATCH(EPS!$B5241,'Vensim Variables'!$A:$A,0))</f>
        <v>g pollutant</v>
      </c>
      <c r="I5241" t="str">
        <f t="shared" si="162"/>
        <v>BC</v>
      </c>
      <c r="J5241">
        <f>INDEX(NoSettings!$D:$D,MATCH(EPS!$A5241,NoSettings!$A:$A,0))</f>
        <v>377934000</v>
      </c>
      <c r="K5241">
        <f>INDEX(GWP!$C$2:$C$13,MATCH(EPS!I5241,GWP!$B$2:$B$13,0))</f>
        <v>0</v>
      </c>
      <c r="L5241" s="4">
        <f t="shared" si="163"/>
        <v>0</v>
      </c>
    </row>
    <row r="5242" spans="1:12">
      <c r="A5242" t="s">
        <v>6738</v>
      </c>
      <c r="B5242" t="s">
        <v>6</v>
      </c>
      <c r="C5242" t="s">
        <v>6887</v>
      </c>
      <c r="D5242" t="s">
        <v>1712</v>
      </c>
      <c r="H5242" t="str">
        <f>INDEX('Vensim Variables'!$B:$B,MATCH(EPS!$B5242,'Vensim Variables'!$A:$A,0))</f>
        <v>g pollutant</v>
      </c>
      <c r="I5242" t="str">
        <f t="shared" si="162"/>
        <v>OC</v>
      </c>
      <c r="J5242">
        <f>INDEX(NoSettings!$D:$D,MATCH(EPS!$A5242,NoSettings!$A:$A,0))</f>
        <v>2080550000</v>
      </c>
      <c r="K5242">
        <f>INDEX(GWP!$C$2:$C$13,MATCH(EPS!I5242,GWP!$B$2:$B$13,0))</f>
        <v>0</v>
      </c>
      <c r="L5242" s="4">
        <f t="shared" si="163"/>
        <v>0</v>
      </c>
    </row>
    <row r="5243" spans="1:12">
      <c r="A5243" t="s">
        <v>6739</v>
      </c>
      <c r="B5243" t="s">
        <v>6</v>
      </c>
      <c r="C5243" t="s">
        <v>6887</v>
      </c>
      <c r="D5243" t="s">
        <v>1713</v>
      </c>
      <c r="H5243" t="str">
        <f>INDEX('Vensim Variables'!$B:$B,MATCH(EPS!$B5243,'Vensim Variables'!$A:$A,0))</f>
        <v>g pollutant</v>
      </c>
      <c r="I5243" t="str">
        <f t="shared" si="162"/>
        <v>CH4</v>
      </c>
      <c r="J5243">
        <f>INDEX(NoSettings!$D:$D,MATCH(EPS!$A5243,NoSettings!$A:$A,0))</f>
        <v>1294780000</v>
      </c>
      <c r="K5243">
        <f>INDEX(GWP!$C$2:$C$13,MATCH(EPS!I5243,GWP!$B$2:$B$13,0))</f>
        <v>28</v>
      </c>
      <c r="L5243" s="4">
        <f t="shared" si="163"/>
        <v>3.6253840000000002E-2</v>
      </c>
    </row>
    <row r="5244" spans="1:12">
      <c r="A5244" t="s">
        <v>6740</v>
      </c>
      <c r="B5244" t="s">
        <v>6</v>
      </c>
      <c r="C5244" t="s">
        <v>6887</v>
      </c>
      <c r="D5244" t="s">
        <v>1714</v>
      </c>
      <c r="H5244" t="str">
        <f>INDEX('Vensim Variables'!$B:$B,MATCH(EPS!$B5244,'Vensim Variables'!$A:$A,0))</f>
        <v>g pollutant</v>
      </c>
      <c r="I5244" t="str">
        <f t="shared" si="162"/>
        <v>N2O</v>
      </c>
      <c r="J5244">
        <f>INDEX(NoSettings!$D:$D,MATCH(EPS!$A5244,NoSettings!$A:$A,0))</f>
        <v>231491000</v>
      </c>
      <c r="K5244">
        <f>INDEX(GWP!$C$2:$C$13,MATCH(EPS!I5244,GWP!$B$2:$B$13,0))</f>
        <v>265</v>
      </c>
      <c r="L5244" s="4">
        <f t="shared" si="163"/>
        <v>6.1345114999999999E-2</v>
      </c>
    </row>
    <row r="5245" spans="1:12">
      <c r="A5245" t="s">
        <v>6741</v>
      </c>
      <c r="B5245" t="s">
        <v>6</v>
      </c>
      <c r="C5245" t="s">
        <v>6887</v>
      </c>
      <c r="D5245" t="s">
        <v>1715</v>
      </c>
      <c r="H5245" t="str">
        <f>INDEX('Vensim Variables'!$B:$B,MATCH(EPS!$B5245,'Vensim Variables'!$A:$A,0))</f>
        <v>g pollutant</v>
      </c>
      <c r="I5245" t="str">
        <f t="shared" si="162"/>
        <v>F gases</v>
      </c>
      <c r="J5245">
        <f>INDEX(NoSettings!$D:$D,MATCH(EPS!$A5245,NoSettings!$A:$A,0))</f>
        <v>0</v>
      </c>
      <c r="K5245">
        <f>INDEX(GWP!$C$2:$C$13,MATCH(EPS!I5245,GWP!$B$2:$B$13,0))</f>
        <v>1</v>
      </c>
      <c r="L5245" s="4">
        <f t="shared" si="163"/>
        <v>0</v>
      </c>
    </row>
    <row r="5246" spans="1:12">
      <c r="A5246" t="s">
        <v>6742</v>
      </c>
      <c r="B5246" t="s">
        <v>6</v>
      </c>
      <c r="C5246" t="s">
        <v>6888</v>
      </c>
      <c r="D5246" t="s">
        <v>1702</v>
      </c>
      <c r="H5246" t="str">
        <f>INDEX('Vensim Variables'!$B:$B,MATCH(EPS!$B5246,'Vensim Variables'!$A:$A,0))</f>
        <v>g pollutant</v>
      </c>
      <c r="I5246" t="str">
        <f t="shared" si="162"/>
        <v>CO2</v>
      </c>
      <c r="J5246">
        <f>INDEX(NoSettings!$D:$D,MATCH(EPS!$A5246,NoSettings!$A:$A,0))</f>
        <v>15268400000000</v>
      </c>
      <c r="K5246">
        <f>INDEX(GWP!$C$2:$C$13,MATCH(EPS!I5246,GWP!$B$2:$B$13,0))</f>
        <v>1</v>
      </c>
      <c r="L5246" s="4">
        <f t="shared" si="163"/>
        <v>15.2684</v>
      </c>
    </row>
    <row r="5247" spans="1:12">
      <c r="A5247" t="s">
        <v>6743</v>
      </c>
      <c r="B5247" t="s">
        <v>6</v>
      </c>
      <c r="C5247" t="s">
        <v>6888</v>
      </c>
      <c r="D5247" t="s">
        <v>1705</v>
      </c>
      <c r="H5247" t="str">
        <f>INDEX('Vensim Variables'!$B:$B,MATCH(EPS!$B5247,'Vensim Variables'!$A:$A,0))</f>
        <v>g pollutant</v>
      </c>
      <c r="I5247" t="str">
        <f t="shared" si="162"/>
        <v>VOC</v>
      </c>
      <c r="J5247">
        <f>INDEX(NoSettings!$D:$D,MATCH(EPS!$A5247,NoSettings!$A:$A,0))</f>
        <v>11095500000</v>
      </c>
      <c r="K5247">
        <f>INDEX(GWP!$C$2:$C$13,MATCH(EPS!I5247,GWP!$B$2:$B$13,0))</f>
        <v>0</v>
      </c>
      <c r="L5247" s="4">
        <f t="shared" si="163"/>
        <v>0</v>
      </c>
    </row>
    <row r="5248" spans="1:12">
      <c r="A5248" t="s">
        <v>6744</v>
      </c>
      <c r="B5248" t="s">
        <v>6</v>
      </c>
      <c r="C5248" t="s">
        <v>6888</v>
      </c>
      <c r="D5248" t="s">
        <v>1706</v>
      </c>
      <c r="H5248" t="str">
        <f>INDEX('Vensim Variables'!$B:$B,MATCH(EPS!$B5248,'Vensim Variables'!$A:$A,0))</f>
        <v>g pollutant</v>
      </c>
      <c r="I5248" t="str">
        <f t="shared" si="162"/>
        <v>CO</v>
      </c>
      <c r="J5248">
        <f>INDEX(NoSettings!$D:$D,MATCH(EPS!$A5248,NoSettings!$A:$A,0))</f>
        <v>181562000000</v>
      </c>
      <c r="K5248">
        <f>INDEX(GWP!$C$2:$C$13,MATCH(EPS!I5248,GWP!$B$2:$B$13,0))</f>
        <v>0</v>
      </c>
      <c r="L5248" s="4">
        <f t="shared" si="163"/>
        <v>0</v>
      </c>
    </row>
    <row r="5249" spans="1:12">
      <c r="A5249" t="s">
        <v>6745</v>
      </c>
      <c r="B5249" t="s">
        <v>6</v>
      </c>
      <c r="C5249" t="s">
        <v>6888</v>
      </c>
      <c r="D5249" t="s">
        <v>1707</v>
      </c>
      <c r="H5249" t="str">
        <f>INDEX('Vensim Variables'!$B:$B,MATCH(EPS!$B5249,'Vensim Variables'!$A:$A,0))</f>
        <v>g pollutant</v>
      </c>
      <c r="I5249" t="str">
        <f t="shared" si="162"/>
        <v>NOx</v>
      </c>
      <c r="J5249">
        <f>INDEX(NoSettings!$D:$D,MATCH(EPS!$A5249,NoSettings!$A:$A,0))</f>
        <v>23281400000</v>
      </c>
      <c r="K5249">
        <f>INDEX(GWP!$C$2:$C$13,MATCH(EPS!I5249,GWP!$B$2:$B$13,0))</f>
        <v>0</v>
      </c>
      <c r="L5249" s="4">
        <f t="shared" si="163"/>
        <v>0</v>
      </c>
    </row>
    <row r="5250" spans="1:12">
      <c r="A5250" t="s">
        <v>6746</v>
      </c>
      <c r="B5250" t="s">
        <v>6</v>
      </c>
      <c r="C5250" t="s">
        <v>6888</v>
      </c>
      <c r="D5250" t="s">
        <v>1708</v>
      </c>
      <c r="H5250" t="str">
        <f>INDEX('Vensim Variables'!$B:$B,MATCH(EPS!$B5250,'Vensim Variables'!$A:$A,0))</f>
        <v>g pollutant</v>
      </c>
      <c r="I5250" t="str">
        <f t="shared" si="162"/>
        <v>PM10</v>
      </c>
      <c r="J5250">
        <f>INDEX(NoSettings!$D:$D,MATCH(EPS!$A5250,NoSettings!$A:$A,0))</f>
        <v>12312600000</v>
      </c>
      <c r="K5250">
        <f>INDEX(GWP!$C$2:$C$13,MATCH(EPS!I5250,GWP!$B$2:$B$13,0))</f>
        <v>0</v>
      </c>
      <c r="L5250" s="4">
        <f t="shared" si="163"/>
        <v>0</v>
      </c>
    </row>
    <row r="5251" spans="1:12">
      <c r="A5251" t="s">
        <v>6747</v>
      </c>
      <c r="B5251" t="s">
        <v>6</v>
      </c>
      <c r="C5251" t="s">
        <v>6888</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INDEX(NoSettings!$D:$D,MATCH(EPS!$A5251,NoSettings!$A:$A,0))</f>
        <v>9325480000</v>
      </c>
      <c r="K5251">
        <f>INDEX(GWP!$C$2:$C$13,MATCH(EPS!I5251,GWP!$B$2:$B$13,0))</f>
        <v>0</v>
      </c>
      <c r="L5251" s="4">
        <f t="shared" ref="L5251:L5314" si="165">IF(H5251="g pollutant",K5251*J5251/10^12,IF(H5251="MMTCO2e",J5251,IF(H5251="MWh",J5251,0)))</f>
        <v>0</v>
      </c>
    </row>
    <row r="5252" spans="1:12">
      <c r="A5252" t="s">
        <v>6748</v>
      </c>
      <c r="B5252" t="s">
        <v>6</v>
      </c>
      <c r="C5252" t="s">
        <v>6888</v>
      </c>
      <c r="D5252" t="s">
        <v>1710</v>
      </c>
      <c r="H5252" t="str">
        <f>INDEX('Vensim Variables'!$B:$B,MATCH(EPS!$B5252,'Vensim Variables'!$A:$A,0))</f>
        <v>g pollutant</v>
      </c>
      <c r="I5252" t="str">
        <f t="shared" si="164"/>
        <v>SOx</v>
      </c>
      <c r="J5252">
        <f>INDEX(NoSettings!$D:$D,MATCH(EPS!$A5252,NoSettings!$A:$A,0))</f>
        <v>23624500000</v>
      </c>
      <c r="K5252">
        <f>INDEX(GWP!$C$2:$C$13,MATCH(EPS!I5252,GWP!$B$2:$B$13,0))</f>
        <v>0</v>
      </c>
      <c r="L5252" s="4">
        <f t="shared" si="165"/>
        <v>0</v>
      </c>
    </row>
    <row r="5253" spans="1:12">
      <c r="A5253" t="s">
        <v>6749</v>
      </c>
      <c r="B5253" t="s">
        <v>6</v>
      </c>
      <c r="C5253" t="s">
        <v>6888</v>
      </c>
      <c r="D5253" t="s">
        <v>1711</v>
      </c>
      <c r="H5253" t="str">
        <f>INDEX('Vensim Variables'!$B:$B,MATCH(EPS!$B5253,'Vensim Variables'!$A:$A,0))</f>
        <v>g pollutant</v>
      </c>
      <c r="I5253" t="str">
        <f t="shared" si="164"/>
        <v>BC</v>
      </c>
      <c r="J5253">
        <f>INDEX(NoSettings!$D:$D,MATCH(EPS!$A5253,NoSettings!$A:$A,0))</f>
        <v>158867000</v>
      </c>
      <c r="K5253">
        <f>INDEX(GWP!$C$2:$C$13,MATCH(EPS!I5253,GWP!$B$2:$B$13,0))</f>
        <v>0</v>
      </c>
      <c r="L5253" s="4">
        <f t="shared" si="165"/>
        <v>0</v>
      </c>
    </row>
    <row r="5254" spans="1:12">
      <c r="A5254" t="s">
        <v>6750</v>
      </c>
      <c r="B5254" t="s">
        <v>6</v>
      </c>
      <c r="C5254" t="s">
        <v>6888</v>
      </c>
      <c r="D5254" t="s">
        <v>1712</v>
      </c>
      <c r="H5254" t="str">
        <f>INDEX('Vensim Variables'!$B:$B,MATCH(EPS!$B5254,'Vensim Variables'!$A:$A,0))</f>
        <v>g pollutant</v>
      </c>
      <c r="I5254" t="str">
        <f t="shared" si="164"/>
        <v>OC</v>
      </c>
      <c r="J5254">
        <f>INDEX(NoSettings!$D:$D,MATCH(EPS!$A5254,NoSettings!$A:$A,0))</f>
        <v>945408000</v>
      </c>
      <c r="K5254">
        <f>INDEX(GWP!$C$2:$C$13,MATCH(EPS!I5254,GWP!$B$2:$B$13,0))</f>
        <v>0</v>
      </c>
      <c r="L5254" s="4">
        <f t="shared" si="165"/>
        <v>0</v>
      </c>
    </row>
    <row r="5255" spans="1:12">
      <c r="A5255" t="s">
        <v>6751</v>
      </c>
      <c r="B5255" t="s">
        <v>6</v>
      </c>
      <c r="C5255" t="s">
        <v>6888</v>
      </c>
      <c r="D5255" t="s">
        <v>1713</v>
      </c>
      <c r="H5255" t="str">
        <f>INDEX('Vensim Variables'!$B:$B,MATCH(EPS!$B5255,'Vensim Variables'!$A:$A,0))</f>
        <v>g pollutant</v>
      </c>
      <c r="I5255" t="str">
        <f t="shared" si="164"/>
        <v>CH4</v>
      </c>
      <c r="J5255">
        <f>INDEX(NoSettings!$D:$D,MATCH(EPS!$A5255,NoSettings!$A:$A,0))</f>
        <v>255711000</v>
      </c>
      <c r="K5255">
        <f>INDEX(GWP!$C$2:$C$13,MATCH(EPS!I5255,GWP!$B$2:$B$13,0))</f>
        <v>28</v>
      </c>
      <c r="L5255" s="4">
        <f t="shared" si="165"/>
        <v>7.1599080000000004E-3</v>
      </c>
    </row>
    <row r="5256" spans="1:12">
      <c r="A5256" t="s">
        <v>6752</v>
      </c>
      <c r="B5256" t="s">
        <v>6</v>
      </c>
      <c r="C5256" t="s">
        <v>6888</v>
      </c>
      <c r="D5256" t="s">
        <v>1714</v>
      </c>
      <c r="H5256" t="str">
        <f>INDEX('Vensim Variables'!$B:$B,MATCH(EPS!$B5256,'Vensim Variables'!$A:$A,0))</f>
        <v>g pollutant</v>
      </c>
      <c r="I5256" t="str">
        <f t="shared" si="164"/>
        <v>N2O</v>
      </c>
      <c r="J5256">
        <f>INDEX(NoSettings!$D:$D,MATCH(EPS!$A5256,NoSettings!$A:$A,0))</f>
        <v>24562200</v>
      </c>
      <c r="K5256">
        <f>INDEX(GWP!$C$2:$C$13,MATCH(EPS!I5256,GWP!$B$2:$B$13,0))</f>
        <v>265</v>
      </c>
      <c r="L5256" s="4">
        <f t="shared" si="165"/>
        <v>6.5089830000000003E-3</v>
      </c>
    </row>
    <row r="5257" spans="1:12">
      <c r="A5257" t="s">
        <v>6753</v>
      </c>
      <c r="B5257" t="s">
        <v>6</v>
      </c>
      <c r="C5257" t="s">
        <v>6888</v>
      </c>
      <c r="D5257" t="s">
        <v>1715</v>
      </c>
      <c r="H5257" t="str">
        <f>INDEX('Vensim Variables'!$B:$B,MATCH(EPS!$B5257,'Vensim Variables'!$A:$A,0))</f>
        <v>g pollutant</v>
      </c>
      <c r="I5257" t="str">
        <f t="shared" si="164"/>
        <v>F gases</v>
      </c>
      <c r="J5257">
        <f>INDEX(NoSettings!$D:$D,MATCH(EPS!$A5257,NoSettings!$A:$A,0))</f>
        <v>2100000000000</v>
      </c>
      <c r="K5257">
        <f>INDEX(GWP!$C$2:$C$13,MATCH(EPS!I5257,GWP!$B$2:$B$13,0))</f>
        <v>1</v>
      </c>
      <c r="L5257" s="4">
        <f t="shared" si="165"/>
        <v>2.1</v>
      </c>
    </row>
    <row r="5258" spans="1:12">
      <c r="A5258" t="s">
        <v>6754</v>
      </c>
      <c r="B5258" t="s">
        <v>6</v>
      </c>
      <c r="C5258" t="s">
        <v>6889</v>
      </c>
      <c r="D5258" t="s">
        <v>1702</v>
      </c>
      <c r="H5258" t="str">
        <f>INDEX('Vensim Variables'!$B:$B,MATCH(EPS!$B5258,'Vensim Variables'!$A:$A,0))</f>
        <v>g pollutant</v>
      </c>
      <c r="I5258" t="str">
        <f t="shared" si="164"/>
        <v>CO2</v>
      </c>
      <c r="J5258">
        <f>INDEX(NoSettings!$D:$D,MATCH(EPS!$A5258,NoSettings!$A:$A,0))</f>
        <v>5471740000000</v>
      </c>
      <c r="K5258">
        <f>INDEX(GWP!$C$2:$C$13,MATCH(EPS!I5258,GWP!$B$2:$B$13,0))</f>
        <v>1</v>
      </c>
      <c r="L5258" s="4">
        <f t="shared" si="165"/>
        <v>5.4717399999999996</v>
      </c>
    </row>
    <row r="5259" spans="1:12">
      <c r="A5259" t="s">
        <v>6755</v>
      </c>
      <c r="B5259" t="s">
        <v>6</v>
      </c>
      <c r="C5259" t="s">
        <v>6889</v>
      </c>
      <c r="D5259" t="s">
        <v>1705</v>
      </c>
      <c r="H5259" t="str">
        <f>INDEX('Vensim Variables'!$B:$B,MATCH(EPS!$B5259,'Vensim Variables'!$A:$A,0))</f>
        <v>g pollutant</v>
      </c>
      <c r="I5259" t="str">
        <f t="shared" si="164"/>
        <v>VOC</v>
      </c>
      <c r="J5259">
        <f>INDEX(NoSettings!$D:$D,MATCH(EPS!$A5259,NoSettings!$A:$A,0))</f>
        <v>608512000</v>
      </c>
      <c r="K5259">
        <f>INDEX(GWP!$C$2:$C$13,MATCH(EPS!I5259,GWP!$B$2:$B$13,0))</f>
        <v>0</v>
      </c>
      <c r="L5259" s="4">
        <f t="shared" si="165"/>
        <v>0</v>
      </c>
    </row>
    <row r="5260" spans="1:12">
      <c r="A5260" t="s">
        <v>6756</v>
      </c>
      <c r="B5260" t="s">
        <v>6</v>
      </c>
      <c r="C5260" t="s">
        <v>6889</v>
      </c>
      <c r="D5260" t="s">
        <v>1706</v>
      </c>
      <c r="H5260" t="str">
        <f>INDEX('Vensim Variables'!$B:$B,MATCH(EPS!$B5260,'Vensim Variables'!$A:$A,0))</f>
        <v>g pollutant</v>
      </c>
      <c r="I5260" t="str">
        <f t="shared" si="164"/>
        <v>CO</v>
      </c>
      <c r="J5260">
        <f>INDEX(NoSettings!$D:$D,MATCH(EPS!$A5260,NoSettings!$A:$A,0))</f>
        <v>3628400000</v>
      </c>
      <c r="K5260">
        <f>INDEX(GWP!$C$2:$C$13,MATCH(EPS!I5260,GWP!$B$2:$B$13,0))</f>
        <v>0</v>
      </c>
      <c r="L5260" s="4">
        <f t="shared" si="165"/>
        <v>0</v>
      </c>
    </row>
    <row r="5261" spans="1:12">
      <c r="A5261" t="s">
        <v>6757</v>
      </c>
      <c r="B5261" t="s">
        <v>6</v>
      </c>
      <c r="C5261" t="s">
        <v>6889</v>
      </c>
      <c r="D5261" t="s">
        <v>1707</v>
      </c>
      <c r="H5261" t="str">
        <f>INDEX('Vensim Variables'!$B:$B,MATCH(EPS!$B5261,'Vensim Variables'!$A:$A,0))</f>
        <v>g pollutant</v>
      </c>
      <c r="I5261" t="str">
        <f t="shared" si="164"/>
        <v>NOx</v>
      </c>
      <c r="J5261">
        <f>INDEX(NoSettings!$D:$D,MATCH(EPS!$A5261,NoSettings!$A:$A,0))</f>
        <v>5708970000</v>
      </c>
      <c r="K5261">
        <f>INDEX(GWP!$C$2:$C$13,MATCH(EPS!I5261,GWP!$B$2:$B$13,0))</f>
        <v>0</v>
      </c>
      <c r="L5261" s="4">
        <f t="shared" si="165"/>
        <v>0</v>
      </c>
    </row>
    <row r="5262" spans="1:12">
      <c r="A5262" t="s">
        <v>6758</v>
      </c>
      <c r="B5262" t="s">
        <v>6</v>
      </c>
      <c r="C5262" t="s">
        <v>6889</v>
      </c>
      <c r="D5262" t="s">
        <v>1708</v>
      </c>
      <c r="H5262" t="str">
        <f>INDEX('Vensim Variables'!$B:$B,MATCH(EPS!$B5262,'Vensim Variables'!$A:$A,0))</f>
        <v>g pollutant</v>
      </c>
      <c r="I5262" t="str">
        <f t="shared" si="164"/>
        <v>PM10</v>
      </c>
      <c r="J5262">
        <f>INDEX(NoSettings!$D:$D,MATCH(EPS!$A5262,NoSettings!$A:$A,0))</f>
        <v>262144000</v>
      </c>
      <c r="K5262">
        <f>INDEX(GWP!$C$2:$C$13,MATCH(EPS!I5262,GWP!$B$2:$B$13,0))</f>
        <v>0</v>
      </c>
      <c r="L5262" s="4">
        <f t="shared" si="165"/>
        <v>0</v>
      </c>
    </row>
    <row r="5263" spans="1:12">
      <c r="A5263" t="s">
        <v>6759</v>
      </c>
      <c r="B5263" t="s">
        <v>6</v>
      </c>
      <c r="C5263" t="s">
        <v>6889</v>
      </c>
      <c r="D5263" t="s">
        <v>1709</v>
      </c>
      <c r="H5263" t="str">
        <f>INDEX('Vensim Variables'!$B:$B,MATCH(EPS!$B5263,'Vensim Variables'!$A:$A,0))</f>
        <v>g pollutant</v>
      </c>
      <c r="I5263" t="str">
        <f t="shared" si="164"/>
        <v>PM25</v>
      </c>
      <c r="J5263">
        <f>INDEX(NoSettings!$D:$D,MATCH(EPS!$A5263,NoSettings!$A:$A,0))</f>
        <v>243664000</v>
      </c>
      <c r="K5263">
        <f>INDEX(GWP!$C$2:$C$13,MATCH(EPS!I5263,GWP!$B$2:$B$13,0))</f>
        <v>0</v>
      </c>
      <c r="L5263" s="4">
        <f t="shared" si="165"/>
        <v>0</v>
      </c>
    </row>
    <row r="5264" spans="1:12">
      <c r="A5264" t="s">
        <v>6760</v>
      </c>
      <c r="B5264" t="s">
        <v>6</v>
      </c>
      <c r="C5264" t="s">
        <v>6889</v>
      </c>
      <c r="D5264" t="s">
        <v>1710</v>
      </c>
      <c r="H5264" t="str">
        <f>INDEX('Vensim Variables'!$B:$B,MATCH(EPS!$B5264,'Vensim Variables'!$A:$A,0))</f>
        <v>g pollutant</v>
      </c>
      <c r="I5264" t="str">
        <f t="shared" si="164"/>
        <v>SOx</v>
      </c>
      <c r="J5264">
        <f>INDEX(NoSettings!$D:$D,MATCH(EPS!$A5264,NoSettings!$A:$A,0))</f>
        <v>284746000</v>
      </c>
      <c r="K5264">
        <f>INDEX(GWP!$C$2:$C$13,MATCH(EPS!I5264,GWP!$B$2:$B$13,0))</f>
        <v>0</v>
      </c>
      <c r="L5264" s="4">
        <f t="shared" si="165"/>
        <v>0</v>
      </c>
    </row>
    <row r="5265" spans="1:12">
      <c r="A5265" t="s">
        <v>6761</v>
      </c>
      <c r="B5265" t="s">
        <v>6</v>
      </c>
      <c r="C5265" t="s">
        <v>6889</v>
      </c>
      <c r="D5265" t="s">
        <v>1711</v>
      </c>
      <c r="H5265" t="str">
        <f>INDEX('Vensim Variables'!$B:$B,MATCH(EPS!$B5265,'Vensim Variables'!$A:$A,0))</f>
        <v>g pollutant</v>
      </c>
      <c r="I5265" t="str">
        <f t="shared" si="164"/>
        <v>BC</v>
      </c>
      <c r="J5265">
        <f>INDEX(NoSettings!$D:$D,MATCH(EPS!$A5265,NoSettings!$A:$A,0))</f>
        <v>15802500</v>
      </c>
      <c r="K5265">
        <f>INDEX(GWP!$C$2:$C$13,MATCH(EPS!I5265,GWP!$B$2:$B$13,0))</f>
        <v>0</v>
      </c>
      <c r="L5265" s="4">
        <f t="shared" si="165"/>
        <v>0</v>
      </c>
    </row>
    <row r="5266" spans="1:12">
      <c r="A5266" t="s">
        <v>6762</v>
      </c>
      <c r="B5266" t="s">
        <v>6</v>
      </c>
      <c r="C5266" t="s">
        <v>6889</v>
      </c>
      <c r="D5266" t="s">
        <v>1712</v>
      </c>
      <c r="H5266" t="str">
        <f>INDEX('Vensim Variables'!$B:$B,MATCH(EPS!$B5266,'Vensim Variables'!$A:$A,0))</f>
        <v>g pollutant</v>
      </c>
      <c r="I5266" t="str">
        <f t="shared" si="164"/>
        <v>OC</v>
      </c>
      <c r="J5266">
        <f>INDEX(NoSettings!$D:$D,MATCH(EPS!$A5266,NoSettings!$A:$A,0))</f>
        <v>108491000</v>
      </c>
      <c r="K5266">
        <f>INDEX(GWP!$C$2:$C$13,MATCH(EPS!I5266,GWP!$B$2:$B$13,0))</f>
        <v>0</v>
      </c>
      <c r="L5266" s="4">
        <f t="shared" si="165"/>
        <v>0</v>
      </c>
    </row>
    <row r="5267" spans="1:12">
      <c r="A5267" t="s">
        <v>6763</v>
      </c>
      <c r="B5267" t="s">
        <v>6</v>
      </c>
      <c r="C5267" t="s">
        <v>6889</v>
      </c>
      <c r="D5267" t="s">
        <v>1713</v>
      </c>
      <c r="H5267" t="str">
        <f>INDEX('Vensim Variables'!$B:$B,MATCH(EPS!$B5267,'Vensim Variables'!$A:$A,0))</f>
        <v>g pollutant</v>
      </c>
      <c r="I5267" t="str">
        <f t="shared" si="164"/>
        <v>CH4</v>
      </c>
      <c r="J5267">
        <f>INDEX(NoSettings!$D:$D,MATCH(EPS!$A5267,NoSettings!$A:$A,0))</f>
        <v>117807000</v>
      </c>
      <c r="K5267">
        <f>INDEX(GWP!$C$2:$C$13,MATCH(EPS!I5267,GWP!$B$2:$B$13,0))</f>
        <v>28</v>
      </c>
      <c r="L5267" s="4">
        <f t="shared" si="165"/>
        <v>3.298596E-3</v>
      </c>
    </row>
    <row r="5268" spans="1:12">
      <c r="A5268" t="s">
        <v>6764</v>
      </c>
      <c r="B5268" t="s">
        <v>6</v>
      </c>
      <c r="C5268" t="s">
        <v>6889</v>
      </c>
      <c r="D5268" t="s">
        <v>1714</v>
      </c>
      <c r="H5268" t="str">
        <f>INDEX('Vensim Variables'!$B:$B,MATCH(EPS!$B5268,'Vensim Variables'!$A:$A,0))</f>
        <v>g pollutant</v>
      </c>
      <c r="I5268" t="str">
        <f t="shared" si="164"/>
        <v>N2O</v>
      </c>
      <c r="J5268">
        <f>INDEX(NoSettings!$D:$D,MATCH(EPS!$A5268,NoSettings!$A:$A,0))</f>
        <v>8479270</v>
      </c>
      <c r="K5268">
        <f>INDEX(GWP!$C$2:$C$13,MATCH(EPS!I5268,GWP!$B$2:$B$13,0))</f>
        <v>265</v>
      </c>
      <c r="L5268" s="4">
        <f t="shared" si="165"/>
        <v>2.2470065500000001E-3</v>
      </c>
    </row>
    <row r="5269" spans="1:12">
      <c r="A5269" t="s">
        <v>6765</v>
      </c>
      <c r="B5269" t="s">
        <v>6</v>
      </c>
      <c r="C5269" t="s">
        <v>6889</v>
      </c>
      <c r="D5269" t="s">
        <v>1715</v>
      </c>
      <c r="H5269" t="str">
        <f>INDEX('Vensim Variables'!$B:$B,MATCH(EPS!$B5269,'Vensim Variables'!$A:$A,0))</f>
        <v>g pollutant</v>
      </c>
      <c r="I5269" t="str">
        <f t="shared" si="164"/>
        <v>F gases</v>
      </c>
      <c r="J5269">
        <f>INDEX(NoSettings!$D:$D,MATCH(EPS!$A5269,NoSettings!$A:$A,0))</f>
        <v>0</v>
      </c>
      <c r="K5269">
        <f>INDEX(GWP!$C$2:$C$13,MATCH(EPS!I5269,GWP!$B$2:$B$13,0))</f>
        <v>1</v>
      </c>
      <c r="L5269" s="4">
        <f t="shared" si="165"/>
        <v>0</v>
      </c>
    </row>
    <row r="5270" spans="1:12">
      <c r="A5270" t="s">
        <v>6766</v>
      </c>
      <c r="B5270" t="s">
        <v>6</v>
      </c>
      <c r="C5270" t="s">
        <v>6890</v>
      </c>
      <c r="D5270" t="s">
        <v>1702</v>
      </c>
      <c r="H5270" t="str">
        <f>INDEX('Vensim Variables'!$B:$B,MATCH(EPS!$B5270,'Vensim Variables'!$A:$A,0))</f>
        <v>g pollutant</v>
      </c>
      <c r="I5270" t="str">
        <f t="shared" si="164"/>
        <v>CO2</v>
      </c>
      <c r="J5270">
        <f>INDEX(NoSettings!$D:$D,MATCH(EPS!$A5270,NoSettings!$A:$A,0))</f>
        <v>1404180000000</v>
      </c>
      <c r="K5270">
        <f>INDEX(GWP!$C$2:$C$13,MATCH(EPS!I5270,GWP!$B$2:$B$13,0))</f>
        <v>1</v>
      </c>
      <c r="L5270" s="4">
        <f t="shared" si="165"/>
        <v>1.40418</v>
      </c>
    </row>
    <row r="5271" spans="1:12">
      <c r="A5271" t="s">
        <v>6767</v>
      </c>
      <c r="B5271" t="s">
        <v>6</v>
      </c>
      <c r="C5271" t="s">
        <v>6890</v>
      </c>
      <c r="D5271" t="s">
        <v>1705</v>
      </c>
      <c r="H5271" t="str">
        <f>INDEX('Vensim Variables'!$B:$B,MATCH(EPS!$B5271,'Vensim Variables'!$A:$A,0))</f>
        <v>g pollutant</v>
      </c>
      <c r="I5271" t="str">
        <f t="shared" si="164"/>
        <v>VOC</v>
      </c>
      <c r="J5271">
        <f>INDEX(NoSettings!$D:$D,MATCH(EPS!$A5271,NoSettings!$A:$A,0))</f>
        <v>119179000</v>
      </c>
      <c r="K5271">
        <f>INDEX(GWP!$C$2:$C$13,MATCH(EPS!I5271,GWP!$B$2:$B$13,0))</f>
        <v>0</v>
      </c>
      <c r="L5271" s="4">
        <f t="shared" si="165"/>
        <v>0</v>
      </c>
    </row>
    <row r="5272" spans="1:12">
      <c r="A5272" t="s">
        <v>6768</v>
      </c>
      <c r="B5272" t="s">
        <v>6</v>
      </c>
      <c r="C5272" t="s">
        <v>6890</v>
      </c>
      <c r="D5272" t="s">
        <v>1706</v>
      </c>
      <c r="H5272" t="str">
        <f>INDEX('Vensim Variables'!$B:$B,MATCH(EPS!$B5272,'Vensim Variables'!$A:$A,0))</f>
        <v>g pollutant</v>
      </c>
      <c r="I5272" t="str">
        <f t="shared" si="164"/>
        <v>CO</v>
      </c>
      <c r="J5272">
        <f>INDEX(NoSettings!$D:$D,MATCH(EPS!$A5272,NoSettings!$A:$A,0))</f>
        <v>664360000</v>
      </c>
      <c r="K5272">
        <f>INDEX(GWP!$C$2:$C$13,MATCH(EPS!I5272,GWP!$B$2:$B$13,0))</f>
        <v>0</v>
      </c>
      <c r="L5272" s="4">
        <f t="shared" si="165"/>
        <v>0</v>
      </c>
    </row>
    <row r="5273" spans="1:12">
      <c r="A5273" t="s">
        <v>6769</v>
      </c>
      <c r="B5273" t="s">
        <v>6</v>
      </c>
      <c r="C5273" t="s">
        <v>6890</v>
      </c>
      <c r="D5273" t="s">
        <v>1707</v>
      </c>
      <c r="H5273" t="str">
        <f>INDEX('Vensim Variables'!$B:$B,MATCH(EPS!$B5273,'Vensim Variables'!$A:$A,0))</f>
        <v>g pollutant</v>
      </c>
      <c r="I5273" t="str">
        <f t="shared" si="164"/>
        <v>NOx</v>
      </c>
      <c r="J5273">
        <f>INDEX(NoSettings!$D:$D,MATCH(EPS!$A5273,NoSettings!$A:$A,0))</f>
        <v>1289200000</v>
      </c>
      <c r="K5273">
        <f>INDEX(GWP!$C$2:$C$13,MATCH(EPS!I5273,GWP!$B$2:$B$13,0))</f>
        <v>0</v>
      </c>
      <c r="L5273" s="4">
        <f t="shared" si="165"/>
        <v>0</v>
      </c>
    </row>
    <row r="5274" spans="1:12">
      <c r="A5274" t="s">
        <v>6770</v>
      </c>
      <c r="B5274" t="s">
        <v>6</v>
      </c>
      <c r="C5274" t="s">
        <v>6890</v>
      </c>
      <c r="D5274" t="s">
        <v>1708</v>
      </c>
      <c r="H5274" t="str">
        <f>INDEX('Vensim Variables'!$B:$B,MATCH(EPS!$B5274,'Vensim Variables'!$A:$A,0))</f>
        <v>g pollutant</v>
      </c>
      <c r="I5274" t="str">
        <f t="shared" si="164"/>
        <v>PM10</v>
      </c>
      <c r="J5274">
        <f>INDEX(NoSettings!$D:$D,MATCH(EPS!$A5274,NoSettings!$A:$A,0))</f>
        <v>44575100</v>
      </c>
      <c r="K5274">
        <f>INDEX(GWP!$C$2:$C$13,MATCH(EPS!I5274,GWP!$B$2:$B$13,0))</f>
        <v>0</v>
      </c>
      <c r="L5274" s="4">
        <f t="shared" si="165"/>
        <v>0</v>
      </c>
    </row>
    <row r="5275" spans="1:12">
      <c r="A5275" t="s">
        <v>6771</v>
      </c>
      <c r="B5275" t="s">
        <v>6</v>
      </c>
      <c r="C5275" t="s">
        <v>6890</v>
      </c>
      <c r="D5275" t="s">
        <v>1709</v>
      </c>
      <c r="H5275" t="str">
        <f>INDEX('Vensim Variables'!$B:$B,MATCH(EPS!$B5275,'Vensim Variables'!$A:$A,0))</f>
        <v>g pollutant</v>
      </c>
      <c r="I5275" t="str">
        <f t="shared" si="164"/>
        <v>PM25</v>
      </c>
      <c r="J5275">
        <f>INDEX(NoSettings!$D:$D,MATCH(EPS!$A5275,NoSettings!$A:$A,0))</f>
        <v>41890600</v>
      </c>
      <c r="K5275">
        <f>INDEX(GWP!$C$2:$C$13,MATCH(EPS!I5275,GWP!$B$2:$B$13,0))</f>
        <v>0</v>
      </c>
      <c r="L5275" s="4">
        <f t="shared" si="165"/>
        <v>0</v>
      </c>
    </row>
    <row r="5276" spans="1:12">
      <c r="A5276" t="s">
        <v>6772</v>
      </c>
      <c r="B5276" t="s">
        <v>6</v>
      </c>
      <c r="C5276" t="s">
        <v>6890</v>
      </c>
      <c r="D5276" t="s">
        <v>1710</v>
      </c>
      <c r="H5276" t="str">
        <f>INDEX('Vensim Variables'!$B:$B,MATCH(EPS!$B5276,'Vensim Variables'!$A:$A,0))</f>
        <v>g pollutant</v>
      </c>
      <c r="I5276" t="str">
        <f t="shared" si="164"/>
        <v>SOx</v>
      </c>
      <c r="J5276">
        <f>INDEX(NoSettings!$D:$D,MATCH(EPS!$A5276,NoSettings!$A:$A,0))</f>
        <v>25867000</v>
      </c>
      <c r="K5276">
        <f>INDEX(GWP!$C$2:$C$13,MATCH(EPS!I5276,GWP!$B$2:$B$13,0))</f>
        <v>0</v>
      </c>
      <c r="L5276" s="4">
        <f t="shared" si="165"/>
        <v>0</v>
      </c>
    </row>
    <row r="5277" spans="1:12">
      <c r="A5277" t="s">
        <v>6773</v>
      </c>
      <c r="B5277" t="s">
        <v>6</v>
      </c>
      <c r="C5277" t="s">
        <v>6890</v>
      </c>
      <c r="D5277" t="s">
        <v>1711</v>
      </c>
      <c r="H5277" t="str">
        <f>INDEX('Vensim Variables'!$B:$B,MATCH(EPS!$B5277,'Vensim Variables'!$A:$A,0))</f>
        <v>g pollutant</v>
      </c>
      <c r="I5277" t="str">
        <f t="shared" si="164"/>
        <v>BC</v>
      </c>
      <c r="J5277">
        <f>INDEX(NoSettings!$D:$D,MATCH(EPS!$A5277,NoSettings!$A:$A,0))</f>
        <v>2622080</v>
      </c>
      <c r="K5277">
        <f>INDEX(GWP!$C$2:$C$13,MATCH(EPS!I5277,GWP!$B$2:$B$13,0))</f>
        <v>0</v>
      </c>
      <c r="L5277" s="4">
        <f t="shared" si="165"/>
        <v>0</v>
      </c>
    </row>
    <row r="5278" spans="1:12">
      <c r="A5278" t="s">
        <v>6774</v>
      </c>
      <c r="B5278" t="s">
        <v>6</v>
      </c>
      <c r="C5278" t="s">
        <v>6890</v>
      </c>
      <c r="D5278" t="s">
        <v>1712</v>
      </c>
      <c r="H5278" t="str">
        <f>INDEX('Vensim Variables'!$B:$B,MATCH(EPS!$B5278,'Vensim Variables'!$A:$A,0))</f>
        <v>g pollutant</v>
      </c>
      <c r="I5278" t="str">
        <f t="shared" si="164"/>
        <v>OC</v>
      </c>
      <c r="J5278">
        <f>INDEX(NoSettings!$D:$D,MATCH(EPS!$A5278,NoSettings!$A:$A,0))</f>
        <v>19145200</v>
      </c>
      <c r="K5278">
        <f>INDEX(GWP!$C$2:$C$13,MATCH(EPS!I5278,GWP!$B$2:$B$13,0))</f>
        <v>0</v>
      </c>
      <c r="L5278" s="4">
        <f t="shared" si="165"/>
        <v>0</v>
      </c>
    </row>
    <row r="5279" spans="1:12">
      <c r="A5279" t="s">
        <v>6775</v>
      </c>
      <c r="B5279" t="s">
        <v>6</v>
      </c>
      <c r="C5279" t="s">
        <v>6890</v>
      </c>
      <c r="D5279" t="s">
        <v>1713</v>
      </c>
      <c r="H5279" t="str">
        <f>INDEX('Vensim Variables'!$B:$B,MATCH(EPS!$B5279,'Vensim Variables'!$A:$A,0))</f>
        <v>g pollutant</v>
      </c>
      <c r="I5279" t="str">
        <f t="shared" si="164"/>
        <v>CH4</v>
      </c>
      <c r="J5279">
        <f>INDEX(NoSettings!$D:$D,MATCH(EPS!$A5279,NoSettings!$A:$A,0))</f>
        <v>23619500</v>
      </c>
      <c r="K5279">
        <f>INDEX(GWP!$C$2:$C$13,MATCH(EPS!I5279,GWP!$B$2:$B$13,0))</f>
        <v>28</v>
      </c>
      <c r="L5279" s="4">
        <f t="shared" si="165"/>
        <v>6.6134600000000005E-4</v>
      </c>
    </row>
    <row r="5280" spans="1:12">
      <c r="A5280" t="s">
        <v>6776</v>
      </c>
      <c r="B5280" t="s">
        <v>6</v>
      </c>
      <c r="C5280" t="s">
        <v>6890</v>
      </c>
      <c r="D5280" t="s">
        <v>1714</v>
      </c>
      <c r="H5280" t="str">
        <f>INDEX('Vensim Variables'!$B:$B,MATCH(EPS!$B5280,'Vensim Variables'!$A:$A,0))</f>
        <v>g pollutant</v>
      </c>
      <c r="I5280" t="str">
        <f t="shared" si="164"/>
        <v>N2O</v>
      </c>
      <c r="J5280">
        <f>INDEX(NoSettings!$D:$D,MATCH(EPS!$A5280,NoSettings!$A:$A,0))</f>
        <v>1664830</v>
      </c>
      <c r="K5280">
        <f>INDEX(GWP!$C$2:$C$13,MATCH(EPS!I5280,GWP!$B$2:$B$13,0))</f>
        <v>265</v>
      </c>
      <c r="L5280" s="4">
        <f t="shared" si="165"/>
        <v>4.4117994999999998E-4</v>
      </c>
    </row>
    <row r="5281" spans="1:12">
      <c r="A5281" t="s">
        <v>6777</v>
      </c>
      <c r="B5281" t="s">
        <v>6</v>
      </c>
      <c r="C5281" t="s">
        <v>6890</v>
      </c>
      <c r="D5281" t="s">
        <v>1715</v>
      </c>
      <c r="H5281" t="str">
        <f>INDEX('Vensim Variables'!$B:$B,MATCH(EPS!$B5281,'Vensim Variables'!$A:$A,0))</f>
        <v>g pollutant</v>
      </c>
      <c r="I5281" t="str">
        <f t="shared" si="164"/>
        <v>F gases</v>
      </c>
      <c r="J5281">
        <f>INDEX(NoSettings!$D:$D,MATCH(EPS!$A5281,NoSettings!$A:$A,0))</f>
        <v>0</v>
      </c>
      <c r="K5281">
        <f>INDEX(GWP!$C$2:$C$13,MATCH(EPS!I5281,GWP!$B$2:$B$13,0))</f>
        <v>1</v>
      </c>
      <c r="L5281" s="4">
        <f t="shared" si="165"/>
        <v>0</v>
      </c>
    </row>
    <row r="5282" spans="1:12">
      <c r="A5282" t="s">
        <v>6778</v>
      </c>
      <c r="B5282" t="s">
        <v>6</v>
      </c>
      <c r="C5282" t="s">
        <v>6891</v>
      </c>
      <c r="D5282" t="s">
        <v>1702</v>
      </c>
      <c r="H5282" t="str">
        <f>INDEX('Vensim Variables'!$B:$B,MATCH(EPS!$B5282,'Vensim Variables'!$A:$A,0))</f>
        <v>g pollutant</v>
      </c>
      <c r="I5282" t="str">
        <f t="shared" si="164"/>
        <v>CO2</v>
      </c>
      <c r="J5282">
        <f>INDEX(NoSettings!$D:$D,MATCH(EPS!$A5282,NoSettings!$A:$A,0))</f>
        <v>1695040000000</v>
      </c>
      <c r="K5282">
        <f>INDEX(GWP!$C$2:$C$13,MATCH(EPS!I5282,GWP!$B$2:$B$13,0))</f>
        <v>1</v>
      </c>
      <c r="L5282" s="4">
        <f t="shared" si="165"/>
        <v>1.6950400000000001</v>
      </c>
    </row>
    <row r="5283" spans="1:12">
      <c r="A5283" t="s">
        <v>6779</v>
      </c>
      <c r="B5283" t="s">
        <v>6</v>
      </c>
      <c r="C5283" t="s">
        <v>6891</v>
      </c>
      <c r="D5283" t="s">
        <v>1705</v>
      </c>
      <c r="H5283" t="str">
        <f>INDEX('Vensim Variables'!$B:$B,MATCH(EPS!$B5283,'Vensim Variables'!$A:$A,0))</f>
        <v>g pollutant</v>
      </c>
      <c r="I5283" t="str">
        <f t="shared" si="164"/>
        <v>VOC</v>
      </c>
      <c r="J5283">
        <f>INDEX(NoSettings!$D:$D,MATCH(EPS!$A5283,NoSettings!$A:$A,0))</f>
        <v>192393000</v>
      </c>
      <c r="K5283">
        <f>INDEX(GWP!$C$2:$C$13,MATCH(EPS!I5283,GWP!$B$2:$B$13,0))</f>
        <v>0</v>
      </c>
      <c r="L5283" s="4">
        <f t="shared" si="165"/>
        <v>0</v>
      </c>
    </row>
    <row r="5284" spans="1:12">
      <c r="A5284" t="s">
        <v>6780</v>
      </c>
      <c r="B5284" t="s">
        <v>6</v>
      </c>
      <c r="C5284" t="s">
        <v>6891</v>
      </c>
      <c r="D5284" t="s">
        <v>1706</v>
      </c>
      <c r="H5284" t="str">
        <f>INDEX('Vensim Variables'!$B:$B,MATCH(EPS!$B5284,'Vensim Variables'!$A:$A,0))</f>
        <v>g pollutant</v>
      </c>
      <c r="I5284" t="str">
        <f t="shared" si="164"/>
        <v>CO</v>
      </c>
      <c r="J5284">
        <f>INDEX(NoSettings!$D:$D,MATCH(EPS!$A5284,NoSettings!$A:$A,0))</f>
        <v>1196920000</v>
      </c>
      <c r="K5284">
        <f>INDEX(GWP!$C$2:$C$13,MATCH(EPS!I5284,GWP!$B$2:$B$13,0))</f>
        <v>0</v>
      </c>
      <c r="L5284" s="4">
        <f t="shared" si="165"/>
        <v>0</v>
      </c>
    </row>
    <row r="5285" spans="1:12">
      <c r="A5285" t="s">
        <v>6781</v>
      </c>
      <c r="B5285" t="s">
        <v>6</v>
      </c>
      <c r="C5285" t="s">
        <v>6891</v>
      </c>
      <c r="D5285" t="s">
        <v>1707</v>
      </c>
      <c r="H5285" t="str">
        <f>INDEX('Vensim Variables'!$B:$B,MATCH(EPS!$B5285,'Vensim Variables'!$A:$A,0))</f>
        <v>g pollutant</v>
      </c>
      <c r="I5285" t="str">
        <f t="shared" si="164"/>
        <v>NOx</v>
      </c>
      <c r="J5285">
        <f>INDEX(NoSettings!$D:$D,MATCH(EPS!$A5285,NoSettings!$A:$A,0))</f>
        <v>1812180000</v>
      </c>
      <c r="K5285">
        <f>INDEX(GWP!$C$2:$C$13,MATCH(EPS!I5285,GWP!$B$2:$B$13,0))</f>
        <v>0</v>
      </c>
      <c r="L5285" s="4">
        <f t="shared" si="165"/>
        <v>0</v>
      </c>
    </row>
    <row r="5286" spans="1:12">
      <c r="A5286" t="s">
        <v>6782</v>
      </c>
      <c r="B5286" t="s">
        <v>6</v>
      </c>
      <c r="C5286" t="s">
        <v>6891</v>
      </c>
      <c r="D5286" t="s">
        <v>1708</v>
      </c>
      <c r="H5286" t="str">
        <f>INDEX('Vensim Variables'!$B:$B,MATCH(EPS!$B5286,'Vensim Variables'!$A:$A,0))</f>
        <v>g pollutant</v>
      </c>
      <c r="I5286" t="str">
        <f t="shared" si="164"/>
        <v>PM10</v>
      </c>
      <c r="J5286">
        <f>INDEX(NoSettings!$D:$D,MATCH(EPS!$A5286,NoSettings!$A:$A,0))</f>
        <v>90153800</v>
      </c>
      <c r="K5286">
        <f>INDEX(GWP!$C$2:$C$13,MATCH(EPS!I5286,GWP!$B$2:$B$13,0))</f>
        <v>0</v>
      </c>
      <c r="L5286" s="4">
        <f t="shared" si="165"/>
        <v>0</v>
      </c>
    </row>
    <row r="5287" spans="1:12">
      <c r="A5287" t="s">
        <v>6783</v>
      </c>
      <c r="B5287" t="s">
        <v>6</v>
      </c>
      <c r="C5287" t="s">
        <v>6891</v>
      </c>
      <c r="D5287" t="s">
        <v>1709</v>
      </c>
      <c r="H5287" t="str">
        <f>INDEX('Vensim Variables'!$B:$B,MATCH(EPS!$B5287,'Vensim Variables'!$A:$A,0))</f>
        <v>g pollutant</v>
      </c>
      <c r="I5287" t="str">
        <f t="shared" si="164"/>
        <v>PM25</v>
      </c>
      <c r="J5287">
        <f>INDEX(NoSettings!$D:$D,MATCH(EPS!$A5287,NoSettings!$A:$A,0))</f>
        <v>83306600</v>
      </c>
      <c r="K5287">
        <f>INDEX(GWP!$C$2:$C$13,MATCH(EPS!I5287,GWP!$B$2:$B$13,0))</f>
        <v>0</v>
      </c>
      <c r="L5287" s="4">
        <f t="shared" si="165"/>
        <v>0</v>
      </c>
    </row>
    <row r="5288" spans="1:12">
      <c r="A5288" t="s">
        <v>6784</v>
      </c>
      <c r="B5288" t="s">
        <v>6</v>
      </c>
      <c r="C5288" t="s">
        <v>6891</v>
      </c>
      <c r="D5288" t="s">
        <v>1710</v>
      </c>
      <c r="H5288" t="str">
        <f>INDEX('Vensim Variables'!$B:$B,MATCH(EPS!$B5288,'Vensim Variables'!$A:$A,0))</f>
        <v>g pollutant</v>
      </c>
      <c r="I5288" t="str">
        <f t="shared" si="164"/>
        <v>SOx</v>
      </c>
      <c r="J5288">
        <f>INDEX(NoSettings!$D:$D,MATCH(EPS!$A5288,NoSettings!$A:$A,0))</f>
        <v>122163000</v>
      </c>
      <c r="K5288">
        <f>INDEX(GWP!$C$2:$C$13,MATCH(EPS!I5288,GWP!$B$2:$B$13,0))</f>
        <v>0</v>
      </c>
      <c r="L5288" s="4">
        <f t="shared" si="165"/>
        <v>0</v>
      </c>
    </row>
    <row r="5289" spans="1:12">
      <c r="A5289" t="s">
        <v>6785</v>
      </c>
      <c r="B5289" t="s">
        <v>6</v>
      </c>
      <c r="C5289" t="s">
        <v>6891</v>
      </c>
      <c r="D5289" t="s">
        <v>1711</v>
      </c>
      <c r="H5289" t="str">
        <f>INDEX('Vensim Variables'!$B:$B,MATCH(EPS!$B5289,'Vensim Variables'!$A:$A,0))</f>
        <v>g pollutant</v>
      </c>
      <c r="I5289" t="str">
        <f t="shared" si="164"/>
        <v>BC</v>
      </c>
      <c r="J5289">
        <f>INDEX(NoSettings!$D:$D,MATCH(EPS!$A5289,NoSettings!$A:$A,0))</f>
        <v>5504500</v>
      </c>
      <c r="K5289">
        <f>INDEX(GWP!$C$2:$C$13,MATCH(EPS!I5289,GWP!$B$2:$B$13,0))</f>
        <v>0</v>
      </c>
      <c r="L5289" s="4">
        <f t="shared" si="165"/>
        <v>0</v>
      </c>
    </row>
    <row r="5290" spans="1:12">
      <c r="A5290" t="s">
        <v>6786</v>
      </c>
      <c r="B5290" t="s">
        <v>6</v>
      </c>
      <c r="C5290" t="s">
        <v>6891</v>
      </c>
      <c r="D5290" t="s">
        <v>1712</v>
      </c>
      <c r="H5290" t="str">
        <f>INDEX('Vensim Variables'!$B:$B,MATCH(EPS!$B5290,'Vensim Variables'!$A:$A,0))</f>
        <v>g pollutant</v>
      </c>
      <c r="I5290" t="str">
        <f t="shared" si="164"/>
        <v>OC</v>
      </c>
      <c r="J5290">
        <f>INDEX(NoSettings!$D:$D,MATCH(EPS!$A5290,NoSettings!$A:$A,0))</f>
        <v>36561800</v>
      </c>
      <c r="K5290">
        <f>INDEX(GWP!$C$2:$C$13,MATCH(EPS!I5290,GWP!$B$2:$B$13,0))</f>
        <v>0</v>
      </c>
      <c r="L5290" s="4">
        <f t="shared" si="165"/>
        <v>0</v>
      </c>
    </row>
    <row r="5291" spans="1:12">
      <c r="A5291" t="s">
        <v>6787</v>
      </c>
      <c r="B5291" t="s">
        <v>6</v>
      </c>
      <c r="C5291" t="s">
        <v>6891</v>
      </c>
      <c r="D5291" t="s">
        <v>1713</v>
      </c>
      <c r="H5291" t="str">
        <f>INDEX('Vensim Variables'!$B:$B,MATCH(EPS!$B5291,'Vensim Variables'!$A:$A,0))</f>
        <v>g pollutant</v>
      </c>
      <c r="I5291" t="str">
        <f t="shared" si="164"/>
        <v>CH4</v>
      </c>
      <c r="J5291">
        <f>INDEX(NoSettings!$D:$D,MATCH(EPS!$A5291,NoSettings!$A:$A,0))</f>
        <v>36659700</v>
      </c>
      <c r="K5291">
        <f>INDEX(GWP!$C$2:$C$13,MATCH(EPS!I5291,GWP!$B$2:$B$13,0))</f>
        <v>28</v>
      </c>
      <c r="L5291" s="4">
        <f t="shared" si="165"/>
        <v>1.0264715999999999E-3</v>
      </c>
    </row>
    <row r="5292" spans="1:12">
      <c r="A5292" t="s">
        <v>6788</v>
      </c>
      <c r="B5292" t="s">
        <v>6</v>
      </c>
      <c r="C5292" t="s">
        <v>6891</v>
      </c>
      <c r="D5292" t="s">
        <v>1714</v>
      </c>
      <c r="H5292" t="str">
        <f>INDEX('Vensim Variables'!$B:$B,MATCH(EPS!$B5292,'Vensim Variables'!$A:$A,0))</f>
        <v>g pollutant</v>
      </c>
      <c r="I5292" t="str">
        <f t="shared" si="164"/>
        <v>N2O</v>
      </c>
      <c r="J5292">
        <f>INDEX(NoSettings!$D:$D,MATCH(EPS!$A5292,NoSettings!$A:$A,0))</f>
        <v>2676460</v>
      </c>
      <c r="K5292">
        <f>INDEX(GWP!$C$2:$C$13,MATCH(EPS!I5292,GWP!$B$2:$B$13,0))</f>
        <v>265</v>
      </c>
      <c r="L5292" s="4">
        <f t="shared" si="165"/>
        <v>7.0926189999999997E-4</v>
      </c>
    </row>
    <row r="5293" spans="1:12">
      <c r="A5293" t="s">
        <v>6789</v>
      </c>
      <c r="B5293" t="s">
        <v>6</v>
      </c>
      <c r="C5293" t="s">
        <v>6891</v>
      </c>
      <c r="D5293" t="s">
        <v>1715</v>
      </c>
      <c r="H5293" t="str">
        <f>INDEX('Vensim Variables'!$B:$B,MATCH(EPS!$B5293,'Vensim Variables'!$A:$A,0))</f>
        <v>g pollutant</v>
      </c>
      <c r="I5293" t="str">
        <f t="shared" si="164"/>
        <v>F gases</v>
      </c>
      <c r="J5293">
        <f>INDEX(NoSettings!$D:$D,MATCH(EPS!$A5293,NoSettings!$A:$A,0))</f>
        <v>0</v>
      </c>
      <c r="K5293">
        <f>INDEX(GWP!$C$2:$C$13,MATCH(EPS!I5293,GWP!$B$2:$B$13,0))</f>
        <v>1</v>
      </c>
      <c r="L5293" s="4">
        <f t="shared" si="165"/>
        <v>0</v>
      </c>
    </row>
    <row r="5294" spans="1:12">
      <c r="A5294" t="s">
        <v>6790</v>
      </c>
      <c r="B5294" t="s">
        <v>6</v>
      </c>
      <c r="C5294" t="s">
        <v>6892</v>
      </c>
      <c r="D5294" t="s">
        <v>1702</v>
      </c>
      <c r="H5294" t="str">
        <f>INDEX('Vensim Variables'!$B:$B,MATCH(EPS!$B5294,'Vensim Variables'!$A:$A,0))</f>
        <v>g pollutant</v>
      </c>
      <c r="I5294" t="str">
        <f t="shared" si="164"/>
        <v>CO2</v>
      </c>
      <c r="J5294">
        <f>INDEX(NoSettings!$D:$D,MATCH(EPS!$A5294,NoSettings!$A:$A,0))</f>
        <v>2715390000000</v>
      </c>
      <c r="K5294">
        <f>INDEX(GWP!$C$2:$C$13,MATCH(EPS!I5294,GWP!$B$2:$B$13,0))</f>
        <v>1</v>
      </c>
      <c r="L5294" s="4">
        <f t="shared" si="165"/>
        <v>2.7153900000000002</v>
      </c>
    </row>
    <row r="5295" spans="1:12">
      <c r="A5295" t="s">
        <v>6791</v>
      </c>
      <c r="B5295" t="s">
        <v>6</v>
      </c>
      <c r="C5295" t="s">
        <v>6892</v>
      </c>
      <c r="D5295" t="s">
        <v>1705</v>
      </c>
      <c r="H5295" t="str">
        <f>INDEX('Vensim Variables'!$B:$B,MATCH(EPS!$B5295,'Vensim Variables'!$A:$A,0))</f>
        <v>g pollutant</v>
      </c>
      <c r="I5295" t="str">
        <f t="shared" si="164"/>
        <v>VOC</v>
      </c>
      <c r="J5295">
        <f>INDEX(NoSettings!$D:$D,MATCH(EPS!$A5295,NoSettings!$A:$A,0))</f>
        <v>294981000</v>
      </c>
      <c r="K5295">
        <f>INDEX(GWP!$C$2:$C$13,MATCH(EPS!I5295,GWP!$B$2:$B$13,0))</f>
        <v>0</v>
      </c>
      <c r="L5295" s="4">
        <f t="shared" si="165"/>
        <v>0</v>
      </c>
    </row>
    <row r="5296" spans="1:12">
      <c r="A5296" t="s">
        <v>6792</v>
      </c>
      <c r="B5296" t="s">
        <v>6</v>
      </c>
      <c r="C5296" t="s">
        <v>6892</v>
      </c>
      <c r="D5296" t="s">
        <v>1706</v>
      </c>
      <c r="H5296" t="str">
        <f>INDEX('Vensim Variables'!$B:$B,MATCH(EPS!$B5296,'Vensim Variables'!$A:$A,0))</f>
        <v>g pollutant</v>
      </c>
      <c r="I5296" t="str">
        <f t="shared" si="164"/>
        <v>CO</v>
      </c>
      <c r="J5296">
        <f>INDEX(NoSettings!$D:$D,MATCH(EPS!$A5296,NoSettings!$A:$A,0))</f>
        <v>1763950000</v>
      </c>
      <c r="K5296">
        <f>INDEX(GWP!$C$2:$C$13,MATCH(EPS!I5296,GWP!$B$2:$B$13,0))</f>
        <v>0</v>
      </c>
      <c r="L5296" s="4">
        <f t="shared" si="165"/>
        <v>0</v>
      </c>
    </row>
    <row r="5297" spans="1:12">
      <c r="A5297" t="s">
        <v>6793</v>
      </c>
      <c r="B5297" t="s">
        <v>6</v>
      </c>
      <c r="C5297" t="s">
        <v>6892</v>
      </c>
      <c r="D5297" t="s">
        <v>1707</v>
      </c>
      <c r="H5297" t="str">
        <f>INDEX('Vensim Variables'!$B:$B,MATCH(EPS!$B5297,'Vensim Variables'!$A:$A,0))</f>
        <v>g pollutant</v>
      </c>
      <c r="I5297" t="str">
        <f t="shared" si="164"/>
        <v>NOx</v>
      </c>
      <c r="J5297">
        <f>INDEX(NoSettings!$D:$D,MATCH(EPS!$A5297,NoSettings!$A:$A,0))</f>
        <v>2776330000</v>
      </c>
      <c r="K5297">
        <f>INDEX(GWP!$C$2:$C$13,MATCH(EPS!I5297,GWP!$B$2:$B$13,0))</f>
        <v>0</v>
      </c>
      <c r="L5297" s="4">
        <f t="shared" si="165"/>
        <v>0</v>
      </c>
    </row>
    <row r="5298" spans="1:12">
      <c r="A5298" t="s">
        <v>6794</v>
      </c>
      <c r="B5298" t="s">
        <v>6</v>
      </c>
      <c r="C5298" t="s">
        <v>6892</v>
      </c>
      <c r="D5298" t="s">
        <v>1708</v>
      </c>
      <c r="H5298" t="str">
        <f>INDEX('Vensim Variables'!$B:$B,MATCH(EPS!$B5298,'Vensim Variables'!$A:$A,0))</f>
        <v>g pollutant</v>
      </c>
      <c r="I5298" t="str">
        <f t="shared" si="164"/>
        <v>PM10</v>
      </c>
      <c r="J5298">
        <f>INDEX(NoSettings!$D:$D,MATCH(EPS!$A5298,NoSettings!$A:$A,0))</f>
        <v>128957000</v>
      </c>
      <c r="K5298">
        <f>INDEX(GWP!$C$2:$C$13,MATCH(EPS!I5298,GWP!$B$2:$B$13,0))</f>
        <v>0</v>
      </c>
      <c r="L5298" s="4">
        <f t="shared" si="165"/>
        <v>0</v>
      </c>
    </row>
    <row r="5299" spans="1:12">
      <c r="A5299" t="s">
        <v>6795</v>
      </c>
      <c r="B5299" t="s">
        <v>6</v>
      </c>
      <c r="C5299" t="s">
        <v>6892</v>
      </c>
      <c r="D5299" t="s">
        <v>1709</v>
      </c>
      <c r="H5299" t="str">
        <f>INDEX('Vensim Variables'!$B:$B,MATCH(EPS!$B5299,'Vensim Variables'!$A:$A,0))</f>
        <v>g pollutant</v>
      </c>
      <c r="I5299" t="str">
        <f t="shared" si="164"/>
        <v>PM25</v>
      </c>
      <c r="J5299">
        <f>INDEX(NoSettings!$D:$D,MATCH(EPS!$A5299,NoSettings!$A:$A,0))</f>
        <v>119750000</v>
      </c>
      <c r="K5299">
        <f>INDEX(GWP!$C$2:$C$13,MATCH(EPS!I5299,GWP!$B$2:$B$13,0))</f>
        <v>0</v>
      </c>
      <c r="L5299" s="4">
        <f t="shared" si="165"/>
        <v>0</v>
      </c>
    </row>
    <row r="5300" spans="1:12">
      <c r="A5300" t="s">
        <v>6796</v>
      </c>
      <c r="B5300" t="s">
        <v>6</v>
      </c>
      <c r="C5300" t="s">
        <v>6892</v>
      </c>
      <c r="D5300" t="s">
        <v>1710</v>
      </c>
      <c r="H5300" t="str">
        <f>INDEX('Vensim Variables'!$B:$B,MATCH(EPS!$B5300,'Vensim Variables'!$A:$A,0))</f>
        <v>g pollutant</v>
      </c>
      <c r="I5300" t="str">
        <f t="shared" si="164"/>
        <v>SOx</v>
      </c>
      <c r="J5300">
        <f>INDEX(NoSettings!$D:$D,MATCH(EPS!$A5300,NoSettings!$A:$A,0))</f>
        <v>145237000</v>
      </c>
      <c r="K5300">
        <f>INDEX(GWP!$C$2:$C$13,MATCH(EPS!I5300,GWP!$B$2:$B$13,0))</f>
        <v>0</v>
      </c>
      <c r="L5300" s="4">
        <f t="shared" si="165"/>
        <v>0</v>
      </c>
    </row>
    <row r="5301" spans="1:12">
      <c r="A5301" t="s">
        <v>6797</v>
      </c>
      <c r="B5301" t="s">
        <v>6</v>
      </c>
      <c r="C5301" t="s">
        <v>6892</v>
      </c>
      <c r="D5301" t="s">
        <v>1711</v>
      </c>
      <c r="H5301" t="str">
        <f>INDEX('Vensim Variables'!$B:$B,MATCH(EPS!$B5301,'Vensim Variables'!$A:$A,0))</f>
        <v>g pollutant</v>
      </c>
      <c r="I5301" t="str">
        <f t="shared" si="164"/>
        <v>BC</v>
      </c>
      <c r="J5301">
        <f>INDEX(NoSettings!$D:$D,MATCH(EPS!$A5301,NoSettings!$A:$A,0))</f>
        <v>8055300</v>
      </c>
      <c r="K5301">
        <f>INDEX(GWP!$C$2:$C$13,MATCH(EPS!I5301,GWP!$B$2:$B$13,0))</f>
        <v>0</v>
      </c>
      <c r="L5301" s="4">
        <f t="shared" si="165"/>
        <v>0</v>
      </c>
    </row>
    <row r="5302" spans="1:12">
      <c r="A5302" t="s">
        <v>6798</v>
      </c>
      <c r="B5302" t="s">
        <v>6</v>
      </c>
      <c r="C5302" t="s">
        <v>6892</v>
      </c>
      <c r="D5302" t="s">
        <v>1712</v>
      </c>
      <c r="H5302" t="str">
        <f>INDEX('Vensim Variables'!$B:$B,MATCH(EPS!$B5302,'Vensim Variables'!$A:$A,0))</f>
        <v>g pollutant</v>
      </c>
      <c r="I5302" t="str">
        <f t="shared" si="164"/>
        <v>OC</v>
      </c>
      <c r="J5302">
        <f>INDEX(NoSettings!$D:$D,MATCH(EPS!$A5302,NoSettings!$A:$A,0))</f>
        <v>52865200</v>
      </c>
      <c r="K5302">
        <f>INDEX(GWP!$C$2:$C$13,MATCH(EPS!I5302,GWP!$B$2:$B$13,0))</f>
        <v>0</v>
      </c>
      <c r="L5302" s="4">
        <f t="shared" si="165"/>
        <v>0</v>
      </c>
    </row>
    <row r="5303" spans="1:12">
      <c r="A5303" t="s">
        <v>6799</v>
      </c>
      <c r="B5303" t="s">
        <v>6</v>
      </c>
      <c r="C5303" t="s">
        <v>6892</v>
      </c>
      <c r="D5303" t="s">
        <v>1713</v>
      </c>
      <c r="H5303" t="str">
        <f>INDEX('Vensim Variables'!$B:$B,MATCH(EPS!$B5303,'Vensim Variables'!$A:$A,0))</f>
        <v>g pollutant</v>
      </c>
      <c r="I5303" t="str">
        <f t="shared" si="164"/>
        <v>CH4</v>
      </c>
      <c r="J5303">
        <f>INDEX(NoSettings!$D:$D,MATCH(EPS!$A5303,NoSettings!$A:$A,0))</f>
        <v>58993600</v>
      </c>
      <c r="K5303">
        <f>INDEX(GWP!$C$2:$C$13,MATCH(EPS!I5303,GWP!$B$2:$B$13,0))</f>
        <v>28</v>
      </c>
      <c r="L5303" s="4">
        <f t="shared" si="165"/>
        <v>1.6518208000000001E-3</v>
      </c>
    </row>
    <row r="5304" spans="1:12">
      <c r="A5304" t="s">
        <v>6800</v>
      </c>
      <c r="B5304" t="s">
        <v>6</v>
      </c>
      <c r="C5304" t="s">
        <v>6892</v>
      </c>
      <c r="D5304" t="s">
        <v>1714</v>
      </c>
      <c r="H5304" t="str">
        <f>INDEX('Vensim Variables'!$B:$B,MATCH(EPS!$B5304,'Vensim Variables'!$A:$A,0))</f>
        <v>g pollutant</v>
      </c>
      <c r="I5304" t="str">
        <f t="shared" si="164"/>
        <v>N2O</v>
      </c>
      <c r="J5304">
        <f>INDEX(NoSettings!$D:$D,MATCH(EPS!$A5304,NoSettings!$A:$A,0))</f>
        <v>4803140</v>
      </c>
      <c r="K5304">
        <f>INDEX(GWP!$C$2:$C$13,MATCH(EPS!I5304,GWP!$B$2:$B$13,0))</f>
        <v>265</v>
      </c>
      <c r="L5304" s="4">
        <f t="shared" si="165"/>
        <v>1.2728321E-3</v>
      </c>
    </row>
    <row r="5305" spans="1:12">
      <c r="A5305" t="s">
        <v>6801</v>
      </c>
      <c r="B5305" t="s">
        <v>6</v>
      </c>
      <c r="C5305" t="s">
        <v>6892</v>
      </c>
      <c r="D5305" t="s">
        <v>1715</v>
      </c>
      <c r="H5305" t="str">
        <f>INDEX('Vensim Variables'!$B:$B,MATCH(EPS!$B5305,'Vensim Variables'!$A:$A,0))</f>
        <v>g pollutant</v>
      </c>
      <c r="I5305" t="str">
        <f t="shared" si="164"/>
        <v>F gases</v>
      </c>
      <c r="J5305">
        <f>INDEX(NoSettings!$D:$D,MATCH(EPS!$A5305,NoSettings!$A:$A,0))</f>
        <v>0</v>
      </c>
      <c r="K5305">
        <f>INDEX(GWP!$C$2:$C$13,MATCH(EPS!I5305,GWP!$B$2:$B$13,0))</f>
        <v>1</v>
      </c>
      <c r="L5305" s="4">
        <f t="shared" si="165"/>
        <v>0</v>
      </c>
    </row>
    <row r="5306" spans="1:12">
      <c r="A5306" t="s">
        <v>6802</v>
      </c>
      <c r="B5306" t="s">
        <v>6</v>
      </c>
      <c r="C5306" t="s">
        <v>6893</v>
      </c>
      <c r="D5306" t="s">
        <v>1702</v>
      </c>
      <c r="H5306" t="str">
        <f>INDEX('Vensim Variables'!$B:$B,MATCH(EPS!$B5306,'Vensim Variables'!$A:$A,0))</f>
        <v>g pollutant</v>
      </c>
      <c r="I5306" t="str">
        <f t="shared" si="164"/>
        <v>CO2</v>
      </c>
      <c r="J5306">
        <f>INDEX(NoSettings!$D:$D,MATCH(EPS!$A5306,NoSettings!$A:$A,0))</f>
        <v>5306520000000</v>
      </c>
      <c r="K5306">
        <f>INDEX(GWP!$C$2:$C$13,MATCH(EPS!I5306,GWP!$B$2:$B$13,0))</f>
        <v>1</v>
      </c>
      <c r="L5306" s="4">
        <f t="shared" si="165"/>
        <v>5.3065199999999999</v>
      </c>
    </row>
    <row r="5307" spans="1:12">
      <c r="A5307" t="s">
        <v>6803</v>
      </c>
      <c r="B5307" t="s">
        <v>6</v>
      </c>
      <c r="C5307" t="s">
        <v>6893</v>
      </c>
      <c r="D5307" t="s">
        <v>1705</v>
      </c>
      <c r="H5307" t="str">
        <f>INDEX('Vensim Variables'!$B:$B,MATCH(EPS!$B5307,'Vensim Variables'!$A:$A,0))</f>
        <v>g pollutant</v>
      </c>
      <c r="I5307" t="str">
        <f t="shared" si="164"/>
        <v>VOC</v>
      </c>
      <c r="J5307">
        <f>INDEX(NoSettings!$D:$D,MATCH(EPS!$A5307,NoSettings!$A:$A,0))</f>
        <v>555420000</v>
      </c>
      <c r="K5307">
        <f>INDEX(GWP!$C$2:$C$13,MATCH(EPS!I5307,GWP!$B$2:$B$13,0))</f>
        <v>0</v>
      </c>
      <c r="L5307" s="4">
        <f t="shared" si="165"/>
        <v>0</v>
      </c>
    </row>
    <row r="5308" spans="1:12">
      <c r="A5308" t="s">
        <v>6804</v>
      </c>
      <c r="B5308" t="s">
        <v>6</v>
      </c>
      <c r="C5308" t="s">
        <v>6893</v>
      </c>
      <c r="D5308" t="s">
        <v>1706</v>
      </c>
      <c r="H5308" t="str">
        <f>INDEX('Vensim Variables'!$B:$B,MATCH(EPS!$B5308,'Vensim Variables'!$A:$A,0))</f>
        <v>g pollutant</v>
      </c>
      <c r="I5308" t="str">
        <f t="shared" si="164"/>
        <v>CO</v>
      </c>
      <c r="J5308">
        <f>INDEX(NoSettings!$D:$D,MATCH(EPS!$A5308,NoSettings!$A:$A,0))</f>
        <v>3247900000</v>
      </c>
      <c r="K5308">
        <f>INDEX(GWP!$C$2:$C$13,MATCH(EPS!I5308,GWP!$B$2:$B$13,0))</f>
        <v>0</v>
      </c>
      <c r="L5308" s="4">
        <f t="shared" si="165"/>
        <v>0</v>
      </c>
    </row>
    <row r="5309" spans="1:12">
      <c r="A5309" t="s">
        <v>6805</v>
      </c>
      <c r="B5309" t="s">
        <v>6</v>
      </c>
      <c r="C5309" t="s">
        <v>6893</v>
      </c>
      <c r="D5309" t="s">
        <v>1707</v>
      </c>
      <c r="H5309" t="str">
        <f>INDEX('Vensim Variables'!$B:$B,MATCH(EPS!$B5309,'Vensim Variables'!$A:$A,0))</f>
        <v>g pollutant</v>
      </c>
      <c r="I5309" t="str">
        <f t="shared" si="164"/>
        <v>NOx</v>
      </c>
      <c r="J5309">
        <f>INDEX(NoSettings!$D:$D,MATCH(EPS!$A5309,NoSettings!$A:$A,0))</f>
        <v>5234330000</v>
      </c>
      <c r="K5309">
        <f>INDEX(GWP!$C$2:$C$13,MATCH(EPS!I5309,GWP!$B$2:$B$13,0))</f>
        <v>0</v>
      </c>
      <c r="L5309" s="4">
        <f t="shared" si="165"/>
        <v>0</v>
      </c>
    </row>
    <row r="5310" spans="1:12">
      <c r="A5310" t="s">
        <v>6806</v>
      </c>
      <c r="B5310" t="s">
        <v>6</v>
      </c>
      <c r="C5310" t="s">
        <v>6893</v>
      </c>
      <c r="D5310" t="s">
        <v>1708</v>
      </c>
      <c r="H5310" t="str">
        <f>INDEX('Vensim Variables'!$B:$B,MATCH(EPS!$B5310,'Vensim Variables'!$A:$A,0))</f>
        <v>g pollutant</v>
      </c>
      <c r="I5310" t="str">
        <f t="shared" si="164"/>
        <v>PM10</v>
      </c>
      <c r="J5310">
        <f>INDEX(NoSettings!$D:$D,MATCH(EPS!$A5310,NoSettings!$A:$A,0))</f>
        <v>234508000</v>
      </c>
      <c r="K5310">
        <f>INDEX(GWP!$C$2:$C$13,MATCH(EPS!I5310,GWP!$B$2:$B$13,0))</f>
        <v>0</v>
      </c>
      <c r="L5310" s="4">
        <f t="shared" si="165"/>
        <v>0</v>
      </c>
    </row>
    <row r="5311" spans="1:12">
      <c r="A5311" t="s">
        <v>6807</v>
      </c>
      <c r="B5311" t="s">
        <v>6</v>
      </c>
      <c r="C5311" t="s">
        <v>6893</v>
      </c>
      <c r="D5311" t="s">
        <v>1709</v>
      </c>
      <c r="H5311" t="str">
        <f>INDEX('Vensim Variables'!$B:$B,MATCH(EPS!$B5311,'Vensim Variables'!$A:$A,0))</f>
        <v>g pollutant</v>
      </c>
      <c r="I5311" t="str">
        <f t="shared" si="164"/>
        <v>PM25</v>
      </c>
      <c r="J5311">
        <f>INDEX(NoSettings!$D:$D,MATCH(EPS!$A5311,NoSettings!$A:$A,0))</f>
        <v>218342000</v>
      </c>
      <c r="K5311">
        <f>INDEX(GWP!$C$2:$C$13,MATCH(EPS!I5311,GWP!$B$2:$B$13,0))</f>
        <v>0</v>
      </c>
      <c r="L5311" s="4">
        <f t="shared" si="165"/>
        <v>0</v>
      </c>
    </row>
    <row r="5312" spans="1:12">
      <c r="A5312" t="s">
        <v>6808</v>
      </c>
      <c r="B5312" t="s">
        <v>6</v>
      </c>
      <c r="C5312" t="s">
        <v>6893</v>
      </c>
      <c r="D5312" t="s">
        <v>1710</v>
      </c>
      <c r="H5312" t="str">
        <f>INDEX('Vensim Variables'!$B:$B,MATCH(EPS!$B5312,'Vensim Variables'!$A:$A,0))</f>
        <v>g pollutant</v>
      </c>
      <c r="I5312" t="str">
        <f t="shared" si="164"/>
        <v>SOx</v>
      </c>
      <c r="J5312">
        <f>INDEX(NoSettings!$D:$D,MATCH(EPS!$A5312,NoSettings!$A:$A,0))</f>
        <v>234404000</v>
      </c>
      <c r="K5312">
        <f>INDEX(GWP!$C$2:$C$13,MATCH(EPS!I5312,GWP!$B$2:$B$13,0))</f>
        <v>0</v>
      </c>
      <c r="L5312" s="4">
        <f t="shared" si="165"/>
        <v>0</v>
      </c>
    </row>
    <row r="5313" spans="1:12">
      <c r="A5313" t="s">
        <v>6809</v>
      </c>
      <c r="B5313" t="s">
        <v>6</v>
      </c>
      <c r="C5313" t="s">
        <v>6893</v>
      </c>
      <c r="D5313" t="s">
        <v>1711</v>
      </c>
      <c r="H5313" t="str">
        <f>INDEX('Vensim Variables'!$B:$B,MATCH(EPS!$B5313,'Vensim Variables'!$A:$A,0))</f>
        <v>g pollutant</v>
      </c>
      <c r="I5313" t="str">
        <f t="shared" si="164"/>
        <v>BC</v>
      </c>
      <c r="J5313">
        <f>INDEX(NoSettings!$D:$D,MATCH(EPS!$A5313,NoSettings!$A:$A,0))</f>
        <v>15149500</v>
      </c>
      <c r="K5313">
        <f>INDEX(GWP!$C$2:$C$13,MATCH(EPS!I5313,GWP!$B$2:$B$13,0))</f>
        <v>0</v>
      </c>
      <c r="L5313" s="4">
        <f t="shared" si="165"/>
        <v>0</v>
      </c>
    </row>
    <row r="5314" spans="1:12">
      <c r="A5314" t="s">
        <v>6810</v>
      </c>
      <c r="B5314" t="s">
        <v>6</v>
      </c>
      <c r="C5314" t="s">
        <v>6893</v>
      </c>
      <c r="D5314" t="s">
        <v>1712</v>
      </c>
      <c r="H5314" t="str">
        <f>INDEX('Vensim Variables'!$B:$B,MATCH(EPS!$B5314,'Vensim Variables'!$A:$A,0))</f>
        <v>g pollutant</v>
      </c>
      <c r="I5314" t="str">
        <f t="shared" si="164"/>
        <v>OC</v>
      </c>
      <c r="J5314">
        <f>INDEX(NoSettings!$D:$D,MATCH(EPS!$A5314,NoSettings!$A:$A,0))</f>
        <v>96294100</v>
      </c>
      <c r="K5314">
        <f>INDEX(GWP!$C$2:$C$13,MATCH(EPS!I5314,GWP!$B$2:$B$13,0))</f>
        <v>0</v>
      </c>
      <c r="L5314" s="4">
        <f t="shared" si="165"/>
        <v>0</v>
      </c>
    </row>
    <row r="5315" spans="1:12">
      <c r="A5315" t="s">
        <v>6811</v>
      </c>
      <c r="B5315" t="s">
        <v>6</v>
      </c>
      <c r="C5315" t="s">
        <v>6893</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INDEX(NoSettings!$D:$D,MATCH(EPS!$A5315,NoSettings!$A:$A,0))</f>
        <v>118284000</v>
      </c>
      <c r="K5315">
        <f>INDEX(GWP!$C$2:$C$13,MATCH(EPS!I5315,GWP!$B$2:$B$13,0))</f>
        <v>28</v>
      </c>
      <c r="L5315" s="4">
        <f t="shared" ref="L5315:L5378" si="167">IF(H5315="g pollutant",K5315*J5315/10^12,IF(H5315="MMTCO2e",J5315,IF(H5315="MWh",J5315,0)))</f>
        <v>3.311952E-3</v>
      </c>
    </row>
    <row r="5316" spans="1:12">
      <c r="A5316" t="s">
        <v>6812</v>
      </c>
      <c r="B5316" t="s">
        <v>6</v>
      </c>
      <c r="C5316" t="s">
        <v>6893</v>
      </c>
      <c r="D5316" t="s">
        <v>1714</v>
      </c>
      <c r="H5316" t="str">
        <f>INDEX('Vensim Variables'!$B:$B,MATCH(EPS!$B5316,'Vensim Variables'!$A:$A,0))</f>
        <v>g pollutant</v>
      </c>
      <c r="I5316" t="str">
        <f t="shared" si="166"/>
        <v>N2O</v>
      </c>
      <c r="J5316">
        <f>INDEX(NoSettings!$D:$D,MATCH(EPS!$A5316,NoSettings!$A:$A,0))</f>
        <v>10385000</v>
      </c>
      <c r="K5316">
        <f>INDEX(GWP!$C$2:$C$13,MATCH(EPS!I5316,GWP!$B$2:$B$13,0))</f>
        <v>265</v>
      </c>
      <c r="L5316" s="4">
        <f t="shared" si="167"/>
        <v>2.752025E-3</v>
      </c>
    </row>
    <row r="5317" spans="1:12">
      <c r="A5317" t="s">
        <v>6813</v>
      </c>
      <c r="B5317" t="s">
        <v>6</v>
      </c>
      <c r="C5317" t="s">
        <v>6893</v>
      </c>
      <c r="D5317" t="s">
        <v>1715</v>
      </c>
      <c r="H5317" t="str">
        <f>INDEX('Vensim Variables'!$B:$B,MATCH(EPS!$B5317,'Vensim Variables'!$A:$A,0))</f>
        <v>g pollutant</v>
      </c>
      <c r="I5317" t="str">
        <f t="shared" si="166"/>
        <v>F gases</v>
      </c>
      <c r="J5317">
        <f>INDEX(NoSettings!$D:$D,MATCH(EPS!$A5317,NoSettings!$A:$A,0))</f>
        <v>0</v>
      </c>
      <c r="K5317">
        <f>INDEX(GWP!$C$2:$C$13,MATCH(EPS!I5317,GWP!$B$2:$B$13,0))</f>
        <v>1</v>
      </c>
      <c r="L5317" s="4">
        <f t="shared" si="167"/>
        <v>0</v>
      </c>
    </row>
    <row r="5318" spans="1:12">
      <c r="A5318" t="s">
        <v>6814</v>
      </c>
      <c r="B5318" t="s">
        <v>6</v>
      </c>
      <c r="C5318" t="s">
        <v>6894</v>
      </c>
      <c r="D5318" t="s">
        <v>1702</v>
      </c>
      <c r="H5318" t="str">
        <f>INDEX('Vensim Variables'!$B:$B,MATCH(EPS!$B5318,'Vensim Variables'!$A:$A,0))</f>
        <v>g pollutant</v>
      </c>
      <c r="I5318" t="str">
        <f t="shared" si="166"/>
        <v>CO2</v>
      </c>
      <c r="J5318">
        <f>INDEX(NoSettings!$D:$D,MATCH(EPS!$A5318,NoSettings!$A:$A,0))</f>
        <v>3003890000000</v>
      </c>
      <c r="K5318">
        <f>INDEX(GWP!$C$2:$C$13,MATCH(EPS!I5318,GWP!$B$2:$B$13,0))</f>
        <v>1</v>
      </c>
      <c r="L5318" s="4">
        <f t="shared" si="167"/>
        <v>3.0038900000000002</v>
      </c>
    </row>
    <row r="5319" spans="1:12">
      <c r="A5319" t="s">
        <v>6815</v>
      </c>
      <c r="B5319" t="s">
        <v>6</v>
      </c>
      <c r="C5319" t="s">
        <v>6894</v>
      </c>
      <c r="D5319" t="s">
        <v>1705</v>
      </c>
      <c r="H5319" t="str">
        <f>INDEX('Vensim Variables'!$B:$B,MATCH(EPS!$B5319,'Vensim Variables'!$A:$A,0))</f>
        <v>g pollutant</v>
      </c>
      <c r="I5319" t="str">
        <f t="shared" si="166"/>
        <v>VOC</v>
      </c>
      <c r="J5319">
        <f>INDEX(NoSettings!$D:$D,MATCH(EPS!$A5319,NoSettings!$A:$A,0))</f>
        <v>314414000</v>
      </c>
      <c r="K5319">
        <f>INDEX(GWP!$C$2:$C$13,MATCH(EPS!I5319,GWP!$B$2:$B$13,0))</f>
        <v>0</v>
      </c>
      <c r="L5319" s="4">
        <f t="shared" si="167"/>
        <v>0</v>
      </c>
    </row>
    <row r="5320" spans="1:12">
      <c r="A5320" t="s">
        <v>6816</v>
      </c>
      <c r="B5320" t="s">
        <v>6</v>
      </c>
      <c r="C5320" t="s">
        <v>6894</v>
      </c>
      <c r="D5320" t="s">
        <v>1706</v>
      </c>
      <c r="H5320" t="str">
        <f>INDEX('Vensim Variables'!$B:$B,MATCH(EPS!$B5320,'Vensim Variables'!$A:$A,0))</f>
        <v>g pollutant</v>
      </c>
      <c r="I5320" t="str">
        <f t="shared" si="166"/>
        <v>CO</v>
      </c>
      <c r="J5320">
        <f>INDEX(NoSettings!$D:$D,MATCH(EPS!$A5320,NoSettings!$A:$A,0))</f>
        <v>1838590000</v>
      </c>
      <c r="K5320">
        <f>INDEX(GWP!$C$2:$C$13,MATCH(EPS!I5320,GWP!$B$2:$B$13,0))</f>
        <v>0</v>
      </c>
      <c r="L5320" s="4">
        <f t="shared" si="167"/>
        <v>0</v>
      </c>
    </row>
    <row r="5321" spans="1:12">
      <c r="A5321" t="s">
        <v>6817</v>
      </c>
      <c r="B5321" t="s">
        <v>6</v>
      </c>
      <c r="C5321" t="s">
        <v>6894</v>
      </c>
      <c r="D5321" t="s">
        <v>1707</v>
      </c>
      <c r="H5321" t="str">
        <f>INDEX('Vensim Variables'!$B:$B,MATCH(EPS!$B5321,'Vensim Variables'!$A:$A,0))</f>
        <v>g pollutant</v>
      </c>
      <c r="I5321" t="str">
        <f t="shared" si="166"/>
        <v>NOx</v>
      </c>
      <c r="J5321">
        <f>INDEX(NoSettings!$D:$D,MATCH(EPS!$A5321,NoSettings!$A:$A,0))</f>
        <v>2963060000</v>
      </c>
      <c r="K5321">
        <f>INDEX(GWP!$C$2:$C$13,MATCH(EPS!I5321,GWP!$B$2:$B$13,0))</f>
        <v>0</v>
      </c>
      <c r="L5321" s="4">
        <f t="shared" si="167"/>
        <v>0</v>
      </c>
    </row>
    <row r="5322" spans="1:12">
      <c r="A5322" t="s">
        <v>6818</v>
      </c>
      <c r="B5322" t="s">
        <v>6</v>
      </c>
      <c r="C5322" t="s">
        <v>6894</v>
      </c>
      <c r="D5322" t="s">
        <v>1708</v>
      </c>
      <c r="H5322" t="str">
        <f>INDEX('Vensim Variables'!$B:$B,MATCH(EPS!$B5322,'Vensim Variables'!$A:$A,0))</f>
        <v>g pollutant</v>
      </c>
      <c r="I5322" t="str">
        <f t="shared" si="166"/>
        <v>PM10</v>
      </c>
      <c r="J5322">
        <f>INDEX(NoSettings!$D:$D,MATCH(EPS!$A5322,NoSettings!$A:$A,0))</f>
        <v>132752000</v>
      </c>
      <c r="K5322">
        <f>INDEX(GWP!$C$2:$C$13,MATCH(EPS!I5322,GWP!$B$2:$B$13,0))</f>
        <v>0</v>
      </c>
      <c r="L5322" s="4">
        <f t="shared" si="167"/>
        <v>0</v>
      </c>
    </row>
    <row r="5323" spans="1:12">
      <c r="A5323" t="s">
        <v>6819</v>
      </c>
      <c r="B5323" t="s">
        <v>6</v>
      </c>
      <c r="C5323" t="s">
        <v>6894</v>
      </c>
      <c r="D5323" t="s">
        <v>1709</v>
      </c>
      <c r="H5323" t="str">
        <f>INDEX('Vensim Variables'!$B:$B,MATCH(EPS!$B5323,'Vensim Variables'!$A:$A,0))</f>
        <v>g pollutant</v>
      </c>
      <c r="I5323" t="str">
        <f t="shared" si="166"/>
        <v>PM25</v>
      </c>
      <c r="J5323">
        <f>INDEX(NoSettings!$D:$D,MATCH(EPS!$A5323,NoSettings!$A:$A,0))</f>
        <v>123601000</v>
      </c>
      <c r="K5323">
        <f>INDEX(GWP!$C$2:$C$13,MATCH(EPS!I5323,GWP!$B$2:$B$13,0))</f>
        <v>0</v>
      </c>
      <c r="L5323" s="4">
        <f t="shared" si="167"/>
        <v>0</v>
      </c>
    </row>
    <row r="5324" spans="1:12">
      <c r="A5324" t="s">
        <v>6820</v>
      </c>
      <c r="B5324" t="s">
        <v>6</v>
      </c>
      <c r="C5324" t="s">
        <v>6894</v>
      </c>
      <c r="D5324" t="s">
        <v>1710</v>
      </c>
      <c r="H5324" t="str">
        <f>INDEX('Vensim Variables'!$B:$B,MATCH(EPS!$B5324,'Vensim Variables'!$A:$A,0))</f>
        <v>g pollutant</v>
      </c>
      <c r="I5324" t="str">
        <f t="shared" si="166"/>
        <v>SOx</v>
      </c>
      <c r="J5324">
        <f>INDEX(NoSettings!$D:$D,MATCH(EPS!$A5324,NoSettings!$A:$A,0))</f>
        <v>132697000</v>
      </c>
      <c r="K5324">
        <f>INDEX(GWP!$C$2:$C$13,MATCH(EPS!I5324,GWP!$B$2:$B$13,0))</f>
        <v>0</v>
      </c>
      <c r="L5324" s="4">
        <f t="shared" si="167"/>
        <v>0</v>
      </c>
    </row>
    <row r="5325" spans="1:12">
      <c r="A5325" t="s">
        <v>6821</v>
      </c>
      <c r="B5325" t="s">
        <v>6</v>
      </c>
      <c r="C5325" t="s">
        <v>6894</v>
      </c>
      <c r="D5325" t="s">
        <v>1711</v>
      </c>
      <c r="H5325" t="str">
        <f>INDEX('Vensim Variables'!$B:$B,MATCH(EPS!$B5325,'Vensim Variables'!$A:$A,0))</f>
        <v>g pollutant</v>
      </c>
      <c r="I5325" t="str">
        <f t="shared" si="166"/>
        <v>BC</v>
      </c>
      <c r="J5325">
        <f>INDEX(NoSettings!$D:$D,MATCH(EPS!$A5325,NoSettings!$A:$A,0))</f>
        <v>8575830</v>
      </c>
      <c r="K5325">
        <f>INDEX(GWP!$C$2:$C$13,MATCH(EPS!I5325,GWP!$B$2:$B$13,0))</f>
        <v>0</v>
      </c>
      <c r="L5325" s="4">
        <f t="shared" si="167"/>
        <v>0</v>
      </c>
    </row>
    <row r="5326" spans="1:12">
      <c r="A5326" t="s">
        <v>6822</v>
      </c>
      <c r="B5326" t="s">
        <v>6</v>
      </c>
      <c r="C5326" t="s">
        <v>6894</v>
      </c>
      <c r="D5326" t="s">
        <v>1712</v>
      </c>
      <c r="H5326" t="str">
        <f>INDEX('Vensim Variables'!$B:$B,MATCH(EPS!$B5326,'Vensim Variables'!$A:$A,0))</f>
        <v>g pollutant</v>
      </c>
      <c r="I5326" t="str">
        <f t="shared" si="166"/>
        <v>OC</v>
      </c>
      <c r="J5326">
        <f>INDEX(NoSettings!$D:$D,MATCH(EPS!$A5326,NoSettings!$A:$A,0))</f>
        <v>54510900</v>
      </c>
      <c r="K5326">
        <f>INDEX(GWP!$C$2:$C$13,MATCH(EPS!I5326,GWP!$B$2:$B$13,0))</f>
        <v>0</v>
      </c>
      <c r="L5326" s="4">
        <f t="shared" si="167"/>
        <v>0</v>
      </c>
    </row>
    <row r="5327" spans="1:12">
      <c r="A5327" t="s">
        <v>6823</v>
      </c>
      <c r="B5327" t="s">
        <v>6</v>
      </c>
      <c r="C5327" t="s">
        <v>6894</v>
      </c>
      <c r="D5327" t="s">
        <v>1713</v>
      </c>
      <c r="H5327" t="str">
        <f>INDEX('Vensim Variables'!$B:$B,MATCH(EPS!$B5327,'Vensim Variables'!$A:$A,0))</f>
        <v>g pollutant</v>
      </c>
      <c r="I5327" t="str">
        <f t="shared" si="166"/>
        <v>CH4</v>
      </c>
      <c r="J5327">
        <f>INDEX(NoSettings!$D:$D,MATCH(EPS!$A5327,NoSettings!$A:$A,0))</f>
        <v>66957500</v>
      </c>
      <c r="K5327">
        <f>INDEX(GWP!$C$2:$C$13,MATCH(EPS!I5327,GWP!$B$2:$B$13,0))</f>
        <v>28</v>
      </c>
      <c r="L5327" s="4">
        <f t="shared" si="167"/>
        <v>1.87481E-3</v>
      </c>
    </row>
    <row r="5328" spans="1:12">
      <c r="A5328" t="s">
        <v>6824</v>
      </c>
      <c r="B5328" t="s">
        <v>6</v>
      </c>
      <c r="C5328" t="s">
        <v>6894</v>
      </c>
      <c r="D5328" t="s">
        <v>1714</v>
      </c>
      <c r="H5328" t="str">
        <f>INDEX('Vensim Variables'!$B:$B,MATCH(EPS!$B5328,'Vensim Variables'!$A:$A,0))</f>
        <v>g pollutant</v>
      </c>
      <c r="I5328" t="str">
        <f t="shared" si="166"/>
        <v>N2O</v>
      </c>
      <c r="J5328">
        <f>INDEX(NoSettings!$D:$D,MATCH(EPS!$A5328,NoSettings!$A:$A,0))</f>
        <v>5878440</v>
      </c>
      <c r="K5328">
        <f>INDEX(GWP!$C$2:$C$13,MATCH(EPS!I5328,GWP!$B$2:$B$13,0))</f>
        <v>265</v>
      </c>
      <c r="L5328" s="4">
        <f t="shared" si="167"/>
        <v>1.5577866E-3</v>
      </c>
    </row>
    <row r="5329" spans="1:12">
      <c r="A5329" t="s">
        <v>6825</v>
      </c>
      <c r="B5329" t="s">
        <v>6</v>
      </c>
      <c r="C5329" t="s">
        <v>6894</v>
      </c>
      <c r="D5329" t="s">
        <v>1715</v>
      </c>
      <c r="H5329" t="str">
        <f>INDEX('Vensim Variables'!$B:$B,MATCH(EPS!$B5329,'Vensim Variables'!$A:$A,0))</f>
        <v>g pollutant</v>
      </c>
      <c r="I5329" t="str">
        <f t="shared" si="166"/>
        <v>F gases</v>
      </c>
      <c r="J5329">
        <f>INDEX(NoSettings!$D:$D,MATCH(EPS!$A5329,NoSettings!$A:$A,0))</f>
        <v>0</v>
      </c>
      <c r="K5329">
        <f>INDEX(GWP!$C$2:$C$13,MATCH(EPS!I5329,GWP!$B$2:$B$13,0))</f>
        <v>1</v>
      </c>
      <c r="L5329" s="4">
        <f t="shared" si="167"/>
        <v>0</v>
      </c>
    </row>
    <row r="5330" spans="1:12">
      <c r="A5330" t="s">
        <v>6826</v>
      </c>
      <c r="B5330" t="s">
        <v>6</v>
      </c>
      <c r="C5330" t="s">
        <v>6895</v>
      </c>
      <c r="D5330" t="s">
        <v>1702</v>
      </c>
      <c r="H5330" t="str">
        <f>INDEX('Vensim Variables'!$B:$B,MATCH(EPS!$B5330,'Vensim Variables'!$A:$A,0))</f>
        <v>g pollutant</v>
      </c>
      <c r="I5330" t="str">
        <f t="shared" si="166"/>
        <v>CO2</v>
      </c>
      <c r="J5330">
        <f>INDEX(NoSettings!$D:$D,MATCH(EPS!$A5330,NoSettings!$A:$A,0))</f>
        <v>19652000000000</v>
      </c>
      <c r="K5330">
        <f>INDEX(GWP!$C$2:$C$13,MATCH(EPS!I5330,GWP!$B$2:$B$13,0))</f>
        <v>1</v>
      </c>
      <c r="L5330" s="4">
        <f t="shared" si="167"/>
        <v>19.652000000000001</v>
      </c>
    </row>
    <row r="5331" spans="1:12">
      <c r="A5331" t="s">
        <v>6827</v>
      </c>
      <c r="B5331" t="s">
        <v>6</v>
      </c>
      <c r="C5331" t="s">
        <v>6895</v>
      </c>
      <c r="D5331" t="s">
        <v>1705</v>
      </c>
      <c r="H5331" t="str">
        <f>INDEX('Vensim Variables'!$B:$B,MATCH(EPS!$B5331,'Vensim Variables'!$A:$A,0))</f>
        <v>g pollutant</v>
      </c>
      <c r="I5331" t="str">
        <f t="shared" si="166"/>
        <v>VOC</v>
      </c>
      <c r="J5331">
        <f>INDEX(NoSettings!$D:$D,MATCH(EPS!$A5331,NoSettings!$A:$A,0))</f>
        <v>214287000000</v>
      </c>
      <c r="K5331">
        <f>INDEX(GWP!$C$2:$C$13,MATCH(EPS!I5331,GWP!$B$2:$B$13,0))</f>
        <v>0</v>
      </c>
      <c r="L5331" s="4">
        <f t="shared" si="167"/>
        <v>0</v>
      </c>
    </row>
    <row r="5332" spans="1:12">
      <c r="A5332" t="s">
        <v>6828</v>
      </c>
      <c r="B5332" t="s">
        <v>6</v>
      </c>
      <c r="C5332" t="s">
        <v>6895</v>
      </c>
      <c r="D5332" t="s">
        <v>1706</v>
      </c>
      <c r="H5332" t="str">
        <f>INDEX('Vensim Variables'!$B:$B,MATCH(EPS!$B5332,'Vensim Variables'!$A:$A,0))</f>
        <v>g pollutant</v>
      </c>
      <c r="I5332" t="str">
        <f t="shared" si="166"/>
        <v>CO</v>
      </c>
      <c r="J5332">
        <f>INDEX(NoSettings!$D:$D,MATCH(EPS!$A5332,NoSettings!$A:$A,0))</f>
        <v>154152000000</v>
      </c>
      <c r="K5332">
        <f>INDEX(GWP!$C$2:$C$13,MATCH(EPS!I5332,GWP!$B$2:$B$13,0))</f>
        <v>0</v>
      </c>
      <c r="L5332" s="4">
        <f t="shared" si="167"/>
        <v>0</v>
      </c>
    </row>
    <row r="5333" spans="1:12">
      <c r="A5333" t="s">
        <v>6829</v>
      </c>
      <c r="B5333" t="s">
        <v>6</v>
      </c>
      <c r="C5333" t="s">
        <v>6895</v>
      </c>
      <c r="D5333" t="s">
        <v>1707</v>
      </c>
      <c r="H5333" t="str">
        <f>INDEX('Vensim Variables'!$B:$B,MATCH(EPS!$B5333,'Vensim Variables'!$A:$A,0))</f>
        <v>g pollutant</v>
      </c>
      <c r="I5333" t="str">
        <f t="shared" si="166"/>
        <v>NOx</v>
      </c>
      <c r="J5333">
        <f>INDEX(NoSettings!$D:$D,MATCH(EPS!$A5333,NoSettings!$A:$A,0))</f>
        <v>164674000000</v>
      </c>
      <c r="K5333">
        <f>INDEX(GWP!$C$2:$C$13,MATCH(EPS!I5333,GWP!$B$2:$B$13,0))</f>
        <v>0</v>
      </c>
      <c r="L5333" s="4">
        <f t="shared" si="167"/>
        <v>0</v>
      </c>
    </row>
    <row r="5334" spans="1:12">
      <c r="A5334" t="s">
        <v>6830</v>
      </c>
      <c r="B5334" t="s">
        <v>6</v>
      </c>
      <c r="C5334" t="s">
        <v>6895</v>
      </c>
      <c r="D5334" t="s">
        <v>1708</v>
      </c>
      <c r="H5334" t="str">
        <f>INDEX('Vensim Variables'!$B:$B,MATCH(EPS!$B5334,'Vensim Variables'!$A:$A,0))</f>
        <v>g pollutant</v>
      </c>
      <c r="I5334" t="str">
        <f t="shared" si="166"/>
        <v>PM10</v>
      </c>
      <c r="J5334">
        <f>INDEX(NoSettings!$D:$D,MATCH(EPS!$A5334,NoSettings!$A:$A,0))</f>
        <v>131520000000</v>
      </c>
      <c r="K5334">
        <f>INDEX(GWP!$C$2:$C$13,MATCH(EPS!I5334,GWP!$B$2:$B$13,0))</f>
        <v>0</v>
      </c>
      <c r="L5334" s="4">
        <f t="shared" si="167"/>
        <v>0</v>
      </c>
    </row>
    <row r="5335" spans="1:12">
      <c r="A5335" t="s">
        <v>6831</v>
      </c>
      <c r="B5335" t="s">
        <v>6</v>
      </c>
      <c r="C5335" t="s">
        <v>6895</v>
      </c>
      <c r="D5335" t="s">
        <v>1709</v>
      </c>
      <c r="H5335" t="str">
        <f>INDEX('Vensim Variables'!$B:$B,MATCH(EPS!$B5335,'Vensim Variables'!$A:$A,0))</f>
        <v>g pollutant</v>
      </c>
      <c r="I5335" t="str">
        <f t="shared" si="166"/>
        <v>PM25</v>
      </c>
      <c r="J5335">
        <f>INDEX(NoSettings!$D:$D,MATCH(EPS!$A5335,NoSettings!$A:$A,0))</f>
        <v>78871500000</v>
      </c>
      <c r="K5335">
        <f>INDEX(GWP!$C$2:$C$13,MATCH(EPS!I5335,GWP!$B$2:$B$13,0))</f>
        <v>0</v>
      </c>
      <c r="L5335" s="4">
        <f t="shared" si="167"/>
        <v>0</v>
      </c>
    </row>
    <row r="5336" spans="1:12">
      <c r="A5336" t="s">
        <v>6832</v>
      </c>
      <c r="B5336" t="s">
        <v>6</v>
      </c>
      <c r="C5336" t="s">
        <v>6895</v>
      </c>
      <c r="D5336" t="s">
        <v>1710</v>
      </c>
      <c r="H5336" t="str">
        <f>INDEX('Vensim Variables'!$B:$B,MATCH(EPS!$B5336,'Vensim Variables'!$A:$A,0))</f>
        <v>g pollutant</v>
      </c>
      <c r="I5336" t="str">
        <f t="shared" si="166"/>
        <v>SOx</v>
      </c>
      <c r="J5336">
        <f>INDEX(NoSettings!$D:$D,MATCH(EPS!$A5336,NoSettings!$A:$A,0))</f>
        <v>126930000000</v>
      </c>
      <c r="K5336">
        <f>INDEX(GWP!$C$2:$C$13,MATCH(EPS!I5336,GWP!$B$2:$B$13,0))</f>
        <v>0</v>
      </c>
      <c r="L5336" s="4">
        <f t="shared" si="167"/>
        <v>0</v>
      </c>
    </row>
    <row r="5337" spans="1:12">
      <c r="A5337" t="s">
        <v>6833</v>
      </c>
      <c r="B5337" t="s">
        <v>6</v>
      </c>
      <c r="C5337" t="s">
        <v>6895</v>
      </c>
      <c r="D5337" t="s">
        <v>1711</v>
      </c>
      <c r="H5337" t="str">
        <f>INDEX('Vensim Variables'!$B:$B,MATCH(EPS!$B5337,'Vensim Variables'!$A:$A,0))</f>
        <v>g pollutant</v>
      </c>
      <c r="I5337" t="str">
        <f t="shared" si="166"/>
        <v>BC</v>
      </c>
      <c r="J5337">
        <f>INDEX(NoSettings!$D:$D,MATCH(EPS!$A5337,NoSettings!$A:$A,0))</f>
        <v>1384420000</v>
      </c>
      <c r="K5337">
        <f>INDEX(GWP!$C$2:$C$13,MATCH(EPS!I5337,GWP!$B$2:$B$13,0))</f>
        <v>0</v>
      </c>
      <c r="L5337" s="4">
        <f t="shared" si="167"/>
        <v>0</v>
      </c>
    </row>
    <row r="5338" spans="1:12">
      <c r="A5338" t="s">
        <v>6834</v>
      </c>
      <c r="B5338" t="s">
        <v>6</v>
      </c>
      <c r="C5338" t="s">
        <v>6895</v>
      </c>
      <c r="D5338" t="s">
        <v>1712</v>
      </c>
      <c r="H5338" t="str">
        <f>INDEX('Vensim Variables'!$B:$B,MATCH(EPS!$B5338,'Vensim Variables'!$A:$A,0))</f>
        <v>g pollutant</v>
      </c>
      <c r="I5338" t="str">
        <f t="shared" si="166"/>
        <v>OC</v>
      </c>
      <c r="J5338">
        <f>INDEX(NoSettings!$D:$D,MATCH(EPS!$A5338,NoSettings!$A:$A,0))</f>
        <v>9321970000</v>
      </c>
      <c r="K5338">
        <f>INDEX(GWP!$C$2:$C$13,MATCH(EPS!I5338,GWP!$B$2:$B$13,0))</f>
        <v>0</v>
      </c>
      <c r="L5338" s="4">
        <f t="shared" si="167"/>
        <v>0</v>
      </c>
    </row>
    <row r="5339" spans="1:12">
      <c r="A5339" t="s">
        <v>6835</v>
      </c>
      <c r="B5339" t="s">
        <v>6</v>
      </c>
      <c r="C5339" t="s">
        <v>6895</v>
      </c>
      <c r="D5339" t="s">
        <v>1713</v>
      </c>
      <c r="H5339" t="str">
        <f>INDEX('Vensim Variables'!$B:$B,MATCH(EPS!$B5339,'Vensim Variables'!$A:$A,0))</f>
        <v>g pollutant</v>
      </c>
      <c r="I5339" t="str">
        <f t="shared" si="166"/>
        <v>CH4</v>
      </c>
      <c r="J5339">
        <f>INDEX(NoSettings!$D:$D,MATCH(EPS!$A5339,NoSettings!$A:$A,0))</f>
        <v>503195000</v>
      </c>
      <c r="K5339">
        <f>INDEX(GWP!$C$2:$C$13,MATCH(EPS!I5339,GWP!$B$2:$B$13,0))</f>
        <v>28</v>
      </c>
      <c r="L5339" s="4">
        <f t="shared" si="167"/>
        <v>1.408946E-2</v>
      </c>
    </row>
    <row r="5340" spans="1:12">
      <c r="A5340" t="s">
        <v>6836</v>
      </c>
      <c r="B5340" t="s">
        <v>6</v>
      </c>
      <c r="C5340" t="s">
        <v>6895</v>
      </c>
      <c r="D5340" t="s">
        <v>1714</v>
      </c>
      <c r="H5340" t="str">
        <f>INDEX('Vensim Variables'!$B:$B,MATCH(EPS!$B5340,'Vensim Variables'!$A:$A,0))</f>
        <v>g pollutant</v>
      </c>
      <c r="I5340" t="str">
        <f t="shared" si="166"/>
        <v>N2O</v>
      </c>
      <c r="J5340">
        <f>INDEX(NoSettings!$D:$D,MATCH(EPS!$A5340,NoSettings!$A:$A,0))</f>
        <v>57623100</v>
      </c>
      <c r="K5340">
        <f>INDEX(GWP!$C$2:$C$13,MATCH(EPS!I5340,GWP!$B$2:$B$13,0))</f>
        <v>265</v>
      </c>
      <c r="L5340" s="4">
        <f t="shared" si="167"/>
        <v>1.5270121500000001E-2</v>
      </c>
    </row>
    <row r="5341" spans="1:12">
      <c r="A5341" t="s">
        <v>6837</v>
      </c>
      <c r="B5341" t="s">
        <v>6</v>
      </c>
      <c r="C5341" t="s">
        <v>6895</v>
      </c>
      <c r="D5341" t="s">
        <v>1715</v>
      </c>
      <c r="H5341" t="str">
        <f>INDEX('Vensim Variables'!$B:$B,MATCH(EPS!$B5341,'Vensim Variables'!$A:$A,0))</f>
        <v>g pollutant</v>
      </c>
      <c r="I5341" t="str">
        <f t="shared" si="166"/>
        <v>F gases</v>
      </c>
      <c r="J5341">
        <f>INDEX(NoSettings!$D:$D,MATCH(EPS!$A5341,NoSettings!$A:$A,0))</f>
        <v>0</v>
      </c>
      <c r="K5341">
        <f>INDEX(GWP!$C$2:$C$13,MATCH(EPS!I5341,GWP!$B$2:$B$13,0))</f>
        <v>1</v>
      </c>
      <c r="L5341" s="4">
        <f t="shared" si="167"/>
        <v>0</v>
      </c>
    </row>
    <row r="5342" spans="1:12">
      <c r="A5342" t="s">
        <v>6838</v>
      </c>
      <c r="B5342" t="s">
        <v>6</v>
      </c>
      <c r="C5342" t="s">
        <v>6896</v>
      </c>
      <c r="D5342" t="s">
        <v>1702</v>
      </c>
      <c r="H5342" t="str">
        <f>INDEX('Vensim Variables'!$B:$B,MATCH(EPS!$B5342,'Vensim Variables'!$A:$A,0))</f>
        <v>g pollutant</v>
      </c>
      <c r="I5342" t="str">
        <f t="shared" si="166"/>
        <v>CO2</v>
      </c>
      <c r="J5342">
        <f>INDEX(NoSettings!$D:$D,MATCH(EPS!$A5342,NoSettings!$A:$A,0))</f>
        <v>48956400000000</v>
      </c>
      <c r="K5342">
        <f>INDEX(GWP!$C$2:$C$13,MATCH(EPS!I5342,GWP!$B$2:$B$13,0))</f>
        <v>1</v>
      </c>
      <c r="L5342" s="4">
        <f t="shared" si="167"/>
        <v>48.956400000000002</v>
      </c>
    </row>
    <row r="5343" spans="1:12">
      <c r="A5343" t="s">
        <v>6839</v>
      </c>
      <c r="B5343" t="s">
        <v>6</v>
      </c>
      <c r="C5343" t="s">
        <v>6896</v>
      </c>
      <c r="D5343" t="s">
        <v>1705</v>
      </c>
      <c r="H5343" t="str">
        <f>INDEX('Vensim Variables'!$B:$B,MATCH(EPS!$B5343,'Vensim Variables'!$A:$A,0))</f>
        <v>g pollutant</v>
      </c>
      <c r="I5343" t="str">
        <f t="shared" si="166"/>
        <v>VOC</v>
      </c>
      <c r="J5343">
        <f>INDEX(NoSettings!$D:$D,MATCH(EPS!$A5343,NoSettings!$A:$A,0))</f>
        <v>194387000000</v>
      </c>
      <c r="K5343">
        <f>INDEX(GWP!$C$2:$C$13,MATCH(EPS!I5343,GWP!$B$2:$B$13,0))</f>
        <v>0</v>
      </c>
      <c r="L5343" s="4">
        <f t="shared" si="167"/>
        <v>0</v>
      </c>
    </row>
    <row r="5344" spans="1:12">
      <c r="A5344" t="s">
        <v>6840</v>
      </c>
      <c r="B5344" t="s">
        <v>6</v>
      </c>
      <c r="C5344" t="s">
        <v>6896</v>
      </c>
      <c r="D5344" t="s">
        <v>1706</v>
      </c>
      <c r="H5344" t="str">
        <f>INDEX('Vensim Variables'!$B:$B,MATCH(EPS!$B5344,'Vensim Variables'!$A:$A,0))</f>
        <v>g pollutant</v>
      </c>
      <c r="I5344" t="str">
        <f t="shared" si="166"/>
        <v>CO</v>
      </c>
      <c r="J5344">
        <f>INDEX(NoSettings!$D:$D,MATCH(EPS!$A5344,NoSettings!$A:$A,0))</f>
        <v>33299500000</v>
      </c>
      <c r="K5344">
        <f>INDEX(GWP!$C$2:$C$13,MATCH(EPS!I5344,GWP!$B$2:$B$13,0))</f>
        <v>0</v>
      </c>
      <c r="L5344" s="4">
        <f t="shared" si="167"/>
        <v>0</v>
      </c>
    </row>
    <row r="5345" spans="1:12">
      <c r="A5345" t="s">
        <v>6841</v>
      </c>
      <c r="B5345" t="s">
        <v>6</v>
      </c>
      <c r="C5345" t="s">
        <v>6896</v>
      </c>
      <c r="D5345" t="s">
        <v>1707</v>
      </c>
      <c r="H5345" t="str">
        <f>INDEX('Vensim Variables'!$B:$B,MATCH(EPS!$B5345,'Vensim Variables'!$A:$A,0))</f>
        <v>g pollutant</v>
      </c>
      <c r="I5345" t="str">
        <f t="shared" si="166"/>
        <v>NOx</v>
      </c>
      <c r="J5345">
        <f>INDEX(NoSettings!$D:$D,MATCH(EPS!$A5345,NoSettings!$A:$A,0))</f>
        <v>50416500000</v>
      </c>
      <c r="K5345">
        <f>INDEX(GWP!$C$2:$C$13,MATCH(EPS!I5345,GWP!$B$2:$B$13,0))</f>
        <v>0</v>
      </c>
      <c r="L5345" s="4">
        <f t="shared" si="167"/>
        <v>0</v>
      </c>
    </row>
    <row r="5346" spans="1:12">
      <c r="A5346" t="s">
        <v>6842</v>
      </c>
      <c r="B5346" t="s">
        <v>6</v>
      </c>
      <c r="C5346" t="s">
        <v>6896</v>
      </c>
      <c r="D5346" t="s">
        <v>1708</v>
      </c>
      <c r="H5346" t="str">
        <f>INDEX('Vensim Variables'!$B:$B,MATCH(EPS!$B5346,'Vensim Variables'!$A:$A,0))</f>
        <v>g pollutant</v>
      </c>
      <c r="I5346" t="str">
        <f t="shared" si="166"/>
        <v>PM10</v>
      </c>
      <c r="J5346">
        <f>INDEX(NoSettings!$D:$D,MATCH(EPS!$A5346,NoSettings!$A:$A,0))</f>
        <v>38340000000</v>
      </c>
      <c r="K5346">
        <f>INDEX(GWP!$C$2:$C$13,MATCH(EPS!I5346,GWP!$B$2:$B$13,0))</f>
        <v>0</v>
      </c>
      <c r="L5346" s="4">
        <f t="shared" si="167"/>
        <v>0</v>
      </c>
    </row>
    <row r="5347" spans="1:12">
      <c r="A5347" t="s">
        <v>6843</v>
      </c>
      <c r="B5347" t="s">
        <v>6</v>
      </c>
      <c r="C5347" t="s">
        <v>6896</v>
      </c>
      <c r="D5347" t="s">
        <v>1709</v>
      </c>
      <c r="H5347" t="str">
        <f>INDEX('Vensim Variables'!$B:$B,MATCH(EPS!$B5347,'Vensim Variables'!$A:$A,0))</f>
        <v>g pollutant</v>
      </c>
      <c r="I5347" t="str">
        <f t="shared" si="166"/>
        <v>PM25</v>
      </c>
      <c r="J5347">
        <f>INDEX(NoSettings!$D:$D,MATCH(EPS!$A5347,NoSettings!$A:$A,0))</f>
        <v>15103200000</v>
      </c>
      <c r="K5347">
        <f>INDEX(GWP!$C$2:$C$13,MATCH(EPS!I5347,GWP!$B$2:$B$13,0))</f>
        <v>0</v>
      </c>
      <c r="L5347" s="4">
        <f t="shared" si="167"/>
        <v>0</v>
      </c>
    </row>
    <row r="5348" spans="1:12">
      <c r="A5348" t="s">
        <v>6844</v>
      </c>
      <c r="B5348" t="s">
        <v>6</v>
      </c>
      <c r="C5348" t="s">
        <v>6896</v>
      </c>
      <c r="D5348" t="s">
        <v>1710</v>
      </c>
      <c r="H5348" t="str">
        <f>INDEX('Vensim Variables'!$B:$B,MATCH(EPS!$B5348,'Vensim Variables'!$A:$A,0))</f>
        <v>g pollutant</v>
      </c>
      <c r="I5348" t="str">
        <f t="shared" si="166"/>
        <v>SOx</v>
      </c>
      <c r="J5348">
        <f>INDEX(NoSettings!$D:$D,MATCH(EPS!$A5348,NoSettings!$A:$A,0))</f>
        <v>1776790000</v>
      </c>
      <c r="K5348">
        <f>INDEX(GWP!$C$2:$C$13,MATCH(EPS!I5348,GWP!$B$2:$B$13,0))</f>
        <v>0</v>
      </c>
      <c r="L5348" s="4">
        <f t="shared" si="167"/>
        <v>0</v>
      </c>
    </row>
    <row r="5349" spans="1:12">
      <c r="A5349" t="s">
        <v>6845</v>
      </c>
      <c r="B5349" t="s">
        <v>6</v>
      </c>
      <c r="C5349" t="s">
        <v>6896</v>
      </c>
      <c r="D5349" t="s">
        <v>1711</v>
      </c>
      <c r="H5349" t="str">
        <f>INDEX('Vensim Variables'!$B:$B,MATCH(EPS!$B5349,'Vensim Variables'!$A:$A,0))</f>
        <v>g pollutant</v>
      </c>
      <c r="I5349" t="str">
        <f t="shared" si="166"/>
        <v>BC</v>
      </c>
      <c r="J5349">
        <f>INDEX(NoSettings!$D:$D,MATCH(EPS!$A5349,NoSettings!$A:$A,0))</f>
        <v>252118000</v>
      </c>
      <c r="K5349">
        <f>INDEX(GWP!$C$2:$C$13,MATCH(EPS!I5349,GWP!$B$2:$B$13,0))</f>
        <v>0</v>
      </c>
      <c r="L5349" s="4">
        <f t="shared" si="167"/>
        <v>0</v>
      </c>
    </row>
    <row r="5350" spans="1:12">
      <c r="A5350" t="s">
        <v>6846</v>
      </c>
      <c r="B5350" t="s">
        <v>6</v>
      </c>
      <c r="C5350" t="s">
        <v>6896</v>
      </c>
      <c r="D5350" t="s">
        <v>1712</v>
      </c>
      <c r="H5350" t="str">
        <f>INDEX('Vensim Variables'!$B:$B,MATCH(EPS!$B5350,'Vensim Variables'!$A:$A,0))</f>
        <v>g pollutant</v>
      </c>
      <c r="I5350" t="str">
        <f t="shared" si="166"/>
        <v>OC</v>
      </c>
      <c r="J5350">
        <f>INDEX(NoSettings!$D:$D,MATCH(EPS!$A5350,NoSettings!$A:$A,0))</f>
        <v>1921240000</v>
      </c>
      <c r="K5350">
        <f>INDEX(GWP!$C$2:$C$13,MATCH(EPS!I5350,GWP!$B$2:$B$13,0))</f>
        <v>0</v>
      </c>
      <c r="L5350" s="4">
        <f t="shared" si="167"/>
        <v>0</v>
      </c>
    </row>
    <row r="5351" spans="1:12">
      <c r="A5351" t="s">
        <v>6847</v>
      </c>
      <c r="B5351" t="s">
        <v>6</v>
      </c>
      <c r="C5351" t="s">
        <v>6896</v>
      </c>
      <c r="D5351" t="s">
        <v>1713</v>
      </c>
      <c r="H5351" t="str">
        <f>INDEX('Vensim Variables'!$B:$B,MATCH(EPS!$B5351,'Vensim Variables'!$A:$A,0))</f>
        <v>g pollutant</v>
      </c>
      <c r="I5351" t="str">
        <f t="shared" si="166"/>
        <v>CH4</v>
      </c>
      <c r="J5351">
        <f>INDEX(NoSettings!$D:$D,MATCH(EPS!$A5351,NoSettings!$A:$A,0))</f>
        <v>2433030000000</v>
      </c>
      <c r="K5351">
        <f>INDEX(GWP!$C$2:$C$13,MATCH(EPS!I5351,GWP!$B$2:$B$13,0))</f>
        <v>28</v>
      </c>
      <c r="L5351" s="4">
        <f t="shared" si="167"/>
        <v>68.124840000000006</v>
      </c>
    </row>
    <row r="5352" spans="1:12">
      <c r="A5352" t="s">
        <v>6848</v>
      </c>
      <c r="B5352" t="s">
        <v>6</v>
      </c>
      <c r="C5352" t="s">
        <v>6896</v>
      </c>
      <c r="D5352" t="s">
        <v>1714</v>
      </c>
      <c r="H5352" t="str">
        <f>INDEX('Vensim Variables'!$B:$B,MATCH(EPS!$B5352,'Vensim Variables'!$A:$A,0))</f>
        <v>g pollutant</v>
      </c>
      <c r="I5352" t="str">
        <f t="shared" si="166"/>
        <v>N2O</v>
      </c>
      <c r="J5352">
        <f>INDEX(NoSettings!$D:$D,MATCH(EPS!$A5352,NoSettings!$A:$A,0))</f>
        <v>72456000</v>
      </c>
      <c r="K5352">
        <f>INDEX(GWP!$C$2:$C$13,MATCH(EPS!I5352,GWP!$B$2:$B$13,0))</f>
        <v>265</v>
      </c>
      <c r="L5352" s="4">
        <f t="shared" si="167"/>
        <v>1.920084E-2</v>
      </c>
    </row>
    <row r="5353" spans="1:12">
      <c r="A5353" t="s">
        <v>6849</v>
      </c>
      <c r="B5353" t="s">
        <v>6</v>
      </c>
      <c r="C5353" t="s">
        <v>6896</v>
      </c>
      <c r="D5353" t="s">
        <v>1715</v>
      </c>
      <c r="H5353" t="str">
        <f>INDEX('Vensim Variables'!$B:$B,MATCH(EPS!$B5353,'Vensim Variables'!$A:$A,0))</f>
        <v>g pollutant</v>
      </c>
      <c r="I5353" t="str">
        <f t="shared" si="166"/>
        <v>F gases</v>
      </c>
      <c r="J5353">
        <f>INDEX(NoSettings!$D:$D,MATCH(EPS!$A5353,NoSettings!$A:$A,0))</f>
        <v>0</v>
      </c>
      <c r="K5353">
        <f>INDEX(GWP!$C$2:$C$13,MATCH(EPS!I5353,GWP!$B$2:$B$13,0))</f>
        <v>1</v>
      </c>
      <c r="L5353" s="4">
        <f t="shared" si="167"/>
        <v>0</v>
      </c>
    </row>
    <row r="5354" spans="1:12">
      <c r="A5354" t="s">
        <v>6850</v>
      </c>
      <c r="B5354" t="s">
        <v>6</v>
      </c>
      <c r="C5354" t="s">
        <v>6897</v>
      </c>
      <c r="D5354" t="s">
        <v>1702</v>
      </c>
      <c r="H5354" t="str">
        <f>INDEX('Vensim Variables'!$B:$B,MATCH(EPS!$B5354,'Vensim Variables'!$A:$A,0))</f>
        <v>g pollutant</v>
      </c>
      <c r="I5354" t="str">
        <f t="shared" si="166"/>
        <v>CO2</v>
      </c>
      <c r="J5354">
        <f>INDEX(NoSettings!$D:$D,MATCH(EPS!$A5354,NoSettings!$A:$A,0))</f>
        <v>0</v>
      </c>
      <c r="K5354">
        <f>INDEX(GWP!$C$2:$C$13,MATCH(EPS!I5354,GWP!$B$2:$B$13,0))</f>
        <v>1</v>
      </c>
      <c r="L5354" s="4">
        <f t="shared" si="167"/>
        <v>0</v>
      </c>
    </row>
    <row r="5355" spans="1:12">
      <c r="A5355" t="s">
        <v>6851</v>
      </c>
      <c r="B5355" t="s">
        <v>6</v>
      </c>
      <c r="C5355" t="s">
        <v>6897</v>
      </c>
      <c r="D5355" t="s">
        <v>1705</v>
      </c>
      <c r="H5355" t="str">
        <f>INDEX('Vensim Variables'!$B:$B,MATCH(EPS!$B5355,'Vensim Variables'!$A:$A,0))</f>
        <v>g pollutant</v>
      </c>
      <c r="I5355" t="str">
        <f t="shared" si="166"/>
        <v>VOC</v>
      </c>
      <c r="J5355">
        <f>INDEX(NoSettings!$D:$D,MATCH(EPS!$A5355,NoSettings!$A:$A,0))</f>
        <v>190700000000</v>
      </c>
      <c r="K5355">
        <f>INDEX(GWP!$C$2:$C$13,MATCH(EPS!I5355,GWP!$B$2:$B$13,0))</f>
        <v>0</v>
      </c>
      <c r="L5355" s="4">
        <f t="shared" si="167"/>
        <v>0</v>
      </c>
    </row>
    <row r="5356" spans="1:12">
      <c r="A5356" t="s">
        <v>6852</v>
      </c>
      <c r="B5356" t="s">
        <v>6</v>
      </c>
      <c r="C5356" t="s">
        <v>6897</v>
      </c>
      <c r="D5356" t="s">
        <v>1706</v>
      </c>
      <c r="H5356" t="str">
        <f>INDEX('Vensim Variables'!$B:$B,MATCH(EPS!$B5356,'Vensim Variables'!$A:$A,0))</f>
        <v>g pollutant</v>
      </c>
      <c r="I5356" t="str">
        <f t="shared" si="166"/>
        <v>CO</v>
      </c>
      <c r="J5356">
        <f>INDEX(NoSettings!$D:$D,MATCH(EPS!$A5356,NoSettings!$A:$A,0))</f>
        <v>1479000000000</v>
      </c>
      <c r="K5356">
        <f>INDEX(GWP!$C$2:$C$13,MATCH(EPS!I5356,GWP!$B$2:$B$13,0))</f>
        <v>0</v>
      </c>
      <c r="L5356" s="4">
        <f t="shared" si="167"/>
        <v>0</v>
      </c>
    </row>
    <row r="5357" spans="1:12">
      <c r="A5357" t="s">
        <v>6853</v>
      </c>
      <c r="B5357" t="s">
        <v>6</v>
      </c>
      <c r="C5357" t="s">
        <v>6897</v>
      </c>
      <c r="D5357" t="s">
        <v>1707</v>
      </c>
      <c r="H5357" t="str">
        <f>INDEX('Vensim Variables'!$B:$B,MATCH(EPS!$B5357,'Vensim Variables'!$A:$A,0))</f>
        <v>g pollutant</v>
      </c>
      <c r="I5357" t="str">
        <f t="shared" si="166"/>
        <v>NOx</v>
      </c>
      <c r="J5357">
        <f>INDEX(NoSettings!$D:$D,MATCH(EPS!$A5357,NoSettings!$A:$A,0))</f>
        <v>83640000000</v>
      </c>
      <c r="K5357">
        <f>INDEX(GWP!$C$2:$C$13,MATCH(EPS!I5357,GWP!$B$2:$B$13,0))</f>
        <v>0</v>
      </c>
      <c r="L5357" s="4">
        <f t="shared" si="167"/>
        <v>0</v>
      </c>
    </row>
    <row r="5358" spans="1:12">
      <c r="A5358" t="s">
        <v>6854</v>
      </c>
      <c r="B5358" t="s">
        <v>6</v>
      </c>
      <c r="C5358" t="s">
        <v>6897</v>
      </c>
      <c r="D5358" t="s">
        <v>1708</v>
      </c>
      <c r="H5358" t="str">
        <f>INDEX('Vensim Variables'!$B:$B,MATCH(EPS!$B5358,'Vensim Variables'!$A:$A,0))</f>
        <v>g pollutant</v>
      </c>
      <c r="I5358" t="str">
        <f t="shared" si="166"/>
        <v>PM10</v>
      </c>
      <c r="J5358">
        <f>INDEX(NoSettings!$D:$D,MATCH(EPS!$A5358,NoSettings!$A:$A,0))</f>
        <v>253000000000</v>
      </c>
      <c r="K5358">
        <f>INDEX(GWP!$C$2:$C$13,MATCH(EPS!I5358,GWP!$B$2:$B$13,0))</f>
        <v>0</v>
      </c>
      <c r="L5358" s="4">
        <f t="shared" si="167"/>
        <v>0</v>
      </c>
    </row>
    <row r="5359" spans="1:12">
      <c r="A5359" t="s">
        <v>6855</v>
      </c>
      <c r="B5359" t="s">
        <v>6</v>
      </c>
      <c r="C5359" t="s">
        <v>6897</v>
      </c>
      <c r="D5359" t="s">
        <v>1709</v>
      </c>
      <c r="H5359" t="str">
        <f>INDEX('Vensim Variables'!$B:$B,MATCH(EPS!$B5359,'Vensim Variables'!$A:$A,0))</f>
        <v>g pollutant</v>
      </c>
      <c r="I5359" t="str">
        <f t="shared" si="166"/>
        <v>PM25</v>
      </c>
      <c r="J5359">
        <f>INDEX(NoSettings!$D:$D,MATCH(EPS!$A5359,NoSettings!$A:$A,0))</f>
        <v>227400000000</v>
      </c>
      <c r="K5359">
        <f>INDEX(GWP!$C$2:$C$13,MATCH(EPS!I5359,GWP!$B$2:$B$13,0))</f>
        <v>0</v>
      </c>
      <c r="L5359" s="4">
        <f t="shared" si="167"/>
        <v>0</v>
      </c>
    </row>
    <row r="5360" spans="1:12">
      <c r="A5360" t="s">
        <v>6856</v>
      </c>
      <c r="B5360" t="s">
        <v>6</v>
      </c>
      <c r="C5360" t="s">
        <v>6897</v>
      </c>
      <c r="D5360" t="s">
        <v>1710</v>
      </c>
      <c r="H5360" t="str">
        <f>INDEX('Vensim Variables'!$B:$B,MATCH(EPS!$B5360,'Vensim Variables'!$A:$A,0))</f>
        <v>g pollutant</v>
      </c>
      <c r="I5360" t="str">
        <f t="shared" si="166"/>
        <v>SOx</v>
      </c>
      <c r="J5360">
        <f>INDEX(NoSettings!$D:$D,MATCH(EPS!$A5360,NoSettings!$A:$A,0))</f>
        <v>35930000000</v>
      </c>
      <c r="K5360">
        <f>INDEX(GWP!$C$2:$C$13,MATCH(EPS!I5360,GWP!$B$2:$B$13,0))</f>
        <v>0</v>
      </c>
      <c r="L5360" s="4">
        <f t="shared" si="167"/>
        <v>0</v>
      </c>
    </row>
    <row r="5361" spans="1:12">
      <c r="A5361" t="s">
        <v>6857</v>
      </c>
      <c r="B5361" t="s">
        <v>6</v>
      </c>
      <c r="C5361" t="s">
        <v>6897</v>
      </c>
      <c r="D5361" t="s">
        <v>1711</v>
      </c>
      <c r="H5361" t="str">
        <f>INDEX('Vensim Variables'!$B:$B,MATCH(EPS!$B5361,'Vensim Variables'!$A:$A,0))</f>
        <v>g pollutant</v>
      </c>
      <c r="I5361" t="str">
        <f t="shared" si="166"/>
        <v>BC</v>
      </c>
      <c r="J5361">
        <f>INDEX(NoSettings!$D:$D,MATCH(EPS!$A5361,NoSettings!$A:$A,0))</f>
        <v>23700000000</v>
      </c>
      <c r="K5361">
        <f>INDEX(GWP!$C$2:$C$13,MATCH(EPS!I5361,GWP!$B$2:$B$13,0))</f>
        <v>0</v>
      </c>
      <c r="L5361" s="4">
        <f t="shared" si="167"/>
        <v>0</v>
      </c>
    </row>
    <row r="5362" spans="1:12">
      <c r="A5362" t="s">
        <v>6858</v>
      </c>
      <c r="B5362" t="s">
        <v>6</v>
      </c>
      <c r="C5362" t="s">
        <v>6897</v>
      </c>
      <c r="D5362" t="s">
        <v>1712</v>
      </c>
      <c r="H5362" t="str">
        <f>INDEX('Vensim Variables'!$B:$B,MATCH(EPS!$B5362,'Vensim Variables'!$A:$A,0))</f>
        <v>g pollutant</v>
      </c>
      <c r="I5362" t="str">
        <f t="shared" si="166"/>
        <v>OC</v>
      </c>
      <c r="J5362">
        <f>INDEX(NoSettings!$D:$D,MATCH(EPS!$A5362,NoSettings!$A:$A,0))</f>
        <v>84690000000</v>
      </c>
      <c r="K5362">
        <f>INDEX(GWP!$C$2:$C$13,MATCH(EPS!I5362,GWP!$B$2:$B$13,0))</f>
        <v>0</v>
      </c>
      <c r="L5362" s="4">
        <f t="shared" si="167"/>
        <v>0</v>
      </c>
    </row>
    <row r="5363" spans="1:12">
      <c r="A5363" t="s">
        <v>6859</v>
      </c>
      <c r="B5363" t="s">
        <v>6</v>
      </c>
      <c r="C5363" t="s">
        <v>6897</v>
      </c>
      <c r="D5363" t="s">
        <v>1713</v>
      </c>
      <c r="H5363" t="str">
        <f>INDEX('Vensim Variables'!$B:$B,MATCH(EPS!$B5363,'Vensim Variables'!$A:$A,0))</f>
        <v>g pollutant</v>
      </c>
      <c r="I5363" t="str">
        <f t="shared" si="166"/>
        <v>CH4</v>
      </c>
      <c r="J5363">
        <f>INDEX(NoSettings!$D:$D,MATCH(EPS!$A5363,NoSettings!$A:$A,0))</f>
        <v>5189000000000</v>
      </c>
      <c r="K5363">
        <f>INDEX(GWP!$C$2:$C$13,MATCH(EPS!I5363,GWP!$B$2:$B$13,0))</f>
        <v>28</v>
      </c>
      <c r="L5363" s="4">
        <f t="shared" si="167"/>
        <v>145.292</v>
      </c>
    </row>
    <row r="5364" spans="1:12">
      <c r="A5364" t="s">
        <v>6860</v>
      </c>
      <c r="B5364" t="s">
        <v>6</v>
      </c>
      <c r="C5364" t="s">
        <v>6897</v>
      </c>
      <c r="D5364" t="s">
        <v>1714</v>
      </c>
      <c r="H5364" t="str">
        <f>INDEX('Vensim Variables'!$B:$B,MATCH(EPS!$B5364,'Vensim Variables'!$A:$A,0))</f>
        <v>g pollutant</v>
      </c>
      <c r="I5364" t="str">
        <f t="shared" si="166"/>
        <v>N2O</v>
      </c>
      <c r="J5364">
        <f>INDEX(NoSettings!$D:$D,MATCH(EPS!$A5364,NoSettings!$A:$A,0))</f>
        <v>90190000000</v>
      </c>
      <c r="K5364">
        <f>INDEX(GWP!$C$2:$C$13,MATCH(EPS!I5364,GWP!$B$2:$B$13,0))</f>
        <v>265</v>
      </c>
      <c r="L5364" s="4">
        <f t="shared" si="167"/>
        <v>23.90035</v>
      </c>
    </row>
    <row r="5365" spans="1:12">
      <c r="A5365" t="s">
        <v>6861</v>
      </c>
      <c r="B5365" t="s">
        <v>6</v>
      </c>
      <c r="C5365" t="s">
        <v>6897</v>
      </c>
      <c r="D5365" t="s">
        <v>1715</v>
      </c>
      <c r="H5365" t="str">
        <f>INDEX('Vensim Variables'!$B:$B,MATCH(EPS!$B5365,'Vensim Variables'!$A:$A,0))</f>
        <v>g pollutant</v>
      </c>
      <c r="I5365" t="str">
        <f t="shared" si="166"/>
        <v>F gases</v>
      </c>
      <c r="J5365">
        <f>INDEX(NoSettings!$D:$D,MATCH(EPS!$A5365,NoSettings!$A:$A,0))</f>
        <v>0</v>
      </c>
      <c r="K5365">
        <f>INDEX(GWP!$C$2:$C$13,MATCH(EPS!I5365,GWP!$B$2:$B$13,0))</f>
        <v>1</v>
      </c>
      <c r="L5365" s="4">
        <f t="shared" si="167"/>
        <v>0</v>
      </c>
    </row>
    <row r="5366" spans="1:12">
      <c r="A5366" t="s">
        <v>6862</v>
      </c>
      <c r="B5366" t="s">
        <v>6</v>
      </c>
      <c r="C5366" t="s">
        <v>6898</v>
      </c>
      <c r="D5366" t="s">
        <v>1702</v>
      </c>
      <c r="H5366" t="str">
        <f>INDEX('Vensim Variables'!$B:$B,MATCH(EPS!$B5366,'Vensim Variables'!$A:$A,0))</f>
        <v>g pollutant</v>
      </c>
      <c r="I5366" t="str">
        <f t="shared" si="166"/>
        <v>CO2</v>
      </c>
      <c r="J5366">
        <f>INDEX(NoSettings!$D:$D,MATCH(EPS!$A5366,NoSettings!$A:$A,0))</f>
        <v>51606700000000</v>
      </c>
      <c r="K5366">
        <f>INDEX(GWP!$C$2:$C$13,MATCH(EPS!I5366,GWP!$B$2:$B$13,0))</f>
        <v>1</v>
      </c>
      <c r="L5366" s="4">
        <f t="shared" si="167"/>
        <v>51.606699999999996</v>
      </c>
    </row>
    <row r="5367" spans="1:12">
      <c r="A5367" t="s">
        <v>6863</v>
      </c>
      <c r="B5367" t="s">
        <v>6</v>
      </c>
      <c r="C5367" t="s">
        <v>6898</v>
      </c>
      <c r="D5367" t="s">
        <v>1705</v>
      </c>
      <c r="H5367" t="str">
        <f>INDEX('Vensim Variables'!$B:$B,MATCH(EPS!$B5367,'Vensim Variables'!$A:$A,0))</f>
        <v>g pollutant</v>
      </c>
      <c r="I5367" t="str">
        <f t="shared" si="166"/>
        <v>VOC</v>
      </c>
      <c r="J5367">
        <f>INDEX(NoSettings!$D:$D,MATCH(EPS!$A5367,NoSettings!$A:$A,0))</f>
        <v>2697040000</v>
      </c>
      <c r="K5367">
        <f>INDEX(GWP!$C$2:$C$13,MATCH(EPS!I5367,GWP!$B$2:$B$13,0))</f>
        <v>0</v>
      </c>
      <c r="L5367" s="4">
        <f t="shared" si="167"/>
        <v>0</v>
      </c>
    </row>
    <row r="5368" spans="1:12">
      <c r="A5368" t="s">
        <v>6864</v>
      </c>
      <c r="B5368" t="s">
        <v>6</v>
      </c>
      <c r="C5368" t="s">
        <v>6898</v>
      </c>
      <c r="D5368" t="s">
        <v>1706</v>
      </c>
      <c r="H5368" t="str">
        <f>INDEX('Vensim Variables'!$B:$B,MATCH(EPS!$B5368,'Vensim Variables'!$A:$A,0))</f>
        <v>g pollutant</v>
      </c>
      <c r="I5368" t="str">
        <f t="shared" si="166"/>
        <v>CO</v>
      </c>
      <c r="J5368">
        <f>INDEX(NoSettings!$D:$D,MATCH(EPS!$A5368,NoSettings!$A:$A,0))</f>
        <v>22889100000</v>
      </c>
      <c r="K5368">
        <f>INDEX(GWP!$C$2:$C$13,MATCH(EPS!I5368,GWP!$B$2:$B$13,0))</f>
        <v>0</v>
      </c>
      <c r="L5368" s="4">
        <f t="shared" si="167"/>
        <v>0</v>
      </c>
    </row>
    <row r="5369" spans="1:12">
      <c r="A5369" t="s">
        <v>6865</v>
      </c>
      <c r="B5369" t="s">
        <v>6</v>
      </c>
      <c r="C5369" t="s">
        <v>6898</v>
      </c>
      <c r="D5369" t="s">
        <v>1707</v>
      </c>
      <c r="H5369" t="str">
        <f>INDEX('Vensim Variables'!$B:$B,MATCH(EPS!$B5369,'Vensim Variables'!$A:$A,0))</f>
        <v>g pollutant</v>
      </c>
      <c r="I5369" t="str">
        <f t="shared" si="166"/>
        <v>NOx</v>
      </c>
      <c r="J5369">
        <f>INDEX(NoSettings!$D:$D,MATCH(EPS!$A5369,NoSettings!$A:$A,0))</f>
        <v>30218900000</v>
      </c>
      <c r="K5369">
        <f>INDEX(GWP!$C$2:$C$13,MATCH(EPS!I5369,GWP!$B$2:$B$13,0))</f>
        <v>0</v>
      </c>
      <c r="L5369" s="4">
        <f t="shared" si="167"/>
        <v>0</v>
      </c>
    </row>
    <row r="5370" spans="1:12">
      <c r="A5370" t="s">
        <v>6866</v>
      </c>
      <c r="B5370" t="s">
        <v>6</v>
      </c>
      <c r="C5370" t="s">
        <v>6898</v>
      </c>
      <c r="D5370" t="s">
        <v>1708</v>
      </c>
      <c r="H5370" t="str">
        <f>INDEX('Vensim Variables'!$B:$B,MATCH(EPS!$B5370,'Vensim Variables'!$A:$A,0))</f>
        <v>g pollutant</v>
      </c>
      <c r="I5370" t="str">
        <f t="shared" si="166"/>
        <v>PM10</v>
      </c>
      <c r="J5370">
        <f>INDEX(NoSettings!$D:$D,MATCH(EPS!$A5370,NoSettings!$A:$A,0))</f>
        <v>2708960000</v>
      </c>
      <c r="K5370">
        <f>INDEX(GWP!$C$2:$C$13,MATCH(EPS!I5370,GWP!$B$2:$B$13,0))</f>
        <v>0</v>
      </c>
      <c r="L5370" s="4">
        <f t="shared" si="167"/>
        <v>0</v>
      </c>
    </row>
    <row r="5371" spans="1:12">
      <c r="A5371" t="s">
        <v>6867</v>
      </c>
      <c r="B5371" t="s">
        <v>6</v>
      </c>
      <c r="C5371" t="s">
        <v>6898</v>
      </c>
      <c r="D5371" t="s">
        <v>1709</v>
      </c>
      <c r="H5371" t="str">
        <f>INDEX('Vensim Variables'!$B:$B,MATCH(EPS!$B5371,'Vensim Variables'!$A:$A,0))</f>
        <v>g pollutant</v>
      </c>
      <c r="I5371" t="str">
        <f t="shared" si="166"/>
        <v>PM25</v>
      </c>
      <c r="J5371">
        <f>INDEX(NoSettings!$D:$D,MATCH(EPS!$A5371,NoSettings!$A:$A,0))</f>
        <v>2418580000</v>
      </c>
      <c r="K5371">
        <f>INDEX(GWP!$C$2:$C$13,MATCH(EPS!I5371,GWP!$B$2:$B$13,0))</f>
        <v>0</v>
      </c>
      <c r="L5371" s="4">
        <f t="shared" si="167"/>
        <v>0</v>
      </c>
    </row>
    <row r="5372" spans="1:12">
      <c r="A5372" t="s">
        <v>6868</v>
      </c>
      <c r="B5372" t="s">
        <v>6</v>
      </c>
      <c r="C5372" t="s">
        <v>6898</v>
      </c>
      <c r="D5372" t="s">
        <v>1710</v>
      </c>
      <c r="H5372" t="str">
        <f>INDEX('Vensim Variables'!$B:$B,MATCH(EPS!$B5372,'Vensim Variables'!$A:$A,0))</f>
        <v>g pollutant</v>
      </c>
      <c r="I5372" t="str">
        <f t="shared" si="166"/>
        <v>SOx</v>
      </c>
      <c r="J5372">
        <f>INDEX(NoSettings!$D:$D,MATCH(EPS!$A5372,NoSettings!$A:$A,0))</f>
        <v>7563800000</v>
      </c>
      <c r="K5372">
        <f>INDEX(GWP!$C$2:$C$13,MATCH(EPS!I5372,GWP!$B$2:$B$13,0))</f>
        <v>0</v>
      </c>
      <c r="L5372" s="4">
        <f t="shared" si="167"/>
        <v>0</v>
      </c>
    </row>
    <row r="5373" spans="1:12">
      <c r="A5373" t="s">
        <v>6869</v>
      </c>
      <c r="B5373" t="s">
        <v>6</v>
      </c>
      <c r="C5373" t="s">
        <v>6898</v>
      </c>
      <c r="D5373" t="s">
        <v>1711</v>
      </c>
      <c r="H5373" t="str">
        <f>INDEX('Vensim Variables'!$B:$B,MATCH(EPS!$B5373,'Vensim Variables'!$A:$A,0))</f>
        <v>g pollutant</v>
      </c>
      <c r="I5373" t="str">
        <f t="shared" si="166"/>
        <v>BC</v>
      </c>
      <c r="J5373">
        <f>INDEX(NoSettings!$D:$D,MATCH(EPS!$A5373,NoSettings!$A:$A,0))</f>
        <v>305556000</v>
      </c>
      <c r="K5373">
        <f>INDEX(GWP!$C$2:$C$13,MATCH(EPS!I5373,GWP!$B$2:$B$13,0))</f>
        <v>0</v>
      </c>
      <c r="L5373" s="4">
        <f t="shared" si="167"/>
        <v>0</v>
      </c>
    </row>
    <row r="5374" spans="1:12">
      <c r="A5374" t="s">
        <v>6870</v>
      </c>
      <c r="B5374" t="s">
        <v>6</v>
      </c>
      <c r="C5374" t="s">
        <v>6898</v>
      </c>
      <c r="D5374" t="s">
        <v>1712</v>
      </c>
      <c r="H5374" t="str">
        <f>INDEX('Vensim Variables'!$B:$B,MATCH(EPS!$B5374,'Vensim Variables'!$A:$A,0))</f>
        <v>g pollutant</v>
      </c>
      <c r="I5374" t="str">
        <f t="shared" si="166"/>
        <v>OC</v>
      </c>
      <c r="J5374">
        <f>INDEX(NoSettings!$D:$D,MATCH(EPS!$A5374,NoSettings!$A:$A,0))</f>
        <v>811221000</v>
      </c>
      <c r="K5374">
        <f>INDEX(GWP!$C$2:$C$13,MATCH(EPS!I5374,GWP!$B$2:$B$13,0))</f>
        <v>0</v>
      </c>
      <c r="L5374" s="4">
        <f t="shared" si="167"/>
        <v>0</v>
      </c>
    </row>
    <row r="5375" spans="1:12">
      <c r="A5375" t="s">
        <v>6871</v>
      </c>
      <c r="B5375" t="s">
        <v>6</v>
      </c>
      <c r="C5375" t="s">
        <v>6898</v>
      </c>
      <c r="D5375" t="s">
        <v>1713</v>
      </c>
      <c r="H5375" t="str">
        <f>INDEX('Vensim Variables'!$B:$B,MATCH(EPS!$B5375,'Vensim Variables'!$A:$A,0))</f>
        <v>g pollutant</v>
      </c>
      <c r="I5375" t="str">
        <f t="shared" si="166"/>
        <v>CH4</v>
      </c>
      <c r="J5375">
        <f>INDEX(NoSettings!$D:$D,MATCH(EPS!$A5375,NoSettings!$A:$A,0))</f>
        <v>1381510000</v>
      </c>
      <c r="K5375">
        <f>INDEX(GWP!$C$2:$C$13,MATCH(EPS!I5375,GWP!$B$2:$B$13,0))</f>
        <v>28</v>
      </c>
      <c r="L5375" s="4">
        <f t="shared" si="167"/>
        <v>3.8682279999999999E-2</v>
      </c>
    </row>
    <row r="5376" spans="1:12">
      <c r="A5376" t="s">
        <v>6872</v>
      </c>
      <c r="B5376" t="s">
        <v>6</v>
      </c>
      <c r="C5376" t="s">
        <v>6898</v>
      </c>
      <c r="D5376" t="s">
        <v>1714</v>
      </c>
      <c r="H5376" t="str">
        <f>INDEX('Vensim Variables'!$B:$B,MATCH(EPS!$B5376,'Vensim Variables'!$A:$A,0))</f>
        <v>g pollutant</v>
      </c>
      <c r="I5376" t="str">
        <f t="shared" si="166"/>
        <v>N2O</v>
      </c>
      <c r="J5376">
        <f>INDEX(NoSettings!$D:$D,MATCH(EPS!$A5376,NoSettings!$A:$A,0))</f>
        <v>372192000</v>
      </c>
      <c r="K5376">
        <f>INDEX(GWP!$C$2:$C$13,MATCH(EPS!I5376,GWP!$B$2:$B$13,0))</f>
        <v>265</v>
      </c>
      <c r="L5376" s="4">
        <f t="shared" si="167"/>
        <v>9.8630880000000004E-2</v>
      </c>
    </row>
    <row r="5377" spans="1:12">
      <c r="A5377" t="s">
        <v>6873</v>
      </c>
      <c r="B5377" t="s">
        <v>6</v>
      </c>
      <c r="C5377" t="s">
        <v>6898</v>
      </c>
      <c r="D5377" t="s">
        <v>1715</v>
      </c>
      <c r="H5377" t="str">
        <f>INDEX('Vensim Variables'!$B:$B,MATCH(EPS!$B5377,'Vensim Variables'!$A:$A,0))</f>
        <v>g pollutant</v>
      </c>
      <c r="I5377" t="str">
        <f t="shared" si="166"/>
        <v>F gases</v>
      </c>
      <c r="J5377">
        <f>INDEX(NoSettings!$D:$D,MATCH(EPS!$A5377,NoSettings!$A:$A,0))</f>
        <v>0</v>
      </c>
      <c r="K5377">
        <f>INDEX(GWP!$C$2:$C$13,MATCH(EPS!I5377,GWP!$B$2:$B$13,0))</f>
        <v>1</v>
      </c>
      <c r="L5377" s="4">
        <f t="shared" si="167"/>
        <v>0</v>
      </c>
    </row>
    <row r="5378" spans="1:12">
      <c r="A5378" t="s">
        <v>7</v>
      </c>
      <c r="B5378" t="s">
        <v>1700</v>
      </c>
      <c r="C5378" t="s">
        <v>1768</v>
      </c>
      <c r="H5378" t="str">
        <f>INDEX('Vensim Variables'!$B:$B,MATCH(EPS!$B5378,'Vensim Variables'!$A:$A,0))</f>
        <v>MMTCO2e</v>
      </c>
      <c r="I5378" t="str">
        <f t="shared" si="166"/>
        <v>NA</v>
      </c>
      <c r="J5378">
        <f>INDEX(NoSettings!$D:$D,MATCH(EPS!$A5378,NoSettings!$A:$A,0))</f>
        <v>1703.09</v>
      </c>
      <c r="K5378" t="e">
        <f>INDEX(GWP!$C$2:$C$13,MATCH(EPS!I5378,GWP!$B$2:$B$13,0))</f>
        <v>#N/A</v>
      </c>
      <c r="L5378" s="4">
        <f t="shared" si="167"/>
        <v>1703.09</v>
      </c>
    </row>
    <row r="5379" spans="1:12">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INDEX(NoSettings!$D:$D,MATCH(EPS!$A5379,NoSettings!$A:$A,0))</f>
        <v>1556.89</v>
      </c>
      <c r="K5379" t="e">
        <f>INDEX(GWP!$C$2:$C$13,MATCH(EPS!I5379,GWP!$B$2:$B$13,0))</f>
        <v>#N/A</v>
      </c>
      <c r="L5379" s="4">
        <f t="shared" ref="L5379:L5442" si="169">IF(H5379="g pollutant",K5379*J5379/10^12,IF(H5379="MMTCO2e",J5379,IF(H5379="MWh",J5379,0)))</f>
        <v>1556.89</v>
      </c>
    </row>
    <row r="5380" spans="1:12">
      <c r="A5380" t="s">
        <v>9</v>
      </c>
      <c r="B5380" t="s">
        <v>1700</v>
      </c>
      <c r="C5380" t="s">
        <v>1770</v>
      </c>
      <c r="H5380" t="str">
        <f>INDEX('Vensim Variables'!$B:$B,MATCH(EPS!$B5380,'Vensim Variables'!$A:$A,0))</f>
        <v>MMTCO2e</v>
      </c>
      <c r="I5380" t="str">
        <f t="shared" si="168"/>
        <v>NA</v>
      </c>
      <c r="J5380">
        <f>INDEX(NoSettings!$D:$D,MATCH(EPS!$A5380,NoSettings!$A:$A,0))</f>
        <v>66.625600000000006</v>
      </c>
      <c r="K5380" t="e">
        <f>INDEX(GWP!$C$2:$C$13,MATCH(EPS!I5380,GWP!$B$2:$B$13,0))</f>
        <v>#N/A</v>
      </c>
      <c r="L5380" s="4">
        <f t="shared" si="169"/>
        <v>66.625600000000006</v>
      </c>
    </row>
    <row r="5381" spans="1:12">
      <c r="A5381" t="s">
        <v>10</v>
      </c>
      <c r="B5381" t="s">
        <v>1700</v>
      </c>
      <c r="C5381" t="s">
        <v>1771</v>
      </c>
      <c r="H5381" t="str">
        <f>INDEX('Vensim Variables'!$B:$B,MATCH(EPS!$B5381,'Vensim Variables'!$A:$A,0))</f>
        <v>MMTCO2e</v>
      </c>
      <c r="I5381" t="str">
        <f t="shared" si="168"/>
        <v>NA</v>
      </c>
      <c r="J5381">
        <f>INDEX(NoSettings!$D:$D,MATCH(EPS!$A5381,NoSettings!$A:$A,0))</f>
        <v>-854.39</v>
      </c>
      <c r="K5381" t="e">
        <f>INDEX(GWP!$C$2:$C$13,MATCH(EPS!I5381,GWP!$B$2:$B$13,0))</f>
        <v>#N/A</v>
      </c>
      <c r="L5381" s="4">
        <f t="shared" si="169"/>
        <v>-854.39</v>
      </c>
    </row>
    <row r="5382" spans="1:12">
      <c r="A5382" t="s">
        <v>11</v>
      </c>
      <c r="B5382" t="s">
        <v>1700</v>
      </c>
      <c r="C5382" t="s">
        <v>1772</v>
      </c>
      <c r="H5382" t="str">
        <f>INDEX('Vensim Variables'!$B:$B,MATCH(EPS!$B5382,'Vensim Variables'!$A:$A,0))</f>
        <v>MMTCO2e</v>
      </c>
      <c r="I5382" t="str">
        <f t="shared" si="168"/>
        <v>NA</v>
      </c>
      <c r="J5382">
        <f>INDEX(NoSettings!$D:$D,MATCH(EPS!$A5382,NoSettings!$A:$A,0))</f>
        <v>0</v>
      </c>
      <c r="K5382" t="e">
        <f>INDEX(GWP!$C$2:$C$13,MATCH(EPS!I5382,GWP!$B$2:$B$13,0))</f>
        <v>#N/A</v>
      </c>
      <c r="L5382" s="4">
        <f t="shared" si="169"/>
        <v>0</v>
      </c>
    </row>
    <row r="5383" spans="1:12">
      <c r="A5383" t="s">
        <v>12</v>
      </c>
      <c r="B5383" t="s">
        <v>12</v>
      </c>
      <c r="H5383" t="str">
        <f>INDEX('Vensim Variables'!$B:$B,MATCH(EPS!$B5383,'Vensim Variables'!$A:$A,0))</f>
        <v>MMTCO2e</v>
      </c>
      <c r="I5383" t="str">
        <f t="shared" si="168"/>
        <v>NA</v>
      </c>
      <c r="J5383">
        <f>INDEX(NoSettings!$D:$D,MATCH(EPS!$A5383,NoSettings!$A:$A,0))</f>
        <v>883.10299999999995</v>
      </c>
      <c r="K5383" t="e">
        <f>INDEX(GWP!$C$2:$C$13,MATCH(EPS!I5383,GWP!$B$2:$B$13,0))</f>
        <v>#N/A</v>
      </c>
      <c r="L5383" s="4">
        <f t="shared" si="169"/>
        <v>883.10299999999995</v>
      </c>
    </row>
    <row r="5384" spans="1:12">
      <c r="A5384" t="s">
        <v>13</v>
      </c>
      <c r="B5384" t="s">
        <v>13</v>
      </c>
      <c r="H5384" t="str">
        <f>INDEX('Vensim Variables'!$B:$B,MATCH(EPS!$B5384,'Vensim Variables'!$A:$A,0))</f>
        <v>MMTCO2e</v>
      </c>
      <c r="I5384" t="str">
        <f t="shared" si="168"/>
        <v>NA</v>
      </c>
      <c r="J5384">
        <f>INDEX(NoSettings!$D:$D,MATCH(EPS!$A5384,NoSettings!$A:$A,0))</f>
        <v>752.27</v>
      </c>
      <c r="K5384" t="e">
        <f>INDEX(GWP!$C$2:$C$13,MATCH(EPS!I5384,GWP!$B$2:$B$13,0))</f>
        <v>#N/A</v>
      </c>
      <c r="L5384" s="4">
        <f t="shared" si="169"/>
        <v>752.27</v>
      </c>
    </row>
    <row r="5385" spans="1:12">
      <c r="A5385" t="s">
        <v>14</v>
      </c>
      <c r="B5385" t="s">
        <v>14</v>
      </c>
      <c r="H5385" t="str">
        <f>INDEX('Vensim Variables'!$B:$B,MATCH(EPS!$B5385,'Vensim Variables'!$A:$A,0))</f>
        <v>MMTCO2e</v>
      </c>
      <c r="I5385" t="str">
        <f t="shared" si="168"/>
        <v>NA</v>
      </c>
      <c r="J5385">
        <f>INDEX(NoSettings!$D:$D,MATCH(EPS!$A5385,NoSettings!$A:$A,0))</f>
        <v>656.61900000000003</v>
      </c>
      <c r="K5385" t="e">
        <f>INDEX(GWP!$C$2:$C$13,MATCH(EPS!I5385,GWP!$B$2:$B$13,0))</f>
        <v>#N/A</v>
      </c>
      <c r="L5385" s="4">
        <f t="shared" si="169"/>
        <v>656.61900000000003</v>
      </c>
    </row>
    <row r="5386" spans="1:12">
      <c r="A5386" t="s">
        <v>15</v>
      </c>
      <c r="B5386" t="s">
        <v>15</v>
      </c>
      <c r="H5386" t="str">
        <f>INDEX('Vensim Variables'!$B:$B,MATCH(EPS!$B5386,'Vensim Variables'!$A:$A,0))</f>
        <v>MMTCO2e</v>
      </c>
      <c r="I5386" t="str">
        <f t="shared" si="168"/>
        <v>NA</v>
      </c>
      <c r="J5386">
        <f>INDEX(NoSettings!$D:$D,MATCH(EPS!$A5386,NoSettings!$A:$A,0))</f>
        <v>169.19200000000001</v>
      </c>
      <c r="K5386" t="e">
        <f>INDEX(GWP!$C$2:$C$13,MATCH(EPS!I5386,GWP!$B$2:$B$13,0))</f>
        <v>#N/A</v>
      </c>
      <c r="L5386" s="4">
        <f t="shared" si="169"/>
        <v>169.19200000000001</v>
      </c>
    </row>
    <row r="5387" spans="1:12">
      <c r="A5387" t="s">
        <v>16</v>
      </c>
      <c r="B5387" t="s">
        <v>16</v>
      </c>
      <c r="H5387" t="str">
        <f>INDEX('Vensim Variables'!$B:$B,MATCH(EPS!$B5387,'Vensim Variables'!$A:$A,0))</f>
        <v>MMTCO2e</v>
      </c>
      <c r="I5387" t="str">
        <f t="shared" si="168"/>
        <v>NA</v>
      </c>
      <c r="J5387">
        <f>INDEX(NoSettings!$D:$D,MATCH(EPS!$A5387,NoSettings!$A:$A,0))</f>
        <v>580.279</v>
      </c>
      <c r="K5387" t="e">
        <f>INDEX(GWP!$C$2:$C$13,MATCH(EPS!I5387,GWP!$B$2:$B$13,0))</f>
        <v>#N/A</v>
      </c>
      <c r="L5387" s="4">
        <f t="shared" si="169"/>
        <v>580.279</v>
      </c>
    </row>
    <row r="5388" spans="1:12">
      <c r="A5388" t="s">
        <v>1901</v>
      </c>
      <c r="B5388" t="s">
        <v>1902</v>
      </c>
      <c r="C5388" t="s">
        <v>1752</v>
      </c>
      <c r="H5388" t="str">
        <f>INDEX('Vensim Variables'!$B:$B,MATCH(EPS!$B5388,'Vensim Variables'!$A:$A,0))</f>
        <v>MWh</v>
      </c>
      <c r="I5388" t="str">
        <f t="shared" si="168"/>
        <v>NA</v>
      </c>
      <c r="J5388">
        <f>INDEX(NoSettings!$D:$D,MATCH(EPS!$A5388,NoSettings!$A:$A,0))</f>
        <v>817569000</v>
      </c>
      <c r="K5388" t="e">
        <f>INDEX(GWP!$C$2:$C$13,MATCH(EPS!I5388,GWP!$B$2:$B$13,0))</f>
        <v>#N/A</v>
      </c>
      <c r="L5388" s="4">
        <f t="shared" si="169"/>
        <v>817569000</v>
      </c>
    </row>
    <row r="5389" spans="1:12">
      <c r="A5389" t="s">
        <v>7269</v>
      </c>
      <c r="B5389" t="s">
        <v>1902</v>
      </c>
      <c r="C5389" t="s">
        <v>7281</v>
      </c>
      <c r="H5389" t="str">
        <f>INDEX('Vensim Variables'!$B:$B,MATCH(EPS!$B5389,'Vensim Variables'!$A:$A,0))</f>
        <v>MWh</v>
      </c>
      <c r="I5389" t="str">
        <f t="shared" si="168"/>
        <v>NA</v>
      </c>
      <c r="J5389">
        <f>INDEX(NoSettings!$D:$D,MATCH(EPS!$A5389,NoSettings!$A:$A,0))</f>
        <v>72061200</v>
      </c>
      <c r="K5389" t="e">
        <f>INDEX(GWP!$C$2:$C$13,MATCH(EPS!I5389,GWP!$B$2:$B$13,0))</f>
        <v>#N/A</v>
      </c>
      <c r="L5389" s="4">
        <f t="shared" si="169"/>
        <v>72061200</v>
      </c>
    </row>
    <row r="5390" spans="1:12">
      <c r="A5390" t="s">
        <v>7270</v>
      </c>
      <c r="B5390" t="s">
        <v>1902</v>
      </c>
      <c r="C5390" t="s">
        <v>7282</v>
      </c>
      <c r="H5390" t="str">
        <f>INDEX('Vensim Variables'!$B:$B,MATCH(EPS!$B5390,'Vensim Variables'!$A:$A,0))</f>
        <v>MWh</v>
      </c>
      <c r="I5390" t="str">
        <f t="shared" si="168"/>
        <v>NA</v>
      </c>
      <c r="J5390">
        <f>INDEX(NoSettings!$D:$D,MATCH(EPS!$A5390,NoSettings!$A:$A,0))</f>
        <v>1507640000</v>
      </c>
      <c r="K5390" t="e">
        <f>INDEX(GWP!$C$2:$C$13,MATCH(EPS!I5390,GWP!$B$2:$B$13,0))</f>
        <v>#N/A</v>
      </c>
      <c r="L5390" s="4">
        <f t="shared" si="169"/>
        <v>1507640000</v>
      </c>
    </row>
    <row r="5391" spans="1:12">
      <c r="A5391" t="s">
        <v>1905</v>
      </c>
      <c r="B5391" t="s">
        <v>1902</v>
      </c>
      <c r="C5391" t="s">
        <v>1754</v>
      </c>
      <c r="H5391" t="str">
        <f>INDEX('Vensim Variables'!$B:$B,MATCH(EPS!$B5391,'Vensim Variables'!$A:$A,0))</f>
        <v>MWh</v>
      </c>
      <c r="I5391" t="str">
        <f t="shared" si="168"/>
        <v>NA</v>
      </c>
      <c r="J5391">
        <f>INDEX(NoSettings!$D:$D,MATCH(EPS!$A5391,NoSettings!$A:$A,0))</f>
        <v>769246000</v>
      </c>
      <c r="K5391" t="e">
        <f>INDEX(GWP!$C$2:$C$13,MATCH(EPS!I5391,GWP!$B$2:$B$13,0))</f>
        <v>#N/A</v>
      </c>
      <c r="L5391" s="4">
        <f t="shared" si="169"/>
        <v>769246000</v>
      </c>
    </row>
    <row r="5392" spans="1:12">
      <c r="A5392" t="s">
        <v>1906</v>
      </c>
      <c r="B5392" t="s">
        <v>1902</v>
      </c>
      <c r="C5392" t="s">
        <v>1755</v>
      </c>
      <c r="H5392" t="str">
        <f>INDEX('Vensim Variables'!$B:$B,MATCH(EPS!$B5392,'Vensim Variables'!$A:$A,0))</f>
        <v>MWh</v>
      </c>
      <c r="I5392" t="str">
        <f t="shared" si="168"/>
        <v>NA</v>
      </c>
      <c r="J5392">
        <f>INDEX(NoSettings!$D:$D,MATCH(EPS!$A5392,NoSettings!$A:$A,0))</f>
        <v>241127000</v>
      </c>
      <c r="K5392" t="e">
        <f>INDEX(GWP!$C$2:$C$13,MATCH(EPS!I5392,GWP!$B$2:$B$13,0))</f>
        <v>#N/A</v>
      </c>
      <c r="L5392" s="4">
        <f t="shared" si="169"/>
        <v>241127000</v>
      </c>
    </row>
    <row r="5393" spans="1:12">
      <c r="A5393" t="s">
        <v>1907</v>
      </c>
      <c r="B5393" t="s">
        <v>1902</v>
      </c>
      <c r="C5393" t="s">
        <v>1756</v>
      </c>
      <c r="H5393" t="str">
        <f>INDEX('Vensim Variables'!$B:$B,MATCH(EPS!$B5393,'Vensim Variables'!$A:$A,0))</f>
        <v>MWh</v>
      </c>
      <c r="I5393" t="str">
        <f t="shared" si="168"/>
        <v>NA</v>
      </c>
      <c r="J5393">
        <f>INDEX(NoSettings!$D:$D,MATCH(EPS!$A5393,NoSettings!$A:$A,0))</f>
        <v>407236000</v>
      </c>
      <c r="K5393" t="e">
        <f>INDEX(GWP!$C$2:$C$13,MATCH(EPS!I5393,GWP!$B$2:$B$13,0))</f>
        <v>#N/A</v>
      </c>
      <c r="L5393" s="4">
        <f t="shared" si="169"/>
        <v>407236000</v>
      </c>
    </row>
    <row r="5394" spans="1:12">
      <c r="A5394" t="s">
        <v>1908</v>
      </c>
      <c r="B5394" t="s">
        <v>1902</v>
      </c>
      <c r="C5394" t="s">
        <v>1757</v>
      </c>
      <c r="H5394" t="str">
        <f>INDEX('Vensim Variables'!$B:$B,MATCH(EPS!$B5394,'Vensim Variables'!$A:$A,0))</f>
        <v>MWh</v>
      </c>
      <c r="I5394" t="str">
        <f t="shared" si="168"/>
        <v>NA</v>
      </c>
      <c r="J5394">
        <f>INDEX(NoSettings!$D:$D,MATCH(EPS!$A5394,NoSettings!$A:$A,0))</f>
        <v>191191000</v>
      </c>
      <c r="K5394" t="e">
        <f>INDEX(GWP!$C$2:$C$13,MATCH(EPS!I5394,GWP!$B$2:$B$13,0))</f>
        <v>#N/A</v>
      </c>
      <c r="L5394" s="4">
        <f t="shared" si="169"/>
        <v>191191000</v>
      </c>
    </row>
    <row r="5395" spans="1:12">
      <c r="A5395" t="s">
        <v>1909</v>
      </c>
      <c r="B5395" t="s">
        <v>1902</v>
      </c>
      <c r="C5395" t="s">
        <v>1758</v>
      </c>
      <c r="H5395" t="str">
        <f>INDEX('Vensim Variables'!$B:$B,MATCH(EPS!$B5395,'Vensim Variables'!$A:$A,0))</f>
        <v>MWh</v>
      </c>
      <c r="I5395" t="str">
        <f t="shared" si="168"/>
        <v>NA</v>
      </c>
      <c r="J5395">
        <f>INDEX(NoSettings!$D:$D,MATCH(EPS!$A5395,NoSettings!$A:$A,0))</f>
        <v>3077870</v>
      </c>
      <c r="K5395" t="e">
        <f>INDEX(GWP!$C$2:$C$13,MATCH(EPS!I5395,GWP!$B$2:$B$13,0))</f>
        <v>#N/A</v>
      </c>
      <c r="L5395" s="4">
        <f t="shared" si="169"/>
        <v>3077870</v>
      </c>
    </row>
    <row r="5396" spans="1:12">
      <c r="A5396" t="s">
        <v>1910</v>
      </c>
      <c r="B5396" t="s">
        <v>1902</v>
      </c>
      <c r="C5396" t="s">
        <v>1759</v>
      </c>
      <c r="H5396" t="str">
        <f>INDEX('Vensim Variables'!$B:$B,MATCH(EPS!$B5396,'Vensim Variables'!$A:$A,0))</f>
        <v>MWh</v>
      </c>
      <c r="I5396" t="str">
        <f t="shared" si="168"/>
        <v>NA</v>
      </c>
      <c r="J5396">
        <f>INDEX(NoSettings!$D:$D,MATCH(EPS!$A5396,NoSettings!$A:$A,0))</f>
        <v>23388000</v>
      </c>
      <c r="K5396" t="e">
        <f>INDEX(GWP!$C$2:$C$13,MATCH(EPS!I5396,GWP!$B$2:$B$13,0))</f>
        <v>#N/A</v>
      </c>
      <c r="L5396" s="4">
        <f t="shared" si="169"/>
        <v>23388000</v>
      </c>
    </row>
    <row r="5397" spans="1:12">
      <c r="A5397" t="s">
        <v>1911</v>
      </c>
      <c r="B5397" t="s">
        <v>1902</v>
      </c>
      <c r="C5397" t="s">
        <v>1760</v>
      </c>
      <c r="H5397" t="str">
        <f>INDEX('Vensim Variables'!$B:$B,MATCH(EPS!$B5397,'Vensim Variables'!$A:$A,0))</f>
        <v>MWh</v>
      </c>
      <c r="I5397" t="str">
        <f t="shared" si="168"/>
        <v>NA</v>
      </c>
      <c r="J5397">
        <f>INDEX(NoSettings!$D:$D,MATCH(EPS!$A5397,NoSettings!$A:$A,0))</f>
        <v>15505200</v>
      </c>
      <c r="K5397" t="e">
        <f>INDEX(GWP!$C$2:$C$13,MATCH(EPS!I5397,GWP!$B$2:$B$13,0))</f>
        <v>#N/A</v>
      </c>
      <c r="L5397" s="4">
        <f t="shared" si="169"/>
        <v>15505200</v>
      </c>
    </row>
    <row r="5398" spans="1:12">
      <c r="A5398" t="s">
        <v>1912</v>
      </c>
      <c r="B5398" t="s">
        <v>1902</v>
      </c>
      <c r="C5398" t="s">
        <v>1761</v>
      </c>
      <c r="H5398" t="str">
        <f>INDEX('Vensim Variables'!$B:$B,MATCH(EPS!$B5398,'Vensim Variables'!$A:$A,0))</f>
        <v>MWh</v>
      </c>
      <c r="I5398" t="str">
        <f t="shared" si="168"/>
        <v>NA</v>
      </c>
      <c r="J5398">
        <f>INDEX(NoSettings!$D:$D,MATCH(EPS!$A5398,NoSettings!$A:$A,0))</f>
        <v>9682100</v>
      </c>
      <c r="K5398" t="e">
        <f>INDEX(GWP!$C$2:$C$13,MATCH(EPS!I5398,GWP!$B$2:$B$13,0))</f>
        <v>#N/A</v>
      </c>
      <c r="L5398" s="4">
        <f t="shared" si="169"/>
        <v>9682100</v>
      </c>
    </row>
    <row r="5399" spans="1:12">
      <c r="A5399" t="s">
        <v>1913</v>
      </c>
      <c r="B5399" t="s">
        <v>1902</v>
      </c>
      <c r="C5399" t="s">
        <v>1762</v>
      </c>
      <c r="H5399" t="str">
        <f>INDEX('Vensim Variables'!$B:$B,MATCH(EPS!$B5399,'Vensim Variables'!$A:$A,0))</f>
        <v>MWh</v>
      </c>
      <c r="I5399" t="str">
        <f t="shared" si="168"/>
        <v>NA</v>
      </c>
      <c r="J5399">
        <f>INDEX(NoSettings!$D:$D,MATCH(EPS!$A5399,NoSettings!$A:$A,0))</f>
        <v>118772000</v>
      </c>
      <c r="K5399" t="e">
        <f>INDEX(GWP!$C$2:$C$13,MATCH(EPS!I5399,GWP!$B$2:$B$13,0))</f>
        <v>#N/A</v>
      </c>
      <c r="L5399" s="4">
        <f t="shared" si="169"/>
        <v>118772000</v>
      </c>
    </row>
    <row r="5400" spans="1:12">
      <c r="A5400" t="s">
        <v>1914</v>
      </c>
      <c r="B5400" t="s">
        <v>1902</v>
      </c>
      <c r="C5400" t="s">
        <v>1763</v>
      </c>
      <c r="H5400" t="str">
        <f>INDEX('Vensim Variables'!$B:$B,MATCH(EPS!$B5400,'Vensim Variables'!$A:$A,0))</f>
        <v>MWh</v>
      </c>
      <c r="I5400" t="str">
        <f t="shared" si="168"/>
        <v>NA</v>
      </c>
      <c r="J5400">
        <f>INDEX(NoSettings!$D:$D,MATCH(EPS!$A5400,NoSettings!$A:$A,0))</f>
        <v>9740590</v>
      </c>
      <c r="K5400" t="e">
        <f>INDEX(GWP!$C$2:$C$13,MATCH(EPS!I5400,GWP!$B$2:$B$13,0))</f>
        <v>#N/A</v>
      </c>
      <c r="L5400" s="4">
        <f t="shared" si="169"/>
        <v>9740590</v>
      </c>
    </row>
    <row r="5401" spans="1:12">
      <c r="A5401" t="s">
        <v>1915</v>
      </c>
      <c r="B5401" t="s">
        <v>1902</v>
      </c>
      <c r="C5401" t="s">
        <v>1764</v>
      </c>
      <c r="H5401" t="str">
        <f>INDEX('Vensim Variables'!$B:$B,MATCH(EPS!$B5401,'Vensim Variables'!$A:$A,0))</f>
        <v>MWh</v>
      </c>
      <c r="I5401" t="str">
        <f t="shared" si="168"/>
        <v>NA</v>
      </c>
      <c r="J5401">
        <f>INDEX(NoSettings!$D:$D,MATCH(EPS!$A5401,NoSettings!$A:$A,0))</f>
        <v>132943</v>
      </c>
      <c r="K5401" t="e">
        <f>INDEX(GWP!$C$2:$C$13,MATCH(EPS!I5401,GWP!$B$2:$B$13,0))</f>
        <v>#N/A</v>
      </c>
      <c r="L5401" s="4">
        <f t="shared" si="169"/>
        <v>132943</v>
      </c>
    </row>
    <row r="5402" spans="1:12">
      <c r="A5402" t="s">
        <v>1916</v>
      </c>
      <c r="B5402" t="s">
        <v>1902</v>
      </c>
      <c r="C5402" t="s">
        <v>1765</v>
      </c>
      <c r="H5402" t="str">
        <f>INDEX('Vensim Variables'!$B:$B,MATCH(EPS!$B5402,'Vensim Variables'!$A:$A,0))</f>
        <v>MWh</v>
      </c>
      <c r="I5402" t="str">
        <f t="shared" si="168"/>
        <v>NA</v>
      </c>
      <c r="J5402">
        <f>INDEX(NoSettings!$D:$D,MATCH(EPS!$A5402,NoSettings!$A:$A,0))</f>
        <v>0</v>
      </c>
      <c r="K5402" t="e">
        <f>INDEX(GWP!$C$2:$C$13,MATCH(EPS!I5402,GWP!$B$2:$B$13,0))</f>
        <v>#N/A</v>
      </c>
      <c r="L5402" s="4">
        <f t="shared" si="169"/>
        <v>0</v>
      </c>
    </row>
    <row r="5403" spans="1:12">
      <c r="A5403" t="s">
        <v>1917</v>
      </c>
      <c r="B5403" t="s">
        <v>1902</v>
      </c>
      <c r="C5403" t="s">
        <v>1766</v>
      </c>
      <c r="H5403" t="str">
        <f>INDEX('Vensim Variables'!$B:$B,MATCH(EPS!$B5403,'Vensim Variables'!$A:$A,0))</f>
        <v>MWh</v>
      </c>
      <c r="I5403" t="str">
        <f t="shared" si="168"/>
        <v>NA</v>
      </c>
      <c r="J5403">
        <f>INDEX(NoSettings!$D:$D,MATCH(EPS!$A5403,NoSettings!$A:$A,0))</f>
        <v>0</v>
      </c>
      <c r="K5403" t="e">
        <f>INDEX(GWP!$C$2:$C$13,MATCH(EPS!I5403,GWP!$B$2:$B$13,0))</f>
        <v>#N/A</v>
      </c>
      <c r="L5403" s="4">
        <f t="shared" si="169"/>
        <v>0</v>
      </c>
    </row>
    <row r="5404" spans="1:12">
      <c r="A5404" t="s">
        <v>1918</v>
      </c>
      <c r="B5404" t="s">
        <v>1902</v>
      </c>
      <c r="C5404" t="s">
        <v>1767</v>
      </c>
      <c r="H5404" t="str">
        <f>INDEX('Vensim Variables'!$B:$B,MATCH(EPS!$B5404,'Vensim Variables'!$A:$A,0))</f>
        <v>MWh</v>
      </c>
      <c r="I5404" t="str">
        <f t="shared" si="168"/>
        <v>NA</v>
      </c>
      <c r="J5404">
        <f>INDEX(NoSettings!$D:$D,MATCH(EPS!$A5404,NoSettings!$A:$A,0))</f>
        <v>7049610</v>
      </c>
      <c r="K5404" t="e">
        <f>INDEX(GWP!$C$2:$C$13,MATCH(EPS!I5404,GWP!$B$2:$B$13,0))</f>
        <v>#N/A</v>
      </c>
      <c r="L5404" s="4">
        <f t="shared" si="169"/>
        <v>7049610</v>
      </c>
    </row>
    <row r="5405" spans="1:12">
      <c r="A5405" t="s">
        <v>7271</v>
      </c>
      <c r="B5405" t="s">
        <v>1902</v>
      </c>
      <c r="C5405" t="s">
        <v>7283</v>
      </c>
      <c r="H5405" t="str">
        <f>INDEX('Vensim Variables'!$B:$B,MATCH(EPS!$B5405,'Vensim Variables'!$A:$A,0))</f>
        <v>MWh</v>
      </c>
      <c r="I5405" t="str">
        <f t="shared" si="168"/>
        <v>NA</v>
      </c>
      <c r="J5405">
        <f>INDEX(NoSettings!$D:$D,MATCH(EPS!$A5405,NoSettings!$A:$A,0))</f>
        <v>0</v>
      </c>
      <c r="K5405" t="e">
        <f>INDEX(GWP!$C$2:$C$13,MATCH(EPS!I5405,GWP!$B$2:$B$13,0))</f>
        <v>#N/A</v>
      </c>
      <c r="L5405" s="4">
        <f t="shared" si="169"/>
        <v>0</v>
      </c>
    </row>
    <row r="5406" spans="1:12">
      <c r="A5406" t="s">
        <v>7272</v>
      </c>
      <c r="B5406" t="s">
        <v>1902</v>
      </c>
      <c r="C5406" t="s">
        <v>7284</v>
      </c>
      <c r="H5406" t="str">
        <f>INDEX('Vensim Variables'!$B:$B,MATCH(EPS!$B5406,'Vensim Variables'!$A:$A,0))</f>
        <v>MWh</v>
      </c>
      <c r="I5406" t="str">
        <f t="shared" si="168"/>
        <v>NA</v>
      </c>
      <c r="J5406">
        <f>INDEX(NoSettings!$D:$D,MATCH(EPS!$A5406,NoSettings!$A:$A,0))</f>
        <v>0</v>
      </c>
      <c r="K5406" t="e">
        <f>INDEX(GWP!$C$2:$C$13,MATCH(EPS!I5406,GWP!$B$2:$B$13,0))</f>
        <v>#N/A</v>
      </c>
      <c r="L5406" s="4">
        <f t="shared" si="169"/>
        <v>0</v>
      </c>
    </row>
    <row r="5407" spans="1:12">
      <c r="A5407" t="s">
        <v>7273</v>
      </c>
      <c r="B5407" t="s">
        <v>1902</v>
      </c>
      <c r="C5407" t="s">
        <v>7285</v>
      </c>
      <c r="H5407" t="str">
        <f>INDEX('Vensim Variables'!$B:$B,MATCH(EPS!$B5407,'Vensim Variables'!$A:$A,0))</f>
        <v>MWh</v>
      </c>
      <c r="I5407" t="str">
        <f t="shared" si="168"/>
        <v>NA</v>
      </c>
      <c r="J5407">
        <f>INDEX(NoSettings!$D:$D,MATCH(EPS!$A5407,NoSettings!$A:$A,0))</f>
        <v>0</v>
      </c>
      <c r="K5407" t="e">
        <f>INDEX(GWP!$C$2:$C$13,MATCH(EPS!I5407,GWP!$B$2:$B$13,0))</f>
        <v>#N/A</v>
      </c>
      <c r="L5407" s="4">
        <f t="shared" si="169"/>
        <v>0</v>
      </c>
    </row>
    <row r="5408" spans="1:12">
      <c r="A5408" t="s">
        <v>7274</v>
      </c>
      <c r="B5408" t="s">
        <v>1902</v>
      </c>
      <c r="C5408" t="s">
        <v>7286</v>
      </c>
      <c r="H5408" t="str">
        <f>INDEX('Vensim Variables'!$B:$B,MATCH(EPS!$B5408,'Vensim Variables'!$A:$A,0))</f>
        <v>MWh</v>
      </c>
      <c r="I5408" t="str">
        <f t="shared" si="168"/>
        <v>NA</v>
      </c>
      <c r="J5408">
        <f>INDEX(NoSettings!$D:$D,MATCH(EPS!$A5408,NoSettings!$A:$A,0))</f>
        <v>0</v>
      </c>
      <c r="K5408" t="e">
        <f>INDEX(GWP!$C$2:$C$13,MATCH(EPS!I5408,GWP!$B$2:$B$13,0))</f>
        <v>#N/A</v>
      </c>
      <c r="L5408" s="4">
        <f t="shared" si="169"/>
        <v>0</v>
      </c>
    </row>
    <row r="5409" spans="1:12">
      <c r="A5409" t="s">
        <v>7275</v>
      </c>
      <c r="B5409" t="s">
        <v>1902</v>
      </c>
      <c r="C5409" t="s">
        <v>7287</v>
      </c>
      <c r="H5409" t="str">
        <f>INDEX('Vensim Variables'!$B:$B,MATCH(EPS!$B5409,'Vensim Variables'!$A:$A,0))</f>
        <v>MWh</v>
      </c>
      <c r="I5409" t="str">
        <f t="shared" si="168"/>
        <v>NA</v>
      </c>
      <c r="J5409">
        <f>INDEX(NoSettings!$D:$D,MATCH(EPS!$A5409,NoSettings!$A:$A,0))</f>
        <v>0</v>
      </c>
      <c r="K5409" t="e">
        <f>INDEX(GWP!$C$2:$C$13,MATCH(EPS!I5409,GWP!$B$2:$B$13,0))</f>
        <v>#N/A</v>
      </c>
      <c r="L5409" s="4">
        <f t="shared" si="169"/>
        <v>0</v>
      </c>
    </row>
    <row r="5410" spans="1:12">
      <c r="A5410" t="s">
        <v>7276</v>
      </c>
      <c r="B5410" t="s">
        <v>1902</v>
      </c>
      <c r="C5410" t="s">
        <v>7288</v>
      </c>
      <c r="H5410" t="str">
        <f>INDEX('Vensim Variables'!$B:$B,MATCH(EPS!$B5410,'Vensim Variables'!$A:$A,0))</f>
        <v>MWh</v>
      </c>
      <c r="I5410" t="str">
        <f t="shared" si="168"/>
        <v>NA</v>
      </c>
      <c r="J5410">
        <f>INDEX(NoSettings!$D:$D,MATCH(EPS!$A5410,NoSettings!$A:$A,0))</f>
        <v>0</v>
      </c>
      <c r="K5410" t="e">
        <f>INDEX(GWP!$C$2:$C$13,MATCH(EPS!I5410,GWP!$B$2:$B$13,0))</f>
        <v>#N/A</v>
      </c>
      <c r="L5410" s="4">
        <f t="shared" si="169"/>
        <v>0</v>
      </c>
    </row>
    <row r="5411" spans="1:12">
      <c r="A5411" t="s">
        <v>7277</v>
      </c>
      <c r="B5411" t="s">
        <v>1902</v>
      </c>
      <c r="C5411" t="s">
        <v>7289</v>
      </c>
      <c r="H5411" t="str">
        <f>INDEX('Vensim Variables'!$B:$B,MATCH(EPS!$B5411,'Vensim Variables'!$A:$A,0))</f>
        <v>MWh</v>
      </c>
      <c r="I5411" t="str">
        <f t="shared" si="168"/>
        <v>NA</v>
      </c>
      <c r="J5411">
        <f>INDEX(NoSettings!$D:$D,MATCH(EPS!$A5411,NoSettings!$A:$A,0))</f>
        <v>0</v>
      </c>
      <c r="K5411" t="e">
        <f>INDEX(GWP!$C$2:$C$13,MATCH(EPS!I5411,GWP!$B$2:$B$13,0))</f>
        <v>#N/A</v>
      </c>
      <c r="L5411" s="4">
        <f t="shared" si="169"/>
        <v>0</v>
      </c>
    </row>
    <row r="5412" spans="1:12">
      <c r="A5412" t="s">
        <v>2753</v>
      </c>
      <c r="B5412" t="s">
        <v>2752</v>
      </c>
      <c r="C5412" t="s">
        <v>1768</v>
      </c>
      <c r="D5412" t="s">
        <v>1702</v>
      </c>
      <c r="H5412" t="str">
        <f>INDEX('Vensim Variables'!$B:$B,MATCH(EPS!$B5412,'Vensim Variables'!$A:$A,0))</f>
        <v>g pollutant</v>
      </c>
      <c r="I5412" t="str">
        <f t="shared" si="168"/>
        <v>CO2</v>
      </c>
      <c r="J5412">
        <f>INDEX(NoSettings!$D:$D,MATCH(EPS!$A5412,NoSettings!$A:$A,0))</f>
        <v>1689780000000000</v>
      </c>
      <c r="K5412">
        <f>INDEX(GWP!$C$2:$C$13,MATCH(EPS!I5412,GWP!$B$2:$B$13,0))</f>
        <v>1</v>
      </c>
      <c r="L5412" s="4">
        <f t="shared" si="169"/>
        <v>1689.78</v>
      </c>
    </row>
    <row r="5413" spans="1:12">
      <c r="A5413" t="s">
        <v>2754</v>
      </c>
      <c r="B5413" t="s">
        <v>2752</v>
      </c>
      <c r="C5413" t="s">
        <v>1768</v>
      </c>
      <c r="D5413" t="s">
        <v>1705</v>
      </c>
      <c r="H5413" t="str">
        <f>INDEX('Vensim Variables'!$B:$B,MATCH(EPS!$B5413,'Vensim Variables'!$A:$A,0))</f>
        <v>g pollutant</v>
      </c>
      <c r="I5413" t="str">
        <f t="shared" si="168"/>
        <v>VOC</v>
      </c>
      <c r="J5413">
        <f>INDEX(NoSettings!$D:$D,MATCH(EPS!$A5413,NoSettings!$A:$A,0))</f>
        <v>1067800000000</v>
      </c>
      <c r="K5413">
        <f>INDEX(GWP!$C$2:$C$13,MATCH(EPS!I5413,GWP!$B$2:$B$13,0))</f>
        <v>0</v>
      </c>
      <c r="L5413" s="4">
        <f t="shared" si="169"/>
        <v>0</v>
      </c>
    </row>
    <row r="5414" spans="1:12">
      <c r="A5414" t="s">
        <v>2755</v>
      </c>
      <c r="B5414" t="s">
        <v>2752</v>
      </c>
      <c r="C5414" t="s">
        <v>1768</v>
      </c>
      <c r="D5414" t="s">
        <v>1706</v>
      </c>
      <c r="H5414" t="str">
        <f>INDEX('Vensim Variables'!$B:$B,MATCH(EPS!$B5414,'Vensim Variables'!$A:$A,0))</f>
        <v>g pollutant</v>
      </c>
      <c r="I5414" t="str">
        <f t="shared" si="168"/>
        <v>CO</v>
      </c>
      <c r="J5414">
        <f>INDEX(NoSettings!$D:$D,MATCH(EPS!$A5414,NoSettings!$A:$A,0))</f>
        <v>14796100000000</v>
      </c>
      <c r="K5414">
        <f>INDEX(GWP!$C$2:$C$13,MATCH(EPS!I5414,GWP!$B$2:$B$13,0))</f>
        <v>0</v>
      </c>
      <c r="L5414" s="4">
        <f t="shared" si="169"/>
        <v>0</v>
      </c>
    </row>
    <row r="5415" spans="1:12">
      <c r="A5415" t="s">
        <v>2756</v>
      </c>
      <c r="B5415" t="s">
        <v>2752</v>
      </c>
      <c r="C5415" t="s">
        <v>1768</v>
      </c>
      <c r="D5415" t="s">
        <v>1707</v>
      </c>
      <c r="H5415" t="str">
        <f>INDEX('Vensim Variables'!$B:$B,MATCH(EPS!$B5415,'Vensim Variables'!$A:$A,0))</f>
        <v>g pollutant</v>
      </c>
      <c r="I5415" t="str">
        <f t="shared" si="168"/>
        <v>NOx</v>
      </c>
      <c r="J5415">
        <f>INDEX(NoSettings!$D:$D,MATCH(EPS!$A5415,NoSettings!$A:$A,0))</f>
        <v>3119710000000</v>
      </c>
      <c r="K5415">
        <f>INDEX(GWP!$C$2:$C$13,MATCH(EPS!I5415,GWP!$B$2:$B$13,0))</f>
        <v>0</v>
      </c>
      <c r="L5415" s="4">
        <f t="shared" si="169"/>
        <v>0</v>
      </c>
    </row>
    <row r="5416" spans="1:12">
      <c r="A5416" t="s">
        <v>2757</v>
      </c>
      <c r="B5416" t="s">
        <v>2752</v>
      </c>
      <c r="C5416" t="s">
        <v>1768</v>
      </c>
      <c r="D5416" t="s">
        <v>1708</v>
      </c>
      <c r="H5416" t="str">
        <f>INDEX('Vensim Variables'!$B:$B,MATCH(EPS!$B5416,'Vensim Variables'!$A:$A,0))</f>
        <v>g pollutant</v>
      </c>
      <c r="I5416" t="str">
        <f t="shared" si="168"/>
        <v>PM10</v>
      </c>
      <c r="J5416">
        <f>INDEX(NoSettings!$D:$D,MATCH(EPS!$A5416,NoSettings!$A:$A,0))</f>
        <v>222916000000</v>
      </c>
      <c r="K5416">
        <f>INDEX(GWP!$C$2:$C$13,MATCH(EPS!I5416,GWP!$B$2:$B$13,0))</f>
        <v>0</v>
      </c>
      <c r="L5416" s="4">
        <f t="shared" si="169"/>
        <v>0</v>
      </c>
    </row>
    <row r="5417" spans="1:12">
      <c r="A5417" t="s">
        <v>2758</v>
      </c>
      <c r="B5417" t="s">
        <v>2752</v>
      </c>
      <c r="C5417" t="s">
        <v>1768</v>
      </c>
      <c r="D5417" t="s">
        <v>1709</v>
      </c>
      <c r="H5417" t="str">
        <f>INDEX('Vensim Variables'!$B:$B,MATCH(EPS!$B5417,'Vensim Variables'!$A:$A,0))</f>
        <v>g pollutant</v>
      </c>
      <c r="I5417" t="str">
        <f t="shared" si="168"/>
        <v>PM25</v>
      </c>
      <c r="J5417">
        <f>INDEX(NoSettings!$D:$D,MATCH(EPS!$A5417,NoSettings!$A:$A,0))</f>
        <v>108774000000</v>
      </c>
      <c r="K5417">
        <f>INDEX(GWP!$C$2:$C$13,MATCH(EPS!I5417,GWP!$B$2:$B$13,0))</f>
        <v>0</v>
      </c>
      <c r="L5417" s="4">
        <f t="shared" si="169"/>
        <v>0</v>
      </c>
    </row>
    <row r="5418" spans="1:12">
      <c r="A5418" t="s">
        <v>2759</v>
      </c>
      <c r="B5418" t="s">
        <v>2752</v>
      </c>
      <c r="C5418" t="s">
        <v>1768</v>
      </c>
      <c r="D5418" t="s">
        <v>1710</v>
      </c>
      <c r="H5418" t="str">
        <f>INDEX('Vensim Variables'!$B:$B,MATCH(EPS!$B5418,'Vensim Variables'!$A:$A,0))</f>
        <v>g pollutant</v>
      </c>
      <c r="I5418" t="str">
        <f t="shared" si="168"/>
        <v>SOx</v>
      </c>
      <c r="J5418">
        <f>INDEX(NoSettings!$D:$D,MATCH(EPS!$A5418,NoSettings!$A:$A,0))</f>
        <v>21837000000</v>
      </c>
      <c r="K5418">
        <f>INDEX(GWP!$C$2:$C$13,MATCH(EPS!I5418,GWP!$B$2:$B$13,0))</f>
        <v>0</v>
      </c>
      <c r="L5418" s="4">
        <f t="shared" si="169"/>
        <v>0</v>
      </c>
    </row>
    <row r="5419" spans="1:12">
      <c r="A5419" t="s">
        <v>2760</v>
      </c>
      <c r="B5419" t="s">
        <v>2752</v>
      </c>
      <c r="C5419" t="s">
        <v>1768</v>
      </c>
      <c r="D5419" t="s">
        <v>1711</v>
      </c>
      <c r="H5419" t="str">
        <f>INDEX('Vensim Variables'!$B:$B,MATCH(EPS!$B5419,'Vensim Variables'!$A:$A,0))</f>
        <v>g pollutant</v>
      </c>
      <c r="I5419" t="str">
        <f t="shared" si="168"/>
        <v>BC</v>
      </c>
      <c r="J5419">
        <f>INDEX(NoSettings!$D:$D,MATCH(EPS!$A5419,NoSettings!$A:$A,0))</f>
        <v>52127200000</v>
      </c>
      <c r="K5419">
        <f>INDEX(GWP!$C$2:$C$13,MATCH(EPS!I5419,GWP!$B$2:$B$13,0))</f>
        <v>0</v>
      </c>
      <c r="L5419" s="4">
        <f t="shared" si="169"/>
        <v>0</v>
      </c>
    </row>
    <row r="5420" spans="1:12">
      <c r="A5420" t="s">
        <v>2761</v>
      </c>
      <c r="B5420" t="s">
        <v>2752</v>
      </c>
      <c r="C5420" t="s">
        <v>1768</v>
      </c>
      <c r="D5420" t="s">
        <v>1712</v>
      </c>
      <c r="H5420" t="str">
        <f>INDEX('Vensim Variables'!$B:$B,MATCH(EPS!$B5420,'Vensim Variables'!$A:$A,0))</f>
        <v>g pollutant</v>
      </c>
      <c r="I5420" t="str">
        <f t="shared" si="168"/>
        <v>OC</v>
      </c>
      <c r="J5420">
        <f>INDEX(NoSettings!$D:$D,MATCH(EPS!$A5420,NoSettings!$A:$A,0))</f>
        <v>25937000000</v>
      </c>
      <c r="K5420">
        <f>INDEX(GWP!$C$2:$C$13,MATCH(EPS!I5420,GWP!$B$2:$B$13,0))</f>
        <v>0</v>
      </c>
      <c r="L5420" s="4">
        <f t="shared" si="169"/>
        <v>0</v>
      </c>
    </row>
    <row r="5421" spans="1:12">
      <c r="A5421" t="s">
        <v>2762</v>
      </c>
      <c r="B5421" t="s">
        <v>2752</v>
      </c>
      <c r="C5421" t="s">
        <v>1768</v>
      </c>
      <c r="D5421" t="s">
        <v>1713</v>
      </c>
      <c r="H5421" t="str">
        <f>INDEX('Vensim Variables'!$B:$B,MATCH(EPS!$B5421,'Vensim Variables'!$A:$A,0))</f>
        <v>g pollutant</v>
      </c>
      <c r="I5421" t="str">
        <f t="shared" si="168"/>
        <v>CH4</v>
      </c>
      <c r="J5421">
        <f>INDEX(NoSettings!$D:$D,MATCH(EPS!$A5421,NoSettings!$A:$A,0))</f>
        <v>70537100000</v>
      </c>
      <c r="K5421">
        <f>INDEX(GWP!$C$2:$C$13,MATCH(EPS!I5421,GWP!$B$2:$B$13,0))</f>
        <v>28</v>
      </c>
      <c r="L5421" s="4">
        <f t="shared" si="169"/>
        <v>1.9750388000000001</v>
      </c>
    </row>
    <row r="5422" spans="1:12">
      <c r="A5422" t="s">
        <v>2763</v>
      </c>
      <c r="B5422" t="s">
        <v>2752</v>
      </c>
      <c r="C5422" t="s">
        <v>1768</v>
      </c>
      <c r="D5422" t="s">
        <v>1714</v>
      </c>
      <c r="H5422" t="str">
        <f>INDEX('Vensim Variables'!$B:$B,MATCH(EPS!$B5422,'Vensim Variables'!$A:$A,0))</f>
        <v>g pollutant</v>
      </c>
      <c r="I5422" t="str">
        <f t="shared" si="168"/>
        <v>N2O</v>
      </c>
      <c r="J5422">
        <f>INDEX(NoSettings!$D:$D,MATCH(EPS!$A5422,NoSettings!$A:$A,0))</f>
        <v>42772800000</v>
      </c>
      <c r="K5422">
        <f>INDEX(GWP!$C$2:$C$13,MATCH(EPS!I5422,GWP!$B$2:$B$13,0))</f>
        <v>265</v>
      </c>
      <c r="L5422" s="4">
        <f t="shared" si="169"/>
        <v>11.334792</v>
      </c>
    </row>
    <row r="5423" spans="1:12">
      <c r="A5423" t="s">
        <v>2764</v>
      </c>
      <c r="B5423" t="s">
        <v>2752</v>
      </c>
      <c r="C5423" t="s">
        <v>1768</v>
      </c>
      <c r="D5423" t="s">
        <v>1715</v>
      </c>
      <c r="H5423" t="str">
        <f>INDEX('Vensim Variables'!$B:$B,MATCH(EPS!$B5423,'Vensim Variables'!$A:$A,0))</f>
        <v>g pollutant</v>
      </c>
      <c r="I5423" t="str">
        <f t="shared" si="168"/>
        <v>F gases</v>
      </c>
      <c r="J5423">
        <f>INDEX(NoSettings!$D:$D,MATCH(EPS!$A5423,NoSettings!$A:$A,0))</f>
        <v>0</v>
      </c>
      <c r="K5423">
        <f>INDEX(GWP!$C$2:$C$13,MATCH(EPS!I5423,GWP!$B$2:$B$13,0))</f>
        <v>1</v>
      </c>
      <c r="L5423" s="4">
        <f t="shared" si="169"/>
        <v>0</v>
      </c>
    </row>
    <row r="5424" spans="1:12">
      <c r="A5424" t="s">
        <v>2765</v>
      </c>
      <c r="B5424" t="s">
        <v>2752</v>
      </c>
      <c r="C5424" t="s">
        <v>1769</v>
      </c>
      <c r="D5424" t="s">
        <v>1702</v>
      </c>
      <c r="H5424" t="str">
        <f>INDEX('Vensim Variables'!$B:$B,MATCH(EPS!$B5424,'Vensim Variables'!$A:$A,0))</f>
        <v>g pollutant</v>
      </c>
      <c r="I5424" t="str">
        <f t="shared" si="168"/>
        <v>CO2</v>
      </c>
      <c r="J5424">
        <f>INDEX(NoSettings!$D:$D,MATCH(EPS!$A5424,NoSettings!$A:$A,0))</f>
        <v>1537390000000000</v>
      </c>
      <c r="K5424">
        <f>INDEX(GWP!$C$2:$C$13,MATCH(EPS!I5424,GWP!$B$2:$B$13,0))</f>
        <v>1</v>
      </c>
      <c r="L5424" s="4">
        <f t="shared" si="169"/>
        <v>1537.39</v>
      </c>
    </row>
    <row r="5425" spans="1:12">
      <c r="A5425" t="s">
        <v>2766</v>
      </c>
      <c r="B5425" t="s">
        <v>2752</v>
      </c>
      <c r="C5425" t="s">
        <v>1769</v>
      </c>
      <c r="D5425" t="s">
        <v>1705</v>
      </c>
      <c r="H5425" t="str">
        <f>INDEX('Vensim Variables'!$B:$B,MATCH(EPS!$B5425,'Vensim Variables'!$A:$A,0))</f>
        <v>g pollutant</v>
      </c>
      <c r="I5425" t="str">
        <f t="shared" si="168"/>
        <v>VOC</v>
      </c>
      <c r="J5425">
        <f>INDEX(NoSettings!$D:$D,MATCH(EPS!$A5425,NoSettings!$A:$A,0))</f>
        <v>27814300000</v>
      </c>
      <c r="K5425">
        <f>INDEX(GWP!$C$2:$C$13,MATCH(EPS!I5425,GWP!$B$2:$B$13,0))</f>
        <v>0</v>
      </c>
      <c r="L5425" s="4">
        <f t="shared" si="169"/>
        <v>0</v>
      </c>
    </row>
    <row r="5426" spans="1:12">
      <c r="A5426" t="s">
        <v>2767</v>
      </c>
      <c r="B5426" t="s">
        <v>2752</v>
      </c>
      <c r="C5426" t="s">
        <v>1769</v>
      </c>
      <c r="D5426" t="s">
        <v>1706</v>
      </c>
      <c r="H5426" t="str">
        <f>INDEX('Vensim Variables'!$B:$B,MATCH(EPS!$B5426,'Vensim Variables'!$A:$A,0))</f>
        <v>g pollutant</v>
      </c>
      <c r="I5426" t="str">
        <f t="shared" si="168"/>
        <v>CO</v>
      </c>
      <c r="J5426">
        <f>INDEX(NoSettings!$D:$D,MATCH(EPS!$A5426,NoSettings!$A:$A,0))</f>
        <v>396731000000</v>
      </c>
      <c r="K5426">
        <f>INDEX(GWP!$C$2:$C$13,MATCH(EPS!I5426,GWP!$B$2:$B$13,0))</f>
        <v>0</v>
      </c>
      <c r="L5426" s="4">
        <f t="shared" si="169"/>
        <v>0</v>
      </c>
    </row>
    <row r="5427" spans="1:12">
      <c r="A5427" t="s">
        <v>2768</v>
      </c>
      <c r="B5427" t="s">
        <v>2752</v>
      </c>
      <c r="C5427" t="s">
        <v>1769</v>
      </c>
      <c r="D5427" t="s">
        <v>1707</v>
      </c>
      <c r="H5427" t="str">
        <f>INDEX('Vensim Variables'!$B:$B,MATCH(EPS!$B5427,'Vensim Variables'!$A:$A,0))</f>
        <v>g pollutant</v>
      </c>
      <c r="I5427" t="str">
        <f t="shared" si="168"/>
        <v>NOx</v>
      </c>
      <c r="J5427">
        <f>INDEX(NoSettings!$D:$D,MATCH(EPS!$A5427,NoSettings!$A:$A,0))</f>
        <v>813260000000</v>
      </c>
      <c r="K5427">
        <f>INDEX(GWP!$C$2:$C$13,MATCH(EPS!I5427,GWP!$B$2:$B$13,0))</f>
        <v>0</v>
      </c>
      <c r="L5427" s="4">
        <f t="shared" si="169"/>
        <v>0</v>
      </c>
    </row>
    <row r="5428" spans="1:12">
      <c r="A5428" t="s">
        <v>2769</v>
      </c>
      <c r="B5428" t="s">
        <v>2752</v>
      </c>
      <c r="C5428" t="s">
        <v>1769</v>
      </c>
      <c r="D5428" t="s">
        <v>1708</v>
      </c>
      <c r="H5428" t="str">
        <f>INDEX('Vensim Variables'!$B:$B,MATCH(EPS!$B5428,'Vensim Variables'!$A:$A,0))</f>
        <v>g pollutant</v>
      </c>
      <c r="I5428" t="str">
        <f t="shared" si="168"/>
        <v>PM10</v>
      </c>
      <c r="J5428">
        <f>INDEX(NoSettings!$D:$D,MATCH(EPS!$A5428,NoSettings!$A:$A,0))</f>
        <v>98076000000</v>
      </c>
      <c r="K5428">
        <f>INDEX(GWP!$C$2:$C$13,MATCH(EPS!I5428,GWP!$B$2:$B$13,0))</f>
        <v>0</v>
      </c>
      <c r="L5428" s="4">
        <f t="shared" si="169"/>
        <v>0</v>
      </c>
    </row>
    <row r="5429" spans="1:12">
      <c r="A5429" t="s">
        <v>2770</v>
      </c>
      <c r="B5429" t="s">
        <v>2752</v>
      </c>
      <c r="C5429" t="s">
        <v>1769</v>
      </c>
      <c r="D5429" t="s">
        <v>1709</v>
      </c>
      <c r="H5429" t="str">
        <f>INDEX('Vensim Variables'!$B:$B,MATCH(EPS!$B5429,'Vensim Variables'!$A:$A,0))</f>
        <v>g pollutant</v>
      </c>
      <c r="I5429" t="str">
        <f t="shared" si="168"/>
        <v>PM25</v>
      </c>
      <c r="J5429">
        <f>INDEX(NoSettings!$D:$D,MATCH(EPS!$A5429,NoSettings!$A:$A,0))</f>
        <v>83265000000</v>
      </c>
      <c r="K5429">
        <f>INDEX(GWP!$C$2:$C$13,MATCH(EPS!I5429,GWP!$B$2:$B$13,0))</f>
        <v>0</v>
      </c>
      <c r="L5429" s="4">
        <f t="shared" si="169"/>
        <v>0</v>
      </c>
    </row>
    <row r="5430" spans="1:12">
      <c r="A5430" t="s">
        <v>2771</v>
      </c>
      <c r="B5430" t="s">
        <v>2752</v>
      </c>
      <c r="C5430" t="s">
        <v>1769</v>
      </c>
      <c r="D5430" t="s">
        <v>1710</v>
      </c>
      <c r="H5430" t="str">
        <f>INDEX('Vensim Variables'!$B:$B,MATCH(EPS!$B5430,'Vensim Variables'!$A:$A,0))</f>
        <v>g pollutant</v>
      </c>
      <c r="I5430" t="str">
        <f t="shared" si="168"/>
        <v>SOx</v>
      </c>
      <c r="J5430">
        <f>INDEX(NoSettings!$D:$D,MATCH(EPS!$A5430,NoSettings!$A:$A,0))</f>
        <v>819073000000</v>
      </c>
      <c r="K5430">
        <f>INDEX(GWP!$C$2:$C$13,MATCH(EPS!I5430,GWP!$B$2:$B$13,0))</f>
        <v>0</v>
      </c>
      <c r="L5430" s="4">
        <f t="shared" si="169"/>
        <v>0</v>
      </c>
    </row>
    <row r="5431" spans="1:12">
      <c r="A5431" t="s">
        <v>2772</v>
      </c>
      <c r="B5431" t="s">
        <v>2752</v>
      </c>
      <c r="C5431" t="s">
        <v>1769</v>
      </c>
      <c r="D5431" t="s">
        <v>1711</v>
      </c>
      <c r="H5431" t="str">
        <f>INDEX('Vensim Variables'!$B:$B,MATCH(EPS!$B5431,'Vensim Variables'!$A:$A,0))</f>
        <v>g pollutant</v>
      </c>
      <c r="I5431" t="str">
        <f t="shared" si="168"/>
        <v>BC</v>
      </c>
      <c r="J5431">
        <f>INDEX(NoSettings!$D:$D,MATCH(EPS!$A5431,NoSettings!$A:$A,0))</f>
        <v>4684240000</v>
      </c>
      <c r="K5431">
        <f>INDEX(GWP!$C$2:$C$13,MATCH(EPS!I5431,GWP!$B$2:$B$13,0))</f>
        <v>0</v>
      </c>
      <c r="L5431" s="4">
        <f t="shared" si="169"/>
        <v>0</v>
      </c>
    </row>
    <row r="5432" spans="1:12">
      <c r="A5432" t="s">
        <v>2773</v>
      </c>
      <c r="B5432" t="s">
        <v>2752</v>
      </c>
      <c r="C5432" t="s">
        <v>1769</v>
      </c>
      <c r="D5432" t="s">
        <v>1712</v>
      </c>
      <c r="H5432" t="str">
        <f>INDEX('Vensim Variables'!$B:$B,MATCH(EPS!$B5432,'Vensim Variables'!$A:$A,0))</f>
        <v>g pollutant</v>
      </c>
      <c r="I5432" t="str">
        <f t="shared" si="168"/>
        <v>OC</v>
      </c>
      <c r="J5432">
        <f>INDEX(NoSettings!$D:$D,MATCH(EPS!$A5432,NoSettings!$A:$A,0))</f>
        <v>17359200000</v>
      </c>
      <c r="K5432">
        <f>INDEX(GWP!$C$2:$C$13,MATCH(EPS!I5432,GWP!$B$2:$B$13,0))</f>
        <v>0</v>
      </c>
      <c r="L5432" s="4">
        <f t="shared" si="169"/>
        <v>0</v>
      </c>
    </row>
    <row r="5433" spans="1:12">
      <c r="A5433" t="s">
        <v>2774</v>
      </c>
      <c r="B5433" t="s">
        <v>2752</v>
      </c>
      <c r="C5433" t="s">
        <v>1769</v>
      </c>
      <c r="D5433" t="s">
        <v>1713</v>
      </c>
      <c r="H5433" t="str">
        <f>INDEX('Vensim Variables'!$B:$B,MATCH(EPS!$B5433,'Vensim Variables'!$A:$A,0))</f>
        <v>g pollutant</v>
      </c>
      <c r="I5433" t="str">
        <f t="shared" si="168"/>
        <v>CH4</v>
      </c>
      <c r="J5433">
        <f>INDEX(NoSettings!$D:$D,MATCH(EPS!$A5433,NoSettings!$A:$A,0))</f>
        <v>59889300000</v>
      </c>
      <c r="K5433">
        <f>INDEX(GWP!$C$2:$C$13,MATCH(EPS!I5433,GWP!$B$2:$B$13,0))</f>
        <v>28</v>
      </c>
      <c r="L5433" s="4">
        <f t="shared" si="169"/>
        <v>1.6769004000000001</v>
      </c>
    </row>
    <row r="5434" spans="1:12">
      <c r="A5434" t="s">
        <v>2775</v>
      </c>
      <c r="B5434" t="s">
        <v>2752</v>
      </c>
      <c r="C5434" t="s">
        <v>1769</v>
      </c>
      <c r="D5434" t="s">
        <v>1714</v>
      </c>
      <c r="H5434" t="str">
        <f>INDEX('Vensim Variables'!$B:$B,MATCH(EPS!$B5434,'Vensim Variables'!$A:$A,0))</f>
        <v>g pollutant</v>
      </c>
      <c r="I5434" t="str">
        <f t="shared" si="168"/>
        <v>N2O</v>
      </c>
      <c r="J5434">
        <f>INDEX(NoSettings!$D:$D,MATCH(EPS!$A5434,NoSettings!$A:$A,0))</f>
        <v>67252800000</v>
      </c>
      <c r="K5434">
        <f>INDEX(GWP!$C$2:$C$13,MATCH(EPS!I5434,GWP!$B$2:$B$13,0))</f>
        <v>265</v>
      </c>
      <c r="L5434" s="4">
        <f t="shared" si="169"/>
        <v>17.821992000000002</v>
      </c>
    </row>
    <row r="5435" spans="1:12">
      <c r="A5435" t="s">
        <v>2776</v>
      </c>
      <c r="B5435" t="s">
        <v>2752</v>
      </c>
      <c r="C5435" t="s">
        <v>1769</v>
      </c>
      <c r="D5435" t="s">
        <v>1715</v>
      </c>
      <c r="H5435" t="str">
        <f>INDEX('Vensim Variables'!$B:$B,MATCH(EPS!$B5435,'Vensim Variables'!$A:$A,0))</f>
        <v>g pollutant</v>
      </c>
      <c r="I5435" t="str">
        <f t="shared" si="168"/>
        <v>F gases</v>
      </c>
      <c r="J5435">
        <f>INDEX(NoSettings!$D:$D,MATCH(EPS!$A5435,NoSettings!$A:$A,0))</f>
        <v>0</v>
      </c>
      <c r="K5435">
        <f>INDEX(GWP!$C$2:$C$13,MATCH(EPS!I5435,GWP!$B$2:$B$13,0))</f>
        <v>1</v>
      </c>
      <c r="L5435" s="4">
        <f t="shared" si="169"/>
        <v>0</v>
      </c>
    </row>
    <row r="5436" spans="1:12">
      <c r="A5436" t="s">
        <v>2777</v>
      </c>
      <c r="B5436" t="s">
        <v>2752</v>
      </c>
      <c r="C5436" t="s">
        <v>2849</v>
      </c>
      <c r="D5436" t="s">
        <v>1702</v>
      </c>
      <c r="H5436" t="str">
        <f>INDEX('Vensim Variables'!$B:$B,MATCH(EPS!$B5436,'Vensim Variables'!$A:$A,0))</f>
        <v>g pollutant</v>
      </c>
      <c r="I5436" t="str">
        <f t="shared" si="168"/>
        <v>CO2</v>
      </c>
      <c r="J5436">
        <f>INDEX(NoSettings!$D:$D,MATCH(EPS!$A5436,NoSettings!$A:$A,0))</f>
        <v>335369000000000</v>
      </c>
      <c r="K5436">
        <f>INDEX(GWP!$C$2:$C$13,MATCH(EPS!I5436,GWP!$B$2:$B$13,0))</f>
        <v>1</v>
      </c>
      <c r="L5436" s="4">
        <f t="shared" si="169"/>
        <v>335.36900000000003</v>
      </c>
    </row>
    <row r="5437" spans="1:12">
      <c r="A5437" t="s">
        <v>2778</v>
      </c>
      <c r="B5437" t="s">
        <v>2752</v>
      </c>
      <c r="C5437" t="s">
        <v>2849</v>
      </c>
      <c r="D5437" t="s">
        <v>1705</v>
      </c>
      <c r="H5437" t="str">
        <f>INDEX('Vensim Variables'!$B:$B,MATCH(EPS!$B5437,'Vensim Variables'!$A:$A,0))</f>
        <v>g pollutant</v>
      </c>
      <c r="I5437" t="str">
        <f t="shared" si="168"/>
        <v>VOC</v>
      </c>
      <c r="J5437">
        <f>INDEX(NoSettings!$D:$D,MATCH(EPS!$A5437,NoSettings!$A:$A,0))</f>
        <v>425472000000</v>
      </c>
      <c r="K5437">
        <f>INDEX(GWP!$C$2:$C$13,MATCH(EPS!I5437,GWP!$B$2:$B$13,0))</f>
        <v>0</v>
      </c>
      <c r="L5437" s="4">
        <f t="shared" si="169"/>
        <v>0</v>
      </c>
    </row>
    <row r="5438" spans="1:12">
      <c r="A5438" t="s">
        <v>2779</v>
      </c>
      <c r="B5438" t="s">
        <v>2752</v>
      </c>
      <c r="C5438" t="s">
        <v>2849</v>
      </c>
      <c r="D5438" t="s">
        <v>1706</v>
      </c>
      <c r="H5438" t="str">
        <f>INDEX('Vensim Variables'!$B:$B,MATCH(EPS!$B5438,'Vensim Variables'!$A:$A,0))</f>
        <v>g pollutant</v>
      </c>
      <c r="I5438" t="str">
        <f t="shared" si="168"/>
        <v>CO</v>
      </c>
      <c r="J5438">
        <f>INDEX(NoSettings!$D:$D,MATCH(EPS!$A5438,NoSettings!$A:$A,0))</f>
        <v>2829200000000</v>
      </c>
      <c r="K5438">
        <f>INDEX(GWP!$C$2:$C$13,MATCH(EPS!I5438,GWP!$B$2:$B$13,0))</f>
        <v>0</v>
      </c>
      <c r="L5438" s="4">
        <f t="shared" si="169"/>
        <v>0</v>
      </c>
    </row>
    <row r="5439" spans="1:12">
      <c r="A5439" t="s">
        <v>2780</v>
      </c>
      <c r="B5439" t="s">
        <v>2752</v>
      </c>
      <c r="C5439" t="s">
        <v>2849</v>
      </c>
      <c r="D5439" t="s">
        <v>1707</v>
      </c>
      <c r="H5439" t="str">
        <f>INDEX('Vensim Variables'!$B:$B,MATCH(EPS!$B5439,'Vensim Variables'!$A:$A,0))</f>
        <v>g pollutant</v>
      </c>
      <c r="I5439" t="str">
        <f t="shared" si="168"/>
        <v>NOx</v>
      </c>
      <c r="J5439">
        <f>INDEX(NoSettings!$D:$D,MATCH(EPS!$A5439,NoSettings!$A:$A,0))</f>
        <v>313262000000</v>
      </c>
      <c r="K5439">
        <f>INDEX(GWP!$C$2:$C$13,MATCH(EPS!I5439,GWP!$B$2:$B$13,0))</f>
        <v>0</v>
      </c>
      <c r="L5439" s="4">
        <f t="shared" si="169"/>
        <v>0</v>
      </c>
    </row>
    <row r="5440" spans="1:12">
      <c r="A5440" t="s">
        <v>2781</v>
      </c>
      <c r="B5440" t="s">
        <v>2752</v>
      </c>
      <c r="C5440" t="s">
        <v>2849</v>
      </c>
      <c r="D5440" t="s">
        <v>1708</v>
      </c>
      <c r="H5440" t="str">
        <f>INDEX('Vensim Variables'!$B:$B,MATCH(EPS!$B5440,'Vensim Variables'!$A:$A,0))</f>
        <v>g pollutant</v>
      </c>
      <c r="I5440" t="str">
        <f t="shared" si="168"/>
        <v>PM10</v>
      </c>
      <c r="J5440">
        <f>INDEX(NoSettings!$D:$D,MATCH(EPS!$A5440,NoSettings!$A:$A,0))</f>
        <v>542625000000</v>
      </c>
      <c r="K5440">
        <f>INDEX(GWP!$C$2:$C$13,MATCH(EPS!I5440,GWP!$B$2:$B$13,0))</f>
        <v>0</v>
      </c>
      <c r="L5440" s="4">
        <f t="shared" si="169"/>
        <v>0</v>
      </c>
    </row>
    <row r="5441" spans="1:12">
      <c r="A5441" t="s">
        <v>2782</v>
      </c>
      <c r="B5441" t="s">
        <v>2752</v>
      </c>
      <c r="C5441" t="s">
        <v>2849</v>
      </c>
      <c r="D5441" t="s">
        <v>1709</v>
      </c>
      <c r="H5441" t="str">
        <f>INDEX('Vensim Variables'!$B:$B,MATCH(EPS!$B5441,'Vensim Variables'!$A:$A,0))</f>
        <v>g pollutant</v>
      </c>
      <c r="I5441" t="str">
        <f t="shared" si="168"/>
        <v>PM25</v>
      </c>
      <c r="J5441">
        <f>INDEX(NoSettings!$D:$D,MATCH(EPS!$A5441,NoSettings!$A:$A,0))</f>
        <v>528969000000</v>
      </c>
      <c r="K5441">
        <f>INDEX(GWP!$C$2:$C$13,MATCH(EPS!I5441,GWP!$B$2:$B$13,0))</f>
        <v>0</v>
      </c>
      <c r="L5441" s="4">
        <f t="shared" si="169"/>
        <v>0</v>
      </c>
    </row>
    <row r="5442" spans="1:12">
      <c r="A5442" t="s">
        <v>2783</v>
      </c>
      <c r="B5442" t="s">
        <v>2752</v>
      </c>
      <c r="C5442" t="s">
        <v>2849</v>
      </c>
      <c r="D5442" t="s">
        <v>1710</v>
      </c>
      <c r="H5442" t="str">
        <f>INDEX('Vensim Variables'!$B:$B,MATCH(EPS!$B5442,'Vensim Variables'!$A:$A,0))</f>
        <v>g pollutant</v>
      </c>
      <c r="I5442" t="str">
        <f t="shared" si="168"/>
        <v>SOx</v>
      </c>
      <c r="J5442">
        <f>INDEX(NoSettings!$D:$D,MATCH(EPS!$A5442,NoSettings!$A:$A,0))</f>
        <v>14893700000</v>
      </c>
      <c r="K5442">
        <f>INDEX(GWP!$C$2:$C$13,MATCH(EPS!I5442,GWP!$B$2:$B$13,0))</f>
        <v>0</v>
      </c>
      <c r="L5442" s="4">
        <f t="shared" si="169"/>
        <v>0</v>
      </c>
    </row>
    <row r="5443" spans="1:12">
      <c r="A5443" t="s">
        <v>2784</v>
      </c>
      <c r="B5443" t="s">
        <v>2752</v>
      </c>
      <c r="C5443" t="s">
        <v>2849</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INDEX(NoSettings!$D:$D,MATCH(EPS!$A5443,NoSettings!$A:$A,0))</f>
        <v>26923400000</v>
      </c>
      <c r="K5443">
        <f>INDEX(GWP!$C$2:$C$13,MATCH(EPS!I5443,GWP!$B$2:$B$13,0))</f>
        <v>0</v>
      </c>
      <c r="L5443" s="4">
        <f t="shared" ref="L5443:L5506" si="171">IF(H5443="g pollutant",K5443*J5443/10^12,IF(H5443="MMTCO2e",J5443,IF(H5443="MWh",J5443,0)))</f>
        <v>0</v>
      </c>
    </row>
    <row r="5444" spans="1:12">
      <c r="A5444" t="s">
        <v>2785</v>
      </c>
      <c r="B5444" t="s">
        <v>2752</v>
      </c>
      <c r="C5444" t="s">
        <v>2849</v>
      </c>
      <c r="D5444" t="s">
        <v>1712</v>
      </c>
      <c r="H5444" t="str">
        <f>INDEX('Vensim Variables'!$B:$B,MATCH(EPS!$B5444,'Vensim Variables'!$A:$A,0))</f>
        <v>g pollutant</v>
      </c>
      <c r="I5444" t="str">
        <f t="shared" si="170"/>
        <v>OC</v>
      </c>
      <c r="J5444">
        <f>INDEX(NoSettings!$D:$D,MATCH(EPS!$A5444,NoSettings!$A:$A,0))</f>
        <v>289180000000</v>
      </c>
      <c r="K5444">
        <f>INDEX(GWP!$C$2:$C$13,MATCH(EPS!I5444,GWP!$B$2:$B$13,0))</f>
        <v>0</v>
      </c>
      <c r="L5444" s="4">
        <f t="shared" si="171"/>
        <v>0</v>
      </c>
    </row>
    <row r="5445" spans="1:12">
      <c r="A5445" t="s">
        <v>2786</v>
      </c>
      <c r="B5445" t="s">
        <v>2752</v>
      </c>
      <c r="C5445" t="s">
        <v>2849</v>
      </c>
      <c r="D5445" t="s">
        <v>1713</v>
      </c>
      <c r="H5445" t="str">
        <f>INDEX('Vensim Variables'!$B:$B,MATCH(EPS!$B5445,'Vensim Variables'!$A:$A,0))</f>
        <v>g pollutant</v>
      </c>
      <c r="I5445" t="str">
        <f t="shared" si="170"/>
        <v>CH4</v>
      </c>
      <c r="J5445">
        <f>INDEX(NoSettings!$D:$D,MATCH(EPS!$A5445,NoSettings!$A:$A,0))</f>
        <v>25343400000</v>
      </c>
      <c r="K5445">
        <f>INDEX(GWP!$C$2:$C$13,MATCH(EPS!I5445,GWP!$B$2:$B$13,0))</f>
        <v>28</v>
      </c>
      <c r="L5445" s="4">
        <f t="shared" si="171"/>
        <v>0.7096152</v>
      </c>
    </row>
    <row r="5446" spans="1:12">
      <c r="A5446" t="s">
        <v>2787</v>
      </c>
      <c r="B5446" t="s">
        <v>2752</v>
      </c>
      <c r="C5446" t="s">
        <v>2849</v>
      </c>
      <c r="D5446" t="s">
        <v>1714</v>
      </c>
      <c r="H5446" t="str">
        <f>INDEX('Vensim Variables'!$B:$B,MATCH(EPS!$B5446,'Vensim Variables'!$A:$A,0))</f>
        <v>g pollutant</v>
      </c>
      <c r="I5446" t="str">
        <f t="shared" si="170"/>
        <v>N2O</v>
      </c>
      <c r="J5446">
        <f>INDEX(NoSettings!$D:$D,MATCH(EPS!$A5446,NoSettings!$A:$A,0))</f>
        <v>950610000</v>
      </c>
      <c r="K5446">
        <f>INDEX(GWP!$C$2:$C$13,MATCH(EPS!I5446,GWP!$B$2:$B$13,0))</f>
        <v>265</v>
      </c>
      <c r="L5446" s="4">
        <f t="shared" si="171"/>
        <v>0.25191164999999999</v>
      </c>
    </row>
    <row r="5447" spans="1:12">
      <c r="A5447" t="s">
        <v>2788</v>
      </c>
      <c r="B5447" t="s">
        <v>2752</v>
      </c>
      <c r="C5447" t="s">
        <v>2849</v>
      </c>
      <c r="D5447" t="s">
        <v>1715</v>
      </c>
      <c r="H5447" t="str">
        <f>INDEX('Vensim Variables'!$B:$B,MATCH(EPS!$B5447,'Vensim Variables'!$A:$A,0))</f>
        <v>g pollutant</v>
      </c>
      <c r="I5447" t="str">
        <f t="shared" si="170"/>
        <v>F gases</v>
      </c>
      <c r="J5447">
        <f>INDEX(NoSettings!$D:$D,MATCH(EPS!$A5447,NoSettings!$A:$A,0))</f>
        <v>0</v>
      </c>
      <c r="K5447">
        <f>INDEX(GWP!$C$2:$C$13,MATCH(EPS!I5447,GWP!$B$2:$B$13,0))</f>
        <v>1</v>
      </c>
      <c r="L5447" s="4">
        <f t="shared" si="171"/>
        <v>0</v>
      </c>
    </row>
    <row r="5448" spans="1:12">
      <c r="A5448" t="s">
        <v>2789</v>
      </c>
      <c r="B5448" t="s">
        <v>2752</v>
      </c>
      <c r="C5448" t="s">
        <v>2850</v>
      </c>
      <c r="D5448" t="s">
        <v>1702</v>
      </c>
      <c r="H5448" t="str">
        <f>INDEX('Vensim Variables'!$B:$B,MATCH(EPS!$B5448,'Vensim Variables'!$A:$A,0))</f>
        <v>g pollutant</v>
      </c>
      <c r="I5448" t="str">
        <f t="shared" si="170"/>
        <v>CO2</v>
      </c>
      <c r="J5448">
        <f>INDEX(NoSettings!$D:$D,MATCH(EPS!$A5448,NoSettings!$A:$A,0))</f>
        <v>243218000000000</v>
      </c>
      <c r="K5448">
        <f>INDEX(GWP!$C$2:$C$13,MATCH(EPS!I5448,GWP!$B$2:$B$13,0))</f>
        <v>1</v>
      </c>
      <c r="L5448" s="4">
        <f t="shared" si="171"/>
        <v>243.21799999999999</v>
      </c>
    </row>
    <row r="5449" spans="1:12">
      <c r="A5449" t="s">
        <v>2790</v>
      </c>
      <c r="B5449" t="s">
        <v>2752</v>
      </c>
      <c r="C5449" t="s">
        <v>2850</v>
      </c>
      <c r="D5449" t="s">
        <v>1705</v>
      </c>
      <c r="H5449" t="str">
        <f>INDEX('Vensim Variables'!$B:$B,MATCH(EPS!$B5449,'Vensim Variables'!$A:$A,0))</f>
        <v>g pollutant</v>
      </c>
      <c r="I5449" t="str">
        <f t="shared" si="170"/>
        <v>VOC</v>
      </c>
      <c r="J5449">
        <f>INDEX(NoSettings!$D:$D,MATCH(EPS!$A5449,NoSettings!$A:$A,0))</f>
        <v>34897400000</v>
      </c>
      <c r="K5449">
        <f>INDEX(GWP!$C$2:$C$13,MATCH(EPS!I5449,GWP!$B$2:$B$13,0))</f>
        <v>0</v>
      </c>
      <c r="L5449" s="4">
        <f t="shared" si="171"/>
        <v>0</v>
      </c>
    </row>
    <row r="5450" spans="1:12">
      <c r="A5450" t="s">
        <v>2791</v>
      </c>
      <c r="B5450" t="s">
        <v>2752</v>
      </c>
      <c r="C5450" t="s">
        <v>2850</v>
      </c>
      <c r="D5450" t="s">
        <v>1706</v>
      </c>
      <c r="H5450" t="str">
        <f>INDEX('Vensim Variables'!$B:$B,MATCH(EPS!$B5450,'Vensim Variables'!$A:$A,0))</f>
        <v>g pollutant</v>
      </c>
      <c r="I5450" t="str">
        <f t="shared" si="170"/>
        <v>CO</v>
      </c>
      <c r="J5450">
        <f>INDEX(NoSettings!$D:$D,MATCH(EPS!$A5450,NoSettings!$A:$A,0))</f>
        <v>131208000000</v>
      </c>
      <c r="K5450">
        <f>INDEX(GWP!$C$2:$C$13,MATCH(EPS!I5450,GWP!$B$2:$B$13,0))</f>
        <v>0</v>
      </c>
      <c r="L5450" s="4">
        <f t="shared" si="171"/>
        <v>0</v>
      </c>
    </row>
    <row r="5451" spans="1:12">
      <c r="A5451" t="s">
        <v>2792</v>
      </c>
      <c r="B5451" t="s">
        <v>2752</v>
      </c>
      <c r="C5451" t="s">
        <v>2850</v>
      </c>
      <c r="D5451" t="s">
        <v>1707</v>
      </c>
      <c r="H5451" t="str">
        <f>INDEX('Vensim Variables'!$B:$B,MATCH(EPS!$B5451,'Vensim Variables'!$A:$A,0))</f>
        <v>g pollutant</v>
      </c>
      <c r="I5451" t="str">
        <f t="shared" si="170"/>
        <v>NOx</v>
      </c>
      <c r="J5451">
        <f>INDEX(NoSettings!$D:$D,MATCH(EPS!$A5451,NoSettings!$A:$A,0))</f>
        <v>191784000000</v>
      </c>
      <c r="K5451">
        <f>INDEX(GWP!$C$2:$C$13,MATCH(EPS!I5451,GWP!$B$2:$B$13,0))</f>
        <v>0</v>
      </c>
      <c r="L5451" s="4">
        <f t="shared" si="171"/>
        <v>0</v>
      </c>
    </row>
    <row r="5452" spans="1:12">
      <c r="A5452" t="s">
        <v>2793</v>
      </c>
      <c r="B5452" t="s">
        <v>2752</v>
      </c>
      <c r="C5452" t="s">
        <v>2850</v>
      </c>
      <c r="D5452" t="s">
        <v>1708</v>
      </c>
      <c r="H5452" t="str">
        <f>INDEX('Vensim Variables'!$B:$B,MATCH(EPS!$B5452,'Vensim Variables'!$A:$A,0))</f>
        <v>g pollutant</v>
      </c>
      <c r="I5452" t="str">
        <f t="shared" si="170"/>
        <v>PM10</v>
      </c>
      <c r="J5452">
        <f>INDEX(NoSettings!$D:$D,MATCH(EPS!$A5452,NoSettings!$A:$A,0))</f>
        <v>83084900000</v>
      </c>
      <c r="K5452">
        <f>INDEX(GWP!$C$2:$C$13,MATCH(EPS!I5452,GWP!$B$2:$B$13,0))</f>
        <v>0</v>
      </c>
      <c r="L5452" s="4">
        <f t="shared" si="171"/>
        <v>0</v>
      </c>
    </row>
    <row r="5453" spans="1:12">
      <c r="A5453" t="s">
        <v>2794</v>
      </c>
      <c r="B5453" t="s">
        <v>2752</v>
      </c>
      <c r="C5453" t="s">
        <v>2850</v>
      </c>
      <c r="D5453" t="s">
        <v>1709</v>
      </c>
      <c r="H5453" t="str">
        <f>INDEX('Vensim Variables'!$B:$B,MATCH(EPS!$B5453,'Vensim Variables'!$A:$A,0))</f>
        <v>g pollutant</v>
      </c>
      <c r="I5453" t="str">
        <f t="shared" si="170"/>
        <v>PM25</v>
      </c>
      <c r="J5453">
        <f>INDEX(NoSettings!$D:$D,MATCH(EPS!$A5453,NoSettings!$A:$A,0))</f>
        <v>76462500000</v>
      </c>
      <c r="K5453">
        <f>INDEX(GWP!$C$2:$C$13,MATCH(EPS!I5453,GWP!$B$2:$B$13,0))</f>
        <v>0</v>
      </c>
      <c r="L5453" s="4">
        <f t="shared" si="171"/>
        <v>0</v>
      </c>
    </row>
    <row r="5454" spans="1:12">
      <c r="A5454" t="s">
        <v>2795</v>
      </c>
      <c r="B5454" t="s">
        <v>2752</v>
      </c>
      <c r="C5454" t="s">
        <v>2850</v>
      </c>
      <c r="D5454" t="s">
        <v>1710</v>
      </c>
      <c r="H5454" t="str">
        <f>INDEX('Vensim Variables'!$B:$B,MATCH(EPS!$B5454,'Vensim Variables'!$A:$A,0))</f>
        <v>g pollutant</v>
      </c>
      <c r="I5454" t="str">
        <f t="shared" si="170"/>
        <v>SOx</v>
      </c>
      <c r="J5454">
        <f>INDEX(NoSettings!$D:$D,MATCH(EPS!$A5454,NoSettings!$A:$A,0))</f>
        <v>12441200000</v>
      </c>
      <c r="K5454">
        <f>INDEX(GWP!$C$2:$C$13,MATCH(EPS!I5454,GWP!$B$2:$B$13,0))</f>
        <v>0</v>
      </c>
      <c r="L5454" s="4">
        <f t="shared" si="171"/>
        <v>0</v>
      </c>
    </row>
    <row r="5455" spans="1:12">
      <c r="A5455" t="s">
        <v>2796</v>
      </c>
      <c r="B5455" t="s">
        <v>2752</v>
      </c>
      <c r="C5455" t="s">
        <v>2850</v>
      </c>
      <c r="D5455" t="s">
        <v>1711</v>
      </c>
      <c r="H5455" t="str">
        <f>INDEX('Vensim Variables'!$B:$B,MATCH(EPS!$B5455,'Vensim Variables'!$A:$A,0))</f>
        <v>g pollutant</v>
      </c>
      <c r="I5455" t="str">
        <f t="shared" si="170"/>
        <v>BC</v>
      </c>
      <c r="J5455">
        <f>INDEX(NoSettings!$D:$D,MATCH(EPS!$A5455,NoSettings!$A:$A,0))</f>
        <v>2767120000</v>
      </c>
      <c r="K5455">
        <f>INDEX(GWP!$C$2:$C$13,MATCH(EPS!I5455,GWP!$B$2:$B$13,0))</f>
        <v>0</v>
      </c>
      <c r="L5455" s="4">
        <f t="shared" si="171"/>
        <v>0</v>
      </c>
    </row>
    <row r="5456" spans="1:12">
      <c r="A5456" t="s">
        <v>2797</v>
      </c>
      <c r="B5456" t="s">
        <v>2752</v>
      </c>
      <c r="C5456" t="s">
        <v>2850</v>
      </c>
      <c r="D5456" t="s">
        <v>1712</v>
      </c>
      <c r="H5456" t="str">
        <f>INDEX('Vensim Variables'!$B:$B,MATCH(EPS!$B5456,'Vensim Variables'!$A:$A,0))</f>
        <v>g pollutant</v>
      </c>
      <c r="I5456" t="str">
        <f t="shared" si="170"/>
        <v>OC</v>
      </c>
      <c r="J5456">
        <f>INDEX(NoSettings!$D:$D,MATCH(EPS!$A5456,NoSettings!$A:$A,0))</f>
        <v>48323600000</v>
      </c>
      <c r="K5456">
        <f>INDEX(GWP!$C$2:$C$13,MATCH(EPS!I5456,GWP!$B$2:$B$13,0))</f>
        <v>0</v>
      </c>
      <c r="L5456" s="4">
        <f t="shared" si="171"/>
        <v>0</v>
      </c>
    </row>
    <row r="5457" spans="1:12">
      <c r="A5457" t="s">
        <v>2798</v>
      </c>
      <c r="B5457" t="s">
        <v>2752</v>
      </c>
      <c r="C5457" t="s">
        <v>2850</v>
      </c>
      <c r="D5457" t="s">
        <v>1713</v>
      </c>
      <c r="H5457" t="str">
        <f>INDEX('Vensim Variables'!$B:$B,MATCH(EPS!$B5457,'Vensim Variables'!$A:$A,0))</f>
        <v>g pollutant</v>
      </c>
      <c r="I5457" t="str">
        <f t="shared" si="170"/>
        <v>CH4</v>
      </c>
      <c r="J5457">
        <f>INDEX(NoSettings!$D:$D,MATCH(EPS!$A5457,NoSettings!$A:$A,0))</f>
        <v>18062300000</v>
      </c>
      <c r="K5457">
        <f>INDEX(GWP!$C$2:$C$13,MATCH(EPS!I5457,GWP!$B$2:$B$13,0))</f>
        <v>28</v>
      </c>
      <c r="L5457" s="4">
        <f t="shared" si="171"/>
        <v>0.50574439999999998</v>
      </c>
    </row>
    <row r="5458" spans="1:12">
      <c r="A5458" t="s">
        <v>2799</v>
      </c>
      <c r="B5458" t="s">
        <v>2752</v>
      </c>
      <c r="C5458" t="s">
        <v>2850</v>
      </c>
      <c r="D5458" t="s">
        <v>1714</v>
      </c>
      <c r="H5458" t="str">
        <f>INDEX('Vensim Variables'!$B:$B,MATCH(EPS!$B5458,'Vensim Variables'!$A:$A,0))</f>
        <v>g pollutant</v>
      </c>
      <c r="I5458" t="str">
        <f t="shared" si="170"/>
        <v>N2O</v>
      </c>
      <c r="J5458">
        <f>INDEX(NoSettings!$D:$D,MATCH(EPS!$A5458,NoSettings!$A:$A,0))</f>
        <v>849790000</v>
      </c>
      <c r="K5458">
        <f>INDEX(GWP!$C$2:$C$13,MATCH(EPS!I5458,GWP!$B$2:$B$13,0))</f>
        <v>265</v>
      </c>
      <c r="L5458" s="4">
        <f t="shared" si="171"/>
        <v>0.22519434999999999</v>
      </c>
    </row>
    <row r="5459" spans="1:12">
      <c r="A5459" t="s">
        <v>2800</v>
      </c>
      <c r="B5459" t="s">
        <v>2752</v>
      </c>
      <c r="C5459" t="s">
        <v>2850</v>
      </c>
      <c r="D5459" t="s">
        <v>1715</v>
      </c>
      <c r="H5459" t="str">
        <f>INDEX('Vensim Variables'!$B:$B,MATCH(EPS!$B5459,'Vensim Variables'!$A:$A,0))</f>
        <v>g pollutant</v>
      </c>
      <c r="I5459" t="str">
        <f t="shared" si="170"/>
        <v>F gases</v>
      </c>
      <c r="J5459">
        <f>INDEX(NoSettings!$D:$D,MATCH(EPS!$A5459,NoSettings!$A:$A,0))</f>
        <v>0</v>
      </c>
      <c r="K5459">
        <f>INDEX(GWP!$C$2:$C$13,MATCH(EPS!I5459,GWP!$B$2:$B$13,0))</f>
        <v>1</v>
      </c>
      <c r="L5459" s="4">
        <f t="shared" si="171"/>
        <v>0</v>
      </c>
    </row>
    <row r="5460" spans="1:12">
      <c r="A5460" t="s">
        <v>2801</v>
      </c>
      <c r="B5460" t="s">
        <v>2752</v>
      </c>
      <c r="C5460" t="s">
        <v>2851</v>
      </c>
      <c r="D5460" t="s">
        <v>1702</v>
      </c>
      <c r="H5460" t="str">
        <f>INDEX('Vensim Variables'!$B:$B,MATCH(EPS!$B5460,'Vensim Variables'!$A:$A,0))</f>
        <v>g pollutant</v>
      </c>
      <c r="I5460" t="str">
        <f t="shared" si="170"/>
        <v>CO2</v>
      </c>
      <c r="J5460">
        <f>INDEX(NoSettings!$D:$D,MATCH(EPS!$A5460,NoSettings!$A:$A,0))</f>
        <v>1199110000000000</v>
      </c>
      <c r="K5460">
        <f>INDEX(GWP!$C$2:$C$13,MATCH(EPS!I5460,GWP!$B$2:$B$13,0))</f>
        <v>1</v>
      </c>
      <c r="L5460" s="4">
        <f t="shared" si="171"/>
        <v>1199.1099999999999</v>
      </c>
    </row>
    <row r="5461" spans="1:12">
      <c r="A5461" t="s">
        <v>2802</v>
      </c>
      <c r="B5461" t="s">
        <v>2752</v>
      </c>
      <c r="C5461" t="s">
        <v>2851</v>
      </c>
      <c r="D5461" t="s">
        <v>1705</v>
      </c>
      <c r="H5461" t="str">
        <f>INDEX('Vensim Variables'!$B:$B,MATCH(EPS!$B5461,'Vensim Variables'!$A:$A,0))</f>
        <v>g pollutant</v>
      </c>
      <c r="I5461" t="str">
        <f t="shared" si="170"/>
        <v>VOC</v>
      </c>
      <c r="J5461">
        <f>INDEX(NoSettings!$D:$D,MATCH(EPS!$A5461,NoSettings!$A:$A,0))</f>
        <v>4466790000000</v>
      </c>
      <c r="K5461">
        <f>INDEX(GWP!$C$2:$C$13,MATCH(EPS!I5461,GWP!$B$2:$B$13,0))</f>
        <v>0</v>
      </c>
      <c r="L5461" s="4">
        <f t="shared" si="171"/>
        <v>0</v>
      </c>
    </row>
    <row r="5462" spans="1:12">
      <c r="A5462" t="s">
        <v>2803</v>
      </c>
      <c r="B5462" t="s">
        <v>2752</v>
      </c>
      <c r="C5462" t="s">
        <v>2851</v>
      </c>
      <c r="D5462" t="s">
        <v>1706</v>
      </c>
      <c r="H5462" t="str">
        <f>INDEX('Vensim Variables'!$B:$B,MATCH(EPS!$B5462,'Vensim Variables'!$A:$A,0))</f>
        <v>g pollutant</v>
      </c>
      <c r="I5462" t="str">
        <f t="shared" si="170"/>
        <v>CO</v>
      </c>
      <c r="J5462">
        <f>INDEX(NoSettings!$D:$D,MATCH(EPS!$A5462,NoSettings!$A:$A,0))</f>
        <v>3771350000000</v>
      </c>
      <c r="K5462">
        <f>INDEX(GWP!$C$2:$C$13,MATCH(EPS!I5462,GWP!$B$2:$B$13,0))</f>
        <v>0</v>
      </c>
      <c r="L5462" s="4">
        <f t="shared" si="171"/>
        <v>0</v>
      </c>
    </row>
    <row r="5463" spans="1:12">
      <c r="A5463" t="s">
        <v>2804</v>
      </c>
      <c r="B5463" t="s">
        <v>2752</v>
      </c>
      <c r="C5463" t="s">
        <v>2851</v>
      </c>
      <c r="D5463" t="s">
        <v>1707</v>
      </c>
      <c r="H5463" t="str">
        <f>INDEX('Vensim Variables'!$B:$B,MATCH(EPS!$B5463,'Vensim Variables'!$A:$A,0))</f>
        <v>g pollutant</v>
      </c>
      <c r="I5463" t="str">
        <f t="shared" si="170"/>
        <v>NOx</v>
      </c>
      <c r="J5463">
        <f>INDEX(NoSettings!$D:$D,MATCH(EPS!$A5463,NoSettings!$A:$A,0))</f>
        <v>1989370000000</v>
      </c>
      <c r="K5463">
        <f>INDEX(GWP!$C$2:$C$13,MATCH(EPS!I5463,GWP!$B$2:$B$13,0))</f>
        <v>0</v>
      </c>
      <c r="L5463" s="4">
        <f t="shared" si="171"/>
        <v>0</v>
      </c>
    </row>
    <row r="5464" spans="1:12">
      <c r="A5464" t="s">
        <v>2805</v>
      </c>
      <c r="B5464" t="s">
        <v>2752</v>
      </c>
      <c r="C5464" t="s">
        <v>2851</v>
      </c>
      <c r="D5464" t="s">
        <v>1708</v>
      </c>
      <c r="H5464" t="str">
        <f>INDEX('Vensim Variables'!$B:$B,MATCH(EPS!$B5464,'Vensim Variables'!$A:$A,0))</f>
        <v>g pollutant</v>
      </c>
      <c r="I5464" t="str">
        <f t="shared" si="170"/>
        <v>PM10</v>
      </c>
      <c r="J5464">
        <f>INDEX(NoSettings!$D:$D,MATCH(EPS!$A5464,NoSettings!$A:$A,0))</f>
        <v>1185400000000</v>
      </c>
      <c r="K5464">
        <f>INDEX(GWP!$C$2:$C$13,MATCH(EPS!I5464,GWP!$B$2:$B$13,0))</f>
        <v>0</v>
      </c>
      <c r="L5464" s="4">
        <f t="shared" si="171"/>
        <v>0</v>
      </c>
    </row>
    <row r="5465" spans="1:12">
      <c r="A5465" t="s">
        <v>2806</v>
      </c>
      <c r="B5465" t="s">
        <v>2752</v>
      </c>
      <c r="C5465" t="s">
        <v>2851</v>
      </c>
      <c r="D5465" t="s">
        <v>1709</v>
      </c>
      <c r="H5465" t="str">
        <f>INDEX('Vensim Variables'!$B:$B,MATCH(EPS!$B5465,'Vensim Variables'!$A:$A,0))</f>
        <v>g pollutant</v>
      </c>
      <c r="I5465" t="str">
        <f t="shared" si="170"/>
        <v>PM25</v>
      </c>
      <c r="J5465">
        <f>INDEX(NoSettings!$D:$D,MATCH(EPS!$A5465,NoSettings!$A:$A,0))</f>
        <v>693555000000</v>
      </c>
      <c r="K5465">
        <f>INDEX(GWP!$C$2:$C$13,MATCH(EPS!I5465,GWP!$B$2:$B$13,0))</f>
        <v>0</v>
      </c>
      <c r="L5465" s="4">
        <f t="shared" si="171"/>
        <v>0</v>
      </c>
    </row>
    <row r="5466" spans="1:12">
      <c r="A5466" t="s">
        <v>2807</v>
      </c>
      <c r="B5466" t="s">
        <v>2752</v>
      </c>
      <c r="C5466" t="s">
        <v>2851</v>
      </c>
      <c r="D5466" t="s">
        <v>1710</v>
      </c>
      <c r="H5466" t="str">
        <f>INDEX('Vensim Variables'!$B:$B,MATCH(EPS!$B5466,'Vensim Variables'!$A:$A,0))</f>
        <v>g pollutant</v>
      </c>
      <c r="I5466" t="str">
        <f t="shared" si="170"/>
        <v>SOx</v>
      </c>
      <c r="J5466">
        <f>INDEX(NoSettings!$D:$D,MATCH(EPS!$A5466,NoSettings!$A:$A,0))</f>
        <v>748246000000</v>
      </c>
      <c r="K5466">
        <f>INDEX(GWP!$C$2:$C$13,MATCH(EPS!I5466,GWP!$B$2:$B$13,0))</f>
        <v>0</v>
      </c>
      <c r="L5466" s="4">
        <f t="shared" si="171"/>
        <v>0</v>
      </c>
    </row>
    <row r="5467" spans="1:12">
      <c r="A5467" t="s">
        <v>2808</v>
      </c>
      <c r="B5467" t="s">
        <v>2752</v>
      </c>
      <c r="C5467" t="s">
        <v>2851</v>
      </c>
      <c r="D5467" t="s">
        <v>1711</v>
      </c>
      <c r="H5467" t="str">
        <f>INDEX('Vensim Variables'!$B:$B,MATCH(EPS!$B5467,'Vensim Variables'!$A:$A,0))</f>
        <v>g pollutant</v>
      </c>
      <c r="I5467" t="str">
        <f t="shared" si="170"/>
        <v>BC</v>
      </c>
      <c r="J5467">
        <f>INDEX(NoSettings!$D:$D,MATCH(EPS!$A5467,NoSettings!$A:$A,0))</f>
        <v>38182800000</v>
      </c>
      <c r="K5467">
        <f>INDEX(GWP!$C$2:$C$13,MATCH(EPS!I5467,GWP!$B$2:$B$13,0))</f>
        <v>0</v>
      </c>
      <c r="L5467" s="4">
        <f t="shared" si="171"/>
        <v>0</v>
      </c>
    </row>
    <row r="5468" spans="1:12">
      <c r="A5468" t="s">
        <v>2809</v>
      </c>
      <c r="B5468" t="s">
        <v>2752</v>
      </c>
      <c r="C5468" t="s">
        <v>2851</v>
      </c>
      <c r="D5468" t="s">
        <v>1712</v>
      </c>
      <c r="H5468" t="str">
        <f>INDEX('Vensim Variables'!$B:$B,MATCH(EPS!$B5468,'Vensim Variables'!$A:$A,0))</f>
        <v>g pollutant</v>
      </c>
      <c r="I5468" t="str">
        <f t="shared" si="170"/>
        <v>OC</v>
      </c>
      <c r="J5468">
        <f>INDEX(NoSettings!$D:$D,MATCH(EPS!$A5468,NoSettings!$A:$A,0))</f>
        <v>188355000000</v>
      </c>
      <c r="K5468">
        <f>INDEX(GWP!$C$2:$C$13,MATCH(EPS!I5468,GWP!$B$2:$B$13,0))</f>
        <v>0</v>
      </c>
      <c r="L5468" s="4">
        <f t="shared" si="171"/>
        <v>0</v>
      </c>
    </row>
    <row r="5469" spans="1:12">
      <c r="A5469" t="s">
        <v>2810</v>
      </c>
      <c r="B5469" t="s">
        <v>2752</v>
      </c>
      <c r="C5469" t="s">
        <v>2851</v>
      </c>
      <c r="D5469" t="s">
        <v>1713</v>
      </c>
      <c r="H5469" t="str">
        <f>INDEX('Vensim Variables'!$B:$B,MATCH(EPS!$B5469,'Vensim Variables'!$A:$A,0))</f>
        <v>g pollutant</v>
      </c>
      <c r="I5469" t="str">
        <f t="shared" si="170"/>
        <v>CH4</v>
      </c>
      <c r="J5469">
        <f>INDEX(NoSettings!$D:$D,MATCH(EPS!$A5469,NoSettings!$A:$A,0))</f>
        <v>25339700000000</v>
      </c>
      <c r="K5469">
        <f>INDEX(GWP!$C$2:$C$13,MATCH(EPS!I5469,GWP!$B$2:$B$13,0))</f>
        <v>28</v>
      </c>
      <c r="L5469" s="4">
        <f t="shared" si="171"/>
        <v>709.51160000000004</v>
      </c>
    </row>
    <row r="5470" spans="1:12">
      <c r="A5470" t="s">
        <v>2811</v>
      </c>
      <c r="B5470" t="s">
        <v>2752</v>
      </c>
      <c r="C5470" t="s">
        <v>2851</v>
      </c>
      <c r="D5470" t="s">
        <v>1714</v>
      </c>
      <c r="H5470" t="str">
        <f>INDEX('Vensim Variables'!$B:$B,MATCH(EPS!$B5470,'Vensim Variables'!$A:$A,0))</f>
        <v>g pollutant</v>
      </c>
      <c r="I5470" t="str">
        <f t="shared" si="170"/>
        <v>N2O</v>
      </c>
      <c r="J5470">
        <f>INDEX(NoSettings!$D:$D,MATCH(EPS!$A5470,NoSettings!$A:$A,0))</f>
        <v>1357610000000</v>
      </c>
      <c r="K5470">
        <f>INDEX(GWP!$C$2:$C$13,MATCH(EPS!I5470,GWP!$B$2:$B$13,0))</f>
        <v>265</v>
      </c>
      <c r="L5470" s="4">
        <f t="shared" si="171"/>
        <v>359.76665000000003</v>
      </c>
    </row>
    <row r="5471" spans="1:12">
      <c r="A5471" t="s">
        <v>2812</v>
      </c>
      <c r="B5471" t="s">
        <v>2752</v>
      </c>
      <c r="C5471" t="s">
        <v>2851</v>
      </c>
      <c r="D5471" t="s">
        <v>1715</v>
      </c>
      <c r="H5471" t="str">
        <f>INDEX('Vensim Variables'!$B:$B,MATCH(EPS!$B5471,'Vensim Variables'!$A:$A,0))</f>
        <v>g pollutant</v>
      </c>
      <c r="I5471" t="str">
        <f t="shared" si="170"/>
        <v>F gases</v>
      </c>
      <c r="J5471">
        <f>INDEX(NoSettings!$D:$D,MATCH(EPS!$A5471,NoSettings!$A:$A,0))</f>
        <v>192800000000000</v>
      </c>
      <c r="K5471">
        <f>INDEX(GWP!$C$2:$C$13,MATCH(EPS!I5471,GWP!$B$2:$B$13,0))</f>
        <v>1</v>
      </c>
      <c r="L5471" s="4">
        <f t="shared" si="171"/>
        <v>192.8</v>
      </c>
    </row>
    <row r="5472" spans="1:12">
      <c r="A5472" t="s">
        <v>2813</v>
      </c>
      <c r="B5472" t="s">
        <v>2752</v>
      </c>
      <c r="C5472" t="s">
        <v>1770</v>
      </c>
      <c r="D5472" t="s">
        <v>1702</v>
      </c>
      <c r="H5472" t="str">
        <f>INDEX('Vensim Variables'!$B:$B,MATCH(EPS!$B5472,'Vensim Variables'!$A:$A,0))</f>
        <v>g pollutant</v>
      </c>
      <c r="I5472" t="str">
        <f t="shared" si="170"/>
        <v>CO2</v>
      </c>
      <c r="J5472">
        <f>INDEX(NoSettings!$D:$D,MATCH(EPS!$A5472,NoSettings!$A:$A,0))</f>
        <v>66530200000000</v>
      </c>
      <c r="K5472">
        <f>INDEX(GWP!$C$2:$C$13,MATCH(EPS!I5472,GWP!$B$2:$B$13,0))</f>
        <v>1</v>
      </c>
      <c r="L5472" s="4">
        <f t="shared" si="171"/>
        <v>66.530199999999994</v>
      </c>
    </row>
    <row r="5473" spans="1:12">
      <c r="A5473" t="s">
        <v>2814</v>
      </c>
      <c r="B5473" t="s">
        <v>2752</v>
      </c>
      <c r="C5473" t="s">
        <v>1770</v>
      </c>
      <c r="D5473" t="s">
        <v>1705</v>
      </c>
      <c r="H5473" t="str">
        <f>INDEX('Vensim Variables'!$B:$B,MATCH(EPS!$B5473,'Vensim Variables'!$A:$A,0))</f>
        <v>g pollutant</v>
      </c>
      <c r="I5473" t="str">
        <f t="shared" si="170"/>
        <v>VOC</v>
      </c>
      <c r="J5473">
        <f>INDEX(NoSettings!$D:$D,MATCH(EPS!$A5473,NoSettings!$A:$A,0))</f>
        <v>6851810000</v>
      </c>
      <c r="K5473">
        <f>INDEX(GWP!$C$2:$C$13,MATCH(EPS!I5473,GWP!$B$2:$B$13,0))</f>
        <v>0</v>
      </c>
      <c r="L5473" s="4">
        <f t="shared" si="171"/>
        <v>0</v>
      </c>
    </row>
    <row r="5474" spans="1:12">
      <c r="A5474" t="s">
        <v>2815</v>
      </c>
      <c r="B5474" t="s">
        <v>2752</v>
      </c>
      <c r="C5474" t="s">
        <v>1770</v>
      </c>
      <c r="D5474" t="s">
        <v>1706</v>
      </c>
      <c r="H5474" t="str">
        <f>INDEX('Vensim Variables'!$B:$B,MATCH(EPS!$B5474,'Vensim Variables'!$A:$A,0))</f>
        <v>g pollutant</v>
      </c>
      <c r="I5474" t="str">
        <f t="shared" si="170"/>
        <v>CO</v>
      </c>
      <c r="J5474">
        <f>INDEX(NoSettings!$D:$D,MATCH(EPS!$A5474,NoSettings!$A:$A,0))</f>
        <v>43775500000</v>
      </c>
      <c r="K5474">
        <f>INDEX(GWP!$C$2:$C$13,MATCH(EPS!I5474,GWP!$B$2:$B$13,0))</f>
        <v>0</v>
      </c>
      <c r="L5474" s="4">
        <f t="shared" si="171"/>
        <v>0</v>
      </c>
    </row>
    <row r="5475" spans="1:12">
      <c r="A5475" t="s">
        <v>2816</v>
      </c>
      <c r="B5475" t="s">
        <v>2752</v>
      </c>
      <c r="C5475" t="s">
        <v>1770</v>
      </c>
      <c r="D5475" t="s">
        <v>1707</v>
      </c>
      <c r="H5475" t="str">
        <f>INDEX('Vensim Variables'!$B:$B,MATCH(EPS!$B5475,'Vensim Variables'!$A:$A,0))</f>
        <v>g pollutant</v>
      </c>
      <c r="I5475" t="str">
        <f t="shared" si="170"/>
        <v>NOx</v>
      </c>
      <c r="J5475">
        <f>INDEX(NoSettings!$D:$D,MATCH(EPS!$A5475,NoSettings!$A:$A,0))</f>
        <v>68200700000</v>
      </c>
      <c r="K5475">
        <f>INDEX(GWP!$C$2:$C$13,MATCH(EPS!I5475,GWP!$B$2:$B$13,0))</f>
        <v>0</v>
      </c>
      <c r="L5475" s="4">
        <f t="shared" si="171"/>
        <v>0</v>
      </c>
    </row>
    <row r="5476" spans="1:12">
      <c r="A5476" t="s">
        <v>2817</v>
      </c>
      <c r="B5476" t="s">
        <v>2752</v>
      </c>
      <c r="C5476" t="s">
        <v>1770</v>
      </c>
      <c r="D5476" t="s">
        <v>1708</v>
      </c>
      <c r="H5476" t="str">
        <f>INDEX('Vensim Variables'!$B:$B,MATCH(EPS!$B5476,'Vensim Variables'!$A:$A,0))</f>
        <v>g pollutant</v>
      </c>
      <c r="I5476" t="str">
        <f t="shared" si="170"/>
        <v>PM10</v>
      </c>
      <c r="J5476">
        <f>INDEX(NoSettings!$D:$D,MATCH(EPS!$A5476,NoSettings!$A:$A,0))</f>
        <v>7670930000</v>
      </c>
      <c r="K5476">
        <f>INDEX(GWP!$C$2:$C$13,MATCH(EPS!I5476,GWP!$B$2:$B$13,0))</f>
        <v>0</v>
      </c>
      <c r="L5476" s="4">
        <f t="shared" si="171"/>
        <v>0</v>
      </c>
    </row>
    <row r="5477" spans="1:12">
      <c r="A5477" t="s">
        <v>2818</v>
      </c>
      <c r="B5477" t="s">
        <v>2752</v>
      </c>
      <c r="C5477" t="s">
        <v>1770</v>
      </c>
      <c r="D5477" t="s">
        <v>1709</v>
      </c>
      <c r="H5477" t="str">
        <f>INDEX('Vensim Variables'!$B:$B,MATCH(EPS!$B5477,'Vensim Variables'!$A:$A,0))</f>
        <v>g pollutant</v>
      </c>
      <c r="I5477" t="str">
        <f t="shared" si="170"/>
        <v>PM25</v>
      </c>
      <c r="J5477">
        <f>INDEX(NoSettings!$D:$D,MATCH(EPS!$A5477,NoSettings!$A:$A,0))</f>
        <v>5985310000</v>
      </c>
      <c r="K5477">
        <f>INDEX(GWP!$C$2:$C$13,MATCH(EPS!I5477,GWP!$B$2:$B$13,0))</f>
        <v>0</v>
      </c>
      <c r="L5477" s="4">
        <f t="shared" si="171"/>
        <v>0</v>
      </c>
    </row>
    <row r="5478" spans="1:12">
      <c r="A5478" t="s">
        <v>2819</v>
      </c>
      <c r="B5478" t="s">
        <v>2752</v>
      </c>
      <c r="C5478" t="s">
        <v>1770</v>
      </c>
      <c r="D5478" t="s">
        <v>1710</v>
      </c>
      <c r="H5478" t="str">
        <f>INDEX('Vensim Variables'!$B:$B,MATCH(EPS!$B5478,'Vensim Variables'!$A:$A,0))</f>
        <v>g pollutant</v>
      </c>
      <c r="I5478" t="str">
        <f t="shared" si="170"/>
        <v>SOx</v>
      </c>
      <c r="J5478">
        <f>INDEX(NoSettings!$D:$D,MATCH(EPS!$A5478,NoSettings!$A:$A,0))</f>
        <v>12849800000</v>
      </c>
      <c r="K5478">
        <f>INDEX(GWP!$C$2:$C$13,MATCH(EPS!I5478,GWP!$B$2:$B$13,0))</f>
        <v>0</v>
      </c>
      <c r="L5478" s="4">
        <f t="shared" si="171"/>
        <v>0</v>
      </c>
    </row>
    <row r="5479" spans="1:12">
      <c r="A5479" t="s">
        <v>2820</v>
      </c>
      <c r="B5479" t="s">
        <v>2752</v>
      </c>
      <c r="C5479" t="s">
        <v>1770</v>
      </c>
      <c r="D5479" t="s">
        <v>1711</v>
      </c>
      <c r="H5479" t="str">
        <f>INDEX('Vensim Variables'!$B:$B,MATCH(EPS!$B5479,'Vensim Variables'!$A:$A,0))</f>
        <v>g pollutant</v>
      </c>
      <c r="I5479" t="str">
        <f t="shared" si="170"/>
        <v>BC</v>
      </c>
      <c r="J5479">
        <f>INDEX(NoSettings!$D:$D,MATCH(EPS!$A5479,NoSettings!$A:$A,0))</f>
        <v>281790000</v>
      </c>
      <c r="K5479">
        <f>INDEX(GWP!$C$2:$C$13,MATCH(EPS!I5479,GWP!$B$2:$B$13,0))</f>
        <v>0</v>
      </c>
      <c r="L5479" s="4">
        <f t="shared" si="171"/>
        <v>0</v>
      </c>
    </row>
    <row r="5480" spans="1:12">
      <c r="A5480" t="s">
        <v>2821</v>
      </c>
      <c r="B5480" t="s">
        <v>2752</v>
      </c>
      <c r="C5480" t="s">
        <v>1770</v>
      </c>
      <c r="D5480" t="s">
        <v>1712</v>
      </c>
      <c r="H5480" t="str">
        <f>INDEX('Vensim Variables'!$B:$B,MATCH(EPS!$B5480,'Vensim Variables'!$A:$A,0))</f>
        <v>g pollutant</v>
      </c>
      <c r="I5480" t="str">
        <f t="shared" si="170"/>
        <v>OC</v>
      </c>
      <c r="J5480">
        <f>INDEX(NoSettings!$D:$D,MATCH(EPS!$A5480,NoSettings!$A:$A,0))</f>
        <v>2199600000</v>
      </c>
      <c r="K5480">
        <f>INDEX(GWP!$C$2:$C$13,MATCH(EPS!I5480,GWP!$B$2:$B$13,0))</f>
        <v>0</v>
      </c>
      <c r="L5480" s="4">
        <f t="shared" si="171"/>
        <v>0</v>
      </c>
    </row>
    <row r="5481" spans="1:12">
      <c r="A5481" t="s">
        <v>2822</v>
      </c>
      <c r="B5481" t="s">
        <v>2752</v>
      </c>
      <c r="C5481" t="s">
        <v>1770</v>
      </c>
      <c r="D5481" t="s">
        <v>1713</v>
      </c>
      <c r="H5481" t="str">
        <f>INDEX('Vensim Variables'!$B:$B,MATCH(EPS!$B5481,'Vensim Variables'!$A:$A,0))</f>
        <v>g pollutant</v>
      </c>
      <c r="I5481" t="str">
        <f t="shared" si="170"/>
        <v>CH4</v>
      </c>
      <c r="J5481">
        <f>INDEX(NoSettings!$D:$D,MATCH(EPS!$A5481,NoSettings!$A:$A,0))</f>
        <v>1711390000</v>
      </c>
      <c r="K5481">
        <f>INDEX(GWP!$C$2:$C$13,MATCH(EPS!I5481,GWP!$B$2:$B$13,0))</f>
        <v>28</v>
      </c>
      <c r="L5481" s="4">
        <f t="shared" si="171"/>
        <v>4.7918919999999997E-2</v>
      </c>
    </row>
    <row r="5482" spans="1:12">
      <c r="A5482" t="s">
        <v>2823</v>
      </c>
      <c r="B5482" t="s">
        <v>2752</v>
      </c>
      <c r="C5482" t="s">
        <v>1770</v>
      </c>
      <c r="D5482" t="s">
        <v>1714</v>
      </c>
      <c r="H5482" t="str">
        <f>INDEX('Vensim Variables'!$B:$B,MATCH(EPS!$B5482,'Vensim Variables'!$A:$A,0))</f>
        <v>g pollutant</v>
      </c>
      <c r="I5482" t="str">
        <f t="shared" si="170"/>
        <v>N2O</v>
      </c>
      <c r="J5482">
        <f>INDEX(NoSettings!$D:$D,MATCH(EPS!$A5482,NoSettings!$A:$A,0))</f>
        <v>179160000</v>
      </c>
      <c r="K5482">
        <f>INDEX(GWP!$C$2:$C$13,MATCH(EPS!I5482,GWP!$B$2:$B$13,0))</f>
        <v>265</v>
      </c>
      <c r="L5482" s="4">
        <f t="shared" si="171"/>
        <v>4.7477400000000003E-2</v>
      </c>
    </row>
    <row r="5483" spans="1:12">
      <c r="A5483" t="s">
        <v>2824</v>
      </c>
      <c r="B5483" t="s">
        <v>2752</v>
      </c>
      <c r="C5483" t="s">
        <v>1770</v>
      </c>
      <c r="D5483" t="s">
        <v>1715</v>
      </c>
      <c r="H5483" t="str">
        <f>INDEX('Vensim Variables'!$B:$B,MATCH(EPS!$B5483,'Vensim Variables'!$A:$A,0))</f>
        <v>g pollutant</v>
      </c>
      <c r="I5483" t="str">
        <f t="shared" si="170"/>
        <v>F gases</v>
      </c>
      <c r="J5483">
        <f>INDEX(NoSettings!$D:$D,MATCH(EPS!$A5483,NoSettings!$A:$A,0))</f>
        <v>0</v>
      </c>
      <c r="K5483">
        <f>INDEX(GWP!$C$2:$C$13,MATCH(EPS!I5483,GWP!$B$2:$B$13,0))</f>
        <v>1</v>
      </c>
      <c r="L5483" s="4">
        <f t="shared" si="171"/>
        <v>0</v>
      </c>
    </row>
    <row r="5484" spans="1:12">
      <c r="A5484" t="s">
        <v>2825</v>
      </c>
      <c r="B5484" t="s">
        <v>2752</v>
      </c>
      <c r="C5484" t="s">
        <v>1771</v>
      </c>
      <c r="D5484" t="s">
        <v>1702</v>
      </c>
      <c r="H5484" t="str">
        <f>INDEX('Vensim Variables'!$B:$B,MATCH(EPS!$B5484,'Vensim Variables'!$A:$A,0))</f>
        <v>g pollutant</v>
      </c>
      <c r="I5484" t="str">
        <f t="shared" si="170"/>
        <v>CO2</v>
      </c>
      <c r="J5484">
        <f>INDEX(NoSettings!$D:$D,MATCH(EPS!$A5484,NoSettings!$A:$A,0))</f>
        <v>-922000000000000</v>
      </c>
      <c r="K5484">
        <f>INDEX(GWP!$C$2:$C$13,MATCH(EPS!I5484,GWP!$B$2:$B$13,0))</f>
        <v>1</v>
      </c>
      <c r="L5484" s="4">
        <f t="shared" si="171"/>
        <v>-922</v>
      </c>
    </row>
    <row r="5485" spans="1:12">
      <c r="A5485" t="s">
        <v>2826</v>
      </c>
      <c r="B5485" t="s">
        <v>2752</v>
      </c>
      <c r="C5485" t="s">
        <v>1771</v>
      </c>
      <c r="D5485" t="s">
        <v>1705</v>
      </c>
      <c r="H5485" t="str">
        <f>INDEX('Vensim Variables'!$B:$B,MATCH(EPS!$B5485,'Vensim Variables'!$A:$A,0))</f>
        <v>g pollutant</v>
      </c>
      <c r="I5485" t="str">
        <f t="shared" si="170"/>
        <v>VOC</v>
      </c>
      <c r="J5485">
        <f>INDEX(NoSettings!$D:$D,MATCH(EPS!$A5485,NoSettings!$A:$A,0))</f>
        <v>0</v>
      </c>
      <c r="K5485">
        <f>INDEX(GWP!$C$2:$C$13,MATCH(EPS!I5485,GWP!$B$2:$B$13,0))</f>
        <v>0</v>
      </c>
      <c r="L5485" s="4">
        <f t="shared" si="171"/>
        <v>0</v>
      </c>
    </row>
    <row r="5486" spans="1:12">
      <c r="A5486" t="s">
        <v>2827</v>
      </c>
      <c r="B5486" t="s">
        <v>2752</v>
      </c>
      <c r="C5486" t="s">
        <v>1771</v>
      </c>
      <c r="D5486" t="s">
        <v>1706</v>
      </c>
      <c r="H5486" t="str">
        <f>INDEX('Vensim Variables'!$B:$B,MATCH(EPS!$B5486,'Vensim Variables'!$A:$A,0))</f>
        <v>g pollutant</v>
      </c>
      <c r="I5486" t="str">
        <f t="shared" si="170"/>
        <v>CO</v>
      </c>
      <c r="J5486">
        <f>INDEX(NoSettings!$D:$D,MATCH(EPS!$A5486,NoSettings!$A:$A,0))</f>
        <v>0</v>
      </c>
      <c r="K5486">
        <f>INDEX(GWP!$C$2:$C$13,MATCH(EPS!I5486,GWP!$B$2:$B$13,0))</f>
        <v>0</v>
      </c>
      <c r="L5486" s="4">
        <f t="shared" si="171"/>
        <v>0</v>
      </c>
    </row>
    <row r="5487" spans="1:12">
      <c r="A5487" t="s">
        <v>2828</v>
      </c>
      <c r="B5487" t="s">
        <v>2752</v>
      </c>
      <c r="C5487" t="s">
        <v>1771</v>
      </c>
      <c r="D5487" t="s">
        <v>1707</v>
      </c>
      <c r="H5487" t="str">
        <f>INDEX('Vensim Variables'!$B:$B,MATCH(EPS!$B5487,'Vensim Variables'!$A:$A,0))</f>
        <v>g pollutant</v>
      </c>
      <c r="I5487" t="str">
        <f t="shared" si="170"/>
        <v>NOx</v>
      </c>
      <c r="J5487">
        <f>INDEX(NoSettings!$D:$D,MATCH(EPS!$A5487,NoSettings!$A:$A,0))</f>
        <v>0</v>
      </c>
      <c r="K5487">
        <f>INDEX(GWP!$C$2:$C$13,MATCH(EPS!I5487,GWP!$B$2:$B$13,0))</f>
        <v>0</v>
      </c>
      <c r="L5487" s="4">
        <f t="shared" si="171"/>
        <v>0</v>
      </c>
    </row>
    <row r="5488" spans="1:12">
      <c r="A5488" t="s">
        <v>2829</v>
      </c>
      <c r="B5488" t="s">
        <v>2752</v>
      </c>
      <c r="C5488" t="s">
        <v>1771</v>
      </c>
      <c r="D5488" t="s">
        <v>1708</v>
      </c>
      <c r="H5488" t="str">
        <f>INDEX('Vensim Variables'!$B:$B,MATCH(EPS!$B5488,'Vensim Variables'!$A:$A,0))</f>
        <v>g pollutant</v>
      </c>
      <c r="I5488" t="str">
        <f t="shared" si="170"/>
        <v>PM10</v>
      </c>
      <c r="J5488">
        <f>INDEX(NoSettings!$D:$D,MATCH(EPS!$A5488,NoSettings!$A:$A,0))</f>
        <v>0</v>
      </c>
      <c r="K5488">
        <f>INDEX(GWP!$C$2:$C$13,MATCH(EPS!I5488,GWP!$B$2:$B$13,0))</f>
        <v>0</v>
      </c>
      <c r="L5488" s="4">
        <f t="shared" si="171"/>
        <v>0</v>
      </c>
    </row>
    <row r="5489" spans="1:12">
      <c r="A5489" t="s">
        <v>2830</v>
      </c>
      <c r="B5489" t="s">
        <v>2752</v>
      </c>
      <c r="C5489" t="s">
        <v>1771</v>
      </c>
      <c r="D5489" t="s">
        <v>1709</v>
      </c>
      <c r="H5489" t="str">
        <f>INDEX('Vensim Variables'!$B:$B,MATCH(EPS!$B5489,'Vensim Variables'!$A:$A,0))</f>
        <v>g pollutant</v>
      </c>
      <c r="I5489" t="str">
        <f t="shared" si="170"/>
        <v>PM25</v>
      </c>
      <c r="J5489">
        <f>INDEX(NoSettings!$D:$D,MATCH(EPS!$A5489,NoSettings!$A:$A,0))</f>
        <v>0</v>
      </c>
      <c r="K5489">
        <f>INDEX(GWP!$C$2:$C$13,MATCH(EPS!I5489,GWP!$B$2:$B$13,0))</f>
        <v>0</v>
      </c>
      <c r="L5489" s="4">
        <f t="shared" si="171"/>
        <v>0</v>
      </c>
    </row>
    <row r="5490" spans="1:12">
      <c r="A5490" t="s">
        <v>2831</v>
      </c>
      <c r="B5490" t="s">
        <v>2752</v>
      </c>
      <c r="C5490" t="s">
        <v>1771</v>
      </c>
      <c r="D5490" t="s">
        <v>1710</v>
      </c>
      <c r="H5490" t="str">
        <f>INDEX('Vensim Variables'!$B:$B,MATCH(EPS!$B5490,'Vensim Variables'!$A:$A,0))</f>
        <v>g pollutant</v>
      </c>
      <c r="I5490" t="str">
        <f t="shared" si="170"/>
        <v>SOx</v>
      </c>
      <c r="J5490">
        <f>INDEX(NoSettings!$D:$D,MATCH(EPS!$A5490,NoSettings!$A:$A,0))</f>
        <v>0</v>
      </c>
      <c r="K5490">
        <f>INDEX(GWP!$C$2:$C$13,MATCH(EPS!I5490,GWP!$B$2:$B$13,0))</f>
        <v>0</v>
      </c>
      <c r="L5490" s="4">
        <f t="shared" si="171"/>
        <v>0</v>
      </c>
    </row>
    <row r="5491" spans="1:12">
      <c r="A5491" t="s">
        <v>2832</v>
      </c>
      <c r="B5491" t="s">
        <v>2752</v>
      </c>
      <c r="C5491" t="s">
        <v>1771</v>
      </c>
      <c r="D5491" t="s">
        <v>1711</v>
      </c>
      <c r="H5491" t="str">
        <f>INDEX('Vensim Variables'!$B:$B,MATCH(EPS!$B5491,'Vensim Variables'!$A:$A,0))</f>
        <v>g pollutant</v>
      </c>
      <c r="I5491" t="str">
        <f t="shared" si="170"/>
        <v>BC</v>
      </c>
      <c r="J5491">
        <f>INDEX(NoSettings!$D:$D,MATCH(EPS!$A5491,NoSettings!$A:$A,0))</f>
        <v>0</v>
      </c>
      <c r="K5491">
        <f>INDEX(GWP!$C$2:$C$13,MATCH(EPS!I5491,GWP!$B$2:$B$13,0))</f>
        <v>0</v>
      </c>
      <c r="L5491" s="4">
        <f t="shared" si="171"/>
        <v>0</v>
      </c>
    </row>
    <row r="5492" spans="1:12">
      <c r="A5492" t="s">
        <v>2833</v>
      </c>
      <c r="B5492" t="s">
        <v>2752</v>
      </c>
      <c r="C5492" t="s">
        <v>1771</v>
      </c>
      <c r="D5492" t="s">
        <v>1712</v>
      </c>
      <c r="H5492" t="str">
        <f>INDEX('Vensim Variables'!$B:$B,MATCH(EPS!$B5492,'Vensim Variables'!$A:$A,0))</f>
        <v>g pollutant</v>
      </c>
      <c r="I5492" t="str">
        <f t="shared" si="170"/>
        <v>OC</v>
      </c>
      <c r="J5492">
        <f>INDEX(NoSettings!$D:$D,MATCH(EPS!$A5492,NoSettings!$A:$A,0))</f>
        <v>0</v>
      </c>
      <c r="K5492">
        <f>INDEX(GWP!$C$2:$C$13,MATCH(EPS!I5492,GWP!$B$2:$B$13,0))</f>
        <v>0</v>
      </c>
      <c r="L5492" s="4">
        <f t="shared" si="171"/>
        <v>0</v>
      </c>
    </row>
    <row r="5493" spans="1:12">
      <c r="A5493" t="s">
        <v>2834</v>
      </c>
      <c r="B5493" t="s">
        <v>2752</v>
      </c>
      <c r="C5493" t="s">
        <v>1771</v>
      </c>
      <c r="D5493" t="s">
        <v>1713</v>
      </c>
      <c r="H5493" t="str">
        <f>INDEX('Vensim Variables'!$B:$B,MATCH(EPS!$B5493,'Vensim Variables'!$A:$A,0))</f>
        <v>g pollutant</v>
      </c>
      <c r="I5493" t="str">
        <f t="shared" si="170"/>
        <v>CH4</v>
      </c>
      <c r="J5493">
        <f>INDEX(NoSettings!$D:$D,MATCH(EPS!$A5493,NoSettings!$A:$A,0))</f>
        <v>2090000000000</v>
      </c>
      <c r="K5493">
        <f>INDEX(GWP!$C$2:$C$13,MATCH(EPS!I5493,GWP!$B$2:$B$13,0))</f>
        <v>28</v>
      </c>
      <c r="L5493" s="4">
        <f t="shared" si="171"/>
        <v>58.52</v>
      </c>
    </row>
    <row r="5494" spans="1:12">
      <c r="A5494" t="s">
        <v>2835</v>
      </c>
      <c r="B5494" t="s">
        <v>2752</v>
      </c>
      <c r="C5494" t="s">
        <v>1771</v>
      </c>
      <c r="D5494" t="s">
        <v>1714</v>
      </c>
      <c r="H5494" t="str">
        <f>INDEX('Vensim Variables'!$B:$B,MATCH(EPS!$B5494,'Vensim Variables'!$A:$A,0))</f>
        <v>g pollutant</v>
      </c>
      <c r="I5494" t="str">
        <f t="shared" si="170"/>
        <v>N2O</v>
      </c>
      <c r="J5494">
        <f>INDEX(NoSettings!$D:$D,MATCH(EPS!$A5494,NoSettings!$A:$A,0))</f>
        <v>34300000000</v>
      </c>
      <c r="K5494">
        <f>INDEX(GWP!$C$2:$C$13,MATCH(EPS!I5494,GWP!$B$2:$B$13,0))</f>
        <v>265</v>
      </c>
      <c r="L5494" s="4">
        <f t="shared" si="171"/>
        <v>9.0894999999999992</v>
      </c>
    </row>
    <row r="5495" spans="1:12">
      <c r="A5495" t="s">
        <v>2836</v>
      </c>
      <c r="B5495" t="s">
        <v>2752</v>
      </c>
      <c r="C5495" t="s">
        <v>1771</v>
      </c>
      <c r="D5495" t="s">
        <v>1715</v>
      </c>
      <c r="H5495" t="str">
        <f>INDEX('Vensim Variables'!$B:$B,MATCH(EPS!$B5495,'Vensim Variables'!$A:$A,0))</f>
        <v>g pollutant</v>
      </c>
      <c r="I5495" t="str">
        <f t="shared" si="170"/>
        <v>F gases</v>
      </c>
      <c r="J5495">
        <f>INDEX(NoSettings!$D:$D,MATCH(EPS!$A5495,NoSettings!$A:$A,0))</f>
        <v>0</v>
      </c>
      <c r="K5495">
        <f>INDEX(GWP!$C$2:$C$13,MATCH(EPS!I5495,GWP!$B$2:$B$13,0))</f>
        <v>1</v>
      </c>
      <c r="L5495" s="4">
        <f t="shared" si="171"/>
        <v>0</v>
      </c>
    </row>
    <row r="5496" spans="1:12">
      <c r="A5496" t="s">
        <v>2837</v>
      </c>
      <c r="B5496" t="s">
        <v>2752</v>
      </c>
      <c r="C5496" t="s">
        <v>1772</v>
      </c>
      <c r="D5496" t="s">
        <v>1702</v>
      </c>
      <c r="H5496" t="str">
        <f>INDEX('Vensim Variables'!$B:$B,MATCH(EPS!$B5496,'Vensim Variables'!$A:$A,0))</f>
        <v>g pollutant</v>
      </c>
      <c r="I5496" t="str">
        <f t="shared" si="170"/>
        <v>CO2</v>
      </c>
      <c r="J5496">
        <f>INDEX(NoSettings!$D:$D,MATCH(EPS!$A5496,NoSettings!$A:$A,0))</f>
        <v>0</v>
      </c>
      <c r="K5496">
        <f>INDEX(GWP!$C$2:$C$13,MATCH(EPS!I5496,GWP!$B$2:$B$13,0))</f>
        <v>1</v>
      </c>
      <c r="L5496" s="4">
        <f t="shared" si="171"/>
        <v>0</v>
      </c>
    </row>
    <row r="5497" spans="1:12">
      <c r="A5497" t="s">
        <v>2838</v>
      </c>
      <c r="B5497" t="s">
        <v>2752</v>
      </c>
      <c r="C5497" t="s">
        <v>1772</v>
      </c>
      <c r="D5497" t="s">
        <v>1705</v>
      </c>
      <c r="H5497" t="str">
        <f>INDEX('Vensim Variables'!$B:$B,MATCH(EPS!$B5497,'Vensim Variables'!$A:$A,0))</f>
        <v>g pollutant</v>
      </c>
      <c r="I5497" t="str">
        <f t="shared" si="170"/>
        <v>VOC</v>
      </c>
      <c r="J5497">
        <f>INDEX(NoSettings!$D:$D,MATCH(EPS!$A5497,NoSettings!$A:$A,0))</f>
        <v>0</v>
      </c>
      <c r="K5497">
        <f>INDEX(GWP!$C$2:$C$13,MATCH(EPS!I5497,GWP!$B$2:$B$13,0))</f>
        <v>0</v>
      </c>
      <c r="L5497" s="4">
        <f t="shared" si="171"/>
        <v>0</v>
      </c>
    </row>
    <row r="5498" spans="1:12">
      <c r="A5498" t="s">
        <v>2839</v>
      </c>
      <c r="B5498" t="s">
        <v>2752</v>
      </c>
      <c r="C5498" t="s">
        <v>1772</v>
      </c>
      <c r="D5498" t="s">
        <v>1706</v>
      </c>
      <c r="H5498" t="str">
        <f>INDEX('Vensim Variables'!$B:$B,MATCH(EPS!$B5498,'Vensim Variables'!$A:$A,0))</f>
        <v>g pollutant</v>
      </c>
      <c r="I5498" t="str">
        <f t="shared" si="170"/>
        <v>CO</v>
      </c>
      <c r="J5498">
        <f>INDEX(NoSettings!$D:$D,MATCH(EPS!$A5498,NoSettings!$A:$A,0))</f>
        <v>0</v>
      </c>
      <c r="K5498">
        <f>INDEX(GWP!$C$2:$C$13,MATCH(EPS!I5498,GWP!$B$2:$B$13,0))</f>
        <v>0</v>
      </c>
      <c r="L5498" s="4">
        <f t="shared" si="171"/>
        <v>0</v>
      </c>
    </row>
    <row r="5499" spans="1:12">
      <c r="A5499" t="s">
        <v>2840</v>
      </c>
      <c r="B5499" t="s">
        <v>2752</v>
      </c>
      <c r="C5499" t="s">
        <v>1772</v>
      </c>
      <c r="D5499" t="s">
        <v>1707</v>
      </c>
      <c r="H5499" t="str">
        <f>INDEX('Vensim Variables'!$B:$B,MATCH(EPS!$B5499,'Vensim Variables'!$A:$A,0))</f>
        <v>g pollutant</v>
      </c>
      <c r="I5499" t="str">
        <f t="shared" si="170"/>
        <v>NOx</v>
      </c>
      <c r="J5499">
        <f>INDEX(NoSettings!$D:$D,MATCH(EPS!$A5499,NoSettings!$A:$A,0))</f>
        <v>0</v>
      </c>
      <c r="K5499">
        <f>INDEX(GWP!$C$2:$C$13,MATCH(EPS!I5499,GWP!$B$2:$B$13,0))</f>
        <v>0</v>
      </c>
      <c r="L5499" s="4">
        <f t="shared" si="171"/>
        <v>0</v>
      </c>
    </row>
    <row r="5500" spans="1:12">
      <c r="A5500" t="s">
        <v>2841</v>
      </c>
      <c r="B5500" t="s">
        <v>2752</v>
      </c>
      <c r="C5500" t="s">
        <v>1772</v>
      </c>
      <c r="D5500" t="s">
        <v>1708</v>
      </c>
      <c r="H5500" t="str">
        <f>INDEX('Vensim Variables'!$B:$B,MATCH(EPS!$B5500,'Vensim Variables'!$A:$A,0))</f>
        <v>g pollutant</v>
      </c>
      <c r="I5500" t="str">
        <f t="shared" si="170"/>
        <v>PM10</v>
      </c>
      <c r="J5500">
        <f>INDEX(NoSettings!$D:$D,MATCH(EPS!$A5500,NoSettings!$A:$A,0))</f>
        <v>0</v>
      </c>
      <c r="K5500">
        <f>INDEX(GWP!$C$2:$C$13,MATCH(EPS!I5500,GWP!$B$2:$B$13,0))</f>
        <v>0</v>
      </c>
      <c r="L5500" s="4">
        <f t="shared" si="171"/>
        <v>0</v>
      </c>
    </row>
    <row r="5501" spans="1:12">
      <c r="A5501" t="s">
        <v>2842</v>
      </c>
      <c r="B5501" t="s">
        <v>2752</v>
      </c>
      <c r="C5501" t="s">
        <v>1772</v>
      </c>
      <c r="D5501" t="s">
        <v>1709</v>
      </c>
      <c r="H5501" t="str">
        <f>INDEX('Vensim Variables'!$B:$B,MATCH(EPS!$B5501,'Vensim Variables'!$A:$A,0))</f>
        <v>g pollutant</v>
      </c>
      <c r="I5501" t="str">
        <f t="shared" si="170"/>
        <v>PM25</v>
      </c>
      <c r="J5501">
        <f>INDEX(NoSettings!$D:$D,MATCH(EPS!$A5501,NoSettings!$A:$A,0))</f>
        <v>0</v>
      </c>
      <c r="K5501">
        <f>INDEX(GWP!$C$2:$C$13,MATCH(EPS!I5501,GWP!$B$2:$B$13,0))</f>
        <v>0</v>
      </c>
      <c r="L5501" s="4">
        <f t="shared" si="171"/>
        <v>0</v>
      </c>
    </row>
    <row r="5502" spans="1:12">
      <c r="A5502" t="s">
        <v>2843</v>
      </c>
      <c r="B5502" t="s">
        <v>2752</v>
      </c>
      <c r="C5502" t="s">
        <v>1772</v>
      </c>
      <c r="D5502" t="s">
        <v>1710</v>
      </c>
      <c r="H5502" t="str">
        <f>INDEX('Vensim Variables'!$B:$B,MATCH(EPS!$B5502,'Vensim Variables'!$A:$A,0))</f>
        <v>g pollutant</v>
      </c>
      <c r="I5502" t="str">
        <f t="shared" si="170"/>
        <v>SOx</v>
      </c>
      <c r="J5502">
        <f>INDEX(NoSettings!$D:$D,MATCH(EPS!$A5502,NoSettings!$A:$A,0))</f>
        <v>0</v>
      </c>
      <c r="K5502">
        <f>INDEX(GWP!$C$2:$C$13,MATCH(EPS!I5502,GWP!$B$2:$B$13,0))</f>
        <v>0</v>
      </c>
      <c r="L5502" s="4">
        <f t="shared" si="171"/>
        <v>0</v>
      </c>
    </row>
    <row r="5503" spans="1:12">
      <c r="A5503" t="s">
        <v>2844</v>
      </c>
      <c r="B5503" t="s">
        <v>2752</v>
      </c>
      <c r="C5503" t="s">
        <v>1772</v>
      </c>
      <c r="D5503" t="s">
        <v>1711</v>
      </c>
      <c r="H5503" t="str">
        <f>INDEX('Vensim Variables'!$B:$B,MATCH(EPS!$B5503,'Vensim Variables'!$A:$A,0))</f>
        <v>g pollutant</v>
      </c>
      <c r="I5503" t="str">
        <f t="shared" si="170"/>
        <v>BC</v>
      </c>
      <c r="J5503">
        <f>INDEX(NoSettings!$D:$D,MATCH(EPS!$A5503,NoSettings!$A:$A,0))</f>
        <v>0</v>
      </c>
      <c r="K5503">
        <f>INDEX(GWP!$C$2:$C$13,MATCH(EPS!I5503,GWP!$B$2:$B$13,0))</f>
        <v>0</v>
      </c>
      <c r="L5503" s="4">
        <f t="shared" si="171"/>
        <v>0</v>
      </c>
    </row>
    <row r="5504" spans="1:12">
      <c r="A5504" t="s">
        <v>2845</v>
      </c>
      <c r="B5504" t="s">
        <v>2752</v>
      </c>
      <c r="C5504" t="s">
        <v>1772</v>
      </c>
      <c r="D5504" t="s">
        <v>1712</v>
      </c>
      <c r="H5504" t="str">
        <f>INDEX('Vensim Variables'!$B:$B,MATCH(EPS!$B5504,'Vensim Variables'!$A:$A,0))</f>
        <v>g pollutant</v>
      </c>
      <c r="I5504" t="str">
        <f t="shared" si="170"/>
        <v>OC</v>
      </c>
      <c r="J5504">
        <f>INDEX(NoSettings!$D:$D,MATCH(EPS!$A5504,NoSettings!$A:$A,0))</f>
        <v>0</v>
      </c>
      <c r="K5504">
        <f>INDEX(GWP!$C$2:$C$13,MATCH(EPS!I5504,GWP!$B$2:$B$13,0))</f>
        <v>0</v>
      </c>
      <c r="L5504" s="4">
        <f t="shared" si="171"/>
        <v>0</v>
      </c>
    </row>
    <row r="5505" spans="1:12">
      <c r="A5505" t="s">
        <v>2846</v>
      </c>
      <c r="B5505" t="s">
        <v>2752</v>
      </c>
      <c r="C5505" t="s">
        <v>1772</v>
      </c>
      <c r="D5505" t="s">
        <v>1713</v>
      </c>
      <c r="H5505" t="str">
        <f>INDEX('Vensim Variables'!$B:$B,MATCH(EPS!$B5505,'Vensim Variables'!$A:$A,0))</f>
        <v>g pollutant</v>
      </c>
      <c r="I5505" t="str">
        <f t="shared" si="170"/>
        <v>CH4</v>
      </c>
      <c r="J5505">
        <f>INDEX(NoSettings!$D:$D,MATCH(EPS!$A5505,NoSettings!$A:$A,0))</f>
        <v>0</v>
      </c>
      <c r="K5505">
        <f>INDEX(GWP!$C$2:$C$13,MATCH(EPS!I5505,GWP!$B$2:$B$13,0))</f>
        <v>28</v>
      </c>
      <c r="L5505" s="4">
        <f t="shared" si="171"/>
        <v>0</v>
      </c>
    </row>
    <row r="5506" spans="1:12">
      <c r="A5506" t="s">
        <v>2847</v>
      </c>
      <c r="B5506" t="s">
        <v>2752</v>
      </c>
      <c r="C5506" t="s">
        <v>1772</v>
      </c>
      <c r="D5506" t="s">
        <v>1714</v>
      </c>
      <c r="H5506" t="str">
        <f>INDEX('Vensim Variables'!$B:$B,MATCH(EPS!$B5506,'Vensim Variables'!$A:$A,0))</f>
        <v>g pollutant</v>
      </c>
      <c r="I5506" t="str">
        <f t="shared" si="170"/>
        <v>N2O</v>
      </c>
      <c r="J5506">
        <f>INDEX(NoSettings!$D:$D,MATCH(EPS!$A5506,NoSettings!$A:$A,0))</f>
        <v>0</v>
      </c>
      <c r="K5506">
        <f>INDEX(GWP!$C$2:$C$13,MATCH(EPS!I5506,GWP!$B$2:$B$13,0))</f>
        <v>265</v>
      </c>
      <c r="L5506" s="4">
        <f t="shared" si="171"/>
        <v>0</v>
      </c>
    </row>
    <row r="5507" spans="1:12">
      <c r="A5507" t="s">
        <v>2848</v>
      </c>
      <c r="B5507" t="s">
        <v>2752</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INDEX(NoSettings!$D:$D,MATCH(EPS!$A5507,NoSettings!$A:$A,0))</f>
        <v>0</v>
      </c>
      <c r="K5507">
        <f>INDEX(GWP!$C$2:$C$13,MATCH(EPS!I5507,GWP!$B$2:$B$13,0))</f>
        <v>1</v>
      </c>
      <c r="L5507" s="4">
        <f t="shared" ref="L5507:L5570" si="173">IF(H5507="g pollutant",K5507*J5507/10^12,IF(H5507="MMTCO2e",J5507,IF(H5507="MWh",J5507,0)))</f>
        <v>0</v>
      </c>
    </row>
    <row r="5508" spans="1:12">
      <c r="A5508" t="s">
        <v>2886</v>
      </c>
      <c r="B5508" t="s">
        <v>2885</v>
      </c>
      <c r="C5508" t="s">
        <v>1721</v>
      </c>
      <c r="D5508" t="s">
        <v>3246</v>
      </c>
      <c r="E5508" t="s">
        <v>1702</v>
      </c>
      <c r="H5508" t="str">
        <f>INDEX('Vensim Variables'!$B:$B,MATCH(EPS!$B5508,'Vensim Variables'!$A:$A,0))</f>
        <v>g pollutant</v>
      </c>
      <c r="I5508" t="str">
        <f t="shared" si="172"/>
        <v>CO2</v>
      </c>
      <c r="J5508">
        <f>INDEX(NoSettings!$D:$D,MATCH(EPS!$A5508,NoSettings!$A:$A,0))</f>
        <v>0</v>
      </c>
      <c r="K5508">
        <f>INDEX(GWP!$C$2:$C$13,MATCH(EPS!I5508,GWP!$B$2:$B$13,0))</f>
        <v>1</v>
      </c>
      <c r="L5508" s="4">
        <f t="shared" si="173"/>
        <v>0</v>
      </c>
    </row>
    <row r="5509" spans="1:12">
      <c r="A5509" t="s">
        <v>2887</v>
      </c>
      <c r="B5509" t="s">
        <v>2885</v>
      </c>
      <c r="C5509" t="s">
        <v>1721</v>
      </c>
      <c r="D5509" t="s">
        <v>3246</v>
      </c>
      <c r="E5509" t="s">
        <v>1705</v>
      </c>
      <c r="H5509" t="str">
        <f>INDEX('Vensim Variables'!$B:$B,MATCH(EPS!$B5509,'Vensim Variables'!$A:$A,0))</f>
        <v>g pollutant</v>
      </c>
      <c r="I5509" t="str">
        <f t="shared" si="172"/>
        <v>VOC</v>
      </c>
      <c r="J5509">
        <f>INDEX(NoSettings!$D:$D,MATCH(EPS!$A5509,NoSettings!$A:$A,0))</f>
        <v>0</v>
      </c>
      <c r="K5509">
        <f>INDEX(GWP!$C$2:$C$13,MATCH(EPS!I5509,GWP!$B$2:$B$13,0))</f>
        <v>0</v>
      </c>
      <c r="L5509" s="4">
        <f t="shared" si="173"/>
        <v>0</v>
      </c>
    </row>
    <row r="5510" spans="1:12">
      <c r="A5510" t="s">
        <v>2888</v>
      </c>
      <c r="B5510" t="s">
        <v>2885</v>
      </c>
      <c r="C5510" t="s">
        <v>1721</v>
      </c>
      <c r="D5510" t="s">
        <v>3246</v>
      </c>
      <c r="E5510" t="s">
        <v>1706</v>
      </c>
      <c r="H5510" t="str">
        <f>INDEX('Vensim Variables'!$B:$B,MATCH(EPS!$B5510,'Vensim Variables'!$A:$A,0))</f>
        <v>g pollutant</v>
      </c>
      <c r="I5510" t="str">
        <f t="shared" si="172"/>
        <v>CO</v>
      </c>
      <c r="J5510">
        <f>INDEX(NoSettings!$D:$D,MATCH(EPS!$A5510,NoSettings!$A:$A,0))</f>
        <v>0</v>
      </c>
      <c r="K5510">
        <f>INDEX(GWP!$C$2:$C$13,MATCH(EPS!I5510,GWP!$B$2:$B$13,0))</f>
        <v>0</v>
      </c>
      <c r="L5510" s="4">
        <f t="shared" si="173"/>
        <v>0</v>
      </c>
    </row>
    <row r="5511" spans="1:12">
      <c r="A5511" t="s">
        <v>2889</v>
      </c>
      <c r="B5511" t="s">
        <v>2885</v>
      </c>
      <c r="C5511" t="s">
        <v>1721</v>
      </c>
      <c r="D5511" t="s">
        <v>3246</v>
      </c>
      <c r="E5511" t="s">
        <v>1707</v>
      </c>
      <c r="H5511" t="str">
        <f>INDEX('Vensim Variables'!$B:$B,MATCH(EPS!$B5511,'Vensim Variables'!$A:$A,0))</f>
        <v>g pollutant</v>
      </c>
      <c r="I5511" t="str">
        <f t="shared" si="172"/>
        <v>NOx</v>
      </c>
      <c r="J5511">
        <f>INDEX(NoSettings!$D:$D,MATCH(EPS!$A5511,NoSettings!$A:$A,0))</f>
        <v>0</v>
      </c>
      <c r="K5511">
        <f>INDEX(GWP!$C$2:$C$13,MATCH(EPS!I5511,GWP!$B$2:$B$13,0))</f>
        <v>0</v>
      </c>
      <c r="L5511" s="4">
        <f t="shared" si="173"/>
        <v>0</v>
      </c>
    </row>
    <row r="5512" spans="1:12">
      <c r="A5512" t="s">
        <v>2890</v>
      </c>
      <c r="B5512" t="s">
        <v>2885</v>
      </c>
      <c r="C5512" t="s">
        <v>1721</v>
      </c>
      <c r="D5512" t="s">
        <v>3246</v>
      </c>
      <c r="E5512" t="s">
        <v>1708</v>
      </c>
      <c r="H5512" t="str">
        <f>INDEX('Vensim Variables'!$B:$B,MATCH(EPS!$B5512,'Vensim Variables'!$A:$A,0))</f>
        <v>g pollutant</v>
      </c>
      <c r="I5512" t="str">
        <f t="shared" si="172"/>
        <v>PM10</v>
      </c>
      <c r="J5512">
        <f>INDEX(NoSettings!$D:$D,MATCH(EPS!$A5512,NoSettings!$A:$A,0))</f>
        <v>0</v>
      </c>
      <c r="K5512">
        <f>INDEX(GWP!$C$2:$C$13,MATCH(EPS!I5512,GWP!$B$2:$B$13,0))</f>
        <v>0</v>
      </c>
      <c r="L5512" s="4">
        <f t="shared" si="173"/>
        <v>0</v>
      </c>
    </row>
    <row r="5513" spans="1:12">
      <c r="A5513" t="s">
        <v>2891</v>
      </c>
      <c r="B5513" t="s">
        <v>2885</v>
      </c>
      <c r="C5513" t="s">
        <v>1721</v>
      </c>
      <c r="D5513" t="s">
        <v>3246</v>
      </c>
      <c r="E5513" t="s">
        <v>1709</v>
      </c>
      <c r="H5513" t="str">
        <f>INDEX('Vensim Variables'!$B:$B,MATCH(EPS!$B5513,'Vensim Variables'!$A:$A,0))</f>
        <v>g pollutant</v>
      </c>
      <c r="I5513" t="str">
        <f t="shared" si="172"/>
        <v>PM25</v>
      </c>
      <c r="J5513">
        <f>INDEX(NoSettings!$D:$D,MATCH(EPS!$A5513,NoSettings!$A:$A,0))</f>
        <v>0</v>
      </c>
      <c r="K5513">
        <f>INDEX(GWP!$C$2:$C$13,MATCH(EPS!I5513,GWP!$B$2:$B$13,0))</f>
        <v>0</v>
      </c>
      <c r="L5513" s="4">
        <f t="shared" si="173"/>
        <v>0</v>
      </c>
    </row>
    <row r="5514" spans="1:12">
      <c r="A5514" t="s">
        <v>2892</v>
      </c>
      <c r="B5514" t="s">
        <v>2885</v>
      </c>
      <c r="C5514" t="s">
        <v>1721</v>
      </c>
      <c r="D5514" t="s">
        <v>3246</v>
      </c>
      <c r="E5514" t="s">
        <v>1710</v>
      </c>
      <c r="H5514" t="str">
        <f>INDEX('Vensim Variables'!$B:$B,MATCH(EPS!$B5514,'Vensim Variables'!$A:$A,0))</f>
        <v>g pollutant</v>
      </c>
      <c r="I5514" t="str">
        <f t="shared" si="172"/>
        <v>SOx</v>
      </c>
      <c r="J5514">
        <f>INDEX(NoSettings!$D:$D,MATCH(EPS!$A5514,NoSettings!$A:$A,0))</f>
        <v>0</v>
      </c>
      <c r="K5514">
        <f>INDEX(GWP!$C$2:$C$13,MATCH(EPS!I5514,GWP!$B$2:$B$13,0))</f>
        <v>0</v>
      </c>
      <c r="L5514" s="4">
        <f t="shared" si="173"/>
        <v>0</v>
      </c>
    </row>
    <row r="5515" spans="1:12">
      <c r="A5515" t="s">
        <v>2893</v>
      </c>
      <c r="B5515" t="s">
        <v>2885</v>
      </c>
      <c r="C5515" t="s">
        <v>1721</v>
      </c>
      <c r="D5515" t="s">
        <v>3246</v>
      </c>
      <c r="E5515" t="s">
        <v>1711</v>
      </c>
      <c r="H5515" t="str">
        <f>INDEX('Vensim Variables'!$B:$B,MATCH(EPS!$B5515,'Vensim Variables'!$A:$A,0))</f>
        <v>g pollutant</v>
      </c>
      <c r="I5515" t="str">
        <f t="shared" si="172"/>
        <v>BC</v>
      </c>
      <c r="J5515">
        <f>INDEX(NoSettings!$D:$D,MATCH(EPS!$A5515,NoSettings!$A:$A,0))</f>
        <v>0</v>
      </c>
      <c r="K5515">
        <f>INDEX(GWP!$C$2:$C$13,MATCH(EPS!I5515,GWP!$B$2:$B$13,0))</f>
        <v>0</v>
      </c>
      <c r="L5515" s="4">
        <f t="shared" si="173"/>
        <v>0</v>
      </c>
    </row>
    <row r="5516" spans="1:12">
      <c r="A5516" t="s">
        <v>2894</v>
      </c>
      <c r="B5516" t="s">
        <v>2885</v>
      </c>
      <c r="C5516" t="s">
        <v>1721</v>
      </c>
      <c r="D5516" t="s">
        <v>3246</v>
      </c>
      <c r="E5516" t="s">
        <v>1712</v>
      </c>
      <c r="H5516" t="str">
        <f>INDEX('Vensim Variables'!$B:$B,MATCH(EPS!$B5516,'Vensim Variables'!$A:$A,0))</f>
        <v>g pollutant</v>
      </c>
      <c r="I5516" t="str">
        <f t="shared" si="172"/>
        <v>OC</v>
      </c>
      <c r="J5516">
        <f>INDEX(NoSettings!$D:$D,MATCH(EPS!$A5516,NoSettings!$A:$A,0))</f>
        <v>0</v>
      </c>
      <c r="K5516">
        <f>INDEX(GWP!$C$2:$C$13,MATCH(EPS!I5516,GWP!$B$2:$B$13,0))</f>
        <v>0</v>
      </c>
      <c r="L5516" s="4">
        <f t="shared" si="173"/>
        <v>0</v>
      </c>
    </row>
    <row r="5517" spans="1:12">
      <c r="A5517" t="s">
        <v>2895</v>
      </c>
      <c r="B5517" t="s">
        <v>2885</v>
      </c>
      <c r="C5517" t="s">
        <v>1721</v>
      </c>
      <c r="D5517" t="s">
        <v>3246</v>
      </c>
      <c r="E5517" t="s">
        <v>1713</v>
      </c>
      <c r="H5517" t="str">
        <f>INDEX('Vensim Variables'!$B:$B,MATCH(EPS!$B5517,'Vensim Variables'!$A:$A,0))</f>
        <v>g pollutant</v>
      </c>
      <c r="I5517" t="str">
        <f t="shared" si="172"/>
        <v>CH4</v>
      </c>
      <c r="J5517">
        <f>INDEX(NoSettings!$D:$D,MATCH(EPS!$A5517,NoSettings!$A:$A,0))</f>
        <v>0</v>
      </c>
      <c r="K5517">
        <f>INDEX(GWP!$C$2:$C$13,MATCH(EPS!I5517,GWP!$B$2:$B$13,0))</f>
        <v>28</v>
      </c>
      <c r="L5517" s="4">
        <f t="shared" si="173"/>
        <v>0</v>
      </c>
    </row>
    <row r="5518" spans="1:12">
      <c r="A5518" t="s">
        <v>2896</v>
      </c>
      <c r="B5518" t="s">
        <v>2885</v>
      </c>
      <c r="C5518" t="s">
        <v>1721</v>
      </c>
      <c r="D5518" t="s">
        <v>3246</v>
      </c>
      <c r="E5518" t="s">
        <v>1714</v>
      </c>
      <c r="H5518" t="str">
        <f>INDEX('Vensim Variables'!$B:$B,MATCH(EPS!$B5518,'Vensim Variables'!$A:$A,0))</f>
        <v>g pollutant</v>
      </c>
      <c r="I5518" t="str">
        <f t="shared" si="172"/>
        <v>N2O</v>
      </c>
      <c r="J5518">
        <f>INDEX(NoSettings!$D:$D,MATCH(EPS!$A5518,NoSettings!$A:$A,0))</f>
        <v>0</v>
      </c>
      <c r="K5518">
        <f>INDEX(GWP!$C$2:$C$13,MATCH(EPS!I5518,GWP!$B$2:$B$13,0))</f>
        <v>265</v>
      </c>
      <c r="L5518" s="4">
        <f t="shared" si="173"/>
        <v>0</v>
      </c>
    </row>
    <row r="5519" spans="1:12">
      <c r="A5519" t="s">
        <v>2897</v>
      </c>
      <c r="B5519" t="s">
        <v>2885</v>
      </c>
      <c r="C5519" t="s">
        <v>1721</v>
      </c>
      <c r="D5519" t="s">
        <v>3246</v>
      </c>
      <c r="E5519" t="s">
        <v>1715</v>
      </c>
      <c r="H5519" t="str">
        <f>INDEX('Vensim Variables'!$B:$B,MATCH(EPS!$B5519,'Vensim Variables'!$A:$A,0))</f>
        <v>g pollutant</v>
      </c>
      <c r="I5519" t="str">
        <f t="shared" si="172"/>
        <v>F gases</v>
      </c>
      <c r="J5519">
        <f>INDEX(NoSettings!$D:$D,MATCH(EPS!$A5519,NoSettings!$A:$A,0))</f>
        <v>0</v>
      </c>
      <c r="K5519">
        <f>INDEX(GWP!$C$2:$C$13,MATCH(EPS!I5519,GWP!$B$2:$B$13,0))</f>
        <v>1</v>
      </c>
      <c r="L5519" s="4">
        <f t="shared" si="173"/>
        <v>0</v>
      </c>
    </row>
    <row r="5520" spans="1:12">
      <c r="A5520" t="s">
        <v>2898</v>
      </c>
      <c r="B5520" t="s">
        <v>2885</v>
      </c>
      <c r="C5520" t="s">
        <v>1721</v>
      </c>
      <c r="D5520" t="s">
        <v>3247</v>
      </c>
      <c r="E5520" t="s">
        <v>1702</v>
      </c>
      <c r="H5520" t="str">
        <f>INDEX('Vensim Variables'!$B:$B,MATCH(EPS!$B5520,'Vensim Variables'!$A:$A,0))</f>
        <v>g pollutant</v>
      </c>
      <c r="I5520" t="str">
        <f t="shared" si="172"/>
        <v>CO2</v>
      </c>
      <c r="J5520">
        <f>INDEX(NoSettings!$D:$D,MATCH(EPS!$A5520,NoSettings!$A:$A,0))</f>
        <v>0</v>
      </c>
      <c r="K5520">
        <f>INDEX(GWP!$C$2:$C$13,MATCH(EPS!I5520,GWP!$B$2:$B$13,0))</f>
        <v>1</v>
      </c>
      <c r="L5520" s="4">
        <f t="shared" si="173"/>
        <v>0</v>
      </c>
    </row>
    <row r="5521" spans="1:12">
      <c r="A5521" t="s">
        <v>2899</v>
      </c>
      <c r="B5521" t="s">
        <v>2885</v>
      </c>
      <c r="C5521" t="s">
        <v>1721</v>
      </c>
      <c r="D5521" t="s">
        <v>3247</v>
      </c>
      <c r="E5521" t="s">
        <v>1705</v>
      </c>
      <c r="H5521" t="str">
        <f>INDEX('Vensim Variables'!$B:$B,MATCH(EPS!$B5521,'Vensim Variables'!$A:$A,0))</f>
        <v>g pollutant</v>
      </c>
      <c r="I5521" t="str">
        <f t="shared" si="172"/>
        <v>VOC</v>
      </c>
      <c r="J5521">
        <f>INDEX(NoSettings!$D:$D,MATCH(EPS!$A5521,NoSettings!$A:$A,0))</f>
        <v>0</v>
      </c>
      <c r="K5521">
        <f>INDEX(GWP!$C$2:$C$13,MATCH(EPS!I5521,GWP!$B$2:$B$13,0))</f>
        <v>0</v>
      </c>
      <c r="L5521" s="4">
        <f t="shared" si="173"/>
        <v>0</v>
      </c>
    </row>
    <row r="5522" spans="1:12">
      <c r="A5522" t="s">
        <v>2900</v>
      </c>
      <c r="B5522" t="s">
        <v>2885</v>
      </c>
      <c r="C5522" t="s">
        <v>1721</v>
      </c>
      <c r="D5522" t="s">
        <v>3247</v>
      </c>
      <c r="E5522" t="s">
        <v>1706</v>
      </c>
      <c r="H5522" t="str">
        <f>INDEX('Vensim Variables'!$B:$B,MATCH(EPS!$B5522,'Vensim Variables'!$A:$A,0))</f>
        <v>g pollutant</v>
      </c>
      <c r="I5522" t="str">
        <f t="shared" si="172"/>
        <v>CO</v>
      </c>
      <c r="J5522">
        <f>INDEX(NoSettings!$D:$D,MATCH(EPS!$A5522,NoSettings!$A:$A,0))</f>
        <v>0</v>
      </c>
      <c r="K5522">
        <f>INDEX(GWP!$C$2:$C$13,MATCH(EPS!I5522,GWP!$B$2:$B$13,0))</f>
        <v>0</v>
      </c>
      <c r="L5522" s="4">
        <f t="shared" si="173"/>
        <v>0</v>
      </c>
    </row>
    <row r="5523" spans="1:12">
      <c r="A5523" t="s">
        <v>2901</v>
      </c>
      <c r="B5523" t="s">
        <v>2885</v>
      </c>
      <c r="C5523" t="s">
        <v>1721</v>
      </c>
      <c r="D5523" t="s">
        <v>3247</v>
      </c>
      <c r="E5523" t="s">
        <v>1707</v>
      </c>
      <c r="H5523" t="str">
        <f>INDEX('Vensim Variables'!$B:$B,MATCH(EPS!$B5523,'Vensim Variables'!$A:$A,0))</f>
        <v>g pollutant</v>
      </c>
      <c r="I5523" t="str">
        <f t="shared" si="172"/>
        <v>NOx</v>
      </c>
      <c r="J5523">
        <f>INDEX(NoSettings!$D:$D,MATCH(EPS!$A5523,NoSettings!$A:$A,0))</f>
        <v>0</v>
      </c>
      <c r="K5523">
        <f>INDEX(GWP!$C$2:$C$13,MATCH(EPS!I5523,GWP!$B$2:$B$13,0))</f>
        <v>0</v>
      </c>
      <c r="L5523" s="4">
        <f t="shared" si="173"/>
        <v>0</v>
      </c>
    </row>
    <row r="5524" spans="1:12">
      <c r="A5524" t="s">
        <v>2902</v>
      </c>
      <c r="B5524" t="s">
        <v>2885</v>
      </c>
      <c r="C5524" t="s">
        <v>1721</v>
      </c>
      <c r="D5524" t="s">
        <v>3247</v>
      </c>
      <c r="E5524" t="s">
        <v>1708</v>
      </c>
      <c r="H5524" t="str">
        <f>INDEX('Vensim Variables'!$B:$B,MATCH(EPS!$B5524,'Vensim Variables'!$A:$A,0))</f>
        <v>g pollutant</v>
      </c>
      <c r="I5524" t="str">
        <f t="shared" si="172"/>
        <v>PM10</v>
      </c>
      <c r="J5524">
        <f>INDEX(NoSettings!$D:$D,MATCH(EPS!$A5524,NoSettings!$A:$A,0))</f>
        <v>0</v>
      </c>
      <c r="K5524">
        <f>INDEX(GWP!$C$2:$C$13,MATCH(EPS!I5524,GWP!$B$2:$B$13,0))</f>
        <v>0</v>
      </c>
      <c r="L5524" s="4">
        <f t="shared" si="173"/>
        <v>0</v>
      </c>
    </row>
    <row r="5525" spans="1:12">
      <c r="A5525" t="s">
        <v>2903</v>
      </c>
      <c r="B5525" t="s">
        <v>2885</v>
      </c>
      <c r="C5525" t="s">
        <v>1721</v>
      </c>
      <c r="D5525" t="s">
        <v>3247</v>
      </c>
      <c r="E5525" t="s">
        <v>1709</v>
      </c>
      <c r="H5525" t="str">
        <f>INDEX('Vensim Variables'!$B:$B,MATCH(EPS!$B5525,'Vensim Variables'!$A:$A,0))</f>
        <v>g pollutant</v>
      </c>
      <c r="I5525" t="str">
        <f t="shared" si="172"/>
        <v>PM25</v>
      </c>
      <c r="J5525">
        <f>INDEX(NoSettings!$D:$D,MATCH(EPS!$A5525,NoSettings!$A:$A,0))</f>
        <v>0</v>
      </c>
      <c r="K5525">
        <f>INDEX(GWP!$C$2:$C$13,MATCH(EPS!I5525,GWP!$B$2:$B$13,0))</f>
        <v>0</v>
      </c>
      <c r="L5525" s="4">
        <f t="shared" si="173"/>
        <v>0</v>
      </c>
    </row>
    <row r="5526" spans="1:12">
      <c r="A5526" t="s">
        <v>2904</v>
      </c>
      <c r="B5526" t="s">
        <v>2885</v>
      </c>
      <c r="C5526" t="s">
        <v>1721</v>
      </c>
      <c r="D5526" t="s">
        <v>3247</v>
      </c>
      <c r="E5526" t="s">
        <v>1710</v>
      </c>
      <c r="H5526" t="str">
        <f>INDEX('Vensim Variables'!$B:$B,MATCH(EPS!$B5526,'Vensim Variables'!$A:$A,0))</f>
        <v>g pollutant</v>
      </c>
      <c r="I5526" t="str">
        <f t="shared" si="172"/>
        <v>SOx</v>
      </c>
      <c r="J5526">
        <f>INDEX(NoSettings!$D:$D,MATCH(EPS!$A5526,NoSettings!$A:$A,0))</f>
        <v>0</v>
      </c>
      <c r="K5526">
        <f>INDEX(GWP!$C$2:$C$13,MATCH(EPS!I5526,GWP!$B$2:$B$13,0))</f>
        <v>0</v>
      </c>
      <c r="L5526" s="4">
        <f t="shared" si="173"/>
        <v>0</v>
      </c>
    </row>
    <row r="5527" spans="1:12">
      <c r="A5527" t="s">
        <v>2905</v>
      </c>
      <c r="B5527" t="s">
        <v>2885</v>
      </c>
      <c r="C5527" t="s">
        <v>1721</v>
      </c>
      <c r="D5527" t="s">
        <v>3247</v>
      </c>
      <c r="E5527" t="s">
        <v>1711</v>
      </c>
      <c r="H5527" t="str">
        <f>INDEX('Vensim Variables'!$B:$B,MATCH(EPS!$B5527,'Vensim Variables'!$A:$A,0))</f>
        <v>g pollutant</v>
      </c>
      <c r="I5527" t="str">
        <f t="shared" si="172"/>
        <v>BC</v>
      </c>
      <c r="J5527">
        <f>INDEX(NoSettings!$D:$D,MATCH(EPS!$A5527,NoSettings!$A:$A,0))</f>
        <v>0</v>
      </c>
      <c r="K5527">
        <f>INDEX(GWP!$C$2:$C$13,MATCH(EPS!I5527,GWP!$B$2:$B$13,0))</f>
        <v>0</v>
      </c>
      <c r="L5527" s="4">
        <f t="shared" si="173"/>
        <v>0</v>
      </c>
    </row>
    <row r="5528" spans="1:12">
      <c r="A5528" t="s">
        <v>2906</v>
      </c>
      <c r="B5528" t="s">
        <v>2885</v>
      </c>
      <c r="C5528" t="s">
        <v>1721</v>
      </c>
      <c r="D5528" t="s">
        <v>3247</v>
      </c>
      <c r="E5528" t="s">
        <v>1712</v>
      </c>
      <c r="H5528" t="str">
        <f>INDEX('Vensim Variables'!$B:$B,MATCH(EPS!$B5528,'Vensim Variables'!$A:$A,0))</f>
        <v>g pollutant</v>
      </c>
      <c r="I5528" t="str">
        <f t="shared" si="172"/>
        <v>OC</v>
      </c>
      <c r="J5528">
        <f>INDEX(NoSettings!$D:$D,MATCH(EPS!$A5528,NoSettings!$A:$A,0))</f>
        <v>0</v>
      </c>
      <c r="K5528">
        <f>INDEX(GWP!$C$2:$C$13,MATCH(EPS!I5528,GWP!$B$2:$B$13,0))</f>
        <v>0</v>
      </c>
      <c r="L5528" s="4">
        <f t="shared" si="173"/>
        <v>0</v>
      </c>
    </row>
    <row r="5529" spans="1:12">
      <c r="A5529" t="s">
        <v>2907</v>
      </c>
      <c r="B5529" t="s">
        <v>2885</v>
      </c>
      <c r="C5529" t="s">
        <v>1721</v>
      </c>
      <c r="D5529" t="s">
        <v>3247</v>
      </c>
      <c r="E5529" t="s">
        <v>1713</v>
      </c>
      <c r="H5529" t="str">
        <f>INDEX('Vensim Variables'!$B:$B,MATCH(EPS!$B5529,'Vensim Variables'!$A:$A,0))</f>
        <v>g pollutant</v>
      </c>
      <c r="I5529" t="str">
        <f t="shared" si="172"/>
        <v>CH4</v>
      </c>
      <c r="J5529">
        <f>INDEX(NoSettings!$D:$D,MATCH(EPS!$A5529,NoSettings!$A:$A,0))</f>
        <v>0</v>
      </c>
      <c r="K5529">
        <f>INDEX(GWP!$C$2:$C$13,MATCH(EPS!I5529,GWP!$B$2:$B$13,0))</f>
        <v>28</v>
      </c>
      <c r="L5529" s="4">
        <f t="shared" si="173"/>
        <v>0</v>
      </c>
    </row>
    <row r="5530" spans="1:12">
      <c r="A5530" t="s">
        <v>2908</v>
      </c>
      <c r="B5530" t="s">
        <v>2885</v>
      </c>
      <c r="C5530" t="s">
        <v>1721</v>
      </c>
      <c r="D5530" t="s">
        <v>3247</v>
      </c>
      <c r="E5530" t="s">
        <v>1714</v>
      </c>
      <c r="H5530" t="str">
        <f>INDEX('Vensim Variables'!$B:$B,MATCH(EPS!$B5530,'Vensim Variables'!$A:$A,0))</f>
        <v>g pollutant</v>
      </c>
      <c r="I5530" t="str">
        <f t="shared" si="172"/>
        <v>N2O</v>
      </c>
      <c r="J5530">
        <f>INDEX(NoSettings!$D:$D,MATCH(EPS!$A5530,NoSettings!$A:$A,0))</f>
        <v>0</v>
      </c>
      <c r="K5530">
        <f>INDEX(GWP!$C$2:$C$13,MATCH(EPS!I5530,GWP!$B$2:$B$13,0))</f>
        <v>265</v>
      </c>
      <c r="L5530" s="4">
        <f t="shared" si="173"/>
        <v>0</v>
      </c>
    </row>
    <row r="5531" spans="1:12">
      <c r="A5531" t="s">
        <v>2909</v>
      </c>
      <c r="B5531" t="s">
        <v>2885</v>
      </c>
      <c r="C5531" t="s">
        <v>1721</v>
      </c>
      <c r="D5531" t="s">
        <v>3247</v>
      </c>
      <c r="E5531" t="s">
        <v>1715</v>
      </c>
      <c r="H5531" t="str">
        <f>INDEX('Vensim Variables'!$B:$B,MATCH(EPS!$B5531,'Vensim Variables'!$A:$A,0))</f>
        <v>g pollutant</v>
      </c>
      <c r="I5531" t="str">
        <f t="shared" si="172"/>
        <v>F gases</v>
      </c>
      <c r="J5531">
        <f>INDEX(NoSettings!$D:$D,MATCH(EPS!$A5531,NoSettings!$A:$A,0))</f>
        <v>0</v>
      </c>
      <c r="K5531">
        <f>INDEX(GWP!$C$2:$C$13,MATCH(EPS!I5531,GWP!$B$2:$B$13,0))</f>
        <v>1</v>
      </c>
      <c r="L5531" s="4">
        <f t="shared" si="173"/>
        <v>0</v>
      </c>
    </row>
    <row r="5532" spans="1:12">
      <c r="A5532" t="s">
        <v>2910</v>
      </c>
      <c r="B5532" t="s">
        <v>2885</v>
      </c>
      <c r="C5532" t="s">
        <v>1721</v>
      </c>
      <c r="D5532" t="s">
        <v>3248</v>
      </c>
      <c r="E5532" t="s">
        <v>1702</v>
      </c>
      <c r="H5532" t="str">
        <f>INDEX('Vensim Variables'!$B:$B,MATCH(EPS!$B5532,'Vensim Variables'!$A:$A,0))</f>
        <v>g pollutant</v>
      </c>
      <c r="I5532" t="str">
        <f t="shared" si="172"/>
        <v>CO2</v>
      </c>
      <c r="J5532">
        <f>INDEX(NoSettings!$D:$D,MATCH(EPS!$A5532,NoSettings!$A:$A,0))</f>
        <v>222129000000000</v>
      </c>
      <c r="K5532">
        <f>INDEX(GWP!$C$2:$C$13,MATCH(EPS!I5532,GWP!$B$2:$B$13,0))</f>
        <v>1</v>
      </c>
      <c r="L5532" s="4">
        <f t="shared" si="173"/>
        <v>222.12899999999999</v>
      </c>
    </row>
    <row r="5533" spans="1:12">
      <c r="A5533" t="s">
        <v>2911</v>
      </c>
      <c r="B5533" t="s">
        <v>2885</v>
      </c>
      <c r="C5533" t="s">
        <v>1721</v>
      </c>
      <c r="D5533" t="s">
        <v>3248</v>
      </c>
      <c r="E5533" t="s">
        <v>1705</v>
      </c>
      <c r="H5533" t="str">
        <f>INDEX('Vensim Variables'!$B:$B,MATCH(EPS!$B5533,'Vensim Variables'!$A:$A,0))</f>
        <v>g pollutant</v>
      </c>
      <c r="I5533" t="str">
        <f t="shared" si="172"/>
        <v>VOC</v>
      </c>
      <c r="J5533">
        <f>INDEX(NoSettings!$D:$D,MATCH(EPS!$A5533,NoSettings!$A:$A,0))</f>
        <v>23351600000</v>
      </c>
      <c r="K5533">
        <f>INDEX(GWP!$C$2:$C$13,MATCH(EPS!I5533,GWP!$B$2:$B$13,0))</f>
        <v>0</v>
      </c>
      <c r="L5533" s="4">
        <f t="shared" si="173"/>
        <v>0</v>
      </c>
    </row>
    <row r="5534" spans="1:12">
      <c r="A5534" t="s">
        <v>2912</v>
      </c>
      <c r="B5534" t="s">
        <v>2885</v>
      </c>
      <c r="C5534" t="s">
        <v>1721</v>
      </c>
      <c r="D5534" t="s">
        <v>3248</v>
      </c>
      <c r="E5534" t="s">
        <v>1706</v>
      </c>
      <c r="H5534" t="str">
        <f>INDEX('Vensim Variables'!$B:$B,MATCH(EPS!$B5534,'Vensim Variables'!$A:$A,0))</f>
        <v>g pollutant</v>
      </c>
      <c r="I5534" t="str">
        <f t="shared" si="172"/>
        <v>CO</v>
      </c>
      <c r="J5534">
        <f>INDEX(NoSettings!$D:$D,MATCH(EPS!$A5534,NoSettings!$A:$A,0))</f>
        <v>129874000000</v>
      </c>
      <c r="K5534">
        <f>INDEX(GWP!$C$2:$C$13,MATCH(EPS!I5534,GWP!$B$2:$B$13,0))</f>
        <v>0</v>
      </c>
      <c r="L5534" s="4">
        <f t="shared" si="173"/>
        <v>0</v>
      </c>
    </row>
    <row r="5535" spans="1:12">
      <c r="A5535" t="s">
        <v>2913</v>
      </c>
      <c r="B5535" t="s">
        <v>2885</v>
      </c>
      <c r="C5535" t="s">
        <v>1721</v>
      </c>
      <c r="D5535" t="s">
        <v>3248</v>
      </c>
      <c r="E5535" t="s">
        <v>1707</v>
      </c>
      <c r="H5535" t="str">
        <f>INDEX('Vensim Variables'!$B:$B,MATCH(EPS!$B5535,'Vensim Variables'!$A:$A,0))</f>
        <v>g pollutant</v>
      </c>
      <c r="I5535" t="str">
        <f t="shared" si="172"/>
        <v>NOx</v>
      </c>
      <c r="J5535">
        <f>INDEX(NoSettings!$D:$D,MATCH(EPS!$A5535,NoSettings!$A:$A,0))</f>
        <v>163181000000</v>
      </c>
      <c r="K5535">
        <f>INDEX(GWP!$C$2:$C$13,MATCH(EPS!I5535,GWP!$B$2:$B$13,0))</f>
        <v>0</v>
      </c>
      <c r="L5535" s="4">
        <f t="shared" si="173"/>
        <v>0</v>
      </c>
    </row>
    <row r="5536" spans="1:12">
      <c r="A5536" t="s">
        <v>2914</v>
      </c>
      <c r="B5536" t="s">
        <v>2885</v>
      </c>
      <c r="C5536" t="s">
        <v>1721</v>
      </c>
      <c r="D5536" t="s">
        <v>3248</v>
      </c>
      <c r="E5536" t="s">
        <v>1708</v>
      </c>
      <c r="H5536" t="str">
        <f>INDEX('Vensim Variables'!$B:$B,MATCH(EPS!$B5536,'Vensim Variables'!$A:$A,0))</f>
        <v>g pollutant</v>
      </c>
      <c r="I5536" t="str">
        <f t="shared" si="172"/>
        <v>PM10</v>
      </c>
      <c r="J5536">
        <f>INDEX(NoSettings!$D:$D,MATCH(EPS!$A5536,NoSettings!$A:$A,0))</f>
        <v>95663000000</v>
      </c>
      <c r="K5536">
        <f>INDEX(GWP!$C$2:$C$13,MATCH(EPS!I5536,GWP!$B$2:$B$13,0))</f>
        <v>0</v>
      </c>
      <c r="L5536" s="4">
        <f t="shared" si="173"/>
        <v>0</v>
      </c>
    </row>
    <row r="5537" spans="1:12">
      <c r="A5537" t="s">
        <v>2915</v>
      </c>
      <c r="B5537" t="s">
        <v>2885</v>
      </c>
      <c r="C5537" t="s">
        <v>1721</v>
      </c>
      <c r="D5537" t="s">
        <v>3248</v>
      </c>
      <c r="E5537" t="s">
        <v>1709</v>
      </c>
      <c r="H5537" t="str">
        <f>INDEX('Vensim Variables'!$B:$B,MATCH(EPS!$B5537,'Vensim Variables'!$A:$A,0))</f>
        <v>g pollutant</v>
      </c>
      <c r="I5537" t="str">
        <f t="shared" si="172"/>
        <v>PM25</v>
      </c>
      <c r="J5537">
        <f>INDEX(NoSettings!$D:$D,MATCH(EPS!$A5537,NoSettings!$A:$A,0))</f>
        <v>89161500000</v>
      </c>
      <c r="K5537">
        <f>INDEX(GWP!$C$2:$C$13,MATCH(EPS!I5537,GWP!$B$2:$B$13,0))</f>
        <v>0</v>
      </c>
      <c r="L5537" s="4">
        <f t="shared" si="173"/>
        <v>0</v>
      </c>
    </row>
    <row r="5538" spans="1:12">
      <c r="A5538" t="s">
        <v>2916</v>
      </c>
      <c r="B5538" t="s">
        <v>2885</v>
      </c>
      <c r="C5538" t="s">
        <v>1721</v>
      </c>
      <c r="D5538" t="s">
        <v>3248</v>
      </c>
      <c r="E5538" t="s">
        <v>1710</v>
      </c>
      <c r="H5538" t="str">
        <f>INDEX('Vensim Variables'!$B:$B,MATCH(EPS!$B5538,'Vensim Variables'!$A:$A,0))</f>
        <v>g pollutant</v>
      </c>
      <c r="I5538" t="str">
        <f t="shared" si="172"/>
        <v>SOx</v>
      </c>
      <c r="J5538">
        <f>INDEX(NoSettings!$D:$D,MATCH(EPS!$A5538,NoSettings!$A:$A,0))</f>
        <v>1096830000</v>
      </c>
      <c r="K5538">
        <f>INDEX(GWP!$C$2:$C$13,MATCH(EPS!I5538,GWP!$B$2:$B$13,0))</f>
        <v>0</v>
      </c>
      <c r="L5538" s="4">
        <f t="shared" si="173"/>
        <v>0</v>
      </c>
    </row>
    <row r="5539" spans="1:12">
      <c r="A5539" t="s">
        <v>2917</v>
      </c>
      <c r="B5539" t="s">
        <v>2885</v>
      </c>
      <c r="C5539" t="s">
        <v>1721</v>
      </c>
      <c r="D5539" t="s">
        <v>3248</v>
      </c>
      <c r="E5539" t="s">
        <v>1711</v>
      </c>
      <c r="H5539" t="str">
        <f>INDEX('Vensim Variables'!$B:$B,MATCH(EPS!$B5539,'Vensim Variables'!$A:$A,0))</f>
        <v>g pollutant</v>
      </c>
      <c r="I5539" t="str">
        <f t="shared" si="172"/>
        <v>BC</v>
      </c>
      <c r="J5539">
        <f>INDEX(NoSettings!$D:$D,MATCH(EPS!$A5539,NoSettings!$A:$A,0))</f>
        <v>3018380000</v>
      </c>
      <c r="K5539">
        <f>INDEX(GWP!$C$2:$C$13,MATCH(EPS!I5539,GWP!$B$2:$B$13,0))</f>
        <v>0</v>
      </c>
      <c r="L5539" s="4">
        <f t="shared" si="173"/>
        <v>0</v>
      </c>
    </row>
    <row r="5540" spans="1:12">
      <c r="A5540" t="s">
        <v>2918</v>
      </c>
      <c r="B5540" t="s">
        <v>2885</v>
      </c>
      <c r="C5540" t="s">
        <v>1721</v>
      </c>
      <c r="D5540" t="s">
        <v>3248</v>
      </c>
      <c r="E5540" t="s">
        <v>1712</v>
      </c>
      <c r="H5540" t="str">
        <f>INDEX('Vensim Variables'!$B:$B,MATCH(EPS!$B5540,'Vensim Variables'!$A:$A,0))</f>
        <v>g pollutant</v>
      </c>
      <c r="I5540" t="str">
        <f t="shared" si="172"/>
        <v>OC</v>
      </c>
      <c r="J5540">
        <f>INDEX(NoSettings!$D:$D,MATCH(EPS!$A5540,NoSettings!$A:$A,0))</f>
        <v>57813900000</v>
      </c>
      <c r="K5540">
        <f>INDEX(GWP!$C$2:$C$13,MATCH(EPS!I5540,GWP!$B$2:$B$13,0))</f>
        <v>0</v>
      </c>
      <c r="L5540" s="4">
        <f t="shared" si="173"/>
        <v>0</v>
      </c>
    </row>
    <row r="5541" spans="1:12">
      <c r="A5541" t="s">
        <v>2919</v>
      </c>
      <c r="B5541" t="s">
        <v>2885</v>
      </c>
      <c r="C5541" t="s">
        <v>1721</v>
      </c>
      <c r="D5541" t="s">
        <v>3248</v>
      </c>
      <c r="E5541" t="s">
        <v>1713</v>
      </c>
      <c r="H5541" t="str">
        <f>INDEX('Vensim Variables'!$B:$B,MATCH(EPS!$B5541,'Vensim Variables'!$A:$A,0))</f>
        <v>g pollutant</v>
      </c>
      <c r="I5541" t="str">
        <f t="shared" si="172"/>
        <v>CH4</v>
      </c>
      <c r="J5541">
        <f>INDEX(NoSettings!$D:$D,MATCH(EPS!$A5541,NoSettings!$A:$A,0))</f>
        <v>18353100000</v>
      </c>
      <c r="K5541">
        <f>INDEX(GWP!$C$2:$C$13,MATCH(EPS!I5541,GWP!$B$2:$B$13,0))</f>
        <v>28</v>
      </c>
      <c r="L5541" s="4">
        <f t="shared" si="173"/>
        <v>0.51388679999999998</v>
      </c>
    </row>
    <row r="5542" spans="1:12">
      <c r="A5542" t="s">
        <v>2920</v>
      </c>
      <c r="B5542" t="s">
        <v>2885</v>
      </c>
      <c r="C5542" t="s">
        <v>1721</v>
      </c>
      <c r="D5542" t="s">
        <v>3248</v>
      </c>
      <c r="E5542" t="s">
        <v>1714</v>
      </c>
      <c r="H5542" t="str">
        <f>INDEX('Vensim Variables'!$B:$B,MATCH(EPS!$B5542,'Vensim Variables'!$A:$A,0))</f>
        <v>g pollutant</v>
      </c>
      <c r="I5542" t="str">
        <f t="shared" si="172"/>
        <v>N2O</v>
      </c>
      <c r="J5542">
        <f>INDEX(NoSettings!$D:$D,MATCH(EPS!$A5542,NoSettings!$A:$A,0))</f>
        <v>322351000</v>
      </c>
      <c r="K5542">
        <f>INDEX(GWP!$C$2:$C$13,MATCH(EPS!I5542,GWP!$B$2:$B$13,0))</f>
        <v>265</v>
      </c>
      <c r="L5542" s="4">
        <f t="shared" si="173"/>
        <v>8.5423015000000005E-2</v>
      </c>
    </row>
    <row r="5543" spans="1:12">
      <c r="A5543" t="s">
        <v>2921</v>
      </c>
      <c r="B5543" t="s">
        <v>2885</v>
      </c>
      <c r="C5543" t="s">
        <v>1721</v>
      </c>
      <c r="D5543" t="s">
        <v>3248</v>
      </c>
      <c r="E5543" t="s">
        <v>1715</v>
      </c>
      <c r="H5543" t="str">
        <f>INDEX('Vensim Variables'!$B:$B,MATCH(EPS!$B5543,'Vensim Variables'!$A:$A,0))</f>
        <v>g pollutant</v>
      </c>
      <c r="I5543" t="str">
        <f t="shared" si="172"/>
        <v>F gases</v>
      </c>
      <c r="J5543">
        <f>INDEX(NoSettings!$D:$D,MATCH(EPS!$A5543,NoSettings!$A:$A,0))</f>
        <v>0</v>
      </c>
      <c r="K5543">
        <f>INDEX(GWP!$C$2:$C$13,MATCH(EPS!I5543,GWP!$B$2:$B$13,0))</f>
        <v>1</v>
      </c>
      <c r="L5543" s="4">
        <f t="shared" si="173"/>
        <v>0</v>
      </c>
    </row>
    <row r="5544" spans="1:12">
      <c r="A5544" t="s">
        <v>2922</v>
      </c>
      <c r="B5544" t="s">
        <v>2885</v>
      </c>
      <c r="C5544" t="s">
        <v>1721</v>
      </c>
      <c r="D5544" t="s">
        <v>3249</v>
      </c>
      <c r="E5544" t="s">
        <v>1702</v>
      </c>
      <c r="H5544" t="str">
        <f>INDEX('Vensim Variables'!$B:$B,MATCH(EPS!$B5544,'Vensim Variables'!$A:$A,0))</f>
        <v>g pollutant</v>
      </c>
      <c r="I5544" t="str">
        <f t="shared" si="172"/>
        <v>CO2</v>
      </c>
      <c r="J5544">
        <f>INDEX(NoSettings!$D:$D,MATCH(EPS!$A5544,NoSettings!$A:$A,0))</f>
        <v>26006000000000</v>
      </c>
      <c r="K5544">
        <f>INDEX(GWP!$C$2:$C$13,MATCH(EPS!I5544,GWP!$B$2:$B$13,0))</f>
        <v>1</v>
      </c>
      <c r="L5544" s="4">
        <f t="shared" si="173"/>
        <v>26.006</v>
      </c>
    </row>
    <row r="5545" spans="1:12">
      <c r="A5545" t="s">
        <v>2923</v>
      </c>
      <c r="B5545" t="s">
        <v>2885</v>
      </c>
      <c r="C5545" t="s">
        <v>1721</v>
      </c>
      <c r="D5545" t="s">
        <v>3249</v>
      </c>
      <c r="E5545" t="s">
        <v>1705</v>
      </c>
      <c r="H5545" t="str">
        <f>INDEX('Vensim Variables'!$B:$B,MATCH(EPS!$B5545,'Vensim Variables'!$A:$A,0))</f>
        <v>g pollutant</v>
      </c>
      <c r="I5545" t="str">
        <f t="shared" si="172"/>
        <v>VOC</v>
      </c>
      <c r="J5545">
        <f>INDEX(NoSettings!$D:$D,MATCH(EPS!$A5545,NoSettings!$A:$A,0))</f>
        <v>1890330000</v>
      </c>
      <c r="K5545">
        <f>INDEX(GWP!$C$2:$C$13,MATCH(EPS!I5545,GWP!$B$2:$B$13,0))</f>
        <v>0</v>
      </c>
      <c r="L5545" s="4">
        <f t="shared" si="173"/>
        <v>0</v>
      </c>
    </row>
    <row r="5546" spans="1:12">
      <c r="A5546" t="s">
        <v>2924</v>
      </c>
      <c r="B5546" t="s">
        <v>2885</v>
      </c>
      <c r="C5546" t="s">
        <v>1721</v>
      </c>
      <c r="D5546" t="s">
        <v>3249</v>
      </c>
      <c r="E5546" t="s">
        <v>1706</v>
      </c>
      <c r="H5546" t="str">
        <f>INDEX('Vensim Variables'!$B:$B,MATCH(EPS!$B5546,'Vensim Variables'!$A:$A,0))</f>
        <v>g pollutant</v>
      </c>
      <c r="I5546" t="str">
        <f t="shared" si="172"/>
        <v>CO</v>
      </c>
      <c r="J5546">
        <f>INDEX(NoSettings!$D:$D,MATCH(EPS!$A5546,NoSettings!$A:$A,0))</f>
        <v>12634200000</v>
      </c>
      <c r="K5546">
        <f>INDEX(GWP!$C$2:$C$13,MATCH(EPS!I5546,GWP!$B$2:$B$13,0))</f>
        <v>0</v>
      </c>
      <c r="L5546" s="4">
        <f t="shared" si="173"/>
        <v>0</v>
      </c>
    </row>
    <row r="5547" spans="1:12">
      <c r="A5547" t="s">
        <v>2925</v>
      </c>
      <c r="B5547" t="s">
        <v>2885</v>
      </c>
      <c r="C5547" t="s">
        <v>1721</v>
      </c>
      <c r="D5547" t="s">
        <v>3249</v>
      </c>
      <c r="E5547" t="s">
        <v>1707</v>
      </c>
      <c r="H5547" t="str">
        <f>INDEX('Vensim Variables'!$B:$B,MATCH(EPS!$B5547,'Vensim Variables'!$A:$A,0))</f>
        <v>g pollutant</v>
      </c>
      <c r="I5547" t="str">
        <f t="shared" si="172"/>
        <v>NOx</v>
      </c>
      <c r="J5547">
        <f>INDEX(NoSettings!$D:$D,MATCH(EPS!$A5547,NoSettings!$A:$A,0))</f>
        <v>30926300000</v>
      </c>
      <c r="K5547">
        <f>INDEX(GWP!$C$2:$C$13,MATCH(EPS!I5547,GWP!$B$2:$B$13,0))</f>
        <v>0</v>
      </c>
      <c r="L5547" s="4">
        <f t="shared" si="173"/>
        <v>0</v>
      </c>
    </row>
    <row r="5548" spans="1:12">
      <c r="A5548" t="s">
        <v>2926</v>
      </c>
      <c r="B5548" t="s">
        <v>2885</v>
      </c>
      <c r="C5548" t="s">
        <v>1721</v>
      </c>
      <c r="D5548" t="s">
        <v>3249</v>
      </c>
      <c r="E5548" t="s">
        <v>1708</v>
      </c>
      <c r="H5548" t="str">
        <f>INDEX('Vensim Variables'!$B:$B,MATCH(EPS!$B5548,'Vensim Variables'!$A:$A,0))</f>
        <v>g pollutant</v>
      </c>
      <c r="I5548" t="str">
        <f t="shared" si="172"/>
        <v>PM10</v>
      </c>
      <c r="J5548">
        <f>INDEX(NoSettings!$D:$D,MATCH(EPS!$A5548,NoSettings!$A:$A,0))</f>
        <v>2826350000</v>
      </c>
      <c r="K5548">
        <f>INDEX(GWP!$C$2:$C$13,MATCH(EPS!I5548,GWP!$B$2:$B$13,0))</f>
        <v>0</v>
      </c>
      <c r="L5548" s="4">
        <f t="shared" si="173"/>
        <v>0</v>
      </c>
    </row>
    <row r="5549" spans="1:12">
      <c r="A5549" t="s">
        <v>2927</v>
      </c>
      <c r="B5549" t="s">
        <v>2885</v>
      </c>
      <c r="C5549" t="s">
        <v>1721</v>
      </c>
      <c r="D5549" t="s">
        <v>3249</v>
      </c>
      <c r="E5549" t="s">
        <v>1709</v>
      </c>
      <c r="H5549" t="str">
        <f>INDEX('Vensim Variables'!$B:$B,MATCH(EPS!$B5549,'Vensim Variables'!$A:$A,0))</f>
        <v>g pollutant</v>
      </c>
      <c r="I5549" t="str">
        <f t="shared" si="172"/>
        <v>PM25</v>
      </c>
      <c r="J5549">
        <f>INDEX(NoSettings!$D:$D,MATCH(EPS!$A5549,NoSettings!$A:$A,0))</f>
        <v>2555600000</v>
      </c>
      <c r="K5549">
        <f>INDEX(GWP!$C$2:$C$13,MATCH(EPS!I5549,GWP!$B$2:$B$13,0))</f>
        <v>0</v>
      </c>
      <c r="L5549" s="4">
        <f t="shared" si="173"/>
        <v>0</v>
      </c>
    </row>
    <row r="5550" spans="1:12">
      <c r="A5550" t="s">
        <v>2928</v>
      </c>
      <c r="B5550" t="s">
        <v>2885</v>
      </c>
      <c r="C5550" t="s">
        <v>1721</v>
      </c>
      <c r="D5550" t="s">
        <v>3249</v>
      </c>
      <c r="E5550" t="s">
        <v>1710</v>
      </c>
      <c r="H5550" t="str">
        <f>INDEX('Vensim Variables'!$B:$B,MATCH(EPS!$B5550,'Vensim Variables'!$A:$A,0))</f>
        <v>g pollutant</v>
      </c>
      <c r="I5550" t="str">
        <f t="shared" si="172"/>
        <v>SOx</v>
      </c>
      <c r="J5550">
        <f>INDEX(NoSettings!$D:$D,MATCH(EPS!$A5550,NoSettings!$A:$A,0))</f>
        <v>1460290000</v>
      </c>
      <c r="K5550">
        <f>INDEX(GWP!$C$2:$C$13,MATCH(EPS!I5550,GWP!$B$2:$B$13,0))</f>
        <v>0</v>
      </c>
      <c r="L5550" s="4">
        <f t="shared" si="173"/>
        <v>0</v>
      </c>
    </row>
    <row r="5551" spans="1:12">
      <c r="A5551" t="s">
        <v>2929</v>
      </c>
      <c r="B5551" t="s">
        <v>2885</v>
      </c>
      <c r="C5551" t="s">
        <v>1721</v>
      </c>
      <c r="D5551" t="s">
        <v>3249</v>
      </c>
      <c r="E5551" t="s">
        <v>1711</v>
      </c>
      <c r="H5551" t="str">
        <f>INDEX('Vensim Variables'!$B:$B,MATCH(EPS!$B5551,'Vensim Variables'!$A:$A,0))</f>
        <v>g pollutant</v>
      </c>
      <c r="I5551" t="str">
        <f t="shared" si="172"/>
        <v>BC</v>
      </c>
      <c r="J5551">
        <f>INDEX(NoSettings!$D:$D,MATCH(EPS!$A5551,NoSettings!$A:$A,0))</f>
        <v>298528000</v>
      </c>
      <c r="K5551">
        <f>INDEX(GWP!$C$2:$C$13,MATCH(EPS!I5551,GWP!$B$2:$B$13,0))</f>
        <v>0</v>
      </c>
      <c r="L5551" s="4">
        <f t="shared" si="173"/>
        <v>0</v>
      </c>
    </row>
    <row r="5552" spans="1:12">
      <c r="A5552" t="s">
        <v>2930</v>
      </c>
      <c r="B5552" t="s">
        <v>2885</v>
      </c>
      <c r="C5552" t="s">
        <v>1721</v>
      </c>
      <c r="D5552" t="s">
        <v>3249</v>
      </c>
      <c r="E5552" t="s">
        <v>1712</v>
      </c>
      <c r="H5552" t="str">
        <f>INDEX('Vensim Variables'!$B:$B,MATCH(EPS!$B5552,'Vensim Variables'!$A:$A,0))</f>
        <v>g pollutant</v>
      </c>
      <c r="I5552" t="str">
        <f t="shared" si="172"/>
        <v>OC</v>
      </c>
      <c r="J5552">
        <f>INDEX(NoSettings!$D:$D,MATCH(EPS!$A5552,NoSettings!$A:$A,0))</f>
        <v>581584000</v>
      </c>
      <c r="K5552">
        <f>INDEX(GWP!$C$2:$C$13,MATCH(EPS!I5552,GWP!$B$2:$B$13,0))</f>
        <v>0</v>
      </c>
      <c r="L5552" s="4">
        <f t="shared" si="173"/>
        <v>0</v>
      </c>
    </row>
    <row r="5553" spans="1:12">
      <c r="A5553" t="s">
        <v>2931</v>
      </c>
      <c r="B5553" t="s">
        <v>2885</v>
      </c>
      <c r="C5553" t="s">
        <v>1721</v>
      </c>
      <c r="D5553" t="s">
        <v>3249</v>
      </c>
      <c r="E5553" t="s">
        <v>1713</v>
      </c>
      <c r="H5553" t="str">
        <f>INDEX('Vensim Variables'!$B:$B,MATCH(EPS!$B5553,'Vensim Variables'!$A:$A,0))</f>
        <v>g pollutant</v>
      </c>
      <c r="I5553" t="str">
        <f t="shared" si="172"/>
        <v>CH4</v>
      </c>
      <c r="J5553">
        <f>INDEX(NoSettings!$D:$D,MATCH(EPS!$A5553,NoSettings!$A:$A,0))</f>
        <v>1054870000</v>
      </c>
      <c r="K5553">
        <f>INDEX(GWP!$C$2:$C$13,MATCH(EPS!I5553,GWP!$B$2:$B$13,0))</f>
        <v>28</v>
      </c>
      <c r="L5553" s="4">
        <f t="shared" si="173"/>
        <v>2.9536360000000001E-2</v>
      </c>
    </row>
    <row r="5554" spans="1:12">
      <c r="A5554" t="s">
        <v>2932</v>
      </c>
      <c r="B5554" t="s">
        <v>2885</v>
      </c>
      <c r="C5554" t="s">
        <v>1721</v>
      </c>
      <c r="D5554" t="s">
        <v>3249</v>
      </c>
      <c r="E5554" t="s">
        <v>1714</v>
      </c>
      <c r="H5554" t="str">
        <f>INDEX('Vensim Variables'!$B:$B,MATCH(EPS!$B5554,'Vensim Variables'!$A:$A,0))</f>
        <v>g pollutant</v>
      </c>
      <c r="I5554" t="str">
        <f t="shared" si="172"/>
        <v>N2O</v>
      </c>
      <c r="J5554">
        <f>INDEX(NoSettings!$D:$D,MATCH(EPS!$A5554,NoSettings!$A:$A,0))</f>
        <v>210974000</v>
      </c>
      <c r="K5554">
        <f>INDEX(GWP!$C$2:$C$13,MATCH(EPS!I5554,GWP!$B$2:$B$13,0))</f>
        <v>265</v>
      </c>
      <c r="L5554" s="4">
        <f t="shared" si="173"/>
        <v>5.5908109999999997E-2</v>
      </c>
    </row>
    <row r="5555" spans="1:12">
      <c r="A5555" t="s">
        <v>2933</v>
      </c>
      <c r="B5555" t="s">
        <v>2885</v>
      </c>
      <c r="C5555" t="s">
        <v>1721</v>
      </c>
      <c r="D5555" t="s">
        <v>3249</v>
      </c>
      <c r="E5555" t="s">
        <v>1715</v>
      </c>
      <c r="H5555" t="str">
        <f>INDEX('Vensim Variables'!$B:$B,MATCH(EPS!$B5555,'Vensim Variables'!$A:$A,0))</f>
        <v>g pollutant</v>
      </c>
      <c r="I5555" t="str">
        <f t="shared" si="172"/>
        <v>F gases</v>
      </c>
      <c r="J5555">
        <f>INDEX(NoSettings!$D:$D,MATCH(EPS!$A5555,NoSettings!$A:$A,0))</f>
        <v>0</v>
      </c>
      <c r="K5555">
        <f>INDEX(GWP!$C$2:$C$13,MATCH(EPS!I5555,GWP!$B$2:$B$13,0))</f>
        <v>1</v>
      </c>
      <c r="L5555" s="4">
        <f t="shared" si="173"/>
        <v>0</v>
      </c>
    </row>
    <row r="5556" spans="1:12">
      <c r="A5556" t="s">
        <v>2934</v>
      </c>
      <c r="B5556" t="s">
        <v>2885</v>
      </c>
      <c r="C5556" t="s">
        <v>1721</v>
      </c>
      <c r="D5556" t="s">
        <v>3250</v>
      </c>
      <c r="E5556" t="s">
        <v>1702</v>
      </c>
      <c r="H5556" t="str">
        <f>INDEX('Vensim Variables'!$B:$B,MATCH(EPS!$B5556,'Vensim Variables'!$A:$A,0))</f>
        <v>g pollutant</v>
      </c>
      <c r="I5556" t="str">
        <f t="shared" si="172"/>
        <v>CO2</v>
      </c>
      <c r="J5556">
        <f>INDEX(NoSettings!$D:$D,MATCH(EPS!$A5556,NoSettings!$A:$A,0))</f>
        <v>0</v>
      </c>
      <c r="K5556">
        <f>INDEX(GWP!$C$2:$C$13,MATCH(EPS!I5556,GWP!$B$2:$B$13,0))</f>
        <v>1</v>
      </c>
      <c r="L5556" s="4">
        <f t="shared" si="173"/>
        <v>0</v>
      </c>
    </row>
    <row r="5557" spans="1:12">
      <c r="A5557" t="s">
        <v>2935</v>
      </c>
      <c r="B5557" t="s">
        <v>2885</v>
      </c>
      <c r="C5557" t="s">
        <v>1721</v>
      </c>
      <c r="D5557" t="s">
        <v>3250</v>
      </c>
      <c r="E5557" t="s">
        <v>1705</v>
      </c>
      <c r="H5557" t="str">
        <f>INDEX('Vensim Variables'!$B:$B,MATCH(EPS!$B5557,'Vensim Variables'!$A:$A,0))</f>
        <v>g pollutant</v>
      </c>
      <c r="I5557" t="str">
        <f t="shared" si="172"/>
        <v>VOC</v>
      </c>
      <c r="J5557">
        <f>INDEX(NoSettings!$D:$D,MATCH(EPS!$A5557,NoSettings!$A:$A,0))</f>
        <v>0</v>
      </c>
      <c r="K5557">
        <f>INDEX(GWP!$C$2:$C$13,MATCH(EPS!I5557,GWP!$B$2:$B$13,0))</f>
        <v>0</v>
      </c>
      <c r="L5557" s="4">
        <f t="shared" si="173"/>
        <v>0</v>
      </c>
    </row>
    <row r="5558" spans="1:12">
      <c r="A5558" t="s">
        <v>2936</v>
      </c>
      <c r="B5558" t="s">
        <v>2885</v>
      </c>
      <c r="C5558" t="s">
        <v>1721</v>
      </c>
      <c r="D5558" t="s">
        <v>3250</v>
      </c>
      <c r="E5558" t="s">
        <v>1706</v>
      </c>
      <c r="H5558" t="str">
        <f>INDEX('Vensim Variables'!$B:$B,MATCH(EPS!$B5558,'Vensim Variables'!$A:$A,0))</f>
        <v>g pollutant</v>
      </c>
      <c r="I5558" t="str">
        <f t="shared" si="172"/>
        <v>CO</v>
      </c>
      <c r="J5558">
        <f>INDEX(NoSettings!$D:$D,MATCH(EPS!$A5558,NoSettings!$A:$A,0))</f>
        <v>0</v>
      </c>
      <c r="K5558">
        <f>INDEX(GWP!$C$2:$C$13,MATCH(EPS!I5558,GWP!$B$2:$B$13,0))</f>
        <v>0</v>
      </c>
      <c r="L5558" s="4">
        <f t="shared" si="173"/>
        <v>0</v>
      </c>
    </row>
    <row r="5559" spans="1:12">
      <c r="A5559" t="s">
        <v>2937</v>
      </c>
      <c r="B5559" t="s">
        <v>2885</v>
      </c>
      <c r="C5559" t="s">
        <v>1721</v>
      </c>
      <c r="D5559" t="s">
        <v>3250</v>
      </c>
      <c r="E5559" t="s">
        <v>1707</v>
      </c>
      <c r="H5559" t="str">
        <f>INDEX('Vensim Variables'!$B:$B,MATCH(EPS!$B5559,'Vensim Variables'!$A:$A,0))</f>
        <v>g pollutant</v>
      </c>
      <c r="I5559" t="str">
        <f t="shared" si="172"/>
        <v>NOx</v>
      </c>
      <c r="J5559">
        <f>INDEX(NoSettings!$D:$D,MATCH(EPS!$A5559,NoSettings!$A:$A,0))</f>
        <v>0</v>
      </c>
      <c r="K5559">
        <f>INDEX(GWP!$C$2:$C$13,MATCH(EPS!I5559,GWP!$B$2:$B$13,0))</f>
        <v>0</v>
      </c>
      <c r="L5559" s="4">
        <f t="shared" si="173"/>
        <v>0</v>
      </c>
    </row>
    <row r="5560" spans="1:12">
      <c r="A5560" t="s">
        <v>2938</v>
      </c>
      <c r="B5560" t="s">
        <v>2885</v>
      </c>
      <c r="C5560" t="s">
        <v>1721</v>
      </c>
      <c r="D5560" t="s">
        <v>3250</v>
      </c>
      <c r="E5560" t="s">
        <v>1708</v>
      </c>
      <c r="H5560" t="str">
        <f>INDEX('Vensim Variables'!$B:$B,MATCH(EPS!$B5560,'Vensim Variables'!$A:$A,0))</f>
        <v>g pollutant</v>
      </c>
      <c r="I5560" t="str">
        <f t="shared" si="172"/>
        <v>PM10</v>
      </c>
      <c r="J5560">
        <f>INDEX(NoSettings!$D:$D,MATCH(EPS!$A5560,NoSettings!$A:$A,0))</f>
        <v>0</v>
      </c>
      <c r="K5560">
        <f>INDEX(GWP!$C$2:$C$13,MATCH(EPS!I5560,GWP!$B$2:$B$13,0))</f>
        <v>0</v>
      </c>
      <c r="L5560" s="4">
        <f t="shared" si="173"/>
        <v>0</v>
      </c>
    </row>
    <row r="5561" spans="1:12">
      <c r="A5561" t="s">
        <v>2939</v>
      </c>
      <c r="B5561" t="s">
        <v>2885</v>
      </c>
      <c r="C5561" t="s">
        <v>1721</v>
      </c>
      <c r="D5561" t="s">
        <v>3250</v>
      </c>
      <c r="E5561" t="s">
        <v>1709</v>
      </c>
      <c r="H5561" t="str">
        <f>INDEX('Vensim Variables'!$B:$B,MATCH(EPS!$B5561,'Vensim Variables'!$A:$A,0))</f>
        <v>g pollutant</v>
      </c>
      <c r="I5561" t="str">
        <f t="shared" si="172"/>
        <v>PM25</v>
      </c>
      <c r="J5561">
        <f>INDEX(NoSettings!$D:$D,MATCH(EPS!$A5561,NoSettings!$A:$A,0))</f>
        <v>0</v>
      </c>
      <c r="K5561">
        <f>INDEX(GWP!$C$2:$C$13,MATCH(EPS!I5561,GWP!$B$2:$B$13,0))</f>
        <v>0</v>
      </c>
      <c r="L5561" s="4">
        <f t="shared" si="173"/>
        <v>0</v>
      </c>
    </row>
    <row r="5562" spans="1:12">
      <c r="A5562" t="s">
        <v>2940</v>
      </c>
      <c r="B5562" t="s">
        <v>2885</v>
      </c>
      <c r="C5562" t="s">
        <v>1721</v>
      </c>
      <c r="D5562" t="s">
        <v>3250</v>
      </c>
      <c r="E5562" t="s">
        <v>1710</v>
      </c>
      <c r="H5562" t="str">
        <f>INDEX('Vensim Variables'!$B:$B,MATCH(EPS!$B5562,'Vensim Variables'!$A:$A,0))</f>
        <v>g pollutant</v>
      </c>
      <c r="I5562" t="str">
        <f t="shared" si="172"/>
        <v>SOx</v>
      </c>
      <c r="J5562">
        <f>INDEX(NoSettings!$D:$D,MATCH(EPS!$A5562,NoSettings!$A:$A,0))</f>
        <v>0</v>
      </c>
      <c r="K5562">
        <f>INDEX(GWP!$C$2:$C$13,MATCH(EPS!I5562,GWP!$B$2:$B$13,0))</f>
        <v>0</v>
      </c>
      <c r="L5562" s="4">
        <f t="shared" si="173"/>
        <v>0</v>
      </c>
    </row>
    <row r="5563" spans="1:12">
      <c r="A5563" t="s">
        <v>2941</v>
      </c>
      <c r="B5563" t="s">
        <v>2885</v>
      </c>
      <c r="C5563" t="s">
        <v>1721</v>
      </c>
      <c r="D5563" t="s">
        <v>3250</v>
      </c>
      <c r="E5563" t="s">
        <v>1711</v>
      </c>
      <c r="H5563" t="str">
        <f>INDEX('Vensim Variables'!$B:$B,MATCH(EPS!$B5563,'Vensim Variables'!$A:$A,0))</f>
        <v>g pollutant</v>
      </c>
      <c r="I5563" t="str">
        <f t="shared" si="172"/>
        <v>BC</v>
      </c>
      <c r="J5563">
        <f>INDEX(NoSettings!$D:$D,MATCH(EPS!$A5563,NoSettings!$A:$A,0))</f>
        <v>0</v>
      </c>
      <c r="K5563">
        <f>INDEX(GWP!$C$2:$C$13,MATCH(EPS!I5563,GWP!$B$2:$B$13,0))</f>
        <v>0</v>
      </c>
      <c r="L5563" s="4">
        <f t="shared" si="173"/>
        <v>0</v>
      </c>
    </row>
    <row r="5564" spans="1:12">
      <c r="A5564" t="s">
        <v>2942</v>
      </c>
      <c r="B5564" t="s">
        <v>2885</v>
      </c>
      <c r="C5564" t="s">
        <v>1721</v>
      </c>
      <c r="D5564" t="s">
        <v>3250</v>
      </c>
      <c r="E5564" t="s">
        <v>1712</v>
      </c>
      <c r="H5564" t="str">
        <f>INDEX('Vensim Variables'!$B:$B,MATCH(EPS!$B5564,'Vensim Variables'!$A:$A,0))</f>
        <v>g pollutant</v>
      </c>
      <c r="I5564" t="str">
        <f t="shared" si="172"/>
        <v>OC</v>
      </c>
      <c r="J5564">
        <f>INDEX(NoSettings!$D:$D,MATCH(EPS!$A5564,NoSettings!$A:$A,0))</f>
        <v>0</v>
      </c>
      <c r="K5564">
        <f>INDEX(GWP!$C$2:$C$13,MATCH(EPS!I5564,GWP!$B$2:$B$13,0))</f>
        <v>0</v>
      </c>
      <c r="L5564" s="4">
        <f t="shared" si="173"/>
        <v>0</v>
      </c>
    </row>
    <row r="5565" spans="1:12">
      <c r="A5565" t="s">
        <v>2943</v>
      </c>
      <c r="B5565" t="s">
        <v>2885</v>
      </c>
      <c r="C5565" t="s">
        <v>1721</v>
      </c>
      <c r="D5565" t="s">
        <v>3250</v>
      </c>
      <c r="E5565" t="s">
        <v>1713</v>
      </c>
      <c r="H5565" t="str">
        <f>INDEX('Vensim Variables'!$B:$B,MATCH(EPS!$B5565,'Vensim Variables'!$A:$A,0))</f>
        <v>g pollutant</v>
      </c>
      <c r="I5565" t="str">
        <f t="shared" si="172"/>
        <v>CH4</v>
      </c>
      <c r="J5565">
        <f>INDEX(NoSettings!$D:$D,MATCH(EPS!$A5565,NoSettings!$A:$A,0))</f>
        <v>0</v>
      </c>
      <c r="K5565">
        <f>INDEX(GWP!$C$2:$C$13,MATCH(EPS!I5565,GWP!$B$2:$B$13,0))</f>
        <v>28</v>
      </c>
      <c r="L5565" s="4">
        <f t="shared" si="173"/>
        <v>0</v>
      </c>
    </row>
    <row r="5566" spans="1:12">
      <c r="A5566" t="s">
        <v>2944</v>
      </c>
      <c r="B5566" t="s">
        <v>2885</v>
      </c>
      <c r="C5566" t="s">
        <v>1721</v>
      </c>
      <c r="D5566" t="s">
        <v>3250</v>
      </c>
      <c r="E5566" t="s">
        <v>1714</v>
      </c>
      <c r="H5566" t="str">
        <f>INDEX('Vensim Variables'!$B:$B,MATCH(EPS!$B5566,'Vensim Variables'!$A:$A,0))</f>
        <v>g pollutant</v>
      </c>
      <c r="I5566" t="str">
        <f t="shared" si="172"/>
        <v>N2O</v>
      </c>
      <c r="J5566">
        <f>INDEX(NoSettings!$D:$D,MATCH(EPS!$A5566,NoSettings!$A:$A,0))</f>
        <v>0</v>
      </c>
      <c r="K5566">
        <f>INDEX(GWP!$C$2:$C$13,MATCH(EPS!I5566,GWP!$B$2:$B$13,0))</f>
        <v>265</v>
      </c>
      <c r="L5566" s="4">
        <f t="shared" si="173"/>
        <v>0</v>
      </c>
    </row>
    <row r="5567" spans="1:12">
      <c r="A5567" t="s">
        <v>2945</v>
      </c>
      <c r="B5567" t="s">
        <v>2885</v>
      </c>
      <c r="C5567" t="s">
        <v>1721</v>
      </c>
      <c r="D5567" t="s">
        <v>3250</v>
      </c>
      <c r="E5567" t="s">
        <v>1715</v>
      </c>
      <c r="H5567" t="str">
        <f>INDEX('Vensim Variables'!$B:$B,MATCH(EPS!$B5567,'Vensim Variables'!$A:$A,0))</f>
        <v>g pollutant</v>
      </c>
      <c r="I5567" t="str">
        <f t="shared" si="172"/>
        <v>F gases</v>
      </c>
      <c r="J5567">
        <f>INDEX(NoSettings!$D:$D,MATCH(EPS!$A5567,NoSettings!$A:$A,0))</f>
        <v>0</v>
      </c>
      <c r="K5567">
        <f>INDEX(GWP!$C$2:$C$13,MATCH(EPS!I5567,GWP!$B$2:$B$13,0))</f>
        <v>1</v>
      </c>
      <c r="L5567" s="4">
        <f t="shared" si="173"/>
        <v>0</v>
      </c>
    </row>
    <row r="5568" spans="1:12">
      <c r="A5568" t="s">
        <v>2946</v>
      </c>
      <c r="B5568" t="s">
        <v>2885</v>
      </c>
      <c r="C5568" t="s">
        <v>1721</v>
      </c>
      <c r="D5568" t="s">
        <v>3251</v>
      </c>
      <c r="E5568" t="s">
        <v>1702</v>
      </c>
      <c r="H5568" t="str">
        <f>INDEX('Vensim Variables'!$B:$B,MATCH(EPS!$B5568,'Vensim Variables'!$A:$A,0))</f>
        <v>g pollutant</v>
      </c>
      <c r="I5568" t="str">
        <f t="shared" si="172"/>
        <v>CO2</v>
      </c>
      <c r="J5568">
        <f>INDEX(NoSettings!$D:$D,MATCH(EPS!$A5568,NoSettings!$A:$A,0))</f>
        <v>0</v>
      </c>
      <c r="K5568">
        <f>INDEX(GWP!$C$2:$C$13,MATCH(EPS!I5568,GWP!$B$2:$B$13,0))</f>
        <v>1</v>
      </c>
      <c r="L5568" s="4">
        <f t="shared" si="173"/>
        <v>0</v>
      </c>
    </row>
    <row r="5569" spans="1:12">
      <c r="A5569" t="s">
        <v>2947</v>
      </c>
      <c r="B5569" t="s">
        <v>2885</v>
      </c>
      <c r="C5569" t="s">
        <v>1721</v>
      </c>
      <c r="D5569" t="s">
        <v>3251</v>
      </c>
      <c r="E5569" t="s">
        <v>1705</v>
      </c>
      <c r="H5569" t="str">
        <f>INDEX('Vensim Variables'!$B:$B,MATCH(EPS!$B5569,'Vensim Variables'!$A:$A,0))</f>
        <v>g pollutant</v>
      </c>
      <c r="I5569" t="str">
        <f t="shared" si="172"/>
        <v>VOC</v>
      </c>
      <c r="J5569">
        <f>INDEX(NoSettings!$D:$D,MATCH(EPS!$A5569,NoSettings!$A:$A,0))</f>
        <v>311068000000</v>
      </c>
      <c r="K5569">
        <f>INDEX(GWP!$C$2:$C$13,MATCH(EPS!I5569,GWP!$B$2:$B$13,0))</f>
        <v>0</v>
      </c>
      <c r="L5569" s="4">
        <f t="shared" si="173"/>
        <v>0</v>
      </c>
    </row>
    <row r="5570" spans="1:12">
      <c r="A5570" t="s">
        <v>2948</v>
      </c>
      <c r="B5570" t="s">
        <v>2885</v>
      </c>
      <c r="C5570" t="s">
        <v>1721</v>
      </c>
      <c r="D5570" t="s">
        <v>3251</v>
      </c>
      <c r="E5570" t="s">
        <v>1706</v>
      </c>
      <c r="H5570" t="str">
        <f>INDEX('Vensim Variables'!$B:$B,MATCH(EPS!$B5570,'Vensim Variables'!$A:$A,0))</f>
        <v>g pollutant</v>
      </c>
      <c r="I5570" t="str">
        <f t="shared" si="172"/>
        <v>CO</v>
      </c>
      <c r="J5570">
        <f>INDEX(NoSettings!$D:$D,MATCH(EPS!$A5570,NoSettings!$A:$A,0))</f>
        <v>2149490000000</v>
      </c>
      <c r="K5570">
        <f>INDEX(GWP!$C$2:$C$13,MATCH(EPS!I5570,GWP!$B$2:$B$13,0))</f>
        <v>0</v>
      </c>
      <c r="L5570" s="4">
        <f t="shared" si="173"/>
        <v>0</v>
      </c>
    </row>
    <row r="5571" spans="1:12">
      <c r="A5571" t="s">
        <v>2949</v>
      </c>
      <c r="B5571" t="s">
        <v>2885</v>
      </c>
      <c r="C5571" t="s">
        <v>1721</v>
      </c>
      <c r="D5571" t="s">
        <v>3251</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INDEX(NoSettings!$D:$D,MATCH(EPS!$A5571,NoSettings!$A:$A,0))</f>
        <v>40470000000</v>
      </c>
      <c r="K5571">
        <f>INDEX(GWP!$C$2:$C$13,MATCH(EPS!I5571,GWP!$B$2:$B$13,0))</f>
        <v>0</v>
      </c>
      <c r="L5571" s="4">
        <f t="shared" ref="L5571:L5634" si="175">IF(H5571="g pollutant",K5571*J5571/10^12,IF(H5571="MMTCO2e",J5571,IF(H5571="MWh",J5571,0)))</f>
        <v>0</v>
      </c>
    </row>
    <row r="5572" spans="1:12">
      <c r="A5572" t="s">
        <v>2950</v>
      </c>
      <c r="B5572" t="s">
        <v>2885</v>
      </c>
      <c r="C5572" t="s">
        <v>1721</v>
      </c>
      <c r="D5572" t="s">
        <v>3251</v>
      </c>
      <c r="E5572" t="s">
        <v>1708</v>
      </c>
      <c r="H5572" t="str">
        <f>INDEX('Vensim Variables'!$B:$B,MATCH(EPS!$B5572,'Vensim Variables'!$A:$A,0))</f>
        <v>g pollutant</v>
      </c>
      <c r="I5572" t="str">
        <f t="shared" si="174"/>
        <v>PM10</v>
      </c>
      <c r="J5572">
        <f>INDEX(NoSettings!$D:$D,MATCH(EPS!$A5572,NoSettings!$A:$A,0))</f>
        <v>342458000000</v>
      </c>
      <c r="K5572">
        <f>INDEX(GWP!$C$2:$C$13,MATCH(EPS!I5572,GWP!$B$2:$B$13,0))</f>
        <v>0</v>
      </c>
      <c r="L5572" s="4">
        <f t="shared" si="175"/>
        <v>0</v>
      </c>
    </row>
    <row r="5573" spans="1:12">
      <c r="A5573" t="s">
        <v>2951</v>
      </c>
      <c r="B5573" t="s">
        <v>2885</v>
      </c>
      <c r="C5573" t="s">
        <v>1721</v>
      </c>
      <c r="D5573" t="s">
        <v>3251</v>
      </c>
      <c r="E5573" t="s">
        <v>1709</v>
      </c>
      <c r="H5573" t="str">
        <f>INDEX('Vensim Variables'!$B:$B,MATCH(EPS!$B5573,'Vensim Variables'!$A:$A,0))</f>
        <v>g pollutant</v>
      </c>
      <c r="I5573" t="str">
        <f t="shared" si="174"/>
        <v>PM25</v>
      </c>
      <c r="J5573">
        <f>INDEX(NoSettings!$D:$D,MATCH(EPS!$A5573,NoSettings!$A:$A,0))</f>
        <v>338138000000</v>
      </c>
      <c r="K5573">
        <f>INDEX(GWP!$C$2:$C$13,MATCH(EPS!I5573,GWP!$B$2:$B$13,0))</f>
        <v>0</v>
      </c>
      <c r="L5573" s="4">
        <f t="shared" si="175"/>
        <v>0</v>
      </c>
    </row>
    <row r="5574" spans="1:12">
      <c r="A5574" t="s">
        <v>2952</v>
      </c>
      <c r="B5574" t="s">
        <v>2885</v>
      </c>
      <c r="C5574" t="s">
        <v>1721</v>
      </c>
      <c r="D5574" t="s">
        <v>3251</v>
      </c>
      <c r="E5574" t="s">
        <v>1710</v>
      </c>
      <c r="H5574" t="str">
        <f>INDEX('Vensim Variables'!$B:$B,MATCH(EPS!$B5574,'Vensim Variables'!$A:$A,0))</f>
        <v>g pollutant</v>
      </c>
      <c r="I5574" t="str">
        <f t="shared" si="174"/>
        <v>SOx</v>
      </c>
      <c r="J5574">
        <f>INDEX(NoSettings!$D:$D,MATCH(EPS!$A5574,NoSettings!$A:$A,0))</f>
        <v>9148740000</v>
      </c>
      <c r="K5574">
        <f>INDEX(GWP!$C$2:$C$13,MATCH(EPS!I5574,GWP!$B$2:$B$13,0))</f>
        <v>0</v>
      </c>
      <c r="L5574" s="4">
        <f t="shared" si="175"/>
        <v>0</v>
      </c>
    </row>
    <row r="5575" spans="1:12">
      <c r="A5575" t="s">
        <v>2953</v>
      </c>
      <c r="B5575" t="s">
        <v>2885</v>
      </c>
      <c r="C5575" t="s">
        <v>1721</v>
      </c>
      <c r="D5575" t="s">
        <v>3251</v>
      </c>
      <c r="E5575" t="s">
        <v>1711</v>
      </c>
      <c r="H5575" t="str">
        <f>INDEX('Vensim Variables'!$B:$B,MATCH(EPS!$B5575,'Vensim Variables'!$A:$A,0))</f>
        <v>g pollutant</v>
      </c>
      <c r="I5575" t="str">
        <f t="shared" si="174"/>
        <v>BC</v>
      </c>
      <c r="J5575">
        <f>INDEX(NoSettings!$D:$D,MATCH(EPS!$A5575,NoSettings!$A:$A,0))</f>
        <v>18561300000</v>
      </c>
      <c r="K5575">
        <f>INDEX(GWP!$C$2:$C$13,MATCH(EPS!I5575,GWP!$B$2:$B$13,0))</f>
        <v>0</v>
      </c>
      <c r="L5575" s="4">
        <f t="shared" si="175"/>
        <v>0</v>
      </c>
    </row>
    <row r="5576" spans="1:12">
      <c r="A5576" t="s">
        <v>2954</v>
      </c>
      <c r="B5576" t="s">
        <v>2885</v>
      </c>
      <c r="C5576" t="s">
        <v>1721</v>
      </c>
      <c r="D5576" t="s">
        <v>3251</v>
      </c>
      <c r="E5576" t="s">
        <v>1712</v>
      </c>
      <c r="H5576" t="str">
        <f>INDEX('Vensim Variables'!$B:$B,MATCH(EPS!$B5576,'Vensim Variables'!$A:$A,0))</f>
        <v>g pollutant</v>
      </c>
      <c r="I5576" t="str">
        <f t="shared" si="174"/>
        <v>OC</v>
      </c>
      <c r="J5576">
        <f>INDEX(NoSettings!$D:$D,MATCH(EPS!$A5576,NoSettings!$A:$A,0))</f>
        <v>176626000000</v>
      </c>
      <c r="K5576">
        <f>INDEX(GWP!$C$2:$C$13,MATCH(EPS!I5576,GWP!$B$2:$B$13,0))</f>
        <v>0</v>
      </c>
      <c r="L5576" s="4">
        <f t="shared" si="175"/>
        <v>0</v>
      </c>
    </row>
    <row r="5577" spans="1:12">
      <c r="A5577" t="s">
        <v>2955</v>
      </c>
      <c r="B5577" t="s">
        <v>2885</v>
      </c>
      <c r="C5577" t="s">
        <v>1721</v>
      </c>
      <c r="D5577" t="s">
        <v>3251</v>
      </c>
      <c r="E5577" t="s">
        <v>1713</v>
      </c>
      <c r="H5577" t="str">
        <f>INDEX('Vensim Variables'!$B:$B,MATCH(EPS!$B5577,'Vensim Variables'!$A:$A,0))</f>
        <v>g pollutant</v>
      </c>
      <c r="I5577" t="str">
        <f t="shared" si="174"/>
        <v>CH4</v>
      </c>
      <c r="J5577">
        <f>INDEX(NoSettings!$D:$D,MATCH(EPS!$A5577,NoSettings!$A:$A,0))</f>
        <v>0</v>
      </c>
      <c r="K5577">
        <f>INDEX(GWP!$C$2:$C$13,MATCH(EPS!I5577,GWP!$B$2:$B$13,0))</f>
        <v>28</v>
      </c>
      <c r="L5577" s="4">
        <f t="shared" si="175"/>
        <v>0</v>
      </c>
    </row>
    <row r="5578" spans="1:12">
      <c r="A5578" t="s">
        <v>2956</v>
      </c>
      <c r="B5578" t="s">
        <v>2885</v>
      </c>
      <c r="C5578" t="s">
        <v>1721</v>
      </c>
      <c r="D5578" t="s">
        <v>3251</v>
      </c>
      <c r="E5578" t="s">
        <v>1714</v>
      </c>
      <c r="H5578" t="str">
        <f>INDEX('Vensim Variables'!$B:$B,MATCH(EPS!$B5578,'Vensim Variables'!$A:$A,0))</f>
        <v>g pollutant</v>
      </c>
      <c r="I5578" t="str">
        <f t="shared" si="174"/>
        <v>N2O</v>
      </c>
      <c r="J5578">
        <f>INDEX(NoSettings!$D:$D,MATCH(EPS!$A5578,NoSettings!$A:$A,0))</f>
        <v>0</v>
      </c>
      <c r="K5578">
        <f>INDEX(GWP!$C$2:$C$13,MATCH(EPS!I5578,GWP!$B$2:$B$13,0))</f>
        <v>265</v>
      </c>
      <c r="L5578" s="4">
        <f t="shared" si="175"/>
        <v>0</v>
      </c>
    </row>
    <row r="5579" spans="1:12">
      <c r="A5579" t="s">
        <v>2957</v>
      </c>
      <c r="B5579" t="s">
        <v>2885</v>
      </c>
      <c r="C5579" t="s">
        <v>1721</v>
      </c>
      <c r="D5579" t="s">
        <v>3251</v>
      </c>
      <c r="E5579" t="s">
        <v>1715</v>
      </c>
      <c r="H5579" t="str">
        <f>INDEX('Vensim Variables'!$B:$B,MATCH(EPS!$B5579,'Vensim Variables'!$A:$A,0))</f>
        <v>g pollutant</v>
      </c>
      <c r="I5579" t="str">
        <f t="shared" si="174"/>
        <v>F gases</v>
      </c>
      <c r="J5579">
        <f>INDEX(NoSettings!$D:$D,MATCH(EPS!$A5579,NoSettings!$A:$A,0))</f>
        <v>0</v>
      </c>
      <c r="K5579">
        <f>INDEX(GWP!$C$2:$C$13,MATCH(EPS!I5579,GWP!$B$2:$B$13,0))</f>
        <v>1</v>
      </c>
      <c r="L5579" s="4">
        <f t="shared" si="175"/>
        <v>0</v>
      </c>
    </row>
    <row r="5580" spans="1:12">
      <c r="A5580" t="s">
        <v>2958</v>
      </c>
      <c r="B5580" t="s">
        <v>2885</v>
      </c>
      <c r="C5580" t="s">
        <v>1721</v>
      </c>
      <c r="D5580" t="s">
        <v>3252</v>
      </c>
      <c r="E5580" t="s">
        <v>1702</v>
      </c>
      <c r="H5580" t="str">
        <f>INDEX('Vensim Variables'!$B:$B,MATCH(EPS!$B5580,'Vensim Variables'!$A:$A,0))</f>
        <v>g pollutant</v>
      </c>
      <c r="I5580" t="str">
        <f t="shared" si="174"/>
        <v>CO2</v>
      </c>
      <c r="J5580">
        <f>INDEX(NoSettings!$D:$D,MATCH(EPS!$A5580,NoSettings!$A:$A,0))</f>
        <v>0</v>
      </c>
      <c r="K5580">
        <f>INDEX(GWP!$C$2:$C$13,MATCH(EPS!I5580,GWP!$B$2:$B$13,0))</f>
        <v>1</v>
      </c>
      <c r="L5580" s="4">
        <f t="shared" si="175"/>
        <v>0</v>
      </c>
    </row>
    <row r="5581" spans="1:12">
      <c r="A5581" t="s">
        <v>2959</v>
      </c>
      <c r="B5581" t="s">
        <v>2885</v>
      </c>
      <c r="C5581" t="s">
        <v>1721</v>
      </c>
      <c r="D5581" t="s">
        <v>3252</v>
      </c>
      <c r="E5581" t="s">
        <v>1705</v>
      </c>
      <c r="H5581" t="str">
        <f>INDEX('Vensim Variables'!$B:$B,MATCH(EPS!$B5581,'Vensim Variables'!$A:$A,0))</f>
        <v>g pollutant</v>
      </c>
      <c r="I5581" t="str">
        <f t="shared" si="174"/>
        <v>VOC</v>
      </c>
      <c r="J5581">
        <f>INDEX(NoSettings!$D:$D,MATCH(EPS!$A5581,NoSettings!$A:$A,0))</f>
        <v>0</v>
      </c>
      <c r="K5581">
        <f>INDEX(GWP!$C$2:$C$13,MATCH(EPS!I5581,GWP!$B$2:$B$13,0))</f>
        <v>0</v>
      </c>
      <c r="L5581" s="4">
        <f t="shared" si="175"/>
        <v>0</v>
      </c>
    </row>
    <row r="5582" spans="1:12">
      <c r="A5582" t="s">
        <v>2960</v>
      </c>
      <c r="B5582" t="s">
        <v>2885</v>
      </c>
      <c r="C5582" t="s">
        <v>1721</v>
      </c>
      <c r="D5582" t="s">
        <v>3252</v>
      </c>
      <c r="E5582" t="s">
        <v>1706</v>
      </c>
      <c r="H5582" t="str">
        <f>INDEX('Vensim Variables'!$B:$B,MATCH(EPS!$B5582,'Vensim Variables'!$A:$A,0))</f>
        <v>g pollutant</v>
      </c>
      <c r="I5582" t="str">
        <f t="shared" si="174"/>
        <v>CO</v>
      </c>
      <c r="J5582">
        <f>INDEX(NoSettings!$D:$D,MATCH(EPS!$A5582,NoSettings!$A:$A,0))</f>
        <v>0</v>
      </c>
      <c r="K5582">
        <f>INDEX(GWP!$C$2:$C$13,MATCH(EPS!I5582,GWP!$B$2:$B$13,0))</f>
        <v>0</v>
      </c>
      <c r="L5582" s="4">
        <f t="shared" si="175"/>
        <v>0</v>
      </c>
    </row>
    <row r="5583" spans="1:12">
      <c r="A5583" t="s">
        <v>2961</v>
      </c>
      <c r="B5583" t="s">
        <v>2885</v>
      </c>
      <c r="C5583" t="s">
        <v>1721</v>
      </c>
      <c r="D5583" t="s">
        <v>3252</v>
      </c>
      <c r="E5583" t="s">
        <v>1707</v>
      </c>
      <c r="H5583" t="str">
        <f>INDEX('Vensim Variables'!$B:$B,MATCH(EPS!$B5583,'Vensim Variables'!$A:$A,0))</f>
        <v>g pollutant</v>
      </c>
      <c r="I5583" t="str">
        <f t="shared" si="174"/>
        <v>NOx</v>
      </c>
      <c r="J5583">
        <f>INDEX(NoSettings!$D:$D,MATCH(EPS!$A5583,NoSettings!$A:$A,0))</f>
        <v>0</v>
      </c>
      <c r="K5583">
        <f>INDEX(GWP!$C$2:$C$13,MATCH(EPS!I5583,GWP!$B$2:$B$13,0))</f>
        <v>0</v>
      </c>
      <c r="L5583" s="4">
        <f t="shared" si="175"/>
        <v>0</v>
      </c>
    </row>
    <row r="5584" spans="1:12">
      <c r="A5584" t="s">
        <v>2962</v>
      </c>
      <c r="B5584" t="s">
        <v>2885</v>
      </c>
      <c r="C5584" t="s">
        <v>1721</v>
      </c>
      <c r="D5584" t="s">
        <v>3252</v>
      </c>
      <c r="E5584" t="s">
        <v>1708</v>
      </c>
      <c r="H5584" t="str">
        <f>INDEX('Vensim Variables'!$B:$B,MATCH(EPS!$B5584,'Vensim Variables'!$A:$A,0))</f>
        <v>g pollutant</v>
      </c>
      <c r="I5584" t="str">
        <f t="shared" si="174"/>
        <v>PM10</v>
      </c>
      <c r="J5584">
        <f>INDEX(NoSettings!$D:$D,MATCH(EPS!$A5584,NoSettings!$A:$A,0))</f>
        <v>0</v>
      </c>
      <c r="K5584">
        <f>INDEX(GWP!$C$2:$C$13,MATCH(EPS!I5584,GWP!$B$2:$B$13,0))</f>
        <v>0</v>
      </c>
      <c r="L5584" s="4">
        <f t="shared" si="175"/>
        <v>0</v>
      </c>
    </row>
    <row r="5585" spans="1:12">
      <c r="A5585" t="s">
        <v>2963</v>
      </c>
      <c r="B5585" t="s">
        <v>2885</v>
      </c>
      <c r="C5585" t="s">
        <v>1721</v>
      </c>
      <c r="D5585" t="s">
        <v>3252</v>
      </c>
      <c r="E5585" t="s">
        <v>1709</v>
      </c>
      <c r="H5585" t="str">
        <f>INDEX('Vensim Variables'!$B:$B,MATCH(EPS!$B5585,'Vensim Variables'!$A:$A,0))</f>
        <v>g pollutant</v>
      </c>
      <c r="I5585" t="str">
        <f t="shared" si="174"/>
        <v>PM25</v>
      </c>
      <c r="J5585">
        <f>INDEX(NoSettings!$D:$D,MATCH(EPS!$A5585,NoSettings!$A:$A,0))</f>
        <v>0</v>
      </c>
      <c r="K5585">
        <f>INDEX(GWP!$C$2:$C$13,MATCH(EPS!I5585,GWP!$B$2:$B$13,0))</f>
        <v>0</v>
      </c>
      <c r="L5585" s="4">
        <f t="shared" si="175"/>
        <v>0</v>
      </c>
    </row>
    <row r="5586" spans="1:12">
      <c r="A5586" t="s">
        <v>2964</v>
      </c>
      <c r="B5586" t="s">
        <v>2885</v>
      </c>
      <c r="C5586" t="s">
        <v>1721</v>
      </c>
      <c r="D5586" t="s">
        <v>3252</v>
      </c>
      <c r="E5586" t="s">
        <v>1710</v>
      </c>
      <c r="H5586" t="str">
        <f>INDEX('Vensim Variables'!$B:$B,MATCH(EPS!$B5586,'Vensim Variables'!$A:$A,0))</f>
        <v>g pollutant</v>
      </c>
      <c r="I5586" t="str">
        <f t="shared" si="174"/>
        <v>SOx</v>
      </c>
      <c r="J5586">
        <f>INDEX(NoSettings!$D:$D,MATCH(EPS!$A5586,NoSettings!$A:$A,0))</f>
        <v>0</v>
      </c>
      <c r="K5586">
        <f>INDEX(GWP!$C$2:$C$13,MATCH(EPS!I5586,GWP!$B$2:$B$13,0))</f>
        <v>0</v>
      </c>
      <c r="L5586" s="4">
        <f t="shared" si="175"/>
        <v>0</v>
      </c>
    </row>
    <row r="5587" spans="1:12">
      <c r="A5587" t="s">
        <v>2965</v>
      </c>
      <c r="B5587" t="s">
        <v>2885</v>
      </c>
      <c r="C5587" t="s">
        <v>1721</v>
      </c>
      <c r="D5587" t="s">
        <v>3252</v>
      </c>
      <c r="E5587" t="s">
        <v>1711</v>
      </c>
      <c r="H5587" t="str">
        <f>INDEX('Vensim Variables'!$B:$B,MATCH(EPS!$B5587,'Vensim Variables'!$A:$A,0))</f>
        <v>g pollutant</v>
      </c>
      <c r="I5587" t="str">
        <f t="shared" si="174"/>
        <v>BC</v>
      </c>
      <c r="J5587">
        <f>INDEX(NoSettings!$D:$D,MATCH(EPS!$A5587,NoSettings!$A:$A,0))</f>
        <v>0</v>
      </c>
      <c r="K5587">
        <f>INDEX(GWP!$C$2:$C$13,MATCH(EPS!I5587,GWP!$B$2:$B$13,0))</f>
        <v>0</v>
      </c>
      <c r="L5587" s="4">
        <f t="shared" si="175"/>
        <v>0</v>
      </c>
    </row>
    <row r="5588" spans="1:12">
      <c r="A5588" t="s">
        <v>2966</v>
      </c>
      <c r="B5588" t="s">
        <v>2885</v>
      </c>
      <c r="C5588" t="s">
        <v>1721</v>
      </c>
      <c r="D5588" t="s">
        <v>3252</v>
      </c>
      <c r="E5588" t="s">
        <v>1712</v>
      </c>
      <c r="H5588" t="str">
        <f>INDEX('Vensim Variables'!$B:$B,MATCH(EPS!$B5588,'Vensim Variables'!$A:$A,0))</f>
        <v>g pollutant</v>
      </c>
      <c r="I5588" t="str">
        <f t="shared" si="174"/>
        <v>OC</v>
      </c>
      <c r="J5588">
        <f>INDEX(NoSettings!$D:$D,MATCH(EPS!$A5588,NoSettings!$A:$A,0))</f>
        <v>0</v>
      </c>
      <c r="K5588">
        <f>INDEX(GWP!$C$2:$C$13,MATCH(EPS!I5588,GWP!$B$2:$B$13,0))</f>
        <v>0</v>
      </c>
      <c r="L5588" s="4">
        <f t="shared" si="175"/>
        <v>0</v>
      </c>
    </row>
    <row r="5589" spans="1:12">
      <c r="A5589" t="s">
        <v>2967</v>
      </c>
      <c r="B5589" t="s">
        <v>2885</v>
      </c>
      <c r="C5589" t="s">
        <v>1721</v>
      </c>
      <c r="D5589" t="s">
        <v>3252</v>
      </c>
      <c r="E5589" t="s">
        <v>1713</v>
      </c>
      <c r="H5589" t="str">
        <f>INDEX('Vensim Variables'!$B:$B,MATCH(EPS!$B5589,'Vensim Variables'!$A:$A,0))</f>
        <v>g pollutant</v>
      </c>
      <c r="I5589" t="str">
        <f t="shared" si="174"/>
        <v>CH4</v>
      </c>
      <c r="J5589">
        <f>INDEX(NoSettings!$D:$D,MATCH(EPS!$A5589,NoSettings!$A:$A,0))</f>
        <v>0</v>
      </c>
      <c r="K5589">
        <f>INDEX(GWP!$C$2:$C$13,MATCH(EPS!I5589,GWP!$B$2:$B$13,0))</f>
        <v>28</v>
      </c>
      <c r="L5589" s="4">
        <f t="shared" si="175"/>
        <v>0</v>
      </c>
    </row>
    <row r="5590" spans="1:12">
      <c r="A5590" t="s">
        <v>2968</v>
      </c>
      <c r="B5590" t="s">
        <v>2885</v>
      </c>
      <c r="C5590" t="s">
        <v>1721</v>
      </c>
      <c r="D5590" t="s">
        <v>3252</v>
      </c>
      <c r="E5590" t="s">
        <v>1714</v>
      </c>
      <c r="H5590" t="str">
        <f>INDEX('Vensim Variables'!$B:$B,MATCH(EPS!$B5590,'Vensim Variables'!$A:$A,0))</f>
        <v>g pollutant</v>
      </c>
      <c r="I5590" t="str">
        <f t="shared" si="174"/>
        <v>N2O</v>
      </c>
      <c r="J5590">
        <f>INDEX(NoSettings!$D:$D,MATCH(EPS!$A5590,NoSettings!$A:$A,0))</f>
        <v>0</v>
      </c>
      <c r="K5590">
        <f>INDEX(GWP!$C$2:$C$13,MATCH(EPS!I5590,GWP!$B$2:$B$13,0))</f>
        <v>265</v>
      </c>
      <c r="L5590" s="4">
        <f t="shared" si="175"/>
        <v>0</v>
      </c>
    </row>
    <row r="5591" spans="1:12">
      <c r="A5591" t="s">
        <v>2969</v>
      </c>
      <c r="B5591" t="s">
        <v>2885</v>
      </c>
      <c r="C5591" t="s">
        <v>1721</v>
      </c>
      <c r="D5591" t="s">
        <v>3252</v>
      </c>
      <c r="E5591" t="s">
        <v>1715</v>
      </c>
      <c r="H5591" t="str">
        <f>INDEX('Vensim Variables'!$B:$B,MATCH(EPS!$B5591,'Vensim Variables'!$A:$A,0))</f>
        <v>g pollutant</v>
      </c>
      <c r="I5591" t="str">
        <f t="shared" si="174"/>
        <v>F gases</v>
      </c>
      <c r="J5591">
        <f>INDEX(NoSettings!$D:$D,MATCH(EPS!$A5591,NoSettings!$A:$A,0))</f>
        <v>0</v>
      </c>
      <c r="K5591">
        <f>INDEX(GWP!$C$2:$C$13,MATCH(EPS!I5591,GWP!$B$2:$B$13,0))</f>
        <v>1</v>
      </c>
      <c r="L5591" s="4">
        <f t="shared" si="175"/>
        <v>0</v>
      </c>
    </row>
    <row r="5592" spans="1:12">
      <c r="A5592" t="s">
        <v>2970</v>
      </c>
      <c r="B5592" t="s">
        <v>2885</v>
      </c>
      <c r="C5592" t="s">
        <v>1721</v>
      </c>
      <c r="D5592" t="s">
        <v>3253</v>
      </c>
      <c r="E5592" t="s">
        <v>1702</v>
      </c>
      <c r="H5592" t="str">
        <f>INDEX('Vensim Variables'!$B:$B,MATCH(EPS!$B5592,'Vensim Variables'!$A:$A,0))</f>
        <v>g pollutant</v>
      </c>
      <c r="I5592" t="str">
        <f t="shared" si="174"/>
        <v>CO2</v>
      </c>
      <c r="J5592">
        <f>INDEX(NoSettings!$D:$D,MATCH(EPS!$A5592,NoSettings!$A:$A,0))</f>
        <v>0</v>
      </c>
      <c r="K5592">
        <f>INDEX(GWP!$C$2:$C$13,MATCH(EPS!I5592,GWP!$B$2:$B$13,0))</f>
        <v>1</v>
      </c>
      <c r="L5592" s="4">
        <f t="shared" si="175"/>
        <v>0</v>
      </c>
    </row>
    <row r="5593" spans="1:12">
      <c r="A5593" t="s">
        <v>2971</v>
      </c>
      <c r="B5593" t="s">
        <v>2885</v>
      </c>
      <c r="C5593" t="s">
        <v>1721</v>
      </c>
      <c r="D5593" t="s">
        <v>3253</v>
      </c>
      <c r="E5593" t="s">
        <v>1705</v>
      </c>
      <c r="H5593" t="str">
        <f>INDEX('Vensim Variables'!$B:$B,MATCH(EPS!$B5593,'Vensim Variables'!$A:$A,0))</f>
        <v>g pollutant</v>
      </c>
      <c r="I5593" t="str">
        <f t="shared" si="174"/>
        <v>VOC</v>
      </c>
      <c r="J5593">
        <f>INDEX(NoSettings!$D:$D,MATCH(EPS!$A5593,NoSettings!$A:$A,0))</f>
        <v>0</v>
      </c>
      <c r="K5593">
        <f>INDEX(GWP!$C$2:$C$13,MATCH(EPS!I5593,GWP!$B$2:$B$13,0))</f>
        <v>0</v>
      </c>
      <c r="L5593" s="4">
        <f t="shared" si="175"/>
        <v>0</v>
      </c>
    </row>
    <row r="5594" spans="1:12">
      <c r="A5594" t="s">
        <v>2972</v>
      </c>
      <c r="B5594" t="s">
        <v>2885</v>
      </c>
      <c r="C5594" t="s">
        <v>1721</v>
      </c>
      <c r="D5594" t="s">
        <v>3253</v>
      </c>
      <c r="E5594" t="s">
        <v>1706</v>
      </c>
      <c r="H5594" t="str">
        <f>INDEX('Vensim Variables'!$B:$B,MATCH(EPS!$B5594,'Vensim Variables'!$A:$A,0))</f>
        <v>g pollutant</v>
      </c>
      <c r="I5594" t="str">
        <f t="shared" si="174"/>
        <v>CO</v>
      </c>
      <c r="J5594">
        <f>INDEX(NoSettings!$D:$D,MATCH(EPS!$A5594,NoSettings!$A:$A,0))</f>
        <v>0</v>
      </c>
      <c r="K5594">
        <f>INDEX(GWP!$C$2:$C$13,MATCH(EPS!I5594,GWP!$B$2:$B$13,0))</f>
        <v>0</v>
      </c>
      <c r="L5594" s="4">
        <f t="shared" si="175"/>
        <v>0</v>
      </c>
    </row>
    <row r="5595" spans="1:12">
      <c r="A5595" t="s">
        <v>2973</v>
      </c>
      <c r="B5595" t="s">
        <v>2885</v>
      </c>
      <c r="C5595" t="s">
        <v>1721</v>
      </c>
      <c r="D5595" t="s">
        <v>3253</v>
      </c>
      <c r="E5595" t="s">
        <v>1707</v>
      </c>
      <c r="H5595" t="str">
        <f>INDEX('Vensim Variables'!$B:$B,MATCH(EPS!$B5595,'Vensim Variables'!$A:$A,0))</f>
        <v>g pollutant</v>
      </c>
      <c r="I5595" t="str">
        <f t="shared" si="174"/>
        <v>NOx</v>
      </c>
      <c r="J5595">
        <f>INDEX(NoSettings!$D:$D,MATCH(EPS!$A5595,NoSettings!$A:$A,0))</f>
        <v>0</v>
      </c>
      <c r="K5595">
        <f>INDEX(GWP!$C$2:$C$13,MATCH(EPS!I5595,GWP!$B$2:$B$13,0))</f>
        <v>0</v>
      </c>
      <c r="L5595" s="4">
        <f t="shared" si="175"/>
        <v>0</v>
      </c>
    </row>
    <row r="5596" spans="1:12">
      <c r="A5596" t="s">
        <v>2974</v>
      </c>
      <c r="B5596" t="s">
        <v>2885</v>
      </c>
      <c r="C5596" t="s">
        <v>1721</v>
      </c>
      <c r="D5596" t="s">
        <v>3253</v>
      </c>
      <c r="E5596" t="s">
        <v>1708</v>
      </c>
      <c r="H5596" t="str">
        <f>INDEX('Vensim Variables'!$B:$B,MATCH(EPS!$B5596,'Vensim Variables'!$A:$A,0))</f>
        <v>g pollutant</v>
      </c>
      <c r="I5596" t="str">
        <f t="shared" si="174"/>
        <v>PM10</v>
      </c>
      <c r="J5596">
        <f>INDEX(NoSettings!$D:$D,MATCH(EPS!$A5596,NoSettings!$A:$A,0))</f>
        <v>0</v>
      </c>
      <c r="K5596">
        <f>INDEX(GWP!$C$2:$C$13,MATCH(EPS!I5596,GWP!$B$2:$B$13,0))</f>
        <v>0</v>
      </c>
      <c r="L5596" s="4">
        <f t="shared" si="175"/>
        <v>0</v>
      </c>
    </row>
    <row r="5597" spans="1:12">
      <c r="A5597" t="s">
        <v>2975</v>
      </c>
      <c r="B5597" t="s">
        <v>2885</v>
      </c>
      <c r="C5597" t="s">
        <v>1721</v>
      </c>
      <c r="D5597" t="s">
        <v>3253</v>
      </c>
      <c r="E5597" t="s">
        <v>1709</v>
      </c>
      <c r="H5597" t="str">
        <f>INDEX('Vensim Variables'!$B:$B,MATCH(EPS!$B5597,'Vensim Variables'!$A:$A,0))</f>
        <v>g pollutant</v>
      </c>
      <c r="I5597" t="str">
        <f t="shared" si="174"/>
        <v>PM25</v>
      </c>
      <c r="J5597">
        <f>INDEX(NoSettings!$D:$D,MATCH(EPS!$A5597,NoSettings!$A:$A,0))</f>
        <v>0</v>
      </c>
      <c r="K5597">
        <f>INDEX(GWP!$C$2:$C$13,MATCH(EPS!I5597,GWP!$B$2:$B$13,0))</f>
        <v>0</v>
      </c>
      <c r="L5597" s="4">
        <f t="shared" si="175"/>
        <v>0</v>
      </c>
    </row>
    <row r="5598" spans="1:12">
      <c r="A5598" t="s">
        <v>2976</v>
      </c>
      <c r="B5598" t="s">
        <v>2885</v>
      </c>
      <c r="C5598" t="s">
        <v>1721</v>
      </c>
      <c r="D5598" t="s">
        <v>3253</v>
      </c>
      <c r="E5598" t="s">
        <v>1710</v>
      </c>
      <c r="H5598" t="str">
        <f>INDEX('Vensim Variables'!$B:$B,MATCH(EPS!$B5598,'Vensim Variables'!$A:$A,0))</f>
        <v>g pollutant</v>
      </c>
      <c r="I5598" t="str">
        <f t="shared" si="174"/>
        <v>SOx</v>
      </c>
      <c r="J5598">
        <f>INDEX(NoSettings!$D:$D,MATCH(EPS!$A5598,NoSettings!$A:$A,0))</f>
        <v>0</v>
      </c>
      <c r="K5598">
        <f>INDEX(GWP!$C$2:$C$13,MATCH(EPS!I5598,GWP!$B$2:$B$13,0))</f>
        <v>0</v>
      </c>
      <c r="L5598" s="4">
        <f t="shared" si="175"/>
        <v>0</v>
      </c>
    </row>
    <row r="5599" spans="1:12">
      <c r="A5599" t="s">
        <v>2977</v>
      </c>
      <c r="B5599" t="s">
        <v>2885</v>
      </c>
      <c r="C5599" t="s">
        <v>1721</v>
      </c>
      <c r="D5599" t="s">
        <v>3253</v>
      </c>
      <c r="E5599" t="s">
        <v>1711</v>
      </c>
      <c r="H5599" t="str">
        <f>INDEX('Vensim Variables'!$B:$B,MATCH(EPS!$B5599,'Vensim Variables'!$A:$A,0))</f>
        <v>g pollutant</v>
      </c>
      <c r="I5599" t="str">
        <f t="shared" si="174"/>
        <v>BC</v>
      </c>
      <c r="J5599">
        <f>INDEX(NoSettings!$D:$D,MATCH(EPS!$A5599,NoSettings!$A:$A,0))</f>
        <v>0</v>
      </c>
      <c r="K5599">
        <f>INDEX(GWP!$C$2:$C$13,MATCH(EPS!I5599,GWP!$B$2:$B$13,0))</f>
        <v>0</v>
      </c>
      <c r="L5599" s="4">
        <f t="shared" si="175"/>
        <v>0</v>
      </c>
    </row>
    <row r="5600" spans="1:12">
      <c r="A5600" t="s">
        <v>2978</v>
      </c>
      <c r="B5600" t="s">
        <v>2885</v>
      </c>
      <c r="C5600" t="s">
        <v>1721</v>
      </c>
      <c r="D5600" t="s">
        <v>3253</v>
      </c>
      <c r="E5600" t="s">
        <v>1712</v>
      </c>
      <c r="H5600" t="str">
        <f>INDEX('Vensim Variables'!$B:$B,MATCH(EPS!$B5600,'Vensim Variables'!$A:$A,0))</f>
        <v>g pollutant</v>
      </c>
      <c r="I5600" t="str">
        <f t="shared" si="174"/>
        <v>OC</v>
      </c>
      <c r="J5600">
        <f>INDEX(NoSettings!$D:$D,MATCH(EPS!$A5600,NoSettings!$A:$A,0))</f>
        <v>0</v>
      </c>
      <c r="K5600">
        <f>INDEX(GWP!$C$2:$C$13,MATCH(EPS!I5600,GWP!$B$2:$B$13,0))</f>
        <v>0</v>
      </c>
      <c r="L5600" s="4">
        <f t="shared" si="175"/>
        <v>0</v>
      </c>
    </row>
    <row r="5601" spans="1:12">
      <c r="A5601" t="s">
        <v>2979</v>
      </c>
      <c r="B5601" t="s">
        <v>2885</v>
      </c>
      <c r="C5601" t="s">
        <v>1721</v>
      </c>
      <c r="D5601" t="s">
        <v>3253</v>
      </c>
      <c r="E5601" t="s">
        <v>1713</v>
      </c>
      <c r="H5601" t="str">
        <f>INDEX('Vensim Variables'!$B:$B,MATCH(EPS!$B5601,'Vensim Variables'!$A:$A,0))</f>
        <v>g pollutant</v>
      </c>
      <c r="I5601" t="str">
        <f t="shared" si="174"/>
        <v>CH4</v>
      </c>
      <c r="J5601">
        <f>INDEX(NoSettings!$D:$D,MATCH(EPS!$A5601,NoSettings!$A:$A,0))</f>
        <v>0</v>
      </c>
      <c r="K5601">
        <f>INDEX(GWP!$C$2:$C$13,MATCH(EPS!I5601,GWP!$B$2:$B$13,0))</f>
        <v>28</v>
      </c>
      <c r="L5601" s="4">
        <f t="shared" si="175"/>
        <v>0</v>
      </c>
    </row>
    <row r="5602" spans="1:12">
      <c r="A5602" t="s">
        <v>2980</v>
      </c>
      <c r="B5602" t="s">
        <v>2885</v>
      </c>
      <c r="C5602" t="s">
        <v>1721</v>
      </c>
      <c r="D5602" t="s">
        <v>3253</v>
      </c>
      <c r="E5602" t="s">
        <v>1714</v>
      </c>
      <c r="H5602" t="str">
        <f>INDEX('Vensim Variables'!$B:$B,MATCH(EPS!$B5602,'Vensim Variables'!$A:$A,0))</f>
        <v>g pollutant</v>
      </c>
      <c r="I5602" t="str">
        <f t="shared" si="174"/>
        <v>N2O</v>
      </c>
      <c r="J5602">
        <f>INDEX(NoSettings!$D:$D,MATCH(EPS!$A5602,NoSettings!$A:$A,0))</f>
        <v>0</v>
      </c>
      <c r="K5602">
        <f>INDEX(GWP!$C$2:$C$13,MATCH(EPS!I5602,GWP!$B$2:$B$13,0))</f>
        <v>265</v>
      </c>
      <c r="L5602" s="4">
        <f t="shared" si="175"/>
        <v>0</v>
      </c>
    </row>
    <row r="5603" spans="1:12">
      <c r="A5603" t="s">
        <v>2981</v>
      </c>
      <c r="B5603" t="s">
        <v>2885</v>
      </c>
      <c r="C5603" t="s">
        <v>1721</v>
      </c>
      <c r="D5603" t="s">
        <v>3253</v>
      </c>
      <c r="E5603" t="s">
        <v>1715</v>
      </c>
      <c r="H5603" t="str">
        <f>INDEX('Vensim Variables'!$B:$B,MATCH(EPS!$B5603,'Vensim Variables'!$A:$A,0))</f>
        <v>g pollutant</v>
      </c>
      <c r="I5603" t="str">
        <f t="shared" si="174"/>
        <v>F gases</v>
      </c>
      <c r="J5603">
        <f>INDEX(NoSettings!$D:$D,MATCH(EPS!$A5603,NoSettings!$A:$A,0))</f>
        <v>0</v>
      </c>
      <c r="K5603">
        <f>INDEX(GWP!$C$2:$C$13,MATCH(EPS!I5603,GWP!$B$2:$B$13,0))</f>
        <v>1</v>
      </c>
      <c r="L5603" s="4">
        <f t="shared" si="175"/>
        <v>0</v>
      </c>
    </row>
    <row r="5604" spans="1:12">
      <c r="A5604" t="s">
        <v>2982</v>
      </c>
      <c r="B5604" t="s">
        <v>2885</v>
      </c>
      <c r="C5604" t="s">
        <v>1721</v>
      </c>
      <c r="D5604" t="s">
        <v>3254</v>
      </c>
      <c r="E5604" t="s">
        <v>1702</v>
      </c>
      <c r="H5604" t="str">
        <f>INDEX('Vensim Variables'!$B:$B,MATCH(EPS!$B5604,'Vensim Variables'!$A:$A,0))</f>
        <v>g pollutant</v>
      </c>
      <c r="I5604" t="str">
        <f t="shared" si="174"/>
        <v>CO2</v>
      </c>
      <c r="J5604">
        <f>INDEX(NoSettings!$D:$D,MATCH(EPS!$A5604,NoSettings!$A:$A,0))</f>
        <v>24542200000000</v>
      </c>
      <c r="K5604">
        <f>INDEX(GWP!$C$2:$C$13,MATCH(EPS!I5604,GWP!$B$2:$B$13,0))</f>
        <v>1</v>
      </c>
      <c r="L5604" s="4">
        <f t="shared" si="175"/>
        <v>24.542200000000001</v>
      </c>
    </row>
    <row r="5605" spans="1:12">
      <c r="A5605" t="s">
        <v>2983</v>
      </c>
      <c r="B5605" t="s">
        <v>2885</v>
      </c>
      <c r="C5605" t="s">
        <v>1721</v>
      </c>
      <c r="D5605" t="s">
        <v>3254</v>
      </c>
      <c r="E5605" t="s">
        <v>1705</v>
      </c>
      <c r="H5605" t="str">
        <f>INDEX('Vensim Variables'!$B:$B,MATCH(EPS!$B5605,'Vensim Variables'!$A:$A,0))</f>
        <v>g pollutant</v>
      </c>
      <c r="I5605" t="str">
        <f t="shared" si="174"/>
        <v>VOC</v>
      </c>
      <c r="J5605">
        <f>INDEX(NoSettings!$D:$D,MATCH(EPS!$A5605,NoSettings!$A:$A,0))</f>
        <v>9654760000</v>
      </c>
      <c r="K5605">
        <f>INDEX(GWP!$C$2:$C$13,MATCH(EPS!I5605,GWP!$B$2:$B$13,0))</f>
        <v>0</v>
      </c>
      <c r="L5605" s="4">
        <f t="shared" si="175"/>
        <v>0</v>
      </c>
    </row>
    <row r="5606" spans="1:12">
      <c r="A5606" t="s">
        <v>2984</v>
      </c>
      <c r="B5606" t="s">
        <v>2885</v>
      </c>
      <c r="C5606" t="s">
        <v>1721</v>
      </c>
      <c r="D5606" t="s">
        <v>3254</v>
      </c>
      <c r="E5606" t="s">
        <v>1706</v>
      </c>
      <c r="H5606" t="str">
        <f>INDEX('Vensim Variables'!$B:$B,MATCH(EPS!$B5606,'Vensim Variables'!$A:$A,0))</f>
        <v>g pollutant</v>
      </c>
      <c r="I5606" t="str">
        <f t="shared" si="174"/>
        <v>CO</v>
      </c>
      <c r="J5606">
        <f>INDEX(NoSettings!$D:$D,MATCH(EPS!$A5606,NoSettings!$A:$A,0))</f>
        <v>8519090000</v>
      </c>
      <c r="K5606">
        <f>INDEX(GWP!$C$2:$C$13,MATCH(EPS!I5606,GWP!$B$2:$B$13,0))</f>
        <v>0</v>
      </c>
      <c r="L5606" s="4">
        <f t="shared" si="175"/>
        <v>0</v>
      </c>
    </row>
    <row r="5607" spans="1:12">
      <c r="A5607" t="s">
        <v>2985</v>
      </c>
      <c r="B5607" t="s">
        <v>2885</v>
      </c>
      <c r="C5607" t="s">
        <v>1721</v>
      </c>
      <c r="D5607" t="s">
        <v>3254</v>
      </c>
      <c r="E5607" t="s">
        <v>1707</v>
      </c>
      <c r="H5607" t="str">
        <f>INDEX('Vensim Variables'!$B:$B,MATCH(EPS!$B5607,'Vensim Variables'!$A:$A,0))</f>
        <v>g pollutant</v>
      </c>
      <c r="I5607" t="str">
        <f t="shared" si="174"/>
        <v>NOx</v>
      </c>
      <c r="J5607">
        <f>INDEX(NoSettings!$D:$D,MATCH(EPS!$A5607,NoSettings!$A:$A,0))</f>
        <v>20129700000</v>
      </c>
      <c r="K5607">
        <f>INDEX(GWP!$C$2:$C$13,MATCH(EPS!I5607,GWP!$B$2:$B$13,0))</f>
        <v>0</v>
      </c>
      <c r="L5607" s="4">
        <f t="shared" si="175"/>
        <v>0</v>
      </c>
    </row>
    <row r="5608" spans="1:12">
      <c r="A5608" t="s">
        <v>2986</v>
      </c>
      <c r="B5608" t="s">
        <v>2885</v>
      </c>
      <c r="C5608" t="s">
        <v>1721</v>
      </c>
      <c r="D5608" t="s">
        <v>3254</v>
      </c>
      <c r="E5608" t="s">
        <v>1708</v>
      </c>
      <c r="H5608" t="str">
        <f>INDEX('Vensim Variables'!$B:$B,MATCH(EPS!$B5608,'Vensim Variables'!$A:$A,0))</f>
        <v>g pollutant</v>
      </c>
      <c r="I5608" t="str">
        <f t="shared" si="174"/>
        <v>PM10</v>
      </c>
      <c r="J5608">
        <f>INDEX(NoSettings!$D:$D,MATCH(EPS!$A5608,NoSettings!$A:$A,0))</f>
        <v>273534000</v>
      </c>
      <c r="K5608">
        <f>INDEX(GWP!$C$2:$C$13,MATCH(EPS!I5608,GWP!$B$2:$B$13,0))</f>
        <v>0</v>
      </c>
      <c r="L5608" s="4">
        <f t="shared" si="175"/>
        <v>0</v>
      </c>
    </row>
    <row r="5609" spans="1:12">
      <c r="A5609" t="s">
        <v>2987</v>
      </c>
      <c r="B5609" t="s">
        <v>2885</v>
      </c>
      <c r="C5609" t="s">
        <v>1721</v>
      </c>
      <c r="D5609" t="s">
        <v>3254</v>
      </c>
      <c r="E5609" t="s">
        <v>1709</v>
      </c>
      <c r="H5609" t="str">
        <f>INDEX('Vensim Variables'!$B:$B,MATCH(EPS!$B5609,'Vensim Variables'!$A:$A,0))</f>
        <v>g pollutant</v>
      </c>
      <c r="I5609" t="str">
        <f t="shared" si="174"/>
        <v>PM25</v>
      </c>
      <c r="J5609">
        <f>INDEX(NoSettings!$D:$D,MATCH(EPS!$A5609,NoSettings!$A:$A,0))</f>
        <v>261555000</v>
      </c>
      <c r="K5609">
        <f>INDEX(GWP!$C$2:$C$13,MATCH(EPS!I5609,GWP!$B$2:$B$13,0))</f>
        <v>0</v>
      </c>
      <c r="L5609" s="4">
        <f t="shared" si="175"/>
        <v>0</v>
      </c>
    </row>
    <row r="5610" spans="1:12">
      <c r="A5610" t="s">
        <v>2988</v>
      </c>
      <c r="B5610" t="s">
        <v>2885</v>
      </c>
      <c r="C5610" t="s">
        <v>1721</v>
      </c>
      <c r="D5610" t="s">
        <v>3254</v>
      </c>
      <c r="E5610" t="s">
        <v>1710</v>
      </c>
      <c r="H5610" t="str">
        <f>INDEX('Vensim Variables'!$B:$B,MATCH(EPS!$B5610,'Vensim Variables'!$A:$A,0))</f>
        <v>g pollutant</v>
      </c>
      <c r="I5610" t="str">
        <f t="shared" si="174"/>
        <v>SOx</v>
      </c>
      <c r="J5610">
        <f>INDEX(NoSettings!$D:$D,MATCH(EPS!$A5610,NoSettings!$A:$A,0))</f>
        <v>404511000</v>
      </c>
      <c r="K5610">
        <f>INDEX(GWP!$C$2:$C$13,MATCH(EPS!I5610,GWP!$B$2:$B$13,0))</f>
        <v>0</v>
      </c>
      <c r="L5610" s="4">
        <f t="shared" si="175"/>
        <v>0</v>
      </c>
    </row>
    <row r="5611" spans="1:12">
      <c r="A5611" t="s">
        <v>2989</v>
      </c>
      <c r="B5611" t="s">
        <v>2885</v>
      </c>
      <c r="C5611" t="s">
        <v>1721</v>
      </c>
      <c r="D5611" t="s">
        <v>3254</v>
      </c>
      <c r="E5611" t="s">
        <v>1711</v>
      </c>
      <c r="H5611" t="str">
        <f>INDEX('Vensim Variables'!$B:$B,MATCH(EPS!$B5611,'Vensim Variables'!$A:$A,0))</f>
        <v>g pollutant</v>
      </c>
      <c r="I5611" t="str">
        <f t="shared" si="174"/>
        <v>BC</v>
      </c>
      <c r="J5611">
        <f>INDEX(NoSettings!$D:$D,MATCH(EPS!$A5611,NoSettings!$A:$A,0))</f>
        <v>13976200</v>
      </c>
      <c r="K5611">
        <f>INDEX(GWP!$C$2:$C$13,MATCH(EPS!I5611,GWP!$B$2:$B$13,0))</f>
        <v>0</v>
      </c>
      <c r="L5611" s="4">
        <f t="shared" si="175"/>
        <v>0</v>
      </c>
    </row>
    <row r="5612" spans="1:12">
      <c r="A5612" t="s">
        <v>2990</v>
      </c>
      <c r="B5612" t="s">
        <v>2885</v>
      </c>
      <c r="C5612" t="s">
        <v>1721</v>
      </c>
      <c r="D5612" t="s">
        <v>3254</v>
      </c>
      <c r="E5612" t="s">
        <v>1712</v>
      </c>
      <c r="H5612" t="str">
        <f>INDEX('Vensim Variables'!$B:$B,MATCH(EPS!$B5612,'Vensim Variables'!$A:$A,0))</f>
        <v>g pollutant</v>
      </c>
      <c r="I5612" t="str">
        <f t="shared" si="174"/>
        <v>OC</v>
      </c>
      <c r="J5612">
        <f>INDEX(NoSettings!$D:$D,MATCH(EPS!$A5612,NoSettings!$A:$A,0))</f>
        <v>116601000</v>
      </c>
      <c r="K5612">
        <f>INDEX(GWP!$C$2:$C$13,MATCH(EPS!I5612,GWP!$B$2:$B$13,0))</f>
        <v>0</v>
      </c>
      <c r="L5612" s="4">
        <f t="shared" si="175"/>
        <v>0</v>
      </c>
    </row>
    <row r="5613" spans="1:12">
      <c r="A5613" t="s">
        <v>2991</v>
      </c>
      <c r="B5613" t="s">
        <v>2885</v>
      </c>
      <c r="C5613" t="s">
        <v>1721</v>
      </c>
      <c r="D5613" t="s">
        <v>3254</v>
      </c>
      <c r="E5613" t="s">
        <v>1713</v>
      </c>
      <c r="H5613" t="str">
        <f>INDEX('Vensim Variables'!$B:$B,MATCH(EPS!$B5613,'Vensim Variables'!$A:$A,0))</f>
        <v>g pollutant</v>
      </c>
      <c r="I5613" t="str">
        <f t="shared" si="174"/>
        <v>CH4</v>
      </c>
      <c r="J5613">
        <f>INDEX(NoSettings!$D:$D,MATCH(EPS!$A5613,NoSettings!$A:$A,0))</f>
        <v>1197960000</v>
      </c>
      <c r="K5613">
        <f>INDEX(GWP!$C$2:$C$13,MATCH(EPS!I5613,GWP!$B$2:$B$13,0))</f>
        <v>28</v>
      </c>
      <c r="L5613" s="4">
        <f t="shared" si="175"/>
        <v>3.3542879999999997E-2</v>
      </c>
    </row>
    <row r="5614" spans="1:12">
      <c r="A5614" t="s">
        <v>2992</v>
      </c>
      <c r="B5614" t="s">
        <v>2885</v>
      </c>
      <c r="C5614" t="s">
        <v>1721</v>
      </c>
      <c r="D5614" t="s">
        <v>3254</v>
      </c>
      <c r="E5614" t="s">
        <v>1714</v>
      </c>
      <c r="H5614" t="str">
        <f>INDEX('Vensim Variables'!$B:$B,MATCH(EPS!$B5614,'Vensim Variables'!$A:$A,0))</f>
        <v>g pollutant</v>
      </c>
      <c r="I5614" t="str">
        <f t="shared" si="174"/>
        <v>N2O</v>
      </c>
      <c r="J5614">
        <f>INDEX(NoSettings!$D:$D,MATCH(EPS!$A5614,NoSettings!$A:$A,0))</f>
        <v>239592000</v>
      </c>
      <c r="K5614">
        <f>INDEX(GWP!$C$2:$C$13,MATCH(EPS!I5614,GWP!$B$2:$B$13,0))</f>
        <v>265</v>
      </c>
      <c r="L5614" s="4">
        <f t="shared" si="175"/>
        <v>6.3491880000000001E-2</v>
      </c>
    </row>
    <row r="5615" spans="1:12">
      <c r="A5615" t="s">
        <v>2993</v>
      </c>
      <c r="B5615" t="s">
        <v>2885</v>
      </c>
      <c r="C5615" t="s">
        <v>1721</v>
      </c>
      <c r="D5615" t="s">
        <v>3254</v>
      </c>
      <c r="E5615" t="s">
        <v>1715</v>
      </c>
      <c r="H5615" t="str">
        <f>INDEX('Vensim Variables'!$B:$B,MATCH(EPS!$B5615,'Vensim Variables'!$A:$A,0))</f>
        <v>g pollutant</v>
      </c>
      <c r="I5615" t="str">
        <f t="shared" si="174"/>
        <v>F gases</v>
      </c>
      <c r="J5615">
        <f>INDEX(NoSettings!$D:$D,MATCH(EPS!$A5615,NoSettings!$A:$A,0))</f>
        <v>0</v>
      </c>
      <c r="K5615">
        <f>INDEX(GWP!$C$2:$C$13,MATCH(EPS!I5615,GWP!$B$2:$B$13,0))</f>
        <v>1</v>
      </c>
      <c r="L5615" s="4">
        <f t="shared" si="175"/>
        <v>0</v>
      </c>
    </row>
    <row r="5616" spans="1:12">
      <c r="A5616" t="s">
        <v>2994</v>
      </c>
      <c r="B5616" t="s">
        <v>2885</v>
      </c>
      <c r="C5616" t="s">
        <v>1721</v>
      </c>
      <c r="D5616" t="s">
        <v>3255</v>
      </c>
      <c r="E5616" t="s">
        <v>1702</v>
      </c>
      <c r="H5616" t="str">
        <f>INDEX('Vensim Variables'!$B:$B,MATCH(EPS!$B5616,'Vensim Variables'!$A:$A,0))</f>
        <v>g pollutant</v>
      </c>
      <c r="I5616" t="str">
        <f t="shared" si="174"/>
        <v>CO2</v>
      </c>
      <c r="J5616">
        <f>INDEX(NoSettings!$D:$D,MATCH(EPS!$A5616,NoSettings!$A:$A,0))</f>
        <v>0</v>
      </c>
      <c r="K5616">
        <f>INDEX(GWP!$C$2:$C$13,MATCH(EPS!I5616,GWP!$B$2:$B$13,0))</f>
        <v>1</v>
      </c>
      <c r="L5616" s="4">
        <f t="shared" si="175"/>
        <v>0</v>
      </c>
    </row>
    <row r="5617" spans="1:12">
      <c r="A5617" t="s">
        <v>2995</v>
      </c>
      <c r="B5617" t="s">
        <v>2885</v>
      </c>
      <c r="C5617" t="s">
        <v>1721</v>
      </c>
      <c r="D5617" t="s">
        <v>3255</v>
      </c>
      <c r="E5617" t="s">
        <v>1705</v>
      </c>
      <c r="H5617" t="str">
        <f>INDEX('Vensim Variables'!$B:$B,MATCH(EPS!$B5617,'Vensim Variables'!$A:$A,0))</f>
        <v>g pollutant</v>
      </c>
      <c r="I5617" t="str">
        <f t="shared" si="174"/>
        <v>VOC</v>
      </c>
      <c r="J5617">
        <f>INDEX(NoSettings!$D:$D,MATCH(EPS!$A5617,NoSettings!$A:$A,0))</f>
        <v>0</v>
      </c>
      <c r="K5617">
        <f>INDEX(GWP!$C$2:$C$13,MATCH(EPS!I5617,GWP!$B$2:$B$13,0))</f>
        <v>0</v>
      </c>
      <c r="L5617" s="4">
        <f t="shared" si="175"/>
        <v>0</v>
      </c>
    </row>
    <row r="5618" spans="1:12">
      <c r="A5618" t="s">
        <v>2996</v>
      </c>
      <c r="B5618" t="s">
        <v>2885</v>
      </c>
      <c r="C5618" t="s">
        <v>1721</v>
      </c>
      <c r="D5618" t="s">
        <v>3255</v>
      </c>
      <c r="E5618" t="s">
        <v>1706</v>
      </c>
      <c r="H5618" t="str">
        <f>INDEX('Vensim Variables'!$B:$B,MATCH(EPS!$B5618,'Vensim Variables'!$A:$A,0))</f>
        <v>g pollutant</v>
      </c>
      <c r="I5618" t="str">
        <f t="shared" si="174"/>
        <v>CO</v>
      </c>
      <c r="J5618">
        <f>INDEX(NoSettings!$D:$D,MATCH(EPS!$A5618,NoSettings!$A:$A,0))</f>
        <v>0</v>
      </c>
      <c r="K5618">
        <f>INDEX(GWP!$C$2:$C$13,MATCH(EPS!I5618,GWP!$B$2:$B$13,0))</f>
        <v>0</v>
      </c>
      <c r="L5618" s="4">
        <f t="shared" si="175"/>
        <v>0</v>
      </c>
    </row>
    <row r="5619" spans="1:12">
      <c r="A5619" t="s">
        <v>2997</v>
      </c>
      <c r="B5619" t="s">
        <v>2885</v>
      </c>
      <c r="C5619" t="s">
        <v>1721</v>
      </c>
      <c r="D5619" t="s">
        <v>3255</v>
      </c>
      <c r="E5619" t="s">
        <v>1707</v>
      </c>
      <c r="H5619" t="str">
        <f>INDEX('Vensim Variables'!$B:$B,MATCH(EPS!$B5619,'Vensim Variables'!$A:$A,0))</f>
        <v>g pollutant</v>
      </c>
      <c r="I5619" t="str">
        <f t="shared" si="174"/>
        <v>NOx</v>
      </c>
      <c r="J5619">
        <f>INDEX(NoSettings!$D:$D,MATCH(EPS!$A5619,NoSettings!$A:$A,0))</f>
        <v>0</v>
      </c>
      <c r="K5619">
        <f>INDEX(GWP!$C$2:$C$13,MATCH(EPS!I5619,GWP!$B$2:$B$13,0))</f>
        <v>0</v>
      </c>
      <c r="L5619" s="4">
        <f t="shared" si="175"/>
        <v>0</v>
      </c>
    </row>
    <row r="5620" spans="1:12">
      <c r="A5620" t="s">
        <v>2998</v>
      </c>
      <c r="B5620" t="s">
        <v>2885</v>
      </c>
      <c r="C5620" t="s">
        <v>1721</v>
      </c>
      <c r="D5620" t="s">
        <v>3255</v>
      </c>
      <c r="E5620" t="s">
        <v>1708</v>
      </c>
      <c r="H5620" t="str">
        <f>INDEX('Vensim Variables'!$B:$B,MATCH(EPS!$B5620,'Vensim Variables'!$A:$A,0))</f>
        <v>g pollutant</v>
      </c>
      <c r="I5620" t="str">
        <f t="shared" si="174"/>
        <v>PM10</v>
      </c>
      <c r="J5620">
        <f>INDEX(NoSettings!$D:$D,MATCH(EPS!$A5620,NoSettings!$A:$A,0))</f>
        <v>0</v>
      </c>
      <c r="K5620">
        <f>INDEX(GWP!$C$2:$C$13,MATCH(EPS!I5620,GWP!$B$2:$B$13,0))</f>
        <v>0</v>
      </c>
      <c r="L5620" s="4">
        <f t="shared" si="175"/>
        <v>0</v>
      </c>
    </row>
    <row r="5621" spans="1:12">
      <c r="A5621" t="s">
        <v>2999</v>
      </c>
      <c r="B5621" t="s">
        <v>2885</v>
      </c>
      <c r="C5621" t="s">
        <v>1721</v>
      </c>
      <c r="D5621" t="s">
        <v>3255</v>
      </c>
      <c r="E5621" t="s">
        <v>1709</v>
      </c>
      <c r="H5621" t="str">
        <f>INDEX('Vensim Variables'!$B:$B,MATCH(EPS!$B5621,'Vensim Variables'!$A:$A,0))</f>
        <v>g pollutant</v>
      </c>
      <c r="I5621" t="str">
        <f t="shared" si="174"/>
        <v>PM25</v>
      </c>
      <c r="J5621">
        <f>INDEX(NoSettings!$D:$D,MATCH(EPS!$A5621,NoSettings!$A:$A,0))</f>
        <v>0</v>
      </c>
      <c r="K5621">
        <f>INDEX(GWP!$C$2:$C$13,MATCH(EPS!I5621,GWP!$B$2:$B$13,0))</f>
        <v>0</v>
      </c>
      <c r="L5621" s="4">
        <f t="shared" si="175"/>
        <v>0</v>
      </c>
    </row>
    <row r="5622" spans="1:12">
      <c r="A5622" t="s">
        <v>3000</v>
      </c>
      <c r="B5622" t="s">
        <v>2885</v>
      </c>
      <c r="C5622" t="s">
        <v>1721</v>
      </c>
      <c r="D5622" t="s">
        <v>3255</v>
      </c>
      <c r="E5622" t="s">
        <v>1710</v>
      </c>
      <c r="H5622" t="str">
        <f>INDEX('Vensim Variables'!$B:$B,MATCH(EPS!$B5622,'Vensim Variables'!$A:$A,0))</f>
        <v>g pollutant</v>
      </c>
      <c r="I5622" t="str">
        <f t="shared" si="174"/>
        <v>SOx</v>
      </c>
      <c r="J5622">
        <f>INDEX(NoSettings!$D:$D,MATCH(EPS!$A5622,NoSettings!$A:$A,0))</f>
        <v>0</v>
      </c>
      <c r="K5622">
        <f>INDEX(GWP!$C$2:$C$13,MATCH(EPS!I5622,GWP!$B$2:$B$13,0))</f>
        <v>0</v>
      </c>
      <c r="L5622" s="4">
        <f t="shared" si="175"/>
        <v>0</v>
      </c>
    </row>
    <row r="5623" spans="1:12">
      <c r="A5623" t="s">
        <v>3001</v>
      </c>
      <c r="B5623" t="s">
        <v>2885</v>
      </c>
      <c r="C5623" t="s">
        <v>1721</v>
      </c>
      <c r="D5623" t="s">
        <v>3255</v>
      </c>
      <c r="E5623" t="s">
        <v>1711</v>
      </c>
      <c r="H5623" t="str">
        <f>INDEX('Vensim Variables'!$B:$B,MATCH(EPS!$B5623,'Vensim Variables'!$A:$A,0))</f>
        <v>g pollutant</v>
      </c>
      <c r="I5623" t="str">
        <f t="shared" si="174"/>
        <v>BC</v>
      </c>
      <c r="J5623">
        <f>INDEX(NoSettings!$D:$D,MATCH(EPS!$A5623,NoSettings!$A:$A,0))</f>
        <v>0</v>
      </c>
      <c r="K5623">
        <f>INDEX(GWP!$C$2:$C$13,MATCH(EPS!I5623,GWP!$B$2:$B$13,0))</f>
        <v>0</v>
      </c>
      <c r="L5623" s="4">
        <f t="shared" si="175"/>
        <v>0</v>
      </c>
    </row>
    <row r="5624" spans="1:12">
      <c r="A5624" t="s">
        <v>3002</v>
      </c>
      <c r="B5624" t="s">
        <v>2885</v>
      </c>
      <c r="C5624" t="s">
        <v>1721</v>
      </c>
      <c r="D5624" t="s">
        <v>3255</v>
      </c>
      <c r="E5624" t="s">
        <v>1712</v>
      </c>
      <c r="H5624" t="str">
        <f>INDEX('Vensim Variables'!$B:$B,MATCH(EPS!$B5624,'Vensim Variables'!$A:$A,0))</f>
        <v>g pollutant</v>
      </c>
      <c r="I5624" t="str">
        <f t="shared" si="174"/>
        <v>OC</v>
      </c>
      <c r="J5624">
        <f>INDEX(NoSettings!$D:$D,MATCH(EPS!$A5624,NoSettings!$A:$A,0))</f>
        <v>0</v>
      </c>
      <c r="K5624">
        <f>INDEX(GWP!$C$2:$C$13,MATCH(EPS!I5624,GWP!$B$2:$B$13,0))</f>
        <v>0</v>
      </c>
      <c r="L5624" s="4">
        <f t="shared" si="175"/>
        <v>0</v>
      </c>
    </row>
    <row r="5625" spans="1:12">
      <c r="A5625" t="s">
        <v>3003</v>
      </c>
      <c r="B5625" t="s">
        <v>2885</v>
      </c>
      <c r="C5625" t="s">
        <v>1721</v>
      </c>
      <c r="D5625" t="s">
        <v>3255</v>
      </c>
      <c r="E5625" t="s">
        <v>1713</v>
      </c>
      <c r="H5625" t="str">
        <f>INDEX('Vensim Variables'!$B:$B,MATCH(EPS!$B5625,'Vensim Variables'!$A:$A,0))</f>
        <v>g pollutant</v>
      </c>
      <c r="I5625" t="str">
        <f t="shared" si="174"/>
        <v>CH4</v>
      </c>
      <c r="J5625">
        <f>INDEX(NoSettings!$D:$D,MATCH(EPS!$A5625,NoSettings!$A:$A,0))</f>
        <v>0</v>
      </c>
      <c r="K5625">
        <f>INDEX(GWP!$C$2:$C$13,MATCH(EPS!I5625,GWP!$B$2:$B$13,0))</f>
        <v>28</v>
      </c>
      <c r="L5625" s="4">
        <f t="shared" si="175"/>
        <v>0</v>
      </c>
    </row>
    <row r="5626" spans="1:12">
      <c r="A5626" t="s">
        <v>3004</v>
      </c>
      <c r="B5626" t="s">
        <v>2885</v>
      </c>
      <c r="C5626" t="s">
        <v>1721</v>
      </c>
      <c r="D5626" t="s">
        <v>3255</v>
      </c>
      <c r="E5626" t="s">
        <v>1714</v>
      </c>
      <c r="H5626" t="str">
        <f>INDEX('Vensim Variables'!$B:$B,MATCH(EPS!$B5626,'Vensim Variables'!$A:$A,0))</f>
        <v>g pollutant</v>
      </c>
      <c r="I5626" t="str">
        <f t="shared" si="174"/>
        <v>N2O</v>
      </c>
      <c r="J5626">
        <f>INDEX(NoSettings!$D:$D,MATCH(EPS!$A5626,NoSettings!$A:$A,0))</f>
        <v>0</v>
      </c>
      <c r="K5626">
        <f>INDEX(GWP!$C$2:$C$13,MATCH(EPS!I5626,GWP!$B$2:$B$13,0))</f>
        <v>265</v>
      </c>
      <c r="L5626" s="4">
        <f t="shared" si="175"/>
        <v>0</v>
      </c>
    </row>
    <row r="5627" spans="1:12">
      <c r="A5627" t="s">
        <v>3005</v>
      </c>
      <c r="B5627" t="s">
        <v>2885</v>
      </c>
      <c r="C5627" t="s">
        <v>1721</v>
      </c>
      <c r="D5627" t="s">
        <v>3255</v>
      </c>
      <c r="E5627" t="s">
        <v>1715</v>
      </c>
      <c r="H5627" t="str">
        <f>INDEX('Vensim Variables'!$B:$B,MATCH(EPS!$B5627,'Vensim Variables'!$A:$A,0))</f>
        <v>g pollutant</v>
      </c>
      <c r="I5627" t="str">
        <f t="shared" si="174"/>
        <v>F gases</v>
      </c>
      <c r="J5627">
        <f>INDEX(NoSettings!$D:$D,MATCH(EPS!$A5627,NoSettings!$A:$A,0))</f>
        <v>0</v>
      </c>
      <c r="K5627">
        <f>INDEX(GWP!$C$2:$C$13,MATCH(EPS!I5627,GWP!$B$2:$B$13,0))</f>
        <v>1</v>
      </c>
      <c r="L5627" s="4">
        <f t="shared" si="175"/>
        <v>0</v>
      </c>
    </row>
    <row r="5628" spans="1:12">
      <c r="A5628" t="s">
        <v>3006</v>
      </c>
      <c r="B5628" t="s">
        <v>2885</v>
      </c>
      <c r="C5628" t="s">
        <v>1722</v>
      </c>
      <c r="D5628" t="s">
        <v>3246</v>
      </c>
      <c r="E5628" t="s">
        <v>1702</v>
      </c>
      <c r="H5628" t="str">
        <f>INDEX('Vensim Variables'!$B:$B,MATCH(EPS!$B5628,'Vensim Variables'!$A:$A,0))</f>
        <v>g pollutant</v>
      </c>
      <c r="I5628" t="str">
        <f t="shared" si="174"/>
        <v>CO2</v>
      </c>
      <c r="J5628">
        <f>INDEX(NoSettings!$D:$D,MATCH(EPS!$A5628,NoSettings!$A:$A,0))</f>
        <v>0</v>
      </c>
      <c r="K5628">
        <f>INDEX(GWP!$C$2:$C$13,MATCH(EPS!I5628,GWP!$B$2:$B$13,0))</f>
        <v>1</v>
      </c>
      <c r="L5628" s="4">
        <f t="shared" si="175"/>
        <v>0</v>
      </c>
    </row>
    <row r="5629" spans="1:12">
      <c r="A5629" t="s">
        <v>3007</v>
      </c>
      <c r="B5629" t="s">
        <v>2885</v>
      </c>
      <c r="C5629" t="s">
        <v>1722</v>
      </c>
      <c r="D5629" t="s">
        <v>3246</v>
      </c>
      <c r="E5629" t="s">
        <v>1705</v>
      </c>
      <c r="H5629" t="str">
        <f>INDEX('Vensim Variables'!$B:$B,MATCH(EPS!$B5629,'Vensim Variables'!$A:$A,0))</f>
        <v>g pollutant</v>
      </c>
      <c r="I5629" t="str">
        <f t="shared" si="174"/>
        <v>VOC</v>
      </c>
      <c r="J5629">
        <f>INDEX(NoSettings!$D:$D,MATCH(EPS!$A5629,NoSettings!$A:$A,0))</f>
        <v>0</v>
      </c>
      <c r="K5629">
        <f>INDEX(GWP!$C$2:$C$13,MATCH(EPS!I5629,GWP!$B$2:$B$13,0))</f>
        <v>0</v>
      </c>
      <c r="L5629" s="4">
        <f t="shared" si="175"/>
        <v>0</v>
      </c>
    </row>
    <row r="5630" spans="1:12">
      <c r="A5630" t="s">
        <v>3008</v>
      </c>
      <c r="B5630" t="s">
        <v>2885</v>
      </c>
      <c r="C5630" t="s">
        <v>1722</v>
      </c>
      <c r="D5630" t="s">
        <v>3246</v>
      </c>
      <c r="E5630" t="s">
        <v>1706</v>
      </c>
      <c r="H5630" t="str">
        <f>INDEX('Vensim Variables'!$B:$B,MATCH(EPS!$B5630,'Vensim Variables'!$A:$A,0))</f>
        <v>g pollutant</v>
      </c>
      <c r="I5630" t="str">
        <f t="shared" si="174"/>
        <v>CO</v>
      </c>
      <c r="J5630">
        <f>INDEX(NoSettings!$D:$D,MATCH(EPS!$A5630,NoSettings!$A:$A,0))</f>
        <v>0</v>
      </c>
      <c r="K5630">
        <f>INDEX(GWP!$C$2:$C$13,MATCH(EPS!I5630,GWP!$B$2:$B$13,0))</f>
        <v>0</v>
      </c>
      <c r="L5630" s="4">
        <f t="shared" si="175"/>
        <v>0</v>
      </c>
    </row>
    <row r="5631" spans="1:12">
      <c r="A5631" t="s">
        <v>3009</v>
      </c>
      <c r="B5631" t="s">
        <v>2885</v>
      </c>
      <c r="C5631" t="s">
        <v>1722</v>
      </c>
      <c r="D5631" t="s">
        <v>3246</v>
      </c>
      <c r="E5631" t="s">
        <v>1707</v>
      </c>
      <c r="H5631" t="str">
        <f>INDEX('Vensim Variables'!$B:$B,MATCH(EPS!$B5631,'Vensim Variables'!$A:$A,0))</f>
        <v>g pollutant</v>
      </c>
      <c r="I5631" t="str">
        <f t="shared" si="174"/>
        <v>NOx</v>
      </c>
      <c r="J5631">
        <f>INDEX(NoSettings!$D:$D,MATCH(EPS!$A5631,NoSettings!$A:$A,0))</f>
        <v>0</v>
      </c>
      <c r="K5631">
        <f>INDEX(GWP!$C$2:$C$13,MATCH(EPS!I5631,GWP!$B$2:$B$13,0))</f>
        <v>0</v>
      </c>
      <c r="L5631" s="4">
        <f t="shared" si="175"/>
        <v>0</v>
      </c>
    </row>
    <row r="5632" spans="1:12">
      <c r="A5632" t="s">
        <v>3010</v>
      </c>
      <c r="B5632" t="s">
        <v>2885</v>
      </c>
      <c r="C5632" t="s">
        <v>1722</v>
      </c>
      <c r="D5632" t="s">
        <v>3246</v>
      </c>
      <c r="E5632" t="s">
        <v>1708</v>
      </c>
      <c r="H5632" t="str">
        <f>INDEX('Vensim Variables'!$B:$B,MATCH(EPS!$B5632,'Vensim Variables'!$A:$A,0))</f>
        <v>g pollutant</v>
      </c>
      <c r="I5632" t="str">
        <f t="shared" si="174"/>
        <v>PM10</v>
      </c>
      <c r="J5632">
        <f>INDEX(NoSettings!$D:$D,MATCH(EPS!$A5632,NoSettings!$A:$A,0))</f>
        <v>0</v>
      </c>
      <c r="K5632">
        <f>INDEX(GWP!$C$2:$C$13,MATCH(EPS!I5632,GWP!$B$2:$B$13,0))</f>
        <v>0</v>
      </c>
      <c r="L5632" s="4">
        <f t="shared" si="175"/>
        <v>0</v>
      </c>
    </row>
    <row r="5633" spans="1:12">
      <c r="A5633" t="s">
        <v>3011</v>
      </c>
      <c r="B5633" t="s">
        <v>2885</v>
      </c>
      <c r="C5633" t="s">
        <v>1722</v>
      </c>
      <c r="D5633" t="s">
        <v>3246</v>
      </c>
      <c r="E5633" t="s">
        <v>1709</v>
      </c>
      <c r="H5633" t="str">
        <f>INDEX('Vensim Variables'!$B:$B,MATCH(EPS!$B5633,'Vensim Variables'!$A:$A,0))</f>
        <v>g pollutant</v>
      </c>
      <c r="I5633" t="str">
        <f t="shared" si="174"/>
        <v>PM25</v>
      </c>
      <c r="J5633">
        <f>INDEX(NoSettings!$D:$D,MATCH(EPS!$A5633,NoSettings!$A:$A,0))</f>
        <v>0</v>
      </c>
      <c r="K5633">
        <f>INDEX(GWP!$C$2:$C$13,MATCH(EPS!I5633,GWP!$B$2:$B$13,0))</f>
        <v>0</v>
      </c>
      <c r="L5633" s="4">
        <f t="shared" si="175"/>
        <v>0</v>
      </c>
    </row>
    <row r="5634" spans="1:12">
      <c r="A5634" t="s">
        <v>3012</v>
      </c>
      <c r="B5634" t="s">
        <v>2885</v>
      </c>
      <c r="C5634" t="s">
        <v>1722</v>
      </c>
      <c r="D5634" t="s">
        <v>3246</v>
      </c>
      <c r="E5634" t="s">
        <v>1710</v>
      </c>
      <c r="H5634" t="str">
        <f>INDEX('Vensim Variables'!$B:$B,MATCH(EPS!$B5634,'Vensim Variables'!$A:$A,0))</f>
        <v>g pollutant</v>
      </c>
      <c r="I5634" t="str">
        <f t="shared" si="174"/>
        <v>SOx</v>
      </c>
      <c r="J5634">
        <f>INDEX(NoSettings!$D:$D,MATCH(EPS!$A5634,NoSettings!$A:$A,0))</f>
        <v>0</v>
      </c>
      <c r="K5634">
        <f>INDEX(GWP!$C$2:$C$13,MATCH(EPS!I5634,GWP!$B$2:$B$13,0))</f>
        <v>0</v>
      </c>
      <c r="L5634" s="4">
        <f t="shared" si="175"/>
        <v>0</v>
      </c>
    </row>
    <row r="5635" spans="1:12">
      <c r="A5635" t="s">
        <v>3013</v>
      </c>
      <c r="B5635" t="s">
        <v>2885</v>
      </c>
      <c r="C5635" t="s">
        <v>1722</v>
      </c>
      <c r="D5635" t="s">
        <v>3246</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INDEX(NoSettings!$D:$D,MATCH(EPS!$A5635,NoSettings!$A:$A,0))</f>
        <v>0</v>
      </c>
      <c r="K5635">
        <f>INDEX(GWP!$C$2:$C$13,MATCH(EPS!I5635,GWP!$B$2:$B$13,0))</f>
        <v>0</v>
      </c>
      <c r="L5635" s="4">
        <f t="shared" ref="L5635:L5698" si="177">IF(H5635="g pollutant",K5635*J5635/10^12,IF(H5635="MMTCO2e",J5635,IF(H5635="MWh",J5635,0)))</f>
        <v>0</v>
      </c>
    </row>
    <row r="5636" spans="1:12">
      <c r="A5636" t="s">
        <v>3014</v>
      </c>
      <c r="B5636" t="s">
        <v>2885</v>
      </c>
      <c r="C5636" t="s">
        <v>1722</v>
      </c>
      <c r="D5636" t="s">
        <v>3246</v>
      </c>
      <c r="E5636" t="s">
        <v>1712</v>
      </c>
      <c r="H5636" t="str">
        <f>INDEX('Vensim Variables'!$B:$B,MATCH(EPS!$B5636,'Vensim Variables'!$A:$A,0))</f>
        <v>g pollutant</v>
      </c>
      <c r="I5636" t="str">
        <f t="shared" si="176"/>
        <v>OC</v>
      </c>
      <c r="J5636">
        <f>INDEX(NoSettings!$D:$D,MATCH(EPS!$A5636,NoSettings!$A:$A,0))</f>
        <v>0</v>
      </c>
      <c r="K5636">
        <f>INDEX(GWP!$C$2:$C$13,MATCH(EPS!I5636,GWP!$B$2:$B$13,0))</f>
        <v>0</v>
      </c>
      <c r="L5636" s="4">
        <f t="shared" si="177"/>
        <v>0</v>
      </c>
    </row>
    <row r="5637" spans="1:12">
      <c r="A5637" t="s">
        <v>3015</v>
      </c>
      <c r="B5637" t="s">
        <v>2885</v>
      </c>
      <c r="C5637" t="s">
        <v>1722</v>
      </c>
      <c r="D5637" t="s">
        <v>3246</v>
      </c>
      <c r="E5637" t="s">
        <v>1713</v>
      </c>
      <c r="H5637" t="str">
        <f>INDEX('Vensim Variables'!$B:$B,MATCH(EPS!$B5637,'Vensim Variables'!$A:$A,0))</f>
        <v>g pollutant</v>
      </c>
      <c r="I5637" t="str">
        <f t="shared" si="176"/>
        <v>CH4</v>
      </c>
      <c r="J5637">
        <f>INDEX(NoSettings!$D:$D,MATCH(EPS!$A5637,NoSettings!$A:$A,0))</f>
        <v>0</v>
      </c>
      <c r="K5637">
        <f>INDEX(GWP!$C$2:$C$13,MATCH(EPS!I5637,GWP!$B$2:$B$13,0))</f>
        <v>28</v>
      </c>
      <c r="L5637" s="4">
        <f t="shared" si="177"/>
        <v>0</v>
      </c>
    </row>
    <row r="5638" spans="1:12">
      <c r="A5638" t="s">
        <v>3016</v>
      </c>
      <c r="B5638" t="s">
        <v>2885</v>
      </c>
      <c r="C5638" t="s">
        <v>1722</v>
      </c>
      <c r="D5638" t="s">
        <v>3246</v>
      </c>
      <c r="E5638" t="s">
        <v>1714</v>
      </c>
      <c r="H5638" t="str">
        <f>INDEX('Vensim Variables'!$B:$B,MATCH(EPS!$B5638,'Vensim Variables'!$A:$A,0))</f>
        <v>g pollutant</v>
      </c>
      <c r="I5638" t="str">
        <f t="shared" si="176"/>
        <v>N2O</v>
      </c>
      <c r="J5638">
        <f>INDEX(NoSettings!$D:$D,MATCH(EPS!$A5638,NoSettings!$A:$A,0))</f>
        <v>0</v>
      </c>
      <c r="K5638">
        <f>INDEX(GWP!$C$2:$C$13,MATCH(EPS!I5638,GWP!$B$2:$B$13,0))</f>
        <v>265</v>
      </c>
      <c r="L5638" s="4">
        <f t="shared" si="177"/>
        <v>0</v>
      </c>
    </row>
    <row r="5639" spans="1:12">
      <c r="A5639" t="s">
        <v>3017</v>
      </c>
      <c r="B5639" t="s">
        <v>2885</v>
      </c>
      <c r="C5639" t="s">
        <v>1722</v>
      </c>
      <c r="D5639" t="s">
        <v>3246</v>
      </c>
      <c r="E5639" t="s">
        <v>1715</v>
      </c>
      <c r="H5639" t="str">
        <f>INDEX('Vensim Variables'!$B:$B,MATCH(EPS!$B5639,'Vensim Variables'!$A:$A,0))</f>
        <v>g pollutant</v>
      </c>
      <c r="I5639" t="str">
        <f t="shared" si="176"/>
        <v>F gases</v>
      </c>
      <c r="J5639">
        <f>INDEX(NoSettings!$D:$D,MATCH(EPS!$A5639,NoSettings!$A:$A,0))</f>
        <v>0</v>
      </c>
      <c r="K5639">
        <f>INDEX(GWP!$C$2:$C$13,MATCH(EPS!I5639,GWP!$B$2:$B$13,0))</f>
        <v>1</v>
      </c>
      <c r="L5639" s="4">
        <f t="shared" si="177"/>
        <v>0</v>
      </c>
    </row>
    <row r="5640" spans="1:12">
      <c r="A5640" t="s">
        <v>3018</v>
      </c>
      <c r="B5640" t="s">
        <v>2885</v>
      </c>
      <c r="C5640" t="s">
        <v>1722</v>
      </c>
      <c r="D5640" t="s">
        <v>3247</v>
      </c>
      <c r="E5640" t="s">
        <v>1702</v>
      </c>
      <c r="H5640" t="str">
        <f>INDEX('Vensim Variables'!$B:$B,MATCH(EPS!$B5640,'Vensim Variables'!$A:$A,0))</f>
        <v>g pollutant</v>
      </c>
      <c r="I5640" t="str">
        <f t="shared" si="176"/>
        <v>CO2</v>
      </c>
      <c r="J5640">
        <f>INDEX(NoSettings!$D:$D,MATCH(EPS!$A5640,NoSettings!$A:$A,0))</f>
        <v>0</v>
      </c>
      <c r="K5640">
        <f>INDEX(GWP!$C$2:$C$13,MATCH(EPS!I5640,GWP!$B$2:$B$13,0))</f>
        <v>1</v>
      </c>
      <c r="L5640" s="4">
        <f t="shared" si="177"/>
        <v>0</v>
      </c>
    </row>
    <row r="5641" spans="1:12">
      <c r="A5641" t="s">
        <v>3019</v>
      </c>
      <c r="B5641" t="s">
        <v>2885</v>
      </c>
      <c r="C5641" t="s">
        <v>1722</v>
      </c>
      <c r="D5641" t="s">
        <v>3247</v>
      </c>
      <c r="E5641" t="s">
        <v>1705</v>
      </c>
      <c r="H5641" t="str">
        <f>INDEX('Vensim Variables'!$B:$B,MATCH(EPS!$B5641,'Vensim Variables'!$A:$A,0))</f>
        <v>g pollutant</v>
      </c>
      <c r="I5641" t="str">
        <f t="shared" si="176"/>
        <v>VOC</v>
      </c>
      <c r="J5641">
        <f>INDEX(NoSettings!$D:$D,MATCH(EPS!$A5641,NoSettings!$A:$A,0))</f>
        <v>0</v>
      </c>
      <c r="K5641">
        <f>INDEX(GWP!$C$2:$C$13,MATCH(EPS!I5641,GWP!$B$2:$B$13,0))</f>
        <v>0</v>
      </c>
      <c r="L5641" s="4">
        <f t="shared" si="177"/>
        <v>0</v>
      </c>
    </row>
    <row r="5642" spans="1:12">
      <c r="A5642" t="s">
        <v>3020</v>
      </c>
      <c r="B5642" t="s">
        <v>2885</v>
      </c>
      <c r="C5642" t="s">
        <v>1722</v>
      </c>
      <c r="D5642" t="s">
        <v>3247</v>
      </c>
      <c r="E5642" t="s">
        <v>1706</v>
      </c>
      <c r="H5642" t="str">
        <f>INDEX('Vensim Variables'!$B:$B,MATCH(EPS!$B5642,'Vensim Variables'!$A:$A,0))</f>
        <v>g pollutant</v>
      </c>
      <c r="I5642" t="str">
        <f t="shared" si="176"/>
        <v>CO</v>
      </c>
      <c r="J5642">
        <f>INDEX(NoSettings!$D:$D,MATCH(EPS!$A5642,NoSettings!$A:$A,0))</f>
        <v>0</v>
      </c>
      <c r="K5642">
        <f>INDEX(GWP!$C$2:$C$13,MATCH(EPS!I5642,GWP!$B$2:$B$13,0))</f>
        <v>0</v>
      </c>
      <c r="L5642" s="4">
        <f t="shared" si="177"/>
        <v>0</v>
      </c>
    </row>
    <row r="5643" spans="1:12">
      <c r="A5643" t="s">
        <v>3021</v>
      </c>
      <c r="B5643" t="s">
        <v>2885</v>
      </c>
      <c r="C5643" t="s">
        <v>1722</v>
      </c>
      <c r="D5643" t="s">
        <v>3247</v>
      </c>
      <c r="E5643" t="s">
        <v>1707</v>
      </c>
      <c r="H5643" t="str">
        <f>INDEX('Vensim Variables'!$B:$B,MATCH(EPS!$B5643,'Vensim Variables'!$A:$A,0))</f>
        <v>g pollutant</v>
      </c>
      <c r="I5643" t="str">
        <f t="shared" si="176"/>
        <v>NOx</v>
      </c>
      <c r="J5643">
        <f>INDEX(NoSettings!$D:$D,MATCH(EPS!$A5643,NoSettings!$A:$A,0))</f>
        <v>0</v>
      </c>
      <c r="K5643">
        <f>INDEX(GWP!$C$2:$C$13,MATCH(EPS!I5643,GWP!$B$2:$B$13,0))</f>
        <v>0</v>
      </c>
      <c r="L5643" s="4">
        <f t="shared" si="177"/>
        <v>0</v>
      </c>
    </row>
    <row r="5644" spans="1:12">
      <c r="A5644" t="s">
        <v>3022</v>
      </c>
      <c r="B5644" t="s">
        <v>2885</v>
      </c>
      <c r="C5644" t="s">
        <v>1722</v>
      </c>
      <c r="D5644" t="s">
        <v>3247</v>
      </c>
      <c r="E5644" t="s">
        <v>1708</v>
      </c>
      <c r="H5644" t="str">
        <f>INDEX('Vensim Variables'!$B:$B,MATCH(EPS!$B5644,'Vensim Variables'!$A:$A,0))</f>
        <v>g pollutant</v>
      </c>
      <c r="I5644" t="str">
        <f t="shared" si="176"/>
        <v>PM10</v>
      </c>
      <c r="J5644">
        <f>INDEX(NoSettings!$D:$D,MATCH(EPS!$A5644,NoSettings!$A:$A,0))</f>
        <v>0</v>
      </c>
      <c r="K5644">
        <f>INDEX(GWP!$C$2:$C$13,MATCH(EPS!I5644,GWP!$B$2:$B$13,0))</f>
        <v>0</v>
      </c>
      <c r="L5644" s="4">
        <f t="shared" si="177"/>
        <v>0</v>
      </c>
    </row>
    <row r="5645" spans="1:12">
      <c r="A5645" t="s">
        <v>3023</v>
      </c>
      <c r="B5645" t="s">
        <v>2885</v>
      </c>
      <c r="C5645" t="s">
        <v>1722</v>
      </c>
      <c r="D5645" t="s">
        <v>3247</v>
      </c>
      <c r="E5645" t="s">
        <v>1709</v>
      </c>
      <c r="H5645" t="str">
        <f>INDEX('Vensim Variables'!$B:$B,MATCH(EPS!$B5645,'Vensim Variables'!$A:$A,0))</f>
        <v>g pollutant</v>
      </c>
      <c r="I5645" t="str">
        <f t="shared" si="176"/>
        <v>PM25</v>
      </c>
      <c r="J5645">
        <f>INDEX(NoSettings!$D:$D,MATCH(EPS!$A5645,NoSettings!$A:$A,0))</f>
        <v>0</v>
      </c>
      <c r="K5645">
        <f>INDEX(GWP!$C$2:$C$13,MATCH(EPS!I5645,GWP!$B$2:$B$13,0))</f>
        <v>0</v>
      </c>
      <c r="L5645" s="4">
        <f t="shared" si="177"/>
        <v>0</v>
      </c>
    </row>
    <row r="5646" spans="1:12">
      <c r="A5646" t="s">
        <v>3024</v>
      </c>
      <c r="B5646" t="s">
        <v>2885</v>
      </c>
      <c r="C5646" t="s">
        <v>1722</v>
      </c>
      <c r="D5646" t="s">
        <v>3247</v>
      </c>
      <c r="E5646" t="s">
        <v>1710</v>
      </c>
      <c r="H5646" t="str">
        <f>INDEX('Vensim Variables'!$B:$B,MATCH(EPS!$B5646,'Vensim Variables'!$A:$A,0))</f>
        <v>g pollutant</v>
      </c>
      <c r="I5646" t="str">
        <f t="shared" si="176"/>
        <v>SOx</v>
      </c>
      <c r="J5646">
        <f>INDEX(NoSettings!$D:$D,MATCH(EPS!$A5646,NoSettings!$A:$A,0))</f>
        <v>0</v>
      </c>
      <c r="K5646">
        <f>INDEX(GWP!$C$2:$C$13,MATCH(EPS!I5646,GWP!$B$2:$B$13,0))</f>
        <v>0</v>
      </c>
      <c r="L5646" s="4">
        <f t="shared" si="177"/>
        <v>0</v>
      </c>
    </row>
    <row r="5647" spans="1:12">
      <c r="A5647" t="s">
        <v>3025</v>
      </c>
      <c r="B5647" t="s">
        <v>2885</v>
      </c>
      <c r="C5647" t="s">
        <v>1722</v>
      </c>
      <c r="D5647" t="s">
        <v>3247</v>
      </c>
      <c r="E5647" t="s">
        <v>1711</v>
      </c>
      <c r="H5647" t="str">
        <f>INDEX('Vensim Variables'!$B:$B,MATCH(EPS!$B5647,'Vensim Variables'!$A:$A,0))</f>
        <v>g pollutant</v>
      </c>
      <c r="I5647" t="str">
        <f t="shared" si="176"/>
        <v>BC</v>
      </c>
      <c r="J5647">
        <f>INDEX(NoSettings!$D:$D,MATCH(EPS!$A5647,NoSettings!$A:$A,0))</f>
        <v>0</v>
      </c>
      <c r="K5647">
        <f>INDEX(GWP!$C$2:$C$13,MATCH(EPS!I5647,GWP!$B$2:$B$13,0))</f>
        <v>0</v>
      </c>
      <c r="L5647" s="4">
        <f t="shared" si="177"/>
        <v>0</v>
      </c>
    </row>
    <row r="5648" spans="1:12">
      <c r="A5648" t="s">
        <v>3026</v>
      </c>
      <c r="B5648" t="s">
        <v>2885</v>
      </c>
      <c r="C5648" t="s">
        <v>1722</v>
      </c>
      <c r="D5648" t="s">
        <v>3247</v>
      </c>
      <c r="E5648" t="s">
        <v>1712</v>
      </c>
      <c r="H5648" t="str">
        <f>INDEX('Vensim Variables'!$B:$B,MATCH(EPS!$B5648,'Vensim Variables'!$A:$A,0))</f>
        <v>g pollutant</v>
      </c>
      <c r="I5648" t="str">
        <f t="shared" si="176"/>
        <v>OC</v>
      </c>
      <c r="J5648">
        <f>INDEX(NoSettings!$D:$D,MATCH(EPS!$A5648,NoSettings!$A:$A,0))</f>
        <v>0</v>
      </c>
      <c r="K5648">
        <f>INDEX(GWP!$C$2:$C$13,MATCH(EPS!I5648,GWP!$B$2:$B$13,0))</f>
        <v>0</v>
      </c>
      <c r="L5648" s="4">
        <f t="shared" si="177"/>
        <v>0</v>
      </c>
    </row>
    <row r="5649" spans="1:12">
      <c r="A5649" t="s">
        <v>3027</v>
      </c>
      <c r="B5649" t="s">
        <v>2885</v>
      </c>
      <c r="C5649" t="s">
        <v>1722</v>
      </c>
      <c r="D5649" t="s">
        <v>3247</v>
      </c>
      <c r="E5649" t="s">
        <v>1713</v>
      </c>
      <c r="H5649" t="str">
        <f>INDEX('Vensim Variables'!$B:$B,MATCH(EPS!$B5649,'Vensim Variables'!$A:$A,0))</f>
        <v>g pollutant</v>
      </c>
      <c r="I5649" t="str">
        <f t="shared" si="176"/>
        <v>CH4</v>
      </c>
      <c r="J5649">
        <f>INDEX(NoSettings!$D:$D,MATCH(EPS!$A5649,NoSettings!$A:$A,0))</f>
        <v>0</v>
      </c>
      <c r="K5649">
        <f>INDEX(GWP!$C$2:$C$13,MATCH(EPS!I5649,GWP!$B$2:$B$13,0))</f>
        <v>28</v>
      </c>
      <c r="L5649" s="4">
        <f t="shared" si="177"/>
        <v>0</v>
      </c>
    </row>
    <row r="5650" spans="1:12">
      <c r="A5650" t="s">
        <v>3028</v>
      </c>
      <c r="B5650" t="s">
        <v>2885</v>
      </c>
      <c r="C5650" t="s">
        <v>1722</v>
      </c>
      <c r="D5650" t="s">
        <v>3247</v>
      </c>
      <c r="E5650" t="s">
        <v>1714</v>
      </c>
      <c r="H5650" t="str">
        <f>INDEX('Vensim Variables'!$B:$B,MATCH(EPS!$B5650,'Vensim Variables'!$A:$A,0))</f>
        <v>g pollutant</v>
      </c>
      <c r="I5650" t="str">
        <f t="shared" si="176"/>
        <v>N2O</v>
      </c>
      <c r="J5650">
        <f>INDEX(NoSettings!$D:$D,MATCH(EPS!$A5650,NoSettings!$A:$A,0))</f>
        <v>0</v>
      </c>
      <c r="K5650">
        <f>INDEX(GWP!$C$2:$C$13,MATCH(EPS!I5650,GWP!$B$2:$B$13,0))</f>
        <v>265</v>
      </c>
      <c r="L5650" s="4">
        <f t="shared" si="177"/>
        <v>0</v>
      </c>
    </row>
    <row r="5651" spans="1:12">
      <c r="A5651" t="s">
        <v>3029</v>
      </c>
      <c r="B5651" t="s">
        <v>2885</v>
      </c>
      <c r="C5651" t="s">
        <v>1722</v>
      </c>
      <c r="D5651" t="s">
        <v>3247</v>
      </c>
      <c r="E5651" t="s">
        <v>1715</v>
      </c>
      <c r="H5651" t="str">
        <f>INDEX('Vensim Variables'!$B:$B,MATCH(EPS!$B5651,'Vensim Variables'!$A:$A,0))</f>
        <v>g pollutant</v>
      </c>
      <c r="I5651" t="str">
        <f t="shared" si="176"/>
        <v>F gases</v>
      </c>
      <c r="J5651">
        <f>INDEX(NoSettings!$D:$D,MATCH(EPS!$A5651,NoSettings!$A:$A,0))</f>
        <v>0</v>
      </c>
      <c r="K5651">
        <f>INDEX(GWP!$C$2:$C$13,MATCH(EPS!I5651,GWP!$B$2:$B$13,0))</f>
        <v>1</v>
      </c>
      <c r="L5651" s="4">
        <f t="shared" si="177"/>
        <v>0</v>
      </c>
    </row>
    <row r="5652" spans="1:12">
      <c r="A5652" t="s">
        <v>3030</v>
      </c>
      <c r="B5652" t="s">
        <v>2885</v>
      </c>
      <c r="C5652" t="s">
        <v>1722</v>
      </c>
      <c r="D5652" t="s">
        <v>3248</v>
      </c>
      <c r="E5652" t="s">
        <v>1702</v>
      </c>
      <c r="H5652" t="str">
        <f>INDEX('Vensim Variables'!$B:$B,MATCH(EPS!$B5652,'Vensim Variables'!$A:$A,0))</f>
        <v>g pollutant</v>
      </c>
      <c r="I5652" t="str">
        <f t="shared" si="176"/>
        <v>CO2</v>
      </c>
      <c r="J5652">
        <f>INDEX(NoSettings!$D:$D,MATCH(EPS!$A5652,NoSettings!$A:$A,0))</f>
        <v>51070200000000</v>
      </c>
      <c r="K5652">
        <f>INDEX(GWP!$C$2:$C$13,MATCH(EPS!I5652,GWP!$B$2:$B$13,0))</f>
        <v>1</v>
      </c>
      <c r="L5652" s="4">
        <f t="shared" si="177"/>
        <v>51.0702</v>
      </c>
    </row>
    <row r="5653" spans="1:12">
      <c r="A5653" t="s">
        <v>3031</v>
      </c>
      <c r="B5653" t="s">
        <v>2885</v>
      </c>
      <c r="C5653" t="s">
        <v>1722</v>
      </c>
      <c r="D5653" t="s">
        <v>3248</v>
      </c>
      <c r="E5653" t="s">
        <v>1705</v>
      </c>
      <c r="H5653" t="str">
        <f>INDEX('Vensim Variables'!$B:$B,MATCH(EPS!$B5653,'Vensim Variables'!$A:$A,0))</f>
        <v>g pollutant</v>
      </c>
      <c r="I5653" t="str">
        <f t="shared" si="176"/>
        <v>VOC</v>
      </c>
      <c r="J5653">
        <f>INDEX(NoSettings!$D:$D,MATCH(EPS!$A5653,NoSettings!$A:$A,0))</f>
        <v>5368820000</v>
      </c>
      <c r="K5653">
        <f>INDEX(GWP!$C$2:$C$13,MATCH(EPS!I5653,GWP!$B$2:$B$13,0))</f>
        <v>0</v>
      </c>
      <c r="L5653" s="4">
        <f t="shared" si="177"/>
        <v>0</v>
      </c>
    </row>
    <row r="5654" spans="1:12">
      <c r="A5654" t="s">
        <v>3032</v>
      </c>
      <c r="B5654" t="s">
        <v>2885</v>
      </c>
      <c r="C5654" t="s">
        <v>1722</v>
      </c>
      <c r="D5654" t="s">
        <v>3248</v>
      </c>
      <c r="E5654" t="s">
        <v>1706</v>
      </c>
      <c r="H5654" t="str">
        <f>INDEX('Vensim Variables'!$B:$B,MATCH(EPS!$B5654,'Vensim Variables'!$A:$A,0))</f>
        <v>g pollutant</v>
      </c>
      <c r="I5654" t="str">
        <f t="shared" si="176"/>
        <v>CO</v>
      </c>
      <c r="J5654">
        <f>INDEX(NoSettings!$D:$D,MATCH(EPS!$A5654,NoSettings!$A:$A,0))</f>
        <v>29859600000</v>
      </c>
      <c r="K5654">
        <f>INDEX(GWP!$C$2:$C$13,MATCH(EPS!I5654,GWP!$B$2:$B$13,0))</f>
        <v>0</v>
      </c>
      <c r="L5654" s="4">
        <f t="shared" si="177"/>
        <v>0</v>
      </c>
    </row>
    <row r="5655" spans="1:12">
      <c r="A5655" t="s">
        <v>3033</v>
      </c>
      <c r="B5655" t="s">
        <v>2885</v>
      </c>
      <c r="C5655" t="s">
        <v>1722</v>
      </c>
      <c r="D5655" t="s">
        <v>3248</v>
      </c>
      <c r="E5655" t="s">
        <v>1707</v>
      </c>
      <c r="H5655" t="str">
        <f>INDEX('Vensim Variables'!$B:$B,MATCH(EPS!$B5655,'Vensim Variables'!$A:$A,0))</f>
        <v>g pollutant</v>
      </c>
      <c r="I5655" t="str">
        <f t="shared" si="176"/>
        <v>NOx</v>
      </c>
      <c r="J5655">
        <f>INDEX(NoSettings!$D:$D,MATCH(EPS!$A5655,NoSettings!$A:$A,0))</f>
        <v>37517300000</v>
      </c>
      <c r="K5655">
        <f>INDEX(GWP!$C$2:$C$13,MATCH(EPS!I5655,GWP!$B$2:$B$13,0))</f>
        <v>0</v>
      </c>
      <c r="L5655" s="4">
        <f t="shared" si="177"/>
        <v>0</v>
      </c>
    </row>
    <row r="5656" spans="1:12">
      <c r="A5656" t="s">
        <v>3034</v>
      </c>
      <c r="B5656" t="s">
        <v>2885</v>
      </c>
      <c r="C5656" t="s">
        <v>1722</v>
      </c>
      <c r="D5656" t="s">
        <v>3248</v>
      </c>
      <c r="E5656" t="s">
        <v>1708</v>
      </c>
      <c r="H5656" t="str">
        <f>INDEX('Vensim Variables'!$B:$B,MATCH(EPS!$B5656,'Vensim Variables'!$A:$A,0))</f>
        <v>g pollutant</v>
      </c>
      <c r="I5656" t="str">
        <f t="shared" si="176"/>
        <v>PM10</v>
      </c>
      <c r="J5656">
        <f>INDEX(NoSettings!$D:$D,MATCH(EPS!$A5656,NoSettings!$A:$A,0))</f>
        <v>21994100000</v>
      </c>
      <c r="K5656">
        <f>INDEX(GWP!$C$2:$C$13,MATCH(EPS!I5656,GWP!$B$2:$B$13,0))</f>
        <v>0</v>
      </c>
      <c r="L5656" s="4">
        <f t="shared" si="177"/>
        <v>0</v>
      </c>
    </row>
    <row r="5657" spans="1:12">
      <c r="A5657" t="s">
        <v>3035</v>
      </c>
      <c r="B5657" t="s">
        <v>2885</v>
      </c>
      <c r="C5657" t="s">
        <v>1722</v>
      </c>
      <c r="D5657" t="s">
        <v>3248</v>
      </c>
      <c r="E5657" t="s">
        <v>1709</v>
      </c>
      <c r="H5657" t="str">
        <f>INDEX('Vensim Variables'!$B:$B,MATCH(EPS!$B5657,'Vensim Variables'!$A:$A,0))</f>
        <v>g pollutant</v>
      </c>
      <c r="I5657" t="str">
        <f t="shared" si="176"/>
        <v>PM25</v>
      </c>
      <c r="J5657">
        <f>INDEX(NoSettings!$D:$D,MATCH(EPS!$A5657,NoSettings!$A:$A,0))</f>
        <v>20499300000</v>
      </c>
      <c r="K5657">
        <f>INDEX(GWP!$C$2:$C$13,MATCH(EPS!I5657,GWP!$B$2:$B$13,0))</f>
        <v>0</v>
      </c>
      <c r="L5657" s="4">
        <f t="shared" si="177"/>
        <v>0</v>
      </c>
    </row>
    <row r="5658" spans="1:12">
      <c r="A5658" t="s">
        <v>3036</v>
      </c>
      <c r="B5658" t="s">
        <v>2885</v>
      </c>
      <c r="C5658" t="s">
        <v>1722</v>
      </c>
      <c r="D5658" t="s">
        <v>3248</v>
      </c>
      <c r="E5658" t="s">
        <v>1710</v>
      </c>
      <c r="H5658" t="str">
        <f>INDEX('Vensim Variables'!$B:$B,MATCH(EPS!$B5658,'Vensim Variables'!$A:$A,0))</f>
        <v>g pollutant</v>
      </c>
      <c r="I5658" t="str">
        <f t="shared" si="176"/>
        <v>SOx</v>
      </c>
      <c r="J5658">
        <f>INDEX(NoSettings!$D:$D,MATCH(EPS!$A5658,NoSettings!$A:$A,0))</f>
        <v>252175000</v>
      </c>
      <c r="K5658">
        <f>INDEX(GWP!$C$2:$C$13,MATCH(EPS!I5658,GWP!$B$2:$B$13,0))</f>
        <v>0</v>
      </c>
      <c r="L5658" s="4">
        <f t="shared" si="177"/>
        <v>0</v>
      </c>
    </row>
    <row r="5659" spans="1:12">
      <c r="A5659" t="s">
        <v>3037</v>
      </c>
      <c r="B5659" t="s">
        <v>2885</v>
      </c>
      <c r="C5659" t="s">
        <v>1722</v>
      </c>
      <c r="D5659" t="s">
        <v>3248</v>
      </c>
      <c r="E5659" t="s">
        <v>1711</v>
      </c>
      <c r="H5659" t="str">
        <f>INDEX('Vensim Variables'!$B:$B,MATCH(EPS!$B5659,'Vensim Variables'!$A:$A,0))</f>
        <v>g pollutant</v>
      </c>
      <c r="I5659" t="str">
        <f t="shared" si="176"/>
        <v>BC</v>
      </c>
      <c r="J5659">
        <f>INDEX(NoSettings!$D:$D,MATCH(EPS!$A5659,NoSettings!$A:$A,0))</f>
        <v>693962000</v>
      </c>
      <c r="K5659">
        <f>INDEX(GWP!$C$2:$C$13,MATCH(EPS!I5659,GWP!$B$2:$B$13,0))</f>
        <v>0</v>
      </c>
      <c r="L5659" s="4">
        <f t="shared" si="177"/>
        <v>0</v>
      </c>
    </row>
    <row r="5660" spans="1:12">
      <c r="A5660" t="s">
        <v>3038</v>
      </c>
      <c r="B5660" t="s">
        <v>2885</v>
      </c>
      <c r="C5660" t="s">
        <v>1722</v>
      </c>
      <c r="D5660" t="s">
        <v>3248</v>
      </c>
      <c r="E5660" t="s">
        <v>1712</v>
      </c>
      <c r="H5660" t="str">
        <f>INDEX('Vensim Variables'!$B:$B,MATCH(EPS!$B5660,'Vensim Variables'!$A:$A,0))</f>
        <v>g pollutant</v>
      </c>
      <c r="I5660" t="str">
        <f t="shared" si="176"/>
        <v>OC</v>
      </c>
      <c r="J5660">
        <f>INDEX(NoSettings!$D:$D,MATCH(EPS!$A5660,NoSettings!$A:$A,0))</f>
        <v>13292100000</v>
      </c>
      <c r="K5660">
        <f>INDEX(GWP!$C$2:$C$13,MATCH(EPS!I5660,GWP!$B$2:$B$13,0))</f>
        <v>0</v>
      </c>
      <c r="L5660" s="4">
        <f t="shared" si="177"/>
        <v>0</v>
      </c>
    </row>
    <row r="5661" spans="1:12">
      <c r="A5661" t="s">
        <v>3039</v>
      </c>
      <c r="B5661" t="s">
        <v>2885</v>
      </c>
      <c r="C5661" t="s">
        <v>1722</v>
      </c>
      <c r="D5661" t="s">
        <v>3248</v>
      </c>
      <c r="E5661" t="s">
        <v>1713</v>
      </c>
      <c r="H5661" t="str">
        <f>INDEX('Vensim Variables'!$B:$B,MATCH(EPS!$B5661,'Vensim Variables'!$A:$A,0))</f>
        <v>g pollutant</v>
      </c>
      <c r="I5661" t="str">
        <f t="shared" si="176"/>
        <v>CH4</v>
      </c>
      <c r="J5661">
        <f>INDEX(NoSettings!$D:$D,MATCH(EPS!$A5661,NoSettings!$A:$A,0))</f>
        <v>4219600000</v>
      </c>
      <c r="K5661">
        <f>INDEX(GWP!$C$2:$C$13,MATCH(EPS!I5661,GWP!$B$2:$B$13,0))</f>
        <v>28</v>
      </c>
      <c r="L5661" s="4">
        <f t="shared" si="177"/>
        <v>0.1181488</v>
      </c>
    </row>
    <row r="5662" spans="1:12">
      <c r="A5662" t="s">
        <v>3040</v>
      </c>
      <c r="B5662" t="s">
        <v>2885</v>
      </c>
      <c r="C5662" t="s">
        <v>1722</v>
      </c>
      <c r="D5662" t="s">
        <v>3248</v>
      </c>
      <c r="E5662" t="s">
        <v>1714</v>
      </c>
      <c r="H5662" t="str">
        <f>INDEX('Vensim Variables'!$B:$B,MATCH(EPS!$B5662,'Vensim Variables'!$A:$A,0))</f>
        <v>g pollutant</v>
      </c>
      <c r="I5662" t="str">
        <f t="shared" si="176"/>
        <v>N2O</v>
      </c>
      <c r="J5662">
        <f>INDEX(NoSettings!$D:$D,MATCH(EPS!$A5662,NoSettings!$A:$A,0))</f>
        <v>74112500</v>
      </c>
      <c r="K5662">
        <f>INDEX(GWP!$C$2:$C$13,MATCH(EPS!I5662,GWP!$B$2:$B$13,0))</f>
        <v>265</v>
      </c>
      <c r="L5662" s="4">
        <f t="shared" si="177"/>
        <v>1.9639812499999999E-2</v>
      </c>
    </row>
    <row r="5663" spans="1:12">
      <c r="A5663" t="s">
        <v>3041</v>
      </c>
      <c r="B5663" t="s">
        <v>2885</v>
      </c>
      <c r="C5663" t="s">
        <v>1722</v>
      </c>
      <c r="D5663" t="s">
        <v>3248</v>
      </c>
      <c r="E5663" t="s">
        <v>1715</v>
      </c>
      <c r="H5663" t="str">
        <f>INDEX('Vensim Variables'!$B:$B,MATCH(EPS!$B5663,'Vensim Variables'!$A:$A,0))</f>
        <v>g pollutant</v>
      </c>
      <c r="I5663" t="str">
        <f t="shared" si="176"/>
        <v>F gases</v>
      </c>
      <c r="J5663">
        <f>INDEX(NoSettings!$D:$D,MATCH(EPS!$A5663,NoSettings!$A:$A,0))</f>
        <v>0</v>
      </c>
      <c r="K5663">
        <f>INDEX(GWP!$C$2:$C$13,MATCH(EPS!I5663,GWP!$B$2:$B$13,0))</f>
        <v>1</v>
      </c>
      <c r="L5663" s="4">
        <f t="shared" si="177"/>
        <v>0</v>
      </c>
    </row>
    <row r="5664" spans="1:12">
      <c r="A5664" t="s">
        <v>3042</v>
      </c>
      <c r="B5664" t="s">
        <v>2885</v>
      </c>
      <c r="C5664" t="s">
        <v>1722</v>
      </c>
      <c r="D5664" t="s">
        <v>3249</v>
      </c>
      <c r="E5664" t="s">
        <v>1702</v>
      </c>
      <c r="H5664" t="str">
        <f>INDEX('Vensim Variables'!$B:$B,MATCH(EPS!$B5664,'Vensim Variables'!$A:$A,0))</f>
        <v>g pollutant</v>
      </c>
      <c r="I5664" t="str">
        <f t="shared" si="176"/>
        <v>CO2</v>
      </c>
      <c r="J5664">
        <f>INDEX(NoSettings!$D:$D,MATCH(EPS!$A5664,NoSettings!$A:$A,0))</f>
        <v>5979150000000</v>
      </c>
      <c r="K5664">
        <f>INDEX(GWP!$C$2:$C$13,MATCH(EPS!I5664,GWP!$B$2:$B$13,0))</f>
        <v>1</v>
      </c>
      <c r="L5664" s="4">
        <f t="shared" si="177"/>
        <v>5.9791499999999997</v>
      </c>
    </row>
    <row r="5665" spans="1:12">
      <c r="A5665" t="s">
        <v>3043</v>
      </c>
      <c r="B5665" t="s">
        <v>2885</v>
      </c>
      <c r="C5665" t="s">
        <v>1722</v>
      </c>
      <c r="D5665" t="s">
        <v>3249</v>
      </c>
      <c r="E5665" t="s">
        <v>1705</v>
      </c>
      <c r="H5665" t="str">
        <f>INDEX('Vensim Variables'!$B:$B,MATCH(EPS!$B5665,'Vensim Variables'!$A:$A,0))</f>
        <v>g pollutant</v>
      </c>
      <c r="I5665" t="str">
        <f t="shared" si="176"/>
        <v>VOC</v>
      </c>
      <c r="J5665">
        <f>INDEX(NoSettings!$D:$D,MATCH(EPS!$A5665,NoSettings!$A:$A,0))</f>
        <v>434612000</v>
      </c>
      <c r="K5665">
        <f>INDEX(GWP!$C$2:$C$13,MATCH(EPS!I5665,GWP!$B$2:$B$13,0))</f>
        <v>0</v>
      </c>
      <c r="L5665" s="4">
        <f t="shared" si="177"/>
        <v>0</v>
      </c>
    </row>
    <row r="5666" spans="1:12">
      <c r="A5666" t="s">
        <v>3044</v>
      </c>
      <c r="B5666" t="s">
        <v>2885</v>
      </c>
      <c r="C5666" t="s">
        <v>1722</v>
      </c>
      <c r="D5666" t="s">
        <v>3249</v>
      </c>
      <c r="E5666" t="s">
        <v>1706</v>
      </c>
      <c r="H5666" t="str">
        <f>INDEX('Vensim Variables'!$B:$B,MATCH(EPS!$B5666,'Vensim Variables'!$A:$A,0))</f>
        <v>g pollutant</v>
      </c>
      <c r="I5666" t="str">
        <f t="shared" si="176"/>
        <v>CO</v>
      </c>
      <c r="J5666">
        <f>INDEX(NoSettings!$D:$D,MATCH(EPS!$A5666,NoSettings!$A:$A,0))</f>
        <v>2904770000</v>
      </c>
      <c r="K5666">
        <f>INDEX(GWP!$C$2:$C$13,MATCH(EPS!I5666,GWP!$B$2:$B$13,0))</f>
        <v>0</v>
      </c>
      <c r="L5666" s="4">
        <f t="shared" si="177"/>
        <v>0</v>
      </c>
    </row>
    <row r="5667" spans="1:12">
      <c r="A5667" t="s">
        <v>3045</v>
      </c>
      <c r="B5667" t="s">
        <v>2885</v>
      </c>
      <c r="C5667" t="s">
        <v>1722</v>
      </c>
      <c r="D5667" t="s">
        <v>3249</v>
      </c>
      <c r="E5667" t="s">
        <v>1707</v>
      </c>
      <c r="H5667" t="str">
        <f>INDEX('Vensim Variables'!$B:$B,MATCH(EPS!$B5667,'Vensim Variables'!$A:$A,0))</f>
        <v>g pollutant</v>
      </c>
      <c r="I5667" t="str">
        <f t="shared" si="176"/>
        <v>NOx</v>
      </c>
      <c r="J5667">
        <f>INDEX(NoSettings!$D:$D,MATCH(EPS!$A5667,NoSettings!$A:$A,0))</f>
        <v>7110380000</v>
      </c>
      <c r="K5667">
        <f>INDEX(GWP!$C$2:$C$13,MATCH(EPS!I5667,GWP!$B$2:$B$13,0))</f>
        <v>0</v>
      </c>
      <c r="L5667" s="4">
        <f t="shared" si="177"/>
        <v>0</v>
      </c>
    </row>
    <row r="5668" spans="1:12">
      <c r="A5668" t="s">
        <v>3046</v>
      </c>
      <c r="B5668" t="s">
        <v>2885</v>
      </c>
      <c r="C5668" t="s">
        <v>1722</v>
      </c>
      <c r="D5668" t="s">
        <v>3249</v>
      </c>
      <c r="E5668" t="s">
        <v>1708</v>
      </c>
      <c r="H5668" t="str">
        <f>INDEX('Vensim Variables'!$B:$B,MATCH(EPS!$B5668,'Vensim Variables'!$A:$A,0))</f>
        <v>g pollutant</v>
      </c>
      <c r="I5668" t="str">
        <f t="shared" si="176"/>
        <v>PM10</v>
      </c>
      <c r="J5668">
        <f>INDEX(NoSettings!$D:$D,MATCH(EPS!$A5668,NoSettings!$A:$A,0))</f>
        <v>649816000</v>
      </c>
      <c r="K5668">
        <f>INDEX(GWP!$C$2:$C$13,MATCH(EPS!I5668,GWP!$B$2:$B$13,0))</f>
        <v>0</v>
      </c>
      <c r="L5668" s="4">
        <f t="shared" si="177"/>
        <v>0</v>
      </c>
    </row>
    <row r="5669" spans="1:12">
      <c r="A5669" t="s">
        <v>3047</v>
      </c>
      <c r="B5669" t="s">
        <v>2885</v>
      </c>
      <c r="C5669" t="s">
        <v>1722</v>
      </c>
      <c r="D5669" t="s">
        <v>3249</v>
      </c>
      <c r="E5669" t="s">
        <v>1709</v>
      </c>
      <c r="H5669" t="str">
        <f>INDEX('Vensim Variables'!$B:$B,MATCH(EPS!$B5669,'Vensim Variables'!$A:$A,0))</f>
        <v>g pollutant</v>
      </c>
      <c r="I5669" t="str">
        <f t="shared" si="176"/>
        <v>PM25</v>
      </c>
      <c r="J5669">
        <f>INDEX(NoSettings!$D:$D,MATCH(EPS!$A5669,NoSettings!$A:$A,0))</f>
        <v>587567000</v>
      </c>
      <c r="K5669">
        <f>INDEX(GWP!$C$2:$C$13,MATCH(EPS!I5669,GWP!$B$2:$B$13,0))</f>
        <v>0</v>
      </c>
      <c r="L5669" s="4">
        <f t="shared" si="177"/>
        <v>0</v>
      </c>
    </row>
    <row r="5670" spans="1:12">
      <c r="A5670" t="s">
        <v>3048</v>
      </c>
      <c r="B5670" t="s">
        <v>2885</v>
      </c>
      <c r="C5670" t="s">
        <v>1722</v>
      </c>
      <c r="D5670" t="s">
        <v>3249</v>
      </c>
      <c r="E5670" t="s">
        <v>1710</v>
      </c>
      <c r="H5670" t="str">
        <f>INDEX('Vensim Variables'!$B:$B,MATCH(EPS!$B5670,'Vensim Variables'!$A:$A,0))</f>
        <v>g pollutant</v>
      </c>
      <c r="I5670" t="str">
        <f t="shared" si="176"/>
        <v>SOx</v>
      </c>
      <c r="J5670">
        <f>INDEX(NoSettings!$D:$D,MATCH(EPS!$A5670,NoSettings!$A:$A,0))</f>
        <v>335741000</v>
      </c>
      <c r="K5670">
        <f>INDEX(GWP!$C$2:$C$13,MATCH(EPS!I5670,GWP!$B$2:$B$13,0))</f>
        <v>0</v>
      </c>
      <c r="L5670" s="4">
        <f t="shared" si="177"/>
        <v>0</v>
      </c>
    </row>
    <row r="5671" spans="1:12">
      <c r="A5671" t="s">
        <v>3049</v>
      </c>
      <c r="B5671" t="s">
        <v>2885</v>
      </c>
      <c r="C5671" t="s">
        <v>1722</v>
      </c>
      <c r="D5671" t="s">
        <v>3249</v>
      </c>
      <c r="E5671" t="s">
        <v>1711</v>
      </c>
      <c r="H5671" t="str">
        <f>INDEX('Vensim Variables'!$B:$B,MATCH(EPS!$B5671,'Vensim Variables'!$A:$A,0))</f>
        <v>g pollutant</v>
      </c>
      <c r="I5671" t="str">
        <f t="shared" si="176"/>
        <v>BC</v>
      </c>
      <c r="J5671">
        <f>INDEX(NoSettings!$D:$D,MATCH(EPS!$A5671,NoSettings!$A:$A,0))</f>
        <v>68635700</v>
      </c>
      <c r="K5671">
        <f>INDEX(GWP!$C$2:$C$13,MATCH(EPS!I5671,GWP!$B$2:$B$13,0))</f>
        <v>0</v>
      </c>
      <c r="L5671" s="4">
        <f t="shared" si="177"/>
        <v>0</v>
      </c>
    </row>
    <row r="5672" spans="1:12">
      <c r="A5672" t="s">
        <v>3050</v>
      </c>
      <c r="B5672" t="s">
        <v>2885</v>
      </c>
      <c r="C5672" t="s">
        <v>1722</v>
      </c>
      <c r="D5672" t="s">
        <v>3249</v>
      </c>
      <c r="E5672" t="s">
        <v>1712</v>
      </c>
      <c r="H5672" t="str">
        <f>INDEX('Vensim Variables'!$B:$B,MATCH(EPS!$B5672,'Vensim Variables'!$A:$A,0))</f>
        <v>g pollutant</v>
      </c>
      <c r="I5672" t="str">
        <f t="shared" si="176"/>
        <v>OC</v>
      </c>
      <c r="J5672">
        <f>INDEX(NoSettings!$D:$D,MATCH(EPS!$A5672,NoSettings!$A:$A,0))</f>
        <v>133714000</v>
      </c>
      <c r="K5672">
        <f>INDEX(GWP!$C$2:$C$13,MATCH(EPS!I5672,GWP!$B$2:$B$13,0))</f>
        <v>0</v>
      </c>
      <c r="L5672" s="4">
        <f t="shared" si="177"/>
        <v>0</v>
      </c>
    </row>
    <row r="5673" spans="1:12">
      <c r="A5673" t="s">
        <v>3051</v>
      </c>
      <c r="B5673" t="s">
        <v>2885</v>
      </c>
      <c r="C5673" t="s">
        <v>1722</v>
      </c>
      <c r="D5673" t="s">
        <v>3249</v>
      </c>
      <c r="E5673" t="s">
        <v>1713</v>
      </c>
      <c r="H5673" t="str">
        <f>INDEX('Vensim Variables'!$B:$B,MATCH(EPS!$B5673,'Vensim Variables'!$A:$A,0))</f>
        <v>g pollutant</v>
      </c>
      <c r="I5673" t="str">
        <f t="shared" si="176"/>
        <v>CH4</v>
      </c>
      <c r="J5673">
        <f>INDEX(NoSettings!$D:$D,MATCH(EPS!$A5673,NoSettings!$A:$A,0))</f>
        <v>242529000</v>
      </c>
      <c r="K5673">
        <f>INDEX(GWP!$C$2:$C$13,MATCH(EPS!I5673,GWP!$B$2:$B$13,0))</f>
        <v>28</v>
      </c>
      <c r="L5673" s="4">
        <f t="shared" si="177"/>
        <v>6.7908120000000002E-3</v>
      </c>
    </row>
    <row r="5674" spans="1:12">
      <c r="A5674" t="s">
        <v>3052</v>
      </c>
      <c r="B5674" t="s">
        <v>2885</v>
      </c>
      <c r="C5674" t="s">
        <v>1722</v>
      </c>
      <c r="D5674" t="s">
        <v>3249</v>
      </c>
      <c r="E5674" t="s">
        <v>1714</v>
      </c>
      <c r="H5674" t="str">
        <f>INDEX('Vensim Variables'!$B:$B,MATCH(EPS!$B5674,'Vensim Variables'!$A:$A,0))</f>
        <v>g pollutant</v>
      </c>
      <c r="I5674" t="str">
        <f t="shared" si="176"/>
        <v>N2O</v>
      </c>
      <c r="J5674">
        <f>INDEX(NoSettings!$D:$D,MATCH(EPS!$A5674,NoSettings!$A:$A,0))</f>
        <v>48505800</v>
      </c>
      <c r="K5674">
        <f>INDEX(GWP!$C$2:$C$13,MATCH(EPS!I5674,GWP!$B$2:$B$13,0))</f>
        <v>265</v>
      </c>
      <c r="L5674" s="4">
        <f t="shared" si="177"/>
        <v>1.2854037E-2</v>
      </c>
    </row>
    <row r="5675" spans="1:12">
      <c r="A5675" t="s">
        <v>3053</v>
      </c>
      <c r="B5675" t="s">
        <v>2885</v>
      </c>
      <c r="C5675" t="s">
        <v>1722</v>
      </c>
      <c r="D5675" t="s">
        <v>3249</v>
      </c>
      <c r="E5675" t="s">
        <v>1715</v>
      </c>
      <c r="H5675" t="str">
        <f>INDEX('Vensim Variables'!$B:$B,MATCH(EPS!$B5675,'Vensim Variables'!$A:$A,0))</f>
        <v>g pollutant</v>
      </c>
      <c r="I5675" t="str">
        <f t="shared" si="176"/>
        <v>F gases</v>
      </c>
      <c r="J5675">
        <f>INDEX(NoSettings!$D:$D,MATCH(EPS!$A5675,NoSettings!$A:$A,0))</f>
        <v>0</v>
      </c>
      <c r="K5675">
        <f>INDEX(GWP!$C$2:$C$13,MATCH(EPS!I5675,GWP!$B$2:$B$13,0))</f>
        <v>1</v>
      </c>
      <c r="L5675" s="4">
        <f t="shared" si="177"/>
        <v>0</v>
      </c>
    </row>
    <row r="5676" spans="1:12">
      <c r="A5676" t="s">
        <v>3054</v>
      </c>
      <c r="B5676" t="s">
        <v>2885</v>
      </c>
      <c r="C5676" t="s">
        <v>1722</v>
      </c>
      <c r="D5676" t="s">
        <v>3250</v>
      </c>
      <c r="E5676" t="s">
        <v>1702</v>
      </c>
      <c r="H5676" t="str">
        <f>INDEX('Vensim Variables'!$B:$B,MATCH(EPS!$B5676,'Vensim Variables'!$A:$A,0))</f>
        <v>g pollutant</v>
      </c>
      <c r="I5676" t="str">
        <f t="shared" si="176"/>
        <v>CO2</v>
      </c>
      <c r="J5676">
        <f>INDEX(NoSettings!$D:$D,MATCH(EPS!$A5676,NoSettings!$A:$A,0))</f>
        <v>0</v>
      </c>
      <c r="K5676">
        <f>INDEX(GWP!$C$2:$C$13,MATCH(EPS!I5676,GWP!$B$2:$B$13,0))</f>
        <v>1</v>
      </c>
      <c r="L5676" s="4">
        <f t="shared" si="177"/>
        <v>0</v>
      </c>
    </row>
    <row r="5677" spans="1:12">
      <c r="A5677" t="s">
        <v>3055</v>
      </c>
      <c r="B5677" t="s">
        <v>2885</v>
      </c>
      <c r="C5677" t="s">
        <v>1722</v>
      </c>
      <c r="D5677" t="s">
        <v>3250</v>
      </c>
      <c r="E5677" t="s">
        <v>1705</v>
      </c>
      <c r="H5677" t="str">
        <f>INDEX('Vensim Variables'!$B:$B,MATCH(EPS!$B5677,'Vensim Variables'!$A:$A,0))</f>
        <v>g pollutant</v>
      </c>
      <c r="I5677" t="str">
        <f t="shared" si="176"/>
        <v>VOC</v>
      </c>
      <c r="J5677">
        <f>INDEX(NoSettings!$D:$D,MATCH(EPS!$A5677,NoSettings!$A:$A,0))</f>
        <v>0</v>
      </c>
      <c r="K5677">
        <f>INDEX(GWP!$C$2:$C$13,MATCH(EPS!I5677,GWP!$B$2:$B$13,0))</f>
        <v>0</v>
      </c>
      <c r="L5677" s="4">
        <f t="shared" si="177"/>
        <v>0</v>
      </c>
    </row>
    <row r="5678" spans="1:12">
      <c r="A5678" t="s">
        <v>3056</v>
      </c>
      <c r="B5678" t="s">
        <v>2885</v>
      </c>
      <c r="C5678" t="s">
        <v>1722</v>
      </c>
      <c r="D5678" t="s">
        <v>3250</v>
      </c>
      <c r="E5678" t="s">
        <v>1706</v>
      </c>
      <c r="H5678" t="str">
        <f>INDEX('Vensim Variables'!$B:$B,MATCH(EPS!$B5678,'Vensim Variables'!$A:$A,0))</f>
        <v>g pollutant</v>
      </c>
      <c r="I5678" t="str">
        <f t="shared" si="176"/>
        <v>CO</v>
      </c>
      <c r="J5678">
        <f>INDEX(NoSettings!$D:$D,MATCH(EPS!$A5678,NoSettings!$A:$A,0))</f>
        <v>0</v>
      </c>
      <c r="K5678">
        <f>INDEX(GWP!$C$2:$C$13,MATCH(EPS!I5678,GWP!$B$2:$B$13,0))</f>
        <v>0</v>
      </c>
      <c r="L5678" s="4">
        <f t="shared" si="177"/>
        <v>0</v>
      </c>
    </row>
    <row r="5679" spans="1:12">
      <c r="A5679" t="s">
        <v>3057</v>
      </c>
      <c r="B5679" t="s">
        <v>2885</v>
      </c>
      <c r="C5679" t="s">
        <v>1722</v>
      </c>
      <c r="D5679" t="s">
        <v>3250</v>
      </c>
      <c r="E5679" t="s">
        <v>1707</v>
      </c>
      <c r="H5679" t="str">
        <f>INDEX('Vensim Variables'!$B:$B,MATCH(EPS!$B5679,'Vensim Variables'!$A:$A,0))</f>
        <v>g pollutant</v>
      </c>
      <c r="I5679" t="str">
        <f t="shared" si="176"/>
        <v>NOx</v>
      </c>
      <c r="J5679">
        <f>INDEX(NoSettings!$D:$D,MATCH(EPS!$A5679,NoSettings!$A:$A,0))</f>
        <v>0</v>
      </c>
      <c r="K5679">
        <f>INDEX(GWP!$C$2:$C$13,MATCH(EPS!I5679,GWP!$B$2:$B$13,0))</f>
        <v>0</v>
      </c>
      <c r="L5679" s="4">
        <f t="shared" si="177"/>
        <v>0</v>
      </c>
    </row>
    <row r="5680" spans="1:12">
      <c r="A5680" t="s">
        <v>3058</v>
      </c>
      <c r="B5680" t="s">
        <v>2885</v>
      </c>
      <c r="C5680" t="s">
        <v>1722</v>
      </c>
      <c r="D5680" t="s">
        <v>3250</v>
      </c>
      <c r="E5680" t="s">
        <v>1708</v>
      </c>
      <c r="H5680" t="str">
        <f>INDEX('Vensim Variables'!$B:$B,MATCH(EPS!$B5680,'Vensim Variables'!$A:$A,0))</f>
        <v>g pollutant</v>
      </c>
      <c r="I5680" t="str">
        <f t="shared" si="176"/>
        <v>PM10</v>
      </c>
      <c r="J5680">
        <f>INDEX(NoSettings!$D:$D,MATCH(EPS!$A5680,NoSettings!$A:$A,0))</f>
        <v>0</v>
      </c>
      <c r="K5680">
        <f>INDEX(GWP!$C$2:$C$13,MATCH(EPS!I5680,GWP!$B$2:$B$13,0))</f>
        <v>0</v>
      </c>
      <c r="L5680" s="4">
        <f t="shared" si="177"/>
        <v>0</v>
      </c>
    </row>
    <row r="5681" spans="1:12">
      <c r="A5681" t="s">
        <v>3059</v>
      </c>
      <c r="B5681" t="s">
        <v>2885</v>
      </c>
      <c r="C5681" t="s">
        <v>1722</v>
      </c>
      <c r="D5681" t="s">
        <v>3250</v>
      </c>
      <c r="E5681" t="s">
        <v>1709</v>
      </c>
      <c r="H5681" t="str">
        <f>INDEX('Vensim Variables'!$B:$B,MATCH(EPS!$B5681,'Vensim Variables'!$A:$A,0))</f>
        <v>g pollutant</v>
      </c>
      <c r="I5681" t="str">
        <f t="shared" si="176"/>
        <v>PM25</v>
      </c>
      <c r="J5681">
        <f>INDEX(NoSettings!$D:$D,MATCH(EPS!$A5681,NoSettings!$A:$A,0))</f>
        <v>0</v>
      </c>
      <c r="K5681">
        <f>INDEX(GWP!$C$2:$C$13,MATCH(EPS!I5681,GWP!$B$2:$B$13,0))</f>
        <v>0</v>
      </c>
      <c r="L5681" s="4">
        <f t="shared" si="177"/>
        <v>0</v>
      </c>
    </row>
    <row r="5682" spans="1:12">
      <c r="A5682" t="s">
        <v>3060</v>
      </c>
      <c r="B5682" t="s">
        <v>2885</v>
      </c>
      <c r="C5682" t="s">
        <v>1722</v>
      </c>
      <c r="D5682" t="s">
        <v>3250</v>
      </c>
      <c r="E5682" t="s">
        <v>1710</v>
      </c>
      <c r="H5682" t="str">
        <f>INDEX('Vensim Variables'!$B:$B,MATCH(EPS!$B5682,'Vensim Variables'!$A:$A,0))</f>
        <v>g pollutant</v>
      </c>
      <c r="I5682" t="str">
        <f t="shared" si="176"/>
        <v>SOx</v>
      </c>
      <c r="J5682">
        <f>INDEX(NoSettings!$D:$D,MATCH(EPS!$A5682,NoSettings!$A:$A,0))</f>
        <v>0</v>
      </c>
      <c r="K5682">
        <f>INDEX(GWP!$C$2:$C$13,MATCH(EPS!I5682,GWP!$B$2:$B$13,0))</f>
        <v>0</v>
      </c>
      <c r="L5682" s="4">
        <f t="shared" si="177"/>
        <v>0</v>
      </c>
    </row>
    <row r="5683" spans="1:12">
      <c r="A5683" t="s">
        <v>3061</v>
      </c>
      <c r="B5683" t="s">
        <v>2885</v>
      </c>
      <c r="C5683" t="s">
        <v>1722</v>
      </c>
      <c r="D5683" t="s">
        <v>3250</v>
      </c>
      <c r="E5683" t="s">
        <v>1711</v>
      </c>
      <c r="H5683" t="str">
        <f>INDEX('Vensim Variables'!$B:$B,MATCH(EPS!$B5683,'Vensim Variables'!$A:$A,0))</f>
        <v>g pollutant</v>
      </c>
      <c r="I5683" t="str">
        <f t="shared" si="176"/>
        <v>BC</v>
      </c>
      <c r="J5683">
        <f>INDEX(NoSettings!$D:$D,MATCH(EPS!$A5683,NoSettings!$A:$A,0))</f>
        <v>0</v>
      </c>
      <c r="K5683">
        <f>INDEX(GWP!$C$2:$C$13,MATCH(EPS!I5683,GWP!$B$2:$B$13,0))</f>
        <v>0</v>
      </c>
      <c r="L5683" s="4">
        <f t="shared" si="177"/>
        <v>0</v>
      </c>
    </row>
    <row r="5684" spans="1:12">
      <c r="A5684" t="s">
        <v>3062</v>
      </c>
      <c r="B5684" t="s">
        <v>2885</v>
      </c>
      <c r="C5684" t="s">
        <v>1722</v>
      </c>
      <c r="D5684" t="s">
        <v>3250</v>
      </c>
      <c r="E5684" t="s">
        <v>1712</v>
      </c>
      <c r="H5684" t="str">
        <f>INDEX('Vensim Variables'!$B:$B,MATCH(EPS!$B5684,'Vensim Variables'!$A:$A,0))</f>
        <v>g pollutant</v>
      </c>
      <c r="I5684" t="str">
        <f t="shared" si="176"/>
        <v>OC</v>
      </c>
      <c r="J5684">
        <f>INDEX(NoSettings!$D:$D,MATCH(EPS!$A5684,NoSettings!$A:$A,0))</f>
        <v>0</v>
      </c>
      <c r="K5684">
        <f>INDEX(GWP!$C$2:$C$13,MATCH(EPS!I5684,GWP!$B$2:$B$13,0))</f>
        <v>0</v>
      </c>
      <c r="L5684" s="4">
        <f t="shared" si="177"/>
        <v>0</v>
      </c>
    </row>
    <row r="5685" spans="1:12">
      <c r="A5685" t="s">
        <v>3063</v>
      </c>
      <c r="B5685" t="s">
        <v>2885</v>
      </c>
      <c r="C5685" t="s">
        <v>1722</v>
      </c>
      <c r="D5685" t="s">
        <v>3250</v>
      </c>
      <c r="E5685" t="s">
        <v>1713</v>
      </c>
      <c r="H5685" t="str">
        <f>INDEX('Vensim Variables'!$B:$B,MATCH(EPS!$B5685,'Vensim Variables'!$A:$A,0))</f>
        <v>g pollutant</v>
      </c>
      <c r="I5685" t="str">
        <f t="shared" si="176"/>
        <v>CH4</v>
      </c>
      <c r="J5685">
        <f>INDEX(NoSettings!$D:$D,MATCH(EPS!$A5685,NoSettings!$A:$A,0))</f>
        <v>0</v>
      </c>
      <c r="K5685">
        <f>INDEX(GWP!$C$2:$C$13,MATCH(EPS!I5685,GWP!$B$2:$B$13,0))</f>
        <v>28</v>
      </c>
      <c r="L5685" s="4">
        <f t="shared" si="177"/>
        <v>0</v>
      </c>
    </row>
    <row r="5686" spans="1:12">
      <c r="A5686" t="s">
        <v>3064</v>
      </c>
      <c r="B5686" t="s">
        <v>2885</v>
      </c>
      <c r="C5686" t="s">
        <v>1722</v>
      </c>
      <c r="D5686" t="s">
        <v>3250</v>
      </c>
      <c r="E5686" t="s">
        <v>1714</v>
      </c>
      <c r="H5686" t="str">
        <f>INDEX('Vensim Variables'!$B:$B,MATCH(EPS!$B5686,'Vensim Variables'!$A:$A,0))</f>
        <v>g pollutant</v>
      </c>
      <c r="I5686" t="str">
        <f t="shared" si="176"/>
        <v>N2O</v>
      </c>
      <c r="J5686">
        <f>INDEX(NoSettings!$D:$D,MATCH(EPS!$A5686,NoSettings!$A:$A,0))</f>
        <v>0</v>
      </c>
      <c r="K5686">
        <f>INDEX(GWP!$C$2:$C$13,MATCH(EPS!I5686,GWP!$B$2:$B$13,0))</f>
        <v>265</v>
      </c>
      <c r="L5686" s="4">
        <f t="shared" si="177"/>
        <v>0</v>
      </c>
    </row>
    <row r="5687" spans="1:12">
      <c r="A5687" t="s">
        <v>3065</v>
      </c>
      <c r="B5687" t="s">
        <v>2885</v>
      </c>
      <c r="C5687" t="s">
        <v>1722</v>
      </c>
      <c r="D5687" t="s">
        <v>3250</v>
      </c>
      <c r="E5687" t="s">
        <v>1715</v>
      </c>
      <c r="H5687" t="str">
        <f>INDEX('Vensim Variables'!$B:$B,MATCH(EPS!$B5687,'Vensim Variables'!$A:$A,0))</f>
        <v>g pollutant</v>
      </c>
      <c r="I5687" t="str">
        <f t="shared" si="176"/>
        <v>F gases</v>
      </c>
      <c r="J5687">
        <f>INDEX(NoSettings!$D:$D,MATCH(EPS!$A5687,NoSettings!$A:$A,0))</f>
        <v>0</v>
      </c>
      <c r="K5687">
        <f>INDEX(GWP!$C$2:$C$13,MATCH(EPS!I5687,GWP!$B$2:$B$13,0))</f>
        <v>1</v>
      </c>
      <c r="L5687" s="4">
        <f t="shared" si="177"/>
        <v>0</v>
      </c>
    </row>
    <row r="5688" spans="1:12">
      <c r="A5688" t="s">
        <v>3066</v>
      </c>
      <c r="B5688" t="s">
        <v>2885</v>
      </c>
      <c r="C5688" t="s">
        <v>1722</v>
      </c>
      <c r="D5688" t="s">
        <v>3251</v>
      </c>
      <c r="E5688" t="s">
        <v>1702</v>
      </c>
      <c r="H5688" t="str">
        <f>INDEX('Vensim Variables'!$B:$B,MATCH(EPS!$B5688,'Vensim Variables'!$A:$A,0))</f>
        <v>g pollutant</v>
      </c>
      <c r="I5688" t="str">
        <f t="shared" si="176"/>
        <v>CO2</v>
      </c>
      <c r="J5688">
        <f>INDEX(NoSettings!$D:$D,MATCH(EPS!$A5688,NoSettings!$A:$A,0))</f>
        <v>0</v>
      </c>
      <c r="K5688">
        <f>INDEX(GWP!$C$2:$C$13,MATCH(EPS!I5688,GWP!$B$2:$B$13,0))</f>
        <v>1</v>
      </c>
      <c r="L5688" s="4">
        <f t="shared" si="177"/>
        <v>0</v>
      </c>
    </row>
    <row r="5689" spans="1:12">
      <c r="A5689" t="s">
        <v>3067</v>
      </c>
      <c r="B5689" t="s">
        <v>2885</v>
      </c>
      <c r="C5689" t="s">
        <v>1722</v>
      </c>
      <c r="D5689" t="s">
        <v>3251</v>
      </c>
      <c r="E5689" t="s">
        <v>1705</v>
      </c>
      <c r="H5689" t="str">
        <f>INDEX('Vensim Variables'!$B:$B,MATCH(EPS!$B5689,'Vensim Variables'!$A:$A,0))</f>
        <v>g pollutant</v>
      </c>
      <c r="I5689" t="str">
        <f t="shared" si="176"/>
        <v>VOC</v>
      </c>
      <c r="J5689">
        <f>INDEX(NoSettings!$D:$D,MATCH(EPS!$A5689,NoSettings!$A:$A,0))</f>
        <v>71484500000</v>
      </c>
      <c r="K5689">
        <f>INDEX(GWP!$C$2:$C$13,MATCH(EPS!I5689,GWP!$B$2:$B$13,0))</f>
        <v>0</v>
      </c>
      <c r="L5689" s="4">
        <f t="shared" si="177"/>
        <v>0</v>
      </c>
    </row>
    <row r="5690" spans="1:12">
      <c r="A5690" t="s">
        <v>3068</v>
      </c>
      <c r="B5690" t="s">
        <v>2885</v>
      </c>
      <c r="C5690" t="s">
        <v>1722</v>
      </c>
      <c r="D5690" t="s">
        <v>3251</v>
      </c>
      <c r="E5690" t="s">
        <v>1706</v>
      </c>
      <c r="H5690" t="str">
        <f>INDEX('Vensim Variables'!$B:$B,MATCH(EPS!$B5690,'Vensim Variables'!$A:$A,0))</f>
        <v>g pollutant</v>
      </c>
      <c r="I5690" t="str">
        <f t="shared" si="176"/>
        <v>CO</v>
      </c>
      <c r="J5690">
        <f>INDEX(NoSettings!$D:$D,MATCH(EPS!$A5690,NoSettings!$A:$A,0))</f>
        <v>493960000000</v>
      </c>
      <c r="K5690">
        <f>INDEX(GWP!$C$2:$C$13,MATCH(EPS!I5690,GWP!$B$2:$B$13,0))</f>
        <v>0</v>
      </c>
      <c r="L5690" s="4">
        <f t="shared" si="177"/>
        <v>0</v>
      </c>
    </row>
    <row r="5691" spans="1:12">
      <c r="A5691" t="s">
        <v>3069</v>
      </c>
      <c r="B5691" t="s">
        <v>2885</v>
      </c>
      <c r="C5691" t="s">
        <v>1722</v>
      </c>
      <c r="D5691" t="s">
        <v>3251</v>
      </c>
      <c r="E5691" t="s">
        <v>1707</v>
      </c>
      <c r="H5691" t="str">
        <f>INDEX('Vensim Variables'!$B:$B,MATCH(EPS!$B5691,'Vensim Variables'!$A:$A,0))</f>
        <v>g pollutant</v>
      </c>
      <c r="I5691" t="str">
        <f t="shared" si="176"/>
        <v>NOx</v>
      </c>
      <c r="J5691">
        <f>INDEX(NoSettings!$D:$D,MATCH(EPS!$A5691,NoSettings!$A:$A,0))</f>
        <v>9300150000</v>
      </c>
      <c r="K5691">
        <f>INDEX(GWP!$C$2:$C$13,MATCH(EPS!I5691,GWP!$B$2:$B$13,0))</f>
        <v>0</v>
      </c>
      <c r="L5691" s="4">
        <f t="shared" si="177"/>
        <v>0</v>
      </c>
    </row>
    <row r="5692" spans="1:12">
      <c r="A5692" t="s">
        <v>3070</v>
      </c>
      <c r="B5692" t="s">
        <v>2885</v>
      </c>
      <c r="C5692" t="s">
        <v>1722</v>
      </c>
      <c r="D5692" t="s">
        <v>3251</v>
      </c>
      <c r="E5692" t="s">
        <v>1708</v>
      </c>
      <c r="H5692" t="str">
        <f>INDEX('Vensim Variables'!$B:$B,MATCH(EPS!$B5692,'Vensim Variables'!$A:$A,0))</f>
        <v>g pollutant</v>
      </c>
      <c r="I5692" t="str">
        <f t="shared" si="176"/>
        <v>PM10</v>
      </c>
      <c r="J5692">
        <f>INDEX(NoSettings!$D:$D,MATCH(EPS!$A5692,NoSettings!$A:$A,0))</f>
        <v>78698100000</v>
      </c>
      <c r="K5692">
        <f>INDEX(GWP!$C$2:$C$13,MATCH(EPS!I5692,GWP!$B$2:$B$13,0))</f>
        <v>0</v>
      </c>
      <c r="L5692" s="4">
        <f t="shared" si="177"/>
        <v>0</v>
      </c>
    </row>
    <row r="5693" spans="1:12">
      <c r="A5693" t="s">
        <v>3071</v>
      </c>
      <c r="B5693" t="s">
        <v>2885</v>
      </c>
      <c r="C5693" t="s">
        <v>1722</v>
      </c>
      <c r="D5693" t="s">
        <v>3251</v>
      </c>
      <c r="E5693" t="s">
        <v>1709</v>
      </c>
      <c r="H5693" t="str">
        <f>INDEX('Vensim Variables'!$B:$B,MATCH(EPS!$B5693,'Vensim Variables'!$A:$A,0))</f>
        <v>g pollutant</v>
      </c>
      <c r="I5693" t="str">
        <f t="shared" si="176"/>
        <v>PM25</v>
      </c>
      <c r="J5693">
        <f>INDEX(NoSettings!$D:$D,MATCH(EPS!$A5693,NoSettings!$A:$A,0))</f>
        <v>77705400000</v>
      </c>
      <c r="K5693">
        <f>INDEX(GWP!$C$2:$C$13,MATCH(EPS!I5693,GWP!$B$2:$B$13,0))</f>
        <v>0</v>
      </c>
      <c r="L5693" s="4">
        <f t="shared" si="177"/>
        <v>0</v>
      </c>
    </row>
    <row r="5694" spans="1:12">
      <c r="A5694" t="s">
        <v>3072</v>
      </c>
      <c r="B5694" t="s">
        <v>2885</v>
      </c>
      <c r="C5694" t="s">
        <v>1722</v>
      </c>
      <c r="D5694" t="s">
        <v>3251</v>
      </c>
      <c r="E5694" t="s">
        <v>1710</v>
      </c>
      <c r="H5694" t="str">
        <f>INDEX('Vensim Variables'!$B:$B,MATCH(EPS!$B5694,'Vensim Variables'!$A:$A,0))</f>
        <v>g pollutant</v>
      </c>
      <c r="I5694" t="str">
        <f t="shared" si="176"/>
        <v>SOx</v>
      </c>
      <c r="J5694">
        <f>INDEX(NoSettings!$D:$D,MATCH(EPS!$A5694,NoSettings!$A:$A,0))</f>
        <v>2102410000</v>
      </c>
      <c r="K5694">
        <f>INDEX(GWP!$C$2:$C$13,MATCH(EPS!I5694,GWP!$B$2:$B$13,0))</f>
        <v>0</v>
      </c>
      <c r="L5694" s="4">
        <f t="shared" si="177"/>
        <v>0</v>
      </c>
    </row>
    <row r="5695" spans="1:12">
      <c r="A5695" t="s">
        <v>3073</v>
      </c>
      <c r="B5695" t="s">
        <v>2885</v>
      </c>
      <c r="C5695" t="s">
        <v>1722</v>
      </c>
      <c r="D5695" t="s">
        <v>3251</v>
      </c>
      <c r="E5695" t="s">
        <v>1711</v>
      </c>
      <c r="H5695" t="str">
        <f>INDEX('Vensim Variables'!$B:$B,MATCH(EPS!$B5695,'Vensim Variables'!$A:$A,0))</f>
        <v>g pollutant</v>
      </c>
      <c r="I5695" t="str">
        <f t="shared" si="176"/>
        <v>BC</v>
      </c>
      <c r="J5695">
        <f>INDEX(NoSettings!$D:$D,MATCH(EPS!$A5695,NoSettings!$A:$A,0))</f>
        <v>4265450000</v>
      </c>
      <c r="K5695">
        <f>INDEX(GWP!$C$2:$C$13,MATCH(EPS!I5695,GWP!$B$2:$B$13,0))</f>
        <v>0</v>
      </c>
      <c r="L5695" s="4">
        <f t="shared" si="177"/>
        <v>0</v>
      </c>
    </row>
    <row r="5696" spans="1:12">
      <c r="A5696" t="s">
        <v>3074</v>
      </c>
      <c r="B5696" t="s">
        <v>2885</v>
      </c>
      <c r="C5696" t="s">
        <v>1722</v>
      </c>
      <c r="D5696" t="s">
        <v>3251</v>
      </c>
      <c r="E5696" t="s">
        <v>1712</v>
      </c>
      <c r="H5696" t="str">
        <f>INDEX('Vensim Variables'!$B:$B,MATCH(EPS!$B5696,'Vensim Variables'!$A:$A,0))</f>
        <v>g pollutant</v>
      </c>
      <c r="I5696" t="str">
        <f t="shared" si="176"/>
        <v>OC</v>
      </c>
      <c r="J5696">
        <f>INDEX(NoSettings!$D:$D,MATCH(EPS!$A5696,NoSettings!$A:$A,0))</f>
        <v>40589400000</v>
      </c>
      <c r="K5696">
        <f>INDEX(GWP!$C$2:$C$13,MATCH(EPS!I5696,GWP!$B$2:$B$13,0))</f>
        <v>0</v>
      </c>
      <c r="L5696" s="4">
        <f t="shared" si="177"/>
        <v>0</v>
      </c>
    </row>
    <row r="5697" spans="1:12">
      <c r="A5697" t="s">
        <v>3075</v>
      </c>
      <c r="B5697" t="s">
        <v>2885</v>
      </c>
      <c r="C5697" t="s">
        <v>1722</v>
      </c>
      <c r="D5697" t="s">
        <v>3251</v>
      </c>
      <c r="E5697" t="s">
        <v>1713</v>
      </c>
      <c r="H5697" t="str">
        <f>INDEX('Vensim Variables'!$B:$B,MATCH(EPS!$B5697,'Vensim Variables'!$A:$A,0))</f>
        <v>g pollutant</v>
      </c>
      <c r="I5697" t="str">
        <f t="shared" si="176"/>
        <v>CH4</v>
      </c>
      <c r="J5697">
        <f>INDEX(NoSettings!$D:$D,MATCH(EPS!$A5697,NoSettings!$A:$A,0))</f>
        <v>0</v>
      </c>
      <c r="K5697">
        <f>INDEX(GWP!$C$2:$C$13,MATCH(EPS!I5697,GWP!$B$2:$B$13,0))</f>
        <v>28</v>
      </c>
      <c r="L5697" s="4">
        <f t="shared" si="177"/>
        <v>0</v>
      </c>
    </row>
    <row r="5698" spans="1:12">
      <c r="A5698" t="s">
        <v>3076</v>
      </c>
      <c r="B5698" t="s">
        <v>2885</v>
      </c>
      <c r="C5698" t="s">
        <v>1722</v>
      </c>
      <c r="D5698" t="s">
        <v>3251</v>
      </c>
      <c r="E5698" t="s">
        <v>1714</v>
      </c>
      <c r="H5698" t="str">
        <f>INDEX('Vensim Variables'!$B:$B,MATCH(EPS!$B5698,'Vensim Variables'!$A:$A,0))</f>
        <v>g pollutant</v>
      </c>
      <c r="I5698" t="str">
        <f t="shared" si="176"/>
        <v>N2O</v>
      </c>
      <c r="J5698">
        <f>INDEX(NoSettings!$D:$D,MATCH(EPS!$A5698,NoSettings!$A:$A,0))</f>
        <v>0</v>
      </c>
      <c r="K5698">
        <f>INDEX(GWP!$C$2:$C$13,MATCH(EPS!I5698,GWP!$B$2:$B$13,0))</f>
        <v>265</v>
      </c>
      <c r="L5698" s="4">
        <f t="shared" si="177"/>
        <v>0</v>
      </c>
    </row>
    <row r="5699" spans="1:12">
      <c r="A5699" t="s">
        <v>3077</v>
      </c>
      <c r="B5699" t="s">
        <v>2885</v>
      </c>
      <c r="C5699" t="s">
        <v>1722</v>
      </c>
      <c r="D5699" t="s">
        <v>3251</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INDEX(NoSettings!$D:$D,MATCH(EPS!$A5699,NoSettings!$A:$A,0))</f>
        <v>0</v>
      </c>
      <c r="K5699">
        <f>INDEX(GWP!$C$2:$C$13,MATCH(EPS!I5699,GWP!$B$2:$B$13,0))</f>
        <v>1</v>
      </c>
      <c r="L5699" s="4">
        <f t="shared" ref="L5699:L5762" si="179">IF(H5699="g pollutant",K5699*J5699/10^12,IF(H5699="MMTCO2e",J5699,IF(H5699="MWh",J5699,0)))</f>
        <v>0</v>
      </c>
    </row>
    <row r="5700" spans="1:12">
      <c r="A5700" t="s">
        <v>3078</v>
      </c>
      <c r="B5700" t="s">
        <v>2885</v>
      </c>
      <c r="C5700" t="s">
        <v>1722</v>
      </c>
      <c r="D5700" t="s">
        <v>3252</v>
      </c>
      <c r="E5700" t="s">
        <v>1702</v>
      </c>
      <c r="H5700" t="str">
        <f>INDEX('Vensim Variables'!$B:$B,MATCH(EPS!$B5700,'Vensim Variables'!$A:$A,0))</f>
        <v>g pollutant</v>
      </c>
      <c r="I5700" t="str">
        <f t="shared" si="178"/>
        <v>CO2</v>
      </c>
      <c r="J5700">
        <f>INDEX(NoSettings!$D:$D,MATCH(EPS!$A5700,NoSettings!$A:$A,0))</f>
        <v>0</v>
      </c>
      <c r="K5700">
        <f>INDEX(GWP!$C$2:$C$13,MATCH(EPS!I5700,GWP!$B$2:$B$13,0))</f>
        <v>1</v>
      </c>
      <c r="L5700" s="4">
        <f t="shared" si="179"/>
        <v>0</v>
      </c>
    </row>
    <row r="5701" spans="1:12">
      <c r="A5701" t="s">
        <v>3079</v>
      </c>
      <c r="B5701" t="s">
        <v>2885</v>
      </c>
      <c r="C5701" t="s">
        <v>1722</v>
      </c>
      <c r="D5701" t="s">
        <v>3252</v>
      </c>
      <c r="E5701" t="s">
        <v>1705</v>
      </c>
      <c r="H5701" t="str">
        <f>INDEX('Vensim Variables'!$B:$B,MATCH(EPS!$B5701,'Vensim Variables'!$A:$A,0))</f>
        <v>g pollutant</v>
      </c>
      <c r="I5701" t="str">
        <f t="shared" si="178"/>
        <v>VOC</v>
      </c>
      <c r="J5701">
        <f>INDEX(NoSettings!$D:$D,MATCH(EPS!$A5701,NoSettings!$A:$A,0))</f>
        <v>0</v>
      </c>
      <c r="K5701">
        <f>INDEX(GWP!$C$2:$C$13,MATCH(EPS!I5701,GWP!$B$2:$B$13,0))</f>
        <v>0</v>
      </c>
      <c r="L5701" s="4">
        <f t="shared" si="179"/>
        <v>0</v>
      </c>
    </row>
    <row r="5702" spans="1:12">
      <c r="A5702" t="s">
        <v>3080</v>
      </c>
      <c r="B5702" t="s">
        <v>2885</v>
      </c>
      <c r="C5702" t="s">
        <v>1722</v>
      </c>
      <c r="D5702" t="s">
        <v>3252</v>
      </c>
      <c r="E5702" t="s">
        <v>1706</v>
      </c>
      <c r="H5702" t="str">
        <f>INDEX('Vensim Variables'!$B:$B,MATCH(EPS!$B5702,'Vensim Variables'!$A:$A,0))</f>
        <v>g pollutant</v>
      </c>
      <c r="I5702" t="str">
        <f t="shared" si="178"/>
        <v>CO</v>
      </c>
      <c r="J5702">
        <f>INDEX(NoSettings!$D:$D,MATCH(EPS!$A5702,NoSettings!$A:$A,0))</f>
        <v>0</v>
      </c>
      <c r="K5702">
        <f>INDEX(GWP!$C$2:$C$13,MATCH(EPS!I5702,GWP!$B$2:$B$13,0))</f>
        <v>0</v>
      </c>
      <c r="L5702" s="4">
        <f t="shared" si="179"/>
        <v>0</v>
      </c>
    </row>
    <row r="5703" spans="1:12">
      <c r="A5703" t="s">
        <v>3081</v>
      </c>
      <c r="B5703" t="s">
        <v>2885</v>
      </c>
      <c r="C5703" t="s">
        <v>1722</v>
      </c>
      <c r="D5703" t="s">
        <v>3252</v>
      </c>
      <c r="E5703" t="s">
        <v>1707</v>
      </c>
      <c r="H5703" t="str">
        <f>INDEX('Vensim Variables'!$B:$B,MATCH(EPS!$B5703,'Vensim Variables'!$A:$A,0))</f>
        <v>g pollutant</v>
      </c>
      <c r="I5703" t="str">
        <f t="shared" si="178"/>
        <v>NOx</v>
      </c>
      <c r="J5703">
        <f>INDEX(NoSettings!$D:$D,MATCH(EPS!$A5703,NoSettings!$A:$A,0))</f>
        <v>0</v>
      </c>
      <c r="K5703">
        <f>INDEX(GWP!$C$2:$C$13,MATCH(EPS!I5703,GWP!$B$2:$B$13,0))</f>
        <v>0</v>
      </c>
      <c r="L5703" s="4">
        <f t="shared" si="179"/>
        <v>0</v>
      </c>
    </row>
    <row r="5704" spans="1:12">
      <c r="A5704" t="s">
        <v>3082</v>
      </c>
      <c r="B5704" t="s">
        <v>2885</v>
      </c>
      <c r="C5704" t="s">
        <v>1722</v>
      </c>
      <c r="D5704" t="s">
        <v>3252</v>
      </c>
      <c r="E5704" t="s">
        <v>1708</v>
      </c>
      <c r="H5704" t="str">
        <f>INDEX('Vensim Variables'!$B:$B,MATCH(EPS!$B5704,'Vensim Variables'!$A:$A,0))</f>
        <v>g pollutant</v>
      </c>
      <c r="I5704" t="str">
        <f t="shared" si="178"/>
        <v>PM10</v>
      </c>
      <c r="J5704">
        <f>INDEX(NoSettings!$D:$D,MATCH(EPS!$A5704,NoSettings!$A:$A,0))</f>
        <v>0</v>
      </c>
      <c r="K5704">
        <f>INDEX(GWP!$C$2:$C$13,MATCH(EPS!I5704,GWP!$B$2:$B$13,0))</f>
        <v>0</v>
      </c>
      <c r="L5704" s="4">
        <f t="shared" si="179"/>
        <v>0</v>
      </c>
    </row>
    <row r="5705" spans="1:12">
      <c r="A5705" t="s">
        <v>3083</v>
      </c>
      <c r="B5705" t="s">
        <v>2885</v>
      </c>
      <c r="C5705" t="s">
        <v>1722</v>
      </c>
      <c r="D5705" t="s">
        <v>3252</v>
      </c>
      <c r="E5705" t="s">
        <v>1709</v>
      </c>
      <c r="H5705" t="str">
        <f>INDEX('Vensim Variables'!$B:$B,MATCH(EPS!$B5705,'Vensim Variables'!$A:$A,0))</f>
        <v>g pollutant</v>
      </c>
      <c r="I5705" t="str">
        <f t="shared" si="178"/>
        <v>PM25</v>
      </c>
      <c r="J5705">
        <f>INDEX(NoSettings!$D:$D,MATCH(EPS!$A5705,NoSettings!$A:$A,0))</f>
        <v>0</v>
      </c>
      <c r="K5705">
        <f>INDEX(GWP!$C$2:$C$13,MATCH(EPS!I5705,GWP!$B$2:$B$13,0))</f>
        <v>0</v>
      </c>
      <c r="L5705" s="4">
        <f t="shared" si="179"/>
        <v>0</v>
      </c>
    </row>
    <row r="5706" spans="1:12">
      <c r="A5706" t="s">
        <v>3084</v>
      </c>
      <c r="B5706" t="s">
        <v>2885</v>
      </c>
      <c r="C5706" t="s">
        <v>1722</v>
      </c>
      <c r="D5706" t="s">
        <v>3252</v>
      </c>
      <c r="E5706" t="s">
        <v>1710</v>
      </c>
      <c r="H5706" t="str">
        <f>INDEX('Vensim Variables'!$B:$B,MATCH(EPS!$B5706,'Vensim Variables'!$A:$A,0))</f>
        <v>g pollutant</v>
      </c>
      <c r="I5706" t="str">
        <f t="shared" si="178"/>
        <v>SOx</v>
      </c>
      <c r="J5706">
        <f>INDEX(NoSettings!$D:$D,MATCH(EPS!$A5706,NoSettings!$A:$A,0))</f>
        <v>0</v>
      </c>
      <c r="K5706">
        <f>INDEX(GWP!$C$2:$C$13,MATCH(EPS!I5706,GWP!$B$2:$B$13,0))</f>
        <v>0</v>
      </c>
      <c r="L5706" s="4">
        <f t="shared" si="179"/>
        <v>0</v>
      </c>
    </row>
    <row r="5707" spans="1:12">
      <c r="A5707" t="s">
        <v>3085</v>
      </c>
      <c r="B5707" t="s">
        <v>2885</v>
      </c>
      <c r="C5707" t="s">
        <v>1722</v>
      </c>
      <c r="D5707" t="s">
        <v>3252</v>
      </c>
      <c r="E5707" t="s">
        <v>1711</v>
      </c>
      <c r="H5707" t="str">
        <f>INDEX('Vensim Variables'!$B:$B,MATCH(EPS!$B5707,'Vensim Variables'!$A:$A,0))</f>
        <v>g pollutant</v>
      </c>
      <c r="I5707" t="str">
        <f t="shared" si="178"/>
        <v>BC</v>
      </c>
      <c r="J5707">
        <f>INDEX(NoSettings!$D:$D,MATCH(EPS!$A5707,NoSettings!$A:$A,0))</f>
        <v>0</v>
      </c>
      <c r="K5707">
        <f>INDEX(GWP!$C$2:$C$13,MATCH(EPS!I5707,GWP!$B$2:$B$13,0))</f>
        <v>0</v>
      </c>
      <c r="L5707" s="4">
        <f t="shared" si="179"/>
        <v>0</v>
      </c>
    </row>
    <row r="5708" spans="1:12">
      <c r="A5708" t="s">
        <v>3086</v>
      </c>
      <c r="B5708" t="s">
        <v>2885</v>
      </c>
      <c r="C5708" t="s">
        <v>1722</v>
      </c>
      <c r="D5708" t="s">
        <v>3252</v>
      </c>
      <c r="E5708" t="s">
        <v>1712</v>
      </c>
      <c r="H5708" t="str">
        <f>INDEX('Vensim Variables'!$B:$B,MATCH(EPS!$B5708,'Vensim Variables'!$A:$A,0))</f>
        <v>g pollutant</v>
      </c>
      <c r="I5708" t="str">
        <f t="shared" si="178"/>
        <v>OC</v>
      </c>
      <c r="J5708">
        <f>INDEX(NoSettings!$D:$D,MATCH(EPS!$A5708,NoSettings!$A:$A,0))</f>
        <v>0</v>
      </c>
      <c r="K5708">
        <f>INDEX(GWP!$C$2:$C$13,MATCH(EPS!I5708,GWP!$B$2:$B$13,0))</f>
        <v>0</v>
      </c>
      <c r="L5708" s="4">
        <f t="shared" si="179"/>
        <v>0</v>
      </c>
    </row>
    <row r="5709" spans="1:12">
      <c r="A5709" t="s">
        <v>3087</v>
      </c>
      <c r="B5709" t="s">
        <v>2885</v>
      </c>
      <c r="C5709" t="s">
        <v>1722</v>
      </c>
      <c r="D5709" t="s">
        <v>3252</v>
      </c>
      <c r="E5709" t="s">
        <v>1713</v>
      </c>
      <c r="H5709" t="str">
        <f>INDEX('Vensim Variables'!$B:$B,MATCH(EPS!$B5709,'Vensim Variables'!$A:$A,0))</f>
        <v>g pollutant</v>
      </c>
      <c r="I5709" t="str">
        <f t="shared" si="178"/>
        <v>CH4</v>
      </c>
      <c r="J5709">
        <f>INDEX(NoSettings!$D:$D,MATCH(EPS!$A5709,NoSettings!$A:$A,0))</f>
        <v>0</v>
      </c>
      <c r="K5709">
        <f>INDEX(GWP!$C$2:$C$13,MATCH(EPS!I5709,GWP!$B$2:$B$13,0))</f>
        <v>28</v>
      </c>
      <c r="L5709" s="4">
        <f t="shared" si="179"/>
        <v>0</v>
      </c>
    </row>
    <row r="5710" spans="1:12">
      <c r="A5710" t="s">
        <v>3088</v>
      </c>
      <c r="B5710" t="s">
        <v>2885</v>
      </c>
      <c r="C5710" t="s">
        <v>1722</v>
      </c>
      <c r="D5710" t="s">
        <v>3252</v>
      </c>
      <c r="E5710" t="s">
        <v>1714</v>
      </c>
      <c r="H5710" t="str">
        <f>INDEX('Vensim Variables'!$B:$B,MATCH(EPS!$B5710,'Vensim Variables'!$A:$A,0))</f>
        <v>g pollutant</v>
      </c>
      <c r="I5710" t="str">
        <f t="shared" si="178"/>
        <v>N2O</v>
      </c>
      <c r="J5710">
        <f>INDEX(NoSettings!$D:$D,MATCH(EPS!$A5710,NoSettings!$A:$A,0))</f>
        <v>0</v>
      </c>
      <c r="K5710">
        <f>INDEX(GWP!$C$2:$C$13,MATCH(EPS!I5710,GWP!$B$2:$B$13,0))</f>
        <v>265</v>
      </c>
      <c r="L5710" s="4">
        <f t="shared" si="179"/>
        <v>0</v>
      </c>
    </row>
    <row r="5711" spans="1:12">
      <c r="A5711" t="s">
        <v>3089</v>
      </c>
      <c r="B5711" t="s">
        <v>2885</v>
      </c>
      <c r="C5711" t="s">
        <v>1722</v>
      </c>
      <c r="D5711" t="s">
        <v>3252</v>
      </c>
      <c r="E5711" t="s">
        <v>1715</v>
      </c>
      <c r="H5711" t="str">
        <f>INDEX('Vensim Variables'!$B:$B,MATCH(EPS!$B5711,'Vensim Variables'!$A:$A,0))</f>
        <v>g pollutant</v>
      </c>
      <c r="I5711" t="str">
        <f t="shared" si="178"/>
        <v>F gases</v>
      </c>
      <c r="J5711">
        <f>INDEX(NoSettings!$D:$D,MATCH(EPS!$A5711,NoSettings!$A:$A,0))</f>
        <v>0</v>
      </c>
      <c r="K5711">
        <f>INDEX(GWP!$C$2:$C$13,MATCH(EPS!I5711,GWP!$B$2:$B$13,0))</f>
        <v>1</v>
      </c>
      <c r="L5711" s="4">
        <f t="shared" si="179"/>
        <v>0</v>
      </c>
    </row>
    <row r="5712" spans="1:12">
      <c r="A5712" t="s">
        <v>3090</v>
      </c>
      <c r="B5712" t="s">
        <v>2885</v>
      </c>
      <c r="C5712" t="s">
        <v>1722</v>
      </c>
      <c r="D5712" t="s">
        <v>3253</v>
      </c>
      <c r="E5712" t="s">
        <v>1702</v>
      </c>
      <c r="H5712" t="str">
        <f>INDEX('Vensim Variables'!$B:$B,MATCH(EPS!$B5712,'Vensim Variables'!$A:$A,0))</f>
        <v>g pollutant</v>
      </c>
      <c r="I5712" t="str">
        <f t="shared" si="178"/>
        <v>CO2</v>
      </c>
      <c r="J5712">
        <f>INDEX(NoSettings!$D:$D,MATCH(EPS!$A5712,NoSettings!$A:$A,0))</f>
        <v>0</v>
      </c>
      <c r="K5712">
        <f>INDEX(GWP!$C$2:$C$13,MATCH(EPS!I5712,GWP!$B$2:$B$13,0))</f>
        <v>1</v>
      </c>
      <c r="L5712" s="4">
        <f t="shared" si="179"/>
        <v>0</v>
      </c>
    </row>
    <row r="5713" spans="1:12">
      <c r="A5713" t="s">
        <v>3091</v>
      </c>
      <c r="B5713" t="s">
        <v>2885</v>
      </c>
      <c r="C5713" t="s">
        <v>1722</v>
      </c>
      <c r="D5713" t="s">
        <v>3253</v>
      </c>
      <c r="E5713" t="s">
        <v>1705</v>
      </c>
      <c r="H5713" t="str">
        <f>INDEX('Vensim Variables'!$B:$B,MATCH(EPS!$B5713,'Vensim Variables'!$A:$A,0))</f>
        <v>g pollutant</v>
      </c>
      <c r="I5713" t="str">
        <f t="shared" si="178"/>
        <v>VOC</v>
      </c>
      <c r="J5713">
        <f>INDEX(NoSettings!$D:$D,MATCH(EPS!$A5713,NoSettings!$A:$A,0))</f>
        <v>0</v>
      </c>
      <c r="K5713">
        <f>INDEX(GWP!$C$2:$C$13,MATCH(EPS!I5713,GWP!$B$2:$B$13,0))</f>
        <v>0</v>
      </c>
      <c r="L5713" s="4">
        <f t="shared" si="179"/>
        <v>0</v>
      </c>
    </row>
    <row r="5714" spans="1:12">
      <c r="A5714" t="s">
        <v>3092</v>
      </c>
      <c r="B5714" t="s">
        <v>2885</v>
      </c>
      <c r="C5714" t="s">
        <v>1722</v>
      </c>
      <c r="D5714" t="s">
        <v>3253</v>
      </c>
      <c r="E5714" t="s">
        <v>1706</v>
      </c>
      <c r="H5714" t="str">
        <f>INDEX('Vensim Variables'!$B:$B,MATCH(EPS!$B5714,'Vensim Variables'!$A:$A,0))</f>
        <v>g pollutant</v>
      </c>
      <c r="I5714" t="str">
        <f t="shared" si="178"/>
        <v>CO</v>
      </c>
      <c r="J5714">
        <f>INDEX(NoSettings!$D:$D,MATCH(EPS!$A5714,NoSettings!$A:$A,0))</f>
        <v>0</v>
      </c>
      <c r="K5714">
        <f>INDEX(GWP!$C$2:$C$13,MATCH(EPS!I5714,GWP!$B$2:$B$13,0))</f>
        <v>0</v>
      </c>
      <c r="L5714" s="4">
        <f t="shared" si="179"/>
        <v>0</v>
      </c>
    </row>
    <row r="5715" spans="1:12">
      <c r="A5715" t="s">
        <v>3093</v>
      </c>
      <c r="B5715" t="s">
        <v>2885</v>
      </c>
      <c r="C5715" t="s">
        <v>1722</v>
      </c>
      <c r="D5715" t="s">
        <v>3253</v>
      </c>
      <c r="E5715" t="s">
        <v>1707</v>
      </c>
      <c r="H5715" t="str">
        <f>INDEX('Vensim Variables'!$B:$B,MATCH(EPS!$B5715,'Vensim Variables'!$A:$A,0))</f>
        <v>g pollutant</v>
      </c>
      <c r="I5715" t="str">
        <f t="shared" si="178"/>
        <v>NOx</v>
      </c>
      <c r="J5715">
        <f>INDEX(NoSettings!$D:$D,MATCH(EPS!$A5715,NoSettings!$A:$A,0))</f>
        <v>0</v>
      </c>
      <c r="K5715">
        <f>INDEX(GWP!$C$2:$C$13,MATCH(EPS!I5715,GWP!$B$2:$B$13,0))</f>
        <v>0</v>
      </c>
      <c r="L5715" s="4">
        <f t="shared" si="179"/>
        <v>0</v>
      </c>
    </row>
    <row r="5716" spans="1:12">
      <c r="A5716" t="s">
        <v>3094</v>
      </c>
      <c r="B5716" t="s">
        <v>2885</v>
      </c>
      <c r="C5716" t="s">
        <v>1722</v>
      </c>
      <c r="D5716" t="s">
        <v>3253</v>
      </c>
      <c r="E5716" t="s">
        <v>1708</v>
      </c>
      <c r="H5716" t="str">
        <f>INDEX('Vensim Variables'!$B:$B,MATCH(EPS!$B5716,'Vensim Variables'!$A:$A,0))</f>
        <v>g pollutant</v>
      </c>
      <c r="I5716" t="str">
        <f t="shared" si="178"/>
        <v>PM10</v>
      </c>
      <c r="J5716">
        <f>INDEX(NoSettings!$D:$D,MATCH(EPS!$A5716,NoSettings!$A:$A,0))</f>
        <v>0</v>
      </c>
      <c r="K5716">
        <f>INDEX(GWP!$C$2:$C$13,MATCH(EPS!I5716,GWP!$B$2:$B$13,0))</f>
        <v>0</v>
      </c>
      <c r="L5716" s="4">
        <f t="shared" si="179"/>
        <v>0</v>
      </c>
    </row>
    <row r="5717" spans="1:12">
      <c r="A5717" t="s">
        <v>3095</v>
      </c>
      <c r="B5717" t="s">
        <v>2885</v>
      </c>
      <c r="C5717" t="s">
        <v>1722</v>
      </c>
      <c r="D5717" t="s">
        <v>3253</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INDEX(NoSettings!$D:$D,MATCH(EPS!$A5717,NoSettings!$A:$A,0))</f>
        <v>0</v>
      </c>
      <c r="K5717">
        <f>INDEX(GWP!$C$2:$C$13,MATCH(EPS!I5717,GWP!$B$2:$B$13,0))</f>
        <v>0</v>
      </c>
      <c r="L5717" s="4">
        <f t="shared" si="179"/>
        <v>0</v>
      </c>
    </row>
    <row r="5718" spans="1:12">
      <c r="A5718" t="s">
        <v>3096</v>
      </c>
      <c r="B5718" t="s">
        <v>2885</v>
      </c>
      <c r="C5718" t="s">
        <v>1722</v>
      </c>
      <c r="D5718" t="s">
        <v>3253</v>
      </c>
      <c r="E5718" t="s">
        <v>1710</v>
      </c>
      <c r="H5718" t="str">
        <f>INDEX('Vensim Variables'!$B:$B,MATCH(EPS!$B5718,'Vensim Variables'!$A:$A,0))</f>
        <v>g pollutant</v>
      </c>
      <c r="I5718" t="str">
        <f t="shared" si="178"/>
        <v>SOx</v>
      </c>
      <c r="J5718">
        <f>INDEX(NoSettings!$D:$D,MATCH(EPS!$A5718,NoSettings!$A:$A,0))</f>
        <v>0</v>
      </c>
      <c r="K5718">
        <f>INDEX(GWP!$C$2:$C$13,MATCH(EPS!I5718,GWP!$B$2:$B$13,0))</f>
        <v>0</v>
      </c>
      <c r="L5718" s="4">
        <f t="shared" si="179"/>
        <v>0</v>
      </c>
    </row>
    <row r="5719" spans="1:12">
      <c r="A5719" t="s">
        <v>3097</v>
      </c>
      <c r="B5719" t="s">
        <v>2885</v>
      </c>
      <c r="C5719" t="s">
        <v>1722</v>
      </c>
      <c r="D5719" t="s">
        <v>3253</v>
      </c>
      <c r="E5719" t="s">
        <v>1711</v>
      </c>
      <c r="H5719" t="str">
        <f>INDEX('Vensim Variables'!$B:$B,MATCH(EPS!$B5719,'Vensim Variables'!$A:$A,0))</f>
        <v>g pollutant</v>
      </c>
      <c r="I5719" t="str">
        <f t="shared" si="178"/>
        <v>BC</v>
      </c>
      <c r="J5719">
        <f>INDEX(NoSettings!$D:$D,MATCH(EPS!$A5719,NoSettings!$A:$A,0))</f>
        <v>0</v>
      </c>
      <c r="K5719">
        <f>INDEX(GWP!$C$2:$C$13,MATCH(EPS!I5719,GWP!$B$2:$B$13,0))</f>
        <v>0</v>
      </c>
      <c r="L5719" s="4">
        <f t="shared" si="179"/>
        <v>0</v>
      </c>
    </row>
    <row r="5720" spans="1:12">
      <c r="A5720" t="s">
        <v>3098</v>
      </c>
      <c r="B5720" t="s">
        <v>2885</v>
      </c>
      <c r="C5720" t="s">
        <v>1722</v>
      </c>
      <c r="D5720" t="s">
        <v>3253</v>
      </c>
      <c r="E5720" t="s">
        <v>1712</v>
      </c>
      <c r="H5720" t="str">
        <f>INDEX('Vensim Variables'!$B:$B,MATCH(EPS!$B5720,'Vensim Variables'!$A:$A,0))</f>
        <v>g pollutant</v>
      </c>
      <c r="I5720" t="str">
        <f t="shared" si="178"/>
        <v>OC</v>
      </c>
      <c r="J5720">
        <f>INDEX(NoSettings!$D:$D,MATCH(EPS!$A5720,NoSettings!$A:$A,0))</f>
        <v>0</v>
      </c>
      <c r="K5720">
        <f>INDEX(GWP!$C$2:$C$13,MATCH(EPS!I5720,GWP!$B$2:$B$13,0))</f>
        <v>0</v>
      </c>
      <c r="L5720" s="4">
        <f t="shared" si="179"/>
        <v>0</v>
      </c>
    </row>
    <row r="5721" spans="1:12">
      <c r="A5721" t="s">
        <v>3099</v>
      </c>
      <c r="B5721" t="s">
        <v>2885</v>
      </c>
      <c r="C5721" t="s">
        <v>1722</v>
      </c>
      <c r="D5721" t="s">
        <v>3253</v>
      </c>
      <c r="E5721" t="s">
        <v>1713</v>
      </c>
      <c r="H5721" t="str">
        <f>INDEX('Vensim Variables'!$B:$B,MATCH(EPS!$B5721,'Vensim Variables'!$A:$A,0))</f>
        <v>g pollutant</v>
      </c>
      <c r="I5721" t="str">
        <f t="shared" si="178"/>
        <v>CH4</v>
      </c>
      <c r="J5721">
        <f>INDEX(NoSettings!$D:$D,MATCH(EPS!$A5721,NoSettings!$A:$A,0))</f>
        <v>0</v>
      </c>
      <c r="K5721">
        <f>INDEX(GWP!$C$2:$C$13,MATCH(EPS!I5721,GWP!$B$2:$B$13,0))</f>
        <v>28</v>
      </c>
      <c r="L5721" s="4">
        <f t="shared" si="179"/>
        <v>0</v>
      </c>
    </row>
    <row r="5722" spans="1:12">
      <c r="A5722" t="s">
        <v>3100</v>
      </c>
      <c r="B5722" t="s">
        <v>2885</v>
      </c>
      <c r="C5722" t="s">
        <v>1722</v>
      </c>
      <c r="D5722" t="s">
        <v>3253</v>
      </c>
      <c r="E5722" t="s">
        <v>1714</v>
      </c>
      <c r="H5722" t="str">
        <f>INDEX('Vensim Variables'!$B:$B,MATCH(EPS!$B5722,'Vensim Variables'!$A:$A,0))</f>
        <v>g pollutant</v>
      </c>
      <c r="I5722" t="str">
        <f t="shared" si="178"/>
        <v>N2O</v>
      </c>
      <c r="J5722">
        <f>INDEX(NoSettings!$D:$D,MATCH(EPS!$A5722,NoSettings!$A:$A,0))</f>
        <v>0</v>
      </c>
      <c r="K5722">
        <f>INDEX(GWP!$C$2:$C$13,MATCH(EPS!I5722,GWP!$B$2:$B$13,0))</f>
        <v>265</v>
      </c>
      <c r="L5722" s="4">
        <f t="shared" si="179"/>
        <v>0</v>
      </c>
    </row>
    <row r="5723" spans="1:12">
      <c r="A5723" t="s">
        <v>3101</v>
      </c>
      <c r="B5723" t="s">
        <v>2885</v>
      </c>
      <c r="C5723" t="s">
        <v>1722</v>
      </c>
      <c r="D5723" t="s">
        <v>3253</v>
      </c>
      <c r="E5723" t="s">
        <v>1715</v>
      </c>
      <c r="H5723" t="str">
        <f>INDEX('Vensim Variables'!$B:$B,MATCH(EPS!$B5723,'Vensim Variables'!$A:$A,0))</f>
        <v>g pollutant</v>
      </c>
      <c r="I5723" t="str">
        <f t="shared" si="178"/>
        <v>F gases</v>
      </c>
      <c r="J5723">
        <f>INDEX(NoSettings!$D:$D,MATCH(EPS!$A5723,NoSettings!$A:$A,0))</f>
        <v>0</v>
      </c>
      <c r="K5723">
        <f>INDEX(GWP!$C$2:$C$13,MATCH(EPS!I5723,GWP!$B$2:$B$13,0))</f>
        <v>1</v>
      </c>
      <c r="L5723" s="4">
        <f t="shared" si="179"/>
        <v>0</v>
      </c>
    </row>
    <row r="5724" spans="1:12">
      <c r="A5724" t="s">
        <v>3102</v>
      </c>
      <c r="B5724" t="s">
        <v>2885</v>
      </c>
      <c r="C5724" t="s">
        <v>1722</v>
      </c>
      <c r="D5724" t="s">
        <v>3254</v>
      </c>
      <c r="E5724" t="s">
        <v>1702</v>
      </c>
      <c r="H5724" t="str">
        <f>INDEX('Vensim Variables'!$B:$B,MATCH(EPS!$B5724,'Vensim Variables'!$A:$A,0))</f>
        <v>g pollutant</v>
      </c>
      <c r="I5724" t="str">
        <f t="shared" si="178"/>
        <v>CO2</v>
      </c>
      <c r="J5724">
        <f>INDEX(NoSettings!$D:$D,MATCH(EPS!$A5724,NoSettings!$A:$A,0))</f>
        <v>5642030000000</v>
      </c>
      <c r="K5724">
        <f>INDEX(GWP!$C$2:$C$13,MATCH(EPS!I5724,GWP!$B$2:$B$13,0))</f>
        <v>1</v>
      </c>
      <c r="L5724" s="4">
        <f t="shared" si="179"/>
        <v>5.6420300000000001</v>
      </c>
    </row>
    <row r="5725" spans="1:12">
      <c r="A5725" t="s">
        <v>3103</v>
      </c>
      <c r="B5725" t="s">
        <v>2885</v>
      </c>
      <c r="C5725" t="s">
        <v>1722</v>
      </c>
      <c r="D5725" t="s">
        <v>3254</v>
      </c>
      <c r="E5725" t="s">
        <v>1705</v>
      </c>
      <c r="H5725" t="str">
        <f>INDEX('Vensim Variables'!$B:$B,MATCH(EPS!$B5725,'Vensim Variables'!$A:$A,0))</f>
        <v>g pollutant</v>
      </c>
      <c r="I5725" t="str">
        <f t="shared" si="178"/>
        <v>VOC</v>
      </c>
      <c r="J5725">
        <f>INDEX(NoSettings!$D:$D,MATCH(EPS!$A5725,NoSettings!$A:$A,0))</f>
        <v>2219540000</v>
      </c>
      <c r="K5725">
        <f>INDEX(GWP!$C$2:$C$13,MATCH(EPS!I5725,GWP!$B$2:$B$13,0))</f>
        <v>0</v>
      </c>
      <c r="L5725" s="4">
        <f t="shared" si="179"/>
        <v>0</v>
      </c>
    </row>
    <row r="5726" spans="1:12">
      <c r="A5726" t="s">
        <v>3104</v>
      </c>
      <c r="B5726" t="s">
        <v>2885</v>
      </c>
      <c r="C5726" t="s">
        <v>1722</v>
      </c>
      <c r="D5726" t="s">
        <v>3254</v>
      </c>
      <c r="E5726" t="s">
        <v>1706</v>
      </c>
      <c r="H5726" t="str">
        <f>INDEX('Vensim Variables'!$B:$B,MATCH(EPS!$B5726,'Vensim Variables'!$A:$A,0))</f>
        <v>g pollutant</v>
      </c>
      <c r="I5726" t="str">
        <f t="shared" si="178"/>
        <v>CO</v>
      </c>
      <c r="J5726">
        <f>INDEX(NoSettings!$D:$D,MATCH(EPS!$A5726,NoSettings!$A:$A,0))</f>
        <v>1958460000</v>
      </c>
      <c r="K5726">
        <f>INDEX(GWP!$C$2:$C$13,MATCH(EPS!I5726,GWP!$B$2:$B$13,0))</f>
        <v>0</v>
      </c>
      <c r="L5726" s="4">
        <f t="shared" si="179"/>
        <v>0</v>
      </c>
    </row>
    <row r="5727" spans="1:12">
      <c r="A5727" t="s">
        <v>3105</v>
      </c>
      <c r="B5727" t="s">
        <v>2885</v>
      </c>
      <c r="C5727" t="s">
        <v>1722</v>
      </c>
      <c r="D5727" t="s">
        <v>3254</v>
      </c>
      <c r="E5727" t="s">
        <v>1707</v>
      </c>
      <c r="H5727" t="str">
        <f>INDEX('Vensim Variables'!$B:$B,MATCH(EPS!$B5727,'Vensim Variables'!$A:$A,0))</f>
        <v>g pollutant</v>
      </c>
      <c r="I5727" t="str">
        <f t="shared" si="178"/>
        <v>NOx</v>
      </c>
      <c r="J5727">
        <f>INDEX(NoSettings!$D:$D,MATCH(EPS!$A5727,NoSettings!$A:$A,0))</f>
        <v>4627640000</v>
      </c>
      <c r="K5727">
        <f>INDEX(GWP!$C$2:$C$13,MATCH(EPS!I5727,GWP!$B$2:$B$13,0))</f>
        <v>0</v>
      </c>
      <c r="L5727" s="4">
        <f t="shared" si="179"/>
        <v>0</v>
      </c>
    </row>
    <row r="5728" spans="1:12">
      <c r="A5728" t="s">
        <v>3106</v>
      </c>
      <c r="B5728" t="s">
        <v>2885</v>
      </c>
      <c r="C5728" t="s">
        <v>1722</v>
      </c>
      <c r="D5728" t="s">
        <v>3254</v>
      </c>
      <c r="E5728" t="s">
        <v>1708</v>
      </c>
      <c r="H5728" t="str">
        <f>INDEX('Vensim Variables'!$B:$B,MATCH(EPS!$B5728,'Vensim Variables'!$A:$A,0))</f>
        <v>g pollutant</v>
      </c>
      <c r="I5728" t="str">
        <f t="shared" si="178"/>
        <v>PM10</v>
      </c>
      <c r="J5728">
        <f>INDEX(NoSettings!$D:$D,MATCH(EPS!$A5728,NoSettings!$A:$A,0))</f>
        <v>62883000</v>
      </c>
      <c r="K5728">
        <f>INDEX(GWP!$C$2:$C$13,MATCH(EPS!I5728,GWP!$B$2:$B$13,0))</f>
        <v>0</v>
      </c>
      <c r="L5728" s="4">
        <f t="shared" si="179"/>
        <v>0</v>
      </c>
    </row>
    <row r="5729" spans="1:12">
      <c r="A5729" t="s">
        <v>3107</v>
      </c>
      <c r="B5729" t="s">
        <v>2885</v>
      </c>
      <c r="C5729" t="s">
        <v>1722</v>
      </c>
      <c r="D5729" t="s">
        <v>3254</v>
      </c>
      <c r="E5729" t="s">
        <v>1709</v>
      </c>
      <c r="H5729" t="str">
        <f>INDEX('Vensim Variables'!$B:$B,MATCH(EPS!$B5729,'Vensim Variables'!$A:$A,0))</f>
        <v>g pollutant</v>
      </c>
      <c r="I5729" t="str">
        <f t="shared" si="178"/>
        <v>PM25</v>
      </c>
      <c r="J5729">
        <f>INDEX(NoSettings!$D:$D,MATCH(EPS!$A5729,NoSettings!$A:$A,0))</f>
        <v>60129000</v>
      </c>
      <c r="K5729">
        <f>INDEX(GWP!$C$2:$C$13,MATCH(EPS!I5729,GWP!$B$2:$B$13,0))</f>
        <v>0</v>
      </c>
      <c r="L5729" s="4">
        <f t="shared" si="179"/>
        <v>0</v>
      </c>
    </row>
    <row r="5730" spans="1:12">
      <c r="A5730" t="s">
        <v>3108</v>
      </c>
      <c r="B5730" t="s">
        <v>2885</v>
      </c>
      <c r="C5730" t="s">
        <v>1722</v>
      </c>
      <c r="D5730" t="s">
        <v>3254</v>
      </c>
      <c r="E5730" t="s">
        <v>1710</v>
      </c>
      <c r="H5730" t="str">
        <f>INDEX('Vensim Variables'!$B:$B,MATCH(EPS!$B5730,'Vensim Variables'!$A:$A,0))</f>
        <v>g pollutant</v>
      </c>
      <c r="I5730" t="str">
        <f t="shared" si="178"/>
        <v>SOx</v>
      </c>
      <c r="J5730">
        <f>INDEX(NoSettings!$D:$D,MATCH(EPS!$A5730,NoSettings!$A:$A,0))</f>
        <v>92993400</v>
      </c>
      <c r="K5730">
        <f>INDEX(GWP!$C$2:$C$13,MATCH(EPS!I5730,GWP!$B$2:$B$13,0))</f>
        <v>0</v>
      </c>
      <c r="L5730" s="4">
        <f t="shared" si="179"/>
        <v>0</v>
      </c>
    </row>
    <row r="5731" spans="1:12">
      <c r="A5731" t="s">
        <v>3109</v>
      </c>
      <c r="B5731" t="s">
        <v>2885</v>
      </c>
      <c r="C5731" t="s">
        <v>1722</v>
      </c>
      <c r="D5731" t="s">
        <v>3254</v>
      </c>
      <c r="E5731" t="s">
        <v>1711</v>
      </c>
      <c r="H5731" t="str">
        <f>INDEX('Vensim Variables'!$B:$B,MATCH(EPS!$B5731,'Vensim Variables'!$A:$A,0))</f>
        <v>g pollutant</v>
      </c>
      <c r="I5731" t="str">
        <f t="shared" si="178"/>
        <v>BC</v>
      </c>
      <c r="J5731">
        <f>INDEX(NoSettings!$D:$D,MATCH(EPS!$A5731,NoSettings!$A:$A,0))</f>
        <v>3213000</v>
      </c>
      <c r="K5731">
        <f>INDEX(GWP!$C$2:$C$13,MATCH(EPS!I5731,GWP!$B$2:$B$13,0))</f>
        <v>0</v>
      </c>
      <c r="L5731" s="4">
        <f t="shared" si="179"/>
        <v>0</v>
      </c>
    </row>
    <row r="5732" spans="1:12">
      <c r="A5732" t="s">
        <v>3110</v>
      </c>
      <c r="B5732" t="s">
        <v>2885</v>
      </c>
      <c r="C5732" t="s">
        <v>1722</v>
      </c>
      <c r="D5732" t="s">
        <v>3254</v>
      </c>
      <c r="E5732" t="s">
        <v>1712</v>
      </c>
      <c r="H5732" t="str">
        <f>INDEX('Vensim Variables'!$B:$B,MATCH(EPS!$B5732,'Vensim Variables'!$A:$A,0))</f>
        <v>g pollutant</v>
      </c>
      <c r="I5732" t="str">
        <f t="shared" si="178"/>
        <v>OC</v>
      </c>
      <c r="J5732">
        <f>INDEX(NoSettings!$D:$D,MATCH(EPS!$A5732,NoSettings!$A:$A,0))</f>
        <v>26805600</v>
      </c>
      <c r="K5732">
        <f>INDEX(GWP!$C$2:$C$13,MATCH(EPS!I5732,GWP!$B$2:$B$13,0))</f>
        <v>0</v>
      </c>
      <c r="L5732" s="4">
        <f t="shared" si="179"/>
        <v>0</v>
      </c>
    </row>
    <row r="5733" spans="1:12">
      <c r="A5733" t="s">
        <v>3111</v>
      </c>
      <c r="B5733" t="s">
        <v>2885</v>
      </c>
      <c r="C5733" t="s">
        <v>1722</v>
      </c>
      <c r="D5733" t="s">
        <v>3254</v>
      </c>
      <c r="E5733" t="s">
        <v>1713</v>
      </c>
      <c r="H5733" t="str">
        <f>INDEX('Vensim Variables'!$B:$B,MATCH(EPS!$B5733,'Vensim Variables'!$A:$A,0))</f>
        <v>g pollutant</v>
      </c>
      <c r="I5733" t="str">
        <f t="shared" si="178"/>
        <v>CH4</v>
      </c>
      <c r="J5733">
        <f>INDEX(NoSettings!$D:$D,MATCH(EPS!$A5733,NoSettings!$A:$A,0))</f>
        <v>275400000</v>
      </c>
      <c r="K5733">
        <f>INDEX(GWP!$C$2:$C$13,MATCH(EPS!I5733,GWP!$B$2:$B$13,0))</f>
        <v>28</v>
      </c>
      <c r="L5733" s="4">
        <f t="shared" si="179"/>
        <v>7.7111999999999997E-3</v>
      </c>
    </row>
    <row r="5734" spans="1:12">
      <c r="A5734" t="s">
        <v>3112</v>
      </c>
      <c r="B5734" t="s">
        <v>2885</v>
      </c>
      <c r="C5734" t="s">
        <v>1722</v>
      </c>
      <c r="D5734" t="s">
        <v>3254</v>
      </c>
      <c r="E5734" t="s">
        <v>1714</v>
      </c>
      <c r="H5734" t="str">
        <f>INDEX('Vensim Variables'!$B:$B,MATCH(EPS!$B5734,'Vensim Variables'!$A:$A,0))</f>
        <v>g pollutant</v>
      </c>
      <c r="I5734" t="str">
        <f t="shared" si="178"/>
        <v>N2O</v>
      </c>
      <c r="J5734">
        <f>INDEX(NoSettings!$D:$D,MATCH(EPS!$A5734,NoSettings!$A:$A,0))</f>
        <v>55080000</v>
      </c>
      <c r="K5734">
        <f>INDEX(GWP!$C$2:$C$13,MATCH(EPS!I5734,GWP!$B$2:$B$13,0))</f>
        <v>265</v>
      </c>
      <c r="L5734" s="4">
        <f t="shared" si="179"/>
        <v>1.45962E-2</v>
      </c>
    </row>
    <row r="5735" spans="1:12">
      <c r="A5735" t="s">
        <v>3113</v>
      </c>
      <c r="B5735" t="s">
        <v>2885</v>
      </c>
      <c r="C5735" t="s">
        <v>1722</v>
      </c>
      <c r="D5735" t="s">
        <v>3254</v>
      </c>
      <c r="E5735" t="s">
        <v>1715</v>
      </c>
      <c r="H5735" t="str">
        <f>INDEX('Vensim Variables'!$B:$B,MATCH(EPS!$B5735,'Vensim Variables'!$A:$A,0))</f>
        <v>g pollutant</v>
      </c>
      <c r="I5735" t="str">
        <f t="shared" si="178"/>
        <v>F gases</v>
      </c>
      <c r="J5735">
        <f>INDEX(NoSettings!$D:$D,MATCH(EPS!$A5735,NoSettings!$A:$A,0))</f>
        <v>0</v>
      </c>
      <c r="K5735">
        <f>INDEX(GWP!$C$2:$C$13,MATCH(EPS!I5735,GWP!$B$2:$B$13,0))</f>
        <v>1</v>
      </c>
      <c r="L5735" s="4">
        <f t="shared" si="179"/>
        <v>0</v>
      </c>
    </row>
    <row r="5736" spans="1:12">
      <c r="A5736" t="s">
        <v>3114</v>
      </c>
      <c r="B5736" t="s">
        <v>2885</v>
      </c>
      <c r="C5736" t="s">
        <v>1722</v>
      </c>
      <c r="D5736" t="s">
        <v>3255</v>
      </c>
      <c r="E5736" t="s">
        <v>1702</v>
      </c>
      <c r="H5736" t="str">
        <f>INDEX('Vensim Variables'!$B:$B,MATCH(EPS!$B5736,'Vensim Variables'!$A:$A,0))</f>
        <v>g pollutant</v>
      </c>
      <c r="I5736" t="str">
        <f t="shared" si="178"/>
        <v>CO2</v>
      </c>
      <c r="J5736">
        <f>INDEX(NoSettings!$D:$D,MATCH(EPS!$A5736,NoSettings!$A:$A,0))</f>
        <v>0</v>
      </c>
      <c r="K5736">
        <f>INDEX(GWP!$C$2:$C$13,MATCH(EPS!I5736,GWP!$B$2:$B$13,0))</f>
        <v>1</v>
      </c>
      <c r="L5736" s="4">
        <f t="shared" si="179"/>
        <v>0</v>
      </c>
    </row>
    <row r="5737" spans="1:12">
      <c r="A5737" t="s">
        <v>3115</v>
      </c>
      <c r="B5737" t="s">
        <v>2885</v>
      </c>
      <c r="C5737" t="s">
        <v>1722</v>
      </c>
      <c r="D5737" t="s">
        <v>3255</v>
      </c>
      <c r="E5737" t="s">
        <v>1705</v>
      </c>
      <c r="H5737" t="str">
        <f>INDEX('Vensim Variables'!$B:$B,MATCH(EPS!$B5737,'Vensim Variables'!$A:$A,0))</f>
        <v>g pollutant</v>
      </c>
      <c r="I5737" t="str">
        <f t="shared" si="178"/>
        <v>VOC</v>
      </c>
      <c r="J5737">
        <f>INDEX(NoSettings!$D:$D,MATCH(EPS!$A5737,NoSettings!$A:$A,0))</f>
        <v>0</v>
      </c>
      <c r="K5737">
        <f>INDEX(GWP!$C$2:$C$13,MATCH(EPS!I5737,GWP!$B$2:$B$13,0))</f>
        <v>0</v>
      </c>
      <c r="L5737" s="4">
        <f t="shared" si="179"/>
        <v>0</v>
      </c>
    </row>
    <row r="5738" spans="1:12">
      <c r="A5738" t="s">
        <v>3116</v>
      </c>
      <c r="B5738" t="s">
        <v>2885</v>
      </c>
      <c r="C5738" t="s">
        <v>1722</v>
      </c>
      <c r="D5738" t="s">
        <v>3255</v>
      </c>
      <c r="E5738" t="s">
        <v>1706</v>
      </c>
      <c r="H5738" t="str">
        <f>INDEX('Vensim Variables'!$B:$B,MATCH(EPS!$B5738,'Vensim Variables'!$A:$A,0))</f>
        <v>g pollutant</v>
      </c>
      <c r="I5738" t="str">
        <f t="shared" si="178"/>
        <v>CO</v>
      </c>
      <c r="J5738">
        <f>INDEX(NoSettings!$D:$D,MATCH(EPS!$A5738,NoSettings!$A:$A,0))</f>
        <v>0</v>
      </c>
      <c r="K5738">
        <f>INDEX(GWP!$C$2:$C$13,MATCH(EPS!I5738,GWP!$B$2:$B$13,0))</f>
        <v>0</v>
      </c>
      <c r="L5738" s="4">
        <f t="shared" si="179"/>
        <v>0</v>
      </c>
    </row>
    <row r="5739" spans="1:12">
      <c r="A5739" t="s">
        <v>3117</v>
      </c>
      <c r="B5739" t="s">
        <v>2885</v>
      </c>
      <c r="C5739" t="s">
        <v>1722</v>
      </c>
      <c r="D5739" t="s">
        <v>3255</v>
      </c>
      <c r="E5739" t="s">
        <v>1707</v>
      </c>
      <c r="H5739" t="str">
        <f>INDEX('Vensim Variables'!$B:$B,MATCH(EPS!$B5739,'Vensim Variables'!$A:$A,0))</f>
        <v>g pollutant</v>
      </c>
      <c r="I5739" t="str">
        <f t="shared" si="178"/>
        <v>NOx</v>
      </c>
      <c r="J5739">
        <f>INDEX(NoSettings!$D:$D,MATCH(EPS!$A5739,NoSettings!$A:$A,0))</f>
        <v>0</v>
      </c>
      <c r="K5739">
        <f>INDEX(GWP!$C$2:$C$13,MATCH(EPS!I5739,GWP!$B$2:$B$13,0))</f>
        <v>0</v>
      </c>
      <c r="L5739" s="4">
        <f t="shared" si="179"/>
        <v>0</v>
      </c>
    </row>
    <row r="5740" spans="1:12">
      <c r="A5740" t="s">
        <v>3118</v>
      </c>
      <c r="B5740" t="s">
        <v>2885</v>
      </c>
      <c r="C5740" t="s">
        <v>1722</v>
      </c>
      <c r="D5740" t="s">
        <v>3255</v>
      </c>
      <c r="E5740" t="s">
        <v>1708</v>
      </c>
      <c r="H5740" t="str">
        <f>INDEX('Vensim Variables'!$B:$B,MATCH(EPS!$B5740,'Vensim Variables'!$A:$A,0))</f>
        <v>g pollutant</v>
      </c>
      <c r="I5740" t="str">
        <f t="shared" si="178"/>
        <v>PM10</v>
      </c>
      <c r="J5740">
        <f>INDEX(NoSettings!$D:$D,MATCH(EPS!$A5740,NoSettings!$A:$A,0))</f>
        <v>0</v>
      </c>
      <c r="K5740">
        <f>INDEX(GWP!$C$2:$C$13,MATCH(EPS!I5740,GWP!$B$2:$B$13,0))</f>
        <v>0</v>
      </c>
      <c r="L5740" s="4">
        <f t="shared" si="179"/>
        <v>0</v>
      </c>
    </row>
    <row r="5741" spans="1:12">
      <c r="A5741" t="s">
        <v>3119</v>
      </c>
      <c r="B5741" t="s">
        <v>2885</v>
      </c>
      <c r="C5741" t="s">
        <v>1722</v>
      </c>
      <c r="D5741" t="s">
        <v>3255</v>
      </c>
      <c r="E5741" t="s">
        <v>1709</v>
      </c>
      <c r="H5741" t="str">
        <f>INDEX('Vensim Variables'!$B:$B,MATCH(EPS!$B5741,'Vensim Variables'!$A:$A,0))</f>
        <v>g pollutant</v>
      </c>
      <c r="I5741" t="str">
        <f t="shared" si="178"/>
        <v>PM25</v>
      </c>
      <c r="J5741">
        <f>INDEX(NoSettings!$D:$D,MATCH(EPS!$A5741,NoSettings!$A:$A,0))</f>
        <v>0</v>
      </c>
      <c r="K5741">
        <f>INDEX(GWP!$C$2:$C$13,MATCH(EPS!I5741,GWP!$B$2:$B$13,0))</f>
        <v>0</v>
      </c>
      <c r="L5741" s="4">
        <f t="shared" si="179"/>
        <v>0</v>
      </c>
    </row>
    <row r="5742" spans="1:12">
      <c r="A5742" t="s">
        <v>3120</v>
      </c>
      <c r="B5742" t="s">
        <v>2885</v>
      </c>
      <c r="C5742" t="s">
        <v>1722</v>
      </c>
      <c r="D5742" t="s">
        <v>3255</v>
      </c>
      <c r="E5742" t="s">
        <v>1710</v>
      </c>
      <c r="H5742" t="str">
        <f>INDEX('Vensim Variables'!$B:$B,MATCH(EPS!$B5742,'Vensim Variables'!$A:$A,0))</f>
        <v>g pollutant</v>
      </c>
      <c r="I5742" t="str">
        <f t="shared" si="178"/>
        <v>SOx</v>
      </c>
      <c r="J5742">
        <f>INDEX(NoSettings!$D:$D,MATCH(EPS!$A5742,NoSettings!$A:$A,0))</f>
        <v>0</v>
      </c>
      <c r="K5742">
        <f>INDEX(GWP!$C$2:$C$13,MATCH(EPS!I5742,GWP!$B$2:$B$13,0))</f>
        <v>0</v>
      </c>
      <c r="L5742" s="4">
        <f t="shared" si="179"/>
        <v>0</v>
      </c>
    </row>
    <row r="5743" spans="1:12">
      <c r="A5743" t="s">
        <v>3121</v>
      </c>
      <c r="B5743" t="s">
        <v>2885</v>
      </c>
      <c r="C5743" t="s">
        <v>1722</v>
      </c>
      <c r="D5743" t="s">
        <v>3255</v>
      </c>
      <c r="E5743" t="s">
        <v>1711</v>
      </c>
      <c r="H5743" t="str">
        <f>INDEX('Vensim Variables'!$B:$B,MATCH(EPS!$B5743,'Vensim Variables'!$A:$A,0))</f>
        <v>g pollutant</v>
      </c>
      <c r="I5743" t="str">
        <f t="shared" si="178"/>
        <v>BC</v>
      </c>
      <c r="J5743">
        <f>INDEX(NoSettings!$D:$D,MATCH(EPS!$A5743,NoSettings!$A:$A,0))</f>
        <v>0</v>
      </c>
      <c r="K5743">
        <f>INDEX(GWP!$C$2:$C$13,MATCH(EPS!I5743,GWP!$B$2:$B$13,0))</f>
        <v>0</v>
      </c>
      <c r="L5743" s="4">
        <f t="shared" si="179"/>
        <v>0</v>
      </c>
    </row>
    <row r="5744" spans="1:12">
      <c r="A5744" t="s">
        <v>3122</v>
      </c>
      <c r="B5744" t="s">
        <v>2885</v>
      </c>
      <c r="C5744" t="s">
        <v>1722</v>
      </c>
      <c r="D5744" t="s">
        <v>3255</v>
      </c>
      <c r="E5744" t="s">
        <v>1712</v>
      </c>
      <c r="H5744" t="str">
        <f>INDEX('Vensim Variables'!$B:$B,MATCH(EPS!$B5744,'Vensim Variables'!$A:$A,0))</f>
        <v>g pollutant</v>
      </c>
      <c r="I5744" t="str">
        <f t="shared" si="178"/>
        <v>OC</v>
      </c>
      <c r="J5744">
        <f>INDEX(NoSettings!$D:$D,MATCH(EPS!$A5744,NoSettings!$A:$A,0))</f>
        <v>0</v>
      </c>
      <c r="K5744">
        <f>INDEX(GWP!$C$2:$C$13,MATCH(EPS!I5744,GWP!$B$2:$B$13,0))</f>
        <v>0</v>
      </c>
      <c r="L5744" s="4">
        <f t="shared" si="179"/>
        <v>0</v>
      </c>
    </row>
    <row r="5745" spans="1:12">
      <c r="A5745" t="s">
        <v>3123</v>
      </c>
      <c r="B5745" t="s">
        <v>2885</v>
      </c>
      <c r="C5745" t="s">
        <v>1722</v>
      </c>
      <c r="D5745" t="s">
        <v>3255</v>
      </c>
      <c r="E5745" t="s">
        <v>1713</v>
      </c>
      <c r="H5745" t="str">
        <f>INDEX('Vensim Variables'!$B:$B,MATCH(EPS!$B5745,'Vensim Variables'!$A:$A,0))</f>
        <v>g pollutant</v>
      </c>
      <c r="I5745" t="str">
        <f t="shared" si="178"/>
        <v>CH4</v>
      </c>
      <c r="J5745">
        <f>INDEX(NoSettings!$D:$D,MATCH(EPS!$A5745,NoSettings!$A:$A,0))</f>
        <v>0</v>
      </c>
      <c r="K5745">
        <f>INDEX(GWP!$C$2:$C$13,MATCH(EPS!I5745,GWP!$B$2:$B$13,0))</f>
        <v>28</v>
      </c>
      <c r="L5745" s="4">
        <f t="shared" si="179"/>
        <v>0</v>
      </c>
    </row>
    <row r="5746" spans="1:12">
      <c r="A5746" t="s">
        <v>3124</v>
      </c>
      <c r="B5746" t="s">
        <v>2885</v>
      </c>
      <c r="C5746" t="s">
        <v>1722</v>
      </c>
      <c r="D5746" t="s">
        <v>3255</v>
      </c>
      <c r="E5746" t="s">
        <v>1714</v>
      </c>
      <c r="H5746" t="str">
        <f>INDEX('Vensim Variables'!$B:$B,MATCH(EPS!$B5746,'Vensim Variables'!$A:$A,0))</f>
        <v>g pollutant</v>
      </c>
      <c r="I5746" t="str">
        <f t="shared" si="178"/>
        <v>N2O</v>
      </c>
      <c r="J5746">
        <f>INDEX(NoSettings!$D:$D,MATCH(EPS!$A5746,NoSettings!$A:$A,0))</f>
        <v>0</v>
      </c>
      <c r="K5746">
        <f>INDEX(GWP!$C$2:$C$13,MATCH(EPS!I5746,GWP!$B$2:$B$13,0))</f>
        <v>265</v>
      </c>
      <c r="L5746" s="4">
        <f t="shared" si="179"/>
        <v>0</v>
      </c>
    </row>
    <row r="5747" spans="1:12">
      <c r="A5747" t="s">
        <v>3125</v>
      </c>
      <c r="B5747" t="s">
        <v>2885</v>
      </c>
      <c r="C5747" t="s">
        <v>1722</v>
      </c>
      <c r="D5747" t="s">
        <v>3255</v>
      </c>
      <c r="E5747" t="s">
        <v>1715</v>
      </c>
      <c r="H5747" t="str">
        <f>INDEX('Vensim Variables'!$B:$B,MATCH(EPS!$B5747,'Vensim Variables'!$A:$A,0))</f>
        <v>g pollutant</v>
      </c>
      <c r="I5747" t="str">
        <f t="shared" si="178"/>
        <v>F gases</v>
      </c>
      <c r="J5747">
        <f>INDEX(NoSettings!$D:$D,MATCH(EPS!$A5747,NoSettings!$A:$A,0))</f>
        <v>0</v>
      </c>
      <c r="K5747">
        <f>INDEX(GWP!$C$2:$C$13,MATCH(EPS!I5747,GWP!$B$2:$B$13,0))</f>
        <v>1</v>
      </c>
      <c r="L5747" s="4">
        <f t="shared" si="179"/>
        <v>0</v>
      </c>
    </row>
    <row r="5748" spans="1:12">
      <c r="A5748" t="s">
        <v>3126</v>
      </c>
      <c r="B5748" t="s">
        <v>2885</v>
      </c>
      <c r="C5748" t="s">
        <v>1723</v>
      </c>
      <c r="D5748" t="s">
        <v>3246</v>
      </c>
      <c r="E5748" t="s">
        <v>1702</v>
      </c>
      <c r="H5748" t="str">
        <f>INDEX('Vensim Variables'!$B:$B,MATCH(EPS!$B5748,'Vensim Variables'!$A:$A,0))</f>
        <v>g pollutant</v>
      </c>
      <c r="I5748" t="str">
        <f t="shared" si="178"/>
        <v>CO2</v>
      </c>
      <c r="J5748">
        <f>INDEX(NoSettings!$D:$D,MATCH(EPS!$A5748,NoSettings!$A:$A,0))</f>
        <v>0</v>
      </c>
      <c r="K5748">
        <f>INDEX(GWP!$C$2:$C$13,MATCH(EPS!I5748,GWP!$B$2:$B$13,0))</f>
        <v>1</v>
      </c>
      <c r="L5748" s="4">
        <f t="shared" si="179"/>
        <v>0</v>
      </c>
    </row>
    <row r="5749" spans="1:12">
      <c r="A5749" t="s">
        <v>3127</v>
      </c>
      <c r="B5749" t="s">
        <v>2885</v>
      </c>
      <c r="C5749" t="s">
        <v>1723</v>
      </c>
      <c r="D5749" t="s">
        <v>3246</v>
      </c>
      <c r="E5749" t="s">
        <v>1705</v>
      </c>
      <c r="H5749" t="str">
        <f>INDEX('Vensim Variables'!$B:$B,MATCH(EPS!$B5749,'Vensim Variables'!$A:$A,0))</f>
        <v>g pollutant</v>
      </c>
      <c r="I5749" t="str">
        <f t="shared" si="178"/>
        <v>VOC</v>
      </c>
      <c r="J5749">
        <f>INDEX(NoSettings!$D:$D,MATCH(EPS!$A5749,NoSettings!$A:$A,0))</f>
        <v>0</v>
      </c>
      <c r="K5749">
        <f>INDEX(GWP!$C$2:$C$13,MATCH(EPS!I5749,GWP!$B$2:$B$13,0))</f>
        <v>0</v>
      </c>
      <c r="L5749" s="4">
        <f t="shared" si="179"/>
        <v>0</v>
      </c>
    </row>
    <row r="5750" spans="1:12">
      <c r="A5750" t="s">
        <v>3128</v>
      </c>
      <c r="B5750" t="s">
        <v>2885</v>
      </c>
      <c r="C5750" t="s">
        <v>1723</v>
      </c>
      <c r="D5750" t="s">
        <v>3246</v>
      </c>
      <c r="E5750" t="s">
        <v>1706</v>
      </c>
      <c r="H5750" t="str">
        <f>INDEX('Vensim Variables'!$B:$B,MATCH(EPS!$B5750,'Vensim Variables'!$A:$A,0))</f>
        <v>g pollutant</v>
      </c>
      <c r="I5750" t="str">
        <f t="shared" si="178"/>
        <v>CO</v>
      </c>
      <c r="J5750">
        <f>INDEX(NoSettings!$D:$D,MATCH(EPS!$A5750,NoSettings!$A:$A,0))</f>
        <v>0</v>
      </c>
      <c r="K5750">
        <f>INDEX(GWP!$C$2:$C$13,MATCH(EPS!I5750,GWP!$B$2:$B$13,0))</f>
        <v>0</v>
      </c>
      <c r="L5750" s="4">
        <f t="shared" si="179"/>
        <v>0</v>
      </c>
    </row>
    <row r="5751" spans="1:12">
      <c r="A5751" t="s">
        <v>3129</v>
      </c>
      <c r="B5751" t="s">
        <v>2885</v>
      </c>
      <c r="C5751" t="s">
        <v>1723</v>
      </c>
      <c r="D5751" t="s">
        <v>3246</v>
      </c>
      <c r="E5751" t="s">
        <v>1707</v>
      </c>
      <c r="H5751" t="str">
        <f>INDEX('Vensim Variables'!$B:$B,MATCH(EPS!$B5751,'Vensim Variables'!$A:$A,0))</f>
        <v>g pollutant</v>
      </c>
      <c r="I5751" t="str">
        <f t="shared" si="178"/>
        <v>NOx</v>
      </c>
      <c r="J5751">
        <f>INDEX(NoSettings!$D:$D,MATCH(EPS!$A5751,NoSettings!$A:$A,0))</f>
        <v>0</v>
      </c>
      <c r="K5751">
        <f>INDEX(GWP!$C$2:$C$13,MATCH(EPS!I5751,GWP!$B$2:$B$13,0))</f>
        <v>0</v>
      </c>
      <c r="L5751" s="4">
        <f t="shared" si="179"/>
        <v>0</v>
      </c>
    </row>
    <row r="5752" spans="1:12">
      <c r="A5752" t="s">
        <v>3130</v>
      </c>
      <c r="B5752" t="s">
        <v>2885</v>
      </c>
      <c r="C5752" t="s">
        <v>1723</v>
      </c>
      <c r="D5752" t="s">
        <v>3246</v>
      </c>
      <c r="E5752" t="s">
        <v>1708</v>
      </c>
      <c r="H5752" t="str">
        <f>INDEX('Vensim Variables'!$B:$B,MATCH(EPS!$B5752,'Vensim Variables'!$A:$A,0))</f>
        <v>g pollutant</v>
      </c>
      <c r="I5752" t="str">
        <f t="shared" si="178"/>
        <v>PM10</v>
      </c>
      <c r="J5752">
        <f>INDEX(NoSettings!$D:$D,MATCH(EPS!$A5752,NoSettings!$A:$A,0))</f>
        <v>0</v>
      </c>
      <c r="K5752">
        <f>INDEX(GWP!$C$2:$C$13,MATCH(EPS!I5752,GWP!$B$2:$B$13,0))</f>
        <v>0</v>
      </c>
      <c r="L5752" s="4">
        <f t="shared" si="179"/>
        <v>0</v>
      </c>
    </row>
    <row r="5753" spans="1:12">
      <c r="A5753" t="s">
        <v>3131</v>
      </c>
      <c r="B5753" t="s">
        <v>2885</v>
      </c>
      <c r="C5753" t="s">
        <v>1723</v>
      </c>
      <c r="D5753" t="s">
        <v>3246</v>
      </c>
      <c r="E5753" t="s">
        <v>1709</v>
      </c>
      <c r="H5753" t="str">
        <f>INDEX('Vensim Variables'!$B:$B,MATCH(EPS!$B5753,'Vensim Variables'!$A:$A,0))</f>
        <v>g pollutant</v>
      </c>
      <c r="I5753" t="str">
        <f t="shared" si="178"/>
        <v>PM25</v>
      </c>
      <c r="J5753">
        <f>INDEX(NoSettings!$D:$D,MATCH(EPS!$A5753,NoSettings!$A:$A,0))</f>
        <v>0</v>
      </c>
      <c r="K5753">
        <f>INDEX(GWP!$C$2:$C$13,MATCH(EPS!I5753,GWP!$B$2:$B$13,0))</f>
        <v>0</v>
      </c>
      <c r="L5753" s="4">
        <f t="shared" si="179"/>
        <v>0</v>
      </c>
    </row>
    <row r="5754" spans="1:12">
      <c r="A5754" t="s">
        <v>3132</v>
      </c>
      <c r="B5754" t="s">
        <v>2885</v>
      </c>
      <c r="C5754" t="s">
        <v>1723</v>
      </c>
      <c r="D5754" t="s">
        <v>3246</v>
      </c>
      <c r="E5754" t="s">
        <v>1710</v>
      </c>
      <c r="H5754" t="str">
        <f>INDEX('Vensim Variables'!$B:$B,MATCH(EPS!$B5754,'Vensim Variables'!$A:$A,0))</f>
        <v>g pollutant</v>
      </c>
      <c r="I5754" t="str">
        <f t="shared" si="178"/>
        <v>SOx</v>
      </c>
      <c r="J5754">
        <f>INDEX(NoSettings!$D:$D,MATCH(EPS!$A5754,NoSettings!$A:$A,0))</f>
        <v>0</v>
      </c>
      <c r="K5754">
        <f>INDEX(GWP!$C$2:$C$13,MATCH(EPS!I5754,GWP!$B$2:$B$13,0))</f>
        <v>0</v>
      </c>
      <c r="L5754" s="4">
        <f t="shared" si="179"/>
        <v>0</v>
      </c>
    </row>
    <row r="5755" spans="1:12">
      <c r="A5755" t="s">
        <v>3133</v>
      </c>
      <c r="B5755" t="s">
        <v>2885</v>
      </c>
      <c r="C5755" t="s">
        <v>1723</v>
      </c>
      <c r="D5755" t="s">
        <v>3246</v>
      </c>
      <c r="E5755" t="s">
        <v>1711</v>
      </c>
      <c r="H5755" t="str">
        <f>INDEX('Vensim Variables'!$B:$B,MATCH(EPS!$B5755,'Vensim Variables'!$A:$A,0))</f>
        <v>g pollutant</v>
      </c>
      <c r="I5755" t="str">
        <f t="shared" si="178"/>
        <v>BC</v>
      </c>
      <c r="J5755">
        <f>INDEX(NoSettings!$D:$D,MATCH(EPS!$A5755,NoSettings!$A:$A,0))</f>
        <v>0</v>
      </c>
      <c r="K5755">
        <f>INDEX(GWP!$C$2:$C$13,MATCH(EPS!I5755,GWP!$B$2:$B$13,0))</f>
        <v>0</v>
      </c>
      <c r="L5755" s="4">
        <f t="shared" si="179"/>
        <v>0</v>
      </c>
    </row>
    <row r="5756" spans="1:12">
      <c r="A5756" t="s">
        <v>3134</v>
      </c>
      <c r="B5756" t="s">
        <v>2885</v>
      </c>
      <c r="C5756" t="s">
        <v>1723</v>
      </c>
      <c r="D5756" t="s">
        <v>3246</v>
      </c>
      <c r="E5756" t="s">
        <v>1712</v>
      </c>
      <c r="H5756" t="str">
        <f>INDEX('Vensim Variables'!$B:$B,MATCH(EPS!$B5756,'Vensim Variables'!$A:$A,0))</f>
        <v>g pollutant</v>
      </c>
      <c r="I5756" t="str">
        <f t="shared" si="178"/>
        <v>OC</v>
      </c>
      <c r="J5756">
        <f>INDEX(NoSettings!$D:$D,MATCH(EPS!$A5756,NoSettings!$A:$A,0))</f>
        <v>0</v>
      </c>
      <c r="K5756">
        <f>INDEX(GWP!$C$2:$C$13,MATCH(EPS!I5756,GWP!$B$2:$B$13,0))</f>
        <v>0</v>
      </c>
      <c r="L5756" s="4">
        <f t="shared" si="179"/>
        <v>0</v>
      </c>
    </row>
    <row r="5757" spans="1:12">
      <c r="A5757" t="s">
        <v>3135</v>
      </c>
      <c r="B5757" t="s">
        <v>2885</v>
      </c>
      <c r="C5757" t="s">
        <v>1723</v>
      </c>
      <c r="D5757" t="s">
        <v>3246</v>
      </c>
      <c r="E5757" t="s">
        <v>1713</v>
      </c>
      <c r="H5757" t="str">
        <f>INDEX('Vensim Variables'!$B:$B,MATCH(EPS!$B5757,'Vensim Variables'!$A:$A,0))</f>
        <v>g pollutant</v>
      </c>
      <c r="I5757" t="str">
        <f t="shared" si="178"/>
        <v>CH4</v>
      </c>
      <c r="J5757">
        <f>INDEX(NoSettings!$D:$D,MATCH(EPS!$A5757,NoSettings!$A:$A,0))</f>
        <v>0</v>
      </c>
      <c r="K5757">
        <f>INDEX(GWP!$C$2:$C$13,MATCH(EPS!I5757,GWP!$B$2:$B$13,0))</f>
        <v>28</v>
      </c>
      <c r="L5757" s="4">
        <f t="shared" si="179"/>
        <v>0</v>
      </c>
    </row>
    <row r="5758" spans="1:12">
      <c r="A5758" t="s">
        <v>3136</v>
      </c>
      <c r="B5758" t="s">
        <v>2885</v>
      </c>
      <c r="C5758" t="s">
        <v>1723</v>
      </c>
      <c r="D5758" t="s">
        <v>3246</v>
      </c>
      <c r="E5758" t="s">
        <v>1714</v>
      </c>
      <c r="H5758" t="str">
        <f>INDEX('Vensim Variables'!$B:$B,MATCH(EPS!$B5758,'Vensim Variables'!$A:$A,0))</f>
        <v>g pollutant</v>
      </c>
      <c r="I5758" t="str">
        <f t="shared" si="178"/>
        <v>N2O</v>
      </c>
      <c r="J5758">
        <f>INDEX(NoSettings!$D:$D,MATCH(EPS!$A5758,NoSettings!$A:$A,0))</f>
        <v>0</v>
      </c>
      <c r="K5758">
        <f>INDEX(GWP!$C$2:$C$13,MATCH(EPS!I5758,GWP!$B$2:$B$13,0))</f>
        <v>265</v>
      </c>
      <c r="L5758" s="4">
        <f t="shared" si="179"/>
        <v>0</v>
      </c>
    </row>
    <row r="5759" spans="1:12">
      <c r="A5759" t="s">
        <v>3137</v>
      </c>
      <c r="B5759" t="s">
        <v>2885</v>
      </c>
      <c r="C5759" t="s">
        <v>1723</v>
      </c>
      <c r="D5759" t="s">
        <v>3246</v>
      </c>
      <c r="E5759" t="s">
        <v>1715</v>
      </c>
      <c r="H5759" t="str">
        <f>INDEX('Vensim Variables'!$B:$B,MATCH(EPS!$B5759,'Vensim Variables'!$A:$A,0))</f>
        <v>g pollutant</v>
      </c>
      <c r="I5759" t="str">
        <f t="shared" si="178"/>
        <v>F gases</v>
      </c>
      <c r="J5759">
        <f>INDEX(NoSettings!$D:$D,MATCH(EPS!$A5759,NoSettings!$A:$A,0))</f>
        <v>0</v>
      </c>
      <c r="K5759">
        <f>INDEX(GWP!$C$2:$C$13,MATCH(EPS!I5759,GWP!$B$2:$B$13,0))</f>
        <v>1</v>
      </c>
      <c r="L5759" s="4">
        <f t="shared" si="179"/>
        <v>0</v>
      </c>
    </row>
    <row r="5760" spans="1:12">
      <c r="A5760" t="s">
        <v>3138</v>
      </c>
      <c r="B5760" t="s">
        <v>2885</v>
      </c>
      <c r="C5760" t="s">
        <v>1723</v>
      </c>
      <c r="D5760" t="s">
        <v>3247</v>
      </c>
      <c r="E5760" t="s">
        <v>1702</v>
      </c>
      <c r="H5760" t="str">
        <f>INDEX('Vensim Variables'!$B:$B,MATCH(EPS!$B5760,'Vensim Variables'!$A:$A,0))</f>
        <v>g pollutant</v>
      </c>
      <c r="I5760" t="str">
        <f t="shared" si="178"/>
        <v>CO2</v>
      </c>
      <c r="J5760">
        <f>INDEX(NoSettings!$D:$D,MATCH(EPS!$A5760,NoSettings!$A:$A,0))</f>
        <v>2259650000000</v>
      </c>
      <c r="K5760">
        <f>INDEX(GWP!$C$2:$C$13,MATCH(EPS!I5760,GWP!$B$2:$B$13,0))</f>
        <v>1</v>
      </c>
      <c r="L5760" s="4">
        <f t="shared" si="179"/>
        <v>2.2596500000000002</v>
      </c>
    </row>
    <row r="5761" spans="1:12">
      <c r="A5761" t="s">
        <v>3139</v>
      </c>
      <c r="B5761" t="s">
        <v>2885</v>
      </c>
      <c r="C5761" t="s">
        <v>1723</v>
      </c>
      <c r="D5761" t="s">
        <v>3247</v>
      </c>
      <c r="E5761" t="s">
        <v>1705</v>
      </c>
      <c r="H5761" t="str">
        <f>INDEX('Vensim Variables'!$B:$B,MATCH(EPS!$B5761,'Vensim Variables'!$A:$A,0))</f>
        <v>g pollutant</v>
      </c>
      <c r="I5761" t="str">
        <f t="shared" si="178"/>
        <v>VOC</v>
      </c>
      <c r="J5761">
        <f>INDEX(NoSettings!$D:$D,MATCH(EPS!$A5761,NoSettings!$A:$A,0))</f>
        <v>166592000</v>
      </c>
      <c r="K5761">
        <f>INDEX(GWP!$C$2:$C$13,MATCH(EPS!I5761,GWP!$B$2:$B$13,0))</f>
        <v>0</v>
      </c>
      <c r="L5761" s="4">
        <f t="shared" si="179"/>
        <v>0</v>
      </c>
    </row>
    <row r="5762" spans="1:12">
      <c r="A5762" t="s">
        <v>3140</v>
      </c>
      <c r="B5762" t="s">
        <v>2885</v>
      </c>
      <c r="C5762" t="s">
        <v>1723</v>
      </c>
      <c r="D5762" t="s">
        <v>3247</v>
      </c>
      <c r="E5762" t="s">
        <v>1706</v>
      </c>
      <c r="H5762" t="str">
        <f>INDEX('Vensim Variables'!$B:$B,MATCH(EPS!$B5762,'Vensim Variables'!$A:$A,0))</f>
        <v>g pollutant</v>
      </c>
      <c r="I5762" t="str">
        <f t="shared" si="178"/>
        <v>CO</v>
      </c>
      <c r="J5762">
        <f>INDEX(NoSettings!$D:$D,MATCH(EPS!$A5762,NoSettings!$A:$A,0))</f>
        <v>1360490000</v>
      </c>
      <c r="K5762">
        <f>INDEX(GWP!$C$2:$C$13,MATCH(EPS!I5762,GWP!$B$2:$B$13,0))</f>
        <v>0</v>
      </c>
      <c r="L5762" s="4">
        <f t="shared" si="179"/>
        <v>0</v>
      </c>
    </row>
    <row r="5763" spans="1:12">
      <c r="A5763" t="s">
        <v>3141</v>
      </c>
      <c r="B5763" t="s">
        <v>2885</v>
      </c>
      <c r="C5763" t="s">
        <v>1723</v>
      </c>
      <c r="D5763" t="s">
        <v>3247</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INDEX(NoSettings!$D:$D,MATCH(EPS!$A5763,NoSettings!$A:$A,0))</f>
        <v>2534200000</v>
      </c>
      <c r="K5763">
        <f>INDEX(GWP!$C$2:$C$13,MATCH(EPS!I5763,GWP!$B$2:$B$13,0))</f>
        <v>0</v>
      </c>
      <c r="L5763" s="4">
        <f>IF(H5763="g pollutant",K5763*J5763/10^12,IF(H5763="MMTCO2e",J5763,IF(H5763="MWh",J5763,0)))</f>
        <v>0</v>
      </c>
    </row>
    <row r="5764" spans="1:12">
      <c r="A5764" t="s">
        <v>3142</v>
      </c>
      <c r="B5764" t="s">
        <v>2885</v>
      </c>
      <c r="C5764" t="s">
        <v>1723</v>
      </c>
      <c r="D5764" t="s">
        <v>3247</v>
      </c>
      <c r="E5764" t="s">
        <v>1708</v>
      </c>
    </row>
    <row r="5765" spans="1:12">
      <c r="A5765" t="s">
        <v>3143</v>
      </c>
      <c r="B5765" t="s">
        <v>2885</v>
      </c>
      <c r="C5765" t="s">
        <v>1723</v>
      </c>
      <c r="D5765" t="s">
        <v>3247</v>
      </c>
      <c r="E5765" t="s">
        <v>1709</v>
      </c>
    </row>
    <row r="5766" spans="1:12">
      <c r="A5766" t="s">
        <v>3144</v>
      </c>
      <c r="B5766" t="s">
        <v>2885</v>
      </c>
      <c r="C5766" t="s">
        <v>1723</v>
      </c>
      <c r="D5766" t="s">
        <v>3247</v>
      </c>
      <c r="E5766" t="s">
        <v>1710</v>
      </c>
    </row>
    <row r="5767" spans="1:12">
      <c r="A5767" t="s">
        <v>3145</v>
      </c>
      <c r="B5767" t="s">
        <v>2885</v>
      </c>
      <c r="C5767" t="s">
        <v>1723</v>
      </c>
      <c r="D5767" t="s">
        <v>3247</v>
      </c>
      <c r="E5767" t="s">
        <v>1711</v>
      </c>
    </row>
    <row r="5768" spans="1:12">
      <c r="A5768" t="s">
        <v>3146</v>
      </c>
      <c r="B5768" t="s">
        <v>2885</v>
      </c>
      <c r="C5768" t="s">
        <v>1723</v>
      </c>
      <c r="D5768" t="s">
        <v>3247</v>
      </c>
      <c r="E5768" t="s">
        <v>1712</v>
      </c>
    </row>
    <row r="5769" spans="1:12">
      <c r="A5769" t="s">
        <v>3147</v>
      </c>
      <c r="B5769" t="s">
        <v>2885</v>
      </c>
      <c r="C5769" t="s">
        <v>1723</v>
      </c>
      <c r="D5769" t="s">
        <v>3247</v>
      </c>
      <c r="E5769" t="s">
        <v>1713</v>
      </c>
    </row>
    <row r="5770" spans="1:12">
      <c r="A5770" t="s">
        <v>3148</v>
      </c>
      <c r="B5770" t="s">
        <v>2885</v>
      </c>
      <c r="C5770" t="s">
        <v>1723</v>
      </c>
      <c r="D5770" t="s">
        <v>3247</v>
      </c>
      <c r="E5770" t="s">
        <v>1714</v>
      </c>
    </row>
    <row r="5771" spans="1:12">
      <c r="A5771" t="s">
        <v>3149</v>
      </c>
      <c r="B5771" t="s">
        <v>2885</v>
      </c>
      <c r="C5771" t="s">
        <v>1723</v>
      </c>
      <c r="D5771" t="s">
        <v>3247</v>
      </c>
      <c r="E5771" t="s">
        <v>1715</v>
      </c>
    </row>
    <row r="5772" spans="1:12">
      <c r="A5772" t="s">
        <v>3150</v>
      </c>
      <c r="B5772" t="s">
        <v>2885</v>
      </c>
      <c r="C5772" t="s">
        <v>1723</v>
      </c>
      <c r="D5772" t="s">
        <v>3248</v>
      </c>
      <c r="E5772" t="s">
        <v>1702</v>
      </c>
    </row>
    <row r="5773" spans="1:12">
      <c r="A5773" t="s">
        <v>3151</v>
      </c>
      <c r="B5773" t="s">
        <v>2885</v>
      </c>
      <c r="C5773" t="s">
        <v>1723</v>
      </c>
      <c r="D5773" t="s">
        <v>3248</v>
      </c>
      <c r="E5773" t="s">
        <v>1705</v>
      </c>
    </row>
    <row r="5774" spans="1:12">
      <c r="A5774" t="s">
        <v>3152</v>
      </c>
      <c r="B5774" t="s">
        <v>2885</v>
      </c>
      <c r="C5774" t="s">
        <v>1723</v>
      </c>
      <c r="D5774" t="s">
        <v>3248</v>
      </c>
      <c r="E5774" t="s">
        <v>1706</v>
      </c>
    </row>
    <row r="5775" spans="1:12">
      <c r="A5775" t="s">
        <v>3153</v>
      </c>
      <c r="B5775" t="s">
        <v>2885</v>
      </c>
      <c r="C5775" t="s">
        <v>1723</v>
      </c>
      <c r="D5775" t="s">
        <v>3248</v>
      </c>
      <c r="E5775" t="s">
        <v>1707</v>
      </c>
    </row>
    <row r="5776" spans="1:12">
      <c r="A5776" t="s">
        <v>3154</v>
      </c>
      <c r="B5776" t="s">
        <v>2885</v>
      </c>
      <c r="C5776" t="s">
        <v>1723</v>
      </c>
      <c r="D5776" t="s">
        <v>3248</v>
      </c>
      <c r="E5776" t="s">
        <v>1708</v>
      </c>
    </row>
    <row r="5777" spans="1:5">
      <c r="A5777" t="s">
        <v>3155</v>
      </c>
      <c r="B5777" t="s">
        <v>2885</v>
      </c>
      <c r="C5777" t="s">
        <v>1723</v>
      </c>
      <c r="D5777" t="s">
        <v>3248</v>
      </c>
      <c r="E5777" t="s">
        <v>1709</v>
      </c>
    </row>
    <row r="5778" spans="1:5">
      <c r="A5778" t="s">
        <v>3156</v>
      </c>
      <c r="B5778" t="s">
        <v>2885</v>
      </c>
      <c r="C5778" t="s">
        <v>1723</v>
      </c>
      <c r="D5778" t="s">
        <v>3248</v>
      </c>
      <c r="E5778" t="s">
        <v>1710</v>
      </c>
    </row>
    <row r="5779" spans="1:5">
      <c r="A5779" t="s">
        <v>3157</v>
      </c>
      <c r="B5779" t="s">
        <v>2885</v>
      </c>
      <c r="C5779" t="s">
        <v>1723</v>
      </c>
      <c r="D5779" t="s">
        <v>3248</v>
      </c>
      <c r="E5779" t="s">
        <v>1711</v>
      </c>
    </row>
    <row r="5780" spans="1:5">
      <c r="A5780" t="s">
        <v>3158</v>
      </c>
      <c r="B5780" t="s">
        <v>2885</v>
      </c>
      <c r="C5780" t="s">
        <v>1723</v>
      </c>
      <c r="D5780" t="s">
        <v>3248</v>
      </c>
      <c r="E5780" t="s">
        <v>1712</v>
      </c>
    </row>
    <row r="5781" spans="1:5">
      <c r="A5781" t="s">
        <v>3159</v>
      </c>
      <c r="B5781" t="s">
        <v>2885</v>
      </c>
      <c r="C5781" t="s">
        <v>1723</v>
      </c>
      <c r="D5781" t="s">
        <v>3248</v>
      </c>
      <c r="E5781" t="s">
        <v>1713</v>
      </c>
    </row>
    <row r="5782" spans="1:5">
      <c r="A5782" t="s">
        <v>3160</v>
      </c>
      <c r="B5782" t="s">
        <v>2885</v>
      </c>
      <c r="C5782" t="s">
        <v>1723</v>
      </c>
      <c r="D5782" t="s">
        <v>3248</v>
      </c>
      <c r="E5782" t="s">
        <v>1714</v>
      </c>
    </row>
    <row r="5783" spans="1:5">
      <c r="A5783" t="s">
        <v>3161</v>
      </c>
      <c r="B5783" t="s">
        <v>2885</v>
      </c>
      <c r="C5783" t="s">
        <v>1723</v>
      </c>
      <c r="D5783" t="s">
        <v>3248</v>
      </c>
      <c r="E5783" t="s">
        <v>1715</v>
      </c>
    </row>
    <row r="5784" spans="1:5">
      <c r="A5784" t="s">
        <v>3162</v>
      </c>
      <c r="B5784" t="s">
        <v>2885</v>
      </c>
      <c r="C5784" t="s">
        <v>1723</v>
      </c>
      <c r="D5784" t="s">
        <v>3249</v>
      </c>
      <c r="E5784" t="s">
        <v>1702</v>
      </c>
    </row>
    <row r="5785" spans="1:5">
      <c r="A5785" t="s">
        <v>3163</v>
      </c>
      <c r="B5785" t="s">
        <v>2885</v>
      </c>
      <c r="C5785" t="s">
        <v>1723</v>
      </c>
      <c r="D5785" t="s">
        <v>3249</v>
      </c>
      <c r="E5785" t="s">
        <v>1705</v>
      </c>
    </row>
    <row r="5786" spans="1:5">
      <c r="A5786" t="s">
        <v>3164</v>
      </c>
      <c r="B5786" t="s">
        <v>2885</v>
      </c>
      <c r="C5786" t="s">
        <v>1723</v>
      </c>
      <c r="D5786" t="s">
        <v>3249</v>
      </c>
      <c r="E5786" t="s">
        <v>1706</v>
      </c>
    </row>
    <row r="5787" spans="1:5">
      <c r="A5787" t="s">
        <v>3165</v>
      </c>
      <c r="B5787" t="s">
        <v>2885</v>
      </c>
      <c r="C5787" t="s">
        <v>1723</v>
      </c>
      <c r="D5787" t="s">
        <v>3249</v>
      </c>
      <c r="E5787" t="s">
        <v>1707</v>
      </c>
    </row>
    <row r="5788" spans="1:5">
      <c r="A5788" t="s">
        <v>3166</v>
      </c>
      <c r="B5788" t="s">
        <v>2885</v>
      </c>
      <c r="C5788" t="s">
        <v>1723</v>
      </c>
      <c r="D5788" t="s">
        <v>3249</v>
      </c>
      <c r="E5788" t="s">
        <v>1708</v>
      </c>
    </row>
    <row r="5789" spans="1:5">
      <c r="A5789" t="s">
        <v>3167</v>
      </c>
      <c r="B5789" t="s">
        <v>2885</v>
      </c>
      <c r="C5789" t="s">
        <v>1723</v>
      </c>
      <c r="D5789" t="s">
        <v>3249</v>
      </c>
      <c r="E5789" t="s">
        <v>1709</v>
      </c>
    </row>
    <row r="5790" spans="1:5">
      <c r="A5790" t="s">
        <v>3168</v>
      </c>
      <c r="B5790" t="s">
        <v>2885</v>
      </c>
      <c r="C5790" t="s">
        <v>1723</v>
      </c>
      <c r="D5790" t="s">
        <v>3249</v>
      </c>
      <c r="E5790" t="s">
        <v>1710</v>
      </c>
    </row>
    <row r="5791" spans="1:5">
      <c r="A5791" t="s">
        <v>3169</v>
      </c>
      <c r="B5791" t="s">
        <v>2885</v>
      </c>
      <c r="C5791" t="s">
        <v>1723</v>
      </c>
      <c r="D5791" t="s">
        <v>3249</v>
      </c>
      <c r="E5791" t="s">
        <v>1711</v>
      </c>
    </row>
    <row r="5792" spans="1:5">
      <c r="A5792" t="s">
        <v>3170</v>
      </c>
      <c r="B5792" t="s">
        <v>2885</v>
      </c>
      <c r="C5792" t="s">
        <v>1723</v>
      </c>
      <c r="D5792" t="s">
        <v>3249</v>
      </c>
      <c r="E5792" t="s">
        <v>1712</v>
      </c>
    </row>
    <row r="5793" spans="1:5">
      <c r="A5793" t="s">
        <v>3171</v>
      </c>
      <c r="B5793" t="s">
        <v>2885</v>
      </c>
      <c r="C5793" t="s">
        <v>1723</v>
      </c>
      <c r="D5793" t="s">
        <v>3249</v>
      </c>
      <c r="E5793" t="s">
        <v>1713</v>
      </c>
    </row>
    <row r="5794" spans="1:5">
      <c r="A5794" t="s">
        <v>3172</v>
      </c>
      <c r="B5794" t="s">
        <v>2885</v>
      </c>
      <c r="C5794" t="s">
        <v>1723</v>
      </c>
      <c r="D5794" t="s">
        <v>3249</v>
      </c>
      <c r="E5794" t="s">
        <v>1714</v>
      </c>
    </row>
    <row r="5795" spans="1:5">
      <c r="A5795" t="s">
        <v>3173</v>
      </c>
      <c r="B5795" t="s">
        <v>2885</v>
      </c>
      <c r="C5795" t="s">
        <v>1723</v>
      </c>
      <c r="D5795" t="s">
        <v>3249</v>
      </c>
      <c r="E5795" t="s">
        <v>1715</v>
      </c>
    </row>
    <row r="5796" spans="1:5">
      <c r="A5796" t="s">
        <v>3174</v>
      </c>
      <c r="B5796" t="s">
        <v>2885</v>
      </c>
      <c r="C5796" t="s">
        <v>1723</v>
      </c>
      <c r="D5796" t="s">
        <v>3250</v>
      </c>
      <c r="E5796" t="s">
        <v>1702</v>
      </c>
    </row>
    <row r="5797" spans="1:5">
      <c r="A5797" t="s">
        <v>3175</v>
      </c>
      <c r="B5797" t="s">
        <v>2885</v>
      </c>
      <c r="C5797" t="s">
        <v>1723</v>
      </c>
      <c r="D5797" t="s">
        <v>3250</v>
      </c>
      <c r="E5797" t="s">
        <v>1705</v>
      </c>
    </row>
    <row r="5798" spans="1:5">
      <c r="A5798" t="s">
        <v>3176</v>
      </c>
      <c r="B5798" t="s">
        <v>2885</v>
      </c>
      <c r="C5798" t="s">
        <v>1723</v>
      </c>
      <c r="D5798" t="s">
        <v>3250</v>
      </c>
      <c r="E5798" t="s">
        <v>1706</v>
      </c>
    </row>
    <row r="5799" spans="1:5">
      <c r="A5799" t="s">
        <v>3177</v>
      </c>
      <c r="B5799" t="s">
        <v>2885</v>
      </c>
      <c r="C5799" t="s">
        <v>1723</v>
      </c>
      <c r="D5799" t="s">
        <v>3250</v>
      </c>
      <c r="E5799" t="s">
        <v>1707</v>
      </c>
    </row>
    <row r="5800" spans="1:5">
      <c r="A5800" t="s">
        <v>3178</v>
      </c>
      <c r="B5800" t="s">
        <v>2885</v>
      </c>
      <c r="C5800" t="s">
        <v>1723</v>
      </c>
      <c r="D5800" t="s">
        <v>3250</v>
      </c>
      <c r="E5800" t="s">
        <v>1708</v>
      </c>
    </row>
    <row r="5801" spans="1:5">
      <c r="A5801" t="s">
        <v>3179</v>
      </c>
      <c r="B5801" t="s">
        <v>2885</v>
      </c>
      <c r="C5801" t="s">
        <v>1723</v>
      </c>
      <c r="D5801" t="s">
        <v>3250</v>
      </c>
      <c r="E5801" t="s">
        <v>1709</v>
      </c>
    </row>
    <row r="5802" spans="1:5">
      <c r="A5802" t="s">
        <v>3180</v>
      </c>
      <c r="B5802" t="s">
        <v>2885</v>
      </c>
      <c r="C5802" t="s">
        <v>1723</v>
      </c>
      <c r="D5802" t="s">
        <v>3250</v>
      </c>
      <c r="E5802" t="s">
        <v>1710</v>
      </c>
    </row>
    <row r="5803" spans="1:5">
      <c r="A5803" t="s">
        <v>3181</v>
      </c>
      <c r="B5803" t="s">
        <v>2885</v>
      </c>
      <c r="C5803" t="s">
        <v>1723</v>
      </c>
      <c r="D5803" t="s">
        <v>3250</v>
      </c>
      <c r="E5803" t="s">
        <v>1711</v>
      </c>
    </row>
    <row r="5804" spans="1:5">
      <c r="A5804" t="s">
        <v>3182</v>
      </c>
      <c r="B5804" t="s">
        <v>2885</v>
      </c>
      <c r="C5804" t="s">
        <v>1723</v>
      </c>
      <c r="D5804" t="s">
        <v>3250</v>
      </c>
      <c r="E5804" t="s">
        <v>1712</v>
      </c>
    </row>
    <row r="5805" spans="1:5">
      <c r="A5805" t="s">
        <v>3183</v>
      </c>
      <c r="B5805" t="s">
        <v>2885</v>
      </c>
      <c r="C5805" t="s">
        <v>1723</v>
      </c>
      <c r="D5805" t="s">
        <v>3250</v>
      </c>
      <c r="E5805" t="s">
        <v>1713</v>
      </c>
    </row>
    <row r="5806" spans="1:5">
      <c r="A5806" t="s">
        <v>3184</v>
      </c>
      <c r="B5806" t="s">
        <v>2885</v>
      </c>
      <c r="C5806" t="s">
        <v>1723</v>
      </c>
      <c r="D5806" t="s">
        <v>3250</v>
      </c>
      <c r="E5806" t="s">
        <v>1714</v>
      </c>
    </row>
    <row r="5807" spans="1:5">
      <c r="A5807" t="s">
        <v>3185</v>
      </c>
      <c r="B5807" t="s">
        <v>2885</v>
      </c>
      <c r="C5807" t="s">
        <v>1723</v>
      </c>
      <c r="D5807" t="s">
        <v>3250</v>
      </c>
      <c r="E5807" t="s">
        <v>1715</v>
      </c>
    </row>
    <row r="5808" spans="1:5">
      <c r="A5808" t="s">
        <v>3186</v>
      </c>
      <c r="B5808" t="s">
        <v>2885</v>
      </c>
      <c r="C5808" t="s">
        <v>1723</v>
      </c>
      <c r="D5808" t="s">
        <v>3251</v>
      </c>
      <c r="E5808" t="s">
        <v>1702</v>
      </c>
    </row>
    <row r="5809" spans="1:5">
      <c r="A5809" t="s">
        <v>3187</v>
      </c>
      <c r="B5809" t="s">
        <v>2885</v>
      </c>
      <c r="C5809" t="s">
        <v>1723</v>
      </c>
      <c r="D5809" t="s">
        <v>3251</v>
      </c>
      <c r="E5809" t="s">
        <v>1705</v>
      </c>
    </row>
    <row r="5810" spans="1:5">
      <c r="A5810" t="s">
        <v>3188</v>
      </c>
      <c r="B5810" t="s">
        <v>2885</v>
      </c>
      <c r="C5810" t="s">
        <v>1723</v>
      </c>
      <c r="D5810" t="s">
        <v>3251</v>
      </c>
      <c r="E5810" t="s">
        <v>1706</v>
      </c>
    </row>
    <row r="5811" spans="1:5">
      <c r="A5811" t="s">
        <v>3189</v>
      </c>
      <c r="B5811" t="s">
        <v>2885</v>
      </c>
      <c r="C5811" t="s">
        <v>1723</v>
      </c>
      <c r="D5811" t="s">
        <v>3251</v>
      </c>
      <c r="E5811" t="s">
        <v>1707</v>
      </c>
    </row>
    <row r="5812" spans="1:5">
      <c r="A5812" t="s">
        <v>3190</v>
      </c>
      <c r="B5812" t="s">
        <v>2885</v>
      </c>
      <c r="C5812" t="s">
        <v>1723</v>
      </c>
      <c r="D5812" t="s">
        <v>3251</v>
      </c>
      <c r="E5812" t="s">
        <v>1708</v>
      </c>
    </row>
    <row r="5813" spans="1:5">
      <c r="A5813" t="s">
        <v>3191</v>
      </c>
      <c r="B5813" t="s">
        <v>2885</v>
      </c>
      <c r="C5813" t="s">
        <v>1723</v>
      </c>
      <c r="D5813" t="s">
        <v>3251</v>
      </c>
      <c r="E5813" t="s">
        <v>1709</v>
      </c>
    </row>
    <row r="5814" spans="1:5">
      <c r="A5814" t="s">
        <v>3192</v>
      </c>
      <c r="B5814" t="s">
        <v>2885</v>
      </c>
      <c r="C5814" t="s">
        <v>1723</v>
      </c>
      <c r="D5814" t="s">
        <v>3251</v>
      </c>
      <c r="E5814" t="s">
        <v>1710</v>
      </c>
    </row>
    <row r="5815" spans="1:5">
      <c r="A5815" t="s">
        <v>3193</v>
      </c>
      <c r="B5815" t="s">
        <v>2885</v>
      </c>
      <c r="C5815" t="s">
        <v>1723</v>
      </c>
      <c r="D5815" t="s">
        <v>3251</v>
      </c>
      <c r="E5815" t="s">
        <v>1711</v>
      </c>
    </row>
    <row r="5816" spans="1:5">
      <c r="A5816" t="s">
        <v>3194</v>
      </c>
      <c r="B5816" t="s">
        <v>2885</v>
      </c>
      <c r="C5816" t="s">
        <v>1723</v>
      </c>
      <c r="D5816" t="s">
        <v>3251</v>
      </c>
      <c r="E5816" t="s">
        <v>1712</v>
      </c>
    </row>
    <row r="5817" spans="1:5">
      <c r="A5817" t="s">
        <v>3195</v>
      </c>
      <c r="B5817" t="s">
        <v>2885</v>
      </c>
      <c r="C5817" t="s">
        <v>1723</v>
      </c>
      <c r="D5817" t="s">
        <v>3251</v>
      </c>
      <c r="E5817" t="s">
        <v>1713</v>
      </c>
    </row>
    <row r="5818" spans="1:5">
      <c r="A5818" t="s">
        <v>3196</v>
      </c>
      <c r="B5818" t="s">
        <v>2885</v>
      </c>
      <c r="C5818" t="s">
        <v>1723</v>
      </c>
      <c r="D5818" t="s">
        <v>3251</v>
      </c>
      <c r="E5818" t="s">
        <v>1714</v>
      </c>
    </row>
    <row r="5819" spans="1:5">
      <c r="A5819" t="s">
        <v>3197</v>
      </c>
      <c r="B5819" t="s">
        <v>2885</v>
      </c>
      <c r="C5819" t="s">
        <v>1723</v>
      </c>
      <c r="D5819" t="s">
        <v>3251</v>
      </c>
      <c r="E5819" t="s">
        <v>1715</v>
      </c>
    </row>
    <row r="5820" spans="1:5">
      <c r="A5820" t="s">
        <v>3198</v>
      </c>
      <c r="B5820" t="s">
        <v>2885</v>
      </c>
      <c r="C5820" t="s">
        <v>1723</v>
      </c>
      <c r="D5820" t="s">
        <v>3252</v>
      </c>
      <c r="E5820" t="s">
        <v>1702</v>
      </c>
    </row>
    <row r="5821" spans="1:5">
      <c r="A5821" t="s">
        <v>3199</v>
      </c>
      <c r="B5821" t="s">
        <v>2885</v>
      </c>
      <c r="C5821" t="s">
        <v>1723</v>
      </c>
      <c r="D5821" t="s">
        <v>3252</v>
      </c>
      <c r="E5821" t="s">
        <v>1705</v>
      </c>
    </row>
    <row r="5822" spans="1:5">
      <c r="A5822" t="s">
        <v>3200</v>
      </c>
      <c r="B5822" t="s">
        <v>2885</v>
      </c>
      <c r="C5822" t="s">
        <v>1723</v>
      </c>
      <c r="D5822" t="s">
        <v>3252</v>
      </c>
      <c r="E5822" t="s">
        <v>1706</v>
      </c>
    </row>
    <row r="5823" spans="1:5">
      <c r="A5823" t="s">
        <v>3201</v>
      </c>
      <c r="B5823" t="s">
        <v>2885</v>
      </c>
      <c r="C5823" t="s">
        <v>1723</v>
      </c>
      <c r="D5823" t="s">
        <v>3252</v>
      </c>
      <c r="E5823" t="s">
        <v>1707</v>
      </c>
    </row>
    <row r="5824" spans="1:5">
      <c r="A5824" t="s">
        <v>3202</v>
      </c>
      <c r="B5824" t="s">
        <v>2885</v>
      </c>
      <c r="C5824" t="s">
        <v>1723</v>
      </c>
      <c r="D5824" t="s">
        <v>3252</v>
      </c>
      <c r="E5824" t="s">
        <v>1708</v>
      </c>
    </row>
    <row r="5825" spans="1:5">
      <c r="A5825" t="s">
        <v>3203</v>
      </c>
      <c r="B5825" t="s">
        <v>2885</v>
      </c>
      <c r="C5825" t="s">
        <v>1723</v>
      </c>
      <c r="D5825" t="s">
        <v>3252</v>
      </c>
      <c r="E5825" t="s">
        <v>1709</v>
      </c>
    </row>
    <row r="5826" spans="1:5">
      <c r="A5826" t="s">
        <v>3204</v>
      </c>
      <c r="B5826" t="s">
        <v>2885</v>
      </c>
      <c r="C5826" t="s">
        <v>1723</v>
      </c>
      <c r="D5826" t="s">
        <v>3252</v>
      </c>
      <c r="E5826" t="s">
        <v>1710</v>
      </c>
    </row>
    <row r="5827" spans="1:5">
      <c r="A5827" t="s">
        <v>3205</v>
      </c>
      <c r="B5827" t="s">
        <v>2885</v>
      </c>
      <c r="C5827" t="s">
        <v>1723</v>
      </c>
      <c r="D5827" t="s">
        <v>3252</v>
      </c>
      <c r="E5827" t="s">
        <v>1711</v>
      </c>
    </row>
    <row r="5828" spans="1:5">
      <c r="A5828" t="s">
        <v>3206</v>
      </c>
      <c r="B5828" t="s">
        <v>2885</v>
      </c>
      <c r="C5828" t="s">
        <v>1723</v>
      </c>
      <c r="D5828" t="s">
        <v>3252</v>
      </c>
      <c r="E5828" t="s">
        <v>1712</v>
      </c>
    </row>
    <row r="5829" spans="1:5">
      <c r="A5829" t="s">
        <v>3207</v>
      </c>
      <c r="B5829" t="s">
        <v>2885</v>
      </c>
      <c r="C5829" t="s">
        <v>1723</v>
      </c>
      <c r="D5829" t="s">
        <v>3252</v>
      </c>
      <c r="E5829" t="s">
        <v>1713</v>
      </c>
    </row>
    <row r="5830" spans="1:5">
      <c r="A5830" t="s">
        <v>3208</v>
      </c>
      <c r="B5830" t="s">
        <v>2885</v>
      </c>
      <c r="C5830" t="s">
        <v>1723</v>
      </c>
      <c r="D5830" t="s">
        <v>3252</v>
      </c>
      <c r="E5830" t="s">
        <v>1714</v>
      </c>
    </row>
    <row r="5831" spans="1:5">
      <c r="A5831" t="s">
        <v>3209</v>
      </c>
      <c r="B5831" t="s">
        <v>2885</v>
      </c>
      <c r="C5831" t="s">
        <v>1723</v>
      </c>
      <c r="D5831" t="s">
        <v>3252</v>
      </c>
      <c r="E5831" t="s">
        <v>1715</v>
      </c>
    </row>
    <row r="5832" spans="1:5">
      <c r="A5832" t="s">
        <v>3210</v>
      </c>
      <c r="B5832" t="s">
        <v>2885</v>
      </c>
      <c r="C5832" t="s">
        <v>1723</v>
      </c>
      <c r="D5832" t="s">
        <v>3253</v>
      </c>
      <c r="E5832" t="s">
        <v>1702</v>
      </c>
    </row>
    <row r="5833" spans="1:5">
      <c r="A5833" t="s">
        <v>3211</v>
      </c>
      <c r="B5833" t="s">
        <v>2885</v>
      </c>
      <c r="C5833" t="s">
        <v>1723</v>
      </c>
      <c r="D5833" t="s">
        <v>3253</v>
      </c>
      <c r="E5833" t="s">
        <v>1705</v>
      </c>
    </row>
    <row r="5834" spans="1:5">
      <c r="A5834" t="s">
        <v>3212</v>
      </c>
      <c r="B5834" t="s">
        <v>2885</v>
      </c>
      <c r="C5834" t="s">
        <v>1723</v>
      </c>
      <c r="D5834" t="s">
        <v>3253</v>
      </c>
      <c r="E5834" t="s">
        <v>1706</v>
      </c>
    </row>
    <row r="5835" spans="1:5">
      <c r="A5835" t="s">
        <v>3213</v>
      </c>
      <c r="B5835" t="s">
        <v>2885</v>
      </c>
      <c r="C5835" t="s">
        <v>1723</v>
      </c>
      <c r="D5835" t="s">
        <v>3253</v>
      </c>
      <c r="E5835" t="s">
        <v>1707</v>
      </c>
    </row>
    <row r="5836" spans="1:5">
      <c r="A5836" t="s">
        <v>3214</v>
      </c>
      <c r="B5836" t="s">
        <v>2885</v>
      </c>
      <c r="C5836" t="s">
        <v>1723</v>
      </c>
      <c r="D5836" t="s">
        <v>3253</v>
      </c>
      <c r="E5836" t="s">
        <v>1708</v>
      </c>
    </row>
    <row r="5837" spans="1:5">
      <c r="A5837" t="s">
        <v>3215</v>
      </c>
      <c r="B5837" t="s">
        <v>2885</v>
      </c>
      <c r="C5837" t="s">
        <v>1723</v>
      </c>
      <c r="D5837" t="s">
        <v>3253</v>
      </c>
      <c r="E5837" t="s">
        <v>1709</v>
      </c>
    </row>
    <row r="5838" spans="1:5">
      <c r="A5838" t="s">
        <v>3216</v>
      </c>
      <c r="B5838" t="s">
        <v>2885</v>
      </c>
      <c r="C5838" t="s">
        <v>1723</v>
      </c>
      <c r="D5838" t="s">
        <v>3253</v>
      </c>
      <c r="E5838" t="s">
        <v>1710</v>
      </c>
    </row>
    <row r="5839" spans="1:5">
      <c r="A5839" t="s">
        <v>3217</v>
      </c>
      <c r="B5839" t="s">
        <v>2885</v>
      </c>
      <c r="C5839" t="s">
        <v>1723</v>
      </c>
      <c r="D5839" t="s">
        <v>3253</v>
      </c>
      <c r="E5839" t="s">
        <v>1711</v>
      </c>
    </row>
    <row r="5840" spans="1:5">
      <c r="A5840" t="s">
        <v>3218</v>
      </c>
      <c r="B5840" t="s">
        <v>2885</v>
      </c>
      <c r="C5840" t="s">
        <v>1723</v>
      </c>
      <c r="D5840" t="s">
        <v>3253</v>
      </c>
      <c r="E5840" t="s">
        <v>1712</v>
      </c>
    </row>
    <row r="5841" spans="1:5">
      <c r="A5841" t="s">
        <v>3219</v>
      </c>
      <c r="B5841" t="s">
        <v>2885</v>
      </c>
      <c r="C5841" t="s">
        <v>1723</v>
      </c>
      <c r="D5841" t="s">
        <v>3253</v>
      </c>
      <c r="E5841" t="s">
        <v>1713</v>
      </c>
    </row>
    <row r="5842" spans="1:5">
      <c r="A5842" t="s">
        <v>3220</v>
      </c>
      <c r="B5842" t="s">
        <v>2885</v>
      </c>
      <c r="C5842" t="s">
        <v>1723</v>
      </c>
      <c r="D5842" t="s">
        <v>3253</v>
      </c>
      <c r="E5842" t="s">
        <v>1714</v>
      </c>
    </row>
    <row r="5843" spans="1:5">
      <c r="A5843" t="s">
        <v>3221</v>
      </c>
      <c r="B5843" t="s">
        <v>2885</v>
      </c>
      <c r="C5843" t="s">
        <v>1723</v>
      </c>
      <c r="D5843" t="s">
        <v>3253</v>
      </c>
      <c r="E5843" t="s">
        <v>1715</v>
      </c>
    </row>
    <row r="5844" spans="1:5">
      <c r="A5844" t="s">
        <v>3222</v>
      </c>
      <c r="B5844" t="s">
        <v>2885</v>
      </c>
      <c r="C5844" t="s">
        <v>1723</v>
      </c>
      <c r="D5844" t="s">
        <v>3254</v>
      </c>
      <c r="E5844" t="s">
        <v>1702</v>
      </c>
    </row>
    <row r="5845" spans="1:5">
      <c r="A5845" t="s">
        <v>3223</v>
      </c>
      <c r="B5845" t="s">
        <v>2885</v>
      </c>
      <c r="C5845" t="s">
        <v>1723</v>
      </c>
      <c r="D5845" t="s">
        <v>3254</v>
      </c>
      <c r="E5845" t="s">
        <v>1705</v>
      </c>
    </row>
    <row r="5846" spans="1:5">
      <c r="A5846" t="s">
        <v>3224</v>
      </c>
      <c r="B5846" t="s">
        <v>2885</v>
      </c>
      <c r="C5846" t="s">
        <v>1723</v>
      </c>
      <c r="D5846" t="s">
        <v>3254</v>
      </c>
      <c r="E5846" t="s">
        <v>1706</v>
      </c>
    </row>
    <row r="5847" spans="1:5">
      <c r="A5847" t="s">
        <v>3225</v>
      </c>
      <c r="B5847" t="s">
        <v>2885</v>
      </c>
      <c r="C5847" t="s">
        <v>1723</v>
      </c>
      <c r="D5847" t="s">
        <v>3254</v>
      </c>
      <c r="E5847" t="s">
        <v>1707</v>
      </c>
    </row>
    <row r="5848" spans="1:5">
      <c r="A5848" t="s">
        <v>3226</v>
      </c>
      <c r="B5848" t="s">
        <v>2885</v>
      </c>
      <c r="C5848" t="s">
        <v>1723</v>
      </c>
      <c r="D5848" t="s">
        <v>3254</v>
      </c>
      <c r="E5848" t="s">
        <v>1708</v>
      </c>
    </row>
    <row r="5849" spans="1:5">
      <c r="A5849" t="s">
        <v>3227</v>
      </c>
      <c r="B5849" t="s">
        <v>2885</v>
      </c>
      <c r="C5849" t="s">
        <v>1723</v>
      </c>
      <c r="D5849" t="s">
        <v>3254</v>
      </c>
      <c r="E5849" t="s">
        <v>1709</v>
      </c>
    </row>
    <row r="5850" spans="1:5">
      <c r="A5850" t="s">
        <v>3228</v>
      </c>
      <c r="B5850" t="s">
        <v>2885</v>
      </c>
      <c r="C5850" t="s">
        <v>1723</v>
      </c>
      <c r="D5850" t="s">
        <v>3254</v>
      </c>
      <c r="E5850" t="s">
        <v>1710</v>
      </c>
    </row>
    <row r="5851" spans="1:5">
      <c r="A5851" t="s">
        <v>3229</v>
      </c>
      <c r="B5851" t="s">
        <v>2885</v>
      </c>
      <c r="C5851" t="s">
        <v>1723</v>
      </c>
      <c r="D5851" t="s">
        <v>3254</v>
      </c>
      <c r="E5851" t="s">
        <v>1711</v>
      </c>
    </row>
    <row r="5852" spans="1:5">
      <c r="A5852" t="s">
        <v>3230</v>
      </c>
      <c r="B5852" t="s">
        <v>2885</v>
      </c>
      <c r="C5852" t="s">
        <v>1723</v>
      </c>
      <c r="D5852" t="s">
        <v>3254</v>
      </c>
      <c r="E5852" t="s">
        <v>1712</v>
      </c>
    </row>
    <row r="5853" spans="1:5">
      <c r="A5853" t="s">
        <v>3231</v>
      </c>
      <c r="B5853" t="s">
        <v>2885</v>
      </c>
      <c r="C5853" t="s">
        <v>1723</v>
      </c>
      <c r="D5853" t="s">
        <v>3254</v>
      </c>
      <c r="E5853" t="s">
        <v>1713</v>
      </c>
    </row>
    <row r="5854" spans="1:5">
      <c r="A5854" t="s">
        <v>3232</v>
      </c>
      <c r="B5854" t="s">
        <v>2885</v>
      </c>
      <c r="C5854" t="s">
        <v>1723</v>
      </c>
      <c r="D5854" t="s">
        <v>3254</v>
      </c>
      <c r="E5854" t="s">
        <v>1714</v>
      </c>
    </row>
    <row r="5855" spans="1:5">
      <c r="A5855" t="s">
        <v>3233</v>
      </c>
      <c r="B5855" t="s">
        <v>2885</v>
      </c>
      <c r="C5855" t="s">
        <v>1723</v>
      </c>
      <c r="D5855" t="s">
        <v>3254</v>
      </c>
      <c r="E5855" t="s">
        <v>1715</v>
      </c>
    </row>
    <row r="5856" spans="1:5">
      <c r="A5856" t="s">
        <v>3234</v>
      </c>
      <c r="B5856" t="s">
        <v>2885</v>
      </c>
      <c r="C5856" t="s">
        <v>1723</v>
      </c>
      <c r="D5856" t="s">
        <v>3255</v>
      </c>
      <c r="E5856" t="s">
        <v>1702</v>
      </c>
    </row>
    <row r="5857" spans="1:5">
      <c r="A5857" t="s">
        <v>3235</v>
      </c>
      <c r="B5857" t="s">
        <v>2885</v>
      </c>
      <c r="C5857" t="s">
        <v>1723</v>
      </c>
      <c r="D5857" t="s">
        <v>3255</v>
      </c>
      <c r="E5857" t="s">
        <v>1705</v>
      </c>
    </row>
    <row r="5858" spans="1:5">
      <c r="A5858" t="s">
        <v>3236</v>
      </c>
      <c r="B5858" t="s">
        <v>2885</v>
      </c>
      <c r="C5858" t="s">
        <v>1723</v>
      </c>
      <c r="D5858" t="s">
        <v>3255</v>
      </c>
      <c r="E5858" t="s">
        <v>1706</v>
      </c>
    </row>
    <row r="5859" spans="1:5">
      <c r="A5859" t="s">
        <v>3237</v>
      </c>
      <c r="B5859" t="s">
        <v>2885</v>
      </c>
      <c r="C5859" t="s">
        <v>1723</v>
      </c>
      <c r="D5859" t="s">
        <v>3255</v>
      </c>
      <c r="E5859" t="s">
        <v>1707</v>
      </c>
    </row>
    <row r="5860" spans="1:5">
      <c r="A5860" t="s">
        <v>3238</v>
      </c>
      <c r="B5860" t="s">
        <v>2885</v>
      </c>
      <c r="C5860" t="s">
        <v>1723</v>
      </c>
      <c r="D5860" t="s">
        <v>3255</v>
      </c>
      <c r="E5860" t="s">
        <v>1708</v>
      </c>
    </row>
    <row r="5861" spans="1:5">
      <c r="A5861" t="s">
        <v>3239</v>
      </c>
      <c r="B5861" t="s">
        <v>2885</v>
      </c>
      <c r="C5861" t="s">
        <v>1723</v>
      </c>
      <c r="D5861" t="s">
        <v>3255</v>
      </c>
      <c r="E5861" t="s">
        <v>1709</v>
      </c>
    </row>
    <row r="5862" spans="1:5">
      <c r="A5862" t="s">
        <v>3240</v>
      </c>
      <c r="B5862" t="s">
        <v>2885</v>
      </c>
      <c r="C5862" t="s">
        <v>1723</v>
      </c>
      <c r="D5862" t="s">
        <v>3255</v>
      </c>
      <c r="E5862" t="s">
        <v>1710</v>
      </c>
    </row>
    <row r="5863" spans="1:5">
      <c r="A5863" t="s">
        <v>3241</v>
      </c>
      <c r="B5863" t="s">
        <v>2885</v>
      </c>
      <c r="C5863" t="s">
        <v>1723</v>
      </c>
      <c r="D5863" t="s">
        <v>3255</v>
      </c>
      <c r="E5863" t="s">
        <v>1711</v>
      </c>
    </row>
    <row r="5864" spans="1:5">
      <c r="A5864" t="s">
        <v>3242</v>
      </c>
      <c r="B5864" t="s">
        <v>2885</v>
      </c>
      <c r="C5864" t="s">
        <v>1723</v>
      </c>
      <c r="D5864" t="s">
        <v>3255</v>
      </c>
      <c r="E5864" t="s">
        <v>1712</v>
      </c>
    </row>
    <row r="5865" spans="1:5">
      <c r="A5865" t="s">
        <v>3243</v>
      </c>
      <c r="B5865" t="s">
        <v>2885</v>
      </c>
      <c r="C5865" t="s">
        <v>1723</v>
      </c>
      <c r="D5865" t="s">
        <v>3255</v>
      </c>
      <c r="E5865" t="s">
        <v>1713</v>
      </c>
    </row>
    <row r="5866" spans="1:5">
      <c r="A5866" t="s">
        <v>3244</v>
      </c>
      <c r="B5866" t="s">
        <v>2885</v>
      </c>
      <c r="C5866" t="s">
        <v>1723</v>
      </c>
      <c r="D5866" t="s">
        <v>3255</v>
      </c>
      <c r="E5866" t="s">
        <v>1714</v>
      </c>
    </row>
    <row r="5867" spans="1:5">
      <c r="A5867" t="s">
        <v>3245</v>
      </c>
      <c r="B5867" t="s">
        <v>2885</v>
      </c>
      <c r="C5867" t="s">
        <v>1723</v>
      </c>
      <c r="D5867" t="s">
        <v>3255</v>
      </c>
      <c r="E5867" t="s">
        <v>1715</v>
      </c>
    </row>
    <row r="5868" spans="1:5">
      <c r="A5868" t="s">
        <v>7</v>
      </c>
      <c r="B5868" t="s">
        <v>1700</v>
      </c>
      <c r="C5868" t="s">
        <v>1768</v>
      </c>
    </row>
    <row r="5869" spans="1:5">
      <c r="A5869" t="s">
        <v>8</v>
      </c>
      <c r="B5869" t="s">
        <v>1700</v>
      </c>
      <c r="C5869" t="s">
        <v>1769</v>
      </c>
    </row>
    <row r="5870" spans="1:5">
      <c r="A5870" t="s">
        <v>7001</v>
      </c>
      <c r="B5870" t="s">
        <v>1700</v>
      </c>
      <c r="C5870" t="s">
        <v>2849</v>
      </c>
    </row>
    <row r="5871" spans="1:5">
      <c r="A5871" t="s">
        <v>7002</v>
      </c>
      <c r="B5871" t="s">
        <v>1700</v>
      </c>
      <c r="C5871" t="s">
        <v>2850</v>
      </c>
    </row>
    <row r="5872" spans="1:5">
      <c r="A5872" t="s">
        <v>7003</v>
      </c>
      <c r="B5872" t="s">
        <v>1700</v>
      </c>
      <c r="C5872" t="s">
        <v>2851</v>
      </c>
    </row>
    <row r="5873" spans="1:3">
      <c r="A5873" t="s">
        <v>9</v>
      </c>
      <c r="B5873" t="s">
        <v>1700</v>
      </c>
      <c r="C5873" t="s">
        <v>1770</v>
      </c>
    </row>
    <row r="5874" spans="1:3">
      <c r="A5874" t="s">
        <v>10</v>
      </c>
      <c r="B5874" t="s">
        <v>1700</v>
      </c>
      <c r="C5874" t="s">
        <v>1771</v>
      </c>
    </row>
    <row r="5875" spans="1:3">
      <c r="A5875" t="s">
        <v>11</v>
      </c>
      <c r="B5875" t="s">
        <v>1700</v>
      </c>
      <c r="C5875" t="s">
        <v>1772</v>
      </c>
    </row>
  </sheetData>
  <autoFilter ref="A1:N5875" xr:uid="{00000000-0001-0000-0800-000000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6995</v>
      </c>
      <c r="B1" t="s">
        <v>1783</v>
      </c>
      <c r="C1" t="s">
        <v>1784</v>
      </c>
      <c r="D1" t="s">
        <v>6998</v>
      </c>
      <c r="E1" t="s">
        <v>6996</v>
      </c>
    </row>
    <row r="2" spans="1:5">
      <c r="A2" t="s">
        <v>6997</v>
      </c>
      <c r="B2" t="s">
        <v>1702</v>
      </c>
      <c r="C2">
        <f>INDEX(D2:E2,MATCH(Overview!$B$29,GWP!$D$1:$E$1,0))</f>
        <v>1</v>
      </c>
      <c r="D2">
        <v>1</v>
      </c>
      <c r="E2">
        <v>1</v>
      </c>
    </row>
    <row r="3" spans="1:5">
      <c r="A3" t="s">
        <v>6997</v>
      </c>
      <c r="B3" t="s">
        <v>1705</v>
      </c>
      <c r="C3">
        <v>0</v>
      </c>
      <c r="D3">
        <v>5</v>
      </c>
      <c r="E3">
        <v>5</v>
      </c>
    </row>
    <row r="4" spans="1:5">
      <c r="A4" t="s">
        <v>6997</v>
      </c>
      <c r="B4" t="s">
        <v>1706</v>
      </c>
      <c r="C4">
        <v>0</v>
      </c>
      <c r="D4">
        <v>1.8</v>
      </c>
      <c r="E4">
        <v>1.8</v>
      </c>
    </row>
    <row r="5" spans="1:5">
      <c r="A5" t="s">
        <v>6997</v>
      </c>
      <c r="B5" t="s">
        <v>1707</v>
      </c>
      <c r="C5">
        <v>0</v>
      </c>
      <c r="D5">
        <v>-8.1999999999999993</v>
      </c>
      <c r="E5">
        <v>-8.1999999999999993</v>
      </c>
    </row>
    <row r="6" spans="1:5">
      <c r="A6" t="s">
        <v>6997</v>
      </c>
      <c r="B6" t="s">
        <v>1708</v>
      </c>
      <c r="C6">
        <v>0</v>
      </c>
      <c r="D6" s="56">
        <v>0</v>
      </c>
      <c r="E6" s="56">
        <v>0</v>
      </c>
    </row>
    <row r="7" spans="1:5">
      <c r="A7" t="s">
        <v>6997</v>
      </c>
      <c r="B7" t="s">
        <v>1709</v>
      </c>
      <c r="C7">
        <v>0</v>
      </c>
      <c r="D7" s="56">
        <v>0</v>
      </c>
      <c r="E7" s="56">
        <v>0</v>
      </c>
    </row>
    <row r="8" spans="1:5">
      <c r="A8" t="s">
        <v>6997</v>
      </c>
      <c r="B8" t="s">
        <v>1710</v>
      </c>
      <c r="C8">
        <v>0</v>
      </c>
      <c r="D8" s="56">
        <v>0</v>
      </c>
      <c r="E8" s="56">
        <v>0</v>
      </c>
    </row>
    <row r="9" spans="1:5">
      <c r="A9" t="s">
        <v>6997</v>
      </c>
      <c r="B9" t="s">
        <v>1711</v>
      </c>
      <c r="C9">
        <v>0</v>
      </c>
      <c r="D9">
        <v>345</v>
      </c>
      <c r="E9">
        <v>345</v>
      </c>
    </row>
    <row r="10" spans="1:5">
      <c r="A10" t="s">
        <v>6997</v>
      </c>
      <c r="B10" t="s">
        <v>1712</v>
      </c>
      <c r="C10">
        <v>0</v>
      </c>
      <c r="D10">
        <v>-46</v>
      </c>
      <c r="E10">
        <v>-46</v>
      </c>
    </row>
    <row r="11" spans="1:5">
      <c r="A11" t="s">
        <v>6997</v>
      </c>
      <c r="B11" t="s">
        <v>1713</v>
      </c>
      <c r="C11">
        <f>INDEX(D11:E11,MATCH(Overview!$B$29,GWP!$D$1:$E$1,0))</f>
        <v>28</v>
      </c>
      <c r="D11">
        <v>25</v>
      </c>
      <c r="E11">
        <v>28</v>
      </c>
    </row>
    <row r="12" spans="1:5">
      <c r="A12" t="s">
        <v>6997</v>
      </c>
      <c r="B12" t="s">
        <v>1714</v>
      </c>
      <c r="C12">
        <f>INDEX(D12:E12,MATCH(Overview!$B$29,GWP!$D$1:$E$1,0))</f>
        <v>265</v>
      </c>
      <c r="D12">
        <v>298</v>
      </c>
      <c r="E12">
        <v>265</v>
      </c>
    </row>
    <row r="13" spans="1:5">
      <c r="A13" t="s">
        <v>6997</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H27" sqref="H27"/>
    </sheetView>
  </sheetViews>
  <sheetFormatPr defaultRowHeight="15"/>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271879000000</v>
      </c>
      <c r="E3" s="2">
        <v>269038000000</v>
      </c>
      <c r="F3" s="2">
        <v>262952000000</v>
      </c>
      <c r="G3" s="2">
        <v>254965000000</v>
      </c>
      <c r="H3" s="2">
        <v>247146000000</v>
      </c>
      <c r="I3" s="2">
        <v>239222000000</v>
      </c>
      <c r="J3" s="2">
        <v>230483000000</v>
      </c>
      <c r="K3" s="2">
        <v>220656000000</v>
      </c>
      <c r="L3" s="2">
        <v>210079000000</v>
      </c>
      <c r="M3" s="2">
        <v>198837000000</v>
      </c>
      <c r="N3" s="2">
        <v>186957000000</v>
      </c>
      <c r="O3" s="2">
        <v>175741000000</v>
      </c>
      <c r="P3" s="2">
        <v>165175000000</v>
      </c>
      <c r="Q3" s="2">
        <v>154638000000</v>
      </c>
      <c r="R3" s="2">
        <v>144125000000</v>
      </c>
      <c r="S3" s="2">
        <v>133912000000</v>
      </c>
      <c r="T3" s="2">
        <v>130021000000</v>
      </c>
      <c r="U3" s="2">
        <v>123804000000</v>
      </c>
      <c r="V3" s="2">
        <v>118893000000</v>
      </c>
      <c r="W3" s="2">
        <v>113858000000</v>
      </c>
      <c r="X3" s="2">
        <v>109772000000</v>
      </c>
      <c r="Y3" s="2">
        <v>106628000000</v>
      </c>
      <c r="Z3" s="2">
        <v>104415000000</v>
      </c>
      <c r="AA3" s="2">
        <v>102748000000</v>
      </c>
      <c r="AB3" s="2">
        <v>102067000000</v>
      </c>
      <c r="AC3" s="2">
        <v>102053000000</v>
      </c>
      <c r="AD3" s="2">
        <v>102794000000</v>
      </c>
      <c r="AE3" s="2">
        <v>104217000000</v>
      </c>
      <c r="AF3" s="2">
        <v>105346000000</v>
      </c>
    </row>
    <row r="4" spans="1:32">
      <c r="A4" t="s">
        <v>22</v>
      </c>
      <c r="B4" t="s">
        <v>19</v>
      </c>
      <c r="C4" s="2">
        <v>913987000000000</v>
      </c>
      <c r="D4" s="2">
        <v>930996000000000</v>
      </c>
      <c r="E4" s="2">
        <v>933507000000000</v>
      </c>
      <c r="F4" s="2">
        <v>922041000000000</v>
      </c>
      <c r="G4" s="2">
        <v>904493000000000</v>
      </c>
      <c r="H4" s="2">
        <v>887277000000000</v>
      </c>
      <c r="I4" s="2">
        <v>868917000000000</v>
      </c>
      <c r="J4" s="2">
        <v>846708000000000</v>
      </c>
      <c r="K4" s="2">
        <v>819683000000000</v>
      </c>
      <c r="L4" s="2">
        <v>788920000000000</v>
      </c>
      <c r="M4" s="2">
        <v>754877000000000</v>
      </c>
      <c r="N4" s="2">
        <v>717683000000000</v>
      </c>
      <c r="O4" s="2">
        <v>681810000000000</v>
      </c>
      <c r="P4" s="2">
        <v>646878000000000</v>
      </c>
      <c r="Q4" s="2">
        <v>610803000000000</v>
      </c>
      <c r="R4" s="2">
        <v>573402000000000</v>
      </c>
      <c r="S4" s="2">
        <v>535952000000000</v>
      </c>
      <c r="T4" s="2">
        <v>500047000000000</v>
      </c>
      <c r="U4" s="2">
        <v>464701000000000</v>
      </c>
      <c r="V4" s="2">
        <v>430751000000000</v>
      </c>
      <c r="W4" s="2">
        <v>398420000000000</v>
      </c>
      <c r="X4" s="2">
        <v>367698000000000</v>
      </c>
      <c r="Y4" s="2">
        <v>340093000000000</v>
      </c>
      <c r="Z4" s="2">
        <v>316339000000000</v>
      </c>
      <c r="AA4" s="2">
        <v>295295000000000</v>
      </c>
      <c r="AB4" s="2">
        <v>278889000000000</v>
      </c>
      <c r="AC4" s="2">
        <v>265980000000000</v>
      </c>
      <c r="AD4" s="2">
        <v>256754000000000</v>
      </c>
      <c r="AE4" s="2">
        <v>250920000000000</v>
      </c>
      <c r="AF4" s="2">
        <v>245102000000000</v>
      </c>
    </row>
    <row r="5" spans="1:32">
      <c r="A5" t="s">
        <v>23</v>
      </c>
      <c r="B5" t="s">
        <v>19</v>
      </c>
      <c r="C5" s="2">
        <v>3529560000000</v>
      </c>
      <c r="D5" s="2">
        <v>3566220000000</v>
      </c>
      <c r="E5" s="2">
        <v>3575300000000</v>
      </c>
      <c r="F5" s="2">
        <v>3549870000000</v>
      </c>
      <c r="G5" s="2">
        <v>3557120000000</v>
      </c>
      <c r="H5" s="2">
        <v>3578240000000</v>
      </c>
      <c r="I5" s="2">
        <v>3603250000000</v>
      </c>
      <c r="J5" s="2">
        <v>3661400000000</v>
      </c>
      <c r="K5" s="2">
        <v>3662070000000</v>
      </c>
      <c r="L5" s="2">
        <v>3647830000000</v>
      </c>
      <c r="M5" s="2">
        <v>3614500000000</v>
      </c>
      <c r="N5" s="2">
        <v>3560760000000</v>
      </c>
      <c r="O5" s="2">
        <v>3524300000000</v>
      </c>
      <c r="P5" s="2">
        <v>3512370000000</v>
      </c>
      <c r="Q5" s="2">
        <v>3502050000000</v>
      </c>
      <c r="R5" s="2">
        <v>3492140000000</v>
      </c>
      <c r="S5" s="2">
        <v>3488550000000</v>
      </c>
      <c r="T5" s="2">
        <v>3526930000000</v>
      </c>
      <c r="U5" s="2">
        <v>3581630000000</v>
      </c>
      <c r="V5" s="2">
        <v>3611330000000</v>
      </c>
      <c r="W5" s="2">
        <v>3622450000000</v>
      </c>
      <c r="X5" s="2">
        <v>3621570000000</v>
      </c>
      <c r="Y5" s="2">
        <v>3617710000000</v>
      </c>
      <c r="Z5" s="2">
        <v>3622840000000</v>
      </c>
      <c r="AA5" s="2">
        <v>3632970000000</v>
      </c>
      <c r="AB5" s="2">
        <v>3670670000000</v>
      </c>
      <c r="AC5" s="2">
        <v>3730230000000</v>
      </c>
      <c r="AD5" s="2">
        <v>3821270000000</v>
      </c>
      <c r="AE5" s="2">
        <v>3946030000000</v>
      </c>
      <c r="AF5" s="2">
        <v>4068960000000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339217000000</v>
      </c>
      <c r="E10" s="2">
        <v>338153000000</v>
      </c>
      <c r="F10" s="2">
        <v>333294000000</v>
      </c>
      <c r="G10" s="2">
        <v>327493000000</v>
      </c>
      <c r="H10" s="2">
        <v>322581000000</v>
      </c>
      <c r="I10" s="2">
        <v>317897000000</v>
      </c>
      <c r="J10" s="2">
        <v>312260000000</v>
      </c>
      <c r="K10" s="2">
        <v>305055000000</v>
      </c>
      <c r="L10" s="2">
        <v>296627000000</v>
      </c>
      <c r="M10" s="2">
        <v>286880000000</v>
      </c>
      <c r="N10" s="2">
        <v>275706000000</v>
      </c>
      <c r="O10" s="2">
        <v>265384000000</v>
      </c>
      <c r="P10" s="2">
        <v>255825000000</v>
      </c>
      <c r="Q10" s="2">
        <v>245975000000</v>
      </c>
      <c r="R10" s="2">
        <v>235805000000</v>
      </c>
      <c r="S10" s="2">
        <v>225799000000</v>
      </c>
      <c r="T10" s="2">
        <v>222800000000</v>
      </c>
      <c r="U10" s="2">
        <v>215242000000</v>
      </c>
      <c r="V10" s="2">
        <v>207675000000</v>
      </c>
      <c r="W10" s="2">
        <v>199590000000</v>
      </c>
      <c r="X10" s="2">
        <v>190937000000</v>
      </c>
      <c r="Y10" s="2">
        <v>182644000000</v>
      </c>
      <c r="Z10" s="2">
        <v>175548000000</v>
      </c>
      <c r="AA10" s="2">
        <v>169231000000</v>
      </c>
      <c r="AB10" s="2">
        <v>164851000000</v>
      </c>
      <c r="AC10" s="2">
        <v>161974000000</v>
      </c>
      <c r="AD10" s="2">
        <v>160912000000</v>
      </c>
      <c r="AE10" s="2">
        <v>161632000000</v>
      </c>
      <c r="AF10" s="2">
        <v>162277000000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34861100000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93048500000000</v>
      </c>
      <c r="D14" s="2">
        <v>84047400000000</v>
      </c>
      <c r="E14" s="2">
        <v>83184200000000</v>
      </c>
      <c r="F14" s="2">
        <v>82193900000000</v>
      </c>
      <c r="G14" s="2">
        <v>81668600000000</v>
      </c>
      <c r="H14" s="2">
        <v>81351800000000</v>
      </c>
      <c r="I14" s="2">
        <v>80428300000000</v>
      </c>
      <c r="J14" s="2">
        <v>79206300000000</v>
      </c>
      <c r="K14" s="2">
        <v>77726200000000</v>
      </c>
      <c r="L14" s="2">
        <v>76096300000000</v>
      </c>
      <c r="M14" s="2">
        <v>74005900000000</v>
      </c>
      <c r="N14" s="2">
        <v>71610600000000</v>
      </c>
      <c r="O14" s="2">
        <v>69129900000000</v>
      </c>
      <c r="P14" s="2">
        <v>66560800000000</v>
      </c>
      <c r="Q14" s="2">
        <v>64028600000000</v>
      </c>
      <c r="R14" s="2">
        <v>61407700000000</v>
      </c>
      <c r="S14" s="2">
        <v>58890100000000</v>
      </c>
      <c r="T14" s="2">
        <v>56119800000000</v>
      </c>
      <c r="U14" s="2">
        <v>53757000000000</v>
      </c>
      <c r="V14" s="2">
        <v>51620100000000</v>
      </c>
      <c r="W14" s="2">
        <v>49658500000000</v>
      </c>
      <c r="X14" s="2">
        <v>47877900000000</v>
      </c>
      <c r="Y14" s="2">
        <v>46107200000000</v>
      </c>
      <c r="Z14" s="2">
        <v>44749500000000</v>
      </c>
      <c r="AA14" s="2">
        <v>43579000000000</v>
      </c>
      <c r="AB14" s="2">
        <v>42648300000000</v>
      </c>
      <c r="AC14" s="2">
        <v>41957900000000</v>
      </c>
      <c r="AD14" s="2">
        <v>41847000000000</v>
      </c>
      <c r="AE14" s="2">
        <v>42374400000000</v>
      </c>
      <c r="AF14" s="2">
        <v>42972500000000</v>
      </c>
    </row>
    <row r="15" spans="1:32">
      <c r="A15" t="s">
        <v>33</v>
      </c>
      <c r="B15" t="s">
        <v>19</v>
      </c>
      <c r="C15" s="2">
        <v>76129800000000</v>
      </c>
      <c r="D15" s="2">
        <v>66994200000000</v>
      </c>
      <c r="E15" s="2">
        <v>64484800000000</v>
      </c>
      <c r="F15" s="2">
        <v>61743900000000</v>
      </c>
      <c r="G15" s="2">
        <v>59883500000000</v>
      </c>
      <c r="H15" s="2">
        <v>58095900000000</v>
      </c>
      <c r="I15" s="2">
        <v>55864300000000</v>
      </c>
      <c r="J15" s="2">
        <v>53981200000000</v>
      </c>
      <c r="K15" s="2">
        <v>51402300000000</v>
      </c>
      <c r="L15" s="2">
        <v>48776600000000</v>
      </c>
      <c r="M15" s="2">
        <v>45925500000000</v>
      </c>
      <c r="N15" s="2">
        <v>42953400000000</v>
      </c>
      <c r="O15" s="2">
        <v>39952900000000</v>
      </c>
      <c r="P15" s="2">
        <v>37022400000000</v>
      </c>
      <c r="Q15" s="2">
        <v>34187400000000</v>
      </c>
      <c r="R15" s="2">
        <v>31386200000000</v>
      </c>
      <c r="S15" s="2">
        <v>28721900000000</v>
      </c>
      <c r="T15" s="2">
        <v>26857100000000</v>
      </c>
      <c r="U15" s="2">
        <v>25356500000000</v>
      </c>
      <c r="V15" s="2">
        <v>23919300000000</v>
      </c>
      <c r="W15" s="2">
        <v>22571500000000</v>
      </c>
      <c r="X15" s="2">
        <v>21312400000000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31181400000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5428690000</v>
      </c>
      <c r="U20" s="2">
        <v>5184660000</v>
      </c>
      <c r="V20" s="2">
        <v>4969090000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178032000</v>
      </c>
      <c r="E23" s="2">
        <v>176171000</v>
      </c>
      <c r="F23" s="2">
        <v>172186000</v>
      </c>
      <c r="G23" s="2">
        <v>166956000</v>
      </c>
      <c r="H23" s="2">
        <v>161836000</v>
      </c>
      <c r="I23" s="2">
        <v>156647000</v>
      </c>
      <c r="J23" s="2">
        <v>150925000</v>
      </c>
      <c r="K23" s="2">
        <v>144490000</v>
      </c>
      <c r="L23" s="2">
        <v>137564000</v>
      </c>
      <c r="M23" s="2">
        <v>130203000</v>
      </c>
      <c r="N23" s="2">
        <v>122423000</v>
      </c>
      <c r="O23" s="2">
        <v>115079000</v>
      </c>
      <c r="P23" s="2">
        <v>108160000</v>
      </c>
      <c r="Q23" s="2">
        <v>101260000</v>
      </c>
      <c r="R23" s="2">
        <v>94376100</v>
      </c>
      <c r="S23" s="2">
        <v>87688200</v>
      </c>
      <c r="T23" s="2">
        <v>85140300</v>
      </c>
      <c r="U23" s="2">
        <v>81069400</v>
      </c>
      <c r="V23" s="2">
        <v>77853200</v>
      </c>
      <c r="W23" s="2">
        <v>74556600</v>
      </c>
      <c r="X23" s="2">
        <v>71881100</v>
      </c>
      <c r="Y23" s="2">
        <v>69822000</v>
      </c>
      <c r="Z23" s="2">
        <v>68373000</v>
      </c>
      <c r="AA23" s="2">
        <v>67281100</v>
      </c>
      <c r="AB23" s="2">
        <v>66835700</v>
      </c>
      <c r="AC23" s="2">
        <v>66826500</v>
      </c>
      <c r="AD23" s="2">
        <v>67311300</v>
      </c>
      <c r="AE23" s="2">
        <v>68243500</v>
      </c>
      <c r="AF23" s="2">
        <v>68982600</v>
      </c>
    </row>
    <row r="24" spans="1:32">
      <c r="A24" t="s">
        <v>42</v>
      </c>
      <c r="B24" t="s">
        <v>19</v>
      </c>
      <c r="C24" s="2">
        <v>695565000000</v>
      </c>
      <c r="D24" s="2">
        <v>708509000000</v>
      </c>
      <c r="E24" s="2">
        <v>710421000000</v>
      </c>
      <c r="F24" s="2">
        <v>701695000000</v>
      </c>
      <c r="G24" s="2">
        <v>688340000000</v>
      </c>
      <c r="H24" s="2">
        <v>675238000000</v>
      </c>
      <c r="I24" s="2">
        <v>661266000000</v>
      </c>
      <c r="J24" s="2">
        <v>644364000000</v>
      </c>
      <c r="K24" s="2">
        <v>623798000000</v>
      </c>
      <c r="L24" s="2">
        <v>600386000000</v>
      </c>
      <c r="M24" s="2">
        <v>574479000000</v>
      </c>
      <c r="N24" s="2">
        <v>546173000000</v>
      </c>
      <c r="O24" s="2">
        <v>518873000000</v>
      </c>
      <c r="P24" s="2">
        <v>492289000000</v>
      </c>
      <c r="Q24" s="2">
        <v>464835000000</v>
      </c>
      <c r="R24" s="2">
        <v>436372000000</v>
      </c>
      <c r="S24" s="2">
        <v>407872000000</v>
      </c>
      <c r="T24" s="2">
        <v>380547000000</v>
      </c>
      <c r="U24" s="2">
        <v>353648000000</v>
      </c>
      <c r="V24" s="2">
        <v>327811000000</v>
      </c>
      <c r="W24" s="2">
        <v>303207000000</v>
      </c>
      <c r="X24" s="2">
        <v>279827000000</v>
      </c>
      <c r="Y24" s="2">
        <v>258819000000</v>
      </c>
      <c r="Z24" s="2">
        <v>240742000000</v>
      </c>
      <c r="AA24" s="2">
        <v>224726000000</v>
      </c>
      <c r="AB24" s="2">
        <v>212241000000</v>
      </c>
      <c r="AC24" s="2">
        <v>202417000000</v>
      </c>
      <c r="AD24" s="2">
        <v>195396000000</v>
      </c>
      <c r="AE24" s="2">
        <v>190956000000</v>
      </c>
      <c r="AF24" s="2">
        <v>186528000000</v>
      </c>
    </row>
    <row r="25" spans="1:32">
      <c r="A25" t="s">
        <v>43</v>
      </c>
      <c r="B25" t="s">
        <v>19</v>
      </c>
      <c r="C25" s="2">
        <v>3361830000</v>
      </c>
      <c r="D25" s="2">
        <v>3396740000</v>
      </c>
      <c r="E25" s="2">
        <v>3405390000</v>
      </c>
      <c r="F25" s="2">
        <v>3381160000</v>
      </c>
      <c r="G25" s="2">
        <v>3388070000</v>
      </c>
      <c r="H25" s="2">
        <v>3408190000</v>
      </c>
      <c r="I25" s="2">
        <v>3432010000</v>
      </c>
      <c r="J25" s="2">
        <v>3487400000</v>
      </c>
      <c r="K25" s="2">
        <v>3488040000</v>
      </c>
      <c r="L25" s="2">
        <v>3474470000</v>
      </c>
      <c r="M25" s="2">
        <v>3442730000</v>
      </c>
      <c r="N25" s="2">
        <v>3391540000</v>
      </c>
      <c r="O25" s="2">
        <v>3356810000</v>
      </c>
      <c r="P25" s="2">
        <v>3345450000</v>
      </c>
      <c r="Q25" s="2">
        <v>3335620000</v>
      </c>
      <c r="R25" s="2">
        <v>3326180000</v>
      </c>
      <c r="S25" s="2">
        <v>3322760000</v>
      </c>
      <c r="T25" s="2">
        <v>3359320000</v>
      </c>
      <c r="U25" s="2">
        <v>3411420000</v>
      </c>
      <c r="V25" s="2">
        <v>3439700000</v>
      </c>
      <c r="W25" s="2">
        <v>3450300000</v>
      </c>
      <c r="X25" s="2">
        <v>3449460000</v>
      </c>
      <c r="Y25" s="2">
        <v>3445790000</v>
      </c>
      <c r="Z25" s="2">
        <v>3450670000</v>
      </c>
      <c r="AA25" s="2">
        <v>3460320000</v>
      </c>
      <c r="AB25" s="2">
        <v>3496230000</v>
      </c>
      <c r="AC25" s="2">
        <v>3552960000</v>
      </c>
      <c r="AD25" s="2">
        <v>3639670000</v>
      </c>
      <c r="AE25" s="2">
        <v>3758500000</v>
      </c>
      <c r="AF25" s="2">
        <v>3875590000</v>
      </c>
    </row>
    <row r="26" spans="1:32">
      <c r="A26" t="s">
        <v>44</v>
      </c>
      <c r="B26" t="s">
        <v>19</v>
      </c>
      <c r="C26" s="2">
        <v>58350900000</v>
      </c>
      <c r="D26" s="2">
        <v>59436000000</v>
      </c>
      <c r="E26" s="2">
        <v>59595300000</v>
      </c>
      <c r="F26" s="2">
        <v>58862300000</v>
      </c>
      <c r="G26" s="2">
        <v>57740700000</v>
      </c>
      <c r="H26" s="2">
        <v>56639700000</v>
      </c>
      <c r="I26" s="2">
        <v>55464700000</v>
      </c>
      <c r="J26" s="2">
        <v>54044000000</v>
      </c>
      <c r="K26" s="2">
        <v>52314900000</v>
      </c>
      <c r="L26" s="2">
        <v>50346600000</v>
      </c>
      <c r="M26" s="2">
        <v>48168000000</v>
      </c>
      <c r="N26" s="2">
        <v>45787200000</v>
      </c>
      <c r="O26" s="2">
        <v>43490700000</v>
      </c>
      <c r="P26" s="2">
        <v>41254500000</v>
      </c>
      <c r="Q26" s="2">
        <v>38945300000</v>
      </c>
      <c r="R26" s="2">
        <v>36551800000</v>
      </c>
      <c r="S26" s="2">
        <v>34155100000</v>
      </c>
      <c r="T26" s="2">
        <v>31857700000</v>
      </c>
      <c r="U26" s="2">
        <v>29596200000</v>
      </c>
      <c r="V26" s="2">
        <v>27424400000</v>
      </c>
      <c r="W26" s="2">
        <v>25355900000</v>
      </c>
      <c r="X26" s="2">
        <v>23390400000</v>
      </c>
      <c r="Y26" s="2">
        <v>21624600000</v>
      </c>
      <c r="Z26" s="2">
        <v>20105800000</v>
      </c>
      <c r="AA26" s="2">
        <v>18759900000</v>
      </c>
      <c r="AB26" s="2">
        <v>17711100000</v>
      </c>
      <c r="AC26" s="2">
        <v>16886100000</v>
      </c>
      <c r="AD26" s="2">
        <v>16297200000</v>
      </c>
      <c r="AE26" s="2">
        <v>15926000000</v>
      </c>
      <c r="AF26" s="2">
        <v>15556000000</v>
      </c>
    </row>
    <row r="27" spans="1:32">
      <c r="A27" t="s">
        <v>45</v>
      </c>
      <c r="B27" t="s">
        <v>19</v>
      </c>
      <c r="C27" s="2">
        <v>104597000</v>
      </c>
      <c r="D27" s="2">
        <v>105683000</v>
      </c>
      <c r="E27" s="2">
        <v>114170000</v>
      </c>
      <c r="F27" s="2">
        <v>132920000</v>
      </c>
      <c r="G27" s="2">
        <v>124950000</v>
      </c>
      <c r="H27" s="2">
        <v>124545000</v>
      </c>
      <c r="I27" s="2">
        <v>128483000</v>
      </c>
      <c r="J27" s="2">
        <v>100543000</v>
      </c>
      <c r="K27" s="2">
        <v>107792000</v>
      </c>
      <c r="L27" s="2">
        <v>114437000</v>
      </c>
      <c r="M27" s="2">
        <v>117929000</v>
      </c>
      <c r="N27" s="2">
        <v>116238000</v>
      </c>
      <c r="O27" s="2">
        <v>118014000</v>
      </c>
      <c r="P27" s="2">
        <v>116606000</v>
      </c>
      <c r="Q27" s="2">
        <v>114630000</v>
      </c>
      <c r="R27" s="2">
        <v>112577000</v>
      </c>
      <c r="S27" s="2">
        <v>110379000</v>
      </c>
      <c r="T27" s="2">
        <v>109291000</v>
      </c>
      <c r="U27" s="2">
        <v>108857000</v>
      </c>
      <c r="V27" s="2">
        <v>107004000</v>
      </c>
      <c r="W27" s="2">
        <v>104377000</v>
      </c>
      <c r="X27" s="2">
        <v>101251000</v>
      </c>
      <c r="Y27" s="2">
        <v>97939300</v>
      </c>
      <c r="Z27" s="2">
        <v>94823000</v>
      </c>
      <c r="AA27" s="2">
        <v>91760000</v>
      </c>
      <c r="AB27" s="2">
        <v>89146100</v>
      </c>
      <c r="AC27" s="2">
        <v>86849300</v>
      </c>
      <c r="AD27" s="2">
        <v>85127900</v>
      </c>
      <c r="AE27" s="2">
        <v>83882300</v>
      </c>
      <c r="AF27" s="2">
        <v>82110600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223651000</v>
      </c>
      <c r="E30" s="2">
        <v>222949000</v>
      </c>
      <c r="F30" s="2">
        <v>219746000</v>
      </c>
      <c r="G30" s="2">
        <v>215922000</v>
      </c>
      <c r="H30" s="2">
        <v>212683000</v>
      </c>
      <c r="I30" s="2">
        <v>209595000</v>
      </c>
      <c r="J30" s="2">
        <v>205878000</v>
      </c>
      <c r="K30" s="2">
        <v>201128000</v>
      </c>
      <c r="L30" s="2">
        <v>195571000</v>
      </c>
      <c r="M30" s="2">
        <v>189145000</v>
      </c>
      <c r="N30" s="2">
        <v>181777000</v>
      </c>
      <c r="O30" s="2">
        <v>174972000</v>
      </c>
      <c r="P30" s="2">
        <v>168670000</v>
      </c>
      <c r="Q30" s="2">
        <v>162175000</v>
      </c>
      <c r="R30" s="2">
        <v>155470000</v>
      </c>
      <c r="S30" s="2">
        <v>148873000</v>
      </c>
      <c r="T30" s="2">
        <v>146896000</v>
      </c>
      <c r="U30" s="2">
        <v>141913000</v>
      </c>
      <c r="V30" s="2">
        <v>136923000</v>
      </c>
      <c r="W30" s="2">
        <v>131593000</v>
      </c>
      <c r="X30" s="2">
        <v>125888000</v>
      </c>
      <c r="Y30" s="2">
        <v>120420000</v>
      </c>
      <c r="Z30" s="2">
        <v>115742000</v>
      </c>
      <c r="AA30" s="2">
        <v>111577000</v>
      </c>
      <c r="AB30" s="2">
        <v>108689000</v>
      </c>
      <c r="AC30" s="2">
        <v>106792000</v>
      </c>
      <c r="AD30" s="2">
        <v>106092000</v>
      </c>
      <c r="AE30" s="2">
        <v>106566000</v>
      </c>
      <c r="AF30" s="2">
        <v>106992000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7361490</v>
      </c>
      <c r="T33" s="2">
        <v>6733710</v>
      </c>
      <c r="U33" s="2">
        <v>6126450</v>
      </c>
      <c r="V33" s="2">
        <v>5607750</v>
      </c>
      <c r="W33" s="2">
        <v>5082420</v>
      </c>
      <c r="X33" s="2">
        <v>4634230</v>
      </c>
      <c r="Y33" s="2">
        <v>4226900</v>
      </c>
      <c r="Z33" s="2">
        <v>3912220</v>
      </c>
      <c r="AA33" s="2">
        <v>3646180</v>
      </c>
      <c r="AB33" s="2">
        <v>3418480</v>
      </c>
      <c r="AC33" s="2">
        <v>3232490</v>
      </c>
      <c r="AD33" s="2">
        <v>3134550</v>
      </c>
      <c r="AE33" s="2">
        <v>3135760</v>
      </c>
      <c r="AF33" s="2">
        <v>3142750</v>
      </c>
    </row>
    <row r="34" spans="1:32">
      <c r="A34" t="s">
        <v>52</v>
      </c>
      <c r="B34" t="s">
        <v>19</v>
      </c>
      <c r="C34" s="2">
        <v>70812000000</v>
      </c>
      <c r="D34" s="2">
        <v>63962000000</v>
      </c>
      <c r="E34" s="2">
        <v>63305100000</v>
      </c>
      <c r="F34" s="2">
        <v>62551500000</v>
      </c>
      <c r="G34" s="2">
        <v>62151700000</v>
      </c>
      <c r="H34" s="2">
        <v>61910600000</v>
      </c>
      <c r="I34" s="2">
        <v>61207800000</v>
      </c>
      <c r="J34" s="2">
        <v>60277800000</v>
      </c>
      <c r="K34" s="2">
        <v>59151400000</v>
      </c>
      <c r="L34" s="2">
        <v>57911000000</v>
      </c>
      <c r="M34" s="2">
        <v>56320200000</v>
      </c>
      <c r="N34" s="2">
        <v>54497300000</v>
      </c>
      <c r="O34" s="2">
        <v>52609500000</v>
      </c>
      <c r="P34" s="2">
        <v>50654300000</v>
      </c>
      <c r="Q34" s="2">
        <v>48727300000</v>
      </c>
      <c r="R34" s="2">
        <v>46732700000</v>
      </c>
      <c r="S34" s="2">
        <v>44816700000</v>
      </c>
      <c r="T34" s="2">
        <v>42708500000</v>
      </c>
      <c r="U34" s="2">
        <v>40910300000</v>
      </c>
      <c r="V34" s="2">
        <v>39284100000</v>
      </c>
      <c r="W34" s="2">
        <v>37791300000</v>
      </c>
      <c r="X34" s="2">
        <v>36436200000</v>
      </c>
      <c r="Y34" s="2">
        <v>35088600000</v>
      </c>
      <c r="Z34" s="2">
        <v>34055400000</v>
      </c>
      <c r="AA34" s="2">
        <v>33164600000</v>
      </c>
      <c r="AB34" s="2">
        <v>32456300000</v>
      </c>
      <c r="AC34" s="2">
        <v>31930900000</v>
      </c>
      <c r="AD34" s="2">
        <v>31846500000</v>
      </c>
      <c r="AE34" s="2">
        <v>32247900000</v>
      </c>
      <c r="AF34" s="2">
        <v>32703100000</v>
      </c>
    </row>
    <row r="35" spans="1:32">
      <c r="A35" t="s">
        <v>53</v>
      </c>
      <c r="B35" t="s">
        <v>19</v>
      </c>
      <c r="C35" s="2">
        <v>72511900000</v>
      </c>
      <c r="D35" s="2">
        <v>63810400000</v>
      </c>
      <c r="E35" s="2">
        <v>61420300000</v>
      </c>
      <c r="F35" s="2">
        <v>58809600000</v>
      </c>
      <c r="G35" s="2">
        <v>57037600000</v>
      </c>
      <c r="H35" s="2">
        <v>55335000000</v>
      </c>
      <c r="I35" s="2">
        <v>53209500000</v>
      </c>
      <c r="J35" s="2">
        <v>51415900000</v>
      </c>
      <c r="K35" s="2">
        <v>48959500000</v>
      </c>
      <c r="L35" s="2">
        <v>46458500000</v>
      </c>
      <c r="M35" s="2">
        <v>43743000000</v>
      </c>
      <c r="N35" s="2">
        <v>40912100000</v>
      </c>
      <c r="O35" s="2">
        <v>38054200000</v>
      </c>
      <c r="P35" s="2">
        <v>35263000000</v>
      </c>
      <c r="Q35" s="2">
        <v>32562700000</v>
      </c>
      <c r="R35" s="2">
        <v>29894600000</v>
      </c>
      <c r="S35" s="2">
        <v>27356900000</v>
      </c>
      <c r="T35" s="2">
        <v>25580800000</v>
      </c>
      <c r="U35" s="2">
        <v>24151400000</v>
      </c>
      <c r="V35" s="2">
        <v>22782600000</v>
      </c>
      <c r="W35" s="2">
        <v>21498800000</v>
      </c>
      <c r="X35" s="2">
        <v>20299600000</v>
      </c>
      <c r="Y35" s="2">
        <v>19155700000</v>
      </c>
      <c r="Z35" s="2">
        <v>18288700000</v>
      </c>
      <c r="AA35" s="2">
        <v>17544400000</v>
      </c>
      <c r="AB35" s="2">
        <v>16950600000</v>
      </c>
      <c r="AC35" s="2">
        <v>16485800000</v>
      </c>
      <c r="AD35" s="2">
        <v>16372700000</v>
      </c>
      <c r="AE35" s="2">
        <v>16632500000</v>
      </c>
      <c r="AF35" s="2">
        <v>16934700000</v>
      </c>
    </row>
    <row r="36" spans="1:32">
      <c r="A36" t="s">
        <v>54</v>
      </c>
      <c r="B36" t="s">
        <v>19</v>
      </c>
      <c r="C36" s="2">
        <v>5940640000</v>
      </c>
      <c r="D36" s="2">
        <v>5365960000</v>
      </c>
      <c r="E36" s="2">
        <v>5310850000</v>
      </c>
      <c r="F36" s="2">
        <v>5247620000</v>
      </c>
      <c r="G36" s="2">
        <v>5214060000</v>
      </c>
      <c r="H36" s="2">
        <v>5193810000</v>
      </c>
      <c r="I36" s="2">
        <v>5134790000</v>
      </c>
      <c r="J36" s="2">
        <v>5056690000</v>
      </c>
      <c r="K36" s="2">
        <v>4962090000</v>
      </c>
      <c r="L36" s="2">
        <v>4857900000</v>
      </c>
      <c r="M36" s="2">
        <v>4724240000</v>
      </c>
      <c r="N36" s="2">
        <v>4571020000</v>
      </c>
      <c r="O36" s="2">
        <v>4412320000</v>
      </c>
      <c r="P36" s="2">
        <v>4247950000</v>
      </c>
      <c r="Q36" s="2">
        <v>4085880000</v>
      </c>
      <c r="R36" s="2">
        <v>3918110000</v>
      </c>
      <c r="S36" s="2">
        <v>3756890000</v>
      </c>
      <c r="T36" s="2">
        <v>3579460000</v>
      </c>
      <c r="U36" s="2">
        <v>3428040000</v>
      </c>
      <c r="V36" s="2">
        <v>3291010000</v>
      </c>
      <c r="W36" s="2">
        <v>3165150000</v>
      </c>
      <c r="X36" s="2">
        <v>3050810000</v>
      </c>
      <c r="Y36" s="2">
        <v>2937090000</v>
      </c>
      <c r="Z36" s="2">
        <v>2849770000</v>
      </c>
      <c r="AA36" s="2">
        <v>2774410000</v>
      </c>
      <c r="AB36" s="2">
        <v>2714360000</v>
      </c>
      <c r="AC36" s="2">
        <v>2669670000</v>
      </c>
      <c r="AD36" s="2">
        <v>2662050000</v>
      </c>
      <c r="AE36" s="2">
        <v>2695250000</v>
      </c>
      <c r="AF36" s="2">
        <v>2732970000</v>
      </c>
    </row>
    <row r="37" spans="1:32">
      <c r="A37" t="s">
        <v>55</v>
      </c>
      <c r="B37" t="s">
        <v>19</v>
      </c>
      <c r="C37" s="2">
        <v>2256080000</v>
      </c>
      <c r="D37" s="2">
        <v>1985340000</v>
      </c>
      <c r="E37" s="2">
        <v>2059200000</v>
      </c>
      <c r="F37" s="2">
        <v>2311910000</v>
      </c>
      <c r="G37" s="2">
        <v>2103520000</v>
      </c>
      <c r="H37" s="2">
        <v>2022090000</v>
      </c>
      <c r="I37" s="2">
        <v>1991990000</v>
      </c>
      <c r="J37" s="2">
        <v>1482330000</v>
      </c>
      <c r="K37" s="2">
        <v>1513010000</v>
      </c>
      <c r="L37" s="2">
        <v>1530190000</v>
      </c>
      <c r="M37" s="2">
        <v>1498400000</v>
      </c>
      <c r="N37" s="2">
        <v>1402170000</v>
      </c>
      <c r="O37" s="2">
        <v>1337860000</v>
      </c>
      <c r="P37" s="2">
        <v>1229090000</v>
      </c>
      <c r="Q37" s="2">
        <v>1119030000</v>
      </c>
      <c r="R37" s="2">
        <v>1011810000</v>
      </c>
      <c r="S37" s="2">
        <v>908775000</v>
      </c>
      <c r="T37" s="2">
        <v>832235000</v>
      </c>
      <c r="U37" s="2">
        <v>770664000</v>
      </c>
      <c r="V37" s="2">
        <v>708733000</v>
      </c>
      <c r="W37" s="2">
        <v>650372000</v>
      </c>
      <c r="X37" s="2">
        <v>595847000</v>
      </c>
      <c r="Y37" s="2">
        <v>544460000</v>
      </c>
      <c r="Z37" s="2">
        <v>502567000</v>
      </c>
      <c r="AA37" s="2">
        <v>465238000</v>
      </c>
      <c r="AB37" s="2">
        <v>432203000</v>
      </c>
      <c r="AC37" s="2">
        <v>402982000</v>
      </c>
      <c r="AD37" s="2">
        <v>382941000</v>
      </c>
      <c r="AE37" s="2">
        <v>371205000</v>
      </c>
      <c r="AF37" s="2">
        <v>358789000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9839840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2777480000</v>
      </c>
      <c r="E43" s="2">
        <v>2748450000</v>
      </c>
      <c r="F43" s="2">
        <v>2686280000</v>
      </c>
      <c r="G43" s="2">
        <v>2604690000</v>
      </c>
      <c r="H43" s="2">
        <v>2524810000</v>
      </c>
      <c r="I43" s="2">
        <v>2443860000</v>
      </c>
      <c r="J43" s="2">
        <v>2354580000</v>
      </c>
      <c r="K43" s="2">
        <v>2254190000</v>
      </c>
      <c r="L43" s="2">
        <v>2146140000</v>
      </c>
      <c r="M43" s="2">
        <v>2031290000</v>
      </c>
      <c r="N43" s="2">
        <v>1909930000</v>
      </c>
      <c r="O43" s="2">
        <v>1795340000</v>
      </c>
      <c r="P43" s="2">
        <v>1687400000</v>
      </c>
      <c r="Q43" s="2">
        <v>1579760000</v>
      </c>
      <c r="R43" s="2">
        <v>1472360000</v>
      </c>
      <c r="S43" s="2">
        <v>1368030000</v>
      </c>
      <c r="T43" s="2">
        <v>1328280000</v>
      </c>
      <c r="U43" s="2">
        <v>1264760000</v>
      </c>
      <c r="V43" s="2">
        <v>1214590000</v>
      </c>
      <c r="W43" s="2">
        <v>1163160000</v>
      </c>
      <c r="X43" s="2">
        <v>1121420000</v>
      </c>
      <c r="Y43" s="2">
        <v>1089290000</v>
      </c>
      <c r="Z43" s="2">
        <v>1066690000</v>
      </c>
      <c r="AA43" s="2">
        <v>1049650000</v>
      </c>
      <c r="AB43" s="2">
        <v>1042710000</v>
      </c>
      <c r="AC43" s="2">
        <v>1042560000</v>
      </c>
      <c r="AD43" s="2">
        <v>1050130000</v>
      </c>
      <c r="AE43" s="2">
        <v>1064670000</v>
      </c>
      <c r="AF43" s="2">
        <v>1076200000</v>
      </c>
    </row>
    <row r="44" spans="1:32">
      <c r="A44" t="s">
        <v>62</v>
      </c>
      <c r="B44" t="s">
        <v>19</v>
      </c>
      <c r="C44" s="2">
        <v>10800100000000</v>
      </c>
      <c r="D44" s="2">
        <v>11001100000000</v>
      </c>
      <c r="E44" s="2">
        <v>11030800000000</v>
      </c>
      <c r="F44" s="2">
        <v>10895300000000</v>
      </c>
      <c r="G44" s="2">
        <v>10687900000000</v>
      </c>
      <c r="H44" s="2">
        <v>10484500000000</v>
      </c>
      <c r="I44" s="2">
        <v>10267600000000</v>
      </c>
      <c r="J44" s="2">
        <v>10005100000000</v>
      </c>
      <c r="K44" s="2">
        <v>9685790000000</v>
      </c>
      <c r="L44" s="2">
        <v>9322270000000</v>
      </c>
      <c r="M44" s="2">
        <v>8920010000000</v>
      </c>
      <c r="N44" s="2">
        <v>8480500000000</v>
      </c>
      <c r="O44" s="2">
        <v>8056610000000</v>
      </c>
      <c r="P44" s="2">
        <v>7643840000000</v>
      </c>
      <c r="Q44" s="2">
        <v>7217550000000</v>
      </c>
      <c r="R44" s="2">
        <v>6775610000000</v>
      </c>
      <c r="S44" s="2">
        <v>6333080000000</v>
      </c>
      <c r="T44" s="2">
        <v>5908800000000</v>
      </c>
      <c r="U44" s="2">
        <v>5491140000000</v>
      </c>
      <c r="V44" s="2">
        <v>5089970000000</v>
      </c>
      <c r="W44" s="2">
        <v>4707930000000</v>
      </c>
      <c r="X44" s="2">
        <v>4344910000000</v>
      </c>
      <c r="Y44" s="2">
        <v>4018710000000</v>
      </c>
      <c r="Z44" s="2">
        <v>3738030000000</v>
      </c>
      <c r="AA44" s="2">
        <v>3489360000000</v>
      </c>
      <c r="AB44" s="2">
        <v>3295490000000</v>
      </c>
      <c r="AC44" s="2">
        <v>3142960000000</v>
      </c>
      <c r="AD44" s="2">
        <v>3033940000000</v>
      </c>
      <c r="AE44" s="2">
        <v>2964990000000</v>
      </c>
      <c r="AF44" s="2">
        <v>2896250000000</v>
      </c>
    </row>
    <row r="45" spans="1:32">
      <c r="A45" t="s">
        <v>63</v>
      </c>
      <c r="B45" t="s">
        <v>19</v>
      </c>
      <c r="C45" s="2">
        <v>25727000000</v>
      </c>
      <c r="D45" s="2">
        <v>25994200000</v>
      </c>
      <c r="E45" s="2">
        <v>26060400000</v>
      </c>
      <c r="F45" s="2">
        <v>25875000000</v>
      </c>
      <c r="G45" s="2">
        <v>25927900000</v>
      </c>
      <c r="H45" s="2">
        <v>26081800000</v>
      </c>
      <c r="I45" s="2">
        <v>26264100000</v>
      </c>
      <c r="J45" s="2">
        <v>26688000000</v>
      </c>
      <c r="K45" s="2">
        <v>26692900000</v>
      </c>
      <c r="L45" s="2">
        <v>26589100000</v>
      </c>
      <c r="M45" s="2">
        <v>26346100000</v>
      </c>
      <c r="N45" s="2">
        <v>25954400000</v>
      </c>
      <c r="O45" s="2">
        <v>25688600000</v>
      </c>
      <c r="P45" s="2">
        <v>25601700000</v>
      </c>
      <c r="Q45" s="2">
        <v>25526500000</v>
      </c>
      <c r="R45" s="2">
        <v>25454200000</v>
      </c>
      <c r="S45" s="2">
        <v>25428100000</v>
      </c>
      <c r="T45" s="2">
        <v>25707800000</v>
      </c>
      <c r="U45" s="2">
        <v>26106600000</v>
      </c>
      <c r="V45" s="2">
        <v>26323000000</v>
      </c>
      <c r="W45" s="2">
        <v>26404100000</v>
      </c>
      <c r="X45" s="2">
        <v>26397600000</v>
      </c>
      <c r="Y45" s="2">
        <v>26369500000</v>
      </c>
      <c r="Z45" s="2">
        <v>26406900000</v>
      </c>
      <c r="AA45" s="2">
        <v>26480800000</v>
      </c>
      <c r="AB45" s="2">
        <v>26755500000</v>
      </c>
      <c r="AC45" s="2">
        <v>27189700000</v>
      </c>
      <c r="AD45" s="2">
        <v>27853300000</v>
      </c>
      <c r="AE45" s="2">
        <v>28762700000</v>
      </c>
      <c r="AF45" s="2">
        <v>29658700000</v>
      </c>
    </row>
    <row r="46" spans="1:32">
      <c r="A46" t="s">
        <v>64</v>
      </c>
      <c r="B46" t="s">
        <v>19</v>
      </c>
      <c r="C46" s="2">
        <v>906022000000</v>
      </c>
      <c r="D46" s="2">
        <v>922871000000</v>
      </c>
      <c r="E46" s="2">
        <v>925344000000</v>
      </c>
      <c r="F46" s="2">
        <v>913963000000</v>
      </c>
      <c r="G46" s="2">
        <v>896547000000</v>
      </c>
      <c r="H46" s="2">
        <v>879452000000</v>
      </c>
      <c r="I46" s="2">
        <v>861208000000</v>
      </c>
      <c r="J46" s="2">
        <v>839148000000</v>
      </c>
      <c r="K46" s="2">
        <v>812300000000</v>
      </c>
      <c r="L46" s="2">
        <v>781739000000</v>
      </c>
      <c r="M46" s="2">
        <v>747911000000</v>
      </c>
      <c r="N46" s="2">
        <v>710944000000</v>
      </c>
      <c r="O46" s="2">
        <v>675286000000</v>
      </c>
      <c r="P46" s="2">
        <v>640564000000</v>
      </c>
      <c r="Q46" s="2">
        <v>604709000000</v>
      </c>
      <c r="R46" s="2">
        <v>567544000000</v>
      </c>
      <c r="S46" s="2">
        <v>530331000000</v>
      </c>
      <c r="T46" s="2">
        <v>494658000000</v>
      </c>
      <c r="U46" s="2">
        <v>459545000000</v>
      </c>
      <c r="V46" s="2">
        <v>425822000000</v>
      </c>
      <c r="W46" s="2">
        <v>393704000000</v>
      </c>
      <c r="X46" s="2">
        <v>363186000000</v>
      </c>
      <c r="Y46" s="2">
        <v>335769000000</v>
      </c>
      <c r="Z46" s="2">
        <v>312185000000</v>
      </c>
      <c r="AA46" s="2">
        <v>291288000000</v>
      </c>
      <c r="AB46" s="2">
        <v>275002000000</v>
      </c>
      <c r="AC46" s="2">
        <v>262192000000</v>
      </c>
      <c r="AD46" s="2">
        <v>253050000000</v>
      </c>
      <c r="AE46" s="2">
        <v>247286000000</v>
      </c>
      <c r="AF46" s="2">
        <v>241540000000</v>
      </c>
    </row>
    <row r="47" spans="1:32">
      <c r="A47" t="s">
        <v>65</v>
      </c>
      <c r="B47" t="s">
        <v>19</v>
      </c>
      <c r="C47" s="2">
        <v>800449000</v>
      </c>
      <c r="D47" s="2">
        <v>808763000</v>
      </c>
      <c r="E47" s="2">
        <v>873710000</v>
      </c>
      <c r="F47" s="2">
        <v>1017190000</v>
      </c>
      <c r="G47" s="2">
        <v>956206000</v>
      </c>
      <c r="H47" s="2">
        <v>953101000</v>
      </c>
      <c r="I47" s="2">
        <v>983243000</v>
      </c>
      <c r="J47" s="2">
        <v>769422000</v>
      </c>
      <c r="K47" s="2">
        <v>824899000</v>
      </c>
      <c r="L47" s="2">
        <v>875754000</v>
      </c>
      <c r="M47" s="2">
        <v>902478000</v>
      </c>
      <c r="N47" s="2">
        <v>889532000</v>
      </c>
      <c r="O47" s="2">
        <v>903126000</v>
      </c>
      <c r="P47" s="2">
        <v>892347000</v>
      </c>
      <c r="Q47" s="2">
        <v>877231000</v>
      </c>
      <c r="R47" s="2">
        <v>861520000</v>
      </c>
      <c r="S47" s="2">
        <v>844700000</v>
      </c>
      <c r="T47" s="2">
        <v>836369000</v>
      </c>
      <c r="U47" s="2">
        <v>833051000</v>
      </c>
      <c r="V47" s="2">
        <v>818870000</v>
      </c>
      <c r="W47" s="2">
        <v>798764000</v>
      </c>
      <c r="X47" s="2">
        <v>774843000</v>
      </c>
      <c r="Y47" s="2">
        <v>749499000</v>
      </c>
      <c r="Z47" s="2">
        <v>725651000</v>
      </c>
      <c r="AA47" s="2">
        <v>702211000</v>
      </c>
      <c r="AB47" s="2">
        <v>682207000</v>
      </c>
      <c r="AC47" s="2">
        <v>664630000</v>
      </c>
      <c r="AD47" s="2">
        <v>651458000</v>
      </c>
      <c r="AE47" s="2">
        <v>641925000</v>
      </c>
      <c r="AF47" s="2">
        <v>628367000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2955570000</v>
      </c>
      <c r="E50" s="2">
        <v>2946300000</v>
      </c>
      <c r="F50" s="2">
        <v>2903960000</v>
      </c>
      <c r="G50" s="2">
        <v>2853420000</v>
      </c>
      <c r="H50" s="2">
        <v>2810630000</v>
      </c>
      <c r="I50" s="2">
        <v>2769820000</v>
      </c>
      <c r="J50" s="2">
        <v>2720700000</v>
      </c>
      <c r="K50" s="2">
        <v>2657920000</v>
      </c>
      <c r="L50" s="2">
        <v>2584490000</v>
      </c>
      <c r="M50" s="2">
        <v>2499560000</v>
      </c>
      <c r="N50" s="2">
        <v>2402210000</v>
      </c>
      <c r="O50" s="2">
        <v>2312270000</v>
      </c>
      <c r="P50" s="2">
        <v>2228990000</v>
      </c>
      <c r="Q50" s="2">
        <v>2143160000</v>
      </c>
      <c r="R50" s="2">
        <v>2054550000</v>
      </c>
      <c r="S50" s="2">
        <v>1967370000</v>
      </c>
      <c r="T50" s="2">
        <v>1941240000</v>
      </c>
      <c r="U50" s="2">
        <v>1875390000</v>
      </c>
      <c r="V50" s="2">
        <v>1809460000</v>
      </c>
      <c r="W50" s="2">
        <v>1739020000</v>
      </c>
      <c r="X50" s="2">
        <v>1663620000</v>
      </c>
      <c r="Y50" s="2">
        <v>1591360000</v>
      </c>
      <c r="Z50" s="2">
        <v>1529540000</v>
      </c>
      <c r="AA50" s="2">
        <v>1474500000</v>
      </c>
      <c r="AB50" s="2">
        <v>1436330000</v>
      </c>
      <c r="AC50" s="2">
        <v>1411260000</v>
      </c>
      <c r="AD50" s="2">
        <v>1402020000</v>
      </c>
      <c r="AE50" s="2">
        <v>1408280000</v>
      </c>
      <c r="AF50" s="2">
        <v>1413910000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853899000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95578900</v>
      </c>
      <c r="V53" s="2">
        <v>87486600</v>
      </c>
      <c r="W53" s="2">
        <v>79290900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1099510000000</v>
      </c>
      <c r="D54" s="2">
        <v>993146000000</v>
      </c>
      <c r="E54" s="2">
        <v>982946000000</v>
      </c>
      <c r="F54" s="2">
        <v>971245000000</v>
      </c>
      <c r="G54" s="2">
        <v>965038000000</v>
      </c>
      <c r="H54" s="2">
        <v>961294000000</v>
      </c>
      <c r="I54" s="2">
        <v>950381000000</v>
      </c>
      <c r="J54" s="2">
        <v>935941000000</v>
      </c>
      <c r="K54" s="2">
        <v>918452000000</v>
      </c>
      <c r="L54" s="2">
        <v>899192000000</v>
      </c>
      <c r="M54" s="2">
        <v>874492000000</v>
      </c>
      <c r="N54" s="2">
        <v>846187000000</v>
      </c>
      <c r="O54" s="2">
        <v>816874000000</v>
      </c>
      <c r="P54" s="2">
        <v>786516000000</v>
      </c>
      <c r="Q54" s="2">
        <v>756595000000</v>
      </c>
      <c r="R54" s="2">
        <v>725624000000</v>
      </c>
      <c r="S54" s="2">
        <v>695875000000</v>
      </c>
      <c r="T54" s="2">
        <v>663140000000</v>
      </c>
      <c r="U54" s="2">
        <v>635220000000</v>
      </c>
      <c r="V54" s="2">
        <v>609969000000</v>
      </c>
      <c r="W54" s="2">
        <v>586790000000</v>
      </c>
      <c r="X54" s="2">
        <v>565749000000</v>
      </c>
      <c r="Y54" s="2">
        <v>544826000000</v>
      </c>
      <c r="Z54" s="2">
        <v>528782000000</v>
      </c>
      <c r="AA54" s="2">
        <v>514951000000</v>
      </c>
      <c r="AB54" s="2">
        <v>503954000000</v>
      </c>
      <c r="AC54" s="2">
        <v>495796000000</v>
      </c>
      <c r="AD54" s="2">
        <v>494485000000</v>
      </c>
      <c r="AE54" s="2">
        <v>500717000000</v>
      </c>
      <c r="AF54" s="2">
        <v>507785000000</v>
      </c>
    </row>
    <row r="55" spans="1:32">
      <c r="A55" t="s">
        <v>73</v>
      </c>
      <c r="B55" t="s">
        <v>19</v>
      </c>
      <c r="C55" s="2">
        <v>554911000000</v>
      </c>
      <c r="D55" s="2">
        <v>488321000000</v>
      </c>
      <c r="E55" s="2">
        <v>470030000000</v>
      </c>
      <c r="F55" s="2">
        <v>450052000000</v>
      </c>
      <c r="G55" s="2">
        <v>436491000000</v>
      </c>
      <c r="H55" s="2">
        <v>423462000000</v>
      </c>
      <c r="I55" s="2">
        <v>407195000000</v>
      </c>
      <c r="J55" s="2">
        <v>393470000000</v>
      </c>
      <c r="K55" s="2">
        <v>374672000000</v>
      </c>
      <c r="L55" s="2">
        <v>355533000000</v>
      </c>
      <c r="M55" s="2">
        <v>334751000000</v>
      </c>
      <c r="N55" s="2">
        <v>313087000000</v>
      </c>
      <c r="O55" s="2">
        <v>291217000000</v>
      </c>
      <c r="P55" s="2">
        <v>269857000000</v>
      </c>
      <c r="Q55" s="2">
        <v>249192000000</v>
      </c>
      <c r="R55" s="2">
        <v>228774000000</v>
      </c>
      <c r="S55" s="2">
        <v>209354000000</v>
      </c>
      <c r="T55" s="2">
        <v>195762000000</v>
      </c>
      <c r="U55" s="2">
        <v>184823000000</v>
      </c>
      <c r="V55" s="2">
        <v>174348000000</v>
      </c>
      <c r="W55" s="2">
        <v>164524000000</v>
      </c>
      <c r="X55" s="2">
        <v>155346000000</v>
      </c>
      <c r="Y55" s="2">
        <v>146592000000</v>
      </c>
      <c r="Z55" s="2">
        <v>139958000000</v>
      </c>
      <c r="AA55" s="2">
        <v>134262000000</v>
      </c>
      <c r="AB55" s="2">
        <v>129718000000</v>
      </c>
      <c r="AC55" s="2">
        <v>126161000000</v>
      </c>
      <c r="AD55" s="2">
        <v>125296000000</v>
      </c>
      <c r="AE55" s="2">
        <v>127284000000</v>
      </c>
      <c r="AF55" s="2">
        <v>129596000000</v>
      </c>
    </row>
    <row r="56" spans="1:32">
      <c r="A56" t="s">
        <v>74</v>
      </c>
      <c r="B56" t="s">
        <v>19</v>
      </c>
      <c r="C56" s="2">
        <v>92241100000</v>
      </c>
      <c r="D56" s="2">
        <v>83318000000</v>
      </c>
      <c r="E56" s="2">
        <v>82462200000</v>
      </c>
      <c r="F56" s="2">
        <v>81480400000</v>
      </c>
      <c r="G56" s="2">
        <v>80959500000</v>
      </c>
      <c r="H56" s="2">
        <v>80645000000</v>
      </c>
      <c r="I56" s="2">
        <v>79728600000</v>
      </c>
      <c r="J56" s="2">
        <v>78515900000</v>
      </c>
      <c r="K56" s="2">
        <v>77047000000</v>
      </c>
      <c r="L56" s="2">
        <v>75429200000</v>
      </c>
      <c r="M56" s="2">
        <v>73353900000</v>
      </c>
      <c r="N56" s="2">
        <v>70974900000</v>
      </c>
      <c r="O56" s="2">
        <v>68510700000</v>
      </c>
      <c r="P56" s="2">
        <v>65958400000</v>
      </c>
      <c r="Q56" s="2">
        <v>63442100000</v>
      </c>
      <c r="R56" s="2">
        <v>60837000000</v>
      </c>
      <c r="S56" s="2">
        <v>58333700000</v>
      </c>
      <c r="T56" s="2">
        <v>55578700000</v>
      </c>
      <c r="U56" s="2">
        <v>53227700000</v>
      </c>
      <c r="V56" s="2">
        <v>51100000000</v>
      </c>
      <c r="W56" s="2">
        <v>49145700000</v>
      </c>
      <c r="X56" s="2">
        <v>47370300000</v>
      </c>
      <c r="Y56" s="2">
        <v>45604600000</v>
      </c>
      <c r="Z56" s="2">
        <v>44248700000</v>
      </c>
      <c r="AA56" s="2">
        <v>43078600000</v>
      </c>
      <c r="AB56" s="2">
        <v>42146300000</v>
      </c>
      <c r="AC56" s="2">
        <v>41452300000</v>
      </c>
      <c r="AD56" s="2">
        <v>41334000000</v>
      </c>
      <c r="AE56" s="2">
        <v>41849500000</v>
      </c>
      <c r="AF56" s="2">
        <v>42435200000</v>
      </c>
    </row>
    <row r="57" spans="1:32">
      <c r="A57" t="s">
        <v>75</v>
      </c>
      <c r="B57" t="s">
        <v>19</v>
      </c>
      <c r="C57" s="2">
        <v>17265000000</v>
      </c>
      <c r="D57" s="2">
        <v>15193200000</v>
      </c>
      <c r="E57" s="2">
        <v>15758400000</v>
      </c>
      <c r="F57" s="2">
        <v>17692400000</v>
      </c>
      <c r="G57" s="2">
        <v>16097600000</v>
      </c>
      <c r="H57" s="2">
        <v>15474500000</v>
      </c>
      <c r="I57" s="2">
        <v>15244100000</v>
      </c>
      <c r="J57" s="2">
        <v>11343800000</v>
      </c>
      <c r="K57" s="2">
        <v>11578600000</v>
      </c>
      <c r="L57" s="2">
        <v>11710000000</v>
      </c>
      <c r="M57" s="2">
        <v>11466800000</v>
      </c>
      <c r="N57" s="2">
        <v>10730400000</v>
      </c>
      <c r="O57" s="2">
        <v>10238200000</v>
      </c>
      <c r="P57" s="2">
        <v>9405850000</v>
      </c>
      <c r="Q57" s="2">
        <v>8563630000</v>
      </c>
      <c r="R57" s="2">
        <v>7743060000</v>
      </c>
      <c r="S57" s="2">
        <v>6954570000</v>
      </c>
      <c r="T57" s="2">
        <v>6368840000</v>
      </c>
      <c r="U57" s="2">
        <v>5897650000</v>
      </c>
      <c r="V57" s="2">
        <v>5423710000</v>
      </c>
      <c r="W57" s="2">
        <v>4977100000</v>
      </c>
      <c r="X57" s="2">
        <v>4559830000</v>
      </c>
      <c r="Y57" s="2">
        <v>4166590000</v>
      </c>
      <c r="Z57" s="2">
        <v>3845990000</v>
      </c>
      <c r="AA57" s="2">
        <v>3560320000</v>
      </c>
      <c r="AB57" s="2">
        <v>3307520000</v>
      </c>
      <c r="AC57" s="2">
        <v>3083900000</v>
      </c>
      <c r="AD57" s="2">
        <v>2930530000</v>
      </c>
      <c r="AE57" s="2">
        <v>2840720000</v>
      </c>
      <c r="AF57" s="2">
        <v>2745700000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189469000</v>
      </c>
      <c r="L60" s="2">
        <v>169514000</v>
      </c>
      <c r="M60" s="2">
        <v>149581000</v>
      </c>
      <c r="N60" s="2">
        <v>130034000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123323000</v>
      </c>
      <c r="E63" s="2">
        <v>122034000</v>
      </c>
      <c r="F63" s="2">
        <v>119274000</v>
      </c>
      <c r="G63" s="2">
        <v>115651000</v>
      </c>
      <c r="H63" s="2">
        <v>112104000</v>
      </c>
      <c r="I63" s="2">
        <v>108510000</v>
      </c>
      <c r="J63" s="2">
        <v>104546000</v>
      </c>
      <c r="K63" s="2">
        <v>100089000</v>
      </c>
      <c r="L63" s="2">
        <v>95290900</v>
      </c>
      <c r="M63" s="2">
        <v>90191600</v>
      </c>
      <c r="N63" s="2">
        <v>84802700</v>
      </c>
      <c r="O63" s="2">
        <v>79715200</v>
      </c>
      <c r="P63" s="2">
        <v>74922600</v>
      </c>
      <c r="Q63" s="2">
        <v>70143200</v>
      </c>
      <c r="R63" s="2">
        <v>65374500</v>
      </c>
      <c r="S63" s="2">
        <v>60741800</v>
      </c>
      <c r="T63" s="2">
        <v>58976800</v>
      </c>
      <c r="U63" s="2">
        <v>56156900</v>
      </c>
      <c r="V63" s="2">
        <v>53929100</v>
      </c>
      <c r="W63" s="2">
        <v>51645500</v>
      </c>
      <c r="X63" s="2">
        <v>49792200</v>
      </c>
      <c r="Y63" s="2">
        <v>48365800</v>
      </c>
      <c r="Z63" s="2">
        <v>47362100</v>
      </c>
      <c r="AA63" s="2">
        <v>46605700</v>
      </c>
      <c r="AB63" s="2">
        <v>46297200</v>
      </c>
      <c r="AC63" s="2">
        <v>46290800</v>
      </c>
      <c r="AD63" s="2">
        <v>46626700</v>
      </c>
      <c r="AE63" s="2">
        <v>47272400</v>
      </c>
      <c r="AF63" s="2">
        <v>47784400</v>
      </c>
    </row>
    <row r="64" spans="1:32">
      <c r="A64" t="s">
        <v>82</v>
      </c>
      <c r="B64" t="s">
        <v>19</v>
      </c>
      <c r="C64" s="2">
        <v>705118000000</v>
      </c>
      <c r="D64" s="2">
        <v>718239000000</v>
      </c>
      <c r="E64" s="2">
        <v>720177000000</v>
      </c>
      <c r="F64" s="2">
        <v>711331000000</v>
      </c>
      <c r="G64" s="2">
        <v>697793000000</v>
      </c>
      <c r="H64" s="2">
        <v>684511000000</v>
      </c>
      <c r="I64" s="2">
        <v>670347000000</v>
      </c>
      <c r="J64" s="2">
        <v>653213000000</v>
      </c>
      <c r="K64" s="2">
        <v>632365000000</v>
      </c>
      <c r="L64" s="2">
        <v>608631000000</v>
      </c>
      <c r="M64" s="2">
        <v>582369000000</v>
      </c>
      <c r="N64" s="2">
        <v>553674000000</v>
      </c>
      <c r="O64" s="2">
        <v>525999000000</v>
      </c>
      <c r="P64" s="2">
        <v>499050000000</v>
      </c>
      <c r="Q64" s="2">
        <v>471219000000</v>
      </c>
      <c r="R64" s="2">
        <v>442365000000</v>
      </c>
      <c r="S64" s="2">
        <v>413473000000</v>
      </c>
      <c r="T64" s="2">
        <v>385773000000</v>
      </c>
      <c r="U64" s="2">
        <v>358505000000</v>
      </c>
      <c r="V64" s="2">
        <v>332313000000</v>
      </c>
      <c r="W64" s="2">
        <v>307371000000</v>
      </c>
      <c r="X64" s="2">
        <v>283670000000</v>
      </c>
      <c r="Y64" s="2">
        <v>262373000000</v>
      </c>
      <c r="Z64" s="2">
        <v>244048000000</v>
      </c>
      <c r="AA64" s="2">
        <v>227813000000</v>
      </c>
      <c r="AB64" s="2">
        <v>215156000000</v>
      </c>
      <c r="AC64" s="2">
        <v>205197000000</v>
      </c>
      <c r="AD64" s="2">
        <v>198079000000</v>
      </c>
      <c r="AE64" s="2">
        <v>193578000000</v>
      </c>
      <c r="AF64" s="2">
        <v>189090000000</v>
      </c>
    </row>
    <row r="65" spans="1:32">
      <c r="A65" t="s">
        <v>83</v>
      </c>
      <c r="B65" t="s">
        <v>19</v>
      </c>
      <c r="C65" s="2">
        <v>20057800000</v>
      </c>
      <c r="D65" s="2">
        <v>20266100000</v>
      </c>
      <c r="E65" s="2">
        <v>20317700000</v>
      </c>
      <c r="F65" s="2">
        <v>20173200000</v>
      </c>
      <c r="G65" s="2">
        <v>20214400000</v>
      </c>
      <c r="H65" s="2">
        <v>20334400000</v>
      </c>
      <c r="I65" s="2">
        <v>20476600000</v>
      </c>
      <c r="J65" s="2">
        <v>20807000000</v>
      </c>
      <c r="K65" s="2">
        <v>20810900000</v>
      </c>
      <c r="L65" s="2">
        <v>20729900000</v>
      </c>
      <c r="M65" s="2">
        <v>20540500000</v>
      </c>
      <c r="N65" s="2">
        <v>20235100000</v>
      </c>
      <c r="O65" s="2">
        <v>20027900000</v>
      </c>
      <c r="P65" s="2">
        <v>19960100000</v>
      </c>
      <c r="Q65" s="2">
        <v>19901500000</v>
      </c>
      <c r="R65" s="2">
        <v>19845200000</v>
      </c>
      <c r="S65" s="2">
        <v>19824800000</v>
      </c>
      <c r="T65" s="2">
        <v>20042900000</v>
      </c>
      <c r="U65" s="2">
        <v>20353700000</v>
      </c>
      <c r="V65" s="2">
        <v>20522500000</v>
      </c>
      <c r="W65" s="2">
        <v>20585700000</v>
      </c>
      <c r="X65" s="2">
        <v>20580700000</v>
      </c>
      <c r="Y65" s="2">
        <v>20558700000</v>
      </c>
      <c r="Z65" s="2">
        <v>20587900000</v>
      </c>
      <c r="AA65" s="2">
        <v>20645500000</v>
      </c>
      <c r="AB65" s="2">
        <v>20859700000</v>
      </c>
      <c r="AC65" s="2">
        <v>21198200000</v>
      </c>
      <c r="AD65" s="2">
        <v>21715500000</v>
      </c>
      <c r="AE65" s="2">
        <v>22424500000</v>
      </c>
      <c r="AF65" s="2">
        <v>23123100000</v>
      </c>
    </row>
    <row r="66" spans="1:32">
      <c r="A66" t="s">
        <v>84</v>
      </c>
      <c r="B66" t="s">
        <v>19</v>
      </c>
      <c r="C66" s="2">
        <v>59152200000</v>
      </c>
      <c r="D66" s="2">
        <v>60252300000</v>
      </c>
      <c r="E66" s="2">
        <v>60413800000</v>
      </c>
      <c r="F66" s="2">
        <v>59670700000</v>
      </c>
      <c r="G66" s="2">
        <v>58533700000</v>
      </c>
      <c r="H66" s="2">
        <v>57417600000</v>
      </c>
      <c r="I66" s="2">
        <v>56226500000</v>
      </c>
      <c r="J66" s="2">
        <v>54786200000</v>
      </c>
      <c r="K66" s="2">
        <v>53033300000</v>
      </c>
      <c r="L66" s="2">
        <v>51038000000</v>
      </c>
      <c r="M66" s="2">
        <v>48829500000</v>
      </c>
      <c r="N66" s="2">
        <v>46416000000</v>
      </c>
      <c r="O66" s="2">
        <v>44088000000</v>
      </c>
      <c r="P66" s="2">
        <v>41821000000</v>
      </c>
      <c r="Q66" s="2">
        <v>39480200000</v>
      </c>
      <c r="R66" s="2">
        <v>37053700000</v>
      </c>
      <c r="S66" s="2">
        <v>34624200000</v>
      </c>
      <c r="T66" s="2">
        <v>32295200000</v>
      </c>
      <c r="U66" s="2">
        <v>30002700000</v>
      </c>
      <c r="V66" s="2">
        <v>27801000000</v>
      </c>
      <c r="W66" s="2">
        <v>25704100000</v>
      </c>
      <c r="X66" s="2">
        <v>23711700000</v>
      </c>
      <c r="Y66" s="2">
        <v>21921600000</v>
      </c>
      <c r="Z66" s="2">
        <v>20381900000</v>
      </c>
      <c r="AA66" s="2">
        <v>19017500000</v>
      </c>
      <c r="AB66" s="2">
        <v>17954300000</v>
      </c>
      <c r="AC66" s="2">
        <v>17118000000</v>
      </c>
      <c r="AD66" s="2">
        <v>16521100000</v>
      </c>
      <c r="AE66" s="2">
        <v>16144700000</v>
      </c>
      <c r="AF66" s="2">
        <v>15769600000</v>
      </c>
    </row>
    <row r="67" spans="1:32">
      <c r="A67" t="s">
        <v>85</v>
      </c>
      <c r="B67" t="s">
        <v>19</v>
      </c>
      <c r="C67" s="2">
        <v>624063000</v>
      </c>
      <c r="D67" s="2">
        <v>630544000</v>
      </c>
      <c r="E67" s="2">
        <v>681179000</v>
      </c>
      <c r="F67" s="2">
        <v>793045000</v>
      </c>
      <c r="G67" s="2">
        <v>745497000</v>
      </c>
      <c r="H67" s="2">
        <v>743076000</v>
      </c>
      <c r="I67" s="2">
        <v>766576000</v>
      </c>
      <c r="J67" s="2">
        <v>599873000</v>
      </c>
      <c r="K67" s="2">
        <v>643124000</v>
      </c>
      <c r="L67" s="2">
        <v>682773000</v>
      </c>
      <c r="M67" s="2">
        <v>703608000</v>
      </c>
      <c r="N67" s="2">
        <v>693515000</v>
      </c>
      <c r="O67" s="2">
        <v>704114000</v>
      </c>
      <c r="P67" s="2">
        <v>695709000</v>
      </c>
      <c r="Q67" s="2">
        <v>683925000</v>
      </c>
      <c r="R67" s="2">
        <v>671676000</v>
      </c>
      <c r="S67" s="2">
        <v>658562000</v>
      </c>
      <c r="T67" s="2">
        <v>652067000</v>
      </c>
      <c r="U67" s="2">
        <v>649480000</v>
      </c>
      <c r="V67" s="2">
        <v>638424000</v>
      </c>
      <c r="W67" s="2">
        <v>622749000</v>
      </c>
      <c r="X67" s="2">
        <v>604098000</v>
      </c>
      <c r="Y67" s="2">
        <v>584340000</v>
      </c>
      <c r="Z67" s="2">
        <v>565747000</v>
      </c>
      <c r="AA67" s="2">
        <v>547472000</v>
      </c>
      <c r="AB67" s="2">
        <v>531876000</v>
      </c>
      <c r="AC67" s="2">
        <v>518173000</v>
      </c>
      <c r="AD67" s="2">
        <v>507903000</v>
      </c>
      <c r="AE67" s="2">
        <v>500471000</v>
      </c>
      <c r="AF67" s="2">
        <v>489900000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131233000</v>
      </c>
      <c r="E70" s="2">
        <v>130821000</v>
      </c>
      <c r="F70" s="2">
        <v>128942000</v>
      </c>
      <c r="G70" s="2">
        <v>126698000</v>
      </c>
      <c r="H70" s="2">
        <v>124797000</v>
      </c>
      <c r="I70" s="2">
        <v>122985000</v>
      </c>
      <c r="J70" s="2">
        <v>120804000</v>
      </c>
      <c r="K70" s="2">
        <v>118017000</v>
      </c>
      <c r="L70" s="2">
        <v>114756000</v>
      </c>
      <c r="M70" s="2">
        <v>110986000</v>
      </c>
      <c r="N70" s="2">
        <v>106663000</v>
      </c>
      <c r="O70" s="2">
        <v>102670000</v>
      </c>
      <c r="P70" s="2">
        <v>98971400</v>
      </c>
      <c r="Q70" s="2">
        <v>95160500</v>
      </c>
      <c r="R70" s="2">
        <v>91226000</v>
      </c>
      <c r="S70" s="2">
        <v>87355000</v>
      </c>
      <c r="T70" s="2">
        <v>86195000</v>
      </c>
      <c r="U70" s="2">
        <v>83271100</v>
      </c>
      <c r="V70" s="2">
        <v>80343400</v>
      </c>
      <c r="W70" s="2">
        <v>77215800</v>
      </c>
      <c r="X70" s="2">
        <v>73867900</v>
      </c>
      <c r="Y70" s="2">
        <v>70659700</v>
      </c>
      <c r="Z70" s="2">
        <v>67914500</v>
      </c>
      <c r="AA70" s="2">
        <v>65470500</v>
      </c>
      <c r="AB70" s="2">
        <v>63776100</v>
      </c>
      <c r="AC70" s="2">
        <v>62662900</v>
      </c>
      <c r="AD70" s="2">
        <v>62252300</v>
      </c>
      <c r="AE70" s="2">
        <v>62530600</v>
      </c>
      <c r="AF70" s="2">
        <v>62780200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37914000</v>
      </c>
      <c r="E73" s="2">
        <v>35660900</v>
      </c>
      <c r="F73" s="2">
        <v>33423100</v>
      </c>
      <c r="G73" s="2">
        <v>31361300</v>
      </c>
      <c r="H73" s="2">
        <v>29363100</v>
      </c>
      <c r="I73" s="2">
        <v>27213900</v>
      </c>
      <c r="J73" s="2">
        <v>24990100</v>
      </c>
      <c r="K73" s="2">
        <v>22722900</v>
      </c>
      <c r="L73" s="2">
        <v>20441600</v>
      </c>
      <c r="M73" s="2">
        <v>18128200</v>
      </c>
      <c r="N73" s="2">
        <v>15812800</v>
      </c>
      <c r="O73" s="2">
        <v>13516000</v>
      </c>
      <c r="P73" s="2">
        <v>11261700</v>
      </c>
      <c r="Q73" s="2">
        <v>9094650</v>
      </c>
      <c r="R73" s="2">
        <v>7018610</v>
      </c>
      <c r="S73" s="2">
        <v>5099320</v>
      </c>
      <c r="T73" s="2">
        <v>4664450</v>
      </c>
      <c r="U73" s="2">
        <v>4243810</v>
      </c>
      <c r="V73" s="2">
        <v>3884500</v>
      </c>
      <c r="W73" s="2">
        <v>3520600</v>
      </c>
      <c r="X73" s="2">
        <v>3210140</v>
      </c>
      <c r="Y73" s="2">
        <v>2927980</v>
      </c>
      <c r="Z73" s="2">
        <v>2710000</v>
      </c>
      <c r="AA73" s="2">
        <v>2525720</v>
      </c>
      <c r="AB73" s="2">
        <v>2367990</v>
      </c>
      <c r="AC73" s="2">
        <v>2239150</v>
      </c>
      <c r="AD73" s="2">
        <v>2171310</v>
      </c>
      <c r="AE73" s="2">
        <v>2172150</v>
      </c>
      <c r="AF73" s="2">
        <v>2176990</v>
      </c>
    </row>
    <row r="74" spans="1:32">
      <c r="A74" t="s">
        <v>92</v>
      </c>
      <c r="B74" t="s">
        <v>19</v>
      </c>
      <c r="C74" s="2">
        <v>71784500000</v>
      </c>
      <c r="D74" s="2">
        <v>64840400000</v>
      </c>
      <c r="E74" s="2">
        <v>64174500000</v>
      </c>
      <c r="F74" s="2">
        <v>63410500000</v>
      </c>
      <c r="G74" s="2">
        <v>63005300000</v>
      </c>
      <c r="H74" s="2">
        <v>62760800000</v>
      </c>
      <c r="I74" s="2">
        <v>62048400000</v>
      </c>
      <c r="J74" s="2">
        <v>61105600000</v>
      </c>
      <c r="K74" s="2">
        <v>59963800000</v>
      </c>
      <c r="L74" s="2">
        <v>58706400000</v>
      </c>
      <c r="M74" s="2">
        <v>57093700000</v>
      </c>
      <c r="N74" s="2">
        <v>55245800000</v>
      </c>
      <c r="O74" s="2">
        <v>53332000000</v>
      </c>
      <c r="P74" s="2">
        <v>51349900000</v>
      </c>
      <c r="Q74" s="2">
        <v>49396500000</v>
      </c>
      <c r="R74" s="2">
        <v>47374500000</v>
      </c>
      <c r="S74" s="2">
        <v>45432200000</v>
      </c>
      <c r="T74" s="2">
        <v>43295000000</v>
      </c>
      <c r="U74" s="2">
        <v>41472200000</v>
      </c>
      <c r="V74" s="2">
        <v>39823600000</v>
      </c>
      <c r="W74" s="2">
        <v>38310300000</v>
      </c>
      <c r="X74" s="2">
        <v>36936500000</v>
      </c>
      <c r="Y74" s="2">
        <v>35570500000</v>
      </c>
      <c r="Z74" s="2">
        <v>34523100000</v>
      </c>
      <c r="AA74" s="2">
        <v>33620100000</v>
      </c>
      <c r="AB74" s="2">
        <v>32902100000</v>
      </c>
      <c r="AC74" s="2">
        <v>32369400000</v>
      </c>
      <c r="AD74" s="2">
        <v>32283900000</v>
      </c>
      <c r="AE74" s="2">
        <v>32690800000</v>
      </c>
      <c r="AF74" s="2">
        <v>33152200000</v>
      </c>
    </row>
    <row r="75" spans="1:32">
      <c r="A75" t="s">
        <v>93</v>
      </c>
      <c r="B75" t="s">
        <v>19</v>
      </c>
      <c r="C75" s="2">
        <v>432631000000</v>
      </c>
      <c r="D75" s="2">
        <v>380715000000</v>
      </c>
      <c r="E75" s="2">
        <v>366455000000</v>
      </c>
      <c r="F75" s="2">
        <v>350878000000</v>
      </c>
      <c r="G75" s="2">
        <v>340306000000</v>
      </c>
      <c r="H75" s="2">
        <v>330148000000</v>
      </c>
      <c r="I75" s="2">
        <v>317466000000</v>
      </c>
      <c r="J75" s="2">
        <v>306765000000</v>
      </c>
      <c r="K75" s="2">
        <v>292109000000</v>
      </c>
      <c r="L75" s="2">
        <v>277188000000</v>
      </c>
      <c r="M75" s="2">
        <v>260986000000</v>
      </c>
      <c r="N75" s="2">
        <v>244096000000</v>
      </c>
      <c r="O75" s="2">
        <v>227044000000</v>
      </c>
      <c r="P75" s="2">
        <v>210391000000</v>
      </c>
      <c r="Q75" s="2">
        <v>194280000000</v>
      </c>
      <c r="R75" s="2">
        <v>178362000000</v>
      </c>
      <c r="S75" s="2">
        <v>163221000000</v>
      </c>
      <c r="T75" s="2">
        <v>152624000000</v>
      </c>
      <c r="U75" s="2">
        <v>144096000000</v>
      </c>
      <c r="V75" s="2">
        <v>135929000000</v>
      </c>
      <c r="W75" s="2">
        <v>128269000000</v>
      </c>
      <c r="X75" s="2">
        <v>121114000000</v>
      </c>
      <c r="Y75" s="2">
        <v>114289000000</v>
      </c>
      <c r="Z75" s="2">
        <v>109117000000</v>
      </c>
      <c r="AA75" s="2">
        <v>104676000000</v>
      </c>
      <c r="AB75" s="2">
        <v>101133000000</v>
      </c>
      <c r="AC75" s="2">
        <v>98359800000</v>
      </c>
      <c r="AD75" s="2">
        <v>97685500000</v>
      </c>
      <c r="AE75" s="2">
        <v>99235500000</v>
      </c>
      <c r="AF75" s="2">
        <v>101038000000</v>
      </c>
    </row>
    <row r="76" spans="1:32">
      <c r="A76" t="s">
        <v>94</v>
      </c>
      <c r="B76" t="s">
        <v>19</v>
      </c>
      <c r="C76" s="2">
        <v>6022220000</v>
      </c>
      <c r="D76" s="2">
        <v>5439660000</v>
      </c>
      <c r="E76" s="2">
        <v>5383780000</v>
      </c>
      <c r="F76" s="2">
        <v>5319680000</v>
      </c>
      <c r="G76" s="2">
        <v>5285670000</v>
      </c>
      <c r="H76" s="2">
        <v>5265140000</v>
      </c>
      <c r="I76" s="2">
        <v>5205310000</v>
      </c>
      <c r="J76" s="2">
        <v>5126130000</v>
      </c>
      <c r="K76" s="2">
        <v>5030240000</v>
      </c>
      <c r="L76" s="2">
        <v>4924610000</v>
      </c>
      <c r="M76" s="2">
        <v>4789120000</v>
      </c>
      <c r="N76" s="2">
        <v>4633800000</v>
      </c>
      <c r="O76" s="2">
        <v>4472920000</v>
      </c>
      <c r="P76" s="2">
        <v>4306280000</v>
      </c>
      <c r="Q76" s="2">
        <v>4142000000</v>
      </c>
      <c r="R76" s="2">
        <v>3971920000</v>
      </c>
      <c r="S76" s="2">
        <v>3808480000</v>
      </c>
      <c r="T76" s="2">
        <v>3628610000</v>
      </c>
      <c r="U76" s="2">
        <v>3475120000</v>
      </c>
      <c r="V76" s="2">
        <v>3336210000</v>
      </c>
      <c r="W76" s="2">
        <v>3208610000</v>
      </c>
      <c r="X76" s="2">
        <v>3092700000</v>
      </c>
      <c r="Y76" s="2">
        <v>2977430000</v>
      </c>
      <c r="Z76" s="2">
        <v>2888900000</v>
      </c>
      <c r="AA76" s="2">
        <v>2812510000</v>
      </c>
      <c r="AB76" s="2">
        <v>2751640000</v>
      </c>
      <c r="AC76" s="2">
        <v>2706330000</v>
      </c>
      <c r="AD76" s="2">
        <v>2698610000</v>
      </c>
      <c r="AE76" s="2">
        <v>2732260000</v>
      </c>
      <c r="AF76" s="2">
        <v>2770510000</v>
      </c>
    </row>
    <row r="77" spans="1:32">
      <c r="A77" t="s">
        <v>95</v>
      </c>
      <c r="B77" t="s">
        <v>19</v>
      </c>
      <c r="C77" s="2">
        <v>13460500000</v>
      </c>
      <c r="D77" s="2">
        <v>11845300000</v>
      </c>
      <c r="E77" s="2">
        <v>12285900000</v>
      </c>
      <c r="F77" s="2">
        <v>13793700000</v>
      </c>
      <c r="G77" s="2">
        <v>12550300000</v>
      </c>
      <c r="H77" s="2">
        <v>12064500000</v>
      </c>
      <c r="I77" s="2">
        <v>11884900000</v>
      </c>
      <c r="J77" s="2">
        <v>8844120000</v>
      </c>
      <c r="K77" s="2">
        <v>9027140000</v>
      </c>
      <c r="L77" s="2">
        <v>9129630000</v>
      </c>
      <c r="M77" s="2">
        <v>8939990000</v>
      </c>
      <c r="N77" s="2">
        <v>8365860000</v>
      </c>
      <c r="O77" s="2">
        <v>7982120000</v>
      </c>
      <c r="P77" s="2">
        <v>7333180000</v>
      </c>
      <c r="Q77" s="2">
        <v>6676550000</v>
      </c>
      <c r="R77" s="2">
        <v>6036800000</v>
      </c>
      <c r="S77" s="2">
        <v>5422060000</v>
      </c>
      <c r="T77" s="2">
        <v>4965400000</v>
      </c>
      <c r="U77" s="2">
        <v>4598050000</v>
      </c>
      <c r="V77" s="2">
        <v>4228550000</v>
      </c>
      <c r="W77" s="2">
        <v>3880350000</v>
      </c>
      <c r="X77" s="2">
        <v>3555030000</v>
      </c>
      <c r="Y77" s="2">
        <v>3248440000</v>
      </c>
      <c r="Z77" s="2">
        <v>2998490000</v>
      </c>
      <c r="AA77" s="2">
        <v>2775770000</v>
      </c>
      <c r="AB77" s="2">
        <v>2578670000</v>
      </c>
      <c r="AC77" s="2">
        <v>2404330000</v>
      </c>
      <c r="AD77" s="2">
        <v>2284760000</v>
      </c>
      <c r="AE77" s="2">
        <v>2214740000</v>
      </c>
      <c r="AF77" s="2">
        <v>2140660000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6641710</v>
      </c>
      <c r="N80" s="2">
        <v>5773790</v>
      </c>
      <c r="O80" s="2">
        <v>4948870</v>
      </c>
      <c r="P80" s="2">
        <v>4166110</v>
      </c>
      <c r="Q80" s="2">
        <v>3444440</v>
      </c>
      <c r="R80" s="2">
        <v>2774310</v>
      </c>
      <c r="S80" s="2">
        <v>2174590</v>
      </c>
      <c r="T80" s="2">
        <v>2100210</v>
      </c>
      <c r="U80" s="2">
        <v>2005790</v>
      </c>
      <c r="V80" s="2">
        <v>1922400</v>
      </c>
      <c r="W80" s="2">
        <v>1842590</v>
      </c>
      <c r="X80" s="2">
        <v>1766240</v>
      </c>
      <c r="Y80" s="2">
        <v>1690220</v>
      </c>
      <c r="Z80" s="2">
        <v>1636270</v>
      </c>
      <c r="AA80" s="2">
        <v>1598630</v>
      </c>
      <c r="AB80" s="2">
        <v>1573840</v>
      </c>
      <c r="AC80" s="2">
        <v>1560590</v>
      </c>
      <c r="AD80" s="2">
        <v>1584170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24048200</v>
      </c>
      <c r="E83" s="2">
        <v>23796900</v>
      </c>
      <c r="F83" s="2">
        <v>23258600</v>
      </c>
      <c r="G83" s="2">
        <v>22552100</v>
      </c>
      <c r="H83" s="2">
        <v>21860500</v>
      </c>
      <c r="I83" s="2">
        <v>21159600</v>
      </c>
      <c r="J83" s="2">
        <v>20386600</v>
      </c>
      <c r="K83" s="2">
        <v>19517400</v>
      </c>
      <c r="L83" s="2">
        <v>18581900</v>
      </c>
      <c r="M83" s="2">
        <v>17587500</v>
      </c>
      <c r="N83" s="2">
        <v>16536700</v>
      </c>
      <c r="O83" s="2">
        <v>15544600</v>
      </c>
      <c r="P83" s="2">
        <v>14610000</v>
      </c>
      <c r="Q83" s="2">
        <v>13678000</v>
      </c>
      <c r="R83" s="2">
        <v>12748100</v>
      </c>
      <c r="S83" s="2">
        <v>11844800</v>
      </c>
      <c r="T83" s="2">
        <v>11500600</v>
      </c>
      <c r="U83" s="2">
        <v>10950700</v>
      </c>
      <c r="V83" s="2">
        <v>10516300</v>
      </c>
      <c r="W83" s="2">
        <v>10071000</v>
      </c>
      <c r="X83" s="2">
        <v>9709560</v>
      </c>
      <c r="Y83" s="2">
        <v>9431420</v>
      </c>
      <c r="Z83" s="2">
        <v>9235690</v>
      </c>
      <c r="AA83" s="2">
        <v>9088190</v>
      </c>
      <c r="AB83" s="2">
        <v>9028030</v>
      </c>
      <c r="AC83" s="2">
        <v>9026790</v>
      </c>
      <c r="AD83" s="2">
        <v>9092280</v>
      </c>
      <c r="AE83" s="2">
        <v>9218200</v>
      </c>
      <c r="AF83" s="2">
        <v>9318040</v>
      </c>
    </row>
    <row r="84" spans="1:32">
      <c r="A84" t="s">
        <v>102</v>
      </c>
      <c r="B84" t="s">
        <v>19</v>
      </c>
      <c r="C84" s="2">
        <v>91925700000</v>
      </c>
      <c r="D84" s="2">
        <v>93636400000</v>
      </c>
      <c r="E84" s="2">
        <v>93889000000</v>
      </c>
      <c r="F84" s="2">
        <v>92735800000</v>
      </c>
      <c r="G84" s="2">
        <v>90970800000</v>
      </c>
      <c r="H84" s="2">
        <v>89239300000</v>
      </c>
      <c r="I84" s="2">
        <v>87392800000</v>
      </c>
      <c r="J84" s="2">
        <v>85159000000</v>
      </c>
      <c r="K84" s="2">
        <v>82440900000</v>
      </c>
      <c r="L84" s="2">
        <v>79346900000</v>
      </c>
      <c r="M84" s="2">
        <v>75923000000</v>
      </c>
      <c r="N84" s="2">
        <v>72182100000</v>
      </c>
      <c r="O84" s="2">
        <v>68574100000</v>
      </c>
      <c r="P84" s="2">
        <v>65060800000</v>
      </c>
      <c r="Q84" s="2">
        <v>61432500000</v>
      </c>
      <c r="R84" s="2">
        <v>57670900000</v>
      </c>
      <c r="S84" s="2">
        <v>53904200000</v>
      </c>
      <c r="T84" s="2">
        <v>50293000000</v>
      </c>
      <c r="U84" s="2">
        <v>46738000000</v>
      </c>
      <c r="V84" s="2">
        <v>43323500000</v>
      </c>
      <c r="W84" s="2">
        <v>40071700000</v>
      </c>
      <c r="X84" s="2">
        <v>36981800000</v>
      </c>
      <c r="Y84" s="2">
        <v>34205400000</v>
      </c>
      <c r="Z84" s="2">
        <v>31816300000</v>
      </c>
      <c r="AA84" s="2">
        <v>29699800000</v>
      </c>
      <c r="AB84" s="2">
        <v>28049700000</v>
      </c>
      <c r="AC84" s="2">
        <v>26751400000</v>
      </c>
      <c r="AD84" s="2">
        <v>25823500000</v>
      </c>
      <c r="AE84" s="2">
        <v>25236600000</v>
      </c>
      <c r="AF84" s="2">
        <v>24651500000</v>
      </c>
    </row>
    <row r="85" spans="1:32">
      <c r="A85" t="s">
        <v>103</v>
      </c>
      <c r="B85" t="s">
        <v>19</v>
      </c>
      <c r="C85" s="2">
        <v>1285540000</v>
      </c>
      <c r="D85" s="2">
        <v>1298890000</v>
      </c>
      <c r="E85" s="2">
        <v>1302200000</v>
      </c>
      <c r="F85" s="2">
        <v>1292930000</v>
      </c>
      <c r="G85" s="2">
        <v>1295580000</v>
      </c>
      <c r="H85" s="2">
        <v>1303270000</v>
      </c>
      <c r="I85" s="2">
        <v>1312380000</v>
      </c>
      <c r="J85" s="2">
        <v>1333560000</v>
      </c>
      <c r="K85" s="2">
        <v>1333800000</v>
      </c>
      <c r="L85" s="2">
        <v>1328620000</v>
      </c>
      <c r="M85" s="2">
        <v>1316480000</v>
      </c>
      <c r="N85" s="2">
        <v>1296900000</v>
      </c>
      <c r="O85" s="2">
        <v>1283620000</v>
      </c>
      <c r="P85" s="2">
        <v>1279280000</v>
      </c>
      <c r="Q85" s="2">
        <v>1275520000</v>
      </c>
      <c r="R85" s="2">
        <v>1271910000</v>
      </c>
      <c r="S85" s="2">
        <v>1270600000</v>
      </c>
      <c r="T85" s="2">
        <v>1284580000</v>
      </c>
      <c r="U85" s="2">
        <v>1304500000</v>
      </c>
      <c r="V85" s="2">
        <v>1315320000</v>
      </c>
      <c r="W85" s="2">
        <v>1319370000</v>
      </c>
      <c r="X85" s="2">
        <v>1319050000</v>
      </c>
      <c r="Y85" s="2">
        <v>1317650000</v>
      </c>
      <c r="Z85" s="2">
        <v>1319510000</v>
      </c>
      <c r="AA85" s="2">
        <v>1323200000</v>
      </c>
      <c r="AB85" s="2">
        <v>1336930000</v>
      </c>
      <c r="AC85" s="2">
        <v>1358630000</v>
      </c>
      <c r="AD85" s="2">
        <v>1391780000</v>
      </c>
      <c r="AE85" s="2">
        <v>1437230000</v>
      </c>
      <c r="AF85" s="2">
        <v>1482000000</v>
      </c>
    </row>
    <row r="86" spans="1:32">
      <c r="A86" t="s">
        <v>104</v>
      </c>
      <c r="B86" t="s">
        <v>19</v>
      </c>
      <c r="C86" s="2">
        <v>7711630000</v>
      </c>
      <c r="D86" s="2">
        <v>7855050000</v>
      </c>
      <c r="E86" s="2">
        <v>7876100000</v>
      </c>
      <c r="F86" s="2">
        <v>7779230000</v>
      </c>
      <c r="G86" s="2">
        <v>7630990000</v>
      </c>
      <c r="H86" s="2">
        <v>7485490000</v>
      </c>
      <c r="I86" s="2">
        <v>7330210000</v>
      </c>
      <c r="J86" s="2">
        <v>7142440000</v>
      </c>
      <c r="K86" s="2">
        <v>6913920000</v>
      </c>
      <c r="L86" s="2">
        <v>6653800000</v>
      </c>
      <c r="M86" s="2">
        <v>6365870000</v>
      </c>
      <c r="N86" s="2">
        <v>6051230000</v>
      </c>
      <c r="O86" s="2">
        <v>5747720000</v>
      </c>
      <c r="P86" s="2">
        <v>5452180000</v>
      </c>
      <c r="Q86" s="2">
        <v>5147000000</v>
      </c>
      <c r="R86" s="2">
        <v>4830670000</v>
      </c>
      <c r="S86" s="2">
        <v>4513930000</v>
      </c>
      <c r="T86" s="2">
        <v>4210300000</v>
      </c>
      <c r="U86" s="2">
        <v>3911430000</v>
      </c>
      <c r="V86" s="2">
        <v>3624400000</v>
      </c>
      <c r="W86" s="2">
        <v>3351030000</v>
      </c>
      <c r="X86" s="2">
        <v>3091270000</v>
      </c>
      <c r="Y86" s="2">
        <v>2857910000</v>
      </c>
      <c r="Z86" s="2">
        <v>2657180000</v>
      </c>
      <c r="AA86" s="2">
        <v>2479310000</v>
      </c>
      <c r="AB86" s="2">
        <v>2340690000</v>
      </c>
      <c r="AC86" s="2">
        <v>2231660000</v>
      </c>
      <c r="AD86" s="2">
        <v>2153840000</v>
      </c>
      <c r="AE86" s="2">
        <v>2104780000</v>
      </c>
      <c r="AF86" s="2">
        <v>2055870000</v>
      </c>
    </row>
    <row r="87" spans="1:32">
      <c r="A87" t="s">
        <v>105</v>
      </c>
      <c r="B87" t="s">
        <v>19</v>
      </c>
      <c r="C87" s="2">
        <v>39997200</v>
      </c>
      <c r="D87" s="2">
        <v>40412600</v>
      </c>
      <c r="E87" s="2">
        <v>43657900</v>
      </c>
      <c r="F87" s="2">
        <v>50827600</v>
      </c>
      <c r="G87" s="2">
        <v>47780200</v>
      </c>
      <c r="H87" s="2">
        <v>47625000</v>
      </c>
      <c r="I87" s="2">
        <v>49131200</v>
      </c>
      <c r="J87" s="2">
        <v>38446900</v>
      </c>
      <c r="K87" s="2">
        <v>41218900</v>
      </c>
      <c r="L87" s="2">
        <v>43760100</v>
      </c>
      <c r="M87" s="2">
        <v>45095400</v>
      </c>
      <c r="N87" s="2">
        <v>44448600</v>
      </c>
      <c r="O87" s="2">
        <v>45127900</v>
      </c>
      <c r="P87" s="2">
        <v>44589200</v>
      </c>
      <c r="Q87" s="2">
        <v>43833900</v>
      </c>
      <c r="R87" s="2">
        <v>43048800</v>
      </c>
      <c r="S87" s="2">
        <v>42208400</v>
      </c>
      <c r="T87" s="2">
        <v>41792100</v>
      </c>
      <c r="U87" s="2">
        <v>41626300</v>
      </c>
      <c r="V87" s="2">
        <v>40917700</v>
      </c>
      <c r="W87" s="2">
        <v>39913000</v>
      </c>
      <c r="X87" s="2">
        <v>38717700</v>
      </c>
      <c r="Y87" s="2">
        <v>37451300</v>
      </c>
      <c r="Z87" s="2">
        <v>36259700</v>
      </c>
      <c r="AA87" s="2">
        <v>35088400</v>
      </c>
      <c r="AB87" s="2">
        <v>34088900</v>
      </c>
      <c r="AC87" s="2">
        <v>33210600</v>
      </c>
      <c r="AD87" s="2">
        <v>32552300</v>
      </c>
      <c r="AE87" s="2">
        <v>32076000</v>
      </c>
      <c r="AF87" s="2">
        <v>31398600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25586800</v>
      </c>
      <c r="E90" s="2">
        <v>25506500</v>
      </c>
      <c r="F90" s="2">
        <v>25140000</v>
      </c>
      <c r="G90" s="2">
        <v>24702400</v>
      </c>
      <c r="H90" s="2">
        <v>24331900</v>
      </c>
      <c r="I90" s="2">
        <v>23978600</v>
      </c>
      <c r="J90" s="2">
        <v>23553400</v>
      </c>
      <c r="K90" s="2">
        <v>23009900</v>
      </c>
      <c r="L90" s="2">
        <v>22374200</v>
      </c>
      <c r="M90" s="2">
        <v>21639000</v>
      </c>
      <c r="N90" s="2">
        <v>20796200</v>
      </c>
      <c r="O90" s="2">
        <v>20017600</v>
      </c>
      <c r="P90" s="2">
        <v>19296600</v>
      </c>
      <c r="Q90" s="2">
        <v>18553600</v>
      </c>
      <c r="R90" s="2">
        <v>17786500</v>
      </c>
      <c r="S90" s="2">
        <v>17031700</v>
      </c>
      <c r="T90" s="2">
        <v>16805600</v>
      </c>
      <c r="U90" s="2">
        <v>16235500</v>
      </c>
      <c r="V90" s="2">
        <v>15664700</v>
      </c>
      <c r="W90" s="2">
        <v>15054900</v>
      </c>
      <c r="X90" s="2">
        <v>14402100</v>
      </c>
      <c r="Y90" s="2">
        <v>13776600</v>
      </c>
      <c r="Z90" s="2">
        <v>13241400</v>
      </c>
      <c r="AA90" s="2">
        <v>12764900</v>
      </c>
      <c r="AB90" s="2">
        <v>12434500</v>
      </c>
      <c r="AC90" s="2">
        <v>12217500</v>
      </c>
      <c r="AD90" s="2">
        <v>12137400</v>
      </c>
      <c r="AE90" s="2">
        <v>12191700</v>
      </c>
      <c r="AF90" s="2">
        <v>12240400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6517570</v>
      </c>
      <c r="G93" s="2">
        <v>6115510</v>
      </c>
      <c r="H93" s="2">
        <v>5725860</v>
      </c>
      <c r="I93" s="2">
        <v>5306760</v>
      </c>
      <c r="J93" s="2">
        <v>4873110</v>
      </c>
      <c r="K93" s="2">
        <v>4431000</v>
      </c>
      <c r="L93" s="2">
        <v>3986150</v>
      </c>
      <c r="M93" s="2">
        <v>3535030</v>
      </c>
      <c r="N93" s="2">
        <v>3083530</v>
      </c>
      <c r="O93" s="2">
        <v>2635650</v>
      </c>
      <c r="P93" s="2">
        <v>2196050</v>
      </c>
      <c r="Q93" s="2">
        <v>1773470</v>
      </c>
      <c r="R93" s="2">
        <v>1368640</v>
      </c>
      <c r="S93">
        <v>994376</v>
      </c>
      <c r="T93">
        <v>909576</v>
      </c>
      <c r="U93">
        <v>827549</v>
      </c>
      <c r="V93">
        <v>757484</v>
      </c>
      <c r="W93">
        <v>686523</v>
      </c>
      <c r="X93">
        <v>625982</v>
      </c>
      <c r="Y93">
        <v>570962</v>
      </c>
      <c r="Z93">
        <v>528455</v>
      </c>
      <c r="AA93">
        <v>492519</v>
      </c>
      <c r="AB93">
        <v>461762</v>
      </c>
      <c r="AC93">
        <v>436638</v>
      </c>
      <c r="AD93">
        <v>423409</v>
      </c>
      <c r="AE93">
        <v>423572</v>
      </c>
      <c r="AF93">
        <v>424516</v>
      </c>
    </row>
    <row r="94" spans="1:32">
      <c r="A94" t="s">
        <v>112</v>
      </c>
      <c r="B94" t="s">
        <v>19</v>
      </c>
      <c r="C94" s="2">
        <v>9358500000</v>
      </c>
      <c r="D94" s="2">
        <v>8453200000</v>
      </c>
      <c r="E94" s="2">
        <v>8366380000</v>
      </c>
      <c r="F94" s="2">
        <v>8266790000</v>
      </c>
      <c r="G94" s="2">
        <v>8213960000</v>
      </c>
      <c r="H94" s="2">
        <v>8182090000</v>
      </c>
      <c r="I94" s="2">
        <v>8089210000</v>
      </c>
      <c r="J94" s="2">
        <v>7966300000</v>
      </c>
      <c r="K94" s="2">
        <v>7817440000</v>
      </c>
      <c r="L94" s="2">
        <v>7653510000</v>
      </c>
      <c r="M94" s="2">
        <v>7443270000</v>
      </c>
      <c r="N94" s="2">
        <v>7202350000</v>
      </c>
      <c r="O94" s="2">
        <v>6952850000</v>
      </c>
      <c r="P94" s="2">
        <v>6694460000</v>
      </c>
      <c r="Q94" s="2">
        <v>6439780000</v>
      </c>
      <c r="R94" s="2">
        <v>6176180000</v>
      </c>
      <c r="S94" s="2">
        <v>5922970000</v>
      </c>
      <c r="T94" s="2">
        <v>5644340000</v>
      </c>
      <c r="U94" s="2">
        <v>5406700000</v>
      </c>
      <c r="V94" s="2">
        <v>5191780000</v>
      </c>
      <c r="W94" s="2">
        <v>4994490000</v>
      </c>
      <c r="X94" s="2">
        <v>4815390000</v>
      </c>
      <c r="Y94" s="2">
        <v>4637300000</v>
      </c>
      <c r="Z94" s="2">
        <v>4500750000</v>
      </c>
      <c r="AA94" s="2">
        <v>4383030000</v>
      </c>
      <c r="AB94" s="2">
        <v>4289420000</v>
      </c>
      <c r="AC94" s="2">
        <v>4219980000</v>
      </c>
      <c r="AD94" s="2">
        <v>4208830000</v>
      </c>
      <c r="AE94" s="2">
        <v>4261870000</v>
      </c>
      <c r="AF94" s="2">
        <v>4322030000</v>
      </c>
    </row>
    <row r="95" spans="1:32">
      <c r="A95" t="s">
        <v>113</v>
      </c>
      <c r="B95" t="s">
        <v>19</v>
      </c>
      <c r="C95" s="2">
        <v>27728000000</v>
      </c>
      <c r="D95" s="2">
        <v>24400700000</v>
      </c>
      <c r="E95" s="2">
        <v>23486700000</v>
      </c>
      <c r="F95" s="2">
        <v>22488400000</v>
      </c>
      <c r="G95" s="2">
        <v>21810800000</v>
      </c>
      <c r="H95" s="2">
        <v>21159700000</v>
      </c>
      <c r="I95" s="2">
        <v>20346900000</v>
      </c>
      <c r="J95" s="2">
        <v>19661100000</v>
      </c>
      <c r="K95" s="2">
        <v>18721800000</v>
      </c>
      <c r="L95" s="2">
        <v>17765400000</v>
      </c>
      <c r="M95" s="2">
        <v>16727000000</v>
      </c>
      <c r="N95" s="2">
        <v>15644500000</v>
      </c>
      <c r="O95" s="2">
        <v>14551700000</v>
      </c>
      <c r="P95" s="2">
        <v>13484300000</v>
      </c>
      <c r="Q95" s="2">
        <v>12451700000</v>
      </c>
      <c r="R95" s="2">
        <v>11431500000</v>
      </c>
      <c r="S95" s="2">
        <v>10461100000</v>
      </c>
      <c r="T95" s="2">
        <v>9781920000</v>
      </c>
      <c r="U95" s="2">
        <v>9235340000</v>
      </c>
      <c r="V95" s="2">
        <v>8711910000</v>
      </c>
      <c r="W95" s="2">
        <v>8220990000</v>
      </c>
      <c r="X95" s="2">
        <v>7762410000</v>
      </c>
      <c r="Y95" s="2">
        <v>7325000000</v>
      </c>
      <c r="Z95" s="2">
        <v>6993480000</v>
      </c>
      <c r="AA95" s="2">
        <v>6708860000</v>
      </c>
      <c r="AB95" s="2">
        <v>6481800000</v>
      </c>
      <c r="AC95" s="2">
        <v>6304050000</v>
      </c>
      <c r="AD95" s="2">
        <v>6260830000</v>
      </c>
      <c r="AE95" s="2">
        <v>6360170000</v>
      </c>
      <c r="AF95" s="2">
        <v>6475710000</v>
      </c>
    </row>
    <row r="96" spans="1:32">
      <c r="A96" t="s">
        <v>114</v>
      </c>
      <c r="B96" t="s">
        <v>19</v>
      </c>
      <c r="C96" s="2">
        <v>785113000</v>
      </c>
      <c r="D96" s="2">
        <v>709164000</v>
      </c>
      <c r="E96" s="2">
        <v>701880000</v>
      </c>
      <c r="F96" s="2">
        <v>693524000</v>
      </c>
      <c r="G96" s="2">
        <v>689089000</v>
      </c>
      <c r="H96" s="2">
        <v>686413000</v>
      </c>
      <c r="I96" s="2">
        <v>678613000</v>
      </c>
      <c r="J96" s="2">
        <v>668291000</v>
      </c>
      <c r="K96" s="2">
        <v>655788000</v>
      </c>
      <c r="L96" s="2">
        <v>642018000</v>
      </c>
      <c r="M96" s="2">
        <v>624354000</v>
      </c>
      <c r="N96" s="2">
        <v>604105000</v>
      </c>
      <c r="O96" s="2">
        <v>583132000</v>
      </c>
      <c r="P96" s="2">
        <v>561407000</v>
      </c>
      <c r="Q96" s="2">
        <v>539989000</v>
      </c>
      <c r="R96" s="2">
        <v>517817000</v>
      </c>
      <c r="S96" s="2">
        <v>496509000</v>
      </c>
      <c r="T96" s="2">
        <v>473060000</v>
      </c>
      <c r="U96" s="2">
        <v>453049000</v>
      </c>
      <c r="V96" s="2">
        <v>434939000</v>
      </c>
      <c r="W96" s="2">
        <v>418305000</v>
      </c>
      <c r="X96" s="2">
        <v>403194000</v>
      </c>
      <c r="Y96" s="2">
        <v>388165000</v>
      </c>
      <c r="Z96" s="2">
        <v>376625000</v>
      </c>
      <c r="AA96" s="2">
        <v>366665000</v>
      </c>
      <c r="AB96" s="2">
        <v>358730000</v>
      </c>
      <c r="AC96" s="2">
        <v>352823000</v>
      </c>
      <c r="AD96" s="2">
        <v>351816000</v>
      </c>
      <c r="AE96" s="2">
        <v>356204000</v>
      </c>
      <c r="AF96" s="2">
        <v>361189000</v>
      </c>
    </row>
    <row r="97" spans="1:32">
      <c r="A97" t="s">
        <v>115</v>
      </c>
      <c r="B97" t="s">
        <v>19</v>
      </c>
      <c r="C97" s="2">
        <v>862708000</v>
      </c>
      <c r="D97" s="2">
        <v>759182000</v>
      </c>
      <c r="E97" s="2">
        <v>787424000</v>
      </c>
      <c r="F97" s="2">
        <v>884060000</v>
      </c>
      <c r="G97" s="2">
        <v>804371000</v>
      </c>
      <c r="H97" s="2">
        <v>773235000</v>
      </c>
      <c r="I97" s="2">
        <v>761723000</v>
      </c>
      <c r="J97" s="2">
        <v>566835000</v>
      </c>
      <c r="K97" s="2">
        <v>578565000</v>
      </c>
      <c r="L97" s="2">
        <v>585133000</v>
      </c>
      <c r="M97" s="2">
        <v>572979000</v>
      </c>
      <c r="N97" s="2">
        <v>536182000</v>
      </c>
      <c r="O97" s="2">
        <v>511588000</v>
      </c>
      <c r="P97" s="2">
        <v>469996000</v>
      </c>
      <c r="Q97" s="2">
        <v>427911000</v>
      </c>
      <c r="R97" s="2">
        <v>386909000</v>
      </c>
      <c r="S97" s="2">
        <v>347509000</v>
      </c>
      <c r="T97" s="2">
        <v>318241000</v>
      </c>
      <c r="U97" s="2">
        <v>294697000</v>
      </c>
      <c r="V97" s="2">
        <v>271015000</v>
      </c>
      <c r="W97" s="2">
        <v>248698000</v>
      </c>
      <c r="X97" s="2">
        <v>227848000</v>
      </c>
      <c r="Y97" s="2">
        <v>208198000</v>
      </c>
      <c r="Z97" s="2">
        <v>192178000</v>
      </c>
      <c r="AA97" s="2">
        <v>177904000</v>
      </c>
      <c r="AB97" s="2">
        <v>165272000</v>
      </c>
      <c r="AC97" s="2">
        <v>154098000</v>
      </c>
      <c r="AD97" s="2">
        <v>146434000</v>
      </c>
      <c r="AE97" s="2">
        <v>141946000</v>
      </c>
      <c r="AF97" s="2">
        <v>137198000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671568</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9637820</v>
      </c>
      <c r="E103" s="2">
        <v>9537110</v>
      </c>
      <c r="F103" s="2">
        <v>9321370</v>
      </c>
      <c r="G103" s="2">
        <v>9038240</v>
      </c>
      <c r="H103" s="2">
        <v>8761060</v>
      </c>
      <c r="I103" s="2">
        <v>8480170</v>
      </c>
      <c r="J103" s="2">
        <v>8170370</v>
      </c>
      <c r="K103" s="2">
        <v>7822030</v>
      </c>
      <c r="L103" s="2">
        <v>7447090</v>
      </c>
      <c r="M103" s="2">
        <v>7048570</v>
      </c>
      <c r="N103" s="2">
        <v>6627430</v>
      </c>
      <c r="O103" s="2">
        <v>6229830</v>
      </c>
      <c r="P103" s="2">
        <v>5855280</v>
      </c>
      <c r="Q103" s="2">
        <v>5481770</v>
      </c>
      <c r="R103" s="2">
        <v>5109090</v>
      </c>
      <c r="S103" s="2">
        <v>4747040</v>
      </c>
      <c r="T103" s="2">
        <v>4609110</v>
      </c>
      <c r="U103" s="2">
        <v>4388730</v>
      </c>
      <c r="V103" s="2">
        <v>4214620</v>
      </c>
      <c r="W103" s="2">
        <v>4036160</v>
      </c>
      <c r="X103" s="2">
        <v>3891310</v>
      </c>
      <c r="Y103" s="2">
        <v>3779840</v>
      </c>
      <c r="Z103" s="2">
        <v>3701400</v>
      </c>
      <c r="AA103" s="2">
        <v>3642290</v>
      </c>
      <c r="AB103" s="2">
        <v>3618180</v>
      </c>
      <c r="AC103" s="2">
        <v>3617680</v>
      </c>
      <c r="AD103" s="2">
        <v>3643930</v>
      </c>
      <c r="AE103" s="2">
        <v>3694390</v>
      </c>
      <c r="AF103" s="2">
        <v>3734400</v>
      </c>
    </row>
    <row r="104" spans="1:32">
      <c r="A104" t="s">
        <v>122</v>
      </c>
      <c r="B104" t="s">
        <v>19</v>
      </c>
      <c r="C104" s="2">
        <v>26379100000</v>
      </c>
      <c r="D104" s="2">
        <v>26870000000</v>
      </c>
      <c r="E104" s="2">
        <v>26942500000</v>
      </c>
      <c r="F104" s="2">
        <v>26611600000</v>
      </c>
      <c r="G104" s="2">
        <v>26105100000</v>
      </c>
      <c r="H104" s="2">
        <v>25608200000</v>
      </c>
      <c r="I104" s="2">
        <v>25078300000</v>
      </c>
      <c r="J104" s="2">
        <v>24437300000</v>
      </c>
      <c r="K104" s="2">
        <v>23657400000</v>
      </c>
      <c r="L104" s="2">
        <v>22769500000</v>
      </c>
      <c r="M104" s="2">
        <v>21787000000</v>
      </c>
      <c r="N104" s="2">
        <v>20713500000</v>
      </c>
      <c r="O104" s="2">
        <v>19678100000</v>
      </c>
      <c r="P104" s="2">
        <v>18669900000</v>
      </c>
      <c r="Q104" s="2">
        <v>17628700000</v>
      </c>
      <c r="R104" s="2">
        <v>16549300000</v>
      </c>
      <c r="S104" s="2">
        <v>15468400000</v>
      </c>
      <c r="T104" s="2">
        <v>14432100000</v>
      </c>
      <c r="U104" s="2">
        <v>13412000000</v>
      </c>
      <c r="V104" s="2">
        <v>12432200000</v>
      </c>
      <c r="W104" s="2">
        <v>11499000000</v>
      </c>
      <c r="X104" s="2">
        <v>10612400000</v>
      </c>
      <c r="Y104" s="2">
        <v>9815630000</v>
      </c>
      <c r="Z104" s="2">
        <v>9130060000</v>
      </c>
      <c r="AA104" s="2">
        <v>8522690000</v>
      </c>
      <c r="AB104" s="2">
        <v>8049180000</v>
      </c>
      <c r="AC104" s="2">
        <v>7676620000</v>
      </c>
      <c r="AD104" s="2">
        <v>7410350000</v>
      </c>
      <c r="AE104" s="2">
        <v>7241940000</v>
      </c>
      <c r="AF104" s="2">
        <v>7074040000</v>
      </c>
    </row>
    <row r="105" spans="1:32">
      <c r="A105" t="s">
        <v>123</v>
      </c>
      <c r="B105" t="s">
        <v>19</v>
      </c>
      <c r="C105" s="2">
        <v>906693000</v>
      </c>
      <c r="D105" s="2">
        <v>916109000</v>
      </c>
      <c r="E105" s="2">
        <v>918442000</v>
      </c>
      <c r="F105" s="2">
        <v>911908000</v>
      </c>
      <c r="G105" s="2">
        <v>913771000</v>
      </c>
      <c r="H105" s="2">
        <v>919197000</v>
      </c>
      <c r="I105" s="2">
        <v>925622000</v>
      </c>
      <c r="J105" s="2">
        <v>940560000</v>
      </c>
      <c r="K105" s="2">
        <v>940733000</v>
      </c>
      <c r="L105" s="2">
        <v>937074000</v>
      </c>
      <c r="M105" s="2">
        <v>928512000</v>
      </c>
      <c r="N105" s="2">
        <v>914707000</v>
      </c>
      <c r="O105" s="2">
        <v>905341000</v>
      </c>
      <c r="P105" s="2">
        <v>902276000</v>
      </c>
      <c r="Q105" s="2">
        <v>899625000</v>
      </c>
      <c r="R105" s="2">
        <v>897080000</v>
      </c>
      <c r="S105" s="2">
        <v>896157000</v>
      </c>
      <c r="T105" s="2">
        <v>906017000</v>
      </c>
      <c r="U105" s="2">
        <v>920069000</v>
      </c>
      <c r="V105" s="2">
        <v>927697000</v>
      </c>
      <c r="W105" s="2">
        <v>930554000</v>
      </c>
      <c r="X105" s="2">
        <v>930328000</v>
      </c>
      <c r="Y105" s="2">
        <v>929337000</v>
      </c>
      <c r="Z105" s="2">
        <v>930654000</v>
      </c>
      <c r="AA105" s="2">
        <v>933258000</v>
      </c>
      <c r="AB105" s="2">
        <v>942941000</v>
      </c>
      <c r="AC105" s="2">
        <v>958241000</v>
      </c>
      <c r="AD105" s="2">
        <v>981628000</v>
      </c>
      <c r="AE105" s="2">
        <v>1013680000</v>
      </c>
      <c r="AF105" s="2">
        <v>1045260000</v>
      </c>
    </row>
    <row r="106" spans="1:32">
      <c r="A106" t="s">
        <v>124</v>
      </c>
      <c r="B106" t="s">
        <v>19</v>
      </c>
      <c r="C106" s="2">
        <v>2212940000</v>
      </c>
      <c r="D106" s="2">
        <v>2254100000</v>
      </c>
      <c r="E106" s="2">
        <v>2260140000</v>
      </c>
      <c r="F106" s="2">
        <v>2232340000</v>
      </c>
      <c r="G106" s="2">
        <v>2189800000</v>
      </c>
      <c r="H106" s="2">
        <v>2148050000</v>
      </c>
      <c r="I106" s="2">
        <v>2103490000</v>
      </c>
      <c r="J106" s="2">
        <v>2049600000</v>
      </c>
      <c r="K106" s="2">
        <v>1984030000</v>
      </c>
      <c r="L106" s="2">
        <v>1909380000</v>
      </c>
      <c r="M106" s="2">
        <v>1826760000</v>
      </c>
      <c r="N106" s="2">
        <v>1736470000</v>
      </c>
      <c r="O106" s="2">
        <v>1649370000</v>
      </c>
      <c r="P106" s="2">
        <v>1564570000</v>
      </c>
      <c r="Q106" s="2">
        <v>1476990000</v>
      </c>
      <c r="R106" s="2">
        <v>1386220000</v>
      </c>
      <c r="S106" s="2">
        <v>1295320000</v>
      </c>
      <c r="T106" s="2">
        <v>1208190000</v>
      </c>
      <c r="U106" s="2">
        <v>1122430000</v>
      </c>
      <c r="V106" s="2">
        <v>1040060000</v>
      </c>
      <c r="W106" s="2">
        <v>961615000</v>
      </c>
      <c r="X106" s="2">
        <v>887076000</v>
      </c>
      <c r="Y106" s="2">
        <v>820109000</v>
      </c>
      <c r="Z106" s="2">
        <v>762507000</v>
      </c>
      <c r="AA106" s="2">
        <v>711465000</v>
      </c>
      <c r="AB106" s="2">
        <v>671688000</v>
      </c>
      <c r="AC106" s="2">
        <v>640399000</v>
      </c>
      <c r="AD106" s="2">
        <v>618069000</v>
      </c>
      <c r="AE106" s="2">
        <v>603991000</v>
      </c>
      <c r="AF106" s="2">
        <v>589957000</v>
      </c>
    </row>
    <row r="107" spans="1:32">
      <c r="A107" t="s">
        <v>125</v>
      </c>
      <c r="B107" t="s">
        <v>19</v>
      </c>
      <c r="C107" s="2">
        <v>28210100</v>
      </c>
      <c r="D107" s="2">
        <v>28503100</v>
      </c>
      <c r="E107" s="2">
        <v>30792000</v>
      </c>
      <c r="F107" s="2">
        <v>35848800</v>
      </c>
      <c r="G107" s="2">
        <v>33699400</v>
      </c>
      <c r="H107" s="2">
        <v>33590000</v>
      </c>
      <c r="I107" s="2">
        <v>34652300</v>
      </c>
      <c r="J107" s="2">
        <v>27116600</v>
      </c>
      <c r="K107" s="2">
        <v>29071800</v>
      </c>
      <c r="L107" s="2">
        <v>30864100</v>
      </c>
      <c r="M107" s="2">
        <v>31805900</v>
      </c>
      <c r="N107" s="2">
        <v>31349600</v>
      </c>
      <c r="O107" s="2">
        <v>31828700</v>
      </c>
      <c r="P107" s="2">
        <v>31448800</v>
      </c>
      <c r="Q107" s="2">
        <v>30916100</v>
      </c>
      <c r="R107" s="2">
        <v>30362400</v>
      </c>
      <c r="S107" s="2">
        <v>29769600</v>
      </c>
      <c r="T107" s="2">
        <v>29476000</v>
      </c>
      <c r="U107" s="2">
        <v>29359100</v>
      </c>
      <c r="V107" s="2">
        <v>28859300</v>
      </c>
      <c r="W107" s="2">
        <v>28150700</v>
      </c>
      <c r="X107" s="2">
        <v>27307600</v>
      </c>
      <c r="Y107" s="2">
        <v>26414500</v>
      </c>
      <c r="Z107" s="2">
        <v>25574000</v>
      </c>
      <c r="AA107" s="2">
        <v>24747900</v>
      </c>
      <c r="AB107" s="2">
        <v>24042900</v>
      </c>
      <c r="AC107" s="2">
        <v>23423500</v>
      </c>
      <c r="AD107" s="2">
        <v>22959200</v>
      </c>
      <c r="AE107" s="2">
        <v>22623300</v>
      </c>
      <c r="AF107" s="2">
        <v>22145400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10258000</v>
      </c>
      <c r="E110" s="2">
        <v>10225800</v>
      </c>
      <c r="F110" s="2">
        <v>10078900</v>
      </c>
      <c r="G110" s="2">
        <v>9903450</v>
      </c>
      <c r="H110" s="2">
        <v>9754910</v>
      </c>
      <c r="I110" s="2">
        <v>9613270</v>
      </c>
      <c r="J110" s="2">
        <v>9442790</v>
      </c>
      <c r="K110" s="2">
        <v>9224910</v>
      </c>
      <c r="L110" s="2">
        <v>8970040</v>
      </c>
      <c r="M110" s="2">
        <v>8675300</v>
      </c>
      <c r="N110" s="2">
        <v>8337400</v>
      </c>
      <c r="O110" s="2">
        <v>8025270</v>
      </c>
      <c r="P110" s="2">
        <v>7736200</v>
      </c>
      <c r="Q110" s="2">
        <v>7438310</v>
      </c>
      <c r="R110" s="2">
        <v>7130770</v>
      </c>
      <c r="S110" s="2">
        <v>6828190</v>
      </c>
      <c r="T110" s="2">
        <v>6737510</v>
      </c>
      <c r="U110" s="2">
        <v>6508960</v>
      </c>
      <c r="V110" s="2">
        <v>6280120</v>
      </c>
      <c r="W110" s="2">
        <v>6035650</v>
      </c>
      <c r="X110" s="2">
        <v>5773950</v>
      </c>
      <c r="Y110" s="2">
        <v>5523180</v>
      </c>
      <c r="Z110" s="2">
        <v>5308600</v>
      </c>
      <c r="AA110" s="2">
        <v>5117570</v>
      </c>
      <c r="AB110" s="2">
        <v>4985120</v>
      </c>
      <c r="AC110" s="2">
        <v>4898110</v>
      </c>
      <c r="AD110" s="2">
        <v>4866010</v>
      </c>
      <c r="AE110" s="2">
        <v>4887770</v>
      </c>
      <c r="AF110" s="2">
        <v>4907280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2963020</v>
      </c>
      <c r="E113" s="2">
        <v>2786940</v>
      </c>
      <c r="F113" s="2">
        <v>2612050</v>
      </c>
      <c r="G113" s="2">
        <v>2450920</v>
      </c>
      <c r="H113" s="2">
        <v>2294760</v>
      </c>
      <c r="I113" s="2">
        <v>2126800</v>
      </c>
      <c r="J113" s="2">
        <v>1953000</v>
      </c>
      <c r="K113" s="2">
        <v>1775820</v>
      </c>
      <c r="L113" s="2">
        <v>1597530</v>
      </c>
      <c r="M113" s="2">
        <v>1416740</v>
      </c>
      <c r="N113" s="2">
        <v>1235790</v>
      </c>
      <c r="O113" s="2">
        <v>1056290</v>
      </c>
      <c r="P113">
        <v>880115</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2685530000</v>
      </c>
      <c r="D114" s="2">
        <v>2425740000</v>
      </c>
      <c r="E114" s="2">
        <v>2400830000</v>
      </c>
      <c r="F114" s="2">
        <v>2372250000</v>
      </c>
      <c r="G114" s="2">
        <v>2357090000</v>
      </c>
      <c r="H114" s="2">
        <v>2347940000</v>
      </c>
      <c r="I114" s="2">
        <v>2321290000</v>
      </c>
      <c r="J114" s="2">
        <v>2286020000</v>
      </c>
      <c r="K114" s="2">
        <v>2243300000</v>
      </c>
      <c r="L114" s="2">
        <v>2196260000</v>
      </c>
      <c r="M114" s="2">
        <v>2135930000</v>
      </c>
      <c r="N114" s="2">
        <v>2066800000</v>
      </c>
      <c r="O114" s="2">
        <v>1995200000</v>
      </c>
      <c r="P114" s="2">
        <v>1921050000</v>
      </c>
      <c r="Q114" s="2">
        <v>1847970000</v>
      </c>
      <c r="R114" s="2">
        <v>1772320000</v>
      </c>
      <c r="S114" s="2">
        <v>1699660000</v>
      </c>
      <c r="T114" s="2">
        <v>1619710000</v>
      </c>
      <c r="U114" s="2">
        <v>1551510000</v>
      </c>
      <c r="V114" s="2">
        <v>1489840000</v>
      </c>
      <c r="W114" s="2">
        <v>1433230000</v>
      </c>
      <c r="X114" s="2">
        <v>1381830000</v>
      </c>
      <c r="Y114" s="2">
        <v>1330730000</v>
      </c>
      <c r="Z114" s="2">
        <v>1291540000</v>
      </c>
      <c r="AA114" s="2">
        <v>1257760000</v>
      </c>
      <c r="AB114" s="2">
        <v>1230900000</v>
      </c>
      <c r="AC114" s="2">
        <v>1210970000</v>
      </c>
      <c r="AD114" s="2">
        <v>1207770000</v>
      </c>
      <c r="AE114" s="2">
        <v>1222990000</v>
      </c>
      <c r="AF114" s="2">
        <v>1240260000</v>
      </c>
    </row>
    <row r="115" spans="1:32">
      <c r="A115" t="s">
        <v>133</v>
      </c>
      <c r="B115" t="s">
        <v>19</v>
      </c>
      <c r="C115" s="2">
        <v>19556600000</v>
      </c>
      <c r="D115" s="2">
        <v>17209800000</v>
      </c>
      <c r="E115" s="2">
        <v>16565200000</v>
      </c>
      <c r="F115" s="2">
        <v>15861100000</v>
      </c>
      <c r="G115" s="2">
        <v>15383200000</v>
      </c>
      <c r="H115" s="2">
        <v>14924000000</v>
      </c>
      <c r="I115" s="2">
        <v>14350700000</v>
      </c>
      <c r="J115" s="2">
        <v>13867000000</v>
      </c>
      <c r="K115" s="2">
        <v>13204500000</v>
      </c>
      <c r="L115" s="2">
        <v>12530000000</v>
      </c>
      <c r="M115" s="2">
        <v>11797600000</v>
      </c>
      <c r="N115" s="2">
        <v>11034100000</v>
      </c>
      <c r="O115" s="2">
        <v>10263300000</v>
      </c>
      <c r="P115" s="2">
        <v>9510520000</v>
      </c>
      <c r="Q115" s="2">
        <v>8782230000</v>
      </c>
      <c r="R115" s="2">
        <v>8062660000</v>
      </c>
      <c r="S115" s="2">
        <v>7378230000</v>
      </c>
      <c r="T115" s="2">
        <v>6899200000</v>
      </c>
      <c r="U115" s="2">
        <v>6513700000</v>
      </c>
      <c r="V115" s="2">
        <v>6144520000</v>
      </c>
      <c r="W115" s="2">
        <v>5798280000</v>
      </c>
      <c r="X115" s="2">
        <v>5474840000</v>
      </c>
      <c r="Y115" s="2">
        <v>5166330000</v>
      </c>
      <c r="Z115" s="2">
        <v>4932510000</v>
      </c>
      <c r="AA115" s="2">
        <v>4731770000</v>
      </c>
      <c r="AB115" s="2">
        <v>4571620000</v>
      </c>
      <c r="AC115" s="2">
        <v>4446250000</v>
      </c>
      <c r="AD115" s="2">
        <v>4415770000</v>
      </c>
      <c r="AE115" s="2">
        <v>4485840000</v>
      </c>
      <c r="AF115" s="2">
        <v>4567320000</v>
      </c>
    </row>
    <row r="116" spans="1:32">
      <c r="A116" t="s">
        <v>134</v>
      </c>
      <c r="B116" t="s">
        <v>19</v>
      </c>
      <c r="C116" s="2">
        <v>225297000</v>
      </c>
      <c r="D116" s="2">
        <v>203503000</v>
      </c>
      <c r="E116" s="2">
        <v>201413000</v>
      </c>
      <c r="F116" s="2">
        <v>199015000</v>
      </c>
      <c r="G116" s="2">
        <v>197742000</v>
      </c>
      <c r="H116" s="2">
        <v>196974000</v>
      </c>
      <c r="I116" s="2">
        <v>194736000</v>
      </c>
      <c r="J116" s="2">
        <v>191774000</v>
      </c>
      <c r="K116" s="2">
        <v>188186000</v>
      </c>
      <c r="L116" s="2">
        <v>184235000</v>
      </c>
      <c r="M116" s="2">
        <v>179165000</v>
      </c>
      <c r="N116" s="2">
        <v>173355000</v>
      </c>
      <c r="O116" s="2">
        <v>167336000</v>
      </c>
      <c r="P116" s="2">
        <v>161102000</v>
      </c>
      <c r="Q116" s="2">
        <v>154956000</v>
      </c>
      <c r="R116" s="2">
        <v>148593000</v>
      </c>
      <c r="S116" s="2">
        <v>142479000</v>
      </c>
      <c r="T116" s="2">
        <v>135750000</v>
      </c>
      <c r="U116" s="2">
        <v>130008000</v>
      </c>
      <c r="V116" s="2">
        <v>124811000</v>
      </c>
      <c r="W116" s="2">
        <v>120037000</v>
      </c>
      <c r="X116" s="2">
        <v>115701000</v>
      </c>
      <c r="Y116" s="2">
        <v>111388000</v>
      </c>
      <c r="Z116" s="2">
        <v>108077000</v>
      </c>
      <c r="AA116" s="2">
        <v>105219000</v>
      </c>
      <c r="AB116" s="2">
        <v>102942000</v>
      </c>
      <c r="AC116" s="2">
        <v>101246000</v>
      </c>
      <c r="AD116" s="2">
        <v>100957000</v>
      </c>
      <c r="AE116" s="2">
        <v>102217000</v>
      </c>
      <c r="AF116" s="2">
        <v>103647000</v>
      </c>
    </row>
    <row r="117" spans="1:32">
      <c r="A117" t="s">
        <v>135</v>
      </c>
      <c r="B117" t="s">
        <v>19</v>
      </c>
      <c r="C117" s="2">
        <v>608469000</v>
      </c>
      <c r="D117" s="2">
        <v>535452000</v>
      </c>
      <c r="E117" s="2">
        <v>555371000</v>
      </c>
      <c r="F117" s="2">
        <v>623529000</v>
      </c>
      <c r="G117" s="2">
        <v>567324000</v>
      </c>
      <c r="H117" s="2">
        <v>545364000</v>
      </c>
      <c r="I117" s="2">
        <v>537244000</v>
      </c>
      <c r="J117" s="2">
        <v>399789000</v>
      </c>
      <c r="K117" s="2">
        <v>408062000</v>
      </c>
      <c r="L117" s="2">
        <v>412695000</v>
      </c>
      <c r="M117" s="2">
        <v>404123000</v>
      </c>
      <c r="N117" s="2">
        <v>378170000</v>
      </c>
      <c r="O117" s="2">
        <v>360824000</v>
      </c>
      <c r="P117" s="2">
        <v>331489000</v>
      </c>
      <c r="Q117" s="2">
        <v>301806000</v>
      </c>
      <c r="R117" s="2">
        <v>272887000</v>
      </c>
      <c r="S117" s="2">
        <v>245099000</v>
      </c>
      <c r="T117" s="2">
        <v>224456000</v>
      </c>
      <c r="U117" s="2">
        <v>207850000</v>
      </c>
      <c r="V117" s="2">
        <v>191147000</v>
      </c>
      <c r="W117" s="2">
        <v>175407000</v>
      </c>
      <c r="X117" s="2">
        <v>160701000</v>
      </c>
      <c r="Y117" s="2">
        <v>146842000</v>
      </c>
      <c r="Z117" s="2">
        <v>135543000</v>
      </c>
      <c r="AA117" s="2">
        <v>125476000</v>
      </c>
      <c r="AB117" s="2">
        <v>116566000</v>
      </c>
      <c r="AC117" s="2">
        <v>108685000</v>
      </c>
      <c r="AD117" s="2">
        <v>103280000</v>
      </c>
      <c r="AE117" s="2">
        <v>100115000</v>
      </c>
      <c r="AF117" s="2">
        <v>96766200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728702</v>
      </c>
      <c r="K120">
        <v>657596</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1247250</v>
      </c>
      <c r="E123" s="2">
        <v>1234210</v>
      </c>
      <c r="F123" s="2">
        <v>1206300</v>
      </c>
      <c r="G123" s="2">
        <v>1169650</v>
      </c>
      <c r="H123" s="2">
        <v>1133780</v>
      </c>
      <c r="I123" s="2">
        <v>1097430</v>
      </c>
      <c r="J123" s="2">
        <v>1057340</v>
      </c>
      <c r="K123" s="2">
        <v>1012260</v>
      </c>
      <c r="L123">
        <v>963742</v>
      </c>
      <c r="M123">
        <v>912168</v>
      </c>
      <c r="N123">
        <v>857667</v>
      </c>
      <c r="O123">
        <v>806214</v>
      </c>
      <c r="P123">
        <v>757742</v>
      </c>
      <c r="Q123">
        <v>709405</v>
      </c>
      <c r="R123">
        <v>661176</v>
      </c>
      <c r="S123">
        <v>614323</v>
      </c>
      <c r="T123">
        <v>596473</v>
      </c>
      <c r="U123">
        <v>567953</v>
      </c>
      <c r="V123">
        <v>545421</v>
      </c>
      <c r="W123">
        <v>522326</v>
      </c>
      <c r="X123">
        <v>503582</v>
      </c>
      <c r="Y123">
        <v>489156</v>
      </c>
      <c r="Z123">
        <v>479005</v>
      </c>
      <c r="AA123">
        <v>471355</v>
      </c>
      <c r="AB123">
        <v>468235</v>
      </c>
      <c r="AC123">
        <v>468170</v>
      </c>
      <c r="AD123">
        <v>471567</v>
      </c>
      <c r="AE123">
        <v>478098</v>
      </c>
      <c r="AF123">
        <v>483276</v>
      </c>
    </row>
    <row r="124" spans="1:32">
      <c r="A124" t="s">
        <v>142</v>
      </c>
      <c r="B124" t="s">
        <v>19</v>
      </c>
      <c r="C124" s="2">
        <v>6407100000</v>
      </c>
      <c r="D124" s="2">
        <v>6526330000</v>
      </c>
      <c r="E124" s="2">
        <v>6543940000</v>
      </c>
      <c r="F124" s="2">
        <v>6463560000</v>
      </c>
      <c r="G124" s="2">
        <v>6340550000</v>
      </c>
      <c r="H124" s="2">
        <v>6219860000</v>
      </c>
      <c r="I124" s="2">
        <v>6091160000</v>
      </c>
      <c r="J124" s="2">
        <v>5935470000</v>
      </c>
      <c r="K124" s="2">
        <v>5746020000</v>
      </c>
      <c r="L124" s="2">
        <v>5530370000</v>
      </c>
      <c r="M124" s="2">
        <v>5291730000</v>
      </c>
      <c r="N124" s="2">
        <v>5031000000</v>
      </c>
      <c r="O124" s="2">
        <v>4779530000</v>
      </c>
      <c r="P124" s="2">
        <v>4534650000</v>
      </c>
      <c r="Q124" s="2">
        <v>4281760000</v>
      </c>
      <c r="R124" s="2">
        <v>4019580000</v>
      </c>
      <c r="S124" s="2">
        <v>3757050000</v>
      </c>
      <c r="T124" s="2">
        <v>3505350000</v>
      </c>
      <c r="U124" s="2">
        <v>3257580000</v>
      </c>
      <c r="V124" s="2">
        <v>3019590000</v>
      </c>
      <c r="W124" s="2">
        <v>2792940000</v>
      </c>
      <c r="X124" s="2">
        <v>2577580000</v>
      </c>
      <c r="Y124" s="2">
        <v>2384070000</v>
      </c>
      <c r="Z124" s="2">
        <v>2217560000</v>
      </c>
      <c r="AA124" s="2">
        <v>2070040000</v>
      </c>
      <c r="AB124" s="2">
        <v>1955030000</v>
      </c>
      <c r="AC124" s="2">
        <v>1864540000</v>
      </c>
      <c r="AD124" s="2">
        <v>1799860000</v>
      </c>
      <c r="AE124" s="2">
        <v>1758960000</v>
      </c>
      <c r="AF124" s="2">
        <v>1718180000</v>
      </c>
    </row>
    <row r="125" spans="1:32">
      <c r="A125" t="s">
        <v>143</v>
      </c>
      <c r="B125" t="s">
        <v>19</v>
      </c>
      <c r="C125" s="2">
        <v>6467880</v>
      </c>
      <c r="D125" s="2">
        <v>6535060</v>
      </c>
      <c r="E125" s="2">
        <v>6551700</v>
      </c>
      <c r="F125" s="2">
        <v>6505090</v>
      </c>
      <c r="G125" s="2">
        <v>6518380</v>
      </c>
      <c r="H125" s="2">
        <v>6557080</v>
      </c>
      <c r="I125" s="2">
        <v>6602920</v>
      </c>
      <c r="J125" s="2">
        <v>6709480</v>
      </c>
      <c r="K125" s="2">
        <v>6710710</v>
      </c>
      <c r="L125" s="2">
        <v>6684610</v>
      </c>
      <c r="M125" s="2">
        <v>6623530</v>
      </c>
      <c r="N125" s="2">
        <v>6525050</v>
      </c>
      <c r="O125" s="2">
        <v>6458240</v>
      </c>
      <c r="P125" s="2">
        <v>6436380</v>
      </c>
      <c r="Q125" s="2">
        <v>6417460</v>
      </c>
      <c r="R125" s="2">
        <v>6399310</v>
      </c>
      <c r="S125" s="2">
        <v>6392730</v>
      </c>
      <c r="T125" s="2">
        <v>6463060</v>
      </c>
      <c r="U125" s="2">
        <v>6563300</v>
      </c>
      <c r="V125" s="2">
        <v>6617720</v>
      </c>
      <c r="W125" s="2">
        <v>6638100</v>
      </c>
      <c r="X125" s="2">
        <v>6636480</v>
      </c>
      <c r="Y125" s="2">
        <v>6629420</v>
      </c>
      <c r="Z125" s="2">
        <v>6638810</v>
      </c>
      <c r="AA125" s="2">
        <v>6657390</v>
      </c>
      <c r="AB125" s="2">
        <v>6726460</v>
      </c>
      <c r="AC125" s="2">
        <v>6835610</v>
      </c>
      <c r="AD125" s="2">
        <v>7002430</v>
      </c>
      <c r="AE125" s="2">
        <v>7231060</v>
      </c>
      <c r="AF125" s="2">
        <v>7456320</v>
      </c>
    </row>
    <row r="126" spans="1:32">
      <c r="A126" t="s">
        <v>144</v>
      </c>
      <c r="B126" t="s">
        <v>19</v>
      </c>
      <c r="C126" s="2">
        <v>537491000</v>
      </c>
      <c r="D126" s="2">
        <v>547487000</v>
      </c>
      <c r="E126" s="2">
        <v>548954000</v>
      </c>
      <c r="F126" s="2">
        <v>542202000</v>
      </c>
      <c r="G126" s="2">
        <v>531870000</v>
      </c>
      <c r="H126" s="2">
        <v>521729000</v>
      </c>
      <c r="I126" s="2">
        <v>510906000</v>
      </c>
      <c r="J126" s="2">
        <v>497819000</v>
      </c>
      <c r="K126" s="2">
        <v>481891000</v>
      </c>
      <c r="L126" s="2">
        <v>463761000</v>
      </c>
      <c r="M126" s="2">
        <v>443693000</v>
      </c>
      <c r="N126" s="2">
        <v>421762000</v>
      </c>
      <c r="O126" s="2">
        <v>400609000</v>
      </c>
      <c r="P126" s="2">
        <v>380010000</v>
      </c>
      <c r="Q126" s="2">
        <v>358739000</v>
      </c>
      <c r="R126" s="2">
        <v>336691000</v>
      </c>
      <c r="S126" s="2">
        <v>314615000</v>
      </c>
      <c r="T126" s="2">
        <v>293452000</v>
      </c>
      <c r="U126" s="2">
        <v>272622000</v>
      </c>
      <c r="V126" s="2">
        <v>252616000</v>
      </c>
      <c r="W126" s="2">
        <v>233562000</v>
      </c>
      <c r="X126" s="2">
        <v>215458000</v>
      </c>
      <c r="Y126" s="2">
        <v>199192000</v>
      </c>
      <c r="Z126" s="2">
        <v>185202000</v>
      </c>
      <c r="AA126" s="2">
        <v>172804000</v>
      </c>
      <c r="AB126" s="2">
        <v>163143000</v>
      </c>
      <c r="AC126" s="2">
        <v>155544000</v>
      </c>
      <c r="AD126" s="2">
        <v>150120000</v>
      </c>
      <c r="AE126" s="2">
        <v>146700000</v>
      </c>
      <c r="AF126" s="2">
        <v>143292000</v>
      </c>
    </row>
    <row r="127" spans="1:32">
      <c r="A127" t="s">
        <v>145</v>
      </c>
      <c r="B127" t="s">
        <v>19</v>
      </c>
      <c r="C127">
        <v>201237</v>
      </c>
      <c r="D127">
        <v>203327</v>
      </c>
      <c r="E127">
        <v>219654</v>
      </c>
      <c r="F127">
        <v>255727</v>
      </c>
      <c r="G127">
        <v>240394</v>
      </c>
      <c r="H127">
        <v>239614</v>
      </c>
      <c r="I127">
        <v>247192</v>
      </c>
      <c r="J127">
        <v>193436</v>
      </c>
      <c r="K127">
        <v>207383</v>
      </c>
      <c r="L127">
        <v>220168</v>
      </c>
      <c r="M127">
        <v>226887</v>
      </c>
      <c r="N127">
        <v>223632</v>
      </c>
      <c r="O127">
        <v>227050</v>
      </c>
      <c r="P127">
        <v>224340</v>
      </c>
      <c r="Q127">
        <v>220540</v>
      </c>
      <c r="R127">
        <v>216590</v>
      </c>
      <c r="S127">
        <v>212361</v>
      </c>
      <c r="T127">
        <v>210267</v>
      </c>
      <c r="U127">
        <v>209433</v>
      </c>
      <c r="V127">
        <v>205867</v>
      </c>
      <c r="W127">
        <v>200813</v>
      </c>
      <c r="X127">
        <v>194799</v>
      </c>
      <c r="Y127">
        <v>188427</v>
      </c>
      <c r="Z127">
        <v>182432</v>
      </c>
      <c r="AA127">
        <v>176539</v>
      </c>
      <c r="AB127">
        <v>171510</v>
      </c>
      <c r="AC127">
        <v>167091</v>
      </c>
      <c r="AD127">
        <v>163779</v>
      </c>
      <c r="AE127">
        <v>161383</v>
      </c>
      <c r="AF127">
        <v>157974</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47174.7</v>
      </c>
      <c r="U133">
        <v>42920.5</v>
      </c>
      <c r="V133">
        <v>39286.6</v>
      </c>
      <c r="W133">
        <v>35606.199999999997</v>
      </c>
      <c r="X133">
        <v>32466.3</v>
      </c>
      <c r="Y133">
        <v>29612.7</v>
      </c>
      <c r="Z133">
        <v>27408.1</v>
      </c>
      <c r="AA133">
        <v>25544.3</v>
      </c>
      <c r="AB133">
        <v>23949.1</v>
      </c>
      <c r="AC133">
        <v>22646</v>
      </c>
      <c r="AD133">
        <v>21959.9</v>
      </c>
      <c r="AE133">
        <v>21968.400000000001</v>
      </c>
      <c r="AF133">
        <v>22017.3</v>
      </c>
    </row>
    <row r="134" spans="1:32">
      <c r="A134" t="s">
        <v>152</v>
      </c>
      <c r="B134" t="s">
        <v>19</v>
      </c>
      <c r="C134" s="2">
        <v>652275000</v>
      </c>
      <c r="D134" s="2">
        <v>589177000</v>
      </c>
      <c r="E134" s="2">
        <v>583126000</v>
      </c>
      <c r="F134" s="2">
        <v>576184000</v>
      </c>
      <c r="G134" s="2">
        <v>572502000</v>
      </c>
      <c r="H134" s="2">
        <v>570281000</v>
      </c>
      <c r="I134" s="2">
        <v>563807000</v>
      </c>
      <c r="J134" s="2">
        <v>555241000</v>
      </c>
      <c r="K134" s="2">
        <v>544865000</v>
      </c>
      <c r="L134" s="2">
        <v>533439000</v>
      </c>
      <c r="M134" s="2">
        <v>518786000</v>
      </c>
      <c r="N134" s="2">
        <v>501995000</v>
      </c>
      <c r="O134" s="2">
        <v>484605000</v>
      </c>
      <c r="P134" s="2">
        <v>466595000</v>
      </c>
      <c r="Q134" s="2">
        <v>448844000</v>
      </c>
      <c r="R134" s="2">
        <v>430471000</v>
      </c>
      <c r="S134" s="2">
        <v>412823000</v>
      </c>
      <c r="T134" s="2">
        <v>393403000</v>
      </c>
      <c r="U134" s="2">
        <v>376840000</v>
      </c>
      <c r="V134" s="2">
        <v>361860000</v>
      </c>
      <c r="W134" s="2">
        <v>348109000</v>
      </c>
      <c r="X134" s="2">
        <v>335626000</v>
      </c>
      <c r="Y134" s="2">
        <v>323214000</v>
      </c>
      <c r="Z134" s="2">
        <v>313696000</v>
      </c>
      <c r="AA134" s="2">
        <v>305491000</v>
      </c>
      <c r="AB134" s="2">
        <v>298967000</v>
      </c>
      <c r="AC134" s="2">
        <v>294127000</v>
      </c>
      <c r="AD134" s="2">
        <v>293350000</v>
      </c>
      <c r="AE134" s="2">
        <v>297047000</v>
      </c>
      <c r="AF134" s="2">
        <v>301240000</v>
      </c>
    </row>
    <row r="135" spans="1:32">
      <c r="A135" t="s">
        <v>153</v>
      </c>
      <c r="B135" t="s">
        <v>19</v>
      </c>
      <c r="C135" s="2">
        <v>139507000</v>
      </c>
      <c r="D135" s="2">
        <v>122766000</v>
      </c>
      <c r="E135" s="2">
        <v>118168000</v>
      </c>
      <c r="F135" s="2">
        <v>113145000</v>
      </c>
      <c r="G135" s="2">
        <v>109736000</v>
      </c>
      <c r="H135" s="2">
        <v>106460000</v>
      </c>
      <c r="I135" s="2">
        <v>102371000</v>
      </c>
      <c r="J135" s="2">
        <v>98920000</v>
      </c>
      <c r="K135" s="2">
        <v>94194100</v>
      </c>
      <c r="L135" s="2">
        <v>89382500</v>
      </c>
      <c r="M135" s="2">
        <v>84158000</v>
      </c>
      <c r="N135" s="2">
        <v>78711600</v>
      </c>
      <c r="O135" s="2">
        <v>73213200</v>
      </c>
      <c r="P135" s="2">
        <v>67843200</v>
      </c>
      <c r="Q135" s="2">
        <v>62648000</v>
      </c>
      <c r="R135" s="2">
        <v>57514900</v>
      </c>
      <c r="S135" s="2">
        <v>52632500</v>
      </c>
      <c r="T135" s="2">
        <v>49215400</v>
      </c>
      <c r="U135" s="2">
        <v>46465400</v>
      </c>
      <c r="V135" s="2">
        <v>43831900</v>
      </c>
      <c r="W135" s="2">
        <v>41362000</v>
      </c>
      <c r="X135" s="2">
        <v>39054700</v>
      </c>
      <c r="Y135" s="2">
        <v>36854000</v>
      </c>
      <c r="Z135" s="2">
        <v>35186000</v>
      </c>
      <c r="AA135" s="2">
        <v>33754000</v>
      </c>
      <c r="AB135" s="2">
        <v>32611600</v>
      </c>
      <c r="AC135" s="2">
        <v>31717300</v>
      </c>
      <c r="AD135" s="2">
        <v>31499900</v>
      </c>
      <c r="AE135" s="2">
        <v>31999700</v>
      </c>
      <c r="AF135" s="2">
        <v>32581000</v>
      </c>
    </row>
    <row r="136" spans="1:32">
      <c r="A136" t="s">
        <v>154</v>
      </c>
      <c r="B136" t="s">
        <v>19</v>
      </c>
      <c r="C136" s="2">
        <v>54721300</v>
      </c>
      <c r="D136" s="2">
        <v>49427800</v>
      </c>
      <c r="E136" s="2">
        <v>48920100</v>
      </c>
      <c r="F136" s="2">
        <v>48337700</v>
      </c>
      <c r="G136" s="2">
        <v>48028600</v>
      </c>
      <c r="H136" s="2">
        <v>47842100</v>
      </c>
      <c r="I136" s="2">
        <v>47298400</v>
      </c>
      <c r="J136" s="2">
        <v>46579000</v>
      </c>
      <c r="K136" s="2">
        <v>45707600</v>
      </c>
      <c r="L136" s="2">
        <v>44747800</v>
      </c>
      <c r="M136" s="2">
        <v>43516600</v>
      </c>
      <c r="N136" s="2">
        <v>42105300</v>
      </c>
      <c r="O136" s="2">
        <v>40643500</v>
      </c>
      <c r="P136" s="2">
        <v>39129300</v>
      </c>
      <c r="Q136" s="2">
        <v>37636600</v>
      </c>
      <c r="R136" s="2">
        <v>36091100</v>
      </c>
      <c r="S136" s="2">
        <v>34606000</v>
      </c>
      <c r="T136" s="2">
        <v>32971700</v>
      </c>
      <c r="U136" s="2">
        <v>31576900</v>
      </c>
      <c r="V136" s="2">
        <v>30314700</v>
      </c>
      <c r="W136" s="2">
        <v>29155300</v>
      </c>
      <c r="X136" s="2">
        <v>28102100</v>
      </c>
      <c r="Y136" s="2">
        <v>27054600</v>
      </c>
      <c r="Z136" s="2">
        <v>26250200</v>
      </c>
      <c r="AA136" s="2">
        <v>25556100</v>
      </c>
      <c r="AB136" s="2">
        <v>25003000</v>
      </c>
      <c r="AC136" s="2">
        <v>24591300</v>
      </c>
      <c r="AD136" s="2">
        <v>24521100</v>
      </c>
      <c r="AE136" s="2">
        <v>24826900</v>
      </c>
      <c r="AF136" s="2">
        <v>25174400</v>
      </c>
    </row>
    <row r="137" spans="1:32">
      <c r="A137" t="s">
        <v>155</v>
      </c>
      <c r="B137" t="s">
        <v>19</v>
      </c>
      <c r="C137" s="2">
        <v>4340510</v>
      </c>
      <c r="D137" s="2">
        <v>3819640</v>
      </c>
      <c r="E137" s="2">
        <v>3961730</v>
      </c>
      <c r="F137" s="2">
        <v>4447940</v>
      </c>
      <c r="G137" s="2">
        <v>4047000</v>
      </c>
      <c r="H137" s="2">
        <v>3890350</v>
      </c>
      <c r="I137" s="2">
        <v>3832430</v>
      </c>
      <c r="J137" s="2">
        <v>2851890</v>
      </c>
      <c r="K137" s="2">
        <v>2910910</v>
      </c>
      <c r="L137" s="2">
        <v>2943960</v>
      </c>
      <c r="M137" s="2">
        <v>2882810</v>
      </c>
      <c r="N137" s="2">
        <v>2697670</v>
      </c>
      <c r="O137" s="2">
        <v>2573930</v>
      </c>
      <c r="P137" s="2">
        <v>2364670</v>
      </c>
      <c r="Q137" s="2">
        <v>2152930</v>
      </c>
      <c r="R137" s="2">
        <v>1946640</v>
      </c>
      <c r="S137" s="2">
        <v>1748410</v>
      </c>
      <c r="T137" s="2">
        <v>1601150</v>
      </c>
      <c r="U137" s="2">
        <v>1482700</v>
      </c>
      <c r="V137" s="2">
        <v>1363550</v>
      </c>
      <c r="W137" s="2">
        <v>1251260</v>
      </c>
      <c r="X137" s="2">
        <v>1146360</v>
      </c>
      <c r="Y137" s="2">
        <v>1047500</v>
      </c>
      <c r="Z137">
        <v>966898</v>
      </c>
      <c r="AA137">
        <v>895080</v>
      </c>
      <c r="AB137">
        <v>831524</v>
      </c>
      <c r="AC137">
        <v>775305</v>
      </c>
      <c r="AD137">
        <v>736748</v>
      </c>
      <c r="AE137">
        <v>714169</v>
      </c>
      <c r="AF137">
        <v>690281</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1788410</v>
      </c>
      <c r="E143" s="2">
        <v>1769720</v>
      </c>
      <c r="F143" s="2">
        <v>1729690</v>
      </c>
      <c r="G143" s="2">
        <v>1677150</v>
      </c>
      <c r="H143" s="2">
        <v>1625720</v>
      </c>
      <c r="I143" s="2">
        <v>1573590</v>
      </c>
      <c r="J143" s="2">
        <v>1516110</v>
      </c>
      <c r="K143" s="2">
        <v>1451470</v>
      </c>
      <c r="L143" s="2">
        <v>1381890</v>
      </c>
      <c r="M143" s="2">
        <v>1307940</v>
      </c>
      <c r="N143" s="2">
        <v>1229800</v>
      </c>
      <c r="O143" s="2">
        <v>1156020</v>
      </c>
      <c r="P143" s="2">
        <v>1086510</v>
      </c>
      <c r="Q143" s="2">
        <v>1017200</v>
      </c>
      <c r="R143">
        <v>948050</v>
      </c>
      <c r="S143">
        <v>880868</v>
      </c>
      <c r="T143">
        <v>855273</v>
      </c>
      <c r="U143">
        <v>814378</v>
      </c>
      <c r="V143">
        <v>782071</v>
      </c>
      <c r="W143">
        <v>748955</v>
      </c>
      <c r="X143">
        <v>722078</v>
      </c>
      <c r="Y143">
        <v>701393</v>
      </c>
      <c r="Z143">
        <v>686838</v>
      </c>
      <c r="AA143">
        <v>675869</v>
      </c>
      <c r="AB143">
        <v>671395</v>
      </c>
      <c r="AC143">
        <v>671302</v>
      </c>
      <c r="AD143">
        <v>676173</v>
      </c>
      <c r="AE143">
        <v>685537</v>
      </c>
      <c r="AF143">
        <v>692961</v>
      </c>
    </row>
    <row r="144" spans="1:32">
      <c r="A144" t="s">
        <v>162</v>
      </c>
      <c r="B144" t="s">
        <v>19</v>
      </c>
      <c r="C144" s="2">
        <v>5410440000</v>
      </c>
      <c r="D144" s="2">
        <v>5511120000</v>
      </c>
      <c r="E144" s="2">
        <v>5525990000</v>
      </c>
      <c r="F144" s="2">
        <v>5458120000</v>
      </c>
      <c r="G144" s="2">
        <v>5354240000</v>
      </c>
      <c r="H144" s="2">
        <v>5252330000</v>
      </c>
      <c r="I144" s="2">
        <v>5143650000</v>
      </c>
      <c r="J144" s="2">
        <v>5012170000</v>
      </c>
      <c r="K144" s="2">
        <v>4852200000</v>
      </c>
      <c r="L144" s="2">
        <v>4670090000</v>
      </c>
      <c r="M144" s="2">
        <v>4468580000</v>
      </c>
      <c r="N144" s="2">
        <v>4248400000</v>
      </c>
      <c r="O144" s="2">
        <v>4036040000</v>
      </c>
      <c r="P144" s="2">
        <v>3829260000</v>
      </c>
      <c r="Q144" s="2">
        <v>3615710000</v>
      </c>
      <c r="R144" s="2">
        <v>3394310000</v>
      </c>
      <c r="S144" s="2">
        <v>3172620000</v>
      </c>
      <c r="T144" s="2">
        <v>2960080000</v>
      </c>
      <c r="U144" s="2">
        <v>2750840000</v>
      </c>
      <c r="V144" s="2">
        <v>2549870000</v>
      </c>
      <c r="W144" s="2">
        <v>2358490000</v>
      </c>
      <c r="X144" s="2">
        <v>2176630000</v>
      </c>
      <c r="Y144" s="2">
        <v>2013220000</v>
      </c>
      <c r="Z144" s="2">
        <v>1872600000</v>
      </c>
      <c r="AA144" s="2">
        <v>1748030000</v>
      </c>
      <c r="AB144" s="2">
        <v>1650910000</v>
      </c>
      <c r="AC144" s="2">
        <v>1574500000</v>
      </c>
      <c r="AD144" s="2">
        <v>1519880000</v>
      </c>
      <c r="AE144" s="2">
        <v>1485340000</v>
      </c>
      <c r="AF144" s="2">
        <v>1450910000</v>
      </c>
    </row>
    <row r="145" spans="1:32">
      <c r="A145" t="s">
        <v>163</v>
      </c>
      <c r="B145" t="s">
        <v>19</v>
      </c>
      <c r="C145" s="2">
        <v>611453000</v>
      </c>
      <c r="D145" s="2">
        <v>617803000</v>
      </c>
      <c r="E145" s="2">
        <v>619376000</v>
      </c>
      <c r="F145" s="2">
        <v>614970000</v>
      </c>
      <c r="G145" s="2">
        <v>616227000</v>
      </c>
      <c r="H145" s="2">
        <v>619885000</v>
      </c>
      <c r="I145" s="2">
        <v>624218000</v>
      </c>
      <c r="J145" s="2">
        <v>634292000</v>
      </c>
      <c r="K145" s="2">
        <v>634409000</v>
      </c>
      <c r="L145" s="2">
        <v>631941000</v>
      </c>
      <c r="M145" s="2">
        <v>626167000</v>
      </c>
      <c r="N145" s="2">
        <v>616857000</v>
      </c>
      <c r="O145" s="2">
        <v>610541000</v>
      </c>
      <c r="P145" s="2">
        <v>608474000</v>
      </c>
      <c r="Q145" s="2">
        <v>606686000</v>
      </c>
      <c r="R145" s="2">
        <v>604970000</v>
      </c>
      <c r="S145" s="2">
        <v>604348000</v>
      </c>
      <c r="T145" s="2">
        <v>610997000</v>
      </c>
      <c r="U145" s="2">
        <v>620473000</v>
      </c>
      <c r="V145" s="2">
        <v>625618000</v>
      </c>
      <c r="W145" s="2">
        <v>627544000</v>
      </c>
      <c r="X145" s="2">
        <v>627392000</v>
      </c>
      <c r="Y145" s="2">
        <v>626724000</v>
      </c>
      <c r="Z145" s="2">
        <v>627612000</v>
      </c>
      <c r="AA145" s="2">
        <v>629368000</v>
      </c>
      <c r="AB145" s="2">
        <v>635898000</v>
      </c>
      <c r="AC145" s="2">
        <v>646216000</v>
      </c>
      <c r="AD145" s="2">
        <v>661987000</v>
      </c>
      <c r="AE145" s="2">
        <v>683601000</v>
      </c>
      <c r="AF145" s="2">
        <v>704897000</v>
      </c>
    </row>
    <row r="146" spans="1:32">
      <c r="A146" t="s">
        <v>164</v>
      </c>
      <c r="B146" t="s">
        <v>19</v>
      </c>
      <c r="C146" s="2">
        <v>453881000</v>
      </c>
      <c r="D146" s="2">
        <v>462322000</v>
      </c>
      <c r="E146" s="2">
        <v>463561000</v>
      </c>
      <c r="F146" s="2">
        <v>457859000</v>
      </c>
      <c r="G146" s="2">
        <v>449135000</v>
      </c>
      <c r="H146" s="2">
        <v>440571000</v>
      </c>
      <c r="I146" s="2">
        <v>431431000</v>
      </c>
      <c r="J146" s="2">
        <v>420380000</v>
      </c>
      <c r="K146" s="2">
        <v>406930000</v>
      </c>
      <c r="L146" s="2">
        <v>391620000</v>
      </c>
      <c r="M146" s="2">
        <v>374674000</v>
      </c>
      <c r="N146" s="2">
        <v>356155000</v>
      </c>
      <c r="O146" s="2">
        <v>338292000</v>
      </c>
      <c r="P146" s="2">
        <v>320897000</v>
      </c>
      <c r="Q146" s="2">
        <v>302936000</v>
      </c>
      <c r="R146" s="2">
        <v>284317000</v>
      </c>
      <c r="S146" s="2">
        <v>265675000</v>
      </c>
      <c r="T146" s="2">
        <v>247804000</v>
      </c>
      <c r="U146" s="2">
        <v>230214000</v>
      </c>
      <c r="V146" s="2">
        <v>213320000</v>
      </c>
      <c r="W146" s="2">
        <v>197230000</v>
      </c>
      <c r="X146" s="2">
        <v>181942000</v>
      </c>
      <c r="Y146" s="2">
        <v>168207000</v>
      </c>
      <c r="Z146" s="2">
        <v>156393000</v>
      </c>
      <c r="AA146" s="2">
        <v>145924000</v>
      </c>
      <c r="AB146" s="2">
        <v>137765000</v>
      </c>
      <c r="AC146" s="2">
        <v>131348000</v>
      </c>
      <c r="AD146" s="2">
        <v>126768000</v>
      </c>
      <c r="AE146" s="2">
        <v>123880000</v>
      </c>
      <c r="AF146" s="2">
        <v>121002000</v>
      </c>
    </row>
    <row r="147" spans="1:32">
      <c r="A147" t="s">
        <v>165</v>
      </c>
      <c r="B147" t="s">
        <v>19</v>
      </c>
      <c r="C147" s="2">
        <v>19024300</v>
      </c>
      <c r="D147" s="2">
        <v>19221800</v>
      </c>
      <c r="E147" s="2">
        <v>20765400</v>
      </c>
      <c r="F147" s="2">
        <v>24175600</v>
      </c>
      <c r="G147" s="2">
        <v>22726100</v>
      </c>
      <c r="H147" s="2">
        <v>22652300</v>
      </c>
      <c r="I147" s="2">
        <v>23368700</v>
      </c>
      <c r="J147" s="2">
        <v>18286800</v>
      </c>
      <c r="K147" s="2">
        <v>19605300</v>
      </c>
      <c r="L147" s="2">
        <v>20814000</v>
      </c>
      <c r="M147" s="2">
        <v>21449200</v>
      </c>
      <c r="N147" s="2">
        <v>21141500</v>
      </c>
      <c r="O147" s="2">
        <v>21464600</v>
      </c>
      <c r="P147" s="2">
        <v>21208400</v>
      </c>
      <c r="Q147" s="2">
        <v>20849100</v>
      </c>
      <c r="R147" s="2">
        <v>20475700</v>
      </c>
      <c r="S147" s="2">
        <v>20075900</v>
      </c>
      <c r="T147" s="2">
        <v>19878000</v>
      </c>
      <c r="U147" s="2">
        <v>19799100</v>
      </c>
      <c r="V147" s="2">
        <v>19462000</v>
      </c>
      <c r="W147" s="2">
        <v>18984200</v>
      </c>
      <c r="X147" s="2">
        <v>18415700</v>
      </c>
      <c r="Y147" s="2">
        <v>17813300</v>
      </c>
      <c r="Z147" s="2">
        <v>17246500</v>
      </c>
      <c r="AA147" s="2">
        <v>16689400</v>
      </c>
      <c r="AB147" s="2">
        <v>16214000</v>
      </c>
      <c r="AC147" s="2">
        <v>15796200</v>
      </c>
      <c r="AD147" s="2">
        <v>15483200</v>
      </c>
      <c r="AE147" s="2">
        <v>15256600</v>
      </c>
      <c r="AF147" s="2">
        <v>14934400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1902810</v>
      </c>
      <c r="E150" s="2">
        <v>1896840</v>
      </c>
      <c r="F150" s="2">
        <v>1869590</v>
      </c>
      <c r="G150" s="2">
        <v>1837050</v>
      </c>
      <c r="H150" s="2">
        <v>1809500</v>
      </c>
      <c r="I150" s="2">
        <v>1783220</v>
      </c>
      <c r="J150" s="2">
        <v>1751600</v>
      </c>
      <c r="K150" s="2">
        <v>1711180</v>
      </c>
      <c r="L150" s="2">
        <v>1663900</v>
      </c>
      <c r="M150" s="2">
        <v>1609230</v>
      </c>
      <c r="N150" s="2">
        <v>1546550</v>
      </c>
      <c r="O150" s="2">
        <v>1488650</v>
      </c>
      <c r="P150" s="2">
        <v>1435030</v>
      </c>
      <c r="Q150" s="2">
        <v>1379780</v>
      </c>
      <c r="R150" s="2">
        <v>1322730</v>
      </c>
      <c r="S150" s="2">
        <v>1266600</v>
      </c>
      <c r="T150" s="2">
        <v>1249780</v>
      </c>
      <c r="U150" s="2">
        <v>1207390</v>
      </c>
      <c r="V150" s="2">
        <v>1164940</v>
      </c>
      <c r="W150" s="2">
        <v>1119590</v>
      </c>
      <c r="X150" s="2">
        <v>1071040</v>
      </c>
      <c r="Y150" s="2">
        <v>1024530</v>
      </c>
      <c r="Z150">
        <v>984723</v>
      </c>
      <c r="AA150">
        <v>949287</v>
      </c>
      <c r="AB150">
        <v>924718</v>
      </c>
      <c r="AC150">
        <v>908579</v>
      </c>
      <c r="AD150">
        <v>902624</v>
      </c>
      <c r="AE150">
        <v>906660</v>
      </c>
      <c r="AF150">
        <v>910279</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42461.1</v>
      </c>
      <c r="Z153">
        <v>39300.1</v>
      </c>
      <c r="AA153">
        <v>36627.5</v>
      </c>
      <c r="AB153">
        <v>34340.199999999997</v>
      </c>
      <c r="AC153">
        <v>32471.8</v>
      </c>
      <c r="AD153">
        <v>31488</v>
      </c>
      <c r="AE153">
        <v>31500.1</v>
      </c>
      <c r="AF153">
        <v>31570.3</v>
      </c>
    </row>
    <row r="154" spans="1:32">
      <c r="A154" t="s">
        <v>172</v>
      </c>
      <c r="B154" t="s">
        <v>19</v>
      </c>
      <c r="C154" s="2">
        <v>550810000</v>
      </c>
      <c r="D154" s="2">
        <v>497527000</v>
      </c>
      <c r="E154" s="2">
        <v>492417000</v>
      </c>
      <c r="F154" s="2">
        <v>486556000</v>
      </c>
      <c r="G154" s="2">
        <v>483446000</v>
      </c>
      <c r="H154" s="2">
        <v>481570000</v>
      </c>
      <c r="I154" s="2">
        <v>476104000</v>
      </c>
      <c r="J154" s="2">
        <v>468870000</v>
      </c>
      <c r="K154" s="2">
        <v>460108000</v>
      </c>
      <c r="L154" s="2">
        <v>450460000</v>
      </c>
      <c r="M154" s="2">
        <v>438086000</v>
      </c>
      <c r="N154" s="2">
        <v>423907000</v>
      </c>
      <c r="O154" s="2">
        <v>409222000</v>
      </c>
      <c r="P154" s="2">
        <v>394013000</v>
      </c>
      <c r="Q154" s="2">
        <v>379024000</v>
      </c>
      <c r="R154" s="2">
        <v>363509000</v>
      </c>
      <c r="S154" s="2">
        <v>348606000</v>
      </c>
      <c r="T154" s="2">
        <v>332207000</v>
      </c>
      <c r="U154" s="2">
        <v>318220000</v>
      </c>
      <c r="V154" s="2">
        <v>305571000</v>
      </c>
      <c r="W154" s="2">
        <v>293959000</v>
      </c>
      <c r="X154" s="2">
        <v>283418000</v>
      </c>
      <c r="Y154" s="2">
        <v>272936000</v>
      </c>
      <c r="Z154" s="2">
        <v>264899000</v>
      </c>
      <c r="AA154" s="2">
        <v>257970000</v>
      </c>
      <c r="AB154" s="2">
        <v>252461000</v>
      </c>
      <c r="AC154" s="2">
        <v>248374000</v>
      </c>
      <c r="AD154" s="2">
        <v>247718000</v>
      </c>
      <c r="AE154" s="2">
        <v>250840000</v>
      </c>
      <c r="AF154" s="2">
        <v>254380000</v>
      </c>
    </row>
    <row r="155" spans="1:32">
      <c r="A155" t="s">
        <v>173</v>
      </c>
      <c r="B155" t="s">
        <v>19</v>
      </c>
      <c r="C155" s="2">
        <v>13188500000</v>
      </c>
      <c r="D155" s="2">
        <v>11605900000</v>
      </c>
      <c r="E155" s="2">
        <v>11171200000</v>
      </c>
      <c r="F155" s="2">
        <v>10696400000</v>
      </c>
      <c r="G155" s="2">
        <v>10374100000</v>
      </c>
      <c r="H155" s="2">
        <v>10064400000</v>
      </c>
      <c r="I155" s="2">
        <v>9677800000</v>
      </c>
      <c r="J155" s="2">
        <v>9351580000</v>
      </c>
      <c r="K155" s="2">
        <v>8904810000</v>
      </c>
      <c r="L155" s="2">
        <v>8449940000</v>
      </c>
      <c r="M155" s="2">
        <v>7956030000</v>
      </c>
      <c r="N155" s="2">
        <v>7441140000</v>
      </c>
      <c r="O155" s="2">
        <v>6921340000</v>
      </c>
      <c r="P155" s="2">
        <v>6413680000</v>
      </c>
      <c r="Q155" s="2">
        <v>5922540000</v>
      </c>
      <c r="R155" s="2">
        <v>5437270000</v>
      </c>
      <c r="S155" s="2">
        <v>4975710000</v>
      </c>
      <c r="T155" s="2">
        <v>4652660000</v>
      </c>
      <c r="U155" s="2">
        <v>4392690000</v>
      </c>
      <c r="V155" s="2">
        <v>4143730000</v>
      </c>
      <c r="W155" s="2">
        <v>3910230000</v>
      </c>
      <c r="X155" s="2">
        <v>3692110000</v>
      </c>
      <c r="Y155" s="2">
        <v>3484060000</v>
      </c>
      <c r="Z155" s="2">
        <v>3326370000</v>
      </c>
      <c r="AA155" s="2">
        <v>3191000000</v>
      </c>
      <c r="AB155" s="2">
        <v>3083000000</v>
      </c>
      <c r="AC155" s="2">
        <v>2998450000</v>
      </c>
      <c r="AD155" s="2">
        <v>2977900000</v>
      </c>
      <c r="AE155" s="2">
        <v>3025150000</v>
      </c>
      <c r="AF155" s="2">
        <v>3080100000</v>
      </c>
    </row>
    <row r="156" spans="1:32">
      <c r="A156" t="s">
        <v>174</v>
      </c>
      <c r="B156" t="s">
        <v>19</v>
      </c>
      <c r="C156" s="2">
        <v>46209100</v>
      </c>
      <c r="D156" s="2">
        <v>41739000</v>
      </c>
      <c r="E156" s="2">
        <v>41310300</v>
      </c>
      <c r="F156" s="2">
        <v>40818500</v>
      </c>
      <c r="G156" s="2">
        <v>40557500</v>
      </c>
      <c r="H156" s="2">
        <v>40400000</v>
      </c>
      <c r="I156" s="2">
        <v>39940900</v>
      </c>
      <c r="J156" s="2">
        <v>39333400</v>
      </c>
      <c r="K156" s="2">
        <v>38597500</v>
      </c>
      <c r="L156" s="2">
        <v>37787100</v>
      </c>
      <c r="M156" s="2">
        <v>36747400</v>
      </c>
      <c r="N156" s="2">
        <v>35555600</v>
      </c>
      <c r="O156" s="2">
        <v>34321200</v>
      </c>
      <c r="P156" s="2">
        <v>33042600</v>
      </c>
      <c r="Q156" s="2">
        <v>31782000</v>
      </c>
      <c r="R156" s="2">
        <v>30477000</v>
      </c>
      <c r="S156" s="2">
        <v>29222900</v>
      </c>
      <c r="T156" s="2">
        <v>27842700</v>
      </c>
      <c r="U156" s="2">
        <v>26665000</v>
      </c>
      <c r="V156" s="2">
        <v>25599100</v>
      </c>
      <c r="W156" s="2">
        <v>24620000</v>
      </c>
      <c r="X156" s="2">
        <v>23730600</v>
      </c>
      <c r="Y156" s="2">
        <v>22846100</v>
      </c>
      <c r="Z156" s="2">
        <v>22166900</v>
      </c>
      <c r="AA156" s="2">
        <v>21580700</v>
      </c>
      <c r="AB156" s="2">
        <v>21113600</v>
      </c>
      <c r="AC156" s="2">
        <v>20766000</v>
      </c>
      <c r="AD156" s="2">
        <v>20706700</v>
      </c>
      <c r="AE156" s="2">
        <v>20965000</v>
      </c>
      <c r="AF156" s="2">
        <v>21258400</v>
      </c>
    </row>
    <row r="157" spans="1:32">
      <c r="A157" t="s">
        <v>175</v>
      </c>
      <c r="B157" t="s">
        <v>19</v>
      </c>
      <c r="C157" s="2">
        <v>410338000</v>
      </c>
      <c r="D157" s="2">
        <v>361097000</v>
      </c>
      <c r="E157" s="2">
        <v>374529000</v>
      </c>
      <c r="F157" s="2">
        <v>420494000</v>
      </c>
      <c r="G157" s="2">
        <v>382590000</v>
      </c>
      <c r="H157" s="2">
        <v>367781000</v>
      </c>
      <c r="I157" s="2">
        <v>362305000</v>
      </c>
      <c r="J157" s="2">
        <v>269609000</v>
      </c>
      <c r="K157" s="2">
        <v>275188000</v>
      </c>
      <c r="L157" s="2">
        <v>278312000</v>
      </c>
      <c r="M157" s="2">
        <v>272531000</v>
      </c>
      <c r="N157" s="2">
        <v>255029000</v>
      </c>
      <c r="O157" s="2">
        <v>243331000</v>
      </c>
      <c r="P157" s="2">
        <v>223549000</v>
      </c>
      <c r="Q157" s="2">
        <v>203531000</v>
      </c>
      <c r="R157" s="2">
        <v>184029000</v>
      </c>
      <c r="S157" s="2">
        <v>165289000</v>
      </c>
      <c r="T157" s="2">
        <v>151368000</v>
      </c>
      <c r="U157" s="2">
        <v>140169000</v>
      </c>
      <c r="V157" s="2">
        <v>128905000</v>
      </c>
      <c r="W157" s="2">
        <v>118291000</v>
      </c>
      <c r="X157" s="2">
        <v>108373000</v>
      </c>
      <c r="Y157" s="2">
        <v>99027100</v>
      </c>
      <c r="Z157" s="2">
        <v>91407400</v>
      </c>
      <c r="AA157" s="2">
        <v>84618000</v>
      </c>
      <c r="AB157" s="2">
        <v>78609600</v>
      </c>
      <c r="AC157" s="2">
        <v>73294800</v>
      </c>
      <c r="AD157" s="2">
        <v>69649700</v>
      </c>
      <c r="AE157" s="2">
        <v>67515200</v>
      </c>
      <c r="AF157" s="2">
        <v>65256900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71755.899999999994</v>
      </c>
      <c r="P160">
        <v>60406.400000000001</v>
      </c>
      <c r="Q160">
        <v>49942.6</v>
      </c>
      <c r="R160">
        <v>40226.1</v>
      </c>
      <c r="S160">
        <v>31530.400000000001</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3375810</v>
      </c>
      <c r="E163" s="2">
        <v>3340540</v>
      </c>
      <c r="F163" s="2">
        <v>3264970</v>
      </c>
      <c r="G163" s="2">
        <v>3165800</v>
      </c>
      <c r="H163" s="2">
        <v>3068710</v>
      </c>
      <c r="I163" s="2">
        <v>2970330</v>
      </c>
      <c r="J163" s="2">
        <v>2861810</v>
      </c>
      <c r="K163" s="2">
        <v>2739800</v>
      </c>
      <c r="L163" s="2">
        <v>2608470</v>
      </c>
      <c r="M163" s="2">
        <v>2468890</v>
      </c>
      <c r="N163" s="2">
        <v>2321370</v>
      </c>
      <c r="O163" s="2">
        <v>2182110</v>
      </c>
      <c r="P163" s="2">
        <v>2050910</v>
      </c>
      <c r="Q163" s="2">
        <v>1920080</v>
      </c>
      <c r="R163" s="2">
        <v>1789550</v>
      </c>
      <c r="S163" s="2">
        <v>1662730</v>
      </c>
      <c r="T163" s="2">
        <v>1614420</v>
      </c>
      <c r="U163" s="2">
        <v>1537230</v>
      </c>
      <c r="V163" s="2">
        <v>1476240</v>
      </c>
      <c r="W163" s="2">
        <v>1413730</v>
      </c>
      <c r="X163" s="2">
        <v>1363000</v>
      </c>
      <c r="Y163" s="2">
        <v>1323960</v>
      </c>
      <c r="Z163" s="2">
        <v>1296480</v>
      </c>
      <c r="AA163" s="2">
        <v>1275780</v>
      </c>
      <c r="AB163" s="2">
        <v>1267330</v>
      </c>
      <c r="AC163" s="2">
        <v>1267160</v>
      </c>
      <c r="AD163" s="2">
        <v>1276350</v>
      </c>
      <c r="AE163" s="2">
        <v>1294030</v>
      </c>
      <c r="AF163" s="2">
        <v>1308040</v>
      </c>
    </row>
    <row r="164" spans="1:32">
      <c r="A164" t="s">
        <v>182</v>
      </c>
      <c r="B164" t="s">
        <v>19</v>
      </c>
      <c r="C164" s="2">
        <v>9254700000</v>
      </c>
      <c r="D164" s="2">
        <v>9426920000</v>
      </c>
      <c r="E164" s="2">
        <v>9452360000</v>
      </c>
      <c r="F164" s="2">
        <v>9336260000</v>
      </c>
      <c r="G164" s="2">
        <v>9158570000</v>
      </c>
      <c r="H164" s="2">
        <v>8984240000</v>
      </c>
      <c r="I164" s="2">
        <v>8798340000</v>
      </c>
      <c r="J164" s="2">
        <v>8573460000</v>
      </c>
      <c r="K164" s="2">
        <v>8299810000</v>
      </c>
      <c r="L164" s="2">
        <v>7988310000</v>
      </c>
      <c r="M164" s="2">
        <v>7643620000</v>
      </c>
      <c r="N164" s="2">
        <v>7266990000</v>
      </c>
      <c r="O164" s="2">
        <v>6903760000</v>
      </c>
      <c r="P164" s="2">
        <v>6550060000</v>
      </c>
      <c r="Q164" s="2">
        <v>6184770000</v>
      </c>
      <c r="R164" s="2">
        <v>5806060000</v>
      </c>
      <c r="S164" s="2">
        <v>5426850000</v>
      </c>
      <c r="T164" s="2">
        <v>5063290000</v>
      </c>
      <c r="U164" s="2">
        <v>4705390000</v>
      </c>
      <c r="V164" s="2">
        <v>4361630000</v>
      </c>
      <c r="W164" s="2">
        <v>4034250000</v>
      </c>
      <c r="X164" s="2">
        <v>3723180000</v>
      </c>
      <c r="Y164" s="2">
        <v>3443660000</v>
      </c>
      <c r="Z164" s="2">
        <v>3203140000</v>
      </c>
      <c r="AA164" s="2">
        <v>2990050000</v>
      </c>
      <c r="AB164" s="2">
        <v>2823930000</v>
      </c>
      <c r="AC164" s="2">
        <v>2693220000</v>
      </c>
      <c r="AD164" s="2">
        <v>2599800000</v>
      </c>
      <c r="AE164" s="2">
        <v>2540720000</v>
      </c>
      <c r="AF164" s="2">
        <v>2481810000</v>
      </c>
    </row>
    <row r="165" spans="1:32">
      <c r="A165" t="s">
        <v>183</v>
      </c>
      <c r="B165" t="s">
        <v>19</v>
      </c>
      <c r="C165" s="2">
        <v>123223000</v>
      </c>
      <c r="D165" s="2">
        <v>124502000</v>
      </c>
      <c r="E165" s="2">
        <v>124819000</v>
      </c>
      <c r="F165" s="2">
        <v>123932000</v>
      </c>
      <c r="G165" s="2">
        <v>124185000</v>
      </c>
      <c r="H165" s="2">
        <v>124922000</v>
      </c>
      <c r="I165" s="2">
        <v>125795000</v>
      </c>
      <c r="J165" s="2">
        <v>127825000</v>
      </c>
      <c r="K165" s="2">
        <v>127849000</v>
      </c>
      <c r="L165" s="2">
        <v>127352000</v>
      </c>
      <c r="M165" s="2">
        <v>126188000</v>
      </c>
      <c r="N165" s="2">
        <v>124312000</v>
      </c>
      <c r="O165" s="2">
        <v>123039000</v>
      </c>
      <c r="P165" s="2">
        <v>122622000</v>
      </c>
      <c r="Q165" s="2">
        <v>122262000</v>
      </c>
      <c r="R165" s="2">
        <v>121916000</v>
      </c>
      <c r="S165" s="2">
        <v>121791000</v>
      </c>
      <c r="T165" s="2">
        <v>123131000</v>
      </c>
      <c r="U165" s="2">
        <v>125041000</v>
      </c>
      <c r="V165" s="2">
        <v>126077000</v>
      </c>
      <c r="W165" s="2">
        <v>126466000</v>
      </c>
      <c r="X165" s="2">
        <v>126435000</v>
      </c>
      <c r="Y165" s="2">
        <v>126300000</v>
      </c>
      <c r="Z165" s="2">
        <v>126479000</v>
      </c>
      <c r="AA165" s="2">
        <v>126833000</v>
      </c>
      <c r="AB165" s="2">
        <v>128149000</v>
      </c>
      <c r="AC165" s="2">
        <v>130228000</v>
      </c>
      <c r="AD165" s="2">
        <v>133407000</v>
      </c>
      <c r="AE165" s="2">
        <v>137762000</v>
      </c>
      <c r="AF165" s="2">
        <v>142054000</v>
      </c>
    </row>
    <row r="166" spans="1:32">
      <c r="A166" t="s">
        <v>184</v>
      </c>
      <c r="B166" t="s">
        <v>19</v>
      </c>
      <c r="C166" s="2">
        <v>776376000</v>
      </c>
      <c r="D166" s="2">
        <v>790814000</v>
      </c>
      <c r="E166" s="2">
        <v>792933000</v>
      </c>
      <c r="F166" s="2">
        <v>783180000</v>
      </c>
      <c r="G166" s="2">
        <v>768257000</v>
      </c>
      <c r="H166" s="2">
        <v>753608000</v>
      </c>
      <c r="I166" s="2">
        <v>737975000</v>
      </c>
      <c r="J166" s="2">
        <v>719071000</v>
      </c>
      <c r="K166" s="2">
        <v>696065000</v>
      </c>
      <c r="L166" s="2">
        <v>669877000</v>
      </c>
      <c r="M166" s="2">
        <v>640890000</v>
      </c>
      <c r="N166" s="2">
        <v>609212000</v>
      </c>
      <c r="O166" s="2">
        <v>578657000</v>
      </c>
      <c r="P166" s="2">
        <v>548903000</v>
      </c>
      <c r="Q166" s="2">
        <v>518179000</v>
      </c>
      <c r="R166" s="2">
        <v>486332000</v>
      </c>
      <c r="S166" s="2">
        <v>454444000</v>
      </c>
      <c r="T166" s="2">
        <v>423876000</v>
      </c>
      <c r="U166" s="2">
        <v>393787000</v>
      </c>
      <c r="V166" s="2">
        <v>364890000</v>
      </c>
      <c r="W166" s="2">
        <v>337367000</v>
      </c>
      <c r="X166" s="2">
        <v>311216000</v>
      </c>
      <c r="Y166" s="2">
        <v>287722000</v>
      </c>
      <c r="Z166" s="2">
        <v>267514000</v>
      </c>
      <c r="AA166" s="2">
        <v>249606000</v>
      </c>
      <c r="AB166" s="2">
        <v>235651000</v>
      </c>
      <c r="AC166" s="2">
        <v>224674000</v>
      </c>
      <c r="AD166" s="2">
        <v>216840000</v>
      </c>
      <c r="AE166" s="2">
        <v>211901000</v>
      </c>
      <c r="AF166" s="2">
        <v>206977000</v>
      </c>
    </row>
    <row r="167" spans="1:32">
      <c r="A167" t="s">
        <v>185</v>
      </c>
      <c r="B167" t="s">
        <v>19</v>
      </c>
      <c r="C167" s="2">
        <v>3833850</v>
      </c>
      <c r="D167" s="2">
        <v>3873670</v>
      </c>
      <c r="E167" s="2">
        <v>4184740</v>
      </c>
      <c r="F167" s="2">
        <v>4871980</v>
      </c>
      <c r="G167" s="2">
        <v>4579870</v>
      </c>
      <c r="H167" s="2">
        <v>4564990</v>
      </c>
      <c r="I167" s="2">
        <v>4709360</v>
      </c>
      <c r="J167" s="2">
        <v>3685240</v>
      </c>
      <c r="K167" s="2">
        <v>3950960</v>
      </c>
      <c r="L167" s="2">
        <v>4194530</v>
      </c>
      <c r="M167" s="2">
        <v>4322530</v>
      </c>
      <c r="N167" s="2">
        <v>4260530</v>
      </c>
      <c r="O167" s="2">
        <v>4325640</v>
      </c>
      <c r="P167" s="2">
        <v>4274010</v>
      </c>
      <c r="Q167" s="2">
        <v>4201610</v>
      </c>
      <c r="R167" s="2">
        <v>4126360</v>
      </c>
      <c r="S167" s="2">
        <v>4045790</v>
      </c>
      <c r="T167" s="2">
        <v>4005890</v>
      </c>
      <c r="U167" s="2">
        <v>3990000</v>
      </c>
      <c r="V167" s="2">
        <v>3922080</v>
      </c>
      <c r="W167" s="2">
        <v>3825780</v>
      </c>
      <c r="X167" s="2">
        <v>3711200</v>
      </c>
      <c r="Y167" s="2">
        <v>3589820</v>
      </c>
      <c r="Z167" s="2">
        <v>3475600</v>
      </c>
      <c r="AA167" s="2">
        <v>3363330</v>
      </c>
      <c r="AB167" s="2">
        <v>3267520</v>
      </c>
      <c r="AC167" s="2">
        <v>3183330</v>
      </c>
      <c r="AD167" s="2">
        <v>3120240</v>
      </c>
      <c r="AE167" s="2">
        <v>3074580</v>
      </c>
      <c r="AF167" s="2">
        <v>3009640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3593080</v>
      </c>
      <c r="E170" s="2">
        <v>3581800</v>
      </c>
      <c r="F170" s="2">
        <v>3530330</v>
      </c>
      <c r="G170" s="2">
        <v>3468890</v>
      </c>
      <c r="H170" s="2">
        <v>3416870</v>
      </c>
      <c r="I170" s="2">
        <v>3367250</v>
      </c>
      <c r="J170" s="2">
        <v>3307540</v>
      </c>
      <c r="K170" s="2">
        <v>3231220</v>
      </c>
      <c r="L170" s="2">
        <v>3141950</v>
      </c>
      <c r="M170" s="2">
        <v>3038710</v>
      </c>
      <c r="N170" s="2">
        <v>2920350</v>
      </c>
      <c r="O170" s="2">
        <v>2811020</v>
      </c>
      <c r="P170" s="2">
        <v>2709770</v>
      </c>
      <c r="Q170" s="2">
        <v>2605430</v>
      </c>
      <c r="R170" s="2">
        <v>2497700</v>
      </c>
      <c r="S170" s="2">
        <v>2391720</v>
      </c>
      <c r="T170" s="2">
        <v>2359960</v>
      </c>
      <c r="U170" s="2">
        <v>2279900</v>
      </c>
      <c r="V170" s="2">
        <v>2199750</v>
      </c>
      <c r="W170" s="2">
        <v>2114110</v>
      </c>
      <c r="X170" s="2">
        <v>2022450</v>
      </c>
      <c r="Y170" s="2">
        <v>1934610</v>
      </c>
      <c r="Z170" s="2">
        <v>1859450</v>
      </c>
      <c r="AA170" s="2">
        <v>1792540</v>
      </c>
      <c r="AB170" s="2">
        <v>1746140</v>
      </c>
      <c r="AC170" s="2">
        <v>1715670</v>
      </c>
      <c r="AD170" s="2">
        <v>1704420</v>
      </c>
      <c r="AE170" s="2">
        <v>1712040</v>
      </c>
      <c r="AF170" s="2">
        <v>1718880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976174</v>
      </c>
      <c r="F173">
        <v>914918</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87873.600000000006</v>
      </c>
      <c r="Y173">
        <v>80150</v>
      </c>
      <c r="Z173">
        <v>74183.100000000006</v>
      </c>
      <c r="AA173">
        <v>69138.5</v>
      </c>
      <c r="AB173">
        <v>64820.800000000003</v>
      </c>
      <c r="AC173">
        <v>61294</v>
      </c>
      <c r="AD173">
        <v>59437</v>
      </c>
      <c r="AE173">
        <v>59459.9</v>
      </c>
      <c r="AF173">
        <v>59592.4</v>
      </c>
    </row>
    <row r="174" spans="1:32">
      <c r="A174" t="s">
        <v>192</v>
      </c>
      <c r="B174" t="s">
        <v>19</v>
      </c>
      <c r="C174" s="2">
        <v>942175000</v>
      </c>
      <c r="D174" s="2">
        <v>851033000</v>
      </c>
      <c r="E174" s="2">
        <v>842293000</v>
      </c>
      <c r="F174" s="2">
        <v>832266000</v>
      </c>
      <c r="G174" s="2">
        <v>826947000</v>
      </c>
      <c r="H174" s="2">
        <v>823739000</v>
      </c>
      <c r="I174" s="2">
        <v>814388000</v>
      </c>
      <c r="J174" s="2">
        <v>802014000</v>
      </c>
      <c r="K174" s="2">
        <v>787027000</v>
      </c>
      <c r="L174" s="2">
        <v>770524000</v>
      </c>
      <c r="M174" s="2">
        <v>749357000</v>
      </c>
      <c r="N174" s="2">
        <v>725103000</v>
      </c>
      <c r="O174" s="2">
        <v>699985000</v>
      </c>
      <c r="P174" s="2">
        <v>673970000</v>
      </c>
      <c r="Q174" s="2">
        <v>648331000</v>
      </c>
      <c r="R174" s="2">
        <v>621792000</v>
      </c>
      <c r="S174" s="2">
        <v>596300000</v>
      </c>
      <c r="T174" s="2">
        <v>568249000</v>
      </c>
      <c r="U174" s="2">
        <v>544324000</v>
      </c>
      <c r="V174" s="2">
        <v>522687000</v>
      </c>
      <c r="W174" s="2">
        <v>502824000</v>
      </c>
      <c r="X174" s="2">
        <v>484794000</v>
      </c>
      <c r="Y174" s="2">
        <v>466865000</v>
      </c>
      <c r="Z174" s="2">
        <v>453117000</v>
      </c>
      <c r="AA174" s="2">
        <v>441265000</v>
      </c>
      <c r="AB174" s="2">
        <v>431841000</v>
      </c>
      <c r="AC174" s="2">
        <v>424850000</v>
      </c>
      <c r="AD174" s="2">
        <v>423728000</v>
      </c>
      <c r="AE174" s="2">
        <v>429068000</v>
      </c>
      <c r="AF174" s="2">
        <v>435124000</v>
      </c>
    </row>
    <row r="175" spans="1:32">
      <c r="A175" t="s">
        <v>193</v>
      </c>
      <c r="B175" t="s">
        <v>19</v>
      </c>
      <c r="C175" s="2">
        <v>2657810000</v>
      </c>
      <c r="D175" s="2">
        <v>2338870000</v>
      </c>
      <c r="E175" s="2">
        <v>2251270000</v>
      </c>
      <c r="F175" s="2">
        <v>2155580000</v>
      </c>
      <c r="G175" s="2">
        <v>2090630000</v>
      </c>
      <c r="H175" s="2">
        <v>2028220000</v>
      </c>
      <c r="I175" s="2">
        <v>1950310000</v>
      </c>
      <c r="J175" s="2">
        <v>1884570000</v>
      </c>
      <c r="K175" s="2">
        <v>1794540000</v>
      </c>
      <c r="L175" s="2">
        <v>1702870000</v>
      </c>
      <c r="M175" s="2">
        <v>1603330000</v>
      </c>
      <c r="N175" s="2">
        <v>1499570000</v>
      </c>
      <c r="O175" s="2">
        <v>1394820000</v>
      </c>
      <c r="P175" s="2">
        <v>1292510000</v>
      </c>
      <c r="Q175" s="2">
        <v>1193540000</v>
      </c>
      <c r="R175" s="2">
        <v>1095740000</v>
      </c>
      <c r="S175" s="2">
        <v>1002730000</v>
      </c>
      <c r="T175" s="2">
        <v>937625000</v>
      </c>
      <c r="U175" s="2">
        <v>885235000</v>
      </c>
      <c r="V175" s="2">
        <v>835062000</v>
      </c>
      <c r="W175" s="2">
        <v>788006000</v>
      </c>
      <c r="X175" s="2">
        <v>744050000</v>
      </c>
      <c r="Y175" s="2">
        <v>702122000</v>
      </c>
      <c r="Z175" s="2">
        <v>670346000</v>
      </c>
      <c r="AA175" s="2">
        <v>643064000</v>
      </c>
      <c r="AB175" s="2">
        <v>621300000</v>
      </c>
      <c r="AC175" s="2">
        <v>604262000</v>
      </c>
      <c r="AD175" s="2">
        <v>600119000</v>
      </c>
      <c r="AE175" s="2">
        <v>609641000</v>
      </c>
      <c r="AF175" s="2">
        <v>620715000</v>
      </c>
    </row>
    <row r="176" spans="1:32">
      <c r="A176" t="s">
        <v>194</v>
      </c>
      <c r="B176" t="s">
        <v>19</v>
      </c>
      <c r="C176" s="2">
        <v>79041900</v>
      </c>
      <c r="D176" s="2">
        <v>71395700</v>
      </c>
      <c r="E176" s="2">
        <v>70662400</v>
      </c>
      <c r="F176" s="2">
        <v>69821100</v>
      </c>
      <c r="G176" s="2">
        <v>69374700</v>
      </c>
      <c r="H176" s="2">
        <v>69105200</v>
      </c>
      <c r="I176" s="2">
        <v>68319900</v>
      </c>
      <c r="J176" s="2">
        <v>67280700</v>
      </c>
      <c r="K176" s="2">
        <v>66022100</v>
      </c>
      <c r="L176" s="2">
        <v>64635800</v>
      </c>
      <c r="M176" s="2">
        <v>62857400</v>
      </c>
      <c r="N176" s="2">
        <v>60818800</v>
      </c>
      <c r="O176" s="2">
        <v>58707300</v>
      </c>
      <c r="P176" s="2">
        <v>56520200</v>
      </c>
      <c r="Q176" s="2">
        <v>54363900</v>
      </c>
      <c r="R176" s="2">
        <v>52131600</v>
      </c>
      <c r="S176" s="2">
        <v>49986500</v>
      </c>
      <c r="T176" s="2">
        <v>47625700</v>
      </c>
      <c r="U176" s="2">
        <v>45611100</v>
      </c>
      <c r="V176" s="2">
        <v>43787900</v>
      </c>
      <c r="W176" s="2">
        <v>42113200</v>
      </c>
      <c r="X176" s="2">
        <v>40591900</v>
      </c>
      <c r="Y176" s="2">
        <v>39078900</v>
      </c>
      <c r="Z176" s="2">
        <v>37917000</v>
      </c>
      <c r="AA176" s="2">
        <v>36914400</v>
      </c>
      <c r="AB176" s="2">
        <v>36115400</v>
      </c>
      <c r="AC176" s="2">
        <v>35520700</v>
      </c>
      <c r="AD176" s="2">
        <v>35419300</v>
      </c>
      <c r="AE176" s="2">
        <v>35861100</v>
      </c>
      <c r="AF176" s="2">
        <v>36363000</v>
      </c>
    </row>
    <row r="177" spans="1:32">
      <c r="A177" t="s">
        <v>195</v>
      </c>
      <c r="B177" t="s">
        <v>19</v>
      </c>
      <c r="C177" s="2">
        <v>82693100</v>
      </c>
      <c r="D177" s="2">
        <v>72769800</v>
      </c>
      <c r="E177" s="2">
        <v>75476800</v>
      </c>
      <c r="F177" s="2">
        <v>84739800</v>
      </c>
      <c r="G177" s="2">
        <v>77101300</v>
      </c>
      <c r="H177" s="2">
        <v>74116800</v>
      </c>
      <c r="I177" s="2">
        <v>73013400</v>
      </c>
      <c r="J177" s="2">
        <v>54332700</v>
      </c>
      <c r="K177" s="2">
        <v>55457100</v>
      </c>
      <c r="L177" s="2">
        <v>56086700</v>
      </c>
      <c r="M177" s="2">
        <v>54921700</v>
      </c>
      <c r="N177" s="2">
        <v>51394600</v>
      </c>
      <c r="O177" s="2">
        <v>49037200</v>
      </c>
      <c r="P177" s="2">
        <v>45050500</v>
      </c>
      <c r="Q177" s="2">
        <v>41016600</v>
      </c>
      <c r="R177" s="2">
        <v>37086300</v>
      </c>
      <c r="S177" s="2">
        <v>33309800</v>
      </c>
      <c r="T177" s="2">
        <v>30504300</v>
      </c>
      <c r="U177" s="2">
        <v>28247500</v>
      </c>
      <c r="V177" s="2">
        <v>25977500</v>
      </c>
      <c r="W177" s="2">
        <v>23838400</v>
      </c>
      <c r="X177" s="2">
        <v>21839900</v>
      </c>
      <c r="Y177" s="2">
        <v>19956400</v>
      </c>
      <c r="Z177" s="2">
        <v>18420800</v>
      </c>
      <c r="AA177" s="2">
        <v>17052600</v>
      </c>
      <c r="AB177" s="2">
        <v>15841800</v>
      </c>
      <c r="AC177" s="2">
        <v>14770700</v>
      </c>
      <c r="AD177" s="2">
        <v>14036100</v>
      </c>
      <c r="AE177" s="2">
        <v>13606000</v>
      </c>
      <c r="AF177" s="2">
        <v>13150900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206077</v>
      </c>
      <c r="M180">
        <v>181845</v>
      </c>
      <c r="N180">
        <v>158082</v>
      </c>
      <c r="O180">
        <v>135497</v>
      </c>
      <c r="P180">
        <v>114065</v>
      </c>
      <c r="Q180">
        <v>94306.5</v>
      </c>
      <c r="R180">
        <v>75958.8</v>
      </c>
      <c r="S180">
        <v>59538.9</v>
      </c>
      <c r="T180">
        <v>57502.1</v>
      </c>
      <c r="U180">
        <v>54917.2</v>
      </c>
      <c r="V180">
        <v>52633.9</v>
      </c>
      <c r="W180">
        <v>50448.800000000003</v>
      </c>
      <c r="X180">
        <v>48358.5</v>
      </c>
      <c r="Y180">
        <v>46277.1</v>
      </c>
      <c r="Z180">
        <v>44800</v>
      </c>
      <c r="AA180">
        <v>43769.3</v>
      </c>
      <c r="AB180">
        <v>43090.7</v>
      </c>
      <c r="AC180">
        <v>42728</v>
      </c>
      <c r="AD180">
        <v>43373.3</v>
      </c>
      <c r="AE180">
        <v>45098.3</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5153910</v>
      </c>
      <c r="E183" s="2">
        <v>5100060</v>
      </c>
      <c r="F183" s="2">
        <v>4984690</v>
      </c>
      <c r="G183" s="2">
        <v>4833280</v>
      </c>
      <c r="H183" s="2">
        <v>4685060</v>
      </c>
      <c r="I183" s="2">
        <v>4534850</v>
      </c>
      <c r="J183" s="2">
        <v>4369180</v>
      </c>
      <c r="K183" s="2">
        <v>4182910</v>
      </c>
      <c r="L183" s="2">
        <v>3982400</v>
      </c>
      <c r="M183" s="2">
        <v>3769290</v>
      </c>
      <c r="N183" s="2">
        <v>3544080</v>
      </c>
      <c r="O183" s="2">
        <v>3331460</v>
      </c>
      <c r="P183" s="2">
        <v>3131170</v>
      </c>
      <c r="Q183" s="2">
        <v>2931430</v>
      </c>
      <c r="R183" s="2">
        <v>2732130</v>
      </c>
      <c r="S183" s="2">
        <v>2538520</v>
      </c>
      <c r="T183" s="2">
        <v>2464760</v>
      </c>
      <c r="U183" s="2">
        <v>2346910</v>
      </c>
      <c r="V183" s="2">
        <v>2253810</v>
      </c>
      <c r="W183" s="2">
        <v>2158370</v>
      </c>
      <c r="X183" s="2">
        <v>2080920</v>
      </c>
      <c r="Y183" s="2">
        <v>2021310</v>
      </c>
      <c r="Z183" s="2">
        <v>1979360</v>
      </c>
      <c r="AA183" s="2">
        <v>1947750</v>
      </c>
      <c r="AB183" s="2">
        <v>1934860</v>
      </c>
      <c r="AC183" s="2">
        <v>1934590</v>
      </c>
      <c r="AD183" s="2">
        <v>1948620</v>
      </c>
      <c r="AE183" s="2">
        <v>1975610</v>
      </c>
      <c r="AF183" s="2">
        <v>1997010</v>
      </c>
    </row>
    <row r="184" spans="1:32">
      <c r="A184" t="s">
        <v>202</v>
      </c>
      <c r="B184" t="s">
        <v>19</v>
      </c>
      <c r="C184" s="2">
        <v>38830900000</v>
      </c>
      <c r="D184" s="2">
        <v>39553500000</v>
      </c>
      <c r="E184" s="2">
        <v>39660200000</v>
      </c>
      <c r="F184" s="2">
        <v>39173100000</v>
      </c>
      <c r="G184" s="2">
        <v>38427600000</v>
      </c>
      <c r="H184" s="2">
        <v>37696100000</v>
      </c>
      <c r="I184" s="2">
        <v>36916100000</v>
      </c>
      <c r="J184" s="2">
        <v>35972500000</v>
      </c>
      <c r="K184" s="2">
        <v>34824400000</v>
      </c>
      <c r="L184" s="2">
        <v>33517400000</v>
      </c>
      <c r="M184" s="2">
        <v>32071100000</v>
      </c>
      <c r="N184" s="2">
        <v>30490900000</v>
      </c>
      <c r="O184" s="2">
        <v>28966800000</v>
      </c>
      <c r="P184" s="2">
        <v>27482800000</v>
      </c>
      <c r="Q184" s="2">
        <v>25950100000</v>
      </c>
      <c r="R184" s="2">
        <v>24361100000</v>
      </c>
      <c r="S184" s="2">
        <v>22770000000</v>
      </c>
      <c r="T184" s="2">
        <v>21244600000</v>
      </c>
      <c r="U184" s="2">
        <v>19742900000</v>
      </c>
      <c r="V184" s="2">
        <v>18300500000</v>
      </c>
      <c r="W184" s="2">
        <v>16926900000</v>
      </c>
      <c r="X184" s="2">
        <v>15621700000</v>
      </c>
      <c r="Y184" s="2">
        <v>14448900000</v>
      </c>
      <c r="Z184" s="2">
        <v>13439700000</v>
      </c>
      <c r="AA184" s="2">
        <v>12545700000</v>
      </c>
      <c r="AB184" s="2">
        <v>11848600000</v>
      </c>
      <c r="AC184" s="2">
        <v>11300200000</v>
      </c>
      <c r="AD184" s="2">
        <v>10908300000</v>
      </c>
      <c r="AE184" s="2">
        <v>10660400000</v>
      </c>
      <c r="AF184" s="2">
        <v>10413200000</v>
      </c>
    </row>
    <row r="185" spans="1:32">
      <c r="A185" t="s">
        <v>203</v>
      </c>
      <c r="B185" t="s">
        <v>19</v>
      </c>
      <c r="C185" s="2">
        <v>142674000</v>
      </c>
      <c r="D185" s="2">
        <v>144156000</v>
      </c>
      <c r="E185" s="2">
        <v>144523000</v>
      </c>
      <c r="F185" s="2">
        <v>143495000</v>
      </c>
      <c r="G185" s="2">
        <v>143788000</v>
      </c>
      <c r="H185" s="2">
        <v>144641000</v>
      </c>
      <c r="I185" s="2">
        <v>145653000</v>
      </c>
      <c r="J185" s="2">
        <v>148003000</v>
      </c>
      <c r="K185" s="2">
        <v>148030000</v>
      </c>
      <c r="L185" s="2">
        <v>147455000</v>
      </c>
      <c r="M185" s="2">
        <v>146107000</v>
      </c>
      <c r="N185" s="2">
        <v>143935000</v>
      </c>
      <c r="O185" s="2">
        <v>142461000</v>
      </c>
      <c r="P185" s="2">
        <v>141979000</v>
      </c>
      <c r="Q185" s="2">
        <v>141562000</v>
      </c>
      <c r="R185" s="2">
        <v>141161000</v>
      </c>
      <c r="S185" s="2">
        <v>141016000</v>
      </c>
      <c r="T185" s="2">
        <v>142568000</v>
      </c>
      <c r="U185" s="2">
        <v>144779000</v>
      </c>
      <c r="V185" s="2">
        <v>145979000</v>
      </c>
      <c r="W185" s="2">
        <v>146429000</v>
      </c>
      <c r="X185" s="2">
        <v>146393000</v>
      </c>
      <c r="Y185" s="2">
        <v>146237000</v>
      </c>
      <c r="Z185" s="2">
        <v>146444000</v>
      </c>
      <c r="AA185" s="2">
        <v>146854000</v>
      </c>
      <c r="AB185" s="2">
        <v>148378000</v>
      </c>
      <c r="AC185" s="2">
        <v>150785000</v>
      </c>
      <c r="AD185" s="2">
        <v>154465000</v>
      </c>
      <c r="AE185" s="2">
        <v>159509000</v>
      </c>
      <c r="AF185" s="2">
        <v>164478000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15182000</v>
      </c>
      <c r="E190" s="2">
        <v>15134400</v>
      </c>
      <c r="F190" s="2">
        <v>14916900</v>
      </c>
      <c r="G190" s="2">
        <v>14657300</v>
      </c>
      <c r="H190" s="2">
        <v>14437500</v>
      </c>
      <c r="I190" s="2">
        <v>14227800</v>
      </c>
      <c r="J190" s="2">
        <v>13975500</v>
      </c>
      <c r="K190" s="2">
        <v>13653100</v>
      </c>
      <c r="L190" s="2">
        <v>13275800</v>
      </c>
      <c r="M190" s="2">
        <v>12839600</v>
      </c>
      <c r="N190" s="2">
        <v>12339500</v>
      </c>
      <c r="O190" s="2">
        <v>11877600</v>
      </c>
      <c r="P190" s="2">
        <v>11449700</v>
      </c>
      <c r="Q190" s="2">
        <v>11008900</v>
      </c>
      <c r="R190" s="2">
        <v>10553700</v>
      </c>
      <c r="S190" s="2">
        <v>10105900</v>
      </c>
      <c r="T190" s="2">
        <v>9971650</v>
      </c>
      <c r="U190" s="2">
        <v>9633390</v>
      </c>
      <c r="V190" s="2">
        <v>9294700</v>
      </c>
      <c r="W190" s="2">
        <v>8932880</v>
      </c>
      <c r="X190" s="2">
        <v>8545570</v>
      </c>
      <c r="Y190" s="2">
        <v>8174420</v>
      </c>
      <c r="Z190" s="2">
        <v>7856840</v>
      </c>
      <c r="AA190" s="2">
        <v>7574100</v>
      </c>
      <c r="AB190" s="2">
        <v>7378070</v>
      </c>
      <c r="AC190" s="2">
        <v>7249300</v>
      </c>
      <c r="AD190" s="2">
        <v>7201790</v>
      </c>
      <c r="AE190" s="2">
        <v>7233990</v>
      </c>
      <c r="AF190" s="2">
        <v>7262870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90743.6</v>
      </c>
      <c r="AE193">
        <v>90778.5</v>
      </c>
      <c r="AF193">
        <v>90980.800000000003</v>
      </c>
    </row>
    <row r="194" spans="1:32">
      <c r="A194" t="s">
        <v>212</v>
      </c>
      <c r="B194" t="s">
        <v>19</v>
      </c>
      <c r="C194" s="2">
        <v>3953180000</v>
      </c>
      <c r="D194" s="2">
        <v>3570770000</v>
      </c>
      <c r="E194" s="2">
        <v>3534100000</v>
      </c>
      <c r="F194" s="2">
        <v>3492030000</v>
      </c>
      <c r="G194" s="2">
        <v>3469710000</v>
      </c>
      <c r="H194" s="2">
        <v>3456250000</v>
      </c>
      <c r="I194" s="2">
        <v>3417010000</v>
      </c>
      <c r="J194" s="2">
        <v>3365090000</v>
      </c>
      <c r="K194" s="2">
        <v>3302210000</v>
      </c>
      <c r="L194" s="2">
        <v>3232970000</v>
      </c>
      <c r="M194" s="2">
        <v>3144160000</v>
      </c>
      <c r="N194" s="2">
        <v>3042390000</v>
      </c>
      <c r="O194" s="2">
        <v>2937000000</v>
      </c>
      <c r="P194" s="2">
        <v>2827850000</v>
      </c>
      <c r="Q194" s="2">
        <v>2720270000</v>
      </c>
      <c r="R194" s="2">
        <v>2608920000</v>
      </c>
      <c r="S194" s="2">
        <v>2501960000</v>
      </c>
      <c r="T194" s="2">
        <v>2384260000</v>
      </c>
      <c r="U194" s="2">
        <v>2283880000</v>
      </c>
      <c r="V194" s="2">
        <v>2193090000</v>
      </c>
      <c r="W194" s="2">
        <v>2109750000</v>
      </c>
      <c r="X194" s="2">
        <v>2034100000</v>
      </c>
      <c r="Y194" s="2">
        <v>1958870000</v>
      </c>
      <c r="Z194" s="2">
        <v>1901190000</v>
      </c>
      <c r="AA194" s="2">
        <v>1851460000</v>
      </c>
      <c r="AB194" s="2">
        <v>1811920000</v>
      </c>
      <c r="AC194" s="2">
        <v>1782590000</v>
      </c>
      <c r="AD194" s="2">
        <v>1777880000</v>
      </c>
      <c r="AE194" s="2">
        <v>1800280000</v>
      </c>
      <c r="AF194" s="2">
        <v>1825690000</v>
      </c>
    </row>
    <row r="195" spans="1:32">
      <c r="A195" t="s">
        <v>213</v>
      </c>
      <c r="B195" t="s">
        <v>19</v>
      </c>
      <c r="C195" s="2">
        <v>3077360000</v>
      </c>
      <c r="D195" s="2">
        <v>2708080000</v>
      </c>
      <c r="E195" s="2">
        <v>2606640000</v>
      </c>
      <c r="F195" s="2">
        <v>2495850000</v>
      </c>
      <c r="G195" s="2">
        <v>2420640000</v>
      </c>
      <c r="H195" s="2">
        <v>2348390000</v>
      </c>
      <c r="I195" s="2">
        <v>2258180000</v>
      </c>
      <c r="J195" s="2">
        <v>2182060000</v>
      </c>
      <c r="K195" s="2">
        <v>2077810000</v>
      </c>
      <c r="L195" s="2">
        <v>1971670000</v>
      </c>
      <c r="M195" s="2">
        <v>1856430000</v>
      </c>
      <c r="N195" s="2">
        <v>1736280000</v>
      </c>
      <c r="O195" s="2">
        <v>1615000000</v>
      </c>
      <c r="P195" s="2">
        <v>1496540000</v>
      </c>
      <c r="Q195" s="2">
        <v>1381940000</v>
      </c>
      <c r="R195" s="2">
        <v>1268710000</v>
      </c>
      <c r="S195" s="2">
        <v>1161010000</v>
      </c>
      <c r="T195" s="2">
        <v>1085630000</v>
      </c>
      <c r="U195" s="2">
        <v>1024970000</v>
      </c>
      <c r="V195" s="2">
        <v>966880000</v>
      </c>
      <c r="W195" s="2">
        <v>912396000</v>
      </c>
      <c r="X195" s="2">
        <v>861501000</v>
      </c>
      <c r="Y195" s="2">
        <v>812955000</v>
      </c>
      <c r="Z195" s="2">
        <v>776163000</v>
      </c>
      <c r="AA195" s="2">
        <v>744574000</v>
      </c>
      <c r="AB195" s="2">
        <v>719374000</v>
      </c>
      <c r="AC195" s="2">
        <v>699647000</v>
      </c>
      <c r="AD195" s="2">
        <v>694850000</v>
      </c>
      <c r="AE195" s="2">
        <v>705876000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667953</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515391</v>
      </c>
      <c r="E203">
        <v>510006</v>
      </c>
      <c r="F203">
        <v>498469</v>
      </c>
      <c r="G203">
        <v>483328</v>
      </c>
      <c r="H203">
        <v>468506</v>
      </c>
      <c r="I203">
        <v>453485</v>
      </c>
      <c r="J203">
        <v>436918</v>
      </c>
      <c r="K203">
        <v>418291</v>
      </c>
      <c r="L203">
        <v>398240</v>
      </c>
      <c r="M203">
        <v>376929</v>
      </c>
      <c r="N203">
        <v>354408</v>
      </c>
      <c r="O203">
        <v>333146</v>
      </c>
      <c r="P203">
        <v>313117</v>
      </c>
      <c r="Q203">
        <v>293143</v>
      </c>
      <c r="R203">
        <v>273213</v>
      </c>
      <c r="S203">
        <v>253852</v>
      </c>
      <c r="T203">
        <v>246476</v>
      </c>
      <c r="U203">
        <v>234691</v>
      </c>
      <c r="V203">
        <v>225381</v>
      </c>
      <c r="W203">
        <v>215837</v>
      </c>
      <c r="X203">
        <v>208092</v>
      </c>
      <c r="Y203">
        <v>202131</v>
      </c>
      <c r="Z203">
        <v>197936</v>
      </c>
      <c r="AA203">
        <v>194775</v>
      </c>
      <c r="AB203">
        <v>193486</v>
      </c>
      <c r="AC203">
        <v>193459</v>
      </c>
      <c r="AD203">
        <v>194862</v>
      </c>
      <c r="AE203">
        <v>197561</v>
      </c>
      <c r="AF203">
        <v>199701</v>
      </c>
    </row>
    <row r="204" spans="1:32">
      <c r="A204" t="s">
        <v>222</v>
      </c>
      <c r="B204" t="s">
        <v>19</v>
      </c>
      <c r="C204" s="2">
        <v>19868500000</v>
      </c>
      <c r="D204" s="2">
        <v>20238200000</v>
      </c>
      <c r="E204" s="2">
        <v>20292800000</v>
      </c>
      <c r="F204" s="2">
        <v>20043600000</v>
      </c>
      <c r="G204" s="2">
        <v>19662100000</v>
      </c>
      <c r="H204" s="2">
        <v>19287800000</v>
      </c>
      <c r="I204" s="2">
        <v>18888700000</v>
      </c>
      <c r="J204" s="2">
        <v>18406000000</v>
      </c>
      <c r="K204" s="2">
        <v>17818500000</v>
      </c>
      <c r="L204" s="2">
        <v>17149700000</v>
      </c>
      <c r="M204" s="2">
        <v>16409700000</v>
      </c>
      <c r="N204" s="2">
        <v>15601200000</v>
      </c>
      <c r="O204" s="2">
        <v>14821400000</v>
      </c>
      <c r="P204" s="2">
        <v>14062000000</v>
      </c>
      <c r="Q204" s="2">
        <v>13277800000</v>
      </c>
      <c r="R204" s="2">
        <v>12464800000</v>
      </c>
      <c r="S204" s="2">
        <v>11650700000</v>
      </c>
      <c r="T204" s="2">
        <v>10870100000</v>
      </c>
      <c r="U204" s="2">
        <v>10101800000</v>
      </c>
      <c r="V204" s="2">
        <v>9363770000</v>
      </c>
      <c r="W204" s="2">
        <v>8660950000</v>
      </c>
      <c r="X204" s="2">
        <v>7993110000</v>
      </c>
      <c r="Y204" s="2">
        <v>7393030000</v>
      </c>
      <c r="Z204" s="2">
        <v>6876670000</v>
      </c>
      <c r="AA204" s="2">
        <v>6419200000</v>
      </c>
      <c r="AB204" s="2">
        <v>6062560000</v>
      </c>
      <c r="AC204" s="2">
        <v>5781950000</v>
      </c>
      <c r="AD204" s="2">
        <v>5581390000</v>
      </c>
      <c r="AE204" s="2">
        <v>5454550000</v>
      </c>
      <c r="AF204" s="2">
        <v>5328090000</v>
      </c>
    </row>
    <row r="205" spans="1:32">
      <c r="A205" t="s">
        <v>223</v>
      </c>
      <c r="B205" t="s">
        <v>19</v>
      </c>
      <c r="C205" s="2">
        <v>66866500</v>
      </c>
      <c r="D205" s="2">
        <v>67561000</v>
      </c>
      <c r="E205" s="2">
        <v>67733000</v>
      </c>
      <c r="F205" s="2">
        <v>67251200</v>
      </c>
      <c r="G205" s="2">
        <v>67388500</v>
      </c>
      <c r="H205" s="2">
        <v>67788600</v>
      </c>
      <c r="I205" s="2">
        <v>68262500</v>
      </c>
      <c r="J205" s="2">
        <v>69364200</v>
      </c>
      <c r="K205" s="2">
        <v>69376900</v>
      </c>
      <c r="L205" s="2">
        <v>69107100</v>
      </c>
      <c r="M205" s="2">
        <v>68475600</v>
      </c>
      <c r="N205" s="2">
        <v>67457500</v>
      </c>
      <c r="O205" s="2">
        <v>66766800</v>
      </c>
      <c r="P205" s="2">
        <v>66540800</v>
      </c>
      <c r="Q205" s="2">
        <v>66345300</v>
      </c>
      <c r="R205" s="2">
        <v>66157600</v>
      </c>
      <c r="S205" s="2">
        <v>66089600</v>
      </c>
      <c r="T205" s="2">
        <v>66816700</v>
      </c>
      <c r="U205" s="2">
        <v>67853000</v>
      </c>
      <c r="V205" s="2">
        <v>68415500</v>
      </c>
      <c r="W205" s="2">
        <v>68626200</v>
      </c>
      <c r="X205" s="2">
        <v>68609500</v>
      </c>
      <c r="Y205" s="2">
        <v>68536500</v>
      </c>
      <c r="Z205" s="2">
        <v>68633600</v>
      </c>
      <c r="AA205" s="2">
        <v>68825600</v>
      </c>
      <c r="AB205" s="2">
        <v>69539800</v>
      </c>
      <c r="AC205" s="2">
        <v>70668100</v>
      </c>
      <c r="AD205" s="2">
        <v>72392800</v>
      </c>
      <c r="AE205" s="2">
        <v>74756400</v>
      </c>
      <c r="AF205" s="2">
        <v>77085200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3036400</v>
      </c>
      <c r="E210" s="2">
        <v>3026870</v>
      </c>
      <c r="F210" s="2">
        <v>2983380</v>
      </c>
      <c r="G210" s="2">
        <v>2931460</v>
      </c>
      <c r="H210" s="2">
        <v>2887490</v>
      </c>
      <c r="I210" s="2">
        <v>2845570</v>
      </c>
      <c r="J210" s="2">
        <v>2795100</v>
      </c>
      <c r="K210" s="2">
        <v>2730610</v>
      </c>
      <c r="L210" s="2">
        <v>2655170</v>
      </c>
      <c r="M210" s="2">
        <v>2567920</v>
      </c>
      <c r="N210" s="2">
        <v>2467900</v>
      </c>
      <c r="O210" s="2">
        <v>2375510</v>
      </c>
      <c r="P210" s="2">
        <v>2289940</v>
      </c>
      <c r="Q210" s="2">
        <v>2201770</v>
      </c>
      <c r="R210" s="2">
        <v>2110740</v>
      </c>
      <c r="S210" s="2">
        <v>2021170</v>
      </c>
      <c r="T210" s="2">
        <v>1994330</v>
      </c>
      <c r="U210" s="2">
        <v>1926680</v>
      </c>
      <c r="V210" s="2">
        <v>1858940</v>
      </c>
      <c r="W210" s="2">
        <v>1786580</v>
      </c>
      <c r="X210" s="2">
        <v>1709110</v>
      </c>
      <c r="Y210" s="2">
        <v>1634880</v>
      </c>
      <c r="Z210" s="2">
        <v>1571370</v>
      </c>
      <c r="AA210" s="2">
        <v>1514820</v>
      </c>
      <c r="AB210" s="2">
        <v>1475610</v>
      </c>
      <c r="AC210" s="2">
        <v>1449860</v>
      </c>
      <c r="AD210" s="2">
        <v>1440360</v>
      </c>
      <c r="AE210" s="2">
        <v>1446800</v>
      </c>
      <c r="AF210" s="2">
        <v>1452570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9074.36</v>
      </c>
      <c r="AE213">
        <v>9077.85</v>
      </c>
      <c r="AF213">
        <v>9098.08</v>
      </c>
    </row>
    <row r="214" spans="1:32">
      <c r="A214" t="s">
        <v>232</v>
      </c>
      <c r="B214" t="s">
        <v>19</v>
      </c>
      <c r="C214" s="2">
        <v>2022710000</v>
      </c>
      <c r="D214" s="2">
        <v>1827040000</v>
      </c>
      <c r="E214" s="2">
        <v>1808280000</v>
      </c>
      <c r="F214" s="2">
        <v>1786750000</v>
      </c>
      <c r="G214" s="2">
        <v>1775330000</v>
      </c>
      <c r="H214" s="2">
        <v>1768450000</v>
      </c>
      <c r="I214" s="2">
        <v>1748370000</v>
      </c>
      <c r="J214" s="2">
        <v>1721810000</v>
      </c>
      <c r="K214" s="2">
        <v>1689630000</v>
      </c>
      <c r="L214" s="2">
        <v>1654200000</v>
      </c>
      <c r="M214" s="2">
        <v>1608760000</v>
      </c>
      <c r="N214" s="2">
        <v>1556690000</v>
      </c>
      <c r="O214" s="2">
        <v>1502760000</v>
      </c>
      <c r="P214" s="2">
        <v>1446920000</v>
      </c>
      <c r="Q214" s="2">
        <v>1391870000</v>
      </c>
      <c r="R214" s="2">
        <v>1334900000</v>
      </c>
      <c r="S214" s="2">
        <v>1280170000</v>
      </c>
      <c r="T214" s="2">
        <v>1219950000</v>
      </c>
      <c r="U214" s="2">
        <v>1168580000</v>
      </c>
      <c r="V214" s="2">
        <v>1122130000</v>
      </c>
      <c r="W214" s="2">
        <v>1079490000</v>
      </c>
      <c r="X214" s="2">
        <v>1040780000</v>
      </c>
      <c r="Y214" s="2">
        <v>1002290000</v>
      </c>
      <c r="Z214" s="2">
        <v>972775000</v>
      </c>
      <c r="AA214" s="2">
        <v>947331000</v>
      </c>
      <c r="AB214" s="2">
        <v>927100000</v>
      </c>
      <c r="AC214" s="2">
        <v>912091000</v>
      </c>
      <c r="AD214" s="2">
        <v>909681000</v>
      </c>
      <c r="AE214" s="2">
        <v>921145000</v>
      </c>
      <c r="AF214" s="2">
        <v>934147000</v>
      </c>
    </row>
    <row r="215" spans="1:32">
      <c r="A215" t="s">
        <v>233</v>
      </c>
      <c r="B215" t="s">
        <v>19</v>
      </c>
      <c r="C215" s="2">
        <v>1442260000</v>
      </c>
      <c r="D215" s="2">
        <v>1269180000</v>
      </c>
      <c r="E215" s="2">
        <v>1221650000</v>
      </c>
      <c r="F215" s="2">
        <v>1169720000</v>
      </c>
      <c r="G215" s="2">
        <v>1134470000</v>
      </c>
      <c r="H215" s="2">
        <v>1100610000</v>
      </c>
      <c r="I215" s="2">
        <v>1058330000</v>
      </c>
      <c r="J215" s="2">
        <v>1022660000</v>
      </c>
      <c r="K215" s="2">
        <v>973801000</v>
      </c>
      <c r="L215" s="2">
        <v>924058000</v>
      </c>
      <c r="M215" s="2">
        <v>870045000</v>
      </c>
      <c r="N215" s="2">
        <v>813739000</v>
      </c>
      <c r="O215" s="2">
        <v>756895000</v>
      </c>
      <c r="P215" s="2">
        <v>701379000</v>
      </c>
      <c r="Q215" s="2">
        <v>647670000</v>
      </c>
      <c r="R215" s="2">
        <v>594603000</v>
      </c>
      <c r="S215" s="2">
        <v>544128000</v>
      </c>
      <c r="T215" s="2">
        <v>508800000</v>
      </c>
      <c r="U215" s="2">
        <v>480370000</v>
      </c>
      <c r="V215" s="2">
        <v>453144000</v>
      </c>
      <c r="W215" s="2">
        <v>427610000</v>
      </c>
      <c r="X215" s="2">
        <v>403757000</v>
      </c>
      <c r="Y215" s="2">
        <v>381005000</v>
      </c>
      <c r="Z215" s="2">
        <v>363762000</v>
      </c>
      <c r="AA215" s="2">
        <v>348957000</v>
      </c>
      <c r="AB215" s="2">
        <v>337147000</v>
      </c>
      <c r="AC215" s="2">
        <v>327901000</v>
      </c>
      <c r="AD215" s="2">
        <v>325653000</v>
      </c>
      <c r="AE215" s="2">
        <v>330820000</v>
      </c>
      <c r="AF215" s="2">
        <v>336830000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64190.5</v>
      </c>
      <c r="S220">
        <v>50314.5</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934552000000</v>
      </c>
      <c r="D243" s="2">
        <v>798764000000</v>
      </c>
      <c r="E243" s="2">
        <v>712933000000</v>
      </c>
      <c r="F243" s="2">
        <v>610984000000</v>
      </c>
      <c r="G243" s="2">
        <v>509662000000</v>
      </c>
      <c r="H243" s="2">
        <v>415285000000</v>
      </c>
      <c r="I243" s="2">
        <v>328833000000</v>
      </c>
      <c r="J243" s="2">
        <v>250200000000</v>
      </c>
      <c r="K243" s="2">
        <v>178862000000</v>
      </c>
      <c r="L243" s="2">
        <v>114213000000</v>
      </c>
      <c r="M243" s="2">
        <v>55599800000</v>
      </c>
      <c r="N243" s="2">
        <v>2717000000</v>
      </c>
      <c r="O243" s="2">
        <v>2419580000</v>
      </c>
      <c r="P243" s="2">
        <v>1820870000</v>
      </c>
      <c r="Q243" s="2">
        <v>1447060000</v>
      </c>
      <c r="R243" s="2">
        <v>1087290000</v>
      </c>
      <c r="S243" s="2">
        <v>848543000</v>
      </c>
      <c r="T243" s="2">
        <v>666413000</v>
      </c>
      <c r="U243" s="2">
        <v>527070000</v>
      </c>
      <c r="V243" s="2">
        <v>434714000</v>
      </c>
      <c r="W243" s="2">
        <v>377640000</v>
      </c>
      <c r="X243" s="2">
        <v>337950000</v>
      </c>
      <c r="Y243" s="2">
        <v>299455000</v>
      </c>
      <c r="Z243" s="2">
        <v>269429000</v>
      </c>
      <c r="AA243" s="2">
        <v>225835000</v>
      </c>
      <c r="AB243" s="2">
        <v>190798000</v>
      </c>
      <c r="AC243" s="2">
        <v>163658000</v>
      </c>
      <c r="AD243" s="2">
        <v>143962000</v>
      </c>
      <c r="AE243" s="2">
        <v>124889000</v>
      </c>
      <c r="AF243" s="2">
        <v>112573000</v>
      </c>
    </row>
    <row r="244" spans="1:32">
      <c r="A244" t="s">
        <v>262</v>
      </c>
      <c r="B244" t="s">
        <v>19</v>
      </c>
      <c r="C244" s="2">
        <v>2962600000000</v>
      </c>
      <c r="D244" s="2">
        <v>2994570000000</v>
      </c>
      <c r="E244" s="2">
        <v>3160310000000</v>
      </c>
      <c r="F244" s="2">
        <v>3211830000000</v>
      </c>
      <c r="G244" s="2">
        <v>3194860000000</v>
      </c>
      <c r="H244" s="2">
        <v>3131520000000</v>
      </c>
      <c r="I244" s="2">
        <v>3026520000000</v>
      </c>
      <c r="J244" s="2">
        <v>2895500000000</v>
      </c>
      <c r="K244" s="2">
        <v>2741250000000</v>
      </c>
      <c r="L244" s="2">
        <v>2574830000000</v>
      </c>
      <c r="M244" s="2">
        <v>2420540000000</v>
      </c>
      <c r="N244" s="2">
        <v>2279200000000</v>
      </c>
      <c r="O244" s="2">
        <v>2139850000000</v>
      </c>
      <c r="P244" s="2">
        <v>2002690000000</v>
      </c>
      <c r="Q244" s="2">
        <v>1885410000000</v>
      </c>
      <c r="R244" s="2">
        <v>1783230000000</v>
      </c>
      <c r="S244" s="2">
        <v>1699300000000</v>
      </c>
      <c r="T244" s="2">
        <v>1637700000000</v>
      </c>
      <c r="U244" s="2">
        <v>1603890000000</v>
      </c>
      <c r="V244" s="2">
        <v>1594200000000</v>
      </c>
      <c r="W244" s="2">
        <v>1610600000000</v>
      </c>
      <c r="X244" s="2">
        <v>1647310000000</v>
      </c>
      <c r="Y244" s="2">
        <v>1684110000000</v>
      </c>
      <c r="Z244" s="2">
        <v>1720560000000</v>
      </c>
      <c r="AA244" s="2">
        <v>1707660000000</v>
      </c>
      <c r="AB244" s="2">
        <v>1693160000000</v>
      </c>
      <c r="AC244" s="2">
        <v>1678560000000</v>
      </c>
      <c r="AD244" s="2">
        <v>1664550000000</v>
      </c>
      <c r="AE244" s="2">
        <v>1650160000000</v>
      </c>
      <c r="AF244" s="2">
        <v>1635370000000</v>
      </c>
    </row>
    <row r="245" spans="1:32">
      <c r="A245" t="s">
        <v>263</v>
      </c>
      <c r="B245" t="s">
        <v>19</v>
      </c>
      <c r="C245" s="2">
        <v>21603600000000</v>
      </c>
      <c r="D245" s="2">
        <v>21732400000000</v>
      </c>
      <c r="E245" s="2">
        <v>22923000000000</v>
      </c>
      <c r="F245" s="2">
        <v>23158500000000</v>
      </c>
      <c r="G245" s="2">
        <v>23043700000000</v>
      </c>
      <c r="H245" s="2">
        <v>22540500000000</v>
      </c>
      <c r="I245" s="2">
        <v>21711600000000</v>
      </c>
      <c r="J245" s="2">
        <v>20885800000000</v>
      </c>
      <c r="K245" s="2">
        <v>19689600000000</v>
      </c>
      <c r="L245" s="2">
        <v>18419400000000</v>
      </c>
      <c r="M245" s="2">
        <v>17253900000000</v>
      </c>
      <c r="N245" s="2">
        <v>16208700000000</v>
      </c>
      <c r="O245" s="2">
        <v>15043900000000</v>
      </c>
      <c r="P245" s="2">
        <v>14066100000000</v>
      </c>
      <c r="Q245" s="2">
        <v>13147700000000</v>
      </c>
      <c r="R245" s="2">
        <v>12371700000000</v>
      </c>
      <c r="S245" s="2">
        <v>11750300000000</v>
      </c>
      <c r="T245" s="2">
        <v>11301500000000</v>
      </c>
      <c r="U245" s="2">
        <v>11060500000000</v>
      </c>
      <c r="V245" s="2">
        <v>10998700000000</v>
      </c>
      <c r="W245" s="2">
        <v>11117800000000</v>
      </c>
      <c r="X245" s="2">
        <v>11380500000000</v>
      </c>
      <c r="Y245" s="2">
        <v>11642500000000</v>
      </c>
      <c r="Z245" s="2">
        <v>11907700000000</v>
      </c>
      <c r="AA245" s="2">
        <v>11832000000000</v>
      </c>
      <c r="AB245" s="2">
        <v>11749400000000</v>
      </c>
      <c r="AC245" s="2">
        <v>11668000000000</v>
      </c>
      <c r="AD245" s="2">
        <v>11587500000000</v>
      </c>
      <c r="AE245" s="2">
        <v>11503800000000</v>
      </c>
      <c r="AF245" s="2">
        <v>11423400000000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55305300000</v>
      </c>
      <c r="D250" s="2">
        <v>47287500000</v>
      </c>
      <c r="E250" s="2">
        <v>42303700000</v>
      </c>
      <c r="F250" s="2">
        <v>36411600000</v>
      </c>
      <c r="G250" s="2">
        <v>30580500000</v>
      </c>
      <c r="H250" s="2">
        <v>25155400000</v>
      </c>
      <c r="I250" s="2">
        <v>20212200000</v>
      </c>
      <c r="J250" s="2">
        <v>15675900000</v>
      </c>
      <c r="K250" s="2">
        <v>11547000000</v>
      </c>
      <c r="L250" s="2">
        <v>7793550000</v>
      </c>
      <c r="M250" s="2">
        <v>4406050000</v>
      </c>
      <c r="N250" s="2">
        <v>1384620000</v>
      </c>
      <c r="O250" s="2">
        <v>1571940000</v>
      </c>
      <c r="P250" s="2">
        <v>1715140000</v>
      </c>
      <c r="Q250" s="2">
        <v>1837990000</v>
      </c>
      <c r="R250" s="2">
        <v>1940720000</v>
      </c>
      <c r="S250" s="2">
        <v>2035430000</v>
      </c>
      <c r="T250" s="2">
        <v>2122510000</v>
      </c>
      <c r="U250" s="2">
        <v>2191250000</v>
      </c>
      <c r="V250" s="2">
        <v>2305390000</v>
      </c>
      <c r="W250" s="2">
        <v>2432040000</v>
      </c>
      <c r="X250" s="2">
        <v>2581580000</v>
      </c>
      <c r="Y250" s="2">
        <v>2721600000</v>
      </c>
      <c r="Z250" s="2">
        <v>2851640000</v>
      </c>
      <c r="AA250" s="2">
        <v>2919310000</v>
      </c>
      <c r="AB250" s="2">
        <v>2978060000</v>
      </c>
      <c r="AC250" s="2">
        <v>3036180000</v>
      </c>
      <c r="AD250" s="2">
        <v>3084810000</v>
      </c>
      <c r="AE250" s="2">
        <v>3123180000</v>
      </c>
      <c r="AF250" s="2">
        <v>3162420000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1666780000000</v>
      </c>
      <c r="E253" s="2">
        <v>1429150000000</v>
      </c>
      <c r="F253" s="2">
        <v>1298690000000</v>
      </c>
      <c r="G253" s="2">
        <v>1184480000000</v>
      </c>
      <c r="H253" s="2">
        <v>1079860000000</v>
      </c>
      <c r="I253" s="2">
        <v>974572000000</v>
      </c>
      <c r="J253" s="2">
        <v>870381000000</v>
      </c>
      <c r="K253" s="2">
        <v>767653000000</v>
      </c>
      <c r="L253" s="2">
        <v>669081000000</v>
      </c>
      <c r="M253" s="2">
        <v>575027000000</v>
      </c>
      <c r="N253" s="2">
        <v>486582000000</v>
      </c>
      <c r="O253" s="2">
        <v>403386000000</v>
      </c>
      <c r="P253" s="2">
        <v>326376000000</v>
      </c>
      <c r="Q253" s="2">
        <v>257289000000</v>
      </c>
      <c r="R253" s="2">
        <v>195748000000</v>
      </c>
      <c r="S253" s="2">
        <v>142994000000</v>
      </c>
      <c r="T253" s="2">
        <v>98359300000</v>
      </c>
      <c r="U253" s="2">
        <v>61760700000</v>
      </c>
      <c r="V253" s="2">
        <v>67868200000</v>
      </c>
      <c r="W253" s="2">
        <v>70210100000</v>
      </c>
      <c r="X253" s="2">
        <v>76226000000</v>
      </c>
      <c r="Y253" s="2">
        <v>81258400000</v>
      </c>
      <c r="Z253" s="2">
        <v>87750200000</v>
      </c>
      <c r="AA253" s="2">
        <v>94738500000</v>
      </c>
      <c r="AB253" s="2">
        <v>101931000000</v>
      </c>
      <c r="AC253" s="2">
        <v>109206000000</v>
      </c>
      <c r="AD253" s="2">
        <v>116196000000</v>
      </c>
      <c r="AE253" s="2">
        <v>123107000000</v>
      </c>
      <c r="AF253" s="2">
        <v>130245000000</v>
      </c>
    </row>
    <row r="254" spans="1:32">
      <c r="A254" t="s">
        <v>272</v>
      </c>
      <c r="B254" t="s">
        <v>19</v>
      </c>
      <c r="C254" s="2">
        <v>2663110000000</v>
      </c>
      <c r="D254" s="2">
        <v>2395270000000</v>
      </c>
      <c r="E254" s="2">
        <v>2087420000000</v>
      </c>
      <c r="F254" s="2">
        <v>1926790000000</v>
      </c>
      <c r="G254" s="2">
        <v>1790610000000</v>
      </c>
      <c r="H254" s="2">
        <v>1666700000000</v>
      </c>
      <c r="I254" s="2">
        <v>1538490000000</v>
      </c>
      <c r="J254" s="2">
        <v>1407760000000</v>
      </c>
      <c r="K254" s="2">
        <v>1273610000000</v>
      </c>
      <c r="L254" s="2">
        <v>1139740000000</v>
      </c>
      <c r="M254" s="2">
        <v>1007020000000</v>
      </c>
      <c r="N254" s="2">
        <v>877362000000</v>
      </c>
      <c r="O254" s="2">
        <v>746968000000</v>
      </c>
      <c r="P254" s="2">
        <v>616648000000</v>
      </c>
      <c r="Q254" s="2">
        <v>488985000000</v>
      </c>
      <c r="R254" s="2">
        <v>362900000000</v>
      </c>
      <c r="S254" s="2">
        <v>240159000000</v>
      </c>
      <c r="T254" s="2">
        <v>119273000000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314435000000000</v>
      </c>
      <c r="E255" s="2">
        <v>288750000000000</v>
      </c>
      <c r="F255" s="2">
        <v>280496000000000</v>
      </c>
      <c r="G255" s="2">
        <v>277267000000000</v>
      </c>
      <c r="H255" s="2">
        <v>275007000000000</v>
      </c>
      <c r="I255" s="2">
        <v>271383000000000</v>
      </c>
      <c r="J255" s="2">
        <v>269655000000000</v>
      </c>
      <c r="K255" s="2">
        <v>264129000000000</v>
      </c>
      <c r="L255" s="2">
        <v>258086000000000</v>
      </c>
      <c r="M255" s="2">
        <v>251261000000000</v>
      </c>
      <c r="N255" s="2">
        <v>243899000000000</v>
      </c>
      <c r="O255" s="2">
        <v>235951000000000</v>
      </c>
      <c r="P255" s="2">
        <v>227873000000000</v>
      </c>
      <c r="Q255" s="2">
        <v>220177000000000</v>
      </c>
      <c r="R255" s="2">
        <v>212343000000000</v>
      </c>
      <c r="S255" s="2">
        <v>205431000000000</v>
      </c>
      <c r="T255" s="2">
        <v>198859000000000</v>
      </c>
      <c r="U255" s="2">
        <v>192239000000000</v>
      </c>
      <c r="V255" s="2">
        <v>185491000000000</v>
      </c>
      <c r="W255" s="2">
        <v>179770000000000</v>
      </c>
      <c r="X255" s="2">
        <v>174751000000000</v>
      </c>
      <c r="Y255" s="2">
        <v>170044000000000</v>
      </c>
      <c r="Z255" s="2">
        <v>165643000000000</v>
      </c>
      <c r="AA255" s="2">
        <v>161470000000000</v>
      </c>
      <c r="AB255" s="2">
        <v>157731000000000</v>
      </c>
      <c r="AC255" s="2">
        <v>154162000000000</v>
      </c>
      <c r="AD255" s="2">
        <v>150853000000000</v>
      </c>
      <c r="AE255" s="2">
        <v>148315000000000</v>
      </c>
      <c r="AF255" s="2">
        <v>146995000000000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161614000000</v>
      </c>
      <c r="E260" s="2">
        <v>143015000000</v>
      </c>
      <c r="F260" s="2">
        <v>134643000000</v>
      </c>
      <c r="G260" s="2">
        <v>128306000000</v>
      </c>
      <c r="H260" s="2">
        <v>123171000000</v>
      </c>
      <c r="I260" s="2">
        <v>117864000000</v>
      </c>
      <c r="J260" s="2">
        <v>112590000000</v>
      </c>
      <c r="K260" s="2">
        <v>107336000000</v>
      </c>
      <c r="L260" s="2">
        <v>102238000000</v>
      </c>
      <c r="M260" s="2">
        <v>97110500000</v>
      </c>
      <c r="N260" s="2">
        <v>92028200000</v>
      </c>
      <c r="O260" s="2">
        <v>87145400000</v>
      </c>
      <c r="P260" s="2">
        <v>82396300000</v>
      </c>
      <c r="Q260" s="2">
        <v>78056400000</v>
      </c>
      <c r="R260" s="2">
        <v>73947300000</v>
      </c>
      <c r="S260" s="2">
        <v>70420100000</v>
      </c>
      <c r="T260" s="2">
        <v>67261800000</v>
      </c>
      <c r="U260" s="2">
        <v>64346500000</v>
      </c>
      <c r="V260" s="2">
        <v>68008600000</v>
      </c>
      <c r="W260" s="2">
        <v>69968500000</v>
      </c>
      <c r="X260" s="2">
        <v>72518200000</v>
      </c>
      <c r="Y260" s="2">
        <v>74841100000</v>
      </c>
      <c r="Z260" s="2">
        <v>76964100000</v>
      </c>
      <c r="AA260" s="2">
        <v>78900600000</v>
      </c>
      <c r="AB260" s="2">
        <v>80947900000</v>
      </c>
      <c r="AC260" s="2">
        <v>82982000000</v>
      </c>
      <c r="AD260" s="2">
        <v>84845800000</v>
      </c>
      <c r="AE260" s="2">
        <v>86910500000</v>
      </c>
      <c r="AF260" s="2">
        <v>89403600000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356392000</v>
      </c>
      <c r="D263" s="2">
        <v>304609000</v>
      </c>
      <c r="E263" s="2">
        <v>271878000</v>
      </c>
      <c r="F263" s="2">
        <v>232999000</v>
      </c>
      <c r="G263" s="2">
        <v>194360000</v>
      </c>
      <c r="H263" s="2">
        <v>158369000</v>
      </c>
      <c r="I263" s="2">
        <v>125401000</v>
      </c>
      <c r="J263" s="2">
        <v>95414100</v>
      </c>
      <c r="K263" s="2">
        <v>68209400</v>
      </c>
      <c r="L263" s="2">
        <v>43555400</v>
      </c>
      <c r="M263" s="2">
        <v>21203100</v>
      </c>
      <c r="N263" s="2">
        <v>1036130</v>
      </c>
      <c r="O263">
        <v>922709</v>
      </c>
      <c r="P263">
        <v>694390</v>
      </c>
      <c r="Q263">
        <v>551838</v>
      </c>
      <c r="R263">
        <v>414639</v>
      </c>
      <c r="S263">
        <v>323593</v>
      </c>
      <c r="T263">
        <v>254137</v>
      </c>
      <c r="U263">
        <v>200999</v>
      </c>
      <c r="V263">
        <v>165779</v>
      </c>
      <c r="W263">
        <v>144013</v>
      </c>
      <c r="X263">
        <v>128878</v>
      </c>
      <c r="Y263">
        <v>114198</v>
      </c>
      <c r="Z263">
        <v>102747</v>
      </c>
      <c r="AA263">
        <v>86122.3</v>
      </c>
      <c r="AB263">
        <v>72761</v>
      </c>
      <c r="AC263">
        <v>62411</v>
      </c>
      <c r="AD263">
        <v>54900</v>
      </c>
      <c r="AE263">
        <v>47626.7</v>
      </c>
      <c r="AF263">
        <v>42929.7</v>
      </c>
    </row>
    <row r="264" spans="1:32">
      <c r="A264" t="s">
        <v>282</v>
      </c>
      <c r="B264" t="s">
        <v>19</v>
      </c>
      <c r="C264" s="2">
        <v>1943680000</v>
      </c>
      <c r="D264" s="2">
        <v>1964650000</v>
      </c>
      <c r="E264" s="2">
        <v>2073390000</v>
      </c>
      <c r="F264" s="2">
        <v>2107180000</v>
      </c>
      <c r="G264" s="2">
        <v>2096060000</v>
      </c>
      <c r="H264" s="2">
        <v>2054500000</v>
      </c>
      <c r="I264" s="2">
        <v>1985610000</v>
      </c>
      <c r="J264" s="2">
        <v>1899650000</v>
      </c>
      <c r="K264" s="2">
        <v>1798450000</v>
      </c>
      <c r="L264" s="2">
        <v>1689270000</v>
      </c>
      <c r="M264" s="2">
        <v>1588040000</v>
      </c>
      <c r="N264" s="2">
        <v>1495320000</v>
      </c>
      <c r="O264" s="2">
        <v>1403890000</v>
      </c>
      <c r="P264" s="2">
        <v>1313910000</v>
      </c>
      <c r="Q264" s="2">
        <v>1236960000</v>
      </c>
      <c r="R264" s="2">
        <v>1169920000</v>
      </c>
      <c r="S264" s="2">
        <v>1114860000</v>
      </c>
      <c r="T264" s="2">
        <v>1074440000</v>
      </c>
      <c r="U264" s="2">
        <v>1052270000</v>
      </c>
      <c r="V264" s="2">
        <v>1045910000</v>
      </c>
      <c r="W264" s="2">
        <v>1056670000</v>
      </c>
      <c r="X264" s="2">
        <v>1080750000</v>
      </c>
      <c r="Y264" s="2">
        <v>1104900000</v>
      </c>
      <c r="Z264" s="2">
        <v>1128810000</v>
      </c>
      <c r="AA264" s="2">
        <v>1120350000</v>
      </c>
      <c r="AB264" s="2">
        <v>1110830000</v>
      </c>
      <c r="AC264" s="2">
        <v>1101250000</v>
      </c>
      <c r="AD264" s="2">
        <v>1092060000</v>
      </c>
      <c r="AE264" s="2">
        <v>1082620000</v>
      </c>
      <c r="AF264" s="2">
        <v>1072920000</v>
      </c>
    </row>
    <row r="265" spans="1:32">
      <c r="A265" t="s">
        <v>283</v>
      </c>
      <c r="B265" t="s">
        <v>19</v>
      </c>
      <c r="C265" s="2">
        <v>3835410000</v>
      </c>
      <c r="D265" s="2">
        <v>3858280000</v>
      </c>
      <c r="E265" s="2">
        <v>4069650000</v>
      </c>
      <c r="F265" s="2">
        <v>4111460000</v>
      </c>
      <c r="G265" s="2">
        <v>4091090000</v>
      </c>
      <c r="H265" s="2">
        <v>4001750000</v>
      </c>
      <c r="I265" s="2">
        <v>3854590000</v>
      </c>
      <c r="J265" s="2">
        <v>3707970000</v>
      </c>
      <c r="K265" s="2">
        <v>3495610000</v>
      </c>
      <c r="L265" s="2">
        <v>3270100000</v>
      </c>
      <c r="M265" s="2">
        <v>3063190000</v>
      </c>
      <c r="N265" s="2">
        <v>2877620000</v>
      </c>
      <c r="O265" s="2">
        <v>2670830000</v>
      </c>
      <c r="P265" s="2">
        <v>2497230000</v>
      </c>
      <c r="Q265" s="2">
        <v>2334190000</v>
      </c>
      <c r="R265" s="2">
        <v>2196420000</v>
      </c>
      <c r="S265" s="2">
        <v>2086110000</v>
      </c>
      <c r="T265" s="2">
        <v>2006420000</v>
      </c>
      <c r="U265" s="2">
        <v>1963630000</v>
      </c>
      <c r="V265" s="2">
        <v>1952660000</v>
      </c>
      <c r="W265" s="2">
        <v>1973810000</v>
      </c>
      <c r="X265" s="2">
        <v>2020440000</v>
      </c>
      <c r="Y265" s="2">
        <v>2066960000</v>
      </c>
      <c r="Z265" s="2">
        <v>2114040000</v>
      </c>
      <c r="AA265" s="2">
        <v>2100610000</v>
      </c>
      <c r="AB265" s="2">
        <v>2085940000</v>
      </c>
      <c r="AC265" s="2">
        <v>2071490000</v>
      </c>
      <c r="AD265" s="2">
        <v>2057200000</v>
      </c>
      <c r="AE265" s="2">
        <v>2042330000</v>
      </c>
      <c r="AF265" s="2">
        <v>2028070000</v>
      </c>
    </row>
    <row r="266" spans="1:32">
      <c r="A266" t="s">
        <v>284</v>
      </c>
      <c r="B266" t="s">
        <v>19</v>
      </c>
      <c r="C266" s="2">
        <v>163062000</v>
      </c>
      <c r="D266" s="2">
        <v>164821000</v>
      </c>
      <c r="E266" s="2">
        <v>173943000</v>
      </c>
      <c r="F266" s="2">
        <v>176779000</v>
      </c>
      <c r="G266" s="2">
        <v>175845000</v>
      </c>
      <c r="H266" s="2">
        <v>172359000</v>
      </c>
      <c r="I266" s="2">
        <v>166580000</v>
      </c>
      <c r="J266" s="2">
        <v>159368000</v>
      </c>
      <c r="K266" s="2">
        <v>150878000</v>
      </c>
      <c r="L266" s="2">
        <v>141719000</v>
      </c>
      <c r="M266" s="2">
        <v>133226000</v>
      </c>
      <c r="N266" s="2">
        <v>125447000</v>
      </c>
      <c r="O266" s="2">
        <v>117777000</v>
      </c>
      <c r="P266" s="2">
        <v>110228000</v>
      </c>
      <c r="Q266" s="2">
        <v>103773000</v>
      </c>
      <c r="R266" s="2">
        <v>98148700</v>
      </c>
      <c r="S266" s="2">
        <v>93529600</v>
      </c>
      <c r="T266" s="2">
        <v>90138700</v>
      </c>
      <c r="U266" s="2">
        <v>88278300</v>
      </c>
      <c r="V266" s="2">
        <v>87744900</v>
      </c>
      <c r="W266" s="2">
        <v>88647300</v>
      </c>
      <c r="X266" s="2">
        <v>90668100</v>
      </c>
      <c r="Y266" s="2">
        <v>92693300</v>
      </c>
      <c r="Z266" s="2">
        <v>94699500</v>
      </c>
      <c r="AA266" s="2">
        <v>93989600</v>
      </c>
      <c r="AB266" s="2">
        <v>93191300</v>
      </c>
      <c r="AC266" s="2">
        <v>92387700</v>
      </c>
      <c r="AD266" s="2">
        <v>91616700</v>
      </c>
      <c r="AE266" s="2">
        <v>90824500</v>
      </c>
      <c r="AF266" s="2">
        <v>90010700</v>
      </c>
    </row>
    <row r="267" spans="1:32">
      <c r="A267" t="s">
        <v>285</v>
      </c>
      <c r="B267" t="s">
        <v>19</v>
      </c>
      <c r="C267" s="2">
        <v>119332000</v>
      </c>
      <c r="D267" s="2">
        <v>120043000</v>
      </c>
      <c r="E267" s="2">
        <v>136440000</v>
      </c>
      <c r="F267" s="2">
        <v>161629000</v>
      </c>
      <c r="G267" s="2">
        <v>150877000</v>
      </c>
      <c r="H267" s="2">
        <v>146235000</v>
      </c>
      <c r="I267" s="2">
        <v>144303000</v>
      </c>
      <c r="J267" s="2">
        <v>106902000</v>
      </c>
      <c r="K267" s="2">
        <v>108026000</v>
      </c>
      <c r="L267" s="2">
        <v>107706000</v>
      </c>
      <c r="M267" s="2">
        <v>104929000</v>
      </c>
      <c r="N267" s="2">
        <v>98624300</v>
      </c>
      <c r="O267" s="2">
        <v>93897500</v>
      </c>
      <c r="P267" s="2">
        <v>87040900</v>
      </c>
      <c r="Q267" s="2">
        <v>80215800</v>
      </c>
      <c r="R267" s="2">
        <v>74339600</v>
      </c>
      <c r="S267" s="2">
        <v>69298700</v>
      </c>
      <c r="T267" s="2">
        <v>65276000</v>
      </c>
      <c r="U267" s="2">
        <v>62658900</v>
      </c>
      <c r="V267" s="2">
        <v>60744400</v>
      </c>
      <c r="W267" s="2">
        <v>59710800</v>
      </c>
      <c r="X267" s="2">
        <v>59305500</v>
      </c>
      <c r="Y267" s="2">
        <v>58749000</v>
      </c>
      <c r="Z267" s="2">
        <v>58093100</v>
      </c>
      <c r="AA267" s="2">
        <v>55703400</v>
      </c>
      <c r="AB267" s="2">
        <v>53186800</v>
      </c>
      <c r="AC267" s="2">
        <v>50635900</v>
      </c>
      <c r="AD267" s="2">
        <v>48115800</v>
      </c>
      <c r="AE267" s="2">
        <v>45580800</v>
      </c>
      <c r="AF267" s="2">
        <v>42967900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15409200</v>
      </c>
      <c r="D270" s="2">
        <v>13175300</v>
      </c>
      <c r="E270" s="2">
        <v>11786700</v>
      </c>
      <c r="F270" s="2">
        <v>10145000</v>
      </c>
      <c r="G270" s="2">
        <v>8520380</v>
      </c>
      <c r="H270" s="2">
        <v>7008820</v>
      </c>
      <c r="I270" s="2">
        <v>5631550</v>
      </c>
      <c r="J270" s="2">
        <v>4367630</v>
      </c>
      <c r="K270" s="2">
        <v>3217250</v>
      </c>
      <c r="L270" s="2">
        <v>2171450</v>
      </c>
      <c r="M270" s="2">
        <v>1227620</v>
      </c>
      <c r="N270">
        <v>385785</v>
      </c>
      <c r="O270">
        <v>437977</v>
      </c>
      <c r="P270">
        <v>477874</v>
      </c>
      <c r="Q270">
        <v>512102</v>
      </c>
      <c r="R270">
        <v>540726</v>
      </c>
      <c r="S270">
        <v>567115</v>
      </c>
      <c r="T270">
        <v>591376</v>
      </c>
      <c r="U270">
        <v>610528</v>
      </c>
      <c r="V270">
        <v>642330</v>
      </c>
      <c r="W270">
        <v>677619</v>
      </c>
      <c r="X270">
        <v>719282</v>
      </c>
      <c r="Y270">
        <v>758296</v>
      </c>
      <c r="Z270">
        <v>794528</v>
      </c>
      <c r="AA270">
        <v>813383</v>
      </c>
      <c r="AB270">
        <v>829749</v>
      </c>
      <c r="AC270">
        <v>845944</v>
      </c>
      <c r="AD270">
        <v>859493</v>
      </c>
      <c r="AE270">
        <v>870185</v>
      </c>
      <c r="AF270">
        <v>881118</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635628000</v>
      </c>
      <c r="E273" s="2">
        <v>545008000</v>
      </c>
      <c r="F273" s="2">
        <v>495256000</v>
      </c>
      <c r="G273" s="2">
        <v>451703000</v>
      </c>
      <c r="H273" s="2">
        <v>411807000</v>
      </c>
      <c r="I273" s="2">
        <v>371654000</v>
      </c>
      <c r="J273" s="2">
        <v>331921000</v>
      </c>
      <c r="K273" s="2">
        <v>292745000</v>
      </c>
      <c r="L273" s="2">
        <v>255155000</v>
      </c>
      <c r="M273" s="2">
        <v>219287000</v>
      </c>
      <c r="N273" s="2">
        <v>185558000</v>
      </c>
      <c r="O273" s="2">
        <v>153832000</v>
      </c>
      <c r="P273" s="2">
        <v>124464000</v>
      </c>
      <c r="Q273" s="2">
        <v>98117500</v>
      </c>
      <c r="R273" s="2">
        <v>74648600</v>
      </c>
      <c r="S273" s="2">
        <v>54531000</v>
      </c>
      <c r="T273" s="2">
        <v>37509400</v>
      </c>
      <c r="U273" s="2">
        <v>23552500</v>
      </c>
      <c r="V273" s="2">
        <v>25881600</v>
      </c>
      <c r="W273" s="2">
        <v>26774700</v>
      </c>
      <c r="X273" s="2">
        <v>29068800</v>
      </c>
      <c r="Y273" s="2">
        <v>30988000</v>
      </c>
      <c r="Z273" s="2">
        <v>33463600</v>
      </c>
      <c r="AA273" s="2">
        <v>36128600</v>
      </c>
      <c r="AB273" s="2">
        <v>38871400</v>
      </c>
      <c r="AC273" s="2">
        <v>41645700</v>
      </c>
      <c r="AD273" s="2">
        <v>44311600</v>
      </c>
      <c r="AE273" s="2">
        <v>46947100</v>
      </c>
      <c r="AF273" s="2">
        <v>49669100</v>
      </c>
    </row>
    <row r="274" spans="1:32">
      <c r="A274" t="s">
        <v>292</v>
      </c>
      <c r="B274" t="s">
        <v>19</v>
      </c>
      <c r="C274" s="2">
        <v>1747190000</v>
      </c>
      <c r="D274" s="2">
        <v>1571470000</v>
      </c>
      <c r="E274" s="2">
        <v>1369500000</v>
      </c>
      <c r="F274" s="2">
        <v>1264110000</v>
      </c>
      <c r="G274" s="2">
        <v>1174770000</v>
      </c>
      <c r="H274" s="2">
        <v>1093480000</v>
      </c>
      <c r="I274" s="2">
        <v>1009360000</v>
      </c>
      <c r="J274" s="2">
        <v>923589000</v>
      </c>
      <c r="K274" s="2">
        <v>835579000</v>
      </c>
      <c r="L274" s="2">
        <v>747748000</v>
      </c>
      <c r="M274" s="2">
        <v>660677000</v>
      </c>
      <c r="N274" s="2">
        <v>575611000</v>
      </c>
      <c r="O274" s="2">
        <v>490063000</v>
      </c>
      <c r="P274" s="2">
        <v>404565000</v>
      </c>
      <c r="Q274" s="2">
        <v>320808000</v>
      </c>
      <c r="R274" s="2">
        <v>238088000</v>
      </c>
      <c r="S274" s="2">
        <v>157561000</v>
      </c>
      <c r="T274" s="2">
        <v>78251800</v>
      </c>
      <c r="U274">
        <v>0</v>
      </c>
      <c r="V274">
        <v>0</v>
      </c>
      <c r="W274">
        <v>0</v>
      </c>
      <c r="X274">
        <v>0</v>
      </c>
      <c r="Y274">
        <v>0</v>
      </c>
      <c r="Z274">
        <v>0</v>
      </c>
      <c r="AA274">
        <v>0</v>
      </c>
      <c r="AB274">
        <v>0</v>
      </c>
      <c r="AC274">
        <v>0</v>
      </c>
      <c r="AD274">
        <v>0</v>
      </c>
      <c r="AE274">
        <v>0</v>
      </c>
      <c r="AF274">
        <v>0</v>
      </c>
    </row>
    <row r="275" spans="1:32">
      <c r="A275" t="s">
        <v>293</v>
      </c>
      <c r="B275" t="s">
        <v>19</v>
      </c>
      <c r="C275" s="2">
        <v>58695800000</v>
      </c>
      <c r="D275" s="2">
        <v>55823400000</v>
      </c>
      <c r="E275" s="2">
        <v>51263400000</v>
      </c>
      <c r="F275" s="2">
        <v>49798100000</v>
      </c>
      <c r="G275" s="2">
        <v>49224900000</v>
      </c>
      <c r="H275" s="2">
        <v>48823600000</v>
      </c>
      <c r="I275" s="2">
        <v>48180200000</v>
      </c>
      <c r="J275" s="2">
        <v>47873500000</v>
      </c>
      <c r="K275" s="2">
        <v>46892400000</v>
      </c>
      <c r="L275" s="2">
        <v>45819500000</v>
      </c>
      <c r="M275" s="2">
        <v>44607900000</v>
      </c>
      <c r="N275" s="2">
        <v>43300800000</v>
      </c>
      <c r="O275" s="2">
        <v>41889700000</v>
      </c>
      <c r="P275" s="2">
        <v>40455700000</v>
      </c>
      <c r="Q275" s="2">
        <v>39089300000</v>
      </c>
      <c r="R275" s="2">
        <v>37698400000</v>
      </c>
      <c r="S275" s="2">
        <v>36471300000</v>
      </c>
      <c r="T275" s="2">
        <v>35304500000</v>
      </c>
      <c r="U275" s="2">
        <v>34129300000</v>
      </c>
      <c r="V275" s="2">
        <v>32931300000</v>
      </c>
      <c r="W275" s="2">
        <v>31915700000</v>
      </c>
      <c r="X275" s="2">
        <v>31024600000</v>
      </c>
      <c r="Y275" s="2">
        <v>30188900000</v>
      </c>
      <c r="Z275" s="2">
        <v>29407500000</v>
      </c>
      <c r="AA275" s="2">
        <v>28666700000</v>
      </c>
      <c r="AB275" s="2">
        <v>28003000000</v>
      </c>
      <c r="AC275" s="2">
        <v>27369300000</v>
      </c>
      <c r="AD275" s="2">
        <v>26781800000</v>
      </c>
      <c r="AE275" s="2">
        <v>26331200000</v>
      </c>
      <c r="AF275" s="2">
        <v>26096900000</v>
      </c>
    </row>
    <row r="276" spans="1:32">
      <c r="A276" t="s">
        <v>294</v>
      </c>
      <c r="B276" t="s">
        <v>19</v>
      </c>
      <c r="C276" s="2">
        <v>146577000</v>
      </c>
      <c r="D276" s="2">
        <v>131836000</v>
      </c>
      <c r="E276" s="2">
        <v>114892000</v>
      </c>
      <c r="F276" s="2">
        <v>106050000</v>
      </c>
      <c r="G276" s="2">
        <v>98555200</v>
      </c>
      <c r="H276" s="2">
        <v>91735300</v>
      </c>
      <c r="I276" s="2">
        <v>84678300</v>
      </c>
      <c r="J276" s="2">
        <v>77483000</v>
      </c>
      <c r="K276" s="2">
        <v>70099600</v>
      </c>
      <c r="L276" s="2">
        <v>62731100</v>
      </c>
      <c r="M276" s="2">
        <v>55426400</v>
      </c>
      <c r="N276" s="2">
        <v>48289900</v>
      </c>
      <c r="O276" s="2">
        <v>41113100</v>
      </c>
      <c r="P276" s="2">
        <v>33940300</v>
      </c>
      <c r="Q276" s="2">
        <v>26913700</v>
      </c>
      <c r="R276" s="2">
        <v>19974000</v>
      </c>
      <c r="S276" s="2">
        <v>13218300</v>
      </c>
      <c r="T276" s="2">
        <v>6564800</v>
      </c>
      <c r="U276">
        <v>0</v>
      </c>
      <c r="V276">
        <v>0</v>
      </c>
      <c r="W276">
        <v>0</v>
      </c>
      <c r="X276">
        <v>0</v>
      </c>
      <c r="Y276">
        <v>0</v>
      </c>
      <c r="Z276">
        <v>0</v>
      </c>
      <c r="AA276">
        <v>0</v>
      </c>
      <c r="AB276">
        <v>0</v>
      </c>
      <c r="AC276">
        <v>0</v>
      </c>
      <c r="AD276">
        <v>0</v>
      </c>
      <c r="AE276">
        <v>0</v>
      </c>
      <c r="AF276">
        <v>0</v>
      </c>
    </row>
    <row r="277" spans="1:32">
      <c r="A277" t="s">
        <v>295</v>
      </c>
      <c r="B277" t="s">
        <v>19</v>
      </c>
      <c r="C277" s="2">
        <v>1826210000</v>
      </c>
      <c r="D277" s="2">
        <v>1736850000</v>
      </c>
      <c r="E277" s="2">
        <v>1718680000</v>
      </c>
      <c r="F277" s="2">
        <v>1957650000</v>
      </c>
      <c r="G277" s="2">
        <v>1815390000</v>
      </c>
      <c r="H277" s="2">
        <v>1784150000</v>
      </c>
      <c r="I277" s="2">
        <v>1803710000</v>
      </c>
      <c r="J277" s="2">
        <v>1380210000</v>
      </c>
      <c r="K277" s="2">
        <v>1449130000</v>
      </c>
      <c r="L277" s="2">
        <v>1509140000</v>
      </c>
      <c r="M277" s="2">
        <v>1528030000</v>
      </c>
      <c r="N277" s="2">
        <v>1484040000</v>
      </c>
      <c r="O277" s="2">
        <v>1472700000</v>
      </c>
      <c r="P277" s="2">
        <v>1410080000</v>
      </c>
      <c r="Q277" s="2">
        <v>1343320000</v>
      </c>
      <c r="R277" s="2">
        <v>1275930000</v>
      </c>
      <c r="S277" s="2">
        <v>1211550000</v>
      </c>
      <c r="T277" s="2">
        <v>1148580000</v>
      </c>
      <c r="U277" s="2">
        <v>1089060000</v>
      </c>
      <c r="V277" s="2">
        <v>1024450000</v>
      </c>
      <c r="W277" s="2">
        <v>965500000</v>
      </c>
      <c r="X277" s="2">
        <v>910656000</v>
      </c>
      <c r="Y277" s="2">
        <v>858058000</v>
      </c>
      <c r="Z277" s="2">
        <v>808106000</v>
      </c>
      <c r="AA277" s="2">
        <v>760176000</v>
      </c>
      <c r="AB277" s="2">
        <v>714014000</v>
      </c>
      <c r="AC277" s="2">
        <v>669022000</v>
      </c>
      <c r="AD277" s="2">
        <v>626397000</v>
      </c>
      <c r="AE277" s="2">
        <v>587659000</v>
      </c>
      <c r="AF277" s="2">
        <v>552906000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45029100</v>
      </c>
      <c r="E280" s="2">
        <v>39846900</v>
      </c>
      <c r="F280" s="2">
        <v>37514300</v>
      </c>
      <c r="G280" s="2">
        <v>35748800</v>
      </c>
      <c r="H280" s="2">
        <v>34318000</v>
      </c>
      <c r="I280" s="2">
        <v>32839400</v>
      </c>
      <c r="J280" s="2">
        <v>31369800</v>
      </c>
      <c r="K280" s="2">
        <v>29906100</v>
      </c>
      <c r="L280" s="2">
        <v>28485700</v>
      </c>
      <c r="M280" s="2">
        <v>27057100</v>
      </c>
      <c r="N280" s="2">
        <v>25641000</v>
      </c>
      <c r="O280" s="2">
        <v>24280600</v>
      </c>
      <c r="P280" s="2">
        <v>22957400</v>
      </c>
      <c r="Q280" s="2">
        <v>21748200</v>
      </c>
      <c r="R280" s="2">
        <v>20603300</v>
      </c>
      <c r="S280" s="2">
        <v>19620500</v>
      </c>
      <c r="T280" s="2">
        <v>18740600</v>
      </c>
      <c r="U280" s="2">
        <v>17928300</v>
      </c>
      <c r="V280" s="2">
        <v>18948600</v>
      </c>
      <c r="W280" s="2">
        <v>19494700</v>
      </c>
      <c r="X280" s="2">
        <v>20205100</v>
      </c>
      <c r="Y280" s="2">
        <v>20852300</v>
      </c>
      <c r="Z280" s="2">
        <v>21443800</v>
      </c>
      <c r="AA280" s="2">
        <v>21983400</v>
      </c>
      <c r="AB280" s="2">
        <v>22553800</v>
      </c>
      <c r="AC280" s="2">
        <v>23120500</v>
      </c>
      <c r="AD280" s="2">
        <v>23639800</v>
      </c>
      <c r="AE280" s="2">
        <v>24215100</v>
      </c>
      <c r="AF280" s="2">
        <v>24909700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19736800000</v>
      </c>
      <c r="D283" s="2">
        <v>16869100000</v>
      </c>
      <c r="E283" s="2">
        <v>15056500000</v>
      </c>
      <c r="F283" s="2">
        <v>12903400000</v>
      </c>
      <c r="G283" s="2">
        <v>10763600000</v>
      </c>
      <c r="H283" s="2">
        <v>8770410000</v>
      </c>
      <c r="I283" s="2">
        <v>6944630000</v>
      </c>
      <c r="J283" s="2">
        <v>5283990000</v>
      </c>
      <c r="K283" s="2">
        <v>3777400000</v>
      </c>
      <c r="L283" s="2">
        <v>2412080000</v>
      </c>
      <c r="M283" s="2">
        <v>1174220000</v>
      </c>
      <c r="N283" s="2">
        <v>57380500</v>
      </c>
      <c r="O283" s="2">
        <v>51099200</v>
      </c>
      <c r="P283" s="2">
        <v>38455000</v>
      </c>
      <c r="Q283" s="2">
        <v>30560500</v>
      </c>
      <c r="R283" s="2">
        <v>22962500</v>
      </c>
      <c r="S283" s="2">
        <v>17920400</v>
      </c>
      <c r="T283" s="2">
        <v>14074000</v>
      </c>
      <c r="U283" s="2">
        <v>11131200</v>
      </c>
      <c r="V283" s="2">
        <v>9180740</v>
      </c>
      <c r="W283" s="2">
        <v>7975390</v>
      </c>
      <c r="X283" s="2">
        <v>7137180</v>
      </c>
      <c r="Y283" s="2">
        <v>6324210</v>
      </c>
      <c r="Z283" s="2">
        <v>5690080</v>
      </c>
      <c r="AA283" s="2">
        <v>4769410</v>
      </c>
      <c r="AB283" s="2">
        <v>4029470</v>
      </c>
      <c r="AC283" s="2">
        <v>3456290</v>
      </c>
      <c r="AD283" s="2">
        <v>3040330</v>
      </c>
      <c r="AE283" s="2">
        <v>2637550</v>
      </c>
      <c r="AF283" s="2">
        <v>2377430</v>
      </c>
    </row>
    <row r="284" spans="1:32">
      <c r="A284" t="s">
        <v>302</v>
      </c>
      <c r="B284" t="s">
        <v>19</v>
      </c>
      <c r="C284" s="2">
        <v>38508700000</v>
      </c>
      <c r="D284" s="2">
        <v>38924200000</v>
      </c>
      <c r="E284" s="2">
        <v>41078500000</v>
      </c>
      <c r="F284" s="2">
        <v>41748100000</v>
      </c>
      <c r="G284" s="2">
        <v>41527600000</v>
      </c>
      <c r="H284" s="2">
        <v>40704300000</v>
      </c>
      <c r="I284" s="2">
        <v>39339500000</v>
      </c>
      <c r="J284" s="2">
        <v>37636500000</v>
      </c>
      <c r="K284" s="2">
        <v>35631400000</v>
      </c>
      <c r="L284" s="2">
        <v>33468300000</v>
      </c>
      <c r="M284" s="2">
        <v>31462800000</v>
      </c>
      <c r="N284" s="2">
        <v>29625700000</v>
      </c>
      <c r="O284" s="2">
        <v>27814300000</v>
      </c>
      <c r="P284" s="2">
        <v>26031500000</v>
      </c>
      <c r="Q284" s="2">
        <v>24507000000</v>
      </c>
      <c r="R284" s="2">
        <v>23178800000</v>
      </c>
      <c r="S284" s="2">
        <v>22088000000</v>
      </c>
      <c r="T284" s="2">
        <v>21287200000</v>
      </c>
      <c r="U284" s="2">
        <v>20847800000</v>
      </c>
      <c r="V284" s="2">
        <v>20721800000</v>
      </c>
      <c r="W284" s="2">
        <v>20935000000</v>
      </c>
      <c r="X284" s="2">
        <v>21412200000</v>
      </c>
      <c r="Y284" s="2">
        <v>21890500000</v>
      </c>
      <c r="Z284" s="2">
        <v>22364200000</v>
      </c>
      <c r="AA284" s="2">
        <v>22196600000</v>
      </c>
      <c r="AB284" s="2">
        <v>22008100000</v>
      </c>
      <c r="AC284" s="2">
        <v>21818300000</v>
      </c>
      <c r="AD284" s="2">
        <v>21636200000</v>
      </c>
      <c r="AE284" s="2">
        <v>21449100000</v>
      </c>
      <c r="AF284" s="2">
        <v>21256900000</v>
      </c>
    </row>
    <row r="285" spans="1:32">
      <c r="A285" t="s">
        <v>303</v>
      </c>
      <c r="B285" t="s">
        <v>19</v>
      </c>
      <c r="C285" s="2">
        <v>31682300000</v>
      </c>
      <c r="D285" s="2">
        <v>31871200000</v>
      </c>
      <c r="E285" s="2">
        <v>33617200000</v>
      </c>
      <c r="F285" s="2">
        <v>33962600000</v>
      </c>
      <c r="G285" s="2">
        <v>33794400000</v>
      </c>
      <c r="H285" s="2">
        <v>33056400000</v>
      </c>
      <c r="I285" s="2">
        <v>31840800000</v>
      </c>
      <c r="J285" s="2">
        <v>30629600000</v>
      </c>
      <c r="K285" s="2">
        <v>28875400000</v>
      </c>
      <c r="L285" s="2">
        <v>27012500000</v>
      </c>
      <c r="M285" s="2">
        <v>25303400000</v>
      </c>
      <c r="N285" s="2">
        <v>23770500000</v>
      </c>
      <c r="O285" s="2">
        <v>22062300000</v>
      </c>
      <c r="P285" s="2">
        <v>20628300000</v>
      </c>
      <c r="Q285" s="2">
        <v>19281500000</v>
      </c>
      <c r="R285" s="2">
        <v>18143500000</v>
      </c>
      <c r="S285" s="2">
        <v>17232200000</v>
      </c>
      <c r="T285" s="2">
        <v>16574000000</v>
      </c>
      <c r="U285" s="2">
        <v>16220500000</v>
      </c>
      <c r="V285" s="2">
        <v>16129900000</v>
      </c>
      <c r="W285" s="2">
        <v>16304600000</v>
      </c>
      <c r="X285" s="2">
        <v>16689800000</v>
      </c>
      <c r="Y285" s="2">
        <v>17074000000</v>
      </c>
      <c r="Z285" s="2">
        <v>17463000000</v>
      </c>
      <c r="AA285" s="2">
        <v>17352000000</v>
      </c>
      <c r="AB285" s="2">
        <v>17230800000</v>
      </c>
      <c r="AC285" s="2">
        <v>17111500000</v>
      </c>
      <c r="AD285" s="2">
        <v>16993500000</v>
      </c>
      <c r="AE285" s="2">
        <v>16870700000</v>
      </c>
      <c r="AF285" s="2">
        <v>16752800000</v>
      </c>
    </row>
    <row r="286" spans="1:32">
      <c r="A286" t="s">
        <v>304</v>
      </c>
      <c r="B286" t="s">
        <v>19</v>
      </c>
      <c r="C286" s="2">
        <v>3230620000</v>
      </c>
      <c r="D286" s="2">
        <v>3265480000</v>
      </c>
      <c r="E286" s="2">
        <v>3446210000</v>
      </c>
      <c r="F286" s="2">
        <v>3502390000</v>
      </c>
      <c r="G286" s="2">
        <v>3483890000</v>
      </c>
      <c r="H286" s="2">
        <v>3414820000</v>
      </c>
      <c r="I286" s="2">
        <v>3300320000</v>
      </c>
      <c r="J286" s="2">
        <v>3157450000</v>
      </c>
      <c r="K286" s="2">
        <v>2989240000</v>
      </c>
      <c r="L286" s="2">
        <v>2807770000</v>
      </c>
      <c r="M286" s="2">
        <v>2639520000</v>
      </c>
      <c r="N286" s="2">
        <v>2485400000</v>
      </c>
      <c r="O286" s="2">
        <v>2333430000</v>
      </c>
      <c r="P286" s="2">
        <v>2183870000</v>
      </c>
      <c r="Q286" s="2">
        <v>2055970000</v>
      </c>
      <c r="R286" s="2">
        <v>1944550000</v>
      </c>
      <c r="S286" s="2">
        <v>1853030000</v>
      </c>
      <c r="T286" s="2">
        <v>1785850000</v>
      </c>
      <c r="U286" s="2">
        <v>1748990000</v>
      </c>
      <c r="V286" s="2">
        <v>1738420000</v>
      </c>
      <c r="W286" s="2">
        <v>1756300000</v>
      </c>
      <c r="X286" s="2">
        <v>1796340000</v>
      </c>
      <c r="Y286" s="2">
        <v>1836470000</v>
      </c>
      <c r="Z286" s="2">
        <v>1876210000</v>
      </c>
      <c r="AA286" s="2">
        <v>1862150000</v>
      </c>
      <c r="AB286" s="2">
        <v>1846330000</v>
      </c>
      <c r="AC286" s="2">
        <v>1830410000</v>
      </c>
      <c r="AD286" s="2">
        <v>1815130000</v>
      </c>
      <c r="AE286" s="2">
        <v>1799440000</v>
      </c>
      <c r="AF286" s="2">
        <v>1783320000</v>
      </c>
    </row>
    <row r="287" spans="1:32">
      <c r="A287" t="s">
        <v>305</v>
      </c>
      <c r="B287" t="s">
        <v>19</v>
      </c>
      <c r="C287" s="2">
        <v>985739000</v>
      </c>
      <c r="D287" s="2">
        <v>991615000</v>
      </c>
      <c r="E287" s="2">
        <v>1127060000</v>
      </c>
      <c r="F287" s="2">
        <v>1335130000</v>
      </c>
      <c r="G287" s="2">
        <v>1246320000</v>
      </c>
      <c r="H287" s="2">
        <v>1207970000</v>
      </c>
      <c r="I287" s="2">
        <v>1192010000</v>
      </c>
      <c r="J287" s="2">
        <v>883060000</v>
      </c>
      <c r="K287" s="2">
        <v>892346000</v>
      </c>
      <c r="L287" s="2">
        <v>889702000</v>
      </c>
      <c r="M287" s="2">
        <v>866759000</v>
      </c>
      <c r="N287" s="2">
        <v>814683000</v>
      </c>
      <c r="O287" s="2">
        <v>775638000</v>
      </c>
      <c r="P287" s="2">
        <v>718999000</v>
      </c>
      <c r="Q287" s="2">
        <v>662620000</v>
      </c>
      <c r="R287" s="2">
        <v>614080000</v>
      </c>
      <c r="S287" s="2">
        <v>572440000</v>
      </c>
      <c r="T287" s="2">
        <v>539211000</v>
      </c>
      <c r="U287" s="2">
        <v>517592000</v>
      </c>
      <c r="V287" s="2">
        <v>501777000</v>
      </c>
      <c r="W287" s="2">
        <v>493239000</v>
      </c>
      <c r="X287" s="2">
        <v>489892000</v>
      </c>
      <c r="Y287" s="2">
        <v>485294000</v>
      </c>
      <c r="Z287" s="2">
        <v>479876000</v>
      </c>
      <c r="AA287" s="2">
        <v>460137000</v>
      </c>
      <c r="AB287" s="2">
        <v>439348000</v>
      </c>
      <c r="AC287" s="2">
        <v>418276000</v>
      </c>
      <c r="AD287" s="2">
        <v>397459000</v>
      </c>
      <c r="AE287" s="2">
        <v>376519000</v>
      </c>
      <c r="AF287" s="2">
        <v>354935000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26454600</v>
      </c>
      <c r="D290" s="2">
        <v>22619400</v>
      </c>
      <c r="E290" s="2">
        <v>20235500</v>
      </c>
      <c r="F290" s="2">
        <v>17417000</v>
      </c>
      <c r="G290" s="2">
        <v>14627800</v>
      </c>
      <c r="H290" s="2">
        <v>12032800</v>
      </c>
      <c r="I290" s="2">
        <v>9668250</v>
      </c>
      <c r="J290" s="2">
        <v>7498350</v>
      </c>
      <c r="K290" s="2">
        <v>5523380</v>
      </c>
      <c r="L290" s="2">
        <v>3727950</v>
      </c>
      <c r="M290" s="2">
        <v>2107580</v>
      </c>
      <c r="N290">
        <v>662317</v>
      </c>
      <c r="O290">
        <v>751920</v>
      </c>
      <c r="P290">
        <v>820415</v>
      </c>
      <c r="Q290">
        <v>879178</v>
      </c>
      <c r="R290">
        <v>928320</v>
      </c>
      <c r="S290">
        <v>973624</v>
      </c>
      <c r="T290" s="2">
        <v>1015280</v>
      </c>
      <c r="U290" s="2">
        <v>1048160</v>
      </c>
      <c r="V290" s="2">
        <v>1102750</v>
      </c>
      <c r="W290" s="2">
        <v>1163340</v>
      </c>
      <c r="X290" s="2">
        <v>1234860</v>
      </c>
      <c r="Y290" s="2">
        <v>1301840</v>
      </c>
      <c r="Z290" s="2">
        <v>1364050</v>
      </c>
      <c r="AA290" s="2">
        <v>1396420</v>
      </c>
      <c r="AB290" s="2">
        <v>1424520</v>
      </c>
      <c r="AC290" s="2">
        <v>1452320</v>
      </c>
      <c r="AD290" s="2">
        <v>1475580</v>
      </c>
      <c r="AE290" s="2">
        <v>1493940</v>
      </c>
      <c r="AF290" s="2">
        <v>1512710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35200800000</v>
      </c>
      <c r="E293" s="2">
        <v>30182300000</v>
      </c>
      <c r="F293" s="2">
        <v>27427100000</v>
      </c>
      <c r="G293" s="2">
        <v>25015100000</v>
      </c>
      <c r="H293" s="2">
        <v>22805700000</v>
      </c>
      <c r="I293" s="2">
        <v>20582000000</v>
      </c>
      <c r="J293" s="2">
        <v>18381600000</v>
      </c>
      <c r="K293" s="2">
        <v>16212100000</v>
      </c>
      <c r="L293" s="2">
        <v>14130300000</v>
      </c>
      <c r="M293" s="2">
        <v>12144000000</v>
      </c>
      <c r="N293" s="2">
        <v>10276100000</v>
      </c>
      <c r="O293" s="2">
        <v>8519130000</v>
      </c>
      <c r="P293" s="2">
        <v>6892750000</v>
      </c>
      <c r="Q293" s="2">
        <v>5433700000</v>
      </c>
      <c r="R293" s="2">
        <v>4134000000</v>
      </c>
      <c r="S293" s="2">
        <v>3019900000</v>
      </c>
      <c r="T293" s="2">
        <v>2077250000</v>
      </c>
      <c r="U293" s="2">
        <v>1304330000</v>
      </c>
      <c r="V293" s="2">
        <v>1433310000</v>
      </c>
      <c r="W293" s="2">
        <v>1482770000</v>
      </c>
      <c r="X293" s="2">
        <v>1609820000</v>
      </c>
      <c r="Y293" s="2">
        <v>1716100000</v>
      </c>
      <c r="Z293" s="2">
        <v>1853200000</v>
      </c>
      <c r="AA293" s="2">
        <v>2000790000</v>
      </c>
      <c r="AB293" s="2">
        <v>2152680000</v>
      </c>
      <c r="AC293" s="2">
        <v>2306320000</v>
      </c>
      <c r="AD293" s="2">
        <v>2453960000</v>
      </c>
      <c r="AE293" s="2">
        <v>2599910000</v>
      </c>
      <c r="AF293" s="2">
        <v>2750650000</v>
      </c>
    </row>
    <row r="294" spans="1:32">
      <c r="A294" t="s">
        <v>312</v>
      </c>
      <c r="B294" t="s">
        <v>19</v>
      </c>
      <c r="C294" s="2">
        <v>34615800000</v>
      </c>
      <c r="D294" s="2">
        <v>31134400000</v>
      </c>
      <c r="E294" s="2">
        <v>27132800000</v>
      </c>
      <c r="F294" s="2">
        <v>25044900000</v>
      </c>
      <c r="G294" s="2">
        <v>23274800000</v>
      </c>
      <c r="H294" s="2">
        <v>21664200000</v>
      </c>
      <c r="I294" s="2">
        <v>19997600000</v>
      </c>
      <c r="J294" s="2">
        <v>18298400000</v>
      </c>
      <c r="K294" s="2">
        <v>16554700000</v>
      </c>
      <c r="L294" s="2">
        <v>14814600000</v>
      </c>
      <c r="M294" s="2">
        <v>13089500000</v>
      </c>
      <c r="N294" s="2">
        <v>11404200000</v>
      </c>
      <c r="O294" s="2">
        <v>9709270000</v>
      </c>
      <c r="P294" s="2">
        <v>8015350000</v>
      </c>
      <c r="Q294" s="2">
        <v>6355940000</v>
      </c>
      <c r="R294" s="2">
        <v>4717060000</v>
      </c>
      <c r="S294" s="2">
        <v>3121640000</v>
      </c>
      <c r="T294" s="2">
        <v>1550340000</v>
      </c>
      <c r="U294">
        <v>0</v>
      </c>
      <c r="V294">
        <v>0</v>
      </c>
      <c r="W294">
        <v>0</v>
      </c>
      <c r="X294">
        <v>0</v>
      </c>
      <c r="Y294">
        <v>0</v>
      </c>
      <c r="Z294">
        <v>0</v>
      </c>
      <c r="AA294">
        <v>0</v>
      </c>
      <c r="AB294">
        <v>0</v>
      </c>
      <c r="AC294">
        <v>0</v>
      </c>
      <c r="AD294">
        <v>0</v>
      </c>
      <c r="AE294">
        <v>0</v>
      </c>
      <c r="AF294">
        <v>0</v>
      </c>
    </row>
    <row r="295" spans="1:32">
      <c r="A295" t="s">
        <v>313</v>
      </c>
      <c r="B295" t="s">
        <v>19</v>
      </c>
      <c r="C295" s="2">
        <v>484855000000</v>
      </c>
      <c r="D295" s="2">
        <v>461128000000</v>
      </c>
      <c r="E295" s="2">
        <v>423460000000</v>
      </c>
      <c r="F295" s="2">
        <v>411356000000</v>
      </c>
      <c r="G295" s="2">
        <v>406621000000</v>
      </c>
      <c r="H295" s="2">
        <v>403306000000</v>
      </c>
      <c r="I295" s="2">
        <v>397991000000</v>
      </c>
      <c r="J295" s="2">
        <v>395457000000</v>
      </c>
      <c r="K295" s="2">
        <v>387354000000</v>
      </c>
      <c r="L295" s="2">
        <v>378491000000</v>
      </c>
      <c r="M295" s="2">
        <v>368482000000</v>
      </c>
      <c r="N295" s="2">
        <v>357685000000</v>
      </c>
      <c r="O295" s="2">
        <v>346029000000</v>
      </c>
      <c r="P295" s="2">
        <v>334183000000</v>
      </c>
      <c r="Q295" s="2">
        <v>322896000000</v>
      </c>
      <c r="R295" s="2">
        <v>311407000000</v>
      </c>
      <c r="S295" s="2">
        <v>301270000000</v>
      </c>
      <c r="T295" s="2">
        <v>291632000000</v>
      </c>
      <c r="U295" s="2">
        <v>281924000000</v>
      </c>
      <c r="V295" s="2">
        <v>272028000000</v>
      </c>
      <c r="W295" s="2">
        <v>263639000000</v>
      </c>
      <c r="X295" s="2">
        <v>256278000000</v>
      </c>
      <c r="Y295" s="2">
        <v>249375000000</v>
      </c>
      <c r="Z295" s="2">
        <v>242920000000</v>
      </c>
      <c r="AA295" s="2">
        <v>236800000000</v>
      </c>
      <c r="AB295" s="2">
        <v>231318000000</v>
      </c>
      <c r="AC295" s="2">
        <v>226084000000</v>
      </c>
      <c r="AD295" s="2">
        <v>221230000000</v>
      </c>
      <c r="AE295" s="2">
        <v>217508000000</v>
      </c>
      <c r="AF295" s="2">
        <v>215573000000</v>
      </c>
    </row>
    <row r="296" spans="1:32">
      <c r="A296" t="s">
        <v>314</v>
      </c>
      <c r="B296" t="s">
        <v>19</v>
      </c>
      <c r="C296" s="2">
        <v>2904030000</v>
      </c>
      <c r="D296" s="2">
        <v>2611970000</v>
      </c>
      <c r="E296" s="2">
        <v>2276260000</v>
      </c>
      <c r="F296" s="2">
        <v>2101100000</v>
      </c>
      <c r="G296" s="2">
        <v>1952600000</v>
      </c>
      <c r="H296" s="2">
        <v>1817490000</v>
      </c>
      <c r="I296" s="2">
        <v>1677670000</v>
      </c>
      <c r="J296" s="2">
        <v>1535110000</v>
      </c>
      <c r="K296" s="2">
        <v>1388830000</v>
      </c>
      <c r="L296" s="2">
        <v>1242840000</v>
      </c>
      <c r="M296" s="2">
        <v>1098120000</v>
      </c>
      <c r="N296" s="2">
        <v>956733000</v>
      </c>
      <c r="O296" s="2">
        <v>814543000</v>
      </c>
      <c r="P296" s="2">
        <v>672434000</v>
      </c>
      <c r="Q296" s="2">
        <v>533221000</v>
      </c>
      <c r="R296" s="2">
        <v>395730000</v>
      </c>
      <c r="S296" s="2">
        <v>261885000</v>
      </c>
      <c r="T296" s="2">
        <v>130064000</v>
      </c>
      <c r="U296">
        <v>0</v>
      </c>
      <c r="V296">
        <v>0</v>
      </c>
      <c r="W296">
        <v>0</v>
      </c>
      <c r="X296">
        <v>0</v>
      </c>
      <c r="Y296">
        <v>0</v>
      </c>
      <c r="Z296">
        <v>0</v>
      </c>
      <c r="AA296">
        <v>0</v>
      </c>
      <c r="AB296">
        <v>0</v>
      </c>
      <c r="AC296">
        <v>0</v>
      </c>
      <c r="AD296">
        <v>0</v>
      </c>
      <c r="AE296">
        <v>0</v>
      </c>
      <c r="AF296">
        <v>0</v>
      </c>
    </row>
    <row r="297" spans="1:32">
      <c r="A297" t="s">
        <v>315</v>
      </c>
      <c r="B297" t="s">
        <v>19</v>
      </c>
      <c r="C297" s="2">
        <v>15085400000</v>
      </c>
      <c r="D297" s="2">
        <v>14347200000</v>
      </c>
      <c r="E297" s="2">
        <v>14197100000</v>
      </c>
      <c r="F297" s="2">
        <v>16171200000</v>
      </c>
      <c r="G297" s="2">
        <v>14996000000</v>
      </c>
      <c r="H297" s="2">
        <v>14737900000</v>
      </c>
      <c r="I297" s="2">
        <v>14899500000</v>
      </c>
      <c r="J297" s="2">
        <v>11401100000</v>
      </c>
      <c r="K297" s="2">
        <v>11970500000</v>
      </c>
      <c r="L297" s="2">
        <v>12466200000</v>
      </c>
      <c r="M297" s="2">
        <v>12622200000</v>
      </c>
      <c r="N297" s="2">
        <v>12258900000</v>
      </c>
      <c r="O297" s="2">
        <v>12165200000</v>
      </c>
      <c r="P297" s="2">
        <v>11648000000</v>
      </c>
      <c r="Q297" s="2">
        <v>11096500000</v>
      </c>
      <c r="R297" s="2">
        <v>10539800000</v>
      </c>
      <c r="S297" s="2">
        <v>10008000000</v>
      </c>
      <c r="T297" s="2">
        <v>9487850000</v>
      </c>
      <c r="U297" s="2">
        <v>8996120000</v>
      </c>
      <c r="V297" s="2">
        <v>8462400000</v>
      </c>
      <c r="W297" s="2">
        <v>7975490000</v>
      </c>
      <c r="X297" s="2">
        <v>7522450000</v>
      </c>
      <c r="Y297" s="2">
        <v>7087960000</v>
      </c>
      <c r="Z297" s="2">
        <v>6675340000</v>
      </c>
      <c r="AA297" s="2">
        <v>6279410000</v>
      </c>
      <c r="AB297" s="2">
        <v>5898090000</v>
      </c>
      <c r="AC297" s="2">
        <v>5526440000</v>
      </c>
      <c r="AD297" s="2">
        <v>5174340000</v>
      </c>
      <c r="AE297" s="2">
        <v>4854340000</v>
      </c>
      <c r="AF297" s="2">
        <v>4567270000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77306000</v>
      </c>
      <c r="E300" s="2">
        <v>68409300</v>
      </c>
      <c r="F300" s="2">
        <v>64404600</v>
      </c>
      <c r="G300" s="2">
        <v>61373600</v>
      </c>
      <c r="H300" s="2">
        <v>58917200</v>
      </c>
      <c r="I300" s="2">
        <v>56378700</v>
      </c>
      <c r="J300" s="2">
        <v>53855800</v>
      </c>
      <c r="K300" s="2">
        <v>51342800</v>
      </c>
      <c r="L300" s="2">
        <v>48904400</v>
      </c>
      <c r="M300" s="2">
        <v>46451600</v>
      </c>
      <c r="N300" s="2">
        <v>44020500</v>
      </c>
      <c r="O300" s="2">
        <v>41684900</v>
      </c>
      <c r="P300" s="2">
        <v>39413300</v>
      </c>
      <c r="Q300" s="2">
        <v>37337300</v>
      </c>
      <c r="R300" s="2">
        <v>35371800</v>
      </c>
      <c r="S300" s="2">
        <v>33684600</v>
      </c>
      <c r="T300" s="2">
        <v>32173800</v>
      </c>
      <c r="U300" s="2">
        <v>30779300</v>
      </c>
      <c r="V300" s="2">
        <v>32531100</v>
      </c>
      <c r="W300" s="2">
        <v>33468500</v>
      </c>
      <c r="X300" s="2">
        <v>34688200</v>
      </c>
      <c r="Y300" s="2">
        <v>35799300</v>
      </c>
      <c r="Z300" s="2">
        <v>36814800</v>
      </c>
      <c r="AA300" s="2">
        <v>37741100</v>
      </c>
      <c r="AB300" s="2">
        <v>38720400</v>
      </c>
      <c r="AC300" s="2">
        <v>39693400</v>
      </c>
      <c r="AD300" s="2">
        <v>40584900</v>
      </c>
      <c r="AE300" s="2">
        <v>41572600</v>
      </c>
      <c r="AF300" s="2">
        <v>42765100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1117840000</v>
      </c>
      <c r="D303" s="2">
        <v>955423000</v>
      </c>
      <c r="E303" s="2">
        <v>852758000</v>
      </c>
      <c r="F303" s="2">
        <v>730814000</v>
      </c>
      <c r="G303" s="2">
        <v>609621000</v>
      </c>
      <c r="H303" s="2">
        <v>496733000</v>
      </c>
      <c r="I303" s="2">
        <v>393326000</v>
      </c>
      <c r="J303" s="2">
        <v>299271000</v>
      </c>
      <c r="K303" s="2">
        <v>213942000</v>
      </c>
      <c r="L303" s="2">
        <v>136614000</v>
      </c>
      <c r="M303" s="2">
        <v>66504500</v>
      </c>
      <c r="N303" s="2">
        <v>3249880</v>
      </c>
      <c r="O303" s="2">
        <v>2894120</v>
      </c>
      <c r="P303" s="2">
        <v>2177990</v>
      </c>
      <c r="Q303" s="2">
        <v>1730870</v>
      </c>
      <c r="R303" s="2">
        <v>1300540</v>
      </c>
      <c r="S303" s="2">
        <v>1014960</v>
      </c>
      <c r="T303">
        <v>797115</v>
      </c>
      <c r="U303">
        <v>630443</v>
      </c>
      <c r="V303">
        <v>519973</v>
      </c>
      <c r="W303">
        <v>451705</v>
      </c>
      <c r="X303">
        <v>404231</v>
      </c>
      <c r="Y303">
        <v>358187</v>
      </c>
      <c r="Z303">
        <v>322271</v>
      </c>
      <c r="AA303">
        <v>270127</v>
      </c>
      <c r="AB303">
        <v>228218</v>
      </c>
      <c r="AC303">
        <v>195755</v>
      </c>
      <c r="AD303">
        <v>172197</v>
      </c>
      <c r="AE303">
        <v>149384</v>
      </c>
      <c r="AF303">
        <v>134651</v>
      </c>
    </row>
    <row r="304" spans="1:32">
      <c r="A304" t="s">
        <v>322</v>
      </c>
      <c r="B304" t="s">
        <v>19</v>
      </c>
      <c r="C304" s="2">
        <v>2230070000</v>
      </c>
      <c r="D304" s="2">
        <v>2254130000</v>
      </c>
      <c r="E304" s="2">
        <v>2378890000</v>
      </c>
      <c r="F304" s="2">
        <v>2417670000</v>
      </c>
      <c r="G304" s="2">
        <v>2404900000</v>
      </c>
      <c r="H304" s="2">
        <v>2357210000</v>
      </c>
      <c r="I304" s="2">
        <v>2278180000</v>
      </c>
      <c r="J304" s="2">
        <v>2179560000</v>
      </c>
      <c r="K304" s="2">
        <v>2063440000</v>
      </c>
      <c r="L304" s="2">
        <v>1938180000</v>
      </c>
      <c r="M304" s="2">
        <v>1822030000</v>
      </c>
      <c r="N304" s="2">
        <v>1715640000</v>
      </c>
      <c r="O304" s="2">
        <v>1610750000</v>
      </c>
      <c r="P304" s="2">
        <v>1507510000</v>
      </c>
      <c r="Q304" s="2">
        <v>1419220000</v>
      </c>
      <c r="R304" s="2">
        <v>1342300000</v>
      </c>
      <c r="S304" s="2">
        <v>1279130000</v>
      </c>
      <c r="T304" s="2">
        <v>1232760000</v>
      </c>
      <c r="U304" s="2">
        <v>1207310000</v>
      </c>
      <c r="V304" s="2">
        <v>1200020000</v>
      </c>
      <c r="W304" s="2">
        <v>1212360000</v>
      </c>
      <c r="X304" s="2">
        <v>1240000000</v>
      </c>
      <c r="Y304" s="2">
        <v>1267690000</v>
      </c>
      <c r="Z304" s="2">
        <v>1295130000</v>
      </c>
      <c r="AA304" s="2">
        <v>1285420000</v>
      </c>
      <c r="AB304" s="2">
        <v>1274500000</v>
      </c>
      <c r="AC304" s="2">
        <v>1263510000</v>
      </c>
      <c r="AD304" s="2">
        <v>1252970000</v>
      </c>
      <c r="AE304" s="2">
        <v>1242140000</v>
      </c>
      <c r="AF304" s="2">
        <v>1231010000</v>
      </c>
    </row>
    <row r="305" spans="1:32">
      <c r="A305" t="s">
        <v>323</v>
      </c>
      <c r="B305" t="s">
        <v>19</v>
      </c>
      <c r="C305" s="2">
        <v>73776100000</v>
      </c>
      <c r="D305" s="2">
        <v>74216000000</v>
      </c>
      <c r="E305" s="2">
        <v>78281700000</v>
      </c>
      <c r="F305" s="2">
        <v>79086000000</v>
      </c>
      <c r="G305" s="2">
        <v>78694200000</v>
      </c>
      <c r="H305" s="2">
        <v>76975700000</v>
      </c>
      <c r="I305" s="2">
        <v>74145000000</v>
      </c>
      <c r="J305" s="2">
        <v>71324700000</v>
      </c>
      <c r="K305" s="2">
        <v>67239900000</v>
      </c>
      <c r="L305" s="2">
        <v>62901900000</v>
      </c>
      <c r="M305" s="2">
        <v>58921900000</v>
      </c>
      <c r="N305" s="2">
        <v>55352500000</v>
      </c>
      <c r="O305" s="2">
        <v>51374800000</v>
      </c>
      <c r="P305" s="2">
        <v>48035500000</v>
      </c>
      <c r="Q305" s="2">
        <v>44899300000</v>
      </c>
      <c r="R305" s="2">
        <v>42249200000</v>
      </c>
      <c r="S305" s="2">
        <v>40127300000</v>
      </c>
      <c r="T305" s="2">
        <v>38594400000</v>
      </c>
      <c r="U305" s="2">
        <v>37771500000</v>
      </c>
      <c r="V305" s="2">
        <v>37560400000</v>
      </c>
      <c r="W305" s="2">
        <v>37967200000</v>
      </c>
      <c r="X305" s="2">
        <v>38864300000</v>
      </c>
      <c r="Y305" s="2">
        <v>39758900000</v>
      </c>
      <c r="Z305" s="2">
        <v>40664700000</v>
      </c>
      <c r="AA305" s="2">
        <v>40406300000</v>
      </c>
      <c r="AB305" s="2">
        <v>40124100000</v>
      </c>
      <c r="AC305" s="2">
        <v>39846100000</v>
      </c>
      <c r="AD305" s="2">
        <v>39571300000</v>
      </c>
      <c r="AE305" s="2">
        <v>39285300000</v>
      </c>
      <c r="AF305" s="2">
        <v>39010900000</v>
      </c>
    </row>
    <row r="306" spans="1:32">
      <c r="A306" t="s">
        <v>324</v>
      </c>
      <c r="B306" t="s">
        <v>19</v>
      </c>
      <c r="C306" s="2">
        <v>187088000</v>
      </c>
      <c r="D306" s="2">
        <v>189106000</v>
      </c>
      <c r="E306" s="2">
        <v>199573000</v>
      </c>
      <c r="F306" s="2">
        <v>202826000</v>
      </c>
      <c r="G306" s="2">
        <v>201755000</v>
      </c>
      <c r="H306" s="2">
        <v>197755000</v>
      </c>
      <c r="I306" s="2">
        <v>191124000</v>
      </c>
      <c r="J306" s="2">
        <v>182850000</v>
      </c>
      <c r="K306" s="2">
        <v>173109000</v>
      </c>
      <c r="L306" s="2">
        <v>162600000</v>
      </c>
      <c r="M306" s="2">
        <v>152856000</v>
      </c>
      <c r="N306" s="2">
        <v>143931000</v>
      </c>
      <c r="O306" s="2">
        <v>135131000</v>
      </c>
      <c r="P306" s="2">
        <v>126470000</v>
      </c>
      <c r="Q306" s="2">
        <v>119063000</v>
      </c>
      <c r="R306" s="2">
        <v>112610000</v>
      </c>
      <c r="S306" s="2">
        <v>107311000</v>
      </c>
      <c r="T306" s="2">
        <v>103420000</v>
      </c>
      <c r="U306" s="2">
        <v>101286000</v>
      </c>
      <c r="V306" s="2">
        <v>100674000</v>
      </c>
      <c r="W306" s="2">
        <v>101709000</v>
      </c>
      <c r="X306" s="2">
        <v>104027000</v>
      </c>
      <c r="Y306" s="2">
        <v>106351000</v>
      </c>
      <c r="Z306" s="2">
        <v>108653000</v>
      </c>
      <c r="AA306" s="2">
        <v>107838000</v>
      </c>
      <c r="AB306" s="2">
        <v>106922000</v>
      </c>
      <c r="AC306" s="2">
        <v>106000000</v>
      </c>
      <c r="AD306" s="2">
        <v>105116000</v>
      </c>
      <c r="AE306" s="2">
        <v>104207000</v>
      </c>
      <c r="AF306" s="2">
        <v>103273000</v>
      </c>
    </row>
    <row r="307" spans="1:32">
      <c r="A307" t="s">
        <v>325</v>
      </c>
      <c r="B307" t="s">
        <v>19</v>
      </c>
      <c r="C307" s="2">
        <v>2295410000</v>
      </c>
      <c r="D307" s="2">
        <v>2309100000</v>
      </c>
      <c r="E307" s="2">
        <v>2624500000</v>
      </c>
      <c r="F307" s="2">
        <v>3109020000</v>
      </c>
      <c r="G307" s="2">
        <v>2902200000</v>
      </c>
      <c r="H307" s="2">
        <v>2812900000</v>
      </c>
      <c r="I307" s="2">
        <v>2775750000</v>
      </c>
      <c r="J307" s="2">
        <v>2056310000</v>
      </c>
      <c r="K307" s="2">
        <v>2077940000</v>
      </c>
      <c r="L307" s="2">
        <v>2071780000</v>
      </c>
      <c r="M307" s="2">
        <v>2018350000</v>
      </c>
      <c r="N307" s="2">
        <v>1897090000</v>
      </c>
      <c r="O307" s="2">
        <v>1806170000</v>
      </c>
      <c r="P307" s="2">
        <v>1674280000</v>
      </c>
      <c r="Q307" s="2">
        <v>1542990000</v>
      </c>
      <c r="R307" s="2">
        <v>1429960000</v>
      </c>
      <c r="S307" s="2">
        <v>1333000000</v>
      </c>
      <c r="T307" s="2">
        <v>1255620000</v>
      </c>
      <c r="U307" s="2">
        <v>1205270000</v>
      </c>
      <c r="V307" s="2">
        <v>1168450000</v>
      </c>
      <c r="W307" s="2">
        <v>1148570000</v>
      </c>
      <c r="X307" s="2">
        <v>1140770000</v>
      </c>
      <c r="Y307" s="2">
        <v>1130070000</v>
      </c>
      <c r="Z307" s="2">
        <v>1117450000</v>
      </c>
      <c r="AA307" s="2">
        <v>1071480000</v>
      </c>
      <c r="AB307" s="2">
        <v>1023070000</v>
      </c>
      <c r="AC307" s="2">
        <v>974007000</v>
      </c>
      <c r="AD307" s="2">
        <v>925531000</v>
      </c>
      <c r="AE307" s="2">
        <v>876770000</v>
      </c>
      <c r="AF307" s="2">
        <v>826509000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129569000</v>
      </c>
      <c r="D310" s="2">
        <v>110785000</v>
      </c>
      <c r="E310" s="2">
        <v>99109100</v>
      </c>
      <c r="F310" s="2">
        <v>85305000</v>
      </c>
      <c r="G310" s="2">
        <v>71644000</v>
      </c>
      <c r="H310" s="2">
        <v>58934000</v>
      </c>
      <c r="I310" s="2">
        <v>47353100</v>
      </c>
      <c r="J310" s="2">
        <v>36725400</v>
      </c>
      <c r="K310" s="2">
        <v>27052400</v>
      </c>
      <c r="L310" s="2">
        <v>18258700</v>
      </c>
      <c r="M310" s="2">
        <v>10322500</v>
      </c>
      <c r="N310" s="2">
        <v>3243890</v>
      </c>
      <c r="O310" s="2">
        <v>3682750</v>
      </c>
      <c r="P310" s="2">
        <v>4018230</v>
      </c>
      <c r="Q310" s="2">
        <v>4306030</v>
      </c>
      <c r="R310" s="2">
        <v>4546720</v>
      </c>
      <c r="S310" s="2">
        <v>4768610</v>
      </c>
      <c r="T310" s="2">
        <v>4972610</v>
      </c>
      <c r="U310" s="2">
        <v>5133650</v>
      </c>
      <c r="V310" s="2">
        <v>5401060</v>
      </c>
      <c r="W310" s="2">
        <v>5697790</v>
      </c>
      <c r="X310" s="2">
        <v>6048110</v>
      </c>
      <c r="Y310" s="2">
        <v>6376160</v>
      </c>
      <c r="Z310" s="2">
        <v>6680820</v>
      </c>
      <c r="AA310" s="2">
        <v>6839370</v>
      </c>
      <c r="AB310" s="2">
        <v>6976990</v>
      </c>
      <c r="AC310" s="2">
        <v>7113160</v>
      </c>
      <c r="AD310" s="2">
        <v>7227090</v>
      </c>
      <c r="AE310" s="2">
        <v>7316990</v>
      </c>
      <c r="AF310" s="2">
        <v>7408920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1993680000</v>
      </c>
      <c r="E313" s="2">
        <v>1709440000</v>
      </c>
      <c r="F313" s="2">
        <v>1553400000</v>
      </c>
      <c r="G313" s="2">
        <v>1416790000</v>
      </c>
      <c r="H313" s="2">
        <v>1291650000</v>
      </c>
      <c r="I313" s="2">
        <v>1165710000</v>
      </c>
      <c r="J313" s="2">
        <v>1041090000</v>
      </c>
      <c r="K313" s="2">
        <v>918211000</v>
      </c>
      <c r="L313" s="2">
        <v>800305000</v>
      </c>
      <c r="M313" s="2">
        <v>687805000</v>
      </c>
      <c r="N313" s="2">
        <v>582013000</v>
      </c>
      <c r="O313" s="2">
        <v>482501000</v>
      </c>
      <c r="P313" s="2">
        <v>390387000</v>
      </c>
      <c r="Q313" s="2">
        <v>307750000</v>
      </c>
      <c r="R313" s="2">
        <v>234139000</v>
      </c>
      <c r="S313" s="2">
        <v>171039000</v>
      </c>
      <c r="T313" s="2">
        <v>117650000</v>
      </c>
      <c r="U313" s="2">
        <v>73873600</v>
      </c>
      <c r="V313" s="2">
        <v>81178900</v>
      </c>
      <c r="W313" s="2">
        <v>83980100</v>
      </c>
      <c r="X313" s="2">
        <v>91175900</v>
      </c>
      <c r="Y313" s="2">
        <v>97195400</v>
      </c>
      <c r="Z313" s="2">
        <v>104960000</v>
      </c>
      <c r="AA313" s="2">
        <v>113319000</v>
      </c>
      <c r="AB313" s="2">
        <v>121922000</v>
      </c>
      <c r="AC313" s="2">
        <v>130624000</v>
      </c>
      <c r="AD313" s="2">
        <v>138986000</v>
      </c>
      <c r="AE313" s="2">
        <v>147252000</v>
      </c>
      <c r="AF313" s="2">
        <v>155790000</v>
      </c>
    </row>
    <row r="314" spans="1:32">
      <c r="A314" t="s">
        <v>332</v>
      </c>
      <c r="B314" t="s">
        <v>19</v>
      </c>
      <c r="C314" s="2">
        <v>2004630000</v>
      </c>
      <c r="D314" s="2">
        <v>1803010000</v>
      </c>
      <c r="E314" s="2">
        <v>1571280000</v>
      </c>
      <c r="F314" s="2">
        <v>1450370000</v>
      </c>
      <c r="G314" s="2">
        <v>1347860000</v>
      </c>
      <c r="H314" s="2">
        <v>1254590000</v>
      </c>
      <c r="I314" s="2">
        <v>1158080000</v>
      </c>
      <c r="J314" s="2">
        <v>1059670000</v>
      </c>
      <c r="K314" s="2">
        <v>958697000</v>
      </c>
      <c r="L314" s="2">
        <v>857924000</v>
      </c>
      <c r="M314" s="2">
        <v>758023000</v>
      </c>
      <c r="N314" s="2">
        <v>660424000</v>
      </c>
      <c r="O314" s="2">
        <v>562271000</v>
      </c>
      <c r="P314" s="2">
        <v>464175000</v>
      </c>
      <c r="Q314" s="2">
        <v>368078000</v>
      </c>
      <c r="R314" s="2">
        <v>273169000</v>
      </c>
      <c r="S314" s="2">
        <v>180777000</v>
      </c>
      <c r="T314" s="2">
        <v>89781700</v>
      </c>
      <c r="U314">
        <v>0</v>
      </c>
      <c r="V314">
        <v>0</v>
      </c>
      <c r="W314">
        <v>0</v>
      </c>
      <c r="X314">
        <v>0</v>
      </c>
      <c r="Y314">
        <v>0</v>
      </c>
      <c r="Z314">
        <v>0</v>
      </c>
      <c r="AA314">
        <v>0</v>
      </c>
      <c r="AB314">
        <v>0</v>
      </c>
      <c r="AC314">
        <v>0</v>
      </c>
      <c r="AD314">
        <v>0</v>
      </c>
      <c r="AE314">
        <v>0</v>
      </c>
      <c r="AF314">
        <v>0</v>
      </c>
    </row>
    <row r="315" spans="1:32">
      <c r="A315" t="s">
        <v>333</v>
      </c>
      <c r="B315" t="s">
        <v>19</v>
      </c>
      <c r="C315" s="2">
        <v>1129040000000</v>
      </c>
      <c r="D315" s="2">
        <v>1073790000000</v>
      </c>
      <c r="E315" s="2">
        <v>986078000000</v>
      </c>
      <c r="F315" s="2">
        <v>957891000000</v>
      </c>
      <c r="G315" s="2">
        <v>946866000000</v>
      </c>
      <c r="H315" s="2">
        <v>939147000000</v>
      </c>
      <c r="I315" s="2">
        <v>926770000000</v>
      </c>
      <c r="J315" s="2">
        <v>920870000000</v>
      </c>
      <c r="K315" s="2">
        <v>902000000000</v>
      </c>
      <c r="L315" s="2">
        <v>881362000000</v>
      </c>
      <c r="M315" s="2">
        <v>858055000000</v>
      </c>
      <c r="N315" s="2">
        <v>832912000000</v>
      </c>
      <c r="O315" s="2">
        <v>805770000000</v>
      </c>
      <c r="P315" s="2">
        <v>778186000000</v>
      </c>
      <c r="Q315" s="2">
        <v>751902000000</v>
      </c>
      <c r="R315" s="2">
        <v>725148000000</v>
      </c>
      <c r="S315" s="2">
        <v>701544000000</v>
      </c>
      <c r="T315" s="2">
        <v>679100000000</v>
      </c>
      <c r="U315" s="2">
        <v>656495000000</v>
      </c>
      <c r="V315" s="2">
        <v>633451000000</v>
      </c>
      <c r="W315" s="2">
        <v>613914000000</v>
      </c>
      <c r="X315" s="2">
        <v>596774000000</v>
      </c>
      <c r="Y315" s="2">
        <v>580699000000</v>
      </c>
      <c r="Z315" s="2">
        <v>565668000000</v>
      </c>
      <c r="AA315" s="2">
        <v>551418000000</v>
      </c>
      <c r="AB315" s="2">
        <v>538651000000</v>
      </c>
      <c r="AC315" s="2">
        <v>526463000000</v>
      </c>
      <c r="AD315" s="2">
        <v>515161000000</v>
      </c>
      <c r="AE315" s="2">
        <v>506493000000</v>
      </c>
      <c r="AF315" s="2">
        <v>501988000000</v>
      </c>
    </row>
    <row r="316" spans="1:32">
      <c r="A316" t="s">
        <v>334</v>
      </c>
      <c r="B316" t="s">
        <v>19</v>
      </c>
      <c r="C316" s="2">
        <v>168175000</v>
      </c>
      <c r="D316" s="2">
        <v>151261000</v>
      </c>
      <c r="E316" s="2">
        <v>131820000</v>
      </c>
      <c r="F316" s="2">
        <v>121676000</v>
      </c>
      <c r="G316" s="2">
        <v>113077000</v>
      </c>
      <c r="H316" s="2">
        <v>105252000</v>
      </c>
      <c r="I316" s="2">
        <v>97155100</v>
      </c>
      <c r="J316" s="2">
        <v>88899600</v>
      </c>
      <c r="K316" s="2">
        <v>80428300</v>
      </c>
      <c r="L316" s="2">
        <v>71974100</v>
      </c>
      <c r="M316" s="2">
        <v>63593100</v>
      </c>
      <c r="N316" s="2">
        <v>55405200</v>
      </c>
      <c r="O316" s="2">
        <v>47170800</v>
      </c>
      <c r="P316" s="2">
        <v>38941200</v>
      </c>
      <c r="Q316" s="2">
        <v>30879300</v>
      </c>
      <c r="R316" s="2">
        <v>22917000</v>
      </c>
      <c r="S316" s="2">
        <v>15166000</v>
      </c>
      <c r="T316" s="2">
        <v>7532080</v>
      </c>
      <c r="U316">
        <v>0</v>
      </c>
      <c r="V316">
        <v>0</v>
      </c>
      <c r="W316">
        <v>0</v>
      </c>
      <c r="X316">
        <v>0</v>
      </c>
      <c r="Y316">
        <v>0</v>
      </c>
      <c r="Z316">
        <v>0</v>
      </c>
      <c r="AA316">
        <v>0</v>
      </c>
      <c r="AB316">
        <v>0</v>
      </c>
      <c r="AC316">
        <v>0</v>
      </c>
      <c r="AD316">
        <v>0</v>
      </c>
      <c r="AE316">
        <v>0</v>
      </c>
      <c r="AF316">
        <v>0</v>
      </c>
    </row>
    <row r="317" spans="1:32">
      <c r="A317" t="s">
        <v>335</v>
      </c>
      <c r="B317" t="s">
        <v>19</v>
      </c>
      <c r="C317" s="2">
        <v>35128100000</v>
      </c>
      <c r="D317" s="2">
        <v>33409100000</v>
      </c>
      <c r="E317" s="2">
        <v>33059600000</v>
      </c>
      <c r="F317" s="2">
        <v>37656500000</v>
      </c>
      <c r="G317" s="2">
        <v>34919900000</v>
      </c>
      <c r="H317" s="2">
        <v>34319000000</v>
      </c>
      <c r="I317" s="2">
        <v>34695200000</v>
      </c>
      <c r="J317" s="2">
        <v>26548900000</v>
      </c>
      <c r="K317" s="2">
        <v>27874800000</v>
      </c>
      <c r="L317" s="2">
        <v>29029100000</v>
      </c>
      <c r="M317" s="2">
        <v>29392400000</v>
      </c>
      <c r="N317" s="2">
        <v>28546300000</v>
      </c>
      <c r="O317" s="2">
        <v>28328200000</v>
      </c>
      <c r="P317" s="2">
        <v>27123700000</v>
      </c>
      <c r="Q317" s="2">
        <v>25839500000</v>
      </c>
      <c r="R317" s="2">
        <v>24543200000</v>
      </c>
      <c r="S317" s="2">
        <v>23304700000</v>
      </c>
      <c r="T317" s="2">
        <v>22093600000</v>
      </c>
      <c r="U317" s="2">
        <v>20948500000</v>
      </c>
      <c r="V317" s="2">
        <v>19705700000</v>
      </c>
      <c r="W317" s="2">
        <v>18571900000</v>
      </c>
      <c r="X317" s="2">
        <v>17516900000</v>
      </c>
      <c r="Y317" s="2">
        <v>16505200000</v>
      </c>
      <c r="Z317" s="2">
        <v>15544300000</v>
      </c>
      <c r="AA317" s="2">
        <v>14622400000</v>
      </c>
      <c r="AB317" s="2">
        <v>13734400000</v>
      </c>
      <c r="AC317" s="2">
        <v>12869000000</v>
      </c>
      <c r="AD317" s="2">
        <v>12049100000</v>
      </c>
      <c r="AE317" s="2">
        <v>11303900000</v>
      </c>
      <c r="AF317" s="2">
        <v>10635400000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378629000</v>
      </c>
      <c r="E320" s="2">
        <v>335055000</v>
      </c>
      <c r="F320" s="2">
        <v>315441000</v>
      </c>
      <c r="G320" s="2">
        <v>300595000</v>
      </c>
      <c r="H320" s="2">
        <v>288565000</v>
      </c>
      <c r="I320" s="2">
        <v>276131000</v>
      </c>
      <c r="J320" s="2">
        <v>263775000</v>
      </c>
      <c r="K320" s="2">
        <v>251467000</v>
      </c>
      <c r="L320" s="2">
        <v>239524000</v>
      </c>
      <c r="M320" s="2">
        <v>227510000</v>
      </c>
      <c r="N320" s="2">
        <v>215604000</v>
      </c>
      <c r="O320" s="2">
        <v>204164000</v>
      </c>
      <c r="P320" s="2">
        <v>193038000</v>
      </c>
      <c r="Q320" s="2">
        <v>182870000</v>
      </c>
      <c r="R320" s="2">
        <v>173244000</v>
      </c>
      <c r="S320" s="2">
        <v>164980000</v>
      </c>
      <c r="T320" s="2">
        <v>157581000</v>
      </c>
      <c r="U320" s="2">
        <v>150751000</v>
      </c>
      <c r="V320" s="2">
        <v>159330000</v>
      </c>
      <c r="W320" s="2">
        <v>163922000</v>
      </c>
      <c r="X320" s="2">
        <v>169896000</v>
      </c>
      <c r="Y320" s="2">
        <v>175338000</v>
      </c>
      <c r="Z320" s="2">
        <v>180312000</v>
      </c>
      <c r="AA320" s="2">
        <v>184848000</v>
      </c>
      <c r="AB320" s="2">
        <v>189645000</v>
      </c>
      <c r="AC320" s="2">
        <v>194410000</v>
      </c>
      <c r="AD320" s="2">
        <v>198777000</v>
      </c>
      <c r="AE320" s="2">
        <v>203614000</v>
      </c>
      <c r="AF320" s="2">
        <v>209455000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100768000</v>
      </c>
      <c r="D323" s="2">
        <v>86127100</v>
      </c>
      <c r="E323" s="2">
        <v>76872300</v>
      </c>
      <c r="F323" s="2">
        <v>65879600</v>
      </c>
      <c r="G323" s="2">
        <v>54954600</v>
      </c>
      <c r="H323" s="2">
        <v>44778300</v>
      </c>
      <c r="I323" s="2">
        <v>35456500</v>
      </c>
      <c r="J323" s="2">
        <v>26977900</v>
      </c>
      <c r="K323" s="2">
        <v>19285900</v>
      </c>
      <c r="L323" s="2">
        <v>12315100</v>
      </c>
      <c r="M323" s="2">
        <v>5995080</v>
      </c>
      <c r="N323">
        <v>292962</v>
      </c>
      <c r="O323">
        <v>260892</v>
      </c>
      <c r="P323">
        <v>196336</v>
      </c>
      <c r="Q323">
        <v>156030</v>
      </c>
      <c r="R323">
        <v>117238</v>
      </c>
      <c r="S323">
        <v>91494.5</v>
      </c>
      <c r="T323">
        <v>71856.3</v>
      </c>
      <c r="U323">
        <v>56831.6</v>
      </c>
      <c r="V323">
        <v>46873.2</v>
      </c>
      <c r="W323">
        <v>40719.199999999997</v>
      </c>
      <c r="X323">
        <v>36439.599999999999</v>
      </c>
      <c r="Y323">
        <v>32288.9</v>
      </c>
      <c r="Z323">
        <v>29051.3</v>
      </c>
      <c r="AA323">
        <v>24350.7</v>
      </c>
      <c r="AB323">
        <v>20572.900000000001</v>
      </c>
      <c r="AC323">
        <v>17646.5</v>
      </c>
      <c r="AD323">
        <v>15522.7</v>
      </c>
      <c r="AE323">
        <v>13466.3</v>
      </c>
      <c r="AF323">
        <v>12138.2</v>
      </c>
    </row>
    <row r="324" spans="1:32">
      <c r="A324" t="s">
        <v>342</v>
      </c>
      <c r="B324" t="s">
        <v>19</v>
      </c>
      <c r="C324" s="2">
        <v>245566000</v>
      </c>
      <c r="D324" s="2">
        <v>248216000</v>
      </c>
      <c r="E324" s="2">
        <v>261954000</v>
      </c>
      <c r="F324" s="2">
        <v>266224000</v>
      </c>
      <c r="G324" s="2">
        <v>264818000</v>
      </c>
      <c r="H324" s="2">
        <v>259567000</v>
      </c>
      <c r="I324" s="2">
        <v>250864000</v>
      </c>
      <c r="J324" s="2">
        <v>240004000</v>
      </c>
      <c r="K324" s="2">
        <v>227218000</v>
      </c>
      <c r="L324" s="2">
        <v>213424000</v>
      </c>
      <c r="M324" s="2">
        <v>200635000</v>
      </c>
      <c r="N324" s="2">
        <v>188920000</v>
      </c>
      <c r="O324" s="2">
        <v>177369000</v>
      </c>
      <c r="P324" s="2">
        <v>166001000</v>
      </c>
      <c r="Q324" s="2">
        <v>156279000</v>
      </c>
      <c r="R324" s="2">
        <v>147809000</v>
      </c>
      <c r="S324" s="2">
        <v>140853000</v>
      </c>
      <c r="T324" s="2">
        <v>135746000</v>
      </c>
      <c r="U324" s="2">
        <v>132945000</v>
      </c>
      <c r="V324" s="2">
        <v>132141000</v>
      </c>
      <c r="W324" s="2">
        <v>133500000</v>
      </c>
      <c r="X324" s="2">
        <v>136544000</v>
      </c>
      <c r="Y324" s="2">
        <v>139594000</v>
      </c>
      <c r="Z324" s="2">
        <v>142615000</v>
      </c>
      <c r="AA324" s="2">
        <v>141546000</v>
      </c>
      <c r="AB324" s="2">
        <v>140343000</v>
      </c>
      <c r="AC324" s="2">
        <v>139133000</v>
      </c>
      <c r="AD324" s="2">
        <v>137972000</v>
      </c>
      <c r="AE324" s="2">
        <v>136779000</v>
      </c>
      <c r="AF324" s="2">
        <v>135554000</v>
      </c>
    </row>
    <row r="325" spans="1:32">
      <c r="A325" t="s">
        <v>343</v>
      </c>
      <c r="B325" t="s">
        <v>19</v>
      </c>
      <c r="C325" s="2">
        <v>3740810000</v>
      </c>
      <c r="D325" s="2">
        <v>3763110000</v>
      </c>
      <c r="E325" s="2">
        <v>3969260000</v>
      </c>
      <c r="F325" s="2">
        <v>4010050000</v>
      </c>
      <c r="G325" s="2">
        <v>3990180000</v>
      </c>
      <c r="H325" s="2">
        <v>3903050000</v>
      </c>
      <c r="I325" s="2">
        <v>3759510000</v>
      </c>
      <c r="J325" s="2">
        <v>3616510000</v>
      </c>
      <c r="K325" s="2">
        <v>3409390000</v>
      </c>
      <c r="L325" s="2">
        <v>3189440000</v>
      </c>
      <c r="M325" s="2">
        <v>2987630000</v>
      </c>
      <c r="N325" s="2">
        <v>2806640000</v>
      </c>
      <c r="O325" s="2">
        <v>2604950000</v>
      </c>
      <c r="P325" s="2">
        <v>2435630000</v>
      </c>
      <c r="Q325" s="2">
        <v>2276610000</v>
      </c>
      <c r="R325" s="2">
        <v>2142240000</v>
      </c>
      <c r="S325" s="2">
        <v>2034650000</v>
      </c>
      <c r="T325" s="2">
        <v>1956930000</v>
      </c>
      <c r="U325" s="2">
        <v>1915200000</v>
      </c>
      <c r="V325" s="2">
        <v>1904500000</v>
      </c>
      <c r="W325" s="2">
        <v>1925120000</v>
      </c>
      <c r="X325" s="2">
        <v>1970610000</v>
      </c>
      <c r="Y325" s="2">
        <v>2015970000</v>
      </c>
      <c r="Z325" s="2">
        <v>2061900000</v>
      </c>
      <c r="AA325" s="2">
        <v>2048800000</v>
      </c>
      <c r="AB325" s="2">
        <v>2034490000</v>
      </c>
      <c r="AC325" s="2">
        <v>2020390000</v>
      </c>
      <c r="AD325" s="2">
        <v>2006460000</v>
      </c>
      <c r="AE325" s="2">
        <v>1991960000</v>
      </c>
      <c r="AF325" s="2">
        <v>1978040000</v>
      </c>
    </row>
    <row r="326" spans="1:32">
      <c r="A326" t="s">
        <v>344</v>
      </c>
      <c r="B326" t="s">
        <v>19</v>
      </c>
      <c r="C326" s="2">
        <v>20601400</v>
      </c>
      <c r="D326" s="2">
        <v>20823700</v>
      </c>
      <c r="E326" s="2">
        <v>21976200</v>
      </c>
      <c r="F326" s="2">
        <v>22334400</v>
      </c>
      <c r="G326" s="2">
        <v>22216400</v>
      </c>
      <c r="H326" s="2">
        <v>21776000</v>
      </c>
      <c r="I326" s="2">
        <v>21045900</v>
      </c>
      <c r="J326" s="2">
        <v>20134800</v>
      </c>
      <c r="K326" s="2">
        <v>19062100</v>
      </c>
      <c r="L326" s="2">
        <v>17904900</v>
      </c>
      <c r="M326" s="2">
        <v>16832000</v>
      </c>
      <c r="N326" s="2">
        <v>15849100</v>
      </c>
      <c r="O326" s="2">
        <v>14880100</v>
      </c>
      <c r="P326" s="2">
        <v>13926300</v>
      </c>
      <c r="Q326" s="2">
        <v>13110800</v>
      </c>
      <c r="R326" s="2">
        <v>12400200</v>
      </c>
      <c r="S326" s="2">
        <v>11816600</v>
      </c>
      <c r="T326" s="2">
        <v>11388200</v>
      </c>
      <c r="U326" s="2">
        <v>11153200</v>
      </c>
      <c r="V326" s="2">
        <v>11085800</v>
      </c>
      <c r="W326" s="2">
        <v>11199800</v>
      </c>
      <c r="X326" s="2">
        <v>11455100</v>
      </c>
      <c r="Y326" s="2">
        <v>11711000</v>
      </c>
      <c r="Z326" s="2">
        <v>11964400</v>
      </c>
      <c r="AA326" s="2">
        <v>11874700</v>
      </c>
      <c r="AB326" s="2">
        <v>11773900</v>
      </c>
      <c r="AC326" s="2">
        <v>11672300</v>
      </c>
      <c r="AD326" s="2">
        <v>11574900</v>
      </c>
      <c r="AE326" s="2">
        <v>11474900</v>
      </c>
      <c r="AF326" s="2">
        <v>11372000</v>
      </c>
    </row>
    <row r="327" spans="1:32">
      <c r="A327" t="s">
        <v>345</v>
      </c>
      <c r="B327" t="s">
        <v>19</v>
      </c>
      <c r="C327" s="2">
        <v>116389000</v>
      </c>
      <c r="D327" s="2">
        <v>117082000</v>
      </c>
      <c r="E327" s="2">
        <v>133075000</v>
      </c>
      <c r="F327" s="2">
        <v>157642000</v>
      </c>
      <c r="G327" s="2">
        <v>147156000</v>
      </c>
      <c r="H327" s="2">
        <v>142628000</v>
      </c>
      <c r="I327" s="2">
        <v>140744000</v>
      </c>
      <c r="J327" s="2">
        <v>104265000</v>
      </c>
      <c r="K327" s="2">
        <v>105361000</v>
      </c>
      <c r="L327" s="2">
        <v>105049000</v>
      </c>
      <c r="M327" s="2">
        <v>102340000</v>
      </c>
      <c r="N327" s="2">
        <v>96191600</v>
      </c>
      <c r="O327" s="2">
        <v>91581500</v>
      </c>
      <c r="P327" s="2">
        <v>84893900</v>
      </c>
      <c r="Q327" s="2">
        <v>78237200</v>
      </c>
      <c r="R327" s="2">
        <v>72505900</v>
      </c>
      <c r="S327" s="2">
        <v>67589400</v>
      </c>
      <c r="T327" s="2">
        <v>63665900</v>
      </c>
      <c r="U327" s="2">
        <v>61113300</v>
      </c>
      <c r="V327" s="2">
        <v>59246100</v>
      </c>
      <c r="W327" s="2">
        <v>58237900</v>
      </c>
      <c r="X327" s="2">
        <v>57842700</v>
      </c>
      <c r="Y327" s="2">
        <v>57299800</v>
      </c>
      <c r="Z327" s="2">
        <v>56660100</v>
      </c>
      <c r="AA327" s="2">
        <v>54329400</v>
      </c>
      <c r="AB327" s="2">
        <v>51874900</v>
      </c>
      <c r="AC327" s="2">
        <v>49386900</v>
      </c>
      <c r="AD327" s="2">
        <v>46928900</v>
      </c>
      <c r="AE327" s="2">
        <v>44456500</v>
      </c>
      <c r="AF327" s="2">
        <v>41908000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435643</v>
      </c>
      <c r="D330">
        <v>372487</v>
      </c>
      <c r="E330">
        <v>333229</v>
      </c>
      <c r="F330">
        <v>286816</v>
      </c>
      <c r="G330">
        <v>240885</v>
      </c>
      <c r="H330">
        <v>198151</v>
      </c>
      <c r="I330">
        <v>159213</v>
      </c>
      <c r="J330">
        <v>123480</v>
      </c>
      <c r="K330">
        <v>90956.6</v>
      </c>
      <c r="L330">
        <v>61390.3</v>
      </c>
      <c r="M330">
        <v>34706.699999999997</v>
      </c>
      <c r="N330">
        <v>10906.8</v>
      </c>
      <c r="O330">
        <v>12382.3</v>
      </c>
      <c r="P330">
        <v>13510.3</v>
      </c>
      <c r="Q330">
        <v>14477.9</v>
      </c>
      <c r="R330">
        <v>15287.2</v>
      </c>
      <c r="S330">
        <v>16033.2</v>
      </c>
      <c r="T330">
        <v>16719.099999999999</v>
      </c>
      <c r="U330">
        <v>17260.599999999999</v>
      </c>
      <c r="V330">
        <v>18159.7</v>
      </c>
      <c r="W330">
        <v>19157.400000000001</v>
      </c>
      <c r="X330">
        <v>20335.2</v>
      </c>
      <c r="Y330">
        <v>21438.2</v>
      </c>
      <c r="Z330">
        <v>22462.6</v>
      </c>
      <c r="AA330">
        <v>22995.599999999999</v>
      </c>
      <c r="AB330">
        <v>23458.3</v>
      </c>
      <c r="AC330">
        <v>23916.2</v>
      </c>
      <c r="AD330">
        <v>24299.200000000001</v>
      </c>
      <c r="AE330">
        <v>24601.5</v>
      </c>
      <c r="AF330">
        <v>24910.6</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179721000</v>
      </c>
      <c r="E333" s="2">
        <v>154099000</v>
      </c>
      <c r="F333" s="2">
        <v>140032000</v>
      </c>
      <c r="G333" s="2">
        <v>127717000</v>
      </c>
      <c r="H333" s="2">
        <v>116437000</v>
      </c>
      <c r="I333" s="2">
        <v>105084000</v>
      </c>
      <c r="J333" s="2">
        <v>93849200</v>
      </c>
      <c r="K333" s="2">
        <v>82772600</v>
      </c>
      <c r="L333" s="2">
        <v>72143900</v>
      </c>
      <c r="M333" s="2">
        <v>62002500</v>
      </c>
      <c r="N333" s="2">
        <v>52465900</v>
      </c>
      <c r="O333" s="2">
        <v>43495300</v>
      </c>
      <c r="P333" s="2">
        <v>35191700</v>
      </c>
      <c r="Q333" s="2">
        <v>27742300</v>
      </c>
      <c r="R333" s="2">
        <v>21106600</v>
      </c>
      <c r="S333" s="2">
        <v>15418400</v>
      </c>
      <c r="T333" s="2">
        <v>10605600</v>
      </c>
      <c r="U333" s="2">
        <v>6659370</v>
      </c>
      <c r="V333" s="2">
        <v>7317910</v>
      </c>
      <c r="W333" s="2">
        <v>7570430</v>
      </c>
      <c r="X333" s="2">
        <v>8219100</v>
      </c>
      <c r="Y333" s="2">
        <v>8761720</v>
      </c>
      <c r="Z333" s="2">
        <v>9461700</v>
      </c>
      <c r="AA333" s="2">
        <v>10215200</v>
      </c>
      <c r="AB333" s="2">
        <v>10990700</v>
      </c>
      <c r="AC333" s="2">
        <v>11775100</v>
      </c>
      <c r="AD333" s="2">
        <v>12528900</v>
      </c>
      <c r="AE333" s="2">
        <v>13274100</v>
      </c>
      <c r="AF333" s="2">
        <v>14043700</v>
      </c>
    </row>
    <row r="334" spans="1:32">
      <c r="A334" t="s">
        <v>352</v>
      </c>
      <c r="B334" t="s">
        <v>19</v>
      </c>
      <c r="C334" s="2">
        <v>220742000</v>
      </c>
      <c r="D334" s="2">
        <v>198541000</v>
      </c>
      <c r="E334" s="2">
        <v>173023000</v>
      </c>
      <c r="F334" s="2">
        <v>159709000</v>
      </c>
      <c r="G334" s="2">
        <v>148421000</v>
      </c>
      <c r="H334" s="2">
        <v>138151000</v>
      </c>
      <c r="I334" s="2">
        <v>127523000</v>
      </c>
      <c r="J334" s="2">
        <v>116687000</v>
      </c>
      <c r="K334" s="2">
        <v>105568000</v>
      </c>
      <c r="L334" s="2">
        <v>94471200</v>
      </c>
      <c r="M334" s="2">
        <v>83470500</v>
      </c>
      <c r="N334" s="2">
        <v>72723300</v>
      </c>
      <c r="O334" s="2">
        <v>61915100</v>
      </c>
      <c r="P334" s="2">
        <v>51113100</v>
      </c>
      <c r="Q334" s="2">
        <v>40531300</v>
      </c>
      <c r="R334" s="2">
        <v>30080300</v>
      </c>
      <c r="S334" s="2">
        <v>19906400</v>
      </c>
      <c r="T334" s="2">
        <v>9886410</v>
      </c>
      <c r="U334">
        <v>0</v>
      </c>
      <c r="V334">
        <v>0</v>
      </c>
      <c r="W334">
        <v>0</v>
      </c>
      <c r="X334">
        <v>0</v>
      </c>
      <c r="Y334">
        <v>0</v>
      </c>
      <c r="Z334">
        <v>0</v>
      </c>
      <c r="AA334">
        <v>0</v>
      </c>
      <c r="AB334">
        <v>0</v>
      </c>
      <c r="AC334">
        <v>0</v>
      </c>
      <c r="AD334">
        <v>0</v>
      </c>
      <c r="AE334">
        <v>0</v>
      </c>
      <c r="AF334">
        <v>0</v>
      </c>
    </row>
    <row r="335" spans="1:32">
      <c r="A335" t="s">
        <v>353</v>
      </c>
      <c r="B335" t="s">
        <v>19</v>
      </c>
      <c r="C335" s="2">
        <v>57248000000</v>
      </c>
      <c r="D335" s="2">
        <v>54446500000</v>
      </c>
      <c r="E335" s="2">
        <v>49999000000</v>
      </c>
      <c r="F335" s="2">
        <v>48569800000</v>
      </c>
      <c r="G335" s="2">
        <v>48010700000</v>
      </c>
      <c r="H335" s="2">
        <v>47619400000</v>
      </c>
      <c r="I335" s="2">
        <v>46991800000</v>
      </c>
      <c r="J335" s="2">
        <v>46692600000</v>
      </c>
      <c r="K335" s="2">
        <v>45735800000</v>
      </c>
      <c r="L335" s="2">
        <v>44689400000</v>
      </c>
      <c r="M335" s="2">
        <v>43507600000</v>
      </c>
      <c r="N335" s="2">
        <v>42232700000</v>
      </c>
      <c r="O335" s="2">
        <v>40856500000</v>
      </c>
      <c r="P335" s="2">
        <v>39457800000</v>
      </c>
      <c r="Q335" s="2">
        <v>38125100000</v>
      </c>
      <c r="R335" s="2">
        <v>36768600000</v>
      </c>
      <c r="S335" s="2">
        <v>35571700000</v>
      </c>
      <c r="T335" s="2">
        <v>34433700000</v>
      </c>
      <c r="U335" s="2">
        <v>33287500000</v>
      </c>
      <c r="V335" s="2">
        <v>32119100000</v>
      </c>
      <c r="W335" s="2">
        <v>31128500000</v>
      </c>
      <c r="X335" s="2">
        <v>30259300000</v>
      </c>
      <c r="Y335" s="2">
        <v>29444300000</v>
      </c>
      <c r="Z335" s="2">
        <v>28682100000</v>
      </c>
      <c r="AA335" s="2">
        <v>27959600000</v>
      </c>
      <c r="AB335" s="2">
        <v>27312300000</v>
      </c>
      <c r="AC335" s="2">
        <v>26694200000</v>
      </c>
      <c r="AD335" s="2">
        <v>26121200000</v>
      </c>
      <c r="AE335" s="2">
        <v>25681700000</v>
      </c>
      <c r="AF335" s="2">
        <v>25453200000</v>
      </c>
    </row>
    <row r="336" spans="1:32">
      <c r="A336" t="s">
        <v>354</v>
      </c>
      <c r="B336" t="s">
        <v>19</v>
      </c>
      <c r="C336" s="2">
        <v>18518700</v>
      </c>
      <c r="D336" s="2">
        <v>16656300</v>
      </c>
      <c r="E336" s="2">
        <v>14515500</v>
      </c>
      <c r="F336" s="2">
        <v>13398500</v>
      </c>
      <c r="G336" s="2">
        <v>12451600</v>
      </c>
      <c r="H336" s="2">
        <v>11589900</v>
      </c>
      <c r="I336" s="2">
        <v>10698300</v>
      </c>
      <c r="J336" s="2">
        <v>9789280</v>
      </c>
      <c r="K336" s="2">
        <v>8856450</v>
      </c>
      <c r="L336" s="2">
        <v>7925500</v>
      </c>
      <c r="M336" s="2">
        <v>7002620</v>
      </c>
      <c r="N336" s="2">
        <v>6101000</v>
      </c>
      <c r="O336" s="2">
        <v>5194270</v>
      </c>
      <c r="P336" s="2">
        <v>4288050</v>
      </c>
      <c r="Q336" s="2">
        <v>3400300</v>
      </c>
      <c r="R336" s="2">
        <v>2523530</v>
      </c>
      <c r="S336" s="2">
        <v>1670020</v>
      </c>
      <c r="T336">
        <v>829404</v>
      </c>
      <c r="U336">
        <v>0</v>
      </c>
      <c r="V336">
        <v>0</v>
      </c>
      <c r="W336">
        <v>0</v>
      </c>
      <c r="X336">
        <v>0</v>
      </c>
      <c r="Y336">
        <v>0</v>
      </c>
      <c r="Z336">
        <v>0</v>
      </c>
      <c r="AA336">
        <v>0</v>
      </c>
      <c r="AB336">
        <v>0</v>
      </c>
      <c r="AC336">
        <v>0</v>
      </c>
      <c r="AD336">
        <v>0</v>
      </c>
      <c r="AE336">
        <v>0</v>
      </c>
      <c r="AF336">
        <v>0</v>
      </c>
    </row>
    <row r="337" spans="1:32">
      <c r="A337" t="s">
        <v>355</v>
      </c>
      <c r="B337" t="s">
        <v>19</v>
      </c>
      <c r="C337" s="2">
        <v>1781170000</v>
      </c>
      <c r="D337" s="2">
        <v>1694000000</v>
      </c>
      <c r="E337" s="2">
        <v>1676280000</v>
      </c>
      <c r="F337" s="2">
        <v>1909370000</v>
      </c>
      <c r="G337" s="2">
        <v>1770610000</v>
      </c>
      <c r="H337" s="2">
        <v>1740140000</v>
      </c>
      <c r="I337" s="2">
        <v>1759220000</v>
      </c>
      <c r="J337" s="2">
        <v>1346160000</v>
      </c>
      <c r="K337" s="2">
        <v>1413390000</v>
      </c>
      <c r="L337" s="2">
        <v>1471920000</v>
      </c>
      <c r="M337" s="2">
        <v>1490340000</v>
      </c>
      <c r="N337" s="2">
        <v>1447440000</v>
      </c>
      <c r="O337" s="2">
        <v>1436380000</v>
      </c>
      <c r="P337" s="2">
        <v>1375300000</v>
      </c>
      <c r="Q337" s="2">
        <v>1310190000</v>
      </c>
      <c r="R337" s="2">
        <v>1244460000</v>
      </c>
      <c r="S337" s="2">
        <v>1181660000</v>
      </c>
      <c r="T337" s="2">
        <v>1120250000</v>
      </c>
      <c r="U337" s="2">
        <v>1062190000</v>
      </c>
      <c r="V337" s="2">
        <v>999176000</v>
      </c>
      <c r="W337" s="2">
        <v>941685000</v>
      </c>
      <c r="X337" s="2">
        <v>888194000</v>
      </c>
      <c r="Y337" s="2">
        <v>836893000</v>
      </c>
      <c r="Z337" s="2">
        <v>788174000</v>
      </c>
      <c r="AA337" s="2">
        <v>741425000</v>
      </c>
      <c r="AB337" s="2">
        <v>696402000</v>
      </c>
      <c r="AC337" s="2">
        <v>652519000</v>
      </c>
      <c r="AD337" s="2">
        <v>610946000</v>
      </c>
      <c r="AE337" s="2">
        <v>573163000</v>
      </c>
      <c r="AF337" s="2">
        <v>539268000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1273040</v>
      </c>
      <c r="E340" s="2">
        <v>1126540</v>
      </c>
      <c r="F340" s="2">
        <v>1060590</v>
      </c>
      <c r="G340" s="2">
        <v>1010680</v>
      </c>
      <c r="H340">
        <v>970224</v>
      </c>
      <c r="I340">
        <v>928421</v>
      </c>
      <c r="J340">
        <v>886875</v>
      </c>
      <c r="K340">
        <v>845492</v>
      </c>
      <c r="L340">
        <v>805337</v>
      </c>
      <c r="M340">
        <v>764946</v>
      </c>
      <c r="N340">
        <v>724912</v>
      </c>
      <c r="O340">
        <v>686449</v>
      </c>
      <c r="P340">
        <v>649041</v>
      </c>
      <c r="Q340">
        <v>614855</v>
      </c>
      <c r="R340">
        <v>582487</v>
      </c>
      <c r="S340">
        <v>554704</v>
      </c>
      <c r="T340">
        <v>529825</v>
      </c>
      <c r="U340">
        <v>506861</v>
      </c>
      <c r="V340">
        <v>535708</v>
      </c>
      <c r="W340">
        <v>551146</v>
      </c>
      <c r="X340">
        <v>571231</v>
      </c>
      <c r="Y340">
        <v>589528</v>
      </c>
      <c r="Z340">
        <v>606251</v>
      </c>
      <c r="AA340">
        <v>621505</v>
      </c>
      <c r="AB340">
        <v>637631</v>
      </c>
      <c r="AC340">
        <v>653654</v>
      </c>
      <c r="AD340">
        <v>668335</v>
      </c>
      <c r="AE340">
        <v>684600</v>
      </c>
      <c r="AF340">
        <v>704238</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49144100</v>
      </c>
      <c r="D343" s="2">
        <v>42003600</v>
      </c>
      <c r="E343" s="2">
        <v>37490100</v>
      </c>
      <c r="F343" s="2">
        <v>32129000</v>
      </c>
      <c r="G343" s="2">
        <v>26801000</v>
      </c>
      <c r="H343" s="2">
        <v>21838100</v>
      </c>
      <c r="I343" s="2">
        <v>17291900</v>
      </c>
      <c r="J343" s="2">
        <v>13157000</v>
      </c>
      <c r="K343" s="2">
        <v>9405620</v>
      </c>
      <c r="L343" s="2">
        <v>6005990</v>
      </c>
      <c r="M343" s="2">
        <v>2923760</v>
      </c>
      <c r="N343">
        <v>142876</v>
      </c>
      <c r="O343">
        <v>127235</v>
      </c>
      <c r="P343">
        <v>95751.7</v>
      </c>
      <c r="Q343">
        <v>76094.7</v>
      </c>
      <c r="R343">
        <v>57176</v>
      </c>
      <c r="S343">
        <v>44621.3</v>
      </c>
      <c r="T343">
        <v>35043.800000000003</v>
      </c>
      <c r="U343">
        <v>27716.400000000001</v>
      </c>
      <c r="V343">
        <v>22859.8</v>
      </c>
      <c r="W343">
        <v>19858.5</v>
      </c>
      <c r="X343">
        <v>17771.400000000001</v>
      </c>
      <c r="Y343">
        <v>15747.1</v>
      </c>
      <c r="Z343">
        <v>14168.1</v>
      </c>
      <c r="AA343">
        <v>11875.7</v>
      </c>
      <c r="AB343">
        <v>10033.299999999999</v>
      </c>
      <c r="AC343">
        <v>8606.06</v>
      </c>
      <c r="AD343">
        <v>7570.34</v>
      </c>
      <c r="AE343">
        <v>6567.41</v>
      </c>
      <c r="AF343">
        <v>5919.72</v>
      </c>
    </row>
    <row r="344" spans="1:32">
      <c r="A344" t="s">
        <v>362</v>
      </c>
      <c r="B344" t="s">
        <v>19</v>
      </c>
      <c r="C344" s="2">
        <v>73254500</v>
      </c>
      <c r="D344" s="2">
        <v>74044900</v>
      </c>
      <c r="E344" s="2">
        <v>78143000</v>
      </c>
      <c r="F344" s="2">
        <v>79416900</v>
      </c>
      <c r="G344" s="2">
        <v>78997400</v>
      </c>
      <c r="H344" s="2">
        <v>77431100</v>
      </c>
      <c r="I344" s="2">
        <v>74835000</v>
      </c>
      <c r="J344" s="2">
        <v>71595300</v>
      </c>
      <c r="K344" s="2">
        <v>67781100</v>
      </c>
      <c r="L344" s="2">
        <v>63666300</v>
      </c>
      <c r="M344" s="2">
        <v>59851200</v>
      </c>
      <c r="N344" s="2">
        <v>56356500</v>
      </c>
      <c r="O344" s="2">
        <v>52910800</v>
      </c>
      <c r="P344" s="2">
        <v>49519400</v>
      </c>
      <c r="Q344" s="2">
        <v>46619300</v>
      </c>
      <c r="R344" s="2">
        <v>44092800</v>
      </c>
      <c r="S344" s="2">
        <v>42017600</v>
      </c>
      <c r="T344" s="2">
        <v>40494300</v>
      </c>
      <c r="U344" s="2">
        <v>39658500</v>
      </c>
      <c r="V344" s="2">
        <v>39418900</v>
      </c>
      <c r="W344" s="2">
        <v>39824300</v>
      </c>
      <c r="X344" s="2">
        <v>40732100</v>
      </c>
      <c r="Y344" s="2">
        <v>41642000</v>
      </c>
      <c r="Z344" s="2">
        <v>42543200</v>
      </c>
      <c r="AA344" s="2">
        <v>42224300</v>
      </c>
      <c r="AB344" s="2">
        <v>41865700</v>
      </c>
      <c r="AC344" s="2">
        <v>41504600</v>
      </c>
      <c r="AD344" s="2">
        <v>41158300</v>
      </c>
      <c r="AE344" s="2">
        <v>40802400</v>
      </c>
      <c r="AF344" s="2">
        <v>40436800</v>
      </c>
    </row>
    <row r="345" spans="1:32">
      <c r="A345" t="s">
        <v>363</v>
      </c>
      <c r="B345" t="s">
        <v>19</v>
      </c>
      <c r="C345" s="2">
        <v>2212000000</v>
      </c>
      <c r="D345" s="2">
        <v>2225190000</v>
      </c>
      <c r="E345" s="2">
        <v>2347090000</v>
      </c>
      <c r="F345" s="2">
        <v>2371200000</v>
      </c>
      <c r="G345" s="2">
        <v>2359460000</v>
      </c>
      <c r="H345" s="2">
        <v>2307930000</v>
      </c>
      <c r="I345" s="2">
        <v>2223060000</v>
      </c>
      <c r="J345" s="2">
        <v>2138500000</v>
      </c>
      <c r="K345" s="2">
        <v>2016030000</v>
      </c>
      <c r="L345" s="2">
        <v>1885960000</v>
      </c>
      <c r="M345" s="2">
        <v>1766630000</v>
      </c>
      <c r="N345" s="2">
        <v>1659610000</v>
      </c>
      <c r="O345" s="2">
        <v>1540350000</v>
      </c>
      <c r="P345" s="2">
        <v>1440230000</v>
      </c>
      <c r="Q345" s="2">
        <v>1346200000</v>
      </c>
      <c r="R345" s="2">
        <v>1266740000</v>
      </c>
      <c r="S345" s="2">
        <v>1203120000</v>
      </c>
      <c r="T345" s="2">
        <v>1157160000</v>
      </c>
      <c r="U345" s="2">
        <v>1132490000</v>
      </c>
      <c r="V345" s="2">
        <v>1126160000</v>
      </c>
      <c r="W345" s="2">
        <v>1138350000</v>
      </c>
      <c r="X345" s="2">
        <v>1165250000</v>
      </c>
      <c r="Y345" s="2">
        <v>1192080000</v>
      </c>
      <c r="Z345" s="2">
        <v>1219230000</v>
      </c>
      <c r="AA345" s="2">
        <v>1211490000</v>
      </c>
      <c r="AB345" s="2">
        <v>1203020000</v>
      </c>
      <c r="AC345" s="2">
        <v>1194690000</v>
      </c>
      <c r="AD345" s="2">
        <v>1186450000</v>
      </c>
      <c r="AE345" s="2">
        <v>1177880000</v>
      </c>
      <c r="AF345" s="2">
        <v>1169650000</v>
      </c>
    </row>
    <row r="346" spans="1:32">
      <c r="A346" t="s">
        <v>364</v>
      </c>
      <c r="B346" t="s">
        <v>19</v>
      </c>
      <c r="C346" s="2">
        <v>6145560</v>
      </c>
      <c r="D346" s="2">
        <v>6211880</v>
      </c>
      <c r="E346" s="2">
        <v>6555680</v>
      </c>
      <c r="F346" s="2">
        <v>6662550</v>
      </c>
      <c r="G346" s="2">
        <v>6627360</v>
      </c>
      <c r="H346" s="2">
        <v>6495960</v>
      </c>
      <c r="I346" s="2">
        <v>6278160</v>
      </c>
      <c r="J346" s="2">
        <v>6006370</v>
      </c>
      <c r="K346" s="2">
        <v>5686390</v>
      </c>
      <c r="L346" s="2">
        <v>5341180</v>
      </c>
      <c r="M346" s="2">
        <v>5021120</v>
      </c>
      <c r="N346" s="2">
        <v>4727930</v>
      </c>
      <c r="O346" s="2">
        <v>4438860</v>
      </c>
      <c r="P346" s="2">
        <v>4154350</v>
      </c>
      <c r="Q346" s="2">
        <v>3911050</v>
      </c>
      <c r="R346" s="2">
        <v>3699090</v>
      </c>
      <c r="S346" s="2">
        <v>3525000</v>
      </c>
      <c r="T346" s="2">
        <v>3397200</v>
      </c>
      <c r="U346" s="2">
        <v>3327090</v>
      </c>
      <c r="V346" s="2">
        <v>3306980</v>
      </c>
      <c r="W346" s="2">
        <v>3340990</v>
      </c>
      <c r="X346" s="2">
        <v>3417150</v>
      </c>
      <c r="Y346" s="2">
        <v>3493480</v>
      </c>
      <c r="Z346" s="2">
        <v>3569090</v>
      </c>
      <c r="AA346" s="2">
        <v>3542340</v>
      </c>
      <c r="AB346" s="2">
        <v>3512250</v>
      </c>
      <c r="AC346" s="2">
        <v>3481960</v>
      </c>
      <c r="AD346" s="2">
        <v>3452910</v>
      </c>
      <c r="AE346" s="2">
        <v>3423050</v>
      </c>
      <c r="AF346" s="2">
        <v>3392380</v>
      </c>
    </row>
    <row r="347" spans="1:32">
      <c r="A347" t="s">
        <v>365</v>
      </c>
      <c r="B347" t="s">
        <v>19</v>
      </c>
      <c r="C347" s="2">
        <v>68822400</v>
      </c>
      <c r="D347" s="2">
        <v>69232700</v>
      </c>
      <c r="E347" s="2">
        <v>78689300</v>
      </c>
      <c r="F347" s="2">
        <v>93216400</v>
      </c>
      <c r="G347" s="2">
        <v>87015500</v>
      </c>
      <c r="H347" s="2">
        <v>84338200</v>
      </c>
      <c r="I347" s="2">
        <v>83224100</v>
      </c>
      <c r="J347" s="2">
        <v>61653600</v>
      </c>
      <c r="K347" s="2">
        <v>62301900</v>
      </c>
      <c r="L347" s="2">
        <v>62117300</v>
      </c>
      <c r="M347" s="2">
        <v>60515500</v>
      </c>
      <c r="N347" s="2">
        <v>56879600</v>
      </c>
      <c r="O347" s="2">
        <v>54153600</v>
      </c>
      <c r="P347" s="2">
        <v>50199100</v>
      </c>
      <c r="Q347" s="2">
        <v>46262900</v>
      </c>
      <c r="R347" s="2">
        <v>42873900</v>
      </c>
      <c r="S347" s="2">
        <v>39966700</v>
      </c>
      <c r="T347" s="2">
        <v>37646700</v>
      </c>
      <c r="U347" s="2">
        <v>36137300</v>
      </c>
      <c r="V347" s="2">
        <v>35033100</v>
      </c>
      <c r="W347" s="2">
        <v>34437000</v>
      </c>
      <c r="X347" s="2">
        <v>34203300</v>
      </c>
      <c r="Y347" s="2">
        <v>33882300</v>
      </c>
      <c r="Z347" s="2">
        <v>33504000</v>
      </c>
      <c r="AA347" s="2">
        <v>32125900</v>
      </c>
      <c r="AB347" s="2">
        <v>30674400</v>
      </c>
      <c r="AC347" s="2">
        <v>29203300</v>
      </c>
      <c r="AD347" s="2">
        <v>27749800</v>
      </c>
      <c r="AE347" s="2">
        <v>26287800</v>
      </c>
      <c r="AF347" s="2">
        <v>24780900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212871</v>
      </c>
      <c r="D350">
        <v>182011</v>
      </c>
      <c r="E350">
        <v>162828</v>
      </c>
      <c r="F350">
        <v>140149</v>
      </c>
      <c r="G350">
        <v>117705</v>
      </c>
      <c r="H350">
        <v>96823.6</v>
      </c>
      <c r="I350">
        <v>77797.100000000006</v>
      </c>
      <c r="J350">
        <v>60336.7</v>
      </c>
      <c r="K350">
        <v>44444.7</v>
      </c>
      <c r="L350">
        <v>29997.5</v>
      </c>
      <c r="M350">
        <v>16959</v>
      </c>
      <c r="N350">
        <v>5329.44</v>
      </c>
      <c r="O350">
        <v>6050.44</v>
      </c>
      <c r="P350">
        <v>6601.6</v>
      </c>
      <c r="Q350">
        <v>7074.44</v>
      </c>
      <c r="R350">
        <v>7469.88</v>
      </c>
      <c r="S350">
        <v>7834.42</v>
      </c>
      <c r="T350">
        <v>8169.58</v>
      </c>
      <c r="U350">
        <v>8434.15</v>
      </c>
      <c r="V350">
        <v>8873.49</v>
      </c>
      <c r="W350">
        <v>9360.98</v>
      </c>
      <c r="X350">
        <v>9936.5300000000007</v>
      </c>
      <c r="Y350">
        <v>10475.5</v>
      </c>
      <c r="Z350">
        <v>10976</v>
      </c>
      <c r="AA350">
        <v>11236.5</v>
      </c>
      <c r="AB350">
        <v>11462.6</v>
      </c>
      <c r="AC350">
        <v>11686.3</v>
      </c>
      <c r="AD350">
        <v>11873.5</v>
      </c>
      <c r="AE350">
        <v>12021.2</v>
      </c>
      <c r="AF350">
        <v>12172.2</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87648900</v>
      </c>
      <c r="E353" s="2">
        <v>75152900</v>
      </c>
      <c r="F353" s="2">
        <v>68292500</v>
      </c>
      <c r="G353" s="2">
        <v>62286900</v>
      </c>
      <c r="H353" s="2">
        <v>56785500</v>
      </c>
      <c r="I353" s="2">
        <v>51248600</v>
      </c>
      <c r="J353" s="2">
        <v>45769600</v>
      </c>
      <c r="K353" s="2">
        <v>40367600</v>
      </c>
      <c r="L353" s="2">
        <v>35184100</v>
      </c>
      <c r="M353" s="2">
        <v>30238200</v>
      </c>
      <c r="N353" s="2">
        <v>25587300</v>
      </c>
      <c r="O353" s="2">
        <v>21212400</v>
      </c>
      <c r="P353" s="2">
        <v>17162700</v>
      </c>
      <c r="Q353" s="2">
        <v>13529700</v>
      </c>
      <c r="R353" s="2">
        <v>10293500</v>
      </c>
      <c r="S353" s="2">
        <v>7519450</v>
      </c>
      <c r="T353" s="2">
        <v>5172300</v>
      </c>
      <c r="U353" s="2">
        <v>3247730</v>
      </c>
      <c r="V353" s="2">
        <v>3568900</v>
      </c>
      <c r="W353" s="2">
        <v>3692050</v>
      </c>
      <c r="X353" s="2">
        <v>4008400</v>
      </c>
      <c r="Y353" s="2">
        <v>4273030</v>
      </c>
      <c r="Z353" s="2">
        <v>4614410</v>
      </c>
      <c r="AA353" s="2">
        <v>4981890</v>
      </c>
      <c r="AB353" s="2">
        <v>5360110</v>
      </c>
      <c r="AC353" s="2">
        <v>5742660</v>
      </c>
      <c r="AD353" s="2">
        <v>6110280</v>
      </c>
      <c r="AE353" s="2">
        <v>6473680</v>
      </c>
      <c r="AF353" s="2">
        <v>6849030</v>
      </c>
    </row>
    <row r="354" spans="1:32">
      <c r="A354" t="s">
        <v>372</v>
      </c>
      <c r="B354" t="s">
        <v>19</v>
      </c>
      <c r="C354" s="2">
        <v>65849100</v>
      </c>
      <c r="D354" s="2">
        <v>59226500</v>
      </c>
      <c r="E354" s="2">
        <v>51614400</v>
      </c>
      <c r="F354" s="2">
        <v>47642600</v>
      </c>
      <c r="G354" s="2">
        <v>44275400</v>
      </c>
      <c r="H354" s="2">
        <v>41211600</v>
      </c>
      <c r="I354" s="2">
        <v>38041200</v>
      </c>
      <c r="J354" s="2">
        <v>34808800</v>
      </c>
      <c r="K354" s="2">
        <v>31491800</v>
      </c>
      <c r="L354" s="2">
        <v>28181600</v>
      </c>
      <c r="M354" s="2">
        <v>24900000</v>
      </c>
      <c r="N354" s="2">
        <v>21694000</v>
      </c>
      <c r="O354" s="2">
        <v>18469800</v>
      </c>
      <c r="P354" s="2">
        <v>15247500</v>
      </c>
      <c r="Q354" s="2">
        <v>12090800</v>
      </c>
      <c r="R354" s="2">
        <v>8973200</v>
      </c>
      <c r="S354" s="2">
        <v>5938260</v>
      </c>
      <c r="T354" s="2">
        <v>2949200</v>
      </c>
      <c r="U354">
        <v>0</v>
      </c>
      <c r="V354">
        <v>0</v>
      </c>
      <c r="W354">
        <v>0</v>
      </c>
      <c r="X354">
        <v>0</v>
      </c>
      <c r="Y354">
        <v>0</v>
      </c>
      <c r="Z354">
        <v>0</v>
      </c>
      <c r="AA354">
        <v>0</v>
      </c>
      <c r="AB354">
        <v>0</v>
      </c>
      <c r="AC354">
        <v>0</v>
      </c>
      <c r="AD354">
        <v>0</v>
      </c>
      <c r="AE354">
        <v>0</v>
      </c>
      <c r="AF354">
        <v>0</v>
      </c>
    </row>
    <row r="355" spans="1:32">
      <c r="A355" t="s">
        <v>373</v>
      </c>
      <c r="B355" t="s">
        <v>19</v>
      </c>
      <c r="C355" s="2">
        <v>33851600000</v>
      </c>
      <c r="D355" s="2">
        <v>32195100000</v>
      </c>
      <c r="E355" s="2">
        <v>29565200000</v>
      </c>
      <c r="F355" s="2">
        <v>28720100000</v>
      </c>
      <c r="G355" s="2">
        <v>28389500000</v>
      </c>
      <c r="H355" s="2">
        <v>28158100000</v>
      </c>
      <c r="I355" s="2">
        <v>27787000000</v>
      </c>
      <c r="J355" s="2">
        <v>27610100000</v>
      </c>
      <c r="K355" s="2">
        <v>27044300000</v>
      </c>
      <c r="L355" s="2">
        <v>26425500000</v>
      </c>
      <c r="M355" s="2">
        <v>25726700000</v>
      </c>
      <c r="N355" s="2">
        <v>24972900000</v>
      </c>
      <c r="O355" s="2">
        <v>24159100000</v>
      </c>
      <c r="P355" s="2">
        <v>23332000000</v>
      </c>
      <c r="Q355" s="2">
        <v>22544000000</v>
      </c>
      <c r="R355" s="2">
        <v>21741800000</v>
      </c>
      <c r="S355" s="2">
        <v>21034100000</v>
      </c>
      <c r="T355" s="2">
        <v>20361200000</v>
      </c>
      <c r="U355" s="2">
        <v>19683400000</v>
      </c>
      <c r="V355" s="2">
        <v>18992500000</v>
      </c>
      <c r="W355" s="2">
        <v>18406700000</v>
      </c>
      <c r="X355" s="2">
        <v>17892800000</v>
      </c>
      <c r="Y355" s="2">
        <v>17410900000</v>
      </c>
      <c r="Z355" s="2">
        <v>16960200000</v>
      </c>
      <c r="AA355" s="2">
        <v>16533000000</v>
      </c>
      <c r="AB355" s="2">
        <v>16150200000</v>
      </c>
      <c r="AC355" s="2">
        <v>15784700000</v>
      </c>
      <c r="AD355" s="2">
        <v>15445900000</v>
      </c>
      <c r="AE355" s="2">
        <v>15186000000</v>
      </c>
      <c r="AF355" s="2">
        <v>15050900000</v>
      </c>
    </row>
    <row r="356" spans="1:32">
      <c r="A356" t="s">
        <v>374</v>
      </c>
      <c r="B356" t="s">
        <v>19</v>
      </c>
      <c r="C356" s="2">
        <v>5524300</v>
      </c>
      <c r="D356" s="2">
        <v>4968710</v>
      </c>
      <c r="E356" s="2">
        <v>4330100</v>
      </c>
      <c r="F356" s="2">
        <v>3996890</v>
      </c>
      <c r="G356" s="2">
        <v>3714410</v>
      </c>
      <c r="H356" s="2">
        <v>3457380</v>
      </c>
      <c r="I356" s="2">
        <v>3191410</v>
      </c>
      <c r="J356" s="2">
        <v>2920230</v>
      </c>
      <c r="K356" s="2">
        <v>2641950</v>
      </c>
      <c r="L356" s="2">
        <v>2364250</v>
      </c>
      <c r="M356" s="2">
        <v>2088940</v>
      </c>
      <c r="N356" s="2">
        <v>1819980</v>
      </c>
      <c r="O356" s="2">
        <v>1549490</v>
      </c>
      <c r="P356" s="2">
        <v>1279160</v>
      </c>
      <c r="Q356" s="2">
        <v>1014340</v>
      </c>
      <c r="R356">
        <v>752792</v>
      </c>
      <c r="S356">
        <v>498180</v>
      </c>
      <c r="T356">
        <v>247418</v>
      </c>
      <c r="U356">
        <v>0</v>
      </c>
      <c r="V356">
        <v>0</v>
      </c>
      <c r="W356">
        <v>0</v>
      </c>
      <c r="X356">
        <v>0</v>
      </c>
      <c r="Y356">
        <v>0</v>
      </c>
      <c r="Z356">
        <v>0</v>
      </c>
      <c r="AA356">
        <v>0</v>
      </c>
      <c r="AB356">
        <v>0</v>
      </c>
      <c r="AC356">
        <v>0</v>
      </c>
      <c r="AD356">
        <v>0</v>
      </c>
      <c r="AE356">
        <v>0</v>
      </c>
      <c r="AF356">
        <v>0</v>
      </c>
    </row>
    <row r="357" spans="1:32">
      <c r="A357" t="s">
        <v>375</v>
      </c>
      <c r="B357" t="s">
        <v>19</v>
      </c>
      <c r="C357" s="2">
        <v>1053230000</v>
      </c>
      <c r="D357" s="2">
        <v>1001690000</v>
      </c>
      <c r="E357" s="2">
        <v>991213000</v>
      </c>
      <c r="F357" s="2">
        <v>1129040000</v>
      </c>
      <c r="G357" s="2">
        <v>1046990000</v>
      </c>
      <c r="H357" s="2">
        <v>1028970000</v>
      </c>
      <c r="I357" s="2">
        <v>1040250000</v>
      </c>
      <c r="J357" s="2">
        <v>796006000</v>
      </c>
      <c r="K357" s="2">
        <v>835758000</v>
      </c>
      <c r="L357" s="2">
        <v>870368000</v>
      </c>
      <c r="M357" s="2">
        <v>881260000</v>
      </c>
      <c r="N357" s="2">
        <v>855892000</v>
      </c>
      <c r="O357" s="2">
        <v>849352000</v>
      </c>
      <c r="P357" s="2">
        <v>813238000</v>
      </c>
      <c r="Q357" s="2">
        <v>774736000</v>
      </c>
      <c r="R357" s="2">
        <v>735870000</v>
      </c>
      <c r="S357" s="2">
        <v>698736000</v>
      </c>
      <c r="T357" s="2">
        <v>662423000</v>
      </c>
      <c r="U357" s="2">
        <v>628092000</v>
      </c>
      <c r="V357" s="2">
        <v>590829000</v>
      </c>
      <c r="W357" s="2">
        <v>556833000</v>
      </c>
      <c r="X357" s="2">
        <v>525203000</v>
      </c>
      <c r="Y357" s="2">
        <v>494868000</v>
      </c>
      <c r="Z357" s="2">
        <v>466060000</v>
      </c>
      <c r="AA357" s="2">
        <v>438417000</v>
      </c>
      <c r="AB357" s="2">
        <v>411793000</v>
      </c>
      <c r="AC357" s="2">
        <v>385845000</v>
      </c>
      <c r="AD357" s="2">
        <v>361262000</v>
      </c>
      <c r="AE357" s="2">
        <v>338921000</v>
      </c>
      <c r="AF357" s="2">
        <v>318878000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622055</v>
      </c>
      <c r="E360">
        <v>550466</v>
      </c>
      <c r="F360">
        <v>518242</v>
      </c>
      <c r="G360">
        <v>493853</v>
      </c>
      <c r="H360">
        <v>474087</v>
      </c>
      <c r="I360">
        <v>453660</v>
      </c>
      <c r="J360">
        <v>433359</v>
      </c>
      <c r="K360">
        <v>413138</v>
      </c>
      <c r="L360">
        <v>393517</v>
      </c>
      <c r="M360">
        <v>373780</v>
      </c>
      <c r="N360">
        <v>354218</v>
      </c>
      <c r="O360">
        <v>335424</v>
      </c>
      <c r="P360">
        <v>317145</v>
      </c>
      <c r="Q360">
        <v>300441</v>
      </c>
      <c r="R360">
        <v>284624</v>
      </c>
      <c r="S360">
        <v>271048</v>
      </c>
      <c r="T360">
        <v>258892</v>
      </c>
      <c r="U360">
        <v>247671</v>
      </c>
      <c r="V360">
        <v>261766</v>
      </c>
      <c r="W360">
        <v>269310</v>
      </c>
      <c r="X360">
        <v>279124</v>
      </c>
      <c r="Y360">
        <v>288065</v>
      </c>
      <c r="Z360">
        <v>296236</v>
      </c>
      <c r="AA360">
        <v>303690</v>
      </c>
      <c r="AB360">
        <v>311570</v>
      </c>
      <c r="AC360">
        <v>319399</v>
      </c>
      <c r="AD360">
        <v>326573</v>
      </c>
      <c r="AE360">
        <v>334520</v>
      </c>
      <c r="AF360">
        <v>344116</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7887650</v>
      </c>
      <c r="D364" s="2">
        <v>7972760</v>
      </c>
      <c r="E364" s="2">
        <v>8414020</v>
      </c>
      <c r="F364" s="2">
        <v>8551180</v>
      </c>
      <c r="G364" s="2">
        <v>8506020</v>
      </c>
      <c r="H364" s="2">
        <v>8337370</v>
      </c>
      <c r="I364" s="2">
        <v>8057830</v>
      </c>
      <c r="J364" s="2">
        <v>7709000</v>
      </c>
      <c r="K364" s="2">
        <v>7298310</v>
      </c>
      <c r="L364" s="2">
        <v>6855250</v>
      </c>
      <c r="M364" s="2">
        <v>6444460</v>
      </c>
      <c r="N364" s="2">
        <v>6068170</v>
      </c>
      <c r="O364" s="2">
        <v>5697150</v>
      </c>
      <c r="P364" s="2">
        <v>5331990</v>
      </c>
      <c r="Q364" s="2">
        <v>5019720</v>
      </c>
      <c r="R364" s="2">
        <v>4747670</v>
      </c>
      <c r="S364" s="2">
        <v>4524230</v>
      </c>
      <c r="T364" s="2">
        <v>4360210</v>
      </c>
      <c r="U364" s="2">
        <v>4270220</v>
      </c>
      <c r="V364" s="2">
        <v>4244420</v>
      </c>
      <c r="W364" s="2">
        <v>4288070</v>
      </c>
      <c r="X364" s="2">
        <v>4385820</v>
      </c>
      <c r="Y364" s="2">
        <v>4483780</v>
      </c>
      <c r="Z364" s="2">
        <v>4580820</v>
      </c>
      <c r="AA364" s="2">
        <v>4546490</v>
      </c>
      <c r="AB364" s="2">
        <v>4507870</v>
      </c>
      <c r="AC364" s="2">
        <v>4469000</v>
      </c>
      <c r="AD364" s="2">
        <v>4431700</v>
      </c>
      <c r="AE364" s="2">
        <v>4393390</v>
      </c>
      <c r="AF364" s="2">
        <v>4354020</v>
      </c>
    </row>
    <row r="365" spans="1:32">
      <c r="A365" t="s">
        <v>383</v>
      </c>
      <c r="B365" t="s">
        <v>19</v>
      </c>
      <c r="C365" s="2">
        <v>74519300</v>
      </c>
      <c r="D365" s="2">
        <v>74963500</v>
      </c>
      <c r="E365" s="2">
        <v>79070200</v>
      </c>
      <c r="F365" s="2">
        <v>79882600</v>
      </c>
      <c r="G365" s="2">
        <v>79486900</v>
      </c>
      <c r="H365" s="2">
        <v>77751100</v>
      </c>
      <c r="I365" s="2">
        <v>74891900</v>
      </c>
      <c r="J365" s="2">
        <v>72043200</v>
      </c>
      <c r="K365" s="2">
        <v>67917200</v>
      </c>
      <c r="L365" s="2">
        <v>63535600</v>
      </c>
      <c r="M365" s="2">
        <v>59515500</v>
      </c>
      <c r="N365" s="2">
        <v>55910000</v>
      </c>
      <c r="O365" s="2">
        <v>51892300</v>
      </c>
      <c r="P365" s="2">
        <v>48519300</v>
      </c>
      <c r="Q365" s="2">
        <v>45351600</v>
      </c>
      <c r="R365" s="2">
        <v>42674800</v>
      </c>
      <c r="S365" s="2">
        <v>40531500</v>
      </c>
      <c r="T365" s="2">
        <v>38983200</v>
      </c>
      <c r="U365" s="2">
        <v>38151900</v>
      </c>
      <c r="V365" s="2">
        <v>37938800</v>
      </c>
      <c r="W365" s="2">
        <v>38349600</v>
      </c>
      <c r="X365" s="2">
        <v>39255700</v>
      </c>
      <c r="Y365" s="2">
        <v>40159400</v>
      </c>
      <c r="Z365" s="2">
        <v>41074300</v>
      </c>
      <c r="AA365" s="2">
        <v>40813300</v>
      </c>
      <c r="AB365" s="2">
        <v>40528200</v>
      </c>
      <c r="AC365" s="2">
        <v>40247500</v>
      </c>
      <c r="AD365" s="2">
        <v>39970000</v>
      </c>
      <c r="AE365" s="2">
        <v>39681100</v>
      </c>
      <c r="AF365" s="2">
        <v>39403900</v>
      </c>
    </row>
    <row r="366" spans="1:32">
      <c r="A366" t="s">
        <v>384</v>
      </c>
      <c r="B366" t="s">
        <v>19</v>
      </c>
      <c r="C366">
        <v>661722</v>
      </c>
      <c r="D366">
        <v>668862</v>
      </c>
      <c r="E366">
        <v>705880</v>
      </c>
      <c r="F366">
        <v>717387</v>
      </c>
      <c r="G366">
        <v>713598</v>
      </c>
      <c r="H366">
        <v>699450</v>
      </c>
      <c r="I366">
        <v>675999</v>
      </c>
      <c r="J366">
        <v>646734</v>
      </c>
      <c r="K366">
        <v>612280</v>
      </c>
      <c r="L366">
        <v>575110</v>
      </c>
      <c r="M366">
        <v>540647</v>
      </c>
      <c r="N366">
        <v>509079</v>
      </c>
      <c r="O366">
        <v>477953</v>
      </c>
      <c r="P366">
        <v>447318</v>
      </c>
      <c r="Q366">
        <v>421121</v>
      </c>
      <c r="R366">
        <v>398298</v>
      </c>
      <c r="S366">
        <v>379553</v>
      </c>
      <c r="T366">
        <v>365793</v>
      </c>
      <c r="U366">
        <v>358243</v>
      </c>
      <c r="V366">
        <v>356078</v>
      </c>
      <c r="W366">
        <v>359740</v>
      </c>
      <c r="X366">
        <v>367941</v>
      </c>
      <c r="Y366">
        <v>376160</v>
      </c>
      <c r="Z366">
        <v>384301</v>
      </c>
      <c r="AA366">
        <v>381420</v>
      </c>
      <c r="AB366">
        <v>378180</v>
      </c>
      <c r="AC366">
        <v>374919</v>
      </c>
      <c r="AD366">
        <v>371791</v>
      </c>
      <c r="AE366">
        <v>368576</v>
      </c>
      <c r="AF366">
        <v>365273</v>
      </c>
    </row>
    <row r="367" spans="1:32">
      <c r="A367" t="s">
        <v>385</v>
      </c>
      <c r="B367" t="s">
        <v>19</v>
      </c>
      <c r="C367" s="2">
        <v>2318530</v>
      </c>
      <c r="D367" s="2">
        <v>2332360</v>
      </c>
      <c r="E367" s="2">
        <v>2650940</v>
      </c>
      <c r="F367" s="2">
        <v>3140330</v>
      </c>
      <c r="G367" s="2">
        <v>2931430</v>
      </c>
      <c r="H367" s="2">
        <v>2841240</v>
      </c>
      <c r="I367" s="2">
        <v>2803710</v>
      </c>
      <c r="J367" s="2">
        <v>2077020</v>
      </c>
      <c r="K367" s="2">
        <v>2098870</v>
      </c>
      <c r="L367" s="2">
        <v>2092650</v>
      </c>
      <c r="M367" s="2">
        <v>2038680</v>
      </c>
      <c r="N367" s="2">
        <v>1916200</v>
      </c>
      <c r="O367" s="2">
        <v>1824360</v>
      </c>
      <c r="P367" s="2">
        <v>1691140</v>
      </c>
      <c r="Q367" s="2">
        <v>1558530</v>
      </c>
      <c r="R367" s="2">
        <v>1444360</v>
      </c>
      <c r="S367" s="2">
        <v>1346420</v>
      </c>
      <c r="T367" s="2">
        <v>1268260</v>
      </c>
      <c r="U367" s="2">
        <v>1217420</v>
      </c>
      <c r="V367" s="2">
        <v>1180220</v>
      </c>
      <c r="W367" s="2">
        <v>1160140</v>
      </c>
      <c r="X367" s="2">
        <v>1152260</v>
      </c>
      <c r="Y367" s="2">
        <v>1141450</v>
      </c>
      <c r="Z367" s="2">
        <v>1128710</v>
      </c>
      <c r="AA367" s="2">
        <v>1082280</v>
      </c>
      <c r="AB367" s="2">
        <v>1033380</v>
      </c>
      <c r="AC367">
        <v>983818</v>
      </c>
      <c r="AD367">
        <v>934854</v>
      </c>
      <c r="AE367">
        <v>885602</v>
      </c>
      <c r="AF367">
        <v>834835</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7090280</v>
      </c>
      <c r="D374" s="2">
        <v>6377190</v>
      </c>
      <c r="E374" s="2">
        <v>5557560</v>
      </c>
      <c r="F374" s="2">
        <v>5129900</v>
      </c>
      <c r="G374" s="2">
        <v>4767330</v>
      </c>
      <c r="H374" s="2">
        <v>4437440</v>
      </c>
      <c r="I374" s="2">
        <v>4096080</v>
      </c>
      <c r="J374" s="2">
        <v>3748020</v>
      </c>
      <c r="K374" s="2">
        <v>3390870</v>
      </c>
      <c r="L374" s="2">
        <v>3034440</v>
      </c>
      <c r="M374" s="2">
        <v>2681100</v>
      </c>
      <c r="N374" s="2">
        <v>2335890</v>
      </c>
      <c r="O374" s="2">
        <v>1988730</v>
      </c>
      <c r="P374" s="2">
        <v>1641770</v>
      </c>
      <c r="Q374" s="2">
        <v>1301880</v>
      </c>
      <c r="R374">
        <v>966186</v>
      </c>
      <c r="S374">
        <v>639400</v>
      </c>
      <c r="T374">
        <v>317554</v>
      </c>
      <c r="U374">
        <v>0</v>
      </c>
      <c r="V374">
        <v>0</v>
      </c>
      <c r="W374">
        <v>0</v>
      </c>
      <c r="X374">
        <v>0</v>
      </c>
      <c r="Y374">
        <v>0</v>
      </c>
      <c r="Z374">
        <v>0</v>
      </c>
      <c r="AA374">
        <v>0</v>
      </c>
      <c r="AB374">
        <v>0</v>
      </c>
      <c r="AC374">
        <v>0</v>
      </c>
      <c r="AD374">
        <v>0</v>
      </c>
      <c r="AE374">
        <v>0</v>
      </c>
      <c r="AF374">
        <v>0</v>
      </c>
    </row>
    <row r="375" spans="1:32">
      <c r="A375" t="s">
        <v>393</v>
      </c>
      <c r="B375" t="s">
        <v>19</v>
      </c>
      <c r="C375" s="2">
        <v>1140420000</v>
      </c>
      <c r="D375" s="2">
        <v>1084610000</v>
      </c>
      <c r="E375" s="2">
        <v>996011000</v>
      </c>
      <c r="F375" s="2">
        <v>967540000</v>
      </c>
      <c r="G375" s="2">
        <v>956403000</v>
      </c>
      <c r="H375" s="2">
        <v>948607000</v>
      </c>
      <c r="I375" s="2">
        <v>936105000</v>
      </c>
      <c r="J375" s="2">
        <v>930146000</v>
      </c>
      <c r="K375" s="2">
        <v>911086000</v>
      </c>
      <c r="L375" s="2">
        <v>890240000</v>
      </c>
      <c r="M375" s="2">
        <v>866698000</v>
      </c>
      <c r="N375" s="2">
        <v>841302000</v>
      </c>
      <c r="O375" s="2">
        <v>813887000</v>
      </c>
      <c r="P375" s="2">
        <v>786024000</v>
      </c>
      <c r="Q375" s="2">
        <v>759476000</v>
      </c>
      <c r="R375" s="2">
        <v>732453000</v>
      </c>
      <c r="S375" s="2">
        <v>708611000</v>
      </c>
      <c r="T375" s="2">
        <v>685941000</v>
      </c>
      <c r="U375" s="2">
        <v>663108000</v>
      </c>
      <c r="V375" s="2">
        <v>639832000</v>
      </c>
      <c r="W375" s="2">
        <v>620098000</v>
      </c>
      <c r="X375" s="2">
        <v>602785000</v>
      </c>
      <c r="Y375" s="2">
        <v>586549000</v>
      </c>
      <c r="Z375" s="2">
        <v>571366000</v>
      </c>
      <c r="AA375" s="2">
        <v>556973000</v>
      </c>
      <c r="AB375" s="2">
        <v>544077000</v>
      </c>
      <c r="AC375" s="2">
        <v>531766000</v>
      </c>
      <c r="AD375" s="2">
        <v>520350000</v>
      </c>
      <c r="AE375" s="2">
        <v>511595000</v>
      </c>
      <c r="AF375" s="2">
        <v>507044000</v>
      </c>
    </row>
    <row r="376" spans="1:32">
      <c r="A376" t="s">
        <v>394</v>
      </c>
      <c r="B376" t="s">
        <v>19</v>
      </c>
      <c r="C376">
        <v>594827</v>
      </c>
      <c r="D376">
        <v>535004</v>
      </c>
      <c r="E376">
        <v>466242</v>
      </c>
      <c r="F376">
        <v>430364</v>
      </c>
      <c r="G376">
        <v>399948</v>
      </c>
      <c r="H376">
        <v>372272</v>
      </c>
      <c r="I376">
        <v>343634</v>
      </c>
      <c r="J376">
        <v>314434</v>
      </c>
      <c r="K376">
        <v>284472</v>
      </c>
      <c r="L376">
        <v>254569</v>
      </c>
      <c r="M376">
        <v>224926</v>
      </c>
      <c r="N376">
        <v>195966</v>
      </c>
      <c r="O376">
        <v>166841</v>
      </c>
      <c r="P376">
        <v>137733</v>
      </c>
      <c r="Q376">
        <v>109219</v>
      </c>
      <c r="R376">
        <v>81056.600000000006</v>
      </c>
      <c r="S376">
        <v>53641.4</v>
      </c>
      <c r="T376">
        <v>26640.7</v>
      </c>
      <c r="U376">
        <v>0</v>
      </c>
      <c r="V376">
        <v>0</v>
      </c>
      <c r="W376">
        <v>0</v>
      </c>
      <c r="X376">
        <v>0</v>
      </c>
      <c r="Y376">
        <v>0</v>
      </c>
      <c r="Z376">
        <v>0</v>
      </c>
      <c r="AA376">
        <v>0</v>
      </c>
      <c r="AB376">
        <v>0</v>
      </c>
      <c r="AC376">
        <v>0</v>
      </c>
      <c r="AD376">
        <v>0</v>
      </c>
      <c r="AE376">
        <v>0</v>
      </c>
      <c r="AF376">
        <v>0</v>
      </c>
    </row>
    <row r="377" spans="1:32">
      <c r="A377" t="s">
        <v>395</v>
      </c>
      <c r="B377" t="s">
        <v>19</v>
      </c>
      <c r="C377" s="2">
        <v>35482000</v>
      </c>
      <c r="D377" s="2">
        <v>33745600</v>
      </c>
      <c r="E377" s="2">
        <v>33392600</v>
      </c>
      <c r="F377" s="2">
        <v>38035800</v>
      </c>
      <c r="G377" s="2">
        <v>35271700</v>
      </c>
      <c r="H377" s="2">
        <v>34664700</v>
      </c>
      <c r="I377" s="2">
        <v>35044700</v>
      </c>
      <c r="J377" s="2">
        <v>26816400</v>
      </c>
      <c r="K377" s="2">
        <v>28155600</v>
      </c>
      <c r="L377" s="2">
        <v>29321500</v>
      </c>
      <c r="M377" s="2">
        <v>29688500</v>
      </c>
      <c r="N377" s="2">
        <v>28833800</v>
      </c>
      <c r="O377" s="2">
        <v>28613500</v>
      </c>
      <c r="P377" s="2">
        <v>27396900</v>
      </c>
      <c r="Q377" s="2">
        <v>26099800</v>
      </c>
      <c r="R377" s="2">
        <v>24790500</v>
      </c>
      <c r="S377" s="2">
        <v>23539500</v>
      </c>
      <c r="T377" s="2">
        <v>22316100</v>
      </c>
      <c r="U377" s="2">
        <v>21159600</v>
      </c>
      <c r="V377" s="2">
        <v>19904200</v>
      </c>
      <c r="W377" s="2">
        <v>18759000</v>
      </c>
      <c r="X377" s="2">
        <v>17693400</v>
      </c>
      <c r="Y377" s="2">
        <v>16671400</v>
      </c>
      <c r="Z377" s="2">
        <v>15700900</v>
      </c>
      <c r="AA377" s="2">
        <v>14769700</v>
      </c>
      <c r="AB377" s="2">
        <v>13872800</v>
      </c>
      <c r="AC377" s="2">
        <v>12998600</v>
      </c>
      <c r="AD377" s="2">
        <v>12170400</v>
      </c>
      <c r="AE377" s="2">
        <v>11417800</v>
      </c>
      <c r="AF377" s="2">
        <v>10742600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3897510</v>
      </c>
      <c r="D383" s="2">
        <v>3331220</v>
      </c>
      <c r="E383" s="2">
        <v>2973260</v>
      </c>
      <c r="F383" s="2">
        <v>2548080</v>
      </c>
      <c r="G383" s="2">
        <v>2125530</v>
      </c>
      <c r="H383" s="2">
        <v>1731930</v>
      </c>
      <c r="I383" s="2">
        <v>1371380</v>
      </c>
      <c r="J383" s="2">
        <v>1043450</v>
      </c>
      <c r="K383">
        <v>745939</v>
      </c>
      <c r="L383">
        <v>476322</v>
      </c>
      <c r="M383">
        <v>231877</v>
      </c>
      <c r="N383">
        <v>11331.2</v>
      </c>
      <c r="O383">
        <v>10090.799999999999</v>
      </c>
      <c r="P383">
        <v>7593.86</v>
      </c>
      <c r="Q383">
        <v>6034.91</v>
      </c>
      <c r="R383">
        <v>4534.5</v>
      </c>
      <c r="S383">
        <v>3538.82</v>
      </c>
      <c r="T383">
        <v>2779.25</v>
      </c>
      <c r="U383">
        <v>2198.13</v>
      </c>
      <c r="V383">
        <v>1812.96</v>
      </c>
      <c r="W383">
        <v>1574.93</v>
      </c>
      <c r="X383">
        <v>1409.41</v>
      </c>
      <c r="Y383">
        <v>1248.8699999999999</v>
      </c>
      <c r="Z383">
        <v>1123.6400000000001</v>
      </c>
      <c r="AA383">
        <v>941.83600000000001</v>
      </c>
      <c r="AB383">
        <v>795.71600000000001</v>
      </c>
      <c r="AC383">
        <v>682.52800000000002</v>
      </c>
      <c r="AD383">
        <v>600.38699999999994</v>
      </c>
      <c r="AE383">
        <v>520.84699999999998</v>
      </c>
      <c r="AF383">
        <v>469.48</v>
      </c>
    </row>
    <row r="384" spans="1:32">
      <c r="A384" t="s">
        <v>402</v>
      </c>
      <c r="B384" t="s">
        <v>19</v>
      </c>
      <c r="C384" s="2">
        <v>4447290</v>
      </c>
      <c r="D384" s="2">
        <v>4495280</v>
      </c>
      <c r="E384" s="2">
        <v>4744080</v>
      </c>
      <c r="F384" s="2">
        <v>4821410</v>
      </c>
      <c r="G384" s="2">
        <v>4795950</v>
      </c>
      <c r="H384" s="2">
        <v>4700860</v>
      </c>
      <c r="I384" s="2">
        <v>4543250</v>
      </c>
      <c r="J384" s="2">
        <v>4346570</v>
      </c>
      <c r="K384" s="2">
        <v>4115010</v>
      </c>
      <c r="L384" s="2">
        <v>3865190</v>
      </c>
      <c r="M384" s="2">
        <v>3633580</v>
      </c>
      <c r="N384" s="2">
        <v>3421410</v>
      </c>
      <c r="O384" s="2">
        <v>3212220</v>
      </c>
      <c r="P384" s="2">
        <v>3006330</v>
      </c>
      <c r="Q384" s="2">
        <v>2830270</v>
      </c>
      <c r="R384" s="2">
        <v>2676880</v>
      </c>
      <c r="S384" s="2">
        <v>2550900</v>
      </c>
      <c r="T384" s="2">
        <v>2458420</v>
      </c>
      <c r="U384" s="2">
        <v>2407680</v>
      </c>
      <c r="V384" s="2">
        <v>2393130</v>
      </c>
      <c r="W384" s="2">
        <v>2417740</v>
      </c>
      <c r="X384" s="2">
        <v>2472850</v>
      </c>
      <c r="Y384" s="2">
        <v>2528090</v>
      </c>
      <c r="Z384" s="2">
        <v>2582810</v>
      </c>
      <c r="AA384" s="2">
        <v>2563450</v>
      </c>
      <c r="AB384" s="2">
        <v>2541670</v>
      </c>
      <c r="AC384" s="2">
        <v>2519750</v>
      </c>
      <c r="AD384" s="2">
        <v>2498730</v>
      </c>
      <c r="AE384" s="2">
        <v>2477120</v>
      </c>
      <c r="AF384" s="2">
        <v>2454920</v>
      </c>
    </row>
    <row r="385" spans="1:32">
      <c r="A385" t="s">
        <v>403</v>
      </c>
      <c r="B385" t="s">
        <v>19</v>
      </c>
      <c r="C385" s="2">
        <v>1230730000</v>
      </c>
      <c r="D385" s="2">
        <v>1238070000</v>
      </c>
      <c r="E385" s="2">
        <v>1305890000</v>
      </c>
      <c r="F385" s="2">
        <v>1319310000</v>
      </c>
      <c r="G385" s="2">
        <v>1312780000</v>
      </c>
      <c r="H385" s="2">
        <v>1284110000</v>
      </c>
      <c r="I385" s="2">
        <v>1236890000</v>
      </c>
      <c r="J385" s="2">
        <v>1189840000</v>
      </c>
      <c r="K385" s="2">
        <v>1121700000</v>
      </c>
      <c r="L385" s="2">
        <v>1049330000</v>
      </c>
      <c r="M385" s="2">
        <v>982935000</v>
      </c>
      <c r="N385" s="2">
        <v>923389000</v>
      </c>
      <c r="O385" s="2">
        <v>857034000</v>
      </c>
      <c r="P385" s="2">
        <v>801327000</v>
      </c>
      <c r="Q385" s="2">
        <v>749010000</v>
      </c>
      <c r="R385" s="2">
        <v>704801000</v>
      </c>
      <c r="S385" s="2">
        <v>669403000</v>
      </c>
      <c r="T385" s="2">
        <v>643832000</v>
      </c>
      <c r="U385" s="2">
        <v>630103000</v>
      </c>
      <c r="V385" s="2">
        <v>626582000</v>
      </c>
      <c r="W385" s="2">
        <v>633368000</v>
      </c>
      <c r="X385" s="2">
        <v>648333000</v>
      </c>
      <c r="Y385" s="2">
        <v>663258000</v>
      </c>
      <c r="Z385" s="2">
        <v>678368000</v>
      </c>
      <c r="AA385" s="2">
        <v>674057000</v>
      </c>
      <c r="AB385" s="2">
        <v>669349000</v>
      </c>
      <c r="AC385" s="2">
        <v>664712000</v>
      </c>
      <c r="AD385" s="2">
        <v>660129000</v>
      </c>
      <c r="AE385" s="2">
        <v>655358000</v>
      </c>
      <c r="AF385" s="2">
        <v>650779000</v>
      </c>
    </row>
    <row r="386" spans="1:32">
      <c r="A386" t="s">
        <v>404</v>
      </c>
      <c r="B386" t="s">
        <v>19</v>
      </c>
      <c r="C386">
        <v>373098</v>
      </c>
      <c r="D386">
        <v>377124</v>
      </c>
      <c r="E386">
        <v>397996</v>
      </c>
      <c r="F386">
        <v>404484</v>
      </c>
      <c r="G386">
        <v>402348</v>
      </c>
      <c r="H386">
        <v>394371</v>
      </c>
      <c r="I386">
        <v>381148</v>
      </c>
      <c r="J386">
        <v>364648</v>
      </c>
      <c r="K386">
        <v>345222</v>
      </c>
      <c r="L386">
        <v>324264</v>
      </c>
      <c r="M386">
        <v>304833</v>
      </c>
      <c r="N386">
        <v>287034</v>
      </c>
      <c r="O386">
        <v>269484</v>
      </c>
      <c r="P386">
        <v>252211</v>
      </c>
      <c r="Q386">
        <v>237441</v>
      </c>
      <c r="R386">
        <v>224572</v>
      </c>
      <c r="S386">
        <v>214003</v>
      </c>
      <c r="T386">
        <v>206245</v>
      </c>
      <c r="U386">
        <v>201988</v>
      </c>
      <c r="V386">
        <v>200768</v>
      </c>
      <c r="W386">
        <v>202832</v>
      </c>
      <c r="X386">
        <v>207456</v>
      </c>
      <c r="Y386">
        <v>212090</v>
      </c>
      <c r="Z386">
        <v>216680</v>
      </c>
      <c r="AA386">
        <v>215056</v>
      </c>
      <c r="AB386">
        <v>213229</v>
      </c>
      <c r="AC386">
        <v>211391</v>
      </c>
      <c r="AD386">
        <v>209627</v>
      </c>
      <c r="AE386">
        <v>207814</v>
      </c>
      <c r="AF386">
        <v>205952</v>
      </c>
    </row>
    <row r="387" spans="1:32">
      <c r="A387" t="s">
        <v>405</v>
      </c>
      <c r="B387" t="s">
        <v>19</v>
      </c>
      <c r="C387" s="2">
        <v>38292000</v>
      </c>
      <c r="D387" s="2">
        <v>38520300</v>
      </c>
      <c r="E387" s="2">
        <v>43781900</v>
      </c>
      <c r="F387" s="2">
        <v>51864600</v>
      </c>
      <c r="G387" s="2">
        <v>48414500</v>
      </c>
      <c r="H387" s="2">
        <v>46924800</v>
      </c>
      <c r="I387" s="2">
        <v>46305000</v>
      </c>
      <c r="J387" s="2">
        <v>34303400</v>
      </c>
      <c r="K387" s="2">
        <v>34664100</v>
      </c>
      <c r="L387" s="2">
        <v>34561400</v>
      </c>
      <c r="M387" s="2">
        <v>33670100</v>
      </c>
      <c r="N387" s="2">
        <v>31647200</v>
      </c>
      <c r="O387" s="2">
        <v>30130400</v>
      </c>
      <c r="P387" s="2">
        <v>27930200</v>
      </c>
      <c r="Q387" s="2">
        <v>25740200</v>
      </c>
      <c r="R387" s="2">
        <v>23854600</v>
      </c>
      <c r="S387" s="2">
        <v>22237000</v>
      </c>
      <c r="T387" s="2">
        <v>20946200</v>
      </c>
      <c r="U387" s="2">
        <v>20106400</v>
      </c>
      <c r="V387" s="2">
        <v>19492100</v>
      </c>
      <c r="W387" s="2">
        <v>19160400</v>
      </c>
      <c r="X387" s="2">
        <v>19030300</v>
      </c>
      <c r="Y387" s="2">
        <v>18851700</v>
      </c>
      <c r="Z387" s="2">
        <v>18641300</v>
      </c>
      <c r="AA387" s="2">
        <v>17874500</v>
      </c>
      <c r="AB387" s="2">
        <v>17066900</v>
      </c>
      <c r="AC387" s="2">
        <v>16248400</v>
      </c>
      <c r="AD387" s="2">
        <v>15439700</v>
      </c>
      <c r="AE387" s="2">
        <v>14626300</v>
      </c>
      <c r="AF387" s="2">
        <v>13787800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16501.599999999999</v>
      </c>
      <c r="D390">
        <v>14109.3</v>
      </c>
      <c r="E390">
        <v>12622.3</v>
      </c>
      <c r="F390">
        <v>10864.3</v>
      </c>
      <c r="G390">
        <v>9124.42</v>
      </c>
      <c r="H390">
        <v>7505.7</v>
      </c>
      <c r="I390">
        <v>6030.78</v>
      </c>
      <c r="J390">
        <v>4677.26</v>
      </c>
      <c r="K390">
        <v>3445.33</v>
      </c>
      <c r="L390">
        <v>2325.39</v>
      </c>
      <c r="M390">
        <v>1314.65</v>
      </c>
      <c r="N390">
        <v>413.13499999999999</v>
      </c>
      <c r="O390">
        <v>469.02600000000001</v>
      </c>
      <c r="P390">
        <v>511.75200000000001</v>
      </c>
      <c r="Q390">
        <v>548.40700000000004</v>
      </c>
      <c r="R390">
        <v>579.05999999999995</v>
      </c>
      <c r="S390">
        <v>607.32000000000005</v>
      </c>
      <c r="T390">
        <v>633.30100000000004</v>
      </c>
      <c r="U390">
        <v>653.80999999999995</v>
      </c>
      <c r="V390">
        <v>687.86699999999996</v>
      </c>
      <c r="W390">
        <v>725.65800000000002</v>
      </c>
      <c r="X390">
        <v>770.274</v>
      </c>
      <c r="Y390">
        <v>812.053</v>
      </c>
      <c r="Z390">
        <v>850.85400000000004</v>
      </c>
      <c r="AA390">
        <v>871.04600000000005</v>
      </c>
      <c r="AB390">
        <v>888.57299999999998</v>
      </c>
      <c r="AC390">
        <v>905.91600000000005</v>
      </c>
      <c r="AD390">
        <v>920.42499999999995</v>
      </c>
      <c r="AE390">
        <v>931.875</v>
      </c>
      <c r="AF390">
        <v>943.58299999999997</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6951250</v>
      </c>
      <c r="E393" s="2">
        <v>5960220</v>
      </c>
      <c r="F393" s="2">
        <v>5416140</v>
      </c>
      <c r="G393" s="2">
        <v>4939840</v>
      </c>
      <c r="H393" s="2">
        <v>4503530</v>
      </c>
      <c r="I393" s="2">
        <v>4064420</v>
      </c>
      <c r="J393" s="2">
        <v>3629890</v>
      </c>
      <c r="K393" s="2">
        <v>3201470</v>
      </c>
      <c r="L393" s="2">
        <v>2790380</v>
      </c>
      <c r="M393" s="2">
        <v>2398130</v>
      </c>
      <c r="N393" s="2">
        <v>2029270</v>
      </c>
      <c r="O393" s="2">
        <v>1682310</v>
      </c>
      <c r="P393" s="2">
        <v>1361140</v>
      </c>
      <c r="Q393" s="2">
        <v>1073010</v>
      </c>
      <c r="R393">
        <v>816358</v>
      </c>
      <c r="S393">
        <v>596352</v>
      </c>
      <c r="T393">
        <v>410204</v>
      </c>
      <c r="U393">
        <v>257571</v>
      </c>
      <c r="V393">
        <v>283042</v>
      </c>
      <c r="W393">
        <v>292808</v>
      </c>
      <c r="X393">
        <v>317898</v>
      </c>
      <c r="Y393">
        <v>338885</v>
      </c>
      <c r="Z393">
        <v>365959</v>
      </c>
      <c r="AA393">
        <v>395103</v>
      </c>
      <c r="AB393">
        <v>425099</v>
      </c>
      <c r="AC393">
        <v>455438</v>
      </c>
      <c r="AD393">
        <v>484593</v>
      </c>
      <c r="AE393">
        <v>513414</v>
      </c>
      <c r="AF393">
        <v>543182</v>
      </c>
    </row>
    <row r="394" spans="1:32">
      <c r="A394" t="s">
        <v>412</v>
      </c>
      <c r="B394" t="s">
        <v>19</v>
      </c>
      <c r="C394" s="2">
        <v>3997710</v>
      </c>
      <c r="D394" s="2">
        <v>3595650</v>
      </c>
      <c r="E394" s="2">
        <v>3133520</v>
      </c>
      <c r="F394" s="2">
        <v>2892390</v>
      </c>
      <c r="G394" s="2">
        <v>2687970</v>
      </c>
      <c r="H394" s="2">
        <v>2501960</v>
      </c>
      <c r="I394" s="2">
        <v>2309490</v>
      </c>
      <c r="J394" s="2">
        <v>2113250</v>
      </c>
      <c r="K394" s="2">
        <v>1911870</v>
      </c>
      <c r="L394" s="2">
        <v>1710910</v>
      </c>
      <c r="M394" s="2">
        <v>1511680</v>
      </c>
      <c r="N394" s="2">
        <v>1317050</v>
      </c>
      <c r="O394" s="2">
        <v>1121310</v>
      </c>
      <c r="P394">
        <v>925678</v>
      </c>
      <c r="Q394">
        <v>734036</v>
      </c>
      <c r="R394">
        <v>544765</v>
      </c>
      <c r="S394">
        <v>360513</v>
      </c>
      <c r="T394">
        <v>179046</v>
      </c>
      <c r="U394">
        <v>0</v>
      </c>
      <c r="V394">
        <v>0</v>
      </c>
      <c r="W394">
        <v>0</v>
      </c>
      <c r="X394">
        <v>0</v>
      </c>
      <c r="Y394">
        <v>0</v>
      </c>
      <c r="Z394">
        <v>0</v>
      </c>
      <c r="AA394">
        <v>0</v>
      </c>
      <c r="AB394">
        <v>0</v>
      </c>
      <c r="AC394">
        <v>0</v>
      </c>
      <c r="AD394">
        <v>0</v>
      </c>
      <c r="AE394">
        <v>0</v>
      </c>
      <c r="AF394">
        <v>0</v>
      </c>
    </row>
    <row r="395" spans="1:32">
      <c r="A395" t="s">
        <v>413</v>
      </c>
      <c r="B395" t="s">
        <v>19</v>
      </c>
      <c r="C395" s="2">
        <v>18834700000</v>
      </c>
      <c r="D395" s="2">
        <v>17913000000</v>
      </c>
      <c r="E395" s="2">
        <v>16449700000</v>
      </c>
      <c r="F395" s="2">
        <v>15979500000</v>
      </c>
      <c r="G395" s="2">
        <v>15795600000</v>
      </c>
      <c r="H395" s="2">
        <v>15666800000</v>
      </c>
      <c r="I395" s="2">
        <v>15460400000</v>
      </c>
      <c r="J395" s="2">
        <v>15361900000</v>
      </c>
      <c r="K395" s="2">
        <v>15047100000</v>
      </c>
      <c r="L395" s="2">
        <v>14702900000</v>
      </c>
      <c r="M395" s="2">
        <v>14314100000</v>
      </c>
      <c r="N395" s="2">
        <v>13894600000</v>
      </c>
      <c r="O395" s="2">
        <v>13441800000</v>
      </c>
      <c r="P395" s="2">
        <v>12981700000</v>
      </c>
      <c r="Q395" s="2">
        <v>12543200000</v>
      </c>
      <c r="R395" s="2">
        <v>12096900000</v>
      </c>
      <c r="S395" s="2">
        <v>11703200000</v>
      </c>
      <c r="T395" s="2">
        <v>11328700000</v>
      </c>
      <c r="U395" s="2">
        <v>10951600000</v>
      </c>
      <c r="V395" s="2">
        <v>10567200000</v>
      </c>
      <c r="W395" s="2">
        <v>10241300000</v>
      </c>
      <c r="X395" s="2">
        <v>9955370000</v>
      </c>
      <c r="Y395" s="2">
        <v>9687220000</v>
      </c>
      <c r="Z395" s="2">
        <v>9436470000</v>
      </c>
      <c r="AA395" s="2">
        <v>9198750000</v>
      </c>
      <c r="AB395" s="2">
        <v>8985780000</v>
      </c>
      <c r="AC395" s="2">
        <v>8782440000</v>
      </c>
      <c r="AD395" s="2">
        <v>8593910000</v>
      </c>
      <c r="AE395" s="2">
        <v>8449310000</v>
      </c>
      <c r="AF395" s="2">
        <v>8374160000</v>
      </c>
    </row>
    <row r="396" spans="1:32">
      <c r="A396" t="s">
        <v>414</v>
      </c>
      <c r="B396" t="s">
        <v>19</v>
      </c>
      <c r="C396">
        <v>335381</v>
      </c>
      <c r="D396">
        <v>301651</v>
      </c>
      <c r="E396">
        <v>262881</v>
      </c>
      <c r="F396">
        <v>242652</v>
      </c>
      <c r="G396">
        <v>225502</v>
      </c>
      <c r="H396">
        <v>209898</v>
      </c>
      <c r="I396">
        <v>193751</v>
      </c>
      <c r="J396">
        <v>177287</v>
      </c>
      <c r="K396">
        <v>160394</v>
      </c>
      <c r="L396">
        <v>143534</v>
      </c>
      <c r="M396">
        <v>126820</v>
      </c>
      <c r="N396">
        <v>110491</v>
      </c>
      <c r="O396">
        <v>94070.1</v>
      </c>
      <c r="P396">
        <v>77658.2</v>
      </c>
      <c r="Q396">
        <v>61580.7</v>
      </c>
      <c r="R396">
        <v>45702.1</v>
      </c>
      <c r="S396">
        <v>30244.6</v>
      </c>
      <c r="T396">
        <v>15020.8</v>
      </c>
      <c r="U396">
        <v>0</v>
      </c>
      <c r="V396">
        <v>0</v>
      </c>
      <c r="W396">
        <v>0</v>
      </c>
      <c r="X396">
        <v>0</v>
      </c>
      <c r="Y396">
        <v>0</v>
      </c>
      <c r="Z396">
        <v>0</v>
      </c>
      <c r="AA396">
        <v>0</v>
      </c>
      <c r="AB396">
        <v>0</v>
      </c>
      <c r="AC396">
        <v>0</v>
      </c>
      <c r="AD396">
        <v>0</v>
      </c>
      <c r="AE396">
        <v>0</v>
      </c>
      <c r="AF396">
        <v>0</v>
      </c>
    </row>
    <row r="397" spans="1:32">
      <c r="A397" t="s">
        <v>415</v>
      </c>
      <c r="B397" t="s">
        <v>19</v>
      </c>
      <c r="C397" s="2">
        <v>586007000</v>
      </c>
      <c r="D397" s="2">
        <v>557330000</v>
      </c>
      <c r="E397" s="2">
        <v>551500000</v>
      </c>
      <c r="F397" s="2">
        <v>628185000</v>
      </c>
      <c r="G397" s="2">
        <v>582533000</v>
      </c>
      <c r="H397" s="2">
        <v>572510000</v>
      </c>
      <c r="I397" s="2">
        <v>578786000</v>
      </c>
      <c r="J397" s="2">
        <v>442889000</v>
      </c>
      <c r="K397" s="2">
        <v>465007000</v>
      </c>
      <c r="L397" s="2">
        <v>484263000</v>
      </c>
      <c r="M397" s="2">
        <v>490324000</v>
      </c>
      <c r="N397" s="2">
        <v>476209000</v>
      </c>
      <c r="O397" s="2">
        <v>472570000</v>
      </c>
      <c r="P397" s="2">
        <v>452476000</v>
      </c>
      <c r="Q397" s="2">
        <v>431055000</v>
      </c>
      <c r="R397" s="2">
        <v>409430000</v>
      </c>
      <c r="S397" s="2">
        <v>388769000</v>
      </c>
      <c r="T397" s="2">
        <v>368565000</v>
      </c>
      <c r="U397" s="2">
        <v>349463000</v>
      </c>
      <c r="V397" s="2">
        <v>328731000</v>
      </c>
      <c r="W397" s="2">
        <v>309816000</v>
      </c>
      <c r="X397" s="2">
        <v>292217000</v>
      </c>
      <c r="Y397" s="2">
        <v>275339000</v>
      </c>
      <c r="Z397" s="2">
        <v>259310000</v>
      </c>
      <c r="AA397" s="2">
        <v>243930000</v>
      </c>
      <c r="AB397" s="2">
        <v>229117000</v>
      </c>
      <c r="AC397" s="2">
        <v>214680000</v>
      </c>
      <c r="AD397" s="2">
        <v>201002000</v>
      </c>
      <c r="AE397" s="2">
        <v>188572000</v>
      </c>
      <c r="AF397" s="2">
        <v>177420000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48221.3</v>
      </c>
      <c r="E400">
        <v>42671.8</v>
      </c>
      <c r="F400">
        <v>40173.800000000003</v>
      </c>
      <c r="G400">
        <v>38283.199999999997</v>
      </c>
      <c r="H400">
        <v>36750.9</v>
      </c>
      <c r="I400">
        <v>35167.5</v>
      </c>
      <c r="J400">
        <v>33593.699999999997</v>
      </c>
      <c r="K400">
        <v>32026.2</v>
      </c>
      <c r="L400">
        <v>30505.200000000001</v>
      </c>
      <c r="M400">
        <v>28975.200000000001</v>
      </c>
      <c r="N400">
        <v>27458.799999999999</v>
      </c>
      <c r="O400">
        <v>26001.9</v>
      </c>
      <c r="P400">
        <v>24584.9</v>
      </c>
      <c r="Q400">
        <v>23290</v>
      </c>
      <c r="R400">
        <v>22063.9</v>
      </c>
      <c r="S400">
        <v>21011.5</v>
      </c>
      <c r="T400">
        <v>20069.099999999999</v>
      </c>
      <c r="U400">
        <v>19199.3</v>
      </c>
      <c r="V400">
        <v>20292</v>
      </c>
      <c r="W400">
        <v>20876.7</v>
      </c>
      <c r="X400">
        <v>21637.5</v>
      </c>
      <c r="Y400">
        <v>22330.6</v>
      </c>
      <c r="Z400">
        <v>22964.1</v>
      </c>
      <c r="AA400">
        <v>23541.9</v>
      </c>
      <c r="AB400">
        <v>24152.7</v>
      </c>
      <c r="AC400">
        <v>24759.599999999999</v>
      </c>
      <c r="AD400">
        <v>25315.7</v>
      </c>
      <c r="AE400">
        <v>25931.8</v>
      </c>
      <c r="AF400">
        <v>26675.7</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7086390</v>
      </c>
      <c r="D403" s="2">
        <v>6056760</v>
      </c>
      <c r="E403" s="2">
        <v>5405930</v>
      </c>
      <c r="F403" s="2">
        <v>4632880</v>
      </c>
      <c r="G403" s="2">
        <v>3864600</v>
      </c>
      <c r="H403" s="2">
        <v>3148960</v>
      </c>
      <c r="I403" s="2">
        <v>2493430</v>
      </c>
      <c r="J403" s="2">
        <v>1897180</v>
      </c>
      <c r="K403" s="2">
        <v>1356250</v>
      </c>
      <c r="L403">
        <v>866041</v>
      </c>
      <c r="M403">
        <v>421595</v>
      </c>
      <c r="N403">
        <v>20602.099999999999</v>
      </c>
      <c r="O403">
        <v>18346.8</v>
      </c>
      <c r="P403">
        <v>13807</v>
      </c>
      <c r="Q403">
        <v>10972.6</v>
      </c>
      <c r="R403">
        <v>8244.5499999999993</v>
      </c>
      <c r="S403">
        <v>6434.21</v>
      </c>
      <c r="T403">
        <v>5053.1899999999996</v>
      </c>
      <c r="U403">
        <v>3996.59</v>
      </c>
      <c r="V403">
        <v>3296.29</v>
      </c>
      <c r="W403">
        <v>2863.52</v>
      </c>
      <c r="X403">
        <v>2562.56</v>
      </c>
      <c r="Y403">
        <v>2270.67</v>
      </c>
      <c r="Z403">
        <v>2042.99</v>
      </c>
      <c r="AA403">
        <v>1712.43</v>
      </c>
      <c r="AB403">
        <v>1446.76</v>
      </c>
      <c r="AC403">
        <v>1240.96</v>
      </c>
      <c r="AD403">
        <v>1091.6099999999999</v>
      </c>
      <c r="AE403">
        <v>946.995</v>
      </c>
      <c r="AF403">
        <v>853.6</v>
      </c>
    </row>
    <row r="404" spans="1:32">
      <c r="A404" t="s">
        <v>422</v>
      </c>
      <c r="B404" t="s">
        <v>19</v>
      </c>
      <c r="C404" s="2">
        <v>24334200</v>
      </c>
      <c r="D404" s="2">
        <v>24596800</v>
      </c>
      <c r="E404" s="2">
        <v>25958200</v>
      </c>
      <c r="F404" s="2">
        <v>26381300</v>
      </c>
      <c r="G404" s="2">
        <v>26242000</v>
      </c>
      <c r="H404" s="2">
        <v>25721700</v>
      </c>
      <c r="I404" s="2">
        <v>24859300</v>
      </c>
      <c r="J404" s="2">
        <v>23783100</v>
      </c>
      <c r="K404" s="2">
        <v>22516100</v>
      </c>
      <c r="L404" s="2">
        <v>21149200</v>
      </c>
      <c r="M404" s="2">
        <v>19881800</v>
      </c>
      <c r="N404" s="2">
        <v>18720900</v>
      </c>
      <c r="O404" s="2">
        <v>17576300</v>
      </c>
      <c r="P404" s="2">
        <v>16449700</v>
      </c>
      <c r="Q404" s="2">
        <v>15486400</v>
      </c>
      <c r="R404" s="2">
        <v>14647100</v>
      </c>
      <c r="S404" s="2">
        <v>13957700</v>
      </c>
      <c r="T404" s="2">
        <v>13451700</v>
      </c>
      <c r="U404" s="2">
        <v>13174100</v>
      </c>
      <c r="V404" s="2">
        <v>13094500</v>
      </c>
      <c r="W404" s="2">
        <v>13229100</v>
      </c>
      <c r="X404" s="2">
        <v>13530700</v>
      </c>
      <c r="Y404" s="2">
        <v>13833000</v>
      </c>
      <c r="Z404" s="2">
        <v>14132300</v>
      </c>
      <c r="AA404" s="2">
        <v>14026400</v>
      </c>
      <c r="AB404" s="2">
        <v>13907300</v>
      </c>
      <c r="AC404" s="2">
        <v>13787300</v>
      </c>
      <c r="AD404" s="2">
        <v>13672300</v>
      </c>
      <c r="AE404" s="2">
        <v>13554100</v>
      </c>
      <c r="AF404" s="2">
        <v>13432600</v>
      </c>
    </row>
    <row r="405" spans="1:32">
      <c r="A405" t="s">
        <v>423</v>
      </c>
      <c r="B405" t="s">
        <v>19</v>
      </c>
      <c r="C405" s="2">
        <v>523382000</v>
      </c>
      <c r="D405" s="2">
        <v>526502000</v>
      </c>
      <c r="E405" s="2">
        <v>555345000</v>
      </c>
      <c r="F405" s="2">
        <v>561051000</v>
      </c>
      <c r="G405" s="2">
        <v>558271000</v>
      </c>
      <c r="H405" s="2">
        <v>546080000</v>
      </c>
      <c r="I405" s="2">
        <v>525999000</v>
      </c>
      <c r="J405" s="2">
        <v>505991000</v>
      </c>
      <c r="K405" s="2">
        <v>477012000</v>
      </c>
      <c r="L405" s="2">
        <v>446238000</v>
      </c>
      <c r="M405" s="2">
        <v>418003000</v>
      </c>
      <c r="N405" s="2">
        <v>392681000</v>
      </c>
      <c r="O405" s="2">
        <v>364462000</v>
      </c>
      <c r="P405" s="2">
        <v>340772000</v>
      </c>
      <c r="Q405" s="2">
        <v>318524000</v>
      </c>
      <c r="R405" s="2">
        <v>299724000</v>
      </c>
      <c r="S405" s="2">
        <v>284671000</v>
      </c>
      <c r="T405" s="2">
        <v>273796000</v>
      </c>
      <c r="U405" s="2">
        <v>267958000</v>
      </c>
      <c r="V405" s="2">
        <v>266461000</v>
      </c>
      <c r="W405" s="2">
        <v>269346000</v>
      </c>
      <c r="X405" s="2">
        <v>275710000</v>
      </c>
      <c r="Y405" s="2">
        <v>282057000</v>
      </c>
      <c r="Z405" s="2">
        <v>288483000</v>
      </c>
      <c r="AA405" s="2">
        <v>286650000</v>
      </c>
      <c r="AB405" s="2">
        <v>284648000</v>
      </c>
      <c r="AC405" s="2">
        <v>282676000</v>
      </c>
      <c r="AD405" s="2">
        <v>280726000</v>
      </c>
      <c r="AE405" s="2">
        <v>278697000</v>
      </c>
      <c r="AF405" s="2">
        <v>276751000</v>
      </c>
    </row>
    <row r="406" spans="1:32">
      <c r="A406" t="s">
        <v>424</v>
      </c>
      <c r="B406" t="s">
        <v>19</v>
      </c>
      <c r="C406" s="2">
        <v>2041480</v>
      </c>
      <c r="D406" s="2">
        <v>2063510</v>
      </c>
      <c r="E406" s="2">
        <v>2177720</v>
      </c>
      <c r="F406" s="2">
        <v>2213220</v>
      </c>
      <c r="G406" s="2">
        <v>2201530</v>
      </c>
      <c r="H406" s="2">
        <v>2157880</v>
      </c>
      <c r="I406" s="2">
        <v>2085530</v>
      </c>
      <c r="J406" s="2">
        <v>1995240</v>
      </c>
      <c r="K406" s="2">
        <v>1888950</v>
      </c>
      <c r="L406" s="2">
        <v>1774280</v>
      </c>
      <c r="M406" s="2">
        <v>1667950</v>
      </c>
      <c r="N406" s="2">
        <v>1570560</v>
      </c>
      <c r="O406" s="2">
        <v>1474540</v>
      </c>
      <c r="P406" s="2">
        <v>1380020</v>
      </c>
      <c r="Q406" s="2">
        <v>1299200</v>
      </c>
      <c r="R406" s="2">
        <v>1228790</v>
      </c>
      <c r="S406" s="2">
        <v>1170960</v>
      </c>
      <c r="T406" s="2">
        <v>1128510</v>
      </c>
      <c r="U406" s="2">
        <v>1105220</v>
      </c>
      <c r="V406" s="2">
        <v>1098540</v>
      </c>
      <c r="W406" s="2">
        <v>1109840</v>
      </c>
      <c r="X406" s="2">
        <v>1135140</v>
      </c>
      <c r="Y406" s="2">
        <v>1160490</v>
      </c>
      <c r="Z406" s="2">
        <v>1185610</v>
      </c>
      <c r="AA406" s="2">
        <v>1176720</v>
      </c>
      <c r="AB406" s="2">
        <v>1166730</v>
      </c>
      <c r="AC406" s="2">
        <v>1156670</v>
      </c>
      <c r="AD406" s="2">
        <v>1147010</v>
      </c>
      <c r="AE406" s="2">
        <v>1137100</v>
      </c>
      <c r="AF406" s="2">
        <v>1126910</v>
      </c>
    </row>
    <row r="407" spans="1:32">
      <c r="A407" t="s">
        <v>425</v>
      </c>
      <c r="B407" t="s">
        <v>19</v>
      </c>
      <c r="C407" s="2">
        <v>16284100</v>
      </c>
      <c r="D407" s="2">
        <v>16381200</v>
      </c>
      <c r="E407" s="2">
        <v>18618700</v>
      </c>
      <c r="F407" s="2">
        <v>22055900</v>
      </c>
      <c r="G407" s="2">
        <v>20588700</v>
      </c>
      <c r="H407" s="2">
        <v>19955300</v>
      </c>
      <c r="I407" s="2">
        <v>19691700</v>
      </c>
      <c r="J407" s="2">
        <v>14587900</v>
      </c>
      <c r="K407" s="2">
        <v>14741300</v>
      </c>
      <c r="L407" s="2">
        <v>14697600</v>
      </c>
      <c r="M407" s="2">
        <v>14318600</v>
      </c>
      <c r="N407" s="2">
        <v>13458300</v>
      </c>
      <c r="O407" s="2">
        <v>12813300</v>
      </c>
      <c r="P407" s="2">
        <v>11877600</v>
      </c>
      <c r="Q407" s="2">
        <v>10946300</v>
      </c>
      <c r="R407" s="2">
        <v>10144400</v>
      </c>
      <c r="S407" s="2">
        <v>9456520</v>
      </c>
      <c r="T407" s="2">
        <v>8907580</v>
      </c>
      <c r="U407" s="2">
        <v>8550440</v>
      </c>
      <c r="V407" s="2">
        <v>8289190</v>
      </c>
      <c r="W407" s="2">
        <v>8148140</v>
      </c>
      <c r="X407" s="2">
        <v>8092840</v>
      </c>
      <c r="Y407" s="2">
        <v>8016900</v>
      </c>
      <c r="Z407" s="2">
        <v>7927390</v>
      </c>
      <c r="AA407" s="2">
        <v>7601300</v>
      </c>
      <c r="AB407" s="2">
        <v>7257880</v>
      </c>
      <c r="AC407" s="2">
        <v>6909790</v>
      </c>
      <c r="AD407" s="2">
        <v>6565890</v>
      </c>
      <c r="AE407" s="2">
        <v>6219970</v>
      </c>
      <c r="AF407" s="2">
        <v>5863410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30528</v>
      </c>
      <c r="D410">
        <v>26102.3</v>
      </c>
      <c r="E410">
        <v>23351.3</v>
      </c>
      <c r="F410">
        <v>20098.900000000001</v>
      </c>
      <c r="G410">
        <v>16880.2</v>
      </c>
      <c r="H410">
        <v>13885.5</v>
      </c>
      <c r="I410">
        <v>11156.9</v>
      </c>
      <c r="J410">
        <v>8652.93</v>
      </c>
      <c r="K410">
        <v>6373.85</v>
      </c>
      <c r="L410">
        <v>4301.97</v>
      </c>
      <c r="M410">
        <v>2432.1</v>
      </c>
      <c r="N410">
        <v>764.29899999999998</v>
      </c>
      <c r="O410">
        <v>867.69899999999996</v>
      </c>
      <c r="P410">
        <v>946.74099999999999</v>
      </c>
      <c r="Q410">
        <v>1014.55</v>
      </c>
      <c r="R410">
        <v>1071.26</v>
      </c>
      <c r="S410">
        <v>1123.54</v>
      </c>
      <c r="T410">
        <v>1171.6099999999999</v>
      </c>
      <c r="U410">
        <v>1209.55</v>
      </c>
      <c r="V410">
        <v>1272.55</v>
      </c>
      <c r="W410">
        <v>1342.47</v>
      </c>
      <c r="X410">
        <v>1425.01</v>
      </c>
      <c r="Y410">
        <v>1502.3</v>
      </c>
      <c r="Z410">
        <v>1574.08</v>
      </c>
      <c r="AA410">
        <v>1611.44</v>
      </c>
      <c r="AB410">
        <v>1643.86</v>
      </c>
      <c r="AC410">
        <v>1675.94</v>
      </c>
      <c r="AD410">
        <v>1702.79</v>
      </c>
      <c r="AE410">
        <v>1723.97</v>
      </c>
      <c r="AF410">
        <v>1745.63</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12638600</v>
      </c>
      <c r="E413" s="2">
        <v>10836800</v>
      </c>
      <c r="F413" s="2">
        <v>9847520</v>
      </c>
      <c r="G413" s="2">
        <v>8981530</v>
      </c>
      <c r="H413" s="2">
        <v>8188240</v>
      </c>
      <c r="I413" s="2">
        <v>7389850</v>
      </c>
      <c r="J413" s="2">
        <v>6599800</v>
      </c>
      <c r="K413" s="2">
        <v>5820860</v>
      </c>
      <c r="L413" s="2">
        <v>5073410</v>
      </c>
      <c r="M413" s="2">
        <v>4360230</v>
      </c>
      <c r="N413" s="2">
        <v>3689580</v>
      </c>
      <c r="O413" s="2">
        <v>3058740</v>
      </c>
      <c r="P413" s="2">
        <v>2474800</v>
      </c>
      <c r="Q413" s="2">
        <v>1950940</v>
      </c>
      <c r="R413" s="2">
        <v>1484290</v>
      </c>
      <c r="S413" s="2">
        <v>1084280</v>
      </c>
      <c r="T413">
        <v>745825</v>
      </c>
      <c r="U413">
        <v>468310</v>
      </c>
      <c r="V413">
        <v>514621</v>
      </c>
      <c r="W413">
        <v>532379</v>
      </c>
      <c r="X413">
        <v>577995</v>
      </c>
      <c r="Y413">
        <v>616155</v>
      </c>
      <c r="Z413">
        <v>665380</v>
      </c>
      <c r="AA413">
        <v>718370</v>
      </c>
      <c r="AB413">
        <v>772907</v>
      </c>
      <c r="AC413">
        <v>828069</v>
      </c>
      <c r="AD413">
        <v>881078</v>
      </c>
      <c r="AE413">
        <v>933480</v>
      </c>
      <c r="AF413">
        <v>987604</v>
      </c>
    </row>
    <row r="414" spans="1:32">
      <c r="A414" t="s">
        <v>432</v>
      </c>
      <c r="B414" t="s">
        <v>19</v>
      </c>
      <c r="C414" s="2">
        <v>21874300</v>
      </c>
      <c r="D414" s="2">
        <v>19674300</v>
      </c>
      <c r="E414" s="2">
        <v>17145700</v>
      </c>
      <c r="F414" s="2">
        <v>15826300</v>
      </c>
      <c r="G414" s="2">
        <v>14707700</v>
      </c>
      <c r="H414" s="2">
        <v>13690000</v>
      </c>
      <c r="I414" s="2">
        <v>12636800</v>
      </c>
      <c r="J414" s="2">
        <v>11563100</v>
      </c>
      <c r="K414" s="2">
        <v>10461200</v>
      </c>
      <c r="L414" s="2">
        <v>9361570</v>
      </c>
      <c r="M414" s="2">
        <v>8271470</v>
      </c>
      <c r="N414" s="2">
        <v>7206480</v>
      </c>
      <c r="O414" s="2">
        <v>6135450</v>
      </c>
      <c r="P414" s="2">
        <v>5065030</v>
      </c>
      <c r="Q414" s="2">
        <v>4016420</v>
      </c>
      <c r="R414" s="2">
        <v>2980790</v>
      </c>
      <c r="S414" s="2">
        <v>1972620</v>
      </c>
      <c r="T414">
        <v>979688</v>
      </c>
      <c r="U414">
        <v>0</v>
      </c>
      <c r="V414">
        <v>0</v>
      </c>
      <c r="W414">
        <v>0</v>
      </c>
      <c r="X414">
        <v>0</v>
      </c>
      <c r="Y414">
        <v>0</v>
      </c>
      <c r="Z414">
        <v>0</v>
      </c>
      <c r="AA414">
        <v>0</v>
      </c>
      <c r="AB414">
        <v>0</v>
      </c>
      <c r="AC414">
        <v>0</v>
      </c>
      <c r="AD414">
        <v>0</v>
      </c>
      <c r="AE414">
        <v>0</v>
      </c>
      <c r="AF414">
        <v>0</v>
      </c>
    </row>
    <row r="415" spans="1:32">
      <c r="A415" t="s">
        <v>433</v>
      </c>
      <c r="B415" t="s">
        <v>19</v>
      </c>
      <c r="C415" s="2">
        <v>8009640000</v>
      </c>
      <c r="D415" s="2">
        <v>7617680000</v>
      </c>
      <c r="E415" s="2">
        <v>6995420000</v>
      </c>
      <c r="F415" s="2">
        <v>6795460000</v>
      </c>
      <c r="G415" s="2">
        <v>6717240000</v>
      </c>
      <c r="H415" s="2">
        <v>6662480000</v>
      </c>
      <c r="I415" s="2">
        <v>6574680000</v>
      </c>
      <c r="J415" s="2">
        <v>6532820000</v>
      </c>
      <c r="K415" s="2">
        <v>6398950000</v>
      </c>
      <c r="L415" s="2">
        <v>6252550000</v>
      </c>
      <c r="M415" s="2">
        <v>6087200000</v>
      </c>
      <c r="N415" s="2">
        <v>5908830000</v>
      </c>
      <c r="O415" s="2">
        <v>5716280000</v>
      </c>
      <c r="P415" s="2">
        <v>5520590000</v>
      </c>
      <c r="Q415" s="2">
        <v>5334130000</v>
      </c>
      <c r="R415" s="2">
        <v>5144340000</v>
      </c>
      <c r="S415" s="2">
        <v>4976880000</v>
      </c>
      <c r="T415" s="2">
        <v>4817660000</v>
      </c>
      <c r="U415" s="2">
        <v>4657300000</v>
      </c>
      <c r="V415" s="2">
        <v>4493820000</v>
      </c>
      <c r="W415" s="2">
        <v>4355220000</v>
      </c>
      <c r="X415" s="2">
        <v>4233620000</v>
      </c>
      <c r="Y415" s="2">
        <v>4119590000</v>
      </c>
      <c r="Z415" s="2">
        <v>4012960000</v>
      </c>
      <c r="AA415" s="2">
        <v>3911860000</v>
      </c>
      <c r="AB415" s="2">
        <v>3821290000</v>
      </c>
      <c r="AC415" s="2">
        <v>3734820000</v>
      </c>
      <c r="AD415" s="2">
        <v>3654650000</v>
      </c>
      <c r="AE415" s="2">
        <v>3593160000</v>
      </c>
      <c r="AF415" s="2">
        <v>3561190000</v>
      </c>
    </row>
    <row r="416" spans="1:32">
      <c r="A416" t="s">
        <v>434</v>
      </c>
      <c r="B416" t="s">
        <v>19</v>
      </c>
      <c r="C416" s="2">
        <v>1835110</v>
      </c>
      <c r="D416" s="2">
        <v>1650540</v>
      </c>
      <c r="E416" s="2">
        <v>1438410</v>
      </c>
      <c r="F416" s="2">
        <v>1327720</v>
      </c>
      <c r="G416" s="2">
        <v>1233880</v>
      </c>
      <c r="H416" s="2">
        <v>1148500</v>
      </c>
      <c r="I416" s="2">
        <v>1060150</v>
      </c>
      <c r="J416">
        <v>970063</v>
      </c>
      <c r="K416">
        <v>877625</v>
      </c>
      <c r="L416">
        <v>785374</v>
      </c>
      <c r="M416">
        <v>693921</v>
      </c>
      <c r="N416">
        <v>604575</v>
      </c>
      <c r="O416">
        <v>514723</v>
      </c>
      <c r="P416">
        <v>424922</v>
      </c>
      <c r="Q416">
        <v>336951</v>
      </c>
      <c r="R416">
        <v>250068</v>
      </c>
      <c r="S416">
        <v>165490</v>
      </c>
      <c r="T416">
        <v>82189.3</v>
      </c>
      <c r="U416">
        <v>0</v>
      </c>
      <c r="V416">
        <v>0</v>
      </c>
      <c r="W416">
        <v>0</v>
      </c>
      <c r="X416">
        <v>0</v>
      </c>
      <c r="Y416">
        <v>0</v>
      </c>
      <c r="Z416">
        <v>0</v>
      </c>
      <c r="AA416">
        <v>0</v>
      </c>
      <c r="AB416">
        <v>0</v>
      </c>
      <c r="AC416">
        <v>0</v>
      </c>
      <c r="AD416">
        <v>0</v>
      </c>
      <c r="AE416">
        <v>0</v>
      </c>
      <c r="AF416">
        <v>0</v>
      </c>
    </row>
    <row r="417" spans="1:32">
      <c r="A417" t="s">
        <v>435</v>
      </c>
      <c r="B417" t="s">
        <v>19</v>
      </c>
      <c r="C417" s="2">
        <v>249205000</v>
      </c>
      <c r="D417" s="2">
        <v>237010000</v>
      </c>
      <c r="E417" s="2">
        <v>234531000</v>
      </c>
      <c r="F417" s="2">
        <v>267142000</v>
      </c>
      <c r="G417" s="2">
        <v>247728000</v>
      </c>
      <c r="H417" s="2">
        <v>243466000</v>
      </c>
      <c r="I417" s="2">
        <v>246134000</v>
      </c>
      <c r="J417" s="2">
        <v>188343000</v>
      </c>
      <c r="K417" s="2">
        <v>197749000</v>
      </c>
      <c r="L417" s="2">
        <v>205938000</v>
      </c>
      <c r="M417" s="2">
        <v>208515000</v>
      </c>
      <c r="N417" s="2">
        <v>202513000</v>
      </c>
      <c r="O417" s="2">
        <v>200965000</v>
      </c>
      <c r="P417" s="2">
        <v>192420000</v>
      </c>
      <c r="Q417" s="2">
        <v>183310000</v>
      </c>
      <c r="R417" s="2">
        <v>174114000</v>
      </c>
      <c r="S417" s="2">
        <v>165328000</v>
      </c>
      <c r="T417" s="2">
        <v>156736000</v>
      </c>
      <c r="U417" s="2">
        <v>148613000</v>
      </c>
      <c r="V417" s="2">
        <v>139796000</v>
      </c>
      <c r="W417" s="2">
        <v>131752000</v>
      </c>
      <c r="X417" s="2">
        <v>124268000</v>
      </c>
      <c r="Y417" s="2">
        <v>117091000</v>
      </c>
      <c r="Z417" s="2">
        <v>110274000</v>
      </c>
      <c r="AA417" s="2">
        <v>103734000</v>
      </c>
      <c r="AB417" s="2">
        <v>97434500</v>
      </c>
      <c r="AC417" s="2">
        <v>91294800</v>
      </c>
      <c r="AD417" s="2">
        <v>85478300</v>
      </c>
      <c r="AE417" s="2">
        <v>80192000</v>
      </c>
      <c r="AF417" s="2">
        <v>75449700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89209.4</v>
      </c>
      <c r="E420">
        <v>78942.899999999994</v>
      </c>
      <c r="F420">
        <v>74321.5</v>
      </c>
      <c r="G420">
        <v>70823.8</v>
      </c>
      <c r="H420">
        <v>67989.2</v>
      </c>
      <c r="I420">
        <v>65059.8</v>
      </c>
      <c r="J420">
        <v>62148.4</v>
      </c>
      <c r="K420">
        <v>59248.5</v>
      </c>
      <c r="L420">
        <v>56434.6</v>
      </c>
      <c r="M420">
        <v>53604.1</v>
      </c>
      <c r="N420">
        <v>50798.7</v>
      </c>
      <c r="O420">
        <v>48103.5</v>
      </c>
      <c r="P420">
        <v>45482</v>
      </c>
      <c r="Q420">
        <v>43086.400000000001</v>
      </c>
      <c r="R420">
        <v>40818.199999999997</v>
      </c>
      <c r="S420">
        <v>38871.300000000003</v>
      </c>
      <c r="T420">
        <v>37127.9</v>
      </c>
      <c r="U420">
        <v>35518.699999999997</v>
      </c>
      <c r="V420">
        <v>37540.1</v>
      </c>
      <c r="W420">
        <v>38622</v>
      </c>
      <c r="X420">
        <v>40029.4</v>
      </c>
      <c r="Y420">
        <v>41311.599999999999</v>
      </c>
      <c r="Z420">
        <v>42483.5</v>
      </c>
      <c r="AA420">
        <v>43552.5</v>
      </c>
      <c r="AB420">
        <v>44682.5</v>
      </c>
      <c r="AC420">
        <v>45805.3</v>
      </c>
      <c r="AD420">
        <v>46834.1</v>
      </c>
      <c r="AE420">
        <v>47973.8</v>
      </c>
      <c r="AF420">
        <v>49350</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17716000</v>
      </c>
      <c r="D423" s="2">
        <v>15141900</v>
      </c>
      <c r="E423" s="2">
        <v>13514800</v>
      </c>
      <c r="F423" s="2">
        <v>11582200</v>
      </c>
      <c r="G423" s="2">
        <v>9661490</v>
      </c>
      <c r="H423" s="2">
        <v>7872410</v>
      </c>
      <c r="I423" s="2">
        <v>6233570</v>
      </c>
      <c r="J423" s="2">
        <v>4742960</v>
      </c>
      <c r="K423" s="2">
        <v>3390630</v>
      </c>
      <c r="L423" s="2">
        <v>2165100</v>
      </c>
      <c r="M423" s="2">
        <v>1053990</v>
      </c>
      <c r="N423">
        <v>51505.3</v>
      </c>
      <c r="O423">
        <v>45867.1</v>
      </c>
      <c r="P423">
        <v>34517.599999999999</v>
      </c>
      <c r="Q423">
        <v>27431.4</v>
      </c>
      <c r="R423">
        <v>20611.400000000001</v>
      </c>
      <c r="S423">
        <v>16085.5</v>
      </c>
      <c r="T423">
        <v>12633</v>
      </c>
      <c r="U423">
        <v>9991.49</v>
      </c>
      <c r="V423">
        <v>8240.7199999999993</v>
      </c>
      <c r="W423">
        <v>7158.79</v>
      </c>
      <c r="X423">
        <v>6406.4</v>
      </c>
      <c r="Y423">
        <v>5676.67</v>
      </c>
      <c r="Z423">
        <v>5107.47</v>
      </c>
      <c r="AA423">
        <v>4281.07</v>
      </c>
      <c r="AB423">
        <v>3616.89</v>
      </c>
      <c r="AC423">
        <v>3102.4</v>
      </c>
      <c r="AD423">
        <v>2729.03</v>
      </c>
      <c r="AE423">
        <v>2367.4899999999998</v>
      </c>
      <c r="AF423">
        <v>2134</v>
      </c>
    </row>
    <row r="424" spans="1:32">
      <c r="A424" t="s">
        <v>442</v>
      </c>
      <c r="B424" t="s">
        <v>19</v>
      </c>
      <c r="C424" s="2">
        <v>125867000</v>
      </c>
      <c r="D424" s="2">
        <v>127225000</v>
      </c>
      <c r="E424" s="2">
        <v>134266000</v>
      </c>
      <c r="F424" s="2">
        <v>136455000</v>
      </c>
      <c r="G424" s="2">
        <v>135734000</v>
      </c>
      <c r="H424" s="2">
        <v>133043000</v>
      </c>
      <c r="I424" s="2">
        <v>128582000</v>
      </c>
      <c r="J424" s="2">
        <v>123016000</v>
      </c>
      <c r="K424" s="2">
        <v>116462000</v>
      </c>
      <c r="L424" s="2">
        <v>109392000</v>
      </c>
      <c r="M424" s="2">
        <v>102837000</v>
      </c>
      <c r="N424" s="2">
        <v>96832400</v>
      </c>
      <c r="O424" s="2">
        <v>90912000</v>
      </c>
      <c r="P424" s="2">
        <v>85084900</v>
      </c>
      <c r="Q424" s="2">
        <v>80101900</v>
      </c>
      <c r="R424" s="2">
        <v>75760700</v>
      </c>
      <c r="S424" s="2">
        <v>72195200</v>
      </c>
      <c r="T424" s="2">
        <v>69577800</v>
      </c>
      <c r="U424" s="2">
        <v>68141800</v>
      </c>
      <c r="V424" s="2">
        <v>67730000</v>
      </c>
      <c r="W424" s="2">
        <v>68426600</v>
      </c>
      <c r="X424" s="2">
        <v>69986500</v>
      </c>
      <c r="Y424" s="2">
        <v>71549800</v>
      </c>
      <c r="Z424" s="2">
        <v>73098300</v>
      </c>
      <c r="AA424" s="2">
        <v>72550300</v>
      </c>
      <c r="AB424" s="2">
        <v>71934100</v>
      </c>
      <c r="AC424" s="2">
        <v>71313800</v>
      </c>
      <c r="AD424" s="2">
        <v>70718700</v>
      </c>
      <c r="AE424" s="2">
        <v>70107200</v>
      </c>
      <c r="AF424" s="2">
        <v>69479000</v>
      </c>
    </row>
    <row r="425" spans="1:32">
      <c r="A425" t="s">
        <v>443</v>
      </c>
      <c r="B425" t="s">
        <v>19</v>
      </c>
      <c r="C425" s="2">
        <v>873273000</v>
      </c>
      <c r="D425" s="2">
        <v>878479000</v>
      </c>
      <c r="E425" s="2">
        <v>926604000</v>
      </c>
      <c r="F425" s="2">
        <v>936125000</v>
      </c>
      <c r="G425" s="2">
        <v>931487000</v>
      </c>
      <c r="H425" s="2">
        <v>911146000</v>
      </c>
      <c r="I425" s="2">
        <v>877639000</v>
      </c>
      <c r="J425" s="2">
        <v>844256000</v>
      </c>
      <c r="K425" s="2">
        <v>795905000</v>
      </c>
      <c r="L425" s="2">
        <v>744557000</v>
      </c>
      <c r="M425" s="2">
        <v>697447000</v>
      </c>
      <c r="N425" s="2">
        <v>655196000</v>
      </c>
      <c r="O425" s="2">
        <v>608113000</v>
      </c>
      <c r="P425" s="2">
        <v>568586000</v>
      </c>
      <c r="Q425" s="2">
        <v>531464000</v>
      </c>
      <c r="R425" s="2">
        <v>500095000</v>
      </c>
      <c r="S425" s="2">
        <v>474979000</v>
      </c>
      <c r="T425" s="2">
        <v>456834000</v>
      </c>
      <c r="U425" s="2">
        <v>447093000</v>
      </c>
      <c r="V425" s="2">
        <v>444595000</v>
      </c>
      <c r="W425" s="2">
        <v>449409000</v>
      </c>
      <c r="X425" s="2">
        <v>460028000</v>
      </c>
      <c r="Y425" s="2">
        <v>470618000</v>
      </c>
      <c r="Z425" s="2">
        <v>481340000</v>
      </c>
      <c r="AA425" s="2">
        <v>478281000</v>
      </c>
      <c r="AB425" s="2">
        <v>474940000</v>
      </c>
      <c r="AC425" s="2">
        <v>471650000</v>
      </c>
      <c r="AD425" s="2">
        <v>468398000</v>
      </c>
      <c r="AE425" s="2">
        <v>465012000</v>
      </c>
      <c r="AF425" s="2">
        <v>461764000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2475240</v>
      </c>
      <c r="D430" s="2">
        <v>2116400</v>
      </c>
      <c r="E430" s="2">
        <v>1893350</v>
      </c>
      <c r="F430" s="2">
        <v>1629640</v>
      </c>
      <c r="G430" s="2">
        <v>1368660</v>
      </c>
      <c r="H430" s="2">
        <v>1125860</v>
      </c>
      <c r="I430">
        <v>904618</v>
      </c>
      <c r="J430">
        <v>701589</v>
      </c>
      <c r="K430">
        <v>516799</v>
      </c>
      <c r="L430">
        <v>348808</v>
      </c>
      <c r="M430">
        <v>197197</v>
      </c>
      <c r="N430">
        <v>61970.2</v>
      </c>
      <c r="O430">
        <v>70354</v>
      </c>
      <c r="P430">
        <v>76762.8</v>
      </c>
      <c r="Q430">
        <v>82261</v>
      </c>
      <c r="R430">
        <v>86859</v>
      </c>
      <c r="S430">
        <v>91097.9</v>
      </c>
      <c r="T430">
        <v>94995.1</v>
      </c>
      <c r="U430">
        <v>98071.5</v>
      </c>
      <c r="V430">
        <v>103180</v>
      </c>
      <c r="W430">
        <v>108849</v>
      </c>
      <c r="X430">
        <v>115541</v>
      </c>
      <c r="Y430">
        <v>121808</v>
      </c>
      <c r="Z430">
        <v>127628</v>
      </c>
      <c r="AA430">
        <v>130657</v>
      </c>
      <c r="AB430">
        <v>133286</v>
      </c>
      <c r="AC430">
        <v>135887</v>
      </c>
      <c r="AD430">
        <v>138064</v>
      </c>
      <c r="AE430">
        <v>139781</v>
      </c>
      <c r="AF430">
        <v>141538</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31596600</v>
      </c>
      <c r="E433" s="2">
        <v>27091900</v>
      </c>
      <c r="F433" s="2">
        <v>24618800</v>
      </c>
      <c r="G433" s="2">
        <v>22453800</v>
      </c>
      <c r="H433" s="2">
        <v>20470600</v>
      </c>
      <c r="I433" s="2">
        <v>18474600</v>
      </c>
      <c r="J433" s="2">
        <v>16499500</v>
      </c>
      <c r="K433" s="2">
        <v>14552100</v>
      </c>
      <c r="L433" s="2">
        <v>12683500</v>
      </c>
      <c r="M433" s="2">
        <v>10900600</v>
      </c>
      <c r="N433" s="2">
        <v>9223960</v>
      </c>
      <c r="O433" s="2">
        <v>7646850</v>
      </c>
      <c r="P433" s="2">
        <v>6187000</v>
      </c>
      <c r="Q433" s="2">
        <v>4877340</v>
      </c>
      <c r="R433" s="2">
        <v>3710720</v>
      </c>
      <c r="S433" s="2">
        <v>2710690</v>
      </c>
      <c r="T433" s="2">
        <v>1864560</v>
      </c>
      <c r="U433" s="2">
        <v>1170780</v>
      </c>
      <c r="V433" s="2">
        <v>1286550</v>
      </c>
      <c r="W433" s="2">
        <v>1330950</v>
      </c>
      <c r="X433" s="2">
        <v>1444990</v>
      </c>
      <c r="Y433" s="2">
        <v>1540390</v>
      </c>
      <c r="Z433" s="2">
        <v>1663450</v>
      </c>
      <c r="AA433" s="2">
        <v>1795920</v>
      </c>
      <c r="AB433" s="2">
        <v>1932270</v>
      </c>
      <c r="AC433" s="2">
        <v>2070170</v>
      </c>
      <c r="AD433" s="2">
        <v>2202700</v>
      </c>
      <c r="AE433" s="2">
        <v>2333700</v>
      </c>
      <c r="AF433" s="2">
        <v>2469010</v>
      </c>
    </row>
    <row r="434" spans="1:32">
      <c r="A434" t="s">
        <v>452</v>
      </c>
      <c r="B434" t="s">
        <v>19</v>
      </c>
      <c r="C434" s="2">
        <v>113143000</v>
      </c>
      <c r="D434" s="2">
        <v>101764000</v>
      </c>
      <c r="E434" s="2">
        <v>88684500</v>
      </c>
      <c r="F434" s="2">
        <v>81860100</v>
      </c>
      <c r="G434" s="2">
        <v>76074500</v>
      </c>
      <c r="H434" s="2">
        <v>70810300</v>
      </c>
      <c r="I434" s="2">
        <v>65363000</v>
      </c>
      <c r="J434" s="2">
        <v>59808900</v>
      </c>
      <c r="K434" s="2">
        <v>54109700</v>
      </c>
      <c r="L434" s="2">
        <v>48421900</v>
      </c>
      <c r="M434" s="2">
        <v>42783500</v>
      </c>
      <c r="N434" s="2">
        <v>37274900</v>
      </c>
      <c r="O434" s="2">
        <v>31735100</v>
      </c>
      <c r="P434" s="2">
        <v>26198400</v>
      </c>
      <c r="Q434" s="2">
        <v>20774600</v>
      </c>
      <c r="R434" s="2">
        <v>15417900</v>
      </c>
      <c r="S434" s="2">
        <v>10203200</v>
      </c>
      <c r="T434" s="2">
        <v>5067350</v>
      </c>
      <c r="U434">
        <v>0</v>
      </c>
      <c r="V434">
        <v>0</v>
      </c>
      <c r="W434">
        <v>0</v>
      </c>
      <c r="X434">
        <v>0</v>
      </c>
      <c r="Y434">
        <v>0</v>
      </c>
      <c r="Z434">
        <v>0</v>
      </c>
      <c r="AA434">
        <v>0</v>
      </c>
      <c r="AB434">
        <v>0</v>
      </c>
      <c r="AC434">
        <v>0</v>
      </c>
      <c r="AD434">
        <v>0</v>
      </c>
      <c r="AE434">
        <v>0</v>
      </c>
      <c r="AF434">
        <v>0</v>
      </c>
    </row>
    <row r="435" spans="1:32">
      <c r="A435" t="s">
        <v>453</v>
      </c>
      <c r="B435" t="s">
        <v>19</v>
      </c>
      <c r="C435" s="2">
        <v>13364200000</v>
      </c>
      <c r="D435" s="2">
        <v>12710300000</v>
      </c>
      <c r="E435" s="2">
        <v>11672000000</v>
      </c>
      <c r="F435" s="2">
        <v>11338400000</v>
      </c>
      <c r="G435" s="2">
        <v>11207900000</v>
      </c>
      <c r="H435" s="2">
        <v>11116500000</v>
      </c>
      <c r="I435" s="2">
        <v>10970000000</v>
      </c>
      <c r="J435" s="2">
        <v>10900100000</v>
      </c>
      <c r="K435" s="2">
        <v>10676800000</v>
      </c>
      <c r="L435" s="2">
        <v>10432500000</v>
      </c>
      <c r="M435" s="2">
        <v>10156600000</v>
      </c>
      <c r="N435" s="2">
        <v>9859010000</v>
      </c>
      <c r="O435" s="2">
        <v>9537740000</v>
      </c>
      <c r="P435" s="2">
        <v>9211220000</v>
      </c>
      <c r="Q435" s="2">
        <v>8900100000</v>
      </c>
      <c r="R435" s="2">
        <v>8583430000</v>
      </c>
      <c r="S435" s="2">
        <v>8304030000</v>
      </c>
      <c r="T435" s="2">
        <v>8038370000</v>
      </c>
      <c r="U435" s="2">
        <v>7770800000</v>
      </c>
      <c r="V435" s="2">
        <v>7498030000</v>
      </c>
      <c r="W435" s="2">
        <v>7266780000</v>
      </c>
      <c r="X435" s="2">
        <v>7063890000</v>
      </c>
      <c r="Y435" s="2">
        <v>6873620000</v>
      </c>
      <c r="Z435" s="2">
        <v>6695700000</v>
      </c>
      <c r="AA435" s="2">
        <v>6527020000</v>
      </c>
      <c r="AB435" s="2">
        <v>6375910000</v>
      </c>
      <c r="AC435" s="2">
        <v>6231630000</v>
      </c>
      <c r="AD435" s="2">
        <v>6097860000</v>
      </c>
      <c r="AE435" s="2">
        <v>5995250000</v>
      </c>
      <c r="AF435" s="2">
        <v>5941930000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7233200</v>
      </c>
      <c r="E440" s="2">
        <v>6400770</v>
      </c>
      <c r="F440" s="2">
        <v>6026070</v>
      </c>
      <c r="G440" s="2">
        <v>5742470</v>
      </c>
      <c r="H440" s="2">
        <v>5512640</v>
      </c>
      <c r="I440" s="2">
        <v>5275120</v>
      </c>
      <c r="J440" s="2">
        <v>5039060</v>
      </c>
      <c r="K440" s="2">
        <v>4803930</v>
      </c>
      <c r="L440" s="2">
        <v>4575780</v>
      </c>
      <c r="M440" s="2">
        <v>4346280</v>
      </c>
      <c r="N440" s="2">
        <v>4118820</v>
      </c>
      <c r="O440" s="2">
        <v>3900280</v>
      </c>
      <c r="P440" s="2">
        <v>3687730</v>
      </c>
      <c r="Q440" s="2">
        <v>3493490</v>
      </c>
      <c r="R440" s="2">
        <v>3309590</v>
      </c>
      <c r="S440" s="2">
        <v>3151720</v>
      </c>
      <c r="T440" s="2">
        <v>3010370</v>
      </c>
      <c r="U440" s="2">
        <v>2879890</v>
      </c>
      <c r="V440" s="2">
        <v>3043790</v>
      </c>
      <c r="W440" s="2">
        <v>3131510</v>
      </c>
      <c r="X440" s="2">
        <v>3245630</v>
      </c>
      <c r="Y440" s="2">
        <v>3349590</v>
      </c>
      <c r="Z440" s="2">
        <v>3444610</v>
      </c>
      <c r="AA440" s="2">
        <v>3531280</v>
      </c>
      <c r="AB440" s="2">
        <v>3622910</v>
      </c>
      <c r="AC440" s="2">
        <v>3713940</v>
      </c>
      <c r="AD440" s="2">
        <v>3797360</v>
      </c>
      <c r="AE440" s="2">
        <v>3889770</v>
      </c>
      <c r="AF440" s="2">
        <v>4001350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1771600</v>
      </c>
      <c r="D443" s="2">
        <v>1514190</v>
      </c>
      <c r="E443" s="2">
        <v>1351480</v>
      </c>
      <c r="F443" s="2">
        <v>1158220</v>
      </c>
      <c r="G443">
        <v>966149</v>
      </c>
      <c r="H443">
        <v>787241</v>
      </c>
      <c r="I443">
        <v>623357</v>
      </c>
      <c r="J443">
        <v>474296</v>
      </c>
      <c r="K443">
        <v>339063</v>
      </c>
      <c r="L443">
        <v>216510</v>
      </c>
      <c r="M443">
        <v>105399</v>
      </c>
      <c r="N443">
        <v>5150.53</v>
      </c>
      <c r="O443">
        <v>4586.71</v>
      </c>
      <c r="P443">
        <v>3451.76</v>
      </c>
      <c r="Q443">
        <v>2743.14</v>
      </c>
      <c r="R443">
        <v>2061.14</v>
      </c>
      <c r="S443">
        <v>1608.55</v>
      </c>
      <c r="T443">
        <v>1263.3</v>
      </c>
      <c r="U443">
        <v>999.149</v>
      </c>
      <c r="V443">
        <v>824.072</v>
      </c>
      <c r="W443">
        <v>715.87900000000002</v>
      </c>
      <c r="X443">
        <v>640.64</v>
      </c>
      <c r="Y443">
        <v>567.66700000000003</v>
      </c>
      <c r="Z443">
        <v>510.74700000000001</v>
      </c>
      <c r="AA443">
        <v>428.10700000000003</v>
      </c>
      <c r="AB443">
        <v>361.68900000000002</v>
      </c>
      <c r="AC443">
        <v>310.24</v>
      </c>
      <c r="AD443">
        <v>272.90300000000002</v>
      </c>
      <c r="AE443">
        <v>236.749</v>
      </c>
      <c r="AF443">
        <v>213.4</v>
      </c>
    </row>
    <row r="444" spans="1:32">
      <c r="A444" t="s">
        <v>462</v>
      </c>
      <c r="B444" t="s">
        <v>19</v>
      </c>
      <c r="C444" s="2">
        <v>237804000</v>
      </c>
      <c r="D444" s="2">
        <v>240370000</v>
      </c>
      <c r="E444" s="2">
        <v>253674000</v>
      </c>
      <c r="F444" s="2">
        <v>257809000</v>
      </c>
      <c r="G444" s="2">
        <v>256447000</v>
      </c>
      <c r="H444" s="2">
        <v>251363000</v>
      </c>
      <c r="I444" s="2">
        <v>242935000</v>
      </c>
      <c r="J444" s="2">
        <v>232418000</v>
      </c>
      <c r="K444" s="2">
        <v>220036000</v>
      </c>
      <c r="L444" s="2">
        <v>206679000</v>
      </c>
      <c r="M444" s="2">
        <v>194294000</v>
      </c>
      <c r="N444" s="2">
        <v>182949000</v>
      </c>
      <c r="O444" s="2">
        <v>171763000</v>
      </c>
      <c r="P444" s="2">
        <v>160754000</v>
      </c>
      <c r="Q444" s="2">
        <v>151339000</v>
      </c>
      <c r="R444" s="2">
        <v>143137000</v>
      </c>
      <c r="S444" s="2">
        <v>136401000</v>
      </c>
      <c r="T444" s="2">
        <v>131456000</v>
      </c>
      <c r="U444" s="2">
        <v>128743000</v>
      </c>
      <c r="V444" s="2">
        <v>127965000</v>
      </c>
      <c r="W444" s="2">
        <v>129281000</v>
      </c>
      <c r="X444" s="2">
        <v>132228000</v>
      </c>
      <c r="Y444" s="2">
        <v>135181000</v>
      </c>
      <c r="Z444" s="2">
        <v>138107000</v>
      </c>
      <c r="AA444" s="2">
        <v>137072000</v>
      </c>
      <c r="AB444" s="2">
        <v>135908000</v>
      </c>
      <c r="AC444" s="2">
        <v>134736000</v>
      </c>
      <c r="AD444" s="2">
        <v>133611000</v>
      </c>
      <c r="AE444" s="2">
        <v>132456000</v>
      </c>
      <c r="AF444" s="2">
        <v>131269000</v>
      </c>
    </row>
    <row r="445" spans="1:32">
      <c r="A445" t="s">
        <v>463</v>
      </c>
      <c r="B445" t="s">
        <v>19</v>
      </c>
      <c r="C445" s="2">
        <v>707933000</v>
      </c>
      <c r="D445" s="2">
        <v>712154000</v>
      </c>
      <c r="E445" s="2">
        <v>751167000</v>
      </c>
      <c r="F445" s="2">
        <v>758885000</v>
      </c>
      <c r="G445" s="2">
        <v>755126000</v>
      </c>
      <c r="H445" s="2">
        <v>738636000</v>
      </c>
      <c r="I445" s="2">
        <v>711473000</v>
      </c>
      <c r="J445" s="2">
        <v>684410000</v>
      </c>
      <c r="K445" s="2">
        <v>645213000</v>
      </c>
      <c r="L445" s="2">
        <v>603588000</v>
      </c>
      <c r="M445" s="2">
        <v>565397000</v>
      </c>
      <c r="N445" s="2">
        <v>531145000</v>
      </c>
      <c r="O445" s="2">
        <v>492977000</v>
      </c>
      <c r="P445" s="2">
        <v>460934000</v>
      </c>
      <c r="Q445" s="2">
        <v>430840000</v>
      </c>
      <c r="R445" s="2">
        <v>405411000</v>
      </c>
      <c r="S445" s="2">
        <v>385049000</v>
      </c>
      <c r="T445" s="2">
        <v>370340000</v>
      </c>
      <c r="U445" s="2">
        <v>362443000</v>
      </c>
      <c r="V445" s="2">
        <v>360418000</v>
      </c>
      <c r="W445" s="2">
        <v>364321000</v>
      </c>
      <c r="X445" s="2">
        <v>372930000</v>
      </c>
      <c r="Y445" s="2">
        <v>381515000</v>
      </c>
      <c r="Z445" s="2">
        <v>390206000</v>
      </c>
      <c r="AA445" s="2">
        <v>387726000</v>
      </c>
      <c r="AB445" s="2">
        <v>385018000</v>
      </c>
      <c r="AC445" s="2">
        <v>382351000</v>
      </c>
      <c r="AD445" s="2">
        <v>379715000</v>
      </c>
      <c r="AE445" s="2">
        <v>376970000</v>
      </c>
      <c r="AF445" s="2">
        <v>374337000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495049</v>
      </c>
      <c r="D450">
        <v>423280</v>
      </c>
      <c r="E450">
        <v>378669</v>
      </c>
      <c r="F450">
        <v>325928</v>
      </c>
      <c r="G450">
        <v>273732</v>
      </c>
      <c r="H450">
        <v>225171</v>
      </c>
      <c r="I450">
        <v>180924</v>
      </c>
      <c r="J450">
        <v>140318</v>
      </c>
      <c r="K450">
        <v>103360</v>
      </c>
      <c r="L450">
        <v>69761.7</v>
      </c>
      <c r="M450">
        <v>39439.5</v>
      </c>
      <c r="N450">
        <v>12394</v>
      </c>
      <c r="O450">
        <v>14070.8</v>
      </c>
      <c r="P450">
        <v>15352.6</v>
      </c>
      <c r="Q450">
        <v>16452.2</v>
      </c>
      <c r="R450">
        <v>17371.8</v>
      </c>
      <c r="S450">
        <v>18219.599999999999</v>
      </c>
      <c r="T450">
        <v>18999</v>
      </c>
      <c r="U450">
        <v>19614.3</v>
      </c>
      <c r="V450">
        <v>20636</v>
      </c>
      <c r="W450">
        <v>21769.7</v>
      </c>
      <c r="X450">
        <v>23108.2</v>
      </c>
      <c r="Y450">
        <v>24361.599999999999</v>
      </c>
      <c r="Z450">
        <v>25525.599999999999</v>
      </c>
      <c r="AA450">
        <v>26131.4</v>
      </c>
      <c r="AB450">
        <v>26657.200000000001</v>
      </c>
      <c r="AC450">
        <v>27177.5</v>
      </c>
      <c r="AD450">
        <v>27612.799999999999</v>
      </c>
      <c r="AE450">
        <v>27956.2</v>
      </c>
      <c r="AF450">
        <v>28307.5</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3159660</v>
      </c>
      <c r="E453" s="2">
        <v>2709190</v>
      </c>
      <c r="F453" s="2">
        <v>2461880</v>
      </c>
      <c r="G453" s="2">
        <v>2245380</v>
      </c>
      <c r="H453" s="2">
        <v>2047060</v>
      </c>
      <c r="I453" s="2">
        <v>1847460</v>
      </c>
      <c r="J453" s="2">
        <v>1649950</v>
      </c>
      <c r="K453" s="2">
        <v>1455210</v>
      </c>
      <c r="L453" s="2">
        <v>1268350</v>
      </c>
      <c r="M453" s="2">
        <v>1090060</v>
      </c>
      <c r="N453">
        <v>922396</v>
      </c>
      <c r="O453">
        <v>764685</v>
      </c>
      <c r="P453">
        <v>618700</v>
      </c>
      <c r="Q453">
        <v>487734</v>
      </c>
      <c r="R453">
        <v>371072</v>
      </c>
      <c r="S453">
        <v>271069</v>
      </c>
      <c r="T453">
        <v>186456</v>
      </c>
      <c r="U453">
        <v>117078</v>
      </c>
      <c r="V453">
        <v>128655</v>
      </c>
      <c r="W453">
        <v>133095</v>
      </c>
      <c r="X453">
        <v>144499</v>
      </c>
      <c r="Y453">
        <v>154039</v>
      </c>
      <c r="Z453">
        <v>166345</v>
      </c>
      <c r="AA453">
        <v>179592</v>
      </c>
      <c r="AB453">
        <v>193227</v>
      </c>
      <c r="AC453">
        <v>207017</v>
      </c>
      <c r="AD453">
        <v>220270</v>
      </c>
      <c r="AE453">
        <v>233370</v>
      </c>
      <c r="AF453">
        <v>246901</v>
      </c>
    </row>
    <row r="454" spans="1:32">
      <c r="A454" t="s">
        <v>472</v>
      </c>
      <c r="B454" t="s">
        <v>19</v>
      </c>
      <c r="C454" s="2">
        <v>213764000</v>
      </c>
      <c r="D454" s="2">
        <v>192265000</v>
      </c>
      <c r="E454" s="2">
        <v>167555000</v>
      </c>
      <c r="F454" s="2">
        <v>154661000</v>
      </c>
      <c r="G454" s="2">
        <v>143730000</v>
      </c>
      <c r="H454" s="2">
        <v>133784000</v>
      </c>
      <c r="I454" s="2">
        <v>123492000</v>
      </c>
      <c r="J454" s="2">
        <v>112999000</v>
      </c>
      <c r="K454" s="2">
        <v>102231000</v>
      </c>
      <c r="L454" s="2">
        <v>91485200</v>
      </c>
      <c r="M454" s="2">
        <v>80832200</v>
      </c>
      <c r="N454" s="2">
        <v>70424700</v>
      </c>
      <c r="O454" s="2">
        <v>59958100</v>
      </c>
      <c r="P454" s="2">
        <v>49497600</v>
      </c>
      <c r="Q454" s="2">
        <v>39250200</v>
      </c>
      <c r="R454" s="2">
        <v>29129500</v>
      </c>
      <c r="S454" s="2">
        <v>19277200</v>
      </c>
      <c r="T454" s="2">
        <v>9573920</v>
      </c>
      <c r="U454">
        <v>0</v>
      </c>
      <c r="V454">
        <v>0</v>
      </c>
      <c r="W454">
        <v>0</v>
      </c>
      <c r="X454">
        <v>0</v>
      </c>
      <c r="Y454">
        <v>0</v>
      </c>
      <c r="Z454">
        <v>0</v>
      </c>
      <c r="AA454">
        <v>0</v>
      </c>
      <c r="AB454">
        <v>0</v>
      </c>
      <c r="AC454">
        <v>0</v>
      </c>
      <c r="AD454">
        <v>0</v>
      </c>
      <c r="AE454">
        <v>0</v>
      </c>
      <c r="AF454">
        <v>0</v>
      </c>
    </row>
    <row r="455" spans="1:32">
      <c r="A455" t="s">
        <v>473</v>
      </c>
      <c r="B455" t="s">
        <v>19</v>
      </c>
      <c r="C455" s="2">
        <v>10834000000</v>
      </c>
      <c r="D455" s="2">
        <v>10303800000</v>
      </c>
      <c r="E455" s="2">
        <v>9462100000</v>
      </c>
      <c r="F455" s="2">
        <v>9191630000</v>
      </c>
      <c r="G455" s="2">
        <v>9085830000</v>
      </c>
      <c r="H455" s="2">
        <v>9011770000</v>
      </c>
      <c r="I455" s="2">
        <v>8893000000</v>
      </c>
      <c r="J455" s="2">
        <v>8836390000</v>
      </c>
      <c r="K455" s="2">
        <v>8655310000</v>
      </c>
      <c r="L455" s="2">
        <v>8457280000</v>
      </c>
      <c r="M455" s="2">
        <v>8233630000</v>
      </c>
      <c r="N455" s="2">
        <v>7992370000</v>
      </c>
      <c r="O455" s="2">
        <v>7731920000</v>
      </c>
      <c r="P455" s="2">
        <v>7467230000</v>
      </c>
      <c r="Q455" s="2">
        <v>7215020000</v>
      </c>
      <c r="R455" s="2">
        <v>6958300000</v>
      </c>
      <c r="S455" s="2">
        <v>6731800000</v>
      </c>
      <c r="T455" s="2">
        <v>6516440000</v>
      </c>
      <c r="U455" s="2">
        <v>6299530000</v>
      </c>
      <c r="V455" s="2">
        <v>6078400000</v>
      </c>
      <c r="W455" s="2">
        <v>5890940000</v>
      </c>
      <c r="X455" s="2">
        <v>5726460000</v>
      </c>
      <c r="Y455" s="2">
        <v>5572210000</v>
      </c>
      <c r="Z455" s="2">
        <v>5427980000</v>
      </c>
      <c r="AA455" s="2">
        <v>5291240000</v>
      </c>
      <c r="AB455" s="2">
        <v>5168730000</v>
      </c>
      <c r="AC455" s="2">
        <v>5051770000</v>
      </c>
      <c r="AD455" s="2">
        <v>4943330000</v>
      </c>
      <c r="AE455" s="2">
        <v>4860150000</v>
      </c>
      <c r="AF455" s="2">
        <v>4816920000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1446640</v>
      </c>
      <c r="E460" s="2">
        <v>1280150</v>
      </c>
      <c r="F460" s="2">
        <v>1205210</v>
      </c>
      <c r="G460" s="2">
        <v>1148490</v>
      </c>
      <c r="H460" s="2">
        <v>1102530</v>
      </c>
      <c r="I460" s="2">
        <v>1055020</v>
      </c>
      <c r="J460" s="2">
        <v>1007810</v>
      </c>
      <c r="K460">
        <v>960787</v>
      </c>
      <c r="L460">
        <v>915155</v>
      </c>
      <c r="M460">
        <v>869256</v>
      </c>
      <c r="N460">
        <v>823763</v>
      </c>
      <c r="O460">
        <v>780056</v>
      </c>
      <c r="P460">
        <v>737547</v>
      </c>
      <c r="Q460">
        <v>698699</v>
      </c>
      <c r="R460">
        <v>661917</v>
      </c>
      <c r="S460">
        <v>630345</v>
      </c>
      <c r="T460">
        <v>602074</v>
      </c>
      <c r="U460">
        <v>575979</v>
      </c>
      <c r="V460">
        <v>608759</v>
      </c>
      <c r="W460">
        <v>626302</v>
      </c>
      <c r="X460">
        <v>649126</v>
      </c>
      <c r="Y460">
        <v>669918</v>
      </c>
      <c r="Z460">
        <v>688922</v>
      </c>
      <c r="AA460">
        <v>706256</v>
      </c>
      <c r="AB460">
        <v>724581</v>
      </c>
      <c r="AC460">
        <v>742789</v>
      </c>
      <c r="AD460">
        <v>759472</v>
      </c>
      <c r="AE460">
        <v>777954</v>
      </c>
      <c r="AF460">
        <v>800270</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95186300000000</v>
      </c>
      <c r="D488" s="2">
        <v>95241400000000</v>
      </c>
      <c r="E488" s="2">
        <v>101189000000000</v>
      </c>
      <c r="F488" s="2">
        <v>101967000000000</v>
      </c>
      <c r="G488" s="2">
        <v>102141000000000</v>
      </c>
      <c r="H488" s="2">
        <v>102983000000000</v>
      </c>
      <c r="I488" s="2">
        <v>103846000000000</v>
      </c>
      <c r="J488" s="2">
        <v>104093000000000</v>
      </c>
      <c r="K488" s="2">
        <v>104364000000000</v>
      </c>
      <c r="L488" s="2">
        <v>104654000000000</v>
      </c>
      <c r="M488" s="2">
        <v>104964000000000</v>
      </c>
      <c r="N488" s="2">
        <v>105290000000000</v>
      </c>
      <c r="O488" s="2">
        <v>106256000000000</v>
      </c>
      <c r="P488" s="2">
        <v>106609000000000</v>
      </c>
      <c r="Q488" s="2">
        <v>107597000000000</v>
      </c>
      <c r="R488" s="2">
        <v>107974000000000</v>
      </c>
      <c r="S488" s="2">
        <v>109599000000000</v>
      </c>
      <c r="T488" s="2">
        <v>110612000000000</v>
      </c>
      <c r="U488" s="2">
        <v>112247000000000</v>
      </c>
      <c r="V488" s="2">
        <v>113887000000000</v>
      </c>
      <c r="W488" s="2">
        <v>114917000000000</v>
      </c>
      <c r="X488" s="2">
        <v>116566000000000</v>
      </c>
      <c r="Y488" s="2">
        <v>118220000000000</v>
      </c>
      <c r="Z488" s="2">
        <v>119877000000000</v>
      </c>
      <c r="AA488" s="2">
        <v>121535000000000</v>
      </c>
      <c r="AB488" s="2">
        <v>122586000000000</v>
      </c>
      <c r="AC488" s="2">
        <v>124249000000000</v>
      </c>
      <c r="AD488" s="2">
        <v>125914000000000</v>
      </c>
      <c r="AE488" s="2">
        <v>127582000000000</v>
      </c>
      <c r="AF488" s="2">
        <v>129858000000000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62112600000000</v>
      </c>
      <c r="D498" s="2">
        <v>74823600000000</v>
      </c>
      <c r="E498" s="2">
        <v>79816100000000</v>
      </c>
      <c r="F498" s="2">
        <v>80165200000000</v>
      </c>
      <c r="G498" s="2">
        <v>79385200000000</v>
      </c>
      <c r="H498" s="2">
        <v>79733600000000</v>
      </c>
      <c r="I498" s="2">
        <v>80080400000000</v>
      </c>
      <c r="J498" s="2">
        <v>79880200000000</v>
      </c>
      <c r="K498" s="2">
        <v>79689900000000</v>
      </c>
      <c r="L498" s="2">
        <v>79509200000000</v>
      </c>
      <c r="M498" s="2">
        <v>79337800000000</v>
      </c>
      <c r="N498" s="2">
        <v>79163900000000</v>
      </c>
      <c r="O498" s="2">
        <v>79000000000000</v>
      </c>
      <c r="P498" s="2">
        <v>78831900000000</v>
      </c>
      <c r="Q498" s="2">
        <v>78660000000000</v>
      </c>
      <c r="R498" s="2">
        <v>78995800000000</v>
      </c>
      <c r="S498" s="2">
        <v>79319700000000</v>
      </c>
      <c r="T498" s="2">
        <v>79633700000000</v>
      </c>
      <c r="U498" s="2">
        <v>80433700000000</v>
      </c>
      <c r="V498" s="2">
        <v>80731200000000</v>
      </c>
      <c r="W498" s="2">
        <v>81509300000000</v>
      </c>
      <c r="X498" s="2">
        <v>81780400000000</v>
      </c>
      <c r="Y498" s="2">
        <v>82524900000000</v>
      </c>
      <c r="Z498" s="2">
        <v>82779200000000</v>
      </c>
      <c r="AA498" s="2">
        <v>83696700000000</v>
      </c>
      <c r="AB498" s="2">
        <v>84014000000000</v>
      </c>
      <c r="AC498" s="2">
        <v>84758900000000</v>
      </c>
      <c r="AD498" s="2">
        <v>85019300000000</v>
      </c>
      <c r="AE498" s="2">
        <v>85730000000000</v>
      </c>
      <c r="AF498" s="2">
        <v>86413000000000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32660500000</v>
      </c>
      <c r="D508" s="2">
        <v>32679400000</v>
      </c>
      <c r="E508" s="2">
        <v>34720000000</v>
      </c>
      <c r="F508" s="2">
        <v>34986900000</v>
      </c>
      <c r="G508" s="2">
        <v>35046700000</v>
      </c>
      <c r="H508" s="2">
        <v>35335600000</v>
      </c>
      <c r="I508" s="2">
        <v>35631700000</v>
      </c>
      <c r="J508" s="2">
        <v>35716500000</v>
      </c>
      <c r="K508" s="2">
        <v>35809400000</v>
      </c>
      <c r="L508" s="2">
        <v>35909200000</v>
      </c>
      <c r="M508" s="2">
        <v>36015300000</v>
      </c>
      <c r="N508" s="2">
        <v>36127200000</v>
      </c>
      <c r="O508" s="2">
        <v>36458600000</v>
      </c>
      <c r="P508" s="2">
        <v>36580000000</v>
      </c>
      <c r="Q508" s="2">
        <v>36918800000</v>
      </c>
      <c r="R508" s="2">
        <v>37048200000</v>
      </c>
      <c r="S508" s="2">
        <v>37605700000</v>
      </c>
      <c r="T508" s="2">
        <v>37953200000</v>
      </c>
      <c r="U508" s="2">
        <v>38514500000</v>
      </c>
      <c r="V508" s="2">
        <v>39077100000</v>
      </c>
      <c r="W508" s="2">
        <v>39430400000</v>
      </c>
      <c r="X508" s="2">
        <v>39996400000</v>
      </c>
      <c r="Y508" s="2">
        <v>40563700000</v>
      </c>
      <c r="Z508" s="2">
        <v>41132300000</v>
      </c>
      <c r="AA508" s="2">
        <v>41701300000</v>
      </c>
      <c r="AB508" s="2">
        <v>42061800000</v>
      </c>
      <c r="AC508" s="2">
        <v>42632400000</v>
      </c>
      <c r="AD508" s="2">
        <v>43203800000</v>
      </c>
      <c r="AE508" s="2">
        <v>43776000000</v>
      </c>
      <c r="AF508" s="2">
        <v>44557100000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21312200000</v>
      </c>
      <c r="D518" s="2">
        <v>25673600000</v>
      </c>
      <c r="E518" s="2">
        <v>27386600000</v>
      </c>
      <c r="F518" s="2">
        <v>27506400000</v>
      </c>
      <c r="G518" s="2">
        <v>27238800000</v>
      </c>
      <c r="H518" s="2">
        <v>27358300000</v>
      </c>
      <c r="I518" s="2">
        <v>27477300000</v>
      </c>
      <c r="J518" s="2">
        <v>27408600000</v>
      </c>
      <c r="K518" s="2">
        <v>27343300000</v>
      </c>
      <c r="L518" s="2">
        <v>27281300000</v>
      </c>
      <c r="M518" s="2">
        <v>27222500000</v>
      </c>
      <c r="N518" s="2">
        <v>27162800000</v>
      </c>
      <c r="O518" s="2">
        <v>27106600000</v>
      </c>
      <c r="P518" s="2">
        <v>27048900000</v>
      </c>
      <c r="Q518" s="2">
        <v>26989900000</v>
      </c>
      <c r="R518" s="2">
        <v>27105100000</v>
      </c>
      <c r="S518" s="2">
        <v>27216300000</v>
      </c>
      <c r="T518" s="2">
        <v>27324100000</v>
      </c>
      <c r="U518" s="2">
        <v>27598500000</v>
      </c>
      <c r="V518" s="2">
        <v>27700600000</v>
      </c>
      <c r="W518" s="2">
        <v>27967600000</v>
      </c>
      <c r="X518" s="2">
        <v>28060600000</v>
      </c>
      <c r="Y518" s="2">
        <v>28316100000</v>
      </c>
      <c r="Z518" s="2">
        <v>28403300000</v>
      </c>
      <c r="AA518" s="2">
        <v>28718100000</v>
      </c>
      <c r="AB518" s="2">
        <v>28827000000</v>
      </c>
      <c r="AC518" s="2">
        <v>29082600000</v>
      </c>
      <c r="AD518" s="2">
        <v>29172000000</v>
      </c>
      <c r="AE518" s="2">
        <v>29415800000</v>
      </c>
      <c r="AF518" s="2">
        <v>29650200000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210305000000</v>
      </c>
      <c r="D528" s="2">
        <v>210427000000</v>
      </c>
      <c r="E528" s="2">
        <v>223567000000</v>
      </c>
      <c r="F528" s="2">
        <v>225285000000</v>
      </c>
      <c r="G528" s="2">
        <v>225670000000</v>
      </c>
      <c r="H528" s="2">
        <v>227531000000</v>
      </c>
      <c r="I528" s="2">
        <v>229437000000</v>
      </c>
      <c r="J528" s="2">
        <v>229983000000</v>
      </c>
      <c r="K528" s="2">
        <v>230581000000</v>
      </c>
      <c r="L528" s="2">
        <v>231224000000</v>
      </c>
      <c r="M528" s="2">
        <v>231907000000</v>
      </c>
      <c r="N528" s="2">
        <v>232628000000</v>
      </c>
      <c r="O528" s="2">
        <v>234761000000</v>
      </c>
      <c r="P528" s="2">
        <v>235543000000</v>
      </c>
      <c r="Q528" s="2">
        <v>237725000000</v>
      </c>
      <c r="R528" s="2">
        <v>238558000000</v>
      </c>
      <c r="S528" s="2">
        <v>242148000000</v>
      </c>
      <c r="T528" s="2">
        <v>244386000000</v>
      </c>
      <c r="U528" s="2">
        <v>248000000000</v>
      </c>
      <c r="V528" s="2">
        <v>251622000000</v>
      </c>
      <c r="W528" s="2">
        <v>253897000000</v>
      </c>
      <c r="X528" s="2">
        <v>257542000000</v>
      </c>
      <c r="Y528" s="2">
        <v>261195000000</v>
      </c>
      <c r="Z528" s="2">
        <v>264856000000</v>
      </c>
      <c r="AA528" s="2">
        <v>268520000000</v>
      </c>
      <c r="AB528" s="2">
        <v>270841000000</v>
      </c>
      <c r="AC528" s="2">
        <v>274516000000</v>
      </c>
      <c r="AD528" s="2">
        <v>278195000000</v>
      </c>
      <c r="AE528" s="2">
        <v>281879000000</v>
      </c>
      <c r="AF528" s="2">
        <v>286909000000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137232000000</v>
      </c>
      <c r="D538" s="2">
        <v>165316000000</v>
      </c>
      <c r="E538" s="2">
        <v>176346000000</v>
      </c>
      <c r="F538" s="2">
        <v>177117000000</v>
      </c>
      <c r="G538" s="2">
        <v>175394000000</v>
      </c>
      <c r="H538" s="2">
        <v>176164000000</v>
      </c>
      <c r="I538" s="2">
        <v>176930000000</v>
      </c>
      <c r="J538" s="2">
        <v>176488000000</v>
      </c>
      <c r="K538" s="2">
        <v>176067000000</v>
      </c>
      <c r="L538" s="2">
        <v>175668000000</v>
      </c>
      <c r="M538" s="2">
        <v>175289000000</v>
      </c>
      <c r="N538" s="2">
        <v>174905000000</v>
      </c>
      <c r="O538" s="2">
        <v>174543000000</v>
      </c>
      <c r="P538" s="2">
        <v>174172000000</v>
      </c>
      <c r="Q538" s="2">
        <v>173792000000</v>
      </c>
      <c r="R538" s="2">
        <v>174533000000</v>
      </c>
      <c r="S538" s="2">
        <v>175249000000</v>
      </c>
      <c r="T538" s="2">
        <v>175943000000</v>
      </c>
      <c r="U538" s="2">
        <v>177710000000</v>
      </c>
      <c r="V538" s="2">
        <v>178368000000</v>
      </c>
      <c r="W538" s="2">
        <v>180087000000</v>
      </c>
      <c r="X538" s="2">
        <v>180686000000</v>
      </c>
      <c r="Y538" s="2">
        <v>182331000000</v>
      </c>
      <c r="Z538" s="2">
        <v>182893000000</v>
      </c>
      <c r="AA538" s="2">
        <v>184920000000</v>
      </c>
      <c r="AB538" s="2">
        <v>185621000000</v>
      </c>
      <c r="AC538" s="2">
        <v>187267000000</v>
      </c>
      <c r="AD538" s="2">
        <v>187842000000</v>
      </c>
      <c r="AE538" s="2">
        <v>189412000000</v>
      </c>
      <c r="AF538" s="2">
        <v>190921000000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53612200000</v>
      </c>
      <c r="D548" s="2">
        <v>53643200000</v>
      </c>
      <c r="E548" s="2">
        <v>56992900000</v>
      </c>
      <c r="F548" s="2">
        <v>57431000000</v>
      </c>
      <c r="G548" s="2">
        <v>57529100000</v>
      </c>
      <c r="H548" s="2">
        <v>58003400000</v>
      </c>
      <c r="I548" s="2">
        <v>58489400000</v>
      </c>
      <c r="J548" s="2">
        <v>58628700000</v>
      </c>
      <c r="K548" s="2">
        <v>58781200000</v>
      </c>
      <c r="L548" s="2">
        <v>58944900000</v>
      </c>
      <c r="M548" s="2">
        <v>59119100000</v>
      </c>
      <c r="N548" s="2">
        <v>59302800000</v>
      </c>
      <c r="O548" s="2">
        <v>59846700000</v>
      </c>
      <c r="P548" s="2">
        <v>60046000000</v>
      </c>
      <c r="Q548" s="2">
        <v>60602200000</v>
      </c>
      <c r="R548" s="2">
        <v>60814600000</v>
      </c>
      <c r="S548" s="2">
        <v>61729800000</v>
      </c>
      <c r="T548" s="2">
        <v>62300200000</v>
      </c>
      <c r="U548" s="2">
        <v>63221500000</v>
      </c>
      <c r="V548" s="2">
        <v>64145000000</v>
      </c>
      <c r="W548" s="2">
        <v>64724900000</v>
      </c>
      <c r="X548" s="2">
        <v>65654100000</v>
      </c>
      <c r="Y548" s="2">
        <v>66585400000</v>
      </c>
      <c r="Z548" s="2">
        <v>67518700000</v>
      </c>
      <c r="AA548" s="2">
        <v>68452700000</v>
      </c>
      <c r="AB548" s="2">
        <v>69044400000</v>
      </c>
      <c r="AC548" s="2">
        <v>69981100000</v>
      </c>
      <c r="AD548" s="2">
        <v>70919000000</v>
      </c>
      <c r="AE548" s="2">
        <v>71858200000</v>
      </c>
      <c r="AF548" s="2">
        <v>73140400000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34983900000</v>
      </c>
      <c r="D558" s="2">
        <v>42143200000</v>
      </c>
      <c r="E558" s="2">
        <v>44955100000</v>
      </c>
      <c r="F558" s="2">
        <v>45151700000</v>
      </c>
      <c r="G558" s="2">
        <v>44712500000</v>
      </c>
      <c r="H558" s="2">
        <v>44908700000</v>
      </c>
      <c r="I558" s="2">
        <v>45104000000</v>
      </c>
      <c r="J558" s="2">
        <v>44991300000</v>
      </c>
      <c r="K558" s="2">
        <v>44884100000</v>
      </c>
      <c r="L558" s="2">
        <v>44782200000</v>
      </c>
      <c r="M558" s="2">
        <v>44685800000</v>
      </c>
      <c r="N558" s="2">
        <v>44587800000</v>
      </c>
      <c r="O558" s="2">
        <v>44495400000</v>
      </c>
      <c r="P558" s="2">
        <v>44400800000</v>
      </c>
      <c r="Q558" s="2">
        <v>44304000000</v>
      </c>
      <c r="R558" s="2">
        <v>44493100000</v>
      </c>
      <c r="S558" s="2">
        <v>44675500000</v>
      </c>
      <c r="T558" s="2">
        <v>44852400000</v>
      </c>
      <c r="U558" s="2">
        <v>45303000000</v>
      </c>
      <c r="V558" s="2">
        <v>45470500000</v>
      </c>
      <c r="W558" s="2">
        <v>45908800000</v>
      </c>
      <c r="X558" s="2">
        <v>46061500000</v>
      </c>
      <c r="Y558" s="2">
        <v>46480800000</v>
      </c>
      <c r="Z558" s="2">
        <v>46624100000</v>
      </c>
      <c r="AA558" s="2">
        <v>47140800000</v>
      </c>
      <c r="AB558" s="2">
        <v>47319500000</v>
      </c>
      <c r="AC558" s="2">
        <v>47739100000</v>
      </c>
      <c r="AD558" s="2">
        <v>47885800000</v>
      </c>
      <c r="AE558" s="2">
        <v>48286000000</v>
      </c>
      <c r="AF558" s="2">
        <v>48670700000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5374660000</v>
      </c>
      <c r="D568" s="2">
        <v>5377770000</v>
      </c>
      <c r="E568" s="2">
        <v>5713580000</v>
      </c>
      <c r="F568" s="2">
        <v>5757510000</v>
      </c>
      <c r="G568" s="2">
        <v>5767340000</v>
      </c>
      <c r="H568" s="2">
        <v>5814890000</v>
      </c>
      <c r="I568" s="2">
        <v>5863610000</v>
      </c>
      <c r="J568" s="2">
        <v>5877570000</v>
      </c>
      <c r="K568" s="2">
        <v>5892860000</v>
      </c>
      <c r="L568" s="2">
        <v>5909270000</v>
      </c>
      <c r="M568" s="2">
        <v>5926730000</v>
      </c>
      <c r="N568" s="2">
        <v>5945150000</v>
      </c>
      <c r="O568" s="2">
        <v>5999680000</v>
      </c>
      <c r="P568" s="2">
        <v>6019660000</v>
      </c>
      <c r="Q568" s="2">
        <v>6075410000</v>
      </c>
      <c r="R568" s="2">
        <v>6096710000</v>
      </c>
      <c r="S568" s="2">
        <v>6188460000</v>
      </c>
      <c r="T568" s="2">
        <v>6245640000</v>
      </c>
      <c r="U568" s="2">
        <v>6338010000</v>
      </c>
      <c r="V568" s="2">
        <v>6430580000</v>
      </c>
      <c r="W568" s="2">
        <v>6488720000</v>
      </c>
      <c r="X568" s="2">
        <v>6581870000</v>
      </c>
      <c r="Y568" s="2">
        <v>6675230000</v>
      </c>
      <c r="Z568" s="2">
        <v>6768800000</v>
      </c>
      <c r="AA568" s="2">
        <v>6862440000</v>
      </c>
      <c r="AB568" s="2">
        <v>6921760000</v>
      </c>
      <c r="AC568" s="2">
        <v>7015660000</v>
      </c>
      <c r="AD568" s="2">
        <v>7109680000</v>
      </c>
      <c r="AE568" s="2">
        <v>7203840000</v>
      </c>
      <c r="AF568" s="2">
        <v>7332380000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3507160000</v>
      </c>
      <c r="D578" s="2">
        <v>4224890000</v>
      </c>
      <c r="E578" s="2">
        <v>4506790000</v>
      </c>
      <c r="F578" s="2">
        <v>4526500000</v>
      </c>
      <c r="G578" s="2">
        <v>4482460000</v>
      </c>
      <c r="H578" s="2">
        <v>4502130000</v>
      </c>
      <c r="I578" s="2">
        <v>4521710000</v>
      </c>
      <c r="J578" s="2">
        <v>4510410000</v>
      </c>
      <c r="K578" s="2">
        <v>4499660000</v>
      </c>
      <c r="L578" s="2">
        <v>4489450000</v>
      </c>
      <c r="M578" s="2">
        <v>4479780000</v>
      </c>
      <c r="N578" s="2">
        <v>4469960000</v>
      </c>
      <c r="O578" s="2">
        <v>4460700000</v>
      </c>
      <c r="P578" s="2">
        <v>4451210000</v>
      </c>
      <c r="Q578" s="2">
        <v>4441500000</v>
      </c>
      <c r="R578" s="2">
        <v>4460460000</v>
      </c>
      <c r="S578" s="2">
        <v>4478760000</v>
      </c>
      <c r="T578" s="2">
        <v>4496490000</v>
      </c>
      <c r="U578" s="2">
        <v>4541660000</v>
      </c>
      <c r="V578" s="2">
        <v>4558450000</v>
      </c>
      <c r="W578" s="2">
        <v>4602390000</v>
      </c>
      <c r="X578" s="2">
        <v>4617700000</v>
      </c>
      <c r="Y578" s="2">
        <v>4659740000</v>
      </c>
      <c r="Z578" s="2">
        <v>4674100000</v>
      </c>
      <c r="AA578" s="2">
        <v>4725900000</v>
      </c>
      <c r="AB578" s="2">
        <v>4743820000</v>
      </c>
      <c r="AC578" s="2">
        <v>4785880000</v>
      </c>
      <c r="AD578" s="2">
        <v>4800580000</v>
      </c>
      <c r="AE578" s="2">
        <v>4840710000</v>
      </c>
      <c r="AF578" s="2">
        <v>4879280000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4730180000</v>
      </c>
      <c r="D588" s="2">
        <v>4732910000</v>
      </c>
      <c r="E588" s="2">
        <v>5028450000</v>
      </c>
      <c r="F588" s="2">
        <v>5067110000</v>
      </c>
      <c r="G588" s="2">
        <v>5075770000</v>
      </c>
      <c r="H588" s="2">
        <v>5117610000</v>
      </c>
      <c r="I588" s="2">
        <v>5160490000</v>
      </c>
      <c r="J588" s="2">
        <v>5172780000</v>
      </c>
      <c r="K588" s="2">
        <v>5186230000</v>
      </c>
      <c r="L588" s="2">
        <v>5200680000</v>
      </c>
      <c r="M588" s="2">
        <v>5216050000</v>
      </c>
      <c r="N588" s="2">
        <v>5232260000</v>
      </c>
      <c r="O588" s="2">
        <v>5280250000</v>
      </c>
      <c r="P588" s="2">
        <v>5297830000</v>
      </c>
      <c r="Q588" s="2">
        <v>5346900000</v>
      </c>
      <c r="R588" s="2">
        <v>5365640000</v>
      </c>
      <c r="S588" s="2">
        <v>5446390000</v>
      </c>
      <c r="T588" s="2">
        <v>5496720000</v>
      </c>
      <c r="U588" s="2">
        <v>5578000000</v>
      </c>
      <c r="V588" s="2">
        <v>5659480000</v>
      </c>
      <c r="W588" s="2">
        <v>5710650000</v>
      </c>
      <c r="X588" s="2">
        <v>5792630000</v>
      </c>
      <c r="Y588" s="2">
        <v>5874790000</v>
      </c>
      <c r="Z588" s="2">
        <v>5957140000</v>
      </c>
      <c r="AA588" s="2">
        <v>6039550000</v>
      </c>
      <c r="AB588" s="2">
        <v>6091760000</v>
      </c>
      <c r="AC588" s="2">
        <v>6174400000</v>
      </c>
      <c r="AD588" s="2">
        <v>6257150000</v>
      </c>
      <c r="AE588" s="2">
        <v>6340020000</v>
      </c>
      <c r="AF588" s="2">
        <v>6453140000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3086610000</v>
      </c>
      <c r="D598" s="2">
        <v>3718270000</v>
      </c>
      <c r="E598" s="2">
        <v>3966370000</v>
      </c>
      <c r="F598" s="2">
        <v>3983720000</v>
      </c>
      <c r="G598" s="2">
        <v>3944960000</v>
      </c>
      <c r="H598" s="2">
        <v>3962270000</v>
      </c>
      <c r="I598" s="2">
        <v>3979500000</v>
      </c>
      <c r="J598" s="2">
        <v>3969560000</v>
      </c>
      <c r="K598" s="2">
        <v>3960100000</v>
      </c>
      <c r="L598" s="2">
        <v>3951120000</v>
      </c>
      <c r="M598" s="2">
        <v>3942600000</v>
      </c>
      <c r="N598" s="2">
        <v>3933960000</v>
      </c>
      <c r="O598" s="2">
        <v>3925810000</v>
      </c>
      <c r="P598" s="2">
        <v>3917460000</v>
      </c>
      <c r="Q598" s="2">
        <v>3908920000</v>
      </c>
      <c r="R598" s="2">
        <v>3925600000</v>
      </c>
      <c r="S598" s="2">
        <v>3941700000</v>
      </c>
      <c r="T598" s="2">
        <v>3957310000</v>
      </c>
      <c r="U598" s="2">
        <v>3997060000</v>
      </c>
      <c r="V598" s="2">
        <v>4011840000</v>
      </c>
      <c r="W598" s="2">
        <v>4050510000</v>
      </c>
      <c r="X598" s="2">
        <v>4063980000</v>
      </c>
      <c r="Y598" s="2">
        <v>4100980000</v>
      </c>
      <c r="Z598" s="2">
        <v>4113620000</v>
      </c>
      <c r="AA598" s="2">
        <v>4159210000</v>
      </c>
      <c r="AB598" s="2">
        <v>4174980000</v>
      </c>
      <c r="AC598" s="2">
        <v>4212000000</v>
      </c>
      <c r="AD598" s="2">
        <v>4224940000</v>
      </c>
      <c r="AE598" s="2">
        <v>4260250000</v>
      </c>
      <c r="AF598" s="2">
        <v>4294190000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5770050000</v>
      </c>
      <c r="D608" s="2">
        <v>5773390000</v>
      </c>
      <c r="E608" s="2">
        <v>6133900000</v>
      </c>
      <c r="F608" s="2">
        <v>6181060000</v>
      </c>
      <c r="G608" s="2">
        <v>6191620000</v>
      </c>
      <c r="H608" s="2">
        <v>6242660000</v>
      </c>
      <c r="I608" s="2">
        <v>6294970000</v>
      </c>
      <c r="J608" s="2">
        <v>6309950000</v>
      </c>
      <c r="K608" s="2">
        <v>6326370000</v>
      </c>
      <c r="L608" s="2">
        <v>6343990000</v>
      </c>
      <c r="M608" s="2">
        <v>6362740000</v>
      </c>
      <c r="N608" s="2">
        <v>6382510000</v>
      </c>
      <c r="O608" s="2">
        <v>6441050000</v>
      </c>
      <c r="P608" s="2">
        <v>6462500000</v>
      </c>
      <c r="Q608" s="2">
        <v>6522360000</v>
      </c>
      <c r="R608" s="2">
        <v>6545220000</v>
      </c>
      <c r="S608" s="2">
        <v>6643720000</v>
      </c>
      <c r="T608" s="2">
        <v>6705110000</v>
      </c>
      <c r="U608" s="2">
        <v>6804260000</v>
      </c>
      <c r="V608" s="2">
        <v>6903650000</v>
      </c>
      <c r="W608" s="2">
        <v>6966070000</v>
      </c>
      <c r="X608" s="2">
        <v>7066070000</v>
      </c>
      <c r="Y608" s="2">
        <v>7166300000</v>
      </c>
      <c r="Z608" s="2">
        <v>7266750000</v>
      </c>
      <c r="AA608" s="2">
        <v>7367270000</v>
      </c>
      <c r="AB608" s="2">
        <v>7430960000</v>
      </c>
      <c r="AC608" s="2">
        <v>7531770000</v>
      </c>
      <c r="AD608" s="2">
        <v>7632710000</v>
      </c>
      <c r="AE608" s="2">
        <v>7733800000</v>
      </c>
      <c r="AF608" s="2">
        <v>7871790000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3765170000</v>
      </c>
      <c r="D618" s="2">
        <v>4535690000</v>
      </c>
      <c r="E618" s="2">
        <v>4838330000</v>
      </c>
      <c r="F618" s="2">
        <v>4859490000</v>
      </c>
      <c r="G618" s="2">
        <v>4812210000</v>
      </c>
      <c r="H618" s="2">
        <v>4833330000</v>
      </c>
      <c r="I618" s="2">
        <v>4854350000</v>
      </c>
      <c r="J618" s="2">
        <v>4842220000</v>
      </c>
      <c r="K618" s="2">
        <v>4830680000</v>
      </c>
      <c r="L618" s="2">
        <v>4819720000</v>
      </c>
      <c r="M618" s="2">
        <v>4809340000</v>
      </c>
      <c r="N618" s="2">
        <v>4798790000</v>
      </c>
      <c r="O618" s="2">
        <v>4788860000</v>
      </c>
      <c r="P618" s="2">
        <v>4778670000</v>
      </c>
      <c r="Q618" s="2">
        <v>4768250000</v>
      </c>
      <c r="R618" s="2">
        <v>4788600000</v>
      </c>
      <c r="S618" s="2">
        <v>4808240000</v>
      </c>
      <c r="T618" s="2">
        <v>4827280000</v>
      </c>
      <c r="U618" s="2">
        <v>4875770000</v>
      </c>
      <c r="V618" s="2">
        <v>4893800000</v>
      </c>
      <c r="W618" s="2">
        <v>4940970000</v>
      </c>
      <c r="X618" s="2">
        <v>4957400000</v>
      </c>
      <c r="Y618" s="2">
        <v>5002530000</v>
      </c>
      <c r="Z618" s="2">
        <v>5017950000</v>
      </c>
      <c r="AA618" s="2">
        <v>5073570000</v>
      </c>
      <c r="AB618" s="2">
        <v>5092800000</v>
      </c>
      <c r="AC618" s="2">
        <v>5137960000</v>
      </c>
      <c r="AD618" s="2">
        <v>5153740000</v>
      </c>
      <c r="AE618" s="2">
        <v>5196820000</v>
      </c>
      <c r="AF618" s="2">
        <v>5238220000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1528840000</v>
      </c>
      <c r="D628" s="2">
        <v>1529720000</v>
      </c>
      <c r="E628" s="2">
        <v>1625250000</v>
      </c>
      <c r="F628" s="2">
        <v>1637740000</v>
      </c>
      <c r="G628" s="2">
        <v>1640540000</v>
      </c>
      <c r="H628" s="2">
        <v>1654060000</v>
      </c>
      <c r="I628" s="2">
        <v>1667920000</v>
      </c>
      <c r="J628" s="2">
        <v>1671890000</v>
      </c>
      <c r="K628" s="2">
        <v>1676240000</v>
      </c>
      <c r="L628" s="2">
        <v>1680910000</v>
      </c>
      <c r="M628" s="2">
        <v>1685880000</v>
      </c>
      <c r="N628" s="2">
        <v>1691120000</v>
      </c>
      <c r="O628" s="2">
        <v>1706630000</v>
      </c>
      <c r="P628" s="2">
        <v>1712310000</v>
      </c>
      <c r="Q628" s="2">
        <v>1728170000</v>
      </c>
      <c r="R628" s="2">
        <v>1734230000</v>
      </c>
      <c r="S628" s="2">
        <v>1760330000</v>
      </c>
      <c r="T628" s="2">
        <v>1776590000</v>
      </c>
      <c r="U628" s="2">
        <v>1802870000</v>
      </c>
      <c r="V628" s="2">
        <v>1829200000</v>
      </c>
      <c r="W628" s="2">
        <v>1845740000</v>
      </c>
      <c r="X628" s="2">
        <v>1872240000</v>
      </c>
      <c r="Y628" s="2">
        <v>1898790000</v>
      </c>
      <c r="Z628" s="2">
        <v>1925410000</v>
      </c>
      <c r="AA628" s="2">
        <v>1952040000</v>
      </c>
      <c r="AB628" s="2">
        <v>1968920000</v>
      </c>
      <c r="AC628" s="2">
        <v>1995630000</v>
      </c>
      <c r="AD628" s="2">
        <v>2022370000</v>
      </c>
      <c r="AE628" s="2">
        <v>2049160000</v>
      </c>
      <c r="AF628" s="2">
        <v>2085720000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997624000</v>
      </c>
      <c r="D638" s="2">
        <v>1201780000</v>
      </c>
      <c r="E638" s="2">
        <v>1281970000</v>
      </c>
      <c r="F638" s="2">
        <v>1287580000</v>
      </c>
      <c r="G638" s="2">
        <v>1275050000</v>
      </c>
      <c r="H638" s="2">
        <v>1280640000</v>
      </c>
      <c r="I638" s="2">
        <v>1286210000</v>
      </c>
      <c r="J638" s="2">
        <v>1283000000</v>
      </c>
      <c r="K638" s="2">
        <v>1279940000</v>
      </c>
      <c r="L638" s="2">
        <v>1277040000</v>
      </c>
      <c r="M638" s="2">
        <v>1274290000</v>
      </c>
      <c r="N638" s="2">
        <v>1271490000</v>
      </c>
      <c r="O638" s="2">
        <v>1268860000</v>
      </c>
      <c r="P638" s="2">
        <v>1266160000</v>
      </c>
      <c r="Q638" s="2">
        <v>1263400000</v>
      </c>
      <c r="R638" s="2">
        <v>1268790000</v>
      </c>
      <c r="S638" s="2">
        <v>1274000000</v>
      </c>
      <c r="T638" s="2">
        <v>1279040000</v>
      </c>
      <c r="U638" s="2">
        <v>1291890000</v>
      </c>
      <c r="V638" s="2">
        <v>1296670000</v>
      </c>
      <c r="W638" s="2">
        <v>1309170000</v>
      </c>
      <c r="X638" s="2">
        <v>1313520000</v>
      </c>
      <c r="Y638" s="2">
        <v>1325480000</v>
      </c>
      <c r="Z638" s="2">
        <v>1329560000</v>
      </c>
      <c r="AA638" s="2">
        <v>1344300000</v>
      </c>
      <c r="AB638" s="2">
        <v>1349390000</v>
      </c>
      <c r="AC638" s="2">
        <v>1361360000</v>
      </c>
      <c r="AD638" s="2">
        <v>1365540000</v>
      </c>
      <c r="AE638" s="2">
        <v>1376960000</v>
      </c>
      <c r="AF638" s="2">
        <v>1387930000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768373000</v>
      </c>
      <c r="D648" s="2">
        <v>768818000</v>
      </c>
      <c r="E648" s="2">
        <v>816826000</v>
      </c>
      <c r="F648" s="2">
        <v>823106000</v>
      </c>
      <c r="G648" s="2">
        <v>824512000</v>
      </c>
      <c r="H648" s="2">
        <v>831309000</v>
      </c>
      <c r="I648" s="2">
        <v>838275000</v>
      </c>
      <c r="J648" s="2">
        <v>840270000</v>
      </c>
      <c r="K648" s="2">
        <v>842456000</v>
      </c>
      <c r="L648" s="2">
        <v>844803000</v>
      </c>
      <c r="M648" s="2">
        <v>847299000</v>
      </c>
      <c r="N648" s="2">
        <v>849932000</v>
      </c>
      <c r="O648" s="2">
        <v>857728000</v>
      </c>
      <c r="P648" s="2">
        <v>860584000</v>
      </c>
      <c r="Q648" s="2">
        <v>868555000</v>
      </c>
      <c r="R648" s="2">
        <v>871599000</v>
      </c>
      <c r="S648" s="2">
        <v>884716000</v>
      </c>
      <c r="T648" s="2">
        <v>892891000</v>
      </c>
      <c r="U648" s="2">
        <v>906095000</v>
      </c>
      <c r="V648" s="2">
        <v>919330000</v>
      </c>
      <c r="W648" s="2">
        <v>927642000</v>
      </c>
      <c r="X648" s="2">
        <v>940960000</v>
      </c>
      <c r="Y648" s="2">
        <v>954306000</v>
      </c>
      <c r="Z648" s="2">
        <v>967682000</v>
      </c>
      <c r="AA648" s="2">
        <v>981069000</v>
      </c>
      <c r="AB648" s="2">
        <v>989550000</v>
      </c>
      <c r="AC648" s="2">
        <v>1002970000</v>
      </c>
      <c r="AD648" s="2">
        <v>1016420000</v>
      </c>
      <c r="AE648" s="2">
        <v>1029880000</v>
      </c>
      <c r="AF648" s="2">
        <v>1048250000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501392000</v>
      </c>
      <c r="D658" s="2">
        <v>603999000</v>
      </c>
      <c r="E658" s="2">
        <v>644300000</v>
      </c>
      <c r="F658" s="2">
        <v>647118000</v>
      </c>
      <c r="G658" s="2">
        <v>640822000</v>
      </c>
      <c r="H658" s="2">
        <v>643634000</v>
      </c>
      <c r="I658" s="2">
        <v>646433000</v>
      </c>
      <c r="J658" s="2">
        <v>644818000</v>
      </c>
      <c r="K658" s="2">
        <v>643282000</v>
      </c>
      <c r="L658" s="2">
        <v>641822000</v>
      </c>
      <c r="M658" s="2">
        <v>640439000</v>
      </c>
      <c r="N658" s="2">
        <v>639035000</v>
      </c>
      <c r="O658" s="2">
        <v>637712000</v>
      </c>
      <c r="P658" s="2">
        <v>636356000</v>
      </c>
      <c r="Q658" s="2">
        <v>634967000</v>
      </c>
      <c r="R658" s="2">
        <v>637678000</v>
      </c>
      <c r="S658" s="2">
        <v>640293000</v>
      </c>
      <c r="T658" s="2">
        <v>642828000</v>
      </c>
      <c r="U658" s="2">
        <v>649285000</v>
      </c>
      <c r="V658" s="2">
        <v>651687000</v>
      </c>
      <c r="W658" s="2">
        <v>657968000</v>
      </c>
      <c r="X658" s="2">
        <v>660157000</v>
      </c>
      <c r="Y658" s="2">
        <v>666166000</v>
      </c>
      <c r="Z658" s="2">
        <v>668220000</v>
      </c>
      <c r="AA658" s="2">
        <v>675626000</v>
      </c>
      <c r="AB658" s="2">
        <v>678187000</v>
      </c>
      <c r="AC658" s="2">
        <v>684200000</v>
      </c>
      <c r="AD658" s="2">
        <v>686302000</v>
      </c>
      <c r="AE658" s="2">
        <v>692039000</v>
      </c>
      <c r="AF658" s="2">
        <v>697552000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3953890000</v>
      </c>
      <c r="D668" s="2">
        <v>3956180000</v>
      </c>
      <c r="E668" s="2">
        <v>4203220000</v>
      </c>
      <c r="F668" s="2">
        <v>4235540000</v>
      </c>
      <c r="G668" s="2">
        <v>4242770000</v>
      </c>
      <c r="H668" s="2">
        <v>4277750000</v>
      </c>
      <c r="I668" s="2">
        <v>4313590000</v>
      </c>
      <c r="J668" s="2">
        <v>4323860000</v>
      </c>
      <c r="K668" s="2">
        <v>4335110000</v>
      </c>
      <c r="L668" s="2">
        <v>4347190000</v>
      </c>
      <c r="M668" s="2">
        <v>4360030000</v>
      </c>
      <c r="N668" s="2">
        <v>4373580000</v>
      </c>
      <c r="O668" s="2">
        <v>4413690000</v>
      </c>
      <c r="P668" s="2">
        <v>4428390000</v>
      </c>
      <c r="Q668" s="2">
        <v>4469410000</v>
      </c>
      <c r="R668" s="2">
        <v>4485070000</v>
      </c>
      <c r="S668" s="2">
        <v>4552570000</v>
      </c>
      <c r="T668" s="2">
        <v>4594640000</v>
      </c>
      <c r="U668" s="2">
        <v>4662580000</v>
      </c>
      <c r="V668" s="2">
        <v>4730690000</v>
      </c>
      <c r="W668" s="2">
        <v>4773460000</v>
      </c>
      <c r="X668" s="2">
        <v>4841990000</v>
      </c>
      <c r="Y668" s="2">
        <v>4910670000</v>
      </c>
      <c r="Z668" s="2">
        <v>4979500000</v>
      </c>
      <c r="AA668" s="2">
        <v>5048380000</v>
      </c>
      <c r="AB668" s="2">
        <v>5092020000</v>
      </c>
      <c r="AC668" s="2">
        <v>5161100000</v>
      </c>
      <c r="AD668" s="2">
        <v>5230270000</v>
      </c>
      <c r="AE668" s="2">
        <v>5299540000</v>
      </c>
      <c r="AF668" s="2">
        <v>5394100000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2580060000</v>
      </c>
      <c r="D678" s="2">
        <v>3108060000</v>
      </c>
      <c r="E678" s="2">
        <v>3315440000</v>
      </c>
      <c r="F678" s="2">
        <v>3329940000</v>
      </c>
      <c r="G678" s="2">
        <v>3297540000</v>
      </c>
      <c r="H678" s="2">
        <v>3312010000</v>
      </c>
      <c r="I678" s="2">
        <v>3326420000</v>
      </c>
      <c r="J678" s="2">
        <v>3318100000</v>
      </c>
      <c r="K678" s="2">
        <v>3310200000</v>
      </c>
      <c r="L678" s="2">
        <v>3302690000</v>
      </c>
      <c r="M678" s="2">
        <v>3295570000</v>
      </c>
      <c r="N678" s="2">
        <v>3288350000</v>
      </c>
      <c r="O678" s="2">
        <v>3281540000</v>
      </c>
      <c r="P678" s="2">
        <v>3274560000</v>
      </c>
      <c r="Q678" s="2">
        <v>3267410000</v>
      </c>
      <c r="R678" s="2">
        <v>3281360000</v>
      </c>
      <c r="S678" s="2">
        <v>3294820000</v>
      </c>
      <c r="T678" s="2">
        <v>3307860000</v>
      </c>
      <c r="U678" s="2">
        <v>3341090000</v>
      </c>
      <c r="V678" s="2">
        <v>3353450000</v>
      </c>
      <c r="W678" s="2">
        <v>3385770000</v>
      </c>
      <c r="X678" s="2">
        <v>3397030000</v>
      </c>
      <c r="Y678" s="2">
        <v>3427960000</v>
      </c>
      <c r="Z678" s="2">
        <v>3438520000</v>
      </c>
      <c r="AA678" s="2">
        <v>3476630000</v>
      </c>
      <c r="AB678" s="2">
        <v>3489810000</v>
      </c>
      <c r="AC678" s="2">
        <v>3520760000</v>
      </c>
      <c r="AD678" s="2">
        <v>3531570000</v>
      </c>
      <c r="AE678" s="2">
        <v>3561090000</v>
      </c>
      <c r="AF678" s="2">
        <v>3589460000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3091950000</v>
      </c>
      <c r="D688" s="2">
        <v>3093730000</v>
      </c>
      <c r="E688" s="2">
        <v>3286920000</v>
      </c>
      <c r="F688" s="2">
        <v>3312190000</v>
      </c>
      <c r="G688" s="2">
        <v>3317850000</v>
      </c>
      <c r="H688" s="2">
        <v>3345200000</v>
      </c>
      <c r="I688" s="2">
        <v>3373230000</v>
      </c>
      <c r="J688" s="2">
        <v>3381260000</v>
      </c>
      <c r="K688" s="2">
        <v>3390050000</v>
      </c>
      <c r="L688" s="2">
        <v>3399500000</v>
      </c>
      <c r="M688" s="2">
        <v>3409540000</v>
      </c>
      <c r="N688" s="2">
        <v>3420140000</v>
      </c>
      <c r="O688" s="2">
        <v>3451510000</v>
      </c>
      <c r="P688" s="2">
        <v>3463000000</v>
      </c>
      <c r="Q688" s="2">
        <v>3495080000</v>
      </c>
      <c r="R688" s="2">
        <v>3507330000</v>
      </c>
      <c r="S688" s="2">
        <v>3560110000</v>
      </c>
      <c r="T688" s="2">
        <v>3593010000</v>
      </c>
      <c r="U688" s="2">
        <v>3646140000</v>
      </c>
      <c r="V688" s="2">
        <v>3699400000</v>
      </c>
      <c r="W688" s="2">
        <v>3732840000</v>
      </c>
      <c r="X688" s="2">
        <v>3786430000</v>
      </c>
      <c r="Y688" s="2">
        <v>3840140000</v>
      </c>
      <c r="Z688" s="2">
        <v>3893970000</v>
      </c>
      <c r="AA688" s="2">
        <v>3947840000</v>
      </c>
      <c r="AB688" s="2">
        <v>3981960000</v>
      </c>
      <c r="AC688" s="2">
        <v>4035980000</v>
      </c>
      <c r="AD688" s="2">
        <v>4090070000</v>
      </c>
      <c r="AE688" s="2">
        <v>4144240000</v>
      </c>
      <c r="AF688" s="2">
        <v>4218190000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2017610000</v>
      </c>
      <c r="D698" s="2">
        <v>2430500000</v>
      </c>
      <c r="E698" s="2">
        <v>2592670000</v>
      </c>
      <c r="F698" s="2">
        <v>2604010000</v>
      </c>
      <c r="G698" s="2">
        <v>2578680000</v>
      </c>
      <c r="H698" s="2">
        <v>2589990000</v>
      </c>
      <c r="I698" s="2">
        <v>2601260000</v>
      </c>
      <c r="J698" s="2">
        <v>2594760000</v>
      </c>
      <c r="K698" s="2">
        <v>2588570000</v>
      </c>
      <c r="L698" s="2">
        <v>2582700000</v>
      </c>
      <c r="M698" s="2">
        <v>2577140000</v>
      </c>
      <c r="N698" s="2">
        <v>2571490000</v>
      </c>
      <c r="O698" s="2">
        <v>2566160000</v>
      </c>
      <c r="P698" s="2">
        <v>2560700000</v>
      </c>
      <c r="Q698" s="2">
        <v>2555120000</v>
      </c>
      <c r="R698" s="2">
        <v>2566030000</v>
      </c>
      <c r="S698" s="2">
        <v>2576550000</v>
      </c>
      <c r="T698" s="2">
        <v>2586750000</v>
      </c>
      <c r="U698" s="2">
        <v>2612730000</v>
      </c>
      <c r="V698" s="2">
        <v>2622400000</v>
      </c>
      <c r="W698" s="2">
        <v>2647670000</v>
      </c>
      <c r="X698" s="2">
        <v>2656480000</v>
      </c>
      <c r="Y698" s="2">
        <v>2680660000</v>
      </c>
      <c r="Z698" s="2">
        <v>2688920000</v>
      </c>
      <c r="AA698" s="2">
        <v>2718730000</v>
      </c>
      <c r="AB698" s="2">
        <v>2729030000</v>
      </c>
      <c r="AC698" s="2">
        <v>2753230000</v>
      </c>
      <c r="AD698" s="2">
        <v>2761690000</v>
      </c>
      <c r="AE698" s="2">
        <v>2784770000</v>
      </c>
      <c r="AF698" s="2">
        <v>2806960000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1238840000000</v>
      </c>
      <c r="G725" s="2">
        <v>1227190000000</v>
      </c>
      <c r="H725" s="2">
        <v>1223590000000</v>
      </c>
      <c r="I725" s="2">
        <v>1222820000000</v>
      </c>
      <c r="J725" s="2">
        <v>1224160000000</v>
      </c>
      <c r="K725" s="2">
        <v>1218730000000</v>
      </c>
      <c r="L725" s="2">
        <v>1215820000000</v>
      </c>
      <c r="M725" s="2">
        <v>1209690000000</v>
      </c>
      <c r="N725" s="2">
        <v>1214970000000</v>
      </c>
      <c r="O725" s="2">
        <v>1221990000000</v>
      </c>
      <c r="P725" s="2">
        <v>1238640000000</v>
      </c>
      <c r="Q725" s="2">
        <v>1252500000000</v>
      </c>
      <c r="R725" s="2">
        <v>1273690000000</v>
      </c>
      <c r="S725" s="2">
        <v>1294340000000</v>
      </c>
      <c r="T725" s="2">
        <v>1323040000000</v>
      </c>
      <c r="U725" s="2">
        <v>1350810000000</v>
      </c>
      <c r="V725" s="2">
        <v>1387960000000</v>
      </c>
      <c r="W725" s="2">
        <v>1423750000000</v>
      </c>
      <c r="X725" s="2">
        <v>1467170000000</v>
      </c>
      <c r="Y725" s="2">
        <v>1507660000000</v>
      </c>
      <c r="Z725" s="2">
        <v>1556820000000</v>
      </c>
      <c r="AA725" s="2">
        <v>1604800000000</v>
      </c>
      <c r="AB725" s="2">
        <v>1666310000000</v>
      </c>
      <c r="AC725" s="2">
        <v>1723030000000</v>
      </c>
      <c r="AD725" s="2">
        <v>1788480000000</v>
      </c>
      <c r="AE725" s="2">
        <v>1850950000000</v>
      </c>
      <c r="AF725" s="2">
        <v>1924350000000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670103000</v>
      </c>
      <c r="D745" s="2">
        <v>661612000</v>
      </c>
      <c r="E745" s="2">
        <v>676637000</v>
      </c>
      <c r="F745" s="2">
        <v>675340000</v>
      </c>
      <c r="G745" s="2">
        <v>668991000</v>
      </c>
      <c r="H745" s="2">
        <v>667027000</v>
      </c>
      <c r="I745" s="2">
        <v>666605000</v>
      </c>
      <c r="J745" s="2">
        <v>667337000</v>
      </c>
      <c r="K745" s="2">
        <v>664376000</v>
      </c>
      <c r="L745" s="2">
        <v>662790000</v>
      </c>
      <c r="M745" s="2">
        <v>659450000</v>
      </c>
      <c r="N745" s="2">
        <v>662327000</v>
      </c>
      <c r="O745" s="2">
        <v>666153000</v>
      </c>
      <c r="P745" s="2">
        <v>675233000</v>
      </c>
      <c r="Q745" s="2">
        <v>682786000</v>
      </c>
      <c r="R745" s="2">
        <v>694338000</v>
      </c>
      <c r="S745" s="2">
        <v>705592000</v>
      </c>
      <c r="T745" s="2">
        <v>721238000</v>
      </c>
      <c r="U745" s="2">
        <v>736379000</v>
      </c>
      <c r="V745" s="2">
        <v>756632000</v>
      </c>
      <c r="W745" s="2">
        <v>776139000</v>
      </c>
      <c r="X745" s="2">
        <v>799810000</v>
      </c>
      <c r="Y745" s="2">
        <v>821885000</v>
      </c>
      <c r="Z745" s="2">
        <v>848682000</v>
      </c>
      <c r="AA745" s="2">
        <v>874837000</v>
      </c>
      <c r="AB745" s="2">
        <v>908369000</v>
      </c>
      <c r="AC745" s="2">
        <v>939293000</v>
      </c>
      <c r="AD745" s="2">
        <v>974967000</v>
      </c>
      <c r="AE745" s="2">
        <v>1009030000</v>
      </c>
      <c r="AF745" s="2">
        <v>1049040000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19176700000</v>
      </c>
      <c r="D755" s="2">
        <v>18907600000</v>
      </c>
      <c r="E755" s="2">
        <v>18658300000</v>
      </c>
      <c r="F755" s="2">
        <v>19426500000</v>
      </c>
      <c r="G755" s="2">
        <v>18964900000</v>
      </c>
      <c r="H755" s="2">
        <v>18171700000</v>
      </c>
      <c r="I755" s="2">
        <v>17557400000</v>
      </c>
      <c r="J755" s="2">
        <v>17312500000</v>
      </c>
      <c r="K755" s="2">
        <v>17506000000</v>
      </c>
      <c r="L755" s="2">
        <v>17408800000</v>
      </c>
      <c r="M755" s="2">
        <v>17474400000</v>
      </c>
      <c r="N755" s="2">
        <v>17638100000</v>
      </c>
      <c r="O755" s="2">
        <v>17768800000</v>
      </c>
      <c r="P755" s="2">
        <v>17854100000</v>
      </c>
      <c r="Q755" s="2">
        <v>17972300000</v>
      </c>
      <c r="R755" s="2">
        <v>17991700000</v>
      </c>
      <c r="S755" s="2">
        <v>18034500000</v>
      </c>
      <c r="T755" s="2">
        <v>18096300000</v>
      </c>
      <c r="U755" s="2">
        <v>18074600000</v>
      </c>
      <c r="V755" s="2">
        <v>18099800000</v>
      </c>
      <c r="W755" s="2">
        <v>18244600000</v>
      </c>
      <c r="X755" s="2">
        <v>18364800000</v>
      </c>
      <c r="Y755" s="2">
        <v>18383600000</v>
      </c>
      <c r="Z755" s="2">
        <v>18386500000</v>
      </c>
      <c r="AA755" s="2">
        <v>18385600000</v>
      </c>
      <c r="AB755" s="2">
        <v>18430100000</v>
      </c>
      <c r="AC755" s="2">
        <v>18528300000</v>
      </c>
      <c r="AD755" s="2">
        <v>18658200000</v>
      </c>
      <c r="AE755" s="2">
        <v>18713600000</v>
      </c>
      <c r="AF755" s="2">
        <v>18841600000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3265580000</v>
      </c>
      <c r="D765" s="2">
        <v>3224200000</v>
      </c>
      <c r="E765" s="2">
        <v>3297420000</v>
      </c>
      <c r="F765" s="2">
        <v>3291100000</v>
      </c>
      <c r="G765" s="2">
        <v>3260160000</v>
      </c>
      <c r="H765" s="2">
        <v>3250590000</v>
      </c>
      <c r="I765" s="2">
        <v>3248530000</v>
      </c>
      <c r="J765" s="2">
        <v>3252100000</v>
      </c>
      <c r="K765" s="2">
        <v>3237670000</v>
      </c>
      <c r="L765" s="2">
        <v>3229940000</v>
      </c>
      <c r="M765" s="2">
        <v>3213660000</v>
      </c>
      <c r="N765" s="2">
        <v>3227690000</v>
      </c>
      <c r="O765" s="2">
        <v>3246330000</v>
      </c>
      <c r="P765" s="2">
        <v>3290580000</v>
      </c>
      <c r="Q765" s="2">
        <v>3327390000</v>
      </c>
      <c r="R765" s="2">
        <v>3383680000</v>
      </c>
      <c r="S765" s="2">
        <v>3438530000</v>
      </c>
      <c r="T765" s="2">
        <v>3514780000</v>
      </c>
      <c r="U765" s="2">
        <v>3588560000</v>
      </c>
      <c r="V765" s="2">
        <v>3687260000</v>
      </c>
      <c r="W765" s="2">
        <v>3782320000</v>
      </c>
      <c r="X765" s="2">
        <v>3897680000</v>
      </c>
      <c r="Y765" s="2">
        <v>4005250000</v>
      </c>
      <c r="Z765" s="2">
        <v>4135840000</v>
      </c>
      <c r="AA765" s="2">
        <v>4263300000</v>
      </c>
      <c r="AB765" s="2">
        <v>4426710000</v>
      </c>
      <c r="AC765" s="2">
        <v>4577410000</v>
      </c>
      <c r="AD765" s="2">
        <v>4751260000</v>
      </c>
      <c r="AE765" s="2">
        <v>4917240000</v>
      </c>
      <c r="AF765" s="2">
        <v>5112220000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93452800000</v>
      </c>
      <c r="D775" s="2">
        <v>92141500000</v>
      </c>
      <c r="E775" s="2">
        <v>90926500000</v>
      </c>
      <c r="F775" s="2">
        <v>94670000000</v>
      </c>
      <c r="G775" s="2">
        <v>92420600000</v>
      </c>
      <c r="H775" s="2">
        <v>88555000000</v>
      </c>
      <c r="I775" s="2">
        <v>85561600000</v>
      </c>
      <c r="J775" s="2">
        <v>84368300000</v>
      </c>
      <c r="K775" s="2">
        <v>85311100000</v>
      </c>
      <c r="L775" s="2">
        <v>84837700000</v>
      </c>
      <c r="M775" s="2">
        <v>85157300000</v>
      </c>
      <c r="N775" s="2">
        <v>85954700000</v>
      </c>
      <c r="O775" s="2">
        <v>86591700000</v>
      </c>
      <c r="P775" s="2">
        <v>87007300000</v>
      </c>
      <c r="Q775" s="2">
        <v>87583600000</v>
      </c>
      <c r="R775" s="2">
        <v>87678200000</v>
      </c>
      <c r="S775" s="2">
        <v>87886500000</v>
      </c>
      <c r="T775" s="2">
        <v>88188000000</v>
      </c>
      <c r="U775" s="2">
        <v>88082300000</v>
      </c>
      <c r="V775" s="2">
        <v>88204800000</v>
      </c>
      <c r="W775" s="2">
        <v>88910600000</v>
      </c>
      <c r="X775" s="2">
        <v>89496300000</v>
      </c>
      <c r="Y775" s="2">
        <v>89587800000</v>
      </c>
      <c r="Z775" s="2">
        <v>89602100000</v>
      </c>
      <c r="AA775" s="2">
        <v>89597500000</v>
      </c>
      <c r="AB775" s="2">
        <v>89814500000</v>
      </c>
      <c r="AC775" s="2">
        <v>90293100000</v>
      </c>
      <c r="AD775" s="2">
        <v>90926100000</v>
      </c>
      <c r="AE775" s="2">
        <v>91196000000</v>
      </c>
      <c r="AF775" s="2">
        <v>91819900000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15460900000</v>
      </c>
      <c r="D785" s="2">
        <v>15265000000</v>
      </c>
      <c r="E785" s="2">
        <v>15611600000</v>
      </c>
      <c r="F785" s="2">
        <v>15581700000</v>
      </c>
      <c r="G785" s="2">
        <v>15435200000</v>
      </c>
      <c r="H785" s="2">
        <v>15389900000</v>
      </c>
      <c r="I785" s="2">
        <v>15380200000</v>
      </c>
      <c r="J785" s="2">
        <v>15397100000</v>
      </c>
      <c r="K785" s="2">
        <v>15328700000</v>
      </c>
      <c r="L785" s="2">
        <v>15292100000</v>
      </c>
      <c r="M785" s="2">
        <v>15215100000</v>
      </c>
      <c r="N785" s="2">
        <v>15281500000</v>
      </c>
      <c r="O785" s="2">
        <v>15369700000</v>
      </c>
      <c r="P785" s="2">
        <v>15579200000</v>
      </c>
      <c r="Q785" s="2">
        <v>15753500000</v>
      </c>
      <c r="R785" s="2">
        <v>16020000000</v>
      </c>
      <c r="S785" s="2">
        <v>16279700000</v>
      </c>
      <c r="T785" s="2">
        <v>16640700000</v>
      </c>
      <c r="U785" s="2">
        <v>16990000000</v>
      </c>
      <c r="V785" s="2">
        <v>17457300000</v>
      </c>
      <c r="W785" s="2">
        <v>17907400000</v>
      </c>
      <c r="X785" s="2">
        <v>18453500000</v>
      </c>
      <c r="Y785" s="2">
        <v>18962800000</v>
      </c>
      <c r="Z785" s="2">
        <v>19581100000</v>
      </c>
      <c r="AA785" s="2">
        <v>20184600000</v>
      </c>
      <c r="AB785" s="2">
        <v>20958200000</v>
      </c>
      <c r="AC785" s="2">
        <v>21671700000</v>
      </c>
      <c r="AD785" s="2">
        <v>22494800000</v>
      </c>
      <c r="AE785" s="2">
        <v>23280600000</v>
      </c>
      <c r="AF785" s="2">
        <v>24203800000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442452000000</v>
      </c>
      <c r="D795" s="2">
        <v>436243000000</v>
      </c>
      <c r="E795" s="2">
        <v>430491000000</v>
      </c>
      <c r="F795" s="2">
        <v>448215000000</v>
      </c>
      <c r="G795" s="2">
        <v>437564000000</v>
      </c>
      <c r="H795" s="2">
        <v>419263000000</v>
      </c>
      <c r="I795" s="2">
        <v>405091000000</v>
      </c>
      <c r="J795" s="2">
        <v>399441000000</v>
      </c>
      <c r="K795" s="2">
        <v>403905000000</v>
      </c>
      <c r="L795" s="2">
        <v>401663000000</v>
      </c>
      <c r="M795" s="2">
        <v>403177000000</v>
      </c>
      <c r="N795" s="2">
        <v>406952000000</v>
      </c>
      <c r="O795" s="2">
        <v>409968000000</v>
      </c>
      <c r="P795" s="2">
        <v>411935000000</v>
      </c>
      <c r="Q795" s="2">
        <v>414664000000</v>
      </c>
      <c r="R795" s="2">
        <v>415112000000</v>
      </c>
      <c r="S795" s="2">
        <v>416098000000</v>
      </c>
      <c r="T795" s="2">
        <v>417525000000</v>
      </c>
      <c r="U795" s="2">
        <v>417025000000</v>
      </c>
      <c r="V795" s="2">
        <v>417605000000</v>
      </c>
      <c r="W795" s="2">
        <v>420947000000</v>
      </c>
      <c r="X795" s="2">
        <v>423719000000</v>
      </c>
      <c r="Y795" s="2">
        <v>424153000000</v>
      </c>
      <c r="Z795" s="2">
        <v>424221000000</v>
      </c>
      <c r="AA795" s="2">
        <v>424198000000</v>
      </c>
      <c r="AB795" s="2">
        <v>425226000000</v>
      </c>
      <c r="AC795" s="2">
        <v>427492000000</v>
      </c>
      <c r="AD795" s="2">
        <v>430489000000</v>
      </c>
      <c r="AE795" s="2">
        <v>431767000000</v>
      </c>
      <c r="AF795" s="2">
        <v>434721000000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395258000</v>
      </c>
      <c r="D805" s="2">
        <v>390249000</v>
      </c>
      <c r="E805" s="2">
        <v>399112000</v>
      </c>
      <c r="F805" s="2">
        <v>398347000</v>
      </c>
      <c r="G805" s="2">
        <v>394602000</v>
      </c>
      <c r="H805" s="2">
        <v>393443000</v>
      </c>
      <c r="I805" s="2">
        <v>393194000</v>
      </c>
      <c r="J805" s="2">
        <v>393626000</v>
      </c>
      <c r="K805" s="2">
        <v>391880000</v>
      </c>
      <c r="L805" s="2">
        <v>390944000</v>
      </c>
      <c r="M805" s="2">
        <v>388974000</v>
      </c>
      <c r="N805" s="2">
        <v>390671000</v>
      </c>
      <c r="O805" s="2">
        <v>392928000</v>
      </c>
      <c r="P805" s="2">
        <v>398284000</v>
      </c>
      <c r="Q805" s="2">
        <v>402739000</v>
      </c>
      <c r="R805" s="2">
        <v>409553000</v>
      </c>
      <c r="S805" s="2">
        <v>416191000</v>
      </c>
      <c r="T805" s="2">
        <v>425420000</v>
      </c>
      <c r="U805" s="2">
        <v>434351000</v>
      </c>
      <c r="V805" s="2">
        <v>446296000</v>
      </c>
      <c r="W805" s="2">
        <v>457803000</v>
      </c>
      <c r="X805" s="2">
        <v>471765000</v>
      </c>
      <c r="Y805" s="2">
        <v>484786000</v>
      </c>
      <c r="Z805" s="2">
        <v>500592000</v>
      </c>
      <c r="AA805" s="2">
        <v>516019000</v>
      </c>
      <c r="AB805" s="2">
        <v>535798000</v>
      </c>
      <c r="AC805" s="2">
        <v>554038000</v>
      </c>
      <c r="AD805" s="2">
        <v>575081000</v>
      </c>
      <c r="AE805" s="2">
        <v>595170000</v>
      </c>
      <c r="AF805" s="2">
        <v>618771000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11311300000</v>
      </c>
      <c r="D815" s="2">
        <v>11152600000</v>
      </c>
      <c r="E815" s="2">
        <v>11005500000</v>
      </c>
      <c r="F815" s="2">
        <v>11458600000</v>
      </c>
      <c r="G815" s="2">
        <v>11186400000</v>
      </c>
      <c r="H815" s="2">
        <v>10718500000</v>
      </c>
      <c r="I815" s="2">
        <v>10356200000</v>
      </c>
      <c r="J815" s="2">
        <v>10211700000</v>
      </c>
      <c r="K815" s="2">
        <v>10325800000</v>
      </c>
      <c r="L815" s="2">
        <v>10268500000</v>
      </c>
      <c r="M815" s="2">
        <v>10307200000</v>
      </c>
      <c r="N815" s="2">
        <v>10403700000</v>
      </c>
      <c r="O815" s="2">
        <v>10480800000</v>
      </c>
      <c r="P815" s="2">
        <v>10531100000</v>
      </c>
      <c r="Q815" s="2">
        <v>10600900000</v>
      </c>
      <c r="R815" s="2">
        <v>10612400000</v>
      </c>
      <c r="S815" s="2">
        <v>10637600000</v>
      </c>
      <c r="T815" s="2">
        <v>10674100000</v>
      </c>
      <c r="U815" s="2">
        <v>10661300000</v>
      </c>
      <c r="V815" s="2">
        <v>10676100000</v>
      </c>
      <c r="W815" s="2">
        <v>10761500000</v>
      </c>
      <c r="X815" s="2">
        <v>10832400000</v>
      </c>
      <c r="Y815" s="2">
        <v>10843500000</v>
      </c>
      <c r="Z815" s="2">
        <v>10845200000</v>
      </c>
      <c r="AA815" s="2">
        <v>10844700000</v>
      </c>
      <c r="AB815" s="2">
        <v>10870900000</v>
      </c>
      <c r="AC815" s="2">
        <v>10928900000</v>
      </c>
      <c r="AD815" s="2">
        <v>11005500000</v>
      </c>
      <c r="AE815" s="2">
        <v>11038100000</v>
      </c>
      <c r="AF815" s="2">
        <v>11113700000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381179000</v>
      </c>
      <c r="D825" s="2">
        <v>376349000</v>
      </c>
      <c r="E825" s="2">
        <v>384896000</v>
      </c>
      <c r="F825" s="2">
        <v>384158000</v>
      </c>
      <c r="G825" s="2">
        <v>380547000</v>
      </c>
      <c r="H825" s="2">
        <v>379429000</v>
      </c>
      <c r="I825" s="2">
        <v>379189000</v>
      </c>
      <c r="J825" s="2">
        <v>379606000</v>
      </c>
      <c r="K825" s="2">
        <v>377921000</v>
      </c>
      <c r="L825" s="2">
        <v>377019000</v>
      </c>
      <c r="M825" s="2">
        <v>375119000</v>
      </c>
      <c r="N825" s="2">
        <v>376756000</v>
      </c>
      <c r="O825" s="2">
        <v>378932000</v>
      </c>
      <c r="P825" s="2">
        <v>384097000</v>
      </c>
      <c r="Q825" s="2">
        <v>388394000</v>
      </c>
      <c r="R825" s="2">
        <v>394965000</v>
      </c>
      <c r="S825" s="2">
        <v>401367000</v>
      </c>
      <c r="T825" s="2">
        <v>410267000</v>
      </c>
      <c r="U825" s="2">
        <v>418880000</v>
      </c>
      <c r="V825" s="2">
        <v>430400000</v>
      </c>
      <c r="W825" s="2">
        <v>441497000</v>
      </c>
      <c r="X825" s="2">
        <v>454961000</v>
      </c>
      <c r="Y825" s="2">
        <v>467518000</v>
      </c>
      <c r="Z825" s="2">
        <v>482762000</v>
      </c>
      <c r="AA825" s="2">
        <v>497640000</v>
      </c>
      <c r="AB825" s="2">
        <v>516714000</v>
      </c>
      <c r="AC825" s="2">
        <v>534304000</v>
      </c>
      <c r="AD825" s="2">
        <v>554597000</v>
      </c>
      <c r="AE825" s="2">
        <v>573971000</v>
      </c>
      <c r="AF825" s="2">
        <v>596731000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10908400000</v>
      </c>
      <c r="D835" s="2">
        <v>10755300000</v>
      </c>
      <c r="E835" s="2">
        <v>10613500000</v>
      </c>
      <c r="F835" s="2">
        <v>11050500000</v>
      </c>
      <c r="G835" s="2">
        <v>10787900000</v>
      </c>
      <c r="H835" s="2">
        <v>10336700000</v>
      </c>
      <c r="I835" s="2">
        <v>9987290000</v>
      </c>
      <c r="J835" s="2">
        <v>9848010000</v>
      </c>
      <c r="K835" s="2">
        <v>9958050000</v>
      </c>
      <c r="L835" s="2">
        <v>9902790000</v>
      </c>
      <c r="M835" s="2">
        <v>9940110000</v>
      </c>
      <c r="N835" s="2">
        <v>10033200000</v>
      </c>
      <c r="O835" s="2">
        <v>10107500000</v>
      </c>
      <c r="P835" s="2">
        <v>10156000000</v>
      </c>
      <c r="Q835" s="2">
        <v>10223300000</v>
      </c>
      <c r="R835" s="2">
        <v>10234400000</v>
      </c>
      <c r="S835" s="2">
        <v>10258700000</v>
      </c>
      <c r="T835" s="2">
        <v>10293900000</v>
      </c>
      <c r="U835" s="2">
        <v>10281500000</v>
      </c>
      <c r="V835" s="2">
        <v>10295800000</v>
      </c>
      <c r="W835" s="2">
        <v>10378200000</v>
      </c>
      <c r="X835" s="2">
        <v>10446600000</v>
      </c>
      <c r="Y835" s="2">
        <v>10457300000</v>
      </c>
      <c r="Z835" s="2">
        <v>10458900000</v>
      </c>
      <c r="AA835" s="2">
        <v>10458400000</v>
      </c>
      <c r="AB835" s="2">
        <v>10483700000</v>
      </c>
      <c r="AC835" s="2">
        <v>10539600000</v>
      </c>
      <c r="AD835" s="2">
        <v>10613500000</v>
      </c>
      <c r="AE835" s="2">
        <v>10645000000</v>
      </c>
      <c r="AF835" s="2">
        <v>10717800000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5780470</v>
      </c>
      <c r="D845" s="2">
        <v>5707220</v>
      </c>
      <c r="E845" s="2">
        <v>5836830</v>
      </c>
      <c r="F845" s="2">
        <v>5825640</v>
      </c>
      <c r="G845" s="2">
        <v>5770870</v>
      </c>
      <c r="H845" s="2">
        <v>5753920</v>
      </c>
      <c r="I845" s="2">
        <v>5750290</v>
      </c>
      <c r="J845" s="2">
        <v>5756600</v>
      </c>
      <c r="K845" s="2">
        <v>5731060</v>
      </c>
      <c r="L845" s="2">
        <v>5717380</v>
      </c>
      <c r="M845" s="2">
        <v>5688570</v>
      </c>
      <c r="N845" s="2">
        <v>5713390</v>
      </c>
      <c r="O845" s="2">
        <v>5746390</v>
      </c>
      <c r="P845" s="2">
        <v>5824710</v>
      </c>
      <c r="Q845" s="2">
        <v>5889870</v>
      </c>
      <c r="R845" s="2">
        <v>5989520</v>
      </c>
      <c r="S845" s="2">
        <v>6086600</v>
      </c>
      <c r="T845" s="2">
        <v>6221570</v>
      </c>
      <c r="U845" s="2">
        <v>6352180</v>
      </c>
      <c r="V845" s="2">
        <v>6526880</v>
      </c>
      <c r="W845" s="2">
        <v>6695160</v>
      </c>
      <c r="X845" s="2">
        <v>6899340</v>
      </c>
      <c r="Y845" s="2">
        <v>7089770</v>
      </c>
      <c r="Z845" s="2">
        <v>7320930</v>
      </c>
      <c r="AA845" s="2">
        <v>7546550</v>
      </c>
      <c r="AB845" s="2">
        <v>7835800</v>
      </c>
      <c r="AC845" s="2">
        <v>8102550</v>
      </c>
      <c r="AD845" s="2">
        <v>8410290</v>
      </c>
      <c r="AE845" s="2">
        <v>8704090</v>
      </c>
      <c r="AF845" s="2">
        <v>9049240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165423000</v>
      </c>
      <c r="D855" s="2">
        <v>163101000</v>
      </c>
      <c r="E855" s="2">
        <v>160951000</v>
      </c>
      <c r="F855" s="2">
        <v>167577000</v>
      </c>
      <c r="G855" s="2">
        <v>163595000</v>
      </c>
      <c r="H855" s="2">
        <v>156753000</v>
      </c>
      <c r="I855" s="2">
        <v>151454000</v>
      </c>
      <c r="J855" s="2">
        <v>149342000</v>
      </c>
      <c r="K855" s="2">
        <v>151011000</v>
      </c>
      <c r="L855" s="2">
        <v>150173000</v>
      </c>
      <c r="M855" s="2">
        <v>150739000</v>
      </c>
      <c r="N855" s="2">
        <v>152150000</v>
      </c>
      <c r="O855" s="2">
        <v>153277000</v>
      </c>
      <c r="P855" s="2">
        <v>154013000</v>
      </c>
      <c r="Q855" s="2">
        <v>155033000</v>
      </c>
      <c r="R855" s="2">
        <v>155201000</v>
      </c>
      <c r="S855" s="2">
        <v>155569000</v>
      </c>
      <c r="T855" s="2">
        <v>156103000</v>
      </c>
      <c r="U855" s="2">
        <v>155916000</v>
      </c>
      <c r="V855" s="2">
        <v>156133000</v>
      </c>
      <c r="W855" s="2">
        <v>157382000</v>
      </c>
      <c r="X855" s="2">
        <v>158419000</v>
      </c>
      <c r="Y855" s="2">
        <v>158581000</v>
      </c>
      <c r="Z855" s="2">
        <v>158606000</v>
      </c>
      <c r="AA855" s="2">
        <v>158598000</v>
      </c>
      <c r="AB855" s="2">
        <v>158982000</v>
      </c>
      <c r="AC855" s="2">
        <v>159829000</v>
      </c>
      <c r="AD855" s="2">
        <v>160950000</v>
      </c>
      <c r="AE855" s="2">
        <v>161428000</v>
      </c>
      <c r="AF855" s="2">
        <v>162532000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292071000</v>
      </c>
      <c r="D865" s="2">
        <v>288370000</v>
      </c>
      <c r="E865" s="2">
        <v>294919000</v>
      </c>
      <c r="F865" s="2">
        <v>294353000</v>
      </c>
      <c r="G865" s="2">
        <v>291586000</v>
      </c>
      <c r="H865" s="2">
        <v>290730000</v>
      </c>
      <c r="I865" s="2">
        <v>290546000</v>
      </c>
      <c r="J865" s="2">
        <v>290865000</v>
      </c>
      <c r="K865" s="2">
        <v>289574000</v>
      </c>
      <c r="L865" s="2">
        <v>288883000</v>
      </c>
      <c r="M865" s="2">
        <v>287427000</v>
      </c>
      <c r="N865" s="2">
        <v>288682000</v>
      </c>
      <c r="O865" s="2">
        <v>290349000</v>
      </c>
      <c r="P865" s="2">
        <v>294307000</v>
      </c>
      <c r="Q865" s="2">
        <v>297599000</v>
      </c>
      <c r="R865" s="2">
        <v>302634000</v>
      </c>
      <c r="S865" s="2">
        <v>307539000</v>
      </c>
      <c r="T865" s="2">
        <v>314358000</v>
      </c>
      <c r="U865" s="2">
        <v>320958000</v>
      </c>
      <c r="V865" s="2">
        <v>329785000</v>
      </c>
      <c r="W865" s="2">
        <v>338288000</v>
      </c>
      <c r="X865" s="2">
        <v>348605000</v>
      </c>
      <c r="Y865" s="2">
        <v>358226000</v>
      </c>
      <c r="Z865" s="2">
        <v>369906000</v>
      </c>
      <c r="AA865" s="2">
        <v>381306000</v>
      </c>
      <c r="AB865" s="2">
        <v>395921000</v>
      </c>
      <c r="AC865" s="2">
        <v>409400000</v>
      </c>
      <c r="AD865" s="2">
        <v>424948000</v>
      </c>
      <c r="AE865" s="2">
        <v>439793000</v>
      </c>
      <c r="AF865" s="2">
        <v>457233000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8358340000</v>
      </c>
      <c r="D875" s="2">
        <v>8241060000</v>
      </c>
      <c r="E875" s="2">
        <v>8132390000</v>
      </c>
      <c r="F875" s="2">
        <v>8467210000</v>
      </c>
      <c r="G875" s="2">
        <v>8266020000</v>
      </c>
      <c r="H875" s="2">
        <v>7920290000</v>
      </c>
      <c r="I875" s="2">
        <v>7652550000</v>
      </c>
      <c r="J875" s="2">
        <v>7545830000</v>
      </c>
      <c r="K875" s="2">
        <v>7630150000</v>
      </c>
      <c r="L875" s="2">
        <v>7587810000</v>
      </c>
      <c r="M875" s="2">
        <v>7616400000</v>
      </c>
      <c r="N875" s="2">
        <v>7687710000</v>
      </c>
      <c r="O875" s="2">
        <v>7744690000</v>
      </c>
      <c r="P875" s="2">
        <v>7781860000</v>
      </c>
      <c r="Q875" s="2">
        <v>7833400000</v>
      </c>
      <c r="R875" s="2">
        <v>7841870000</v>
      </c>
      <c r="S875" s="2">
        <v>7860490000</v>
      </c>
      <c r="T875" s="2">
        <v>7887460000</v>
      </c>
      <c r="U875" s="2">
        <v>7878000000</v>
      </c>
      <c r="V875" s="2">
        <v>7888960000</v>
      </c>
      <c r="W875" s="2">
        <v>7952090000</v>
      </c>
      <c r="X875" s="2">
        <v>8004470000</v>
      </c>
      <c r="Y875" s="2">
        <v>8012650000</v>
      </c>
      <c r="Z875" s="2">
        <v>8013940000</v>
      </c>
      <c r="AA875" s="2">
        <v>8013520000</v>
      </c>
      <c r="AB875" s="2">
        <v>8032930000</v>
      </c>
      <c r="AC875" s="2">
        <v>8075740000</v>
      </c>
      <c r="AD875" s="2">
        <v>8132350000</v>
      </c>
      <c r="AE875" s="2">
        <v>8156490000</v>
      </c>
      <c r="AF875" s="2">
        <v>8212300000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62144100</v>
      </c>
      <c r="D885" s="2">
        <v>61356700</v>
      </c>
      <c r="E885" s="2">
        <v>62750100</v>
      </c>
      <c r="F885" s="2">
        <v>62629800</v>
      </c>
      <c r="G885" s="2">
        <v>62041000</v>
      </c>
      <c r="H885" s="2">
        <v>61858800</v>
      </c>
      <c r="I885" s="2">
        <v>61819700</v>
      </c>
      <c r="J885" s="2">
        <v>61887600</v>
      </c>
      <c r="K885" s="2">
        <v>61613000</v>
      </c>
      <c r="L885" s="2">
        <v>61465900</v>
      </c>
      <c r="M885" s="2">
        <v>61156200</v>
      </c>
      <c r="N885" s="2">
        <v>61423000</v>
      </c>
      <c r="O885" s="2">
        <v>61777800</v>
      </c>
      <c r="P885" s="2">
        <v>62619800</v>
      </c>
      <c r="Q885" s="2">
        <v>63320300</v>
      </c>
      <c r="R885" s="2">
        <v>64391600</v>
      </c>
      <c r="S885" s="2">
        <v>65435300</v>
      </c>
      <c r="T885" s="2">
        <v>66886300</v>
      </c>
      <c r="U885" s="2">
        <v>68290500</v>
      </c>
      <c r="V885" s="2">
        <v>70168600</v>
      </c>
      <c r="W885" s="2">
        <v>71977700</v>
      </c>
      <c r="X885" s="2">
        <v>74172900</v>
      </c>
      <c r="Y885" s="2">
        <v>76220100</v>
      </c>
      <c r="Z885" s="2">
        <v>78705200</v>
      </c>
      <c r="AA885" s="2">
        <v>81130800</v>
      </c>
      <c r="AB885" s="2">
        <v>84240400</v>
      </c>
      <c r="AC885" s="2">
        <v>87108300</v>
      </c>
      <c r="AD885" s="2">
        <v>90416600</v>
      </c>
      <c r="AE885" s="2">
        <v>93575200</v>
      </c>
      <c r="AF885" s="2">
        <v>97285800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1778410000</v>
      </c>
      <c r="D895" s="2">
        <v>1753460000</v>
      </c>
      <c r="E895" s="2">
        <v>1730330000</v>
      </c>
      <c r="F895" s="2">
        <v>1801570000</v>
      </c>
      <c r="G895" s="2">
        <v>1758770000</v>
      </c>
      <c r="H895" s="2">
        <v>1685210000</v>
      </c>
      <c r="I895" s="2">
        <v>1628240000</v>
      </c>
      <c r="J895" s="2">
        <v>1605530000</v>
      </c>
      <c r="K895" s="2">
        <v>1623470000</v>
      </c>
      <c r="L895" s="2">
        <v>1614460000</v>
      </c>
      <c r="M895" s="2">
        <v>1620550000</v>
      </c>
      <c r="N895" s="2">
        <v>1635720000</v>
      </c>
      <c r="O895" s="2">
        <v>1647840000</v>
      </c>
      <c r="P895" s="2">
        <v>1655750000</v>
      </c>
      <c r="Q895" s="2">
        <v>1666720000</v>
      </c>
      <c r="R895" s="2">
        <v>1668520000</v>
      </c>
      <c r="S895" s="2">
        <v>1672480000</v>
      </c>
      <c r="T895" s="2">
        <v>1678220000</v>
      </c>
      <c r="U895" s="2">
        <v>1676210000</v>
      </c>
      <c r="V895" s="2">
        <v>1678540000</v>
      </c>
      <c r="W895" s="2">
        <v>1691970000</v>
      </c>
      <c r="X895" s="2">
        <v>1703120000</v>
      </c>
      <c r="Y895" s="2">
        <v>1704860000</v>
      </c>
      <c r="Z895" s="2">
        <v>1705130000</v>
      </c>
      <c r="AA895" s="2">
        <v>1705040000</v>
      </c>
      <c r="AB895" s="2">
        <v>1709170000</v>
      </c>
      <c r="AC895" s="2">
        <v>1718280000</v>
      </c>
      <c r="AD895" s="2">
        <v>1730330000</v>
      </c>
      <c r="AE895" s="2">
        <v>1735460000</v>
      </c>
      <c r="AF895" s="2">
        <v>1747340000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50077100</v>
      </c>
      <c r="G905" s="2">
        <v>49606400</v>
      </c>
      <c r="H905" s="2">
        <v>49460700</v>
      </c>
      <c r="I905" s="2">
        <v>49429400</v>
      </c>
      <c r="J905" s="2">
        <v>49483700</v>
      </c>
      <c r="K905" s="2">
        <v>49264100</v>
      </c>
      <c r="L905" s="2">
        <v>49146500</v>
      </c>
      <c r="M905" s="2">
        <v>48898800</v>
      </c>
      <c r="N905" s="2">
        <v>49112200</v>
      </c>
      <c r="O905" s="2">
        <v>49395900</v>
      </c>
      <c r="P905" s="2">
        <v>50069200</v>
      </c>
      <c r="Q905" s="2">
        <v>50629300</v>
      </c>
      <c r="R905" s="2">
        <v>51485800</v>
      </c>
      <c r="S905" s="2">
        <v>52320300</v>
      </c>
      <c r="T905" s="2">
        <v>53480500</v>
      </c>
      <c r="U905" s="2">
        <v>54603200</v>
      </c>
      <c r="V905" s="2">
        <v>56105000</v>
      </c>
      <c r="W905" s="2">
        <v>57551500</v>
      </c>
      <c r="X905" s="2">
        <v>59306700</v>
      </c>
      <c r="Y905" s="2">
        <v>60943500</v>
      </c>
      <c r="Z905" s="2">
        <v>62930600</v>
      </c>
      <c r="AA905" s="2">
        <v>64870000</v>
      </c>
      <c r="AB905" s="2">
        <v>67356400</v>
      </c>
      <c r="AC905" s="2">
        <v>69649500</v>
      </c>
      <c r="AD905" s="2">
        <v>72294700</v>
      </c>
      <c r="AE905" s="2">
        <v>74820200</v>
      </c>
      <c r="AF905" s="2">
        <v>77787200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25490400</v>
      </c>
      <c r="D925" s="2">
        <v>25167400</v>
      </c>
      <c r="E925" s="2">
        <v>25738900</v>
      </c>
      <c r="F925" s="2">
        <v>25689600</v>
      </c>
      <c r="G925" s="2">
        <v>25448100</v>
      </c>
      <c r="H925" s="2">
        <v>25373300</v>
      </c>
      <c r="I925" s="2">
        <v>25357300</v>
      </c>
      <c r="J925" s="2">
        <v>25385100</v>
      </c>
      <c r="K925" s="2">
        <v>25272500</v>
      </c>
      <c r="L925" s="2">
        <v>25212200</v>
      </c>
      <c r="M925" s="2">
        <v>25085100</v>
      </c>
      <c r="N925" s="2">
        <v>25194600</v>
      </c>
      <c r="O925" s="2">
        <v>25340100</v>
      </c>
      <c r="P925" s="2">
        <v>25685500</v>
      </c>
      <c r="Q925" s="2">
        <v>25972800</v>
      </c>
      <c r="R925" s="2">
        <v>26412200</v>
      </c>
      <c r="S925" s="2">
        <v>26840300</v>
      </c>
      <c r="T925" s="2">
        <v>27435500</v>
      </c>
      <c r="U925" s="2">
        <v>28011500</v>
      </c>
      <c r="V925" s="2">
        <v>28781900</v>
      </c>
      <c r="W925" s="2">
        <v>29523900</v>
      </c>
      <c r="X925" s="2">
        <v>30424300</v>
      </c>
      <c r="Y925" s="2">
        <v>31264000</v>
      </c>
      <c r="Z925" s="2">
        <v>32283400</v>
      </c>
      <c r="AA925" s="2">
        <v>33278300</v>
      </c>
      <c r="AB925" s="2">
        <v>34553800</v>
      </c>
      <c r="AC925" s="2">
        <v>35730200</v>
      </c>
      <c r="AD925" s="2">
        <v>37087200</v>
      </c>
      <c r="AE925" s="2">
        <v>38382800</v>
      </c>
      <c r="AF925" s="2">
        <v>39904800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729471000</v>
      </c>
      <c r="D935" s="2">
        <v>719235000</v>
      </c>
      <c r="E935" s="2">
        <v>709751000</v>
      </c>
      <c r="F935" s="2">
        <v>738972000</v>
      </c>
      <c r="G935" s="2">
        <v>721413000</v>
      </c>
      <c r="H935" s="2">
        <v>691240000</v>
      </c>
      <c r="I935" s="2">
        <v>667873000</v>
      </c>
      <c r="J935" s="2">
        <v>658559000</v>
      </c>
      <c r="K935" s="2">
        <v>665918000</v>
      </c>
      <c r="L935" s="2">
        <v>662223000</v>
      </c>
      <c r="M935" s="2">
        <v>664718000</v>
      </c>
      <c r="N935" s="2">
        <v>670942000</v>
      </c>
      <c r="O935" s="2">
        <v>675914000</v>
      </c>
      <c r="P935" s="2">
        <v>679158000</v>
      </c>
      <c r="Q935" s="2">
        <v>683657000</v>
      </c>
      <c r="R935" s="2">
        <v>684396000</v>
      </c>
      <c r="S935" s="2">
        <v>686021000</v>
      </c>
      <c r="T935" s="2">
        <v>688374000</v>
      </c>
      <c r="U935" s="2">
        <v>687549000</v>
      </c>
      <c r="V935" s="2">
        <v>688506000</v>
      </c>
      <c r="W935" s="2">
        <v>694015000</v>
      </c>
      <c r="X935" s="2">
        <v>698587000</v>
      </c>
      <c r="Y935" s="2">
        <v>699301000</v>
      </c>
      <c r="Z935" s="2">
        <v>699413000</v>
      </c>
      <c r="AA935" s="2">
        <v>699377000</v>
      </c>
      <c r="AB935" s="2">
        <v>701071000</v>
      </c>
      <c r="AC935" s="2">
        <v>704807000</v>
      </c>
      <c r="AD935" s="2">
        <v>709748000</v>
      </c>
      <c r="AE935" s="2">
        <v>711854000</v>
      </c>
      <c r="AF935" s="2">
        <v>716725000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396025000</v>
      </c>
      <c r="D985" s="2">
        <v>442270000</v>
      </c>
      <c r="E985" s="2">
        <v>478437000</v>
      </c>
      <c r="F985" s="2">
        <v>513159000</v>
      </c>
      <c r="G985" s="2">
        <v>549740000</v>
      </c>
      <c r="H985" s="2">
        <v>588823000</v>
      </c>
      <c r="I985" s="2">
        <v>627457000</v>
      </c>
      <c r="J985" s="2">
        <v>664737000</v>
      </c>
      <c r="K985" s="2">
        <v>700047000</v>
      </c>
      <c r="L985" s="2">
        <v>733454000</v>
      </c>
      <c r="M985" s="2">
        <v>766314000</v>
      </c>
      <c r="N985" s="2">
        <v>800682000</v>
      </c>
      <c r="O985" s="2">
        <v>836208000</v>
      </c>
      <c r="P985" s="2">
        <v>871573000</v>
      </c>
      <c r="Q985" s="2">
        <v>906948000</v>
      </c>
      <c r="R985" s="2">
        <v>943341000</v>
      </c>
      <c r="S985" s="2">
        <v>980781000</v>
      </c>
      <c r="T985" s="2">
        <v>1018170000</v>
      </c>
      <c r="U985" s="2">
        <v>1055570000</v>
      </c>
      <c r="V985" s="2">
        <v>1094710000</v>
      </c>
      <c r="W985" s="2">
        <v>1133750000</v>
      </c>
      <c r="X985" s="2">
        <v>1172690000</v>
      </c>
      <c r="Y985" s="2">
        <v>1211790000</v>
      </c>
      <c r="Z985" s="2">
        <v>1250460000</v>
      </c>
      <c r="AA985" s="2">
        <v>1288840000</v>
      </c>
      <c r="AB985" s="2">
        <v>1327470000</v>
      </c>
      <c r="AC985" s="2">
        <v>1366770000</v>
      </c>
      <c r="AD985" s="2">
        <v>1406110000</v>
      </c>
      <c r="AE985" s="2">
        <v>1445400000</v>
      </c>
      <c r="AF985" s="2">
        <v>1486430000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984602000</v>
      </c>
      <c r="D995" s="2">
        <v>1013430000</v>
      </c>
      <c r="E995" s="2">
        <v>960708000</v>
      </c>
      <c r="F995" s="2">
        <v>954702000</v>
      </c>
      <c r="G995" s="2">
        <v>953611000</v>
      </c>
      <c r="H995" s="2">
        <v>944604000</v>
      </c>
      <c r="I995" s="2">
        <v>939866000</v>
      </c>
      <c r="J995" s="2">
        <v>932271000</v>
      </c>
      <c r="K995" s="2">
        <v>926633000</v>
      </c>
      <c r="L995" s="2">
        <v>922124000</v>
      </c>
      <c r="M995" s="2">
        <v>920622000</v>
      </c>
      <c r="N995" s="2">
        <v>919180000</v>
      </c>
      <c r="O995" s="2">
        <v>917897000</v>
      </c>
      <c r="P995" s="2">
        <v>915826000</v>
      </c>
      <c r="Q995" s="2">
        <v>914407000</v>
      </c>
      <c r="R995" s="2">
        <v>911832000</v>
      </c>
      <c r="S995" s="2">
        <v>910093000</v>
      </c>
      <c r="T995" s="2">
        <v>908250000</v>
      </c>
      <c r="U995" s="2">
        <v>906216000</v>
      </c>
      <c r="V995" s="2">
        <v>904350000</v>
      </c>
      <c r="W995" s="2">
        <v>902692000</v>
      </c>
      <c r="X995" s="2">
        <v>901542000</v>
      </c>
      <c r="Y995" s="2">
        <v>899879000</v>
      </c>
      <c r="Z995" s="2">
        <v>898412000</v>
      </c>
      <c r="AA995" s="2">
        <v>896668000</v>
      </c>
      <c r="AB995" s="2">
        <v>897465000</v>
      </c>
      <c r="AC995" s="2">
        <v>896052000</v>
      </c>
      <c r="AD995" s="2">
        <v>893260000</v>
      </c>
      <c r="AE995" s="2">
        <v>890919000</v>
      </c>
      <c r="AF995" s="2">
        <v>888465000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2911720000</v>
      </c>
      <c r="D999" s="2">
        <v>2996970000</v>
      </c>
      <c r="E999" s="2">
        <v>2841060000</v>
      </c>
      <c r="F999" s="2">
        <v>2823300000</v>
      </c>
      <c r="G999" s="2">
        <v>2820070000</v>
      </c>
      <c r="H999" s="2">
        <v>2793440000</v>
      </c>
      <c r="I999" s="2">
        <v>2779430000</v>
      </c>
      <c r="J999" s="2">
        <v>2756960000</v>
      </c>
      <c r="K999" s="2">
        <v>2740290000</v>
      </c>
      <c r="L999" s="2">
        <v>2726960000</v>
      </c>
      <c r="M999" s="2">
        <v>2722520000</v>
      </c>
      <c r="N999" s="2">
        <v>2718250000</v>
      </c>
      <c r="O999" s="2">
        <v>2714460000</v>
      </c>
      <c r="P999" s="2">
        <v>2708330000</v>
      </c>
      <c r="Q999" s="2">
        <v>2704140000</v>
      </c>
      <c r="R999" s="2">
        <v>2696520000</v>
      </c>
      <c r="S999" s="2">
        <v>2691380000</v>
      </c>
      <c r="T999" s="2">
        <v>2685930000</v>
      </c>
      <c r="U999" s="2">
        <v>2679910000</v>
      </c>
      <c r="V999" s="2">
        <v>2674390000</v>
      </c>
      <c r="W999" s="2">
        <v>2669490000</v>
      </c>
      <c r="X999" s="2">
        <v>2666090000</v>
      </c>
      <c r="Y999" s="2">
        <v>2661170000</v>
      </c>
      <c r="Z999" s="2">
        <v>2656830000</v>
      </c>
      <c r="AA999" s="2">
        <v>2651680000</v>
      </c>
      <c r="AB999" s="2">
        <v>2654040000</v>
      </c>
      <c r="AC999" s="2">
        <v>2649850000</v>
      </c>
      <c r="AD999" s="2">
        <v>2641600000</v>
      </c>
      <c r="AE999" s="2">
        <v>2634680000</v>
      </c>
      <c r="AF999" s="2">
        <v>2627420000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1310880000</v>
      </c>
      <c r="D1005" s="2">
        <v>1463950000</v>
      </c>
      <c r="E1005" s="2">
        <v>1583670000</v>
      </c>
      <c r="F1005" s="2">
        <v>1698600000</v>
      </c>
      <c r="G1005" s="2">
        <v>1819690000</v>
      </c>
      <c r="H1005" s="2">
        <v>1949060000</v>
      </c>
      <c r="I1005" s="2">
        <v>2076940000</v>
      </c>
      <c r="J1005" s="2">
        <v>2200340000</v>
      </c>
      <c r="K1005" s="2">
        <v>2317220000</v>
      </c>
      <c r="L1005" s="2">
        <v>2427800000</v>
      </c>
      <c r="M1005" s="2">
        <v>2536570000</v>
      </c>
      <c r="N1005" s="2">
        <v>2650330000</v>
      </c>
      <c r="O1005" s="2">
        <v>2767930000</v>
      </c>
      <c r="P1005" s="2">
        <v>2884990000</v>
      </c>
      <c r="Q1005" s="2">
        <v>3002080000</v>
      </c>
      <c r="R1005" s="2">
        <v>3122550000</v>
      </c>
      <c r="S1005" s="2">
        <v>3246480000</v>
      </c>
      <c r="T1005" s="2">
        <v>3370230000</v>
      </c>
      <c r="U1005" s="2">
        <v>3494040000</v>
      </c>
      <c r="V1005" s="2">
        <v>3623600000</v>
      </c>
      <c r="W1005" s="2">
        <v>3752810000</v>
      </c>
      <c r="X1005" s="2">
        <v>3881730000</v>
      </c>
      <c r="Y1005" s="2">
        <v>4011130000</v>
      </c>
      <c r="Z1005" s="2">
        <v>4139130000</v>
      </c>
      <c r="AA1005" s="2">
        <v>4266200000</v>
      </c>
      <c r="AB1005" s="2">
        <v>4394060000</v>
      </c>
      <c r="AC1005" s="2">
        <v>4524140000</v>
      </c>
      <c r="AD1005" s="2">
        <v>4654360000</v>
      </c>
      <c r="AE1005" s="2">
        <v>4784400000</v>
      </c>
      <c r="AF1005" s="2">
        <v>4920230000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3259120000</v>
      </c>
      <c r="D1015" s="2">
        <v>3354550000</v>
      </c>
      <c r="E1015" s="2">
        <v>3180040000</v>
      </c>
      <c r="F1015" s="2">
        <v>3160150000</v>
      </c>
      <c r="G1015" s="2">
        <v>3156540000</v>
      </c>
      <c r="H1015" s="2">
        <v>3126730000</v>
      </c>
      <c r="I1015" s="2">
        <v>3111050000</v>
      </c>
      <c r="J1015" s="2">
        <v>3085900000</v>
      </c>
      <c r="K1015" s="2">
        <v>3067240000</v>
      </c>
      <c r="L1015" s="2">
        <v>3052320000</v>
      </c>
      <c r="M1015" s="2">
        <v>3047350000</v>
      </c>
      <c r="N1015" s="2">
        <v>3042570000</v>
      </c>
      <c r="O1015" s="2">
        <v>3038320000</v>
      </c>
      <c r="P1015" s="2">
        <v>3031470000</v>
      </c>
      <c r="Q1015" s="2">
        <v>3026770000</v>
      </c>
      <c r="R1015" s="2">
        <v>3018250000</v>
      </c>
      <c r="S1015" s="2">
        <v>3012490000</v>
      </c>
      <c r="T1015" s="2">
        <v>3006390000</v>
      </c>
      <c r="U1015" s="2">
        <v>2999660000</v>
      </c>
      <c r="V1015" s="2">
        <v>2993480000</v>
      </c>
      <c r="W1015" s="2">
        <v>2988000000</v>
      </c>
      <c r="X1015" s="2">
        <v>2984190000</v>
      </c>
      <c r="Y1015" s="2">
        <v>2978680000</v>
      </c>
      <c r="Z1015" s="2">
        <v>2973830000</v>
      </c>
      <c r="AA1015" s="2">
        <v>2968050000</v>
      </c>
      <c r="AB1015" s="2">
        <v>2970690000</v>
      </c>
      <c r="AC1015" s="2">
        <v>2966010000</v>
      </c>
      <c r="AD1015" s="2">
        <v>2956780000</v>
      </c>
      <c r="AE1015" s="2">
        <v>2949030000</v>
      </c>
      <c r="AF1015" s="2">
        <v>2940900000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9638070000</v>
      </c>
      <c r="D1019" s="2">
        <v>9920270000</v>
      </c>
      <c r="E1019" s="2">
        <v>9404180000</v>
      </c>
      <c r="F1019" s="2">
        <v>9345380000</v>
      </c>
      <c r="G1019" s="2">
        <v>9334710000</v>
      </c>
      <c r="H1019" s="2">
        <v>9246540000</v>
      </c>
      <c r="I1019" s="2">
        <v>9200160000</v>
      </c>
      <c r="J1019" s="2">
        <v>9125810000</v>
      </c>
      <c r="K1019" s="2">
        <v>9070620000</v>
      </c>
      <c r="L1019" s="2">
        <v>9026480000</v>
      </c>
      <c r="M1019" s="2">
        <v>9011790000</v>
      </c>
      <c r="N1019" s="2">
        <v>8997660000</v>
      </c>
      <c r="O1019" s="2">
        <v>8985100000</v>
      </c>
      <c r="P1019" s="2">
        <v>8964830000</v>
      </c>
      <c r="Q1019" s="2">
        <v>8950940000</v>
      </c>
      <c r="R1019" s="2">
        <v>8925740000</v>
      </c>
      <c r="S1019" s="2">
        <v>8908720000</v>
      </c>
      <c r="T1019" s="2">
        <v>8890670000</v>
      </c>
      <c r="U1019" s="2">
        <v>8870760000</v>
      </c>
      <c r="V1019" s="2">
        <v>8852500000</v>
      </c>
      <c r="W1019" s="2">
        <v>8836270000</v>
      </c>
      <c r="X1019" s="2">
        <v>8825010000</v>
      </c>
      <c r="Y1019" s="2">
        <v>8808730000</v>
      </c>
      <c r="Z1019" s="2">
        <v>8794370000</v>
      </c>
      <c r="AA1019" s="2">
        <v>8777300000</v>
      </c>
      <c r="AB1019" s="2">
        <v>8785100000</v>
      </c>
      <c r="AC1019" s="2">
        <v>8771270000</v>
      </c>
      <c r="AD1019" s="2">
        <v>8743940000</v>
      </c>
      <c r="AE1019" s="2">
        <v>8721020000</v>
      </c>
      <c r="AF1019" s="2">
        <v>8697010000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9985630000</v>
      </c>
      <c r="D1025" s="2">
        <v>11151700000</v>
      </c>
      <c r="E1025" s="2">
        <v>12063600000</v>
      </c>
      <c r="F1025" s="2">
        <v>12939100000</v>
      </c>
      <c r="G1025" s="2">
        <v>13861500000</v>
      </c>
      <c r="H1025" s="2">
        <v>14847000000</v>
      </c>
      <c r="I1025" s="2">
        <v>15821100000</v>
      </c>
      <c r="J1025" s="2">
        <v>16761100000</v>
      </c>
      <c r="K1025" s="2">
        <v>17651500000</v>
      </c>
      <c r="L1025" s="2">
        <v>18493800000</v>
      </c>
      <c r="M1025" s="2">
        <v>19322400000</v>
      </c>
      <c r="N1025" s="2">
        <v>20188900000</v>
      </c>
      <c r="O1025" s="2">
        <v>21084700000</v>
      </c>
      <c r="P1025" s="2">
        <v>21976400000</v>
      </c>
      <c r="Q1025" s="2">
        <v>22868400000</v>
      </c>
      <c r="R1025" s="2">
        <v>23786000000</v>
      </c>
      <c r="S1025" s="2">
        <v>24730100000</v>
      </c>
      <c r="T1025" s="2">
        <v>25672700000</v>
      </c>
      <c r="U1025" s="2">
        <v>26615900000</v>
      </c>
      <c r="V1025" s="2">
        <v>27602800000</v>
      </c>
      <c r="W1025" s="2">
        <v>28587000000</v>
      </c>
      <c r="X1025" s="2">
        <v>29569100000</v>
      </c>
      <c r="Y1025" s="2">
        <v>30554900000</v>
      </c>
      <c r="Z1025" s="2">
        <v>31529900000</v>
      </c>
      <c r="AA1025" s="2">
        <v>32497800000</v>
      </c>
      <c r="AB1025" s="2">
        <v>33471800000</v>
      </c>
      <c r="AC1025" s="2">
        <v>34462700000</v>
      </c>
      <c r="AD1025" s="2">
        <v>35454700000</v>
      </c>
      <c r="AE1025" s="2">
        <v>36445200000</v>
      </c>
      <c r="AF1025" s="2">
        <v>37479900000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24826400000</v>
      </c>
      <c r="D1035" s="2">
        <v>25553300000</v>
      </c>
      <c r="E1035" s="2">
        <v>24223900000</v>
      </c>
      <c r="F1035" s="2">
        <v>24072500000</v>
      </c>
      <c r="G1035" s="2">
        <v>24045000000</v>
      </c>
      <c r="H1035" s="2">
        <v>23817900000</v>
      </c>
      <c r="I1035" s="2">
        <v>23698400000</v>
      </c>
      <c r="J1035" s="2">
        <v>23506900000</v>
      </c>
      <c r="K1035" s="2">
        <v>23364800000</v>
      </c>
      <c r="L1035" s="2">
        <v>23251000000</v>
      </c>
      <c r="M1035" s="2">
        <v>23213200000</v>
      </c>
      <c r="N1035" s="2">
        <v>23176800000</v>
      </c>
      <c r="O1035" s="2">
        <v>23144500000</v>
      </c>
      <c r="P1035" s="2">
        <v>23092200000</v>
      </c>
      <c r="Q1035" s="2">
        <v>23056500000</v>
      </c>
      <c r="R1035" s="2">
        <v>22991500000</v>
      </c>
      <c r="S1035" s="2">
        <v>22947700000</v>
      </c>
      <c r="T1035" s="2">
        <v>22901200000</v>
      </c>
      <c r="U1035" s="2">
        <v>22849900000</v>
      </c>
      <c r="V1035" s="2">
        <v>22802900000</v>
      </c>
      <c r="W1035" s="2">
        <v>22761100000</v>
      </c>
      <c r="X1035" s="2">
        <v>22732100000</v>
      </c>
      <c r="Y1035" s="2">
        <v>22690100000</v>
      </c>
      <c r="Z1035" s="2">
        <v>22653200000</v>
      </c>
      <c r="AA1035" s="2">
        <v>22609200000</v>
      </c>
      <c r="AB1035" s="2">
        <v>22629300000</v>
      </c>
      <c r="AC1035" s="2">
        <v>22593600000</v>
      </c>
      <c r="AD1035" s="2">
        <v>22523300000</v>
      </c>
      <c r="AE1035" s="2">
        <v>22464200000</v>
      </c>
      <c r="AF1035" s="2">
        <v>22402400000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73418100000</v>
      </c>
      <c r="D1039" s="2">
        <v>75567700000</v>
      </c>
      <c r="E1039" s="2">
        <v>71636400000</v>
      </c>
      <c r="F1039" s="2">
        <v>71188500000</v>
      </c>
      <c r="G1039" s="2">
        <v>71107200000</v>
      </c>
      <c r="H1039" s="2">
        <v>70435600000</v>
      </c>
      <c r="I1039" s="2">
        <v>70082300000</v>
      </c>
      <c r="J1039" s="2">
        <v>69515900000</v>
      </c>
      <c r="K1039" s="2">
        <v>69095600000</v>
      </c>
      <c r="L1039" s="2">
        <v>68759300000</v>
      </c>
      <c r="M1039" s="2">
        <v>68647400000</v>
      </c>
      <c r="N1039" s="2">
        <v>68539800000</v>
      </c>
      <c r="O1039" s="2">
        <v>68444100000</v>
      </c>
      <c r="P1039" s="2">
        <v>68289700000</v>
      </c>
      <c r="Q1039" s="2">
        <v>68183900000</v>
      </c>
      <c r="R1039" s="2">
        <v>67991900000</v>
      </c>
      <c r="S1039" s="2">
        <v>67862200000</v>
      </c>
      <c r="T1039" s="2">
        <v>67724800000</v>
      </c>
      <c r="U1039" s="2">
        <v>67573100000</v>
      </c>
      <c r="V1039" s="2">
        <v>67434000000</v>
      </c>
      <c r="W1039" s="2">
        <v>67310400000</v>
      </c>
      <c r="X1039" s="2">
        <v>67224600000</v>
      </c>
      <c r="Y1039" s="2">
        <v>67100600000</v>
      </c>
      <c r="Z1039" s="2">
        <v>66991200000</v>
      </c>
      <c r="AA1039" s="2">
        <v>66861200000</v>
      </c>
      <c r="AB1039" s="2">
        <v>66920600000</v>
      </c>
      <c r="AC1039" s="2">
        <v>66815200000</v>
      </c>
      <c r="AD1039" s="2">
        <v>66607100000</v>
      </c>
      <c r="AE1039" s="2">
        <v>66432500000</v>
      </c>
      <c r="AF1039" s="2">
        <v>66249500000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231848000</v>
      </c>
      <c r="D1045" s="2">
        <v>258922000</v>
      </c>
      <c r="E1045" s="2">
        <v>280095000</v>
      </c>
      <c r="F1045" s="2">
        <v>300423000</v>
      </c>
      <c r="G1045" s="2">
        <v>321839000</v>
      </c>
      <c r="H1045" s="2">
        <v>344720000</v>
      </c>
      <c r="I1045" s="2">
        <v>367338000</v>
      </c>
      <c r="J1045" s="2">
        <v>389162000</v>
      </c>
      <c r="K1045" s="2">
        <v>409834000</v>
      </c>
      <c r="L1045" s="2">
        <v>429392000</v>
      </c>
      <c r="M1045" s="2">
        <v>448630000</v>
      </c>
      <c r="N1045" s="2">
        <v>468750000</v>
      </c>
      <c r="O1045" s="2">
        <v>489548000</v>
      </c>
      <c r="P1045" s="2">
        <v>510252000</v>
      </c>
      <c r="Q1045" s="2">
        <v>530962000</v>
      </c>
      <c r="R1045" s="2">
        <v>552268000</v>
      </c>
      <c r="S1045" s="2">
        <v>574187000</v>
      </c>
      <c r="T1045" s="2">
        <v>596074000</v>
      </c>
      <c r="U1045" s="2">
        <v>617972000</v>
      </c>
      <c r="V1045" s="2">
        <v>640886000</v>
      </c>
      <c r="W1045" s="2">
        <v>663739000</v>
      </c>
      <c r="X1045" s="2">
        <v>686540000</v>
      </c>
      <c r="Y1045" s="2">
        <v>709428000</v>
      </c>
      <c r="Z1045" s="2">
        <v>732066000</v>
      </c>
      <c r="AA1045" s="2">
        <v>754539000</v>
      </c>
      <c r="AB1045" s="2">
        <v>777154000</v>
      </c>
      <c r="AC1045" s="2">
        <v>800161000</v>
      </c>
      <c r="AD1045" s="2">
        <v>823192000</v>
      </c>
      <c r="AE1045" s="2">
        <v>846192000</v>
      </c>
      <c r="AF1045" s="2">
        <v>870215000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576424000</v>
      </c>
      <c r="D1055" s="2">
        <v>593301000</v>
      </c>
      <c r="E1055" s="2">
        <v>562436000</v>
      </c>
      <c r="F1055" s="2">
        <v>558919000</v>
      </c>
      <c r="G1055" s="2">
        <v>558281000</v>
      </c>
      <c r="H1055" s="2">
        <v>553008000</v>
      </c>
      <c r="I1055" s="2">
        <v>550234000</v>
      </c>
      <c r="J1055" s="2">
        <v>545787000</v>
      </c>
      <c r="K1055" s="2">
        <v>542487000</v>
      </c>
      <c r="L1055" s="2">
        <v>539847000</v>
      </c>
      <c r="M1055" s="2">
        <v>538968000</v>
      </c>
      <c r="N1055" s="2">
        <v>538123000</v>
      </c>
      <c r="O1055" s="2">
        <v>537372000</v>
      </c>
      <c r="P1055" s="2">
        <v>536160000</v>
      </c>
      <c r="Q1055" s="2">
        <v>535329000</v>
      </c>
      <c r="R1055" s="2">
        <v>533822000</v>
      </c>
      <c r="S1055" s="2">
        <v>532804000</v>
      </c>
      <c r="T1055" s="2">
        <v>531724000</v>
      </c>
      <c r="U1055" s="2">
        <v>530534000</v>
      </c>
      <c r="V1055" s="2">
        <v>529441000</v>
      </c>
      <c r="W1055" s="2">
        <v>528471000</v>
      </c>
      <c r="X1055" s="2">
        <v>527797000</v>
      </c>
      <c r="Y1055" s="2">
        <v>526824000</v>
      </c>
      <c r="Z1055" s="2">
        <v>525965000</v>
      </c>
      <c r="AA1055" s="2">
        <v>524944000</v>
      </c>
      <c r="AB1055" s="2">
        <v>525411000</v>
      </c>
      <c r="AC1055" s="2">
        <v>524583000</v>
      </c>
      <c r="AD1055" s="2">
        <v>522949000</v>
      </c>
      <c r="AE1055" s="2">
        <v>521578000</v>
      </c>
      <c r="AF1055" s="2">
        <v>520142000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1704630000</v>
      </c>
      <c r="D1059" s="2">
        <v>1754540000</v>
      </c>
      <c r="E1059" s="2">
        <v>1663270000</v>
      </c>
      <c r="F1059" s="2">
        <v>1652870000</v>
      </c>
      <c r="G1059" s="2">
        <v>1650980000</v>
      </c>
      <c r="H1059" s="2">
        <v>1635390000</v>
      </c>
      <c r="I1059" s="2">
        <v>1627180000</v>
      </c>
      <c r="J1059" s="2">
        <v>1614030000</v>
      </c>
      <c r="K1059" s="2">
        <v>1604270000</v>
      </c>
      <c r="L1059" s="2">
        <v>1596460000</v>
      </c>
      <c r="M1059" s="2">
        <v>1593870000</v>
      </c>
      <c r="N1059" s="2">
        <v>1591370000</v>
      </c>
      <c r="O1059" s="2">
        <v>1589150000</v>
      </c>
      <c r="P1059" s="2">
        <v>1585560000</v>
      </c>
      <c r="Q1059" s="2">
        <v>1583110000</v>
      </c>
      <c r="R1059" s="2">
        <v>1578650000</v>
      </c>
      <c r="S1059" s="2">
        <v>1575640000</v>
      </c>
      <c r="T1059" s="2">
        <v>1572450000</v>
      </c>
      <c r="U1059" s="2">
        <v>1568920000</v>
      </c>
      <c r="V1059" s="2">
        <v>1565690000</v>
      </c>
      <c r="W1059" s="2">
        <v>1562820000</v>
      </c>
      <c r="X1059" s="2">
        <v>1560830000</v>
      </c>
      <c r="Y1059" s="2">
        <v>1557950000</v>
      </c>
      <c r="Z1059" s="2">
        <v>1555410000</v>
      </c>
      <c r="AA1059" s="2">
        <v>1552390000</v>
      </c>
      <c r="AB1059" s="2">
        <v>1553770000</v>
      </c>
      <c r="AC1059" s="2">
        <v>1551330000</v>
      </c>
      <c r="AD1059" s="2">
        <v>1546490000</v>
      </c>
      <c r="AE1059" s="2">
        <v>1542440000</v>
      </c>
      <c r="AF1059" s="2">
        <v>1538190000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221014000</v>
      </c>
      <c r="D1065" s="2">
        <v>246822000</v>
      </c>
      <c r="E1065" s="2">
        <v>267006000</v>
      </c>
      <c r="F1065" s="2">
        <v>286384000</v>
      </c>
      <c r="G1065" s="2">
        <v>306799000</v>
      </c>
      <c r="H1065" s="2">
        <v>328611000</v>
      </c>
      <c r="I1065" s="2">
        <v>350172000</v>
      </c>
      <c r="J1065" s="2">
        <v>370977000</v>
      </c>
      <c r="K1065" s="2">
        <v>390683000</v>
      </c>
      <c r="L1065" s="2">
        <v>409326000</v>
      </c>
      <c r="M1065" s="2">
        <v>427665000</v>
      </c>
      <c r="N1065" s="2">
        <v>446845000</v>
      </c>
      <c r="O1065" s="2">
        <v>466671000</v>
      </c>
      <c r="P1065" s="2">
        <v>486408000</v>
      </c>
      <c r="Q1065" s="2">
        <v>506150000</v>
      </c>
      <c r="R1065" s="2">
        <v>526460000</v>
      </c>
      <c r="S1065" s="2">
        <v>547355000</v>
      </c>
      <c r="T1065" s="2">
        <v>568219000</v>
      </c>
      <c r="U1065" s="2">
        <v>589094000</v>
      </c>
      <c r="V1065" s="2">
        <v>610937000</v>
      </c>
      <c r="W1065" s="2">
        <v>632722000</v>
      </c>
      <c r="X1065" s="2">
        <v>654458000</v>
      </c>
      <c r="Y1065" s="2">
        <v>676276000</v>
      </c>
      <c r="Z1065" s="2">
        <v>697856000</v>
      </c>
      <c r="AA1065" s="2">
        <v>719279000</v>
      </c>
      <c r="AB1065" s="2">
        <v>740837000</v>
      </c>
      <c r="AC1065" s="2">
        <v>762769000</v>
      </c>
      <c r="AD1065" s="2">
        <v>784724000</v>
      </c>
      <c r="AE1065" s="2">
        <v>806648000</v>
      </c>
      <c r="AF1065" s="2">
        <v>829549000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549487000</v>
      </c>
      <c r="D1075" s="2">
        <v>565576000</v>
      </c>
      <c r="E1075" s="2">
        <v>536153000</v>
      </c>
      <c r="F1075" s="2">
        <v>532801000</v>
      </c>
      <c r="G1075" s="2">
        <v>532192000</v>
      </c>
      <c r="H1075" s="2">
        <v>527165000</v>
      </c>
      <c r="I1075" s="2">
        <v>524521000</v>
      </c>
      <c r="J1075" s="2">
        <v>520282000</v>
      </c>
      <c r="K1075" s="2">
        <v>517136000</v>
      </c>
      <c r="L1075" s="2">
        <v>514619000</v>
      </c>
      <c r="M1075" s="2">
        <v>513781000</v>
      </c>
      <c r="N1075" s="2">
        <v>512976000</v>
      </c>
      <c r="O1075" s="2">
        <v>512260000</v>
      </c>
      <c r="P1075" s="2">
        <v>511105000</v>
      </c>
      <c r="Q1075" s="2">
        <v>510313000</v>
      </c>
      <c r="R1075" s="2">
        <v>508876000</v>
      </c>
      <c r="S1075" s="2">
        <v>507905000</v>
      </c>
      <c r="T1075" s="2">
        <v>506876000</v>
      </c>
      <c r="U1075" s="2">
        <v>505741000</v>
      </c>
      <c r="V1075" s="2">
        <v>504700000</v>
      </c>
      <c r="W1075" s="2">
        <v>503775000</v>
      </c>
      <c r="X1075" s="2">
        <v>503133000</v>
      </c>
      <c r="Y1075" s="2">
        <v>502205000</v>
      </c>
      <c r="Z1075" s="2">
        <v>501386000</v>
      </c>
      <c r="AA1075" s="2">
        <v>500413000</v>
      </c>
      <c r="AB1075" s="2">
        <v>500858000</v>
      </c>
      <c r="AC1075" s="2">
        <v>500069000</v>
      </c>
      <c r="AD1075" s="2">
        <v>498511000</v>
      </c>
      <c r="AE1075" s="2">
        <v>497205000</v>
      </c>
      <c r="AF1075" s="2">
        <v>495835000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1624970000</v>
      </c>
      <c r="D1079" s="2">
        <v>1672550000</v>
      </c>
      <c r="E1079" s="2">
        <v>1585540000</v>
      </c>
      <c r="F1079" s="2">
        <v>1575630000</v>
      </c>
      <c r="G1079" s="2">
        <v>1573830000</v>
      </c>
      <c r="H1079" s="2">
        <v>1558960000</v>
      </c>
      <c r="I1079" s="2">
        <v>1551140000</v>
      </c>
      <c r="J1079" s="2">
        <v>1538610000</v>
      </c>
      <c r="K1079" s="2">
        <v>1529300000</v>
      </c>
      <c r="L1079" s="2">
        <v>1521860000</v>
      </c>
      <c r="M1079" s="2">
        <v>1519380000</v>
      </c>
      <c r="N1079" s="2">
        <v>1517000000</v>
      </c>
      <c r="O1079" s="2">
        <v>1514890000</v>
      </c>
      <c r="P1079" s="2">
        <v>1511470000</v>
      </c>
      <c r="Q1079" s="2">
        <v>1509130000</v>
      </c>
      <c r="R1079" s="2">
        <v>1504880000</v>
      </c>
      <c r="S1079" s="2">
        <v>1502010000</v>
      </c>
      <c r="T1079" s="2">
        <v>1498960000</v>
      </c>
      <c r="U1079" s="2">
        <v>1495610000</v>
      </c>
      <c r="V1079" s="2">
        <v>1492530000</v>
      </c>
      <c r="W1079" s="2">
        <v>1489790000</v>
      </c>
      <c r="X1079" s="2">
        <v>1487890000</v>
      </c>
      <c r="Y1079" s="2">
        <v>1485150000</v>
      </c>
      <c r="Z1079" s="2">
        <v>1482730000</v>
      </c>
      <c r="AA1079" s="2">
        <v>1479850000</v>
      </c>
      <c r="AB1079" s="2">
        <v>1481170000</v>
      </c>
      <c r="AC1079" s="2">
        <v>1478830000</v>
      </c>
      <c r="AD1079" s="2">
        <v>1474230000</v>
      </c>
      <c r="AE1079" s="2">
        <v>1470360000</v>
      </c>
      <c r="AF1079" s="2">
        <v>1466310000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196025000</v>
      </c>
      <c r="D1085" s="2">
        <v>218915000</v>
      </c>
      <c r="E1085" s="2">
        <v>236817000</v>
      </c>
      <c r="F1085" s="2">
        <v>254004000</v>
      </c>
      <c r="G1085" s="2">
        <v>272111000</v>
      </c>
      <c r="H1085" s="2">
        <v>291456000</v>
      </c>
      <c r="I1085" s="2">
        <v>310579000</v>
      </c>
      <c r="J1085" s="2">
        <v>329032000</v>
      </c>
      <c r="K1085" s="2">
        <v>346510000</v>
      </c>
      <c r="L1085" s="2">
        <v>363046000</v>
      </c>
      <c r="M1085" s="2">
        <v>379311000</v>
      </c>
      <c r="N1085" s="2">
        <v>396322000</v>
      </c>
      <c r="O1085" s="2">
        <v>413907000</v>
      </c>
      <c r="P1085" s="2">
        <v>431412000</v>
      </c>
      <c r="Q1085" s="2">
        <v>448922000</v>
      </c>
      <c r="R1085" s="2">
        <v>466935000</v>
      </c>
      <c r="S1085" s="2">
        <v>485468000</v>
      </c>
      <c r="T1085" s="2">
        <v>503973000</v>
      </c>
      <c r="U1085" s="2">
        <v>522488000</v>
      </c>
      <c r="V1085" s="2">
        <v>541861000</v>
      </c>
      <c r="W1085" s="2">
        <v>561183000</v>
      </c>
      <c r="X1085" s="2">
        <v>580461000</v>
      </c>
      <c r="Y1085" s="2">
        <v>599812000</v>
      </c>
      <c r="Z1085" s="2">
        <v>618953000</v>
      </c>
      <c r="AA1085" s="2">
        <v>637953000</v>
      </c>
      <c r="AB1085" s="2">
        <v>657073000</v>
      </c>
      <c r="AC1085" s="2">
        <v>676526000</v>
      </c>
      <c r="AD1085" s="2">
        <v>695998000</v>
      </c>
      <c r="AE1085" s="2">
        <v>715444000</v>
      </c>
      <c r="AF1085" s="2">
        <v>735756000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487359000</v>
      </c>
      <c r="D1095" s="2">
        <v>501629000</v>
      </c>
      <c r="E1095" s="2">
        <v>475532000</v>
      </c>
      <c r="F1095" s="2">
        <v>472559000</v>
      </c>
      <c r="G1095" s="2">
        <v>472019000</v>
      </c>
      <c r="H1095" s="2">
        <v>467561000</v>
      </c>
      <c r="I1095" s="2">
        <v>465216000</v>
      </c>
      <c r="J1095" s="2">
        <v>461456000</v>
      </c>
      <c r="K1095" s="2">
        <v>458666000</v>
      </c>
      <c r="L1095" s="2">
        <v>456433000</v>
      </c>
      <c r="M1095" s="2">
        <v>455690000</v>
      </c>
      <c r="N1095" s="2">
        <v>454976000</v>
      </c>
      <c r="O1095" s="2">
        <v>454341000</v>
      </c>
      <c r="P1095" s="2">
        <v>453316000</v>
      </c>
      <c r="Q1095" s="2">
        <v>452614000</v>
      </c>
      <c r="R1095" s="2">
        <v>451339000</v>
      </c>
      <c r="S1095" s="2">
        <v>450479000</v>
      </c>
      <c r="T1095" s="2">
        <v>449566000</v>
      </c>
      <c r="U1095" s="2">
        <v>448559000</v>
      </c>
      <c r="V1095" s="2">
        <v>447636000</v>
      </c>
      <c r="W1095" s="2">
        <v>446815000</v>
      </c>
      <c r="X1095" s="2">
        <v>446246000</v>
      </c>
      <c r="Y1095" s="2">
        <v>445423000</v>
      </c>
      <c r="Z1095" s="2">
        <v>444697000</v>
      </c>
      <c r="AA1095" s="2">
        <v>443833000</v>
      </c>
      <c r="AB1095" s="2">
        <v>444228000</v>
      </c>
      <c r="AC1095" s="2">
        <v>443528000</v>
      </c>
      <c r="AD1095" s="2">
        <v>442147000</v>
      </c>
      <c r="AE1095" s="2">
        <v>440988000</v>
      </c>
      <c r="AF1095" s="2">
        <v>439773000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1441250000</v>
      </c>
      <c r="D1099" s="2">
        <v>1483440000</v>
      </c>
      <c r="E1099" s="2">
        <v>1406270000</v>
      </c>
      <c r="F1099" s="2">
        <v>1397480000</v>
      </c>
      <c r="G1099" s="2">
        <v>1395880000</v>
      </c>
      <c r="H1099" s="2">
        <v>1382700000</v>
      </c>
      <c r="I1099" s="2">
        <v>1375760000</v>
      </c>
      <c r="J1099" s="2">
        <v>1364640000</v>
      </c>
      <c r="K1099" s="2">
        <v>1356390000</v>
      </c>
      <c r="L1099" s="2">
        <v>1349790000</v>
      </c>
      <c r="M1099" s="2">
        <v>1347590000</v>
      </c>
      <c r="N1099" s="2">
        <v>1345480000</v>
      </c>
      <c r="O1099" s="2">
        <v>1343600000</v>
      </c>
      <c r="P1099" s="2">
        <v>1340570000</v>
      </c>
      <c r="Q1099" s="2">
        <v>1338500000</v>
      </c>
      <c r="R1099" s="2">
        <v>1334730000</v>
      </c>
      <c r="S1099" s="2">
        <v>1332180000</v>
      </c>
      <c r="T1099" s="2">
        <v>1329480000</v>
      </c>
      <c r="U1099" s="2">
        <v>1326510000</v>
      </c>
      <c r="V1099" s="2">
        <v>1323770000</v>
      </c>
      <c r="W1099" s="2">
        <v>1321350000</v>
      </c>
      <c r="X1099" s="2">
        <v>1319660000</v>
      </c>
      <c r="Y1099" s="2">
        <v>1317230000</v>
      </c>
      <c r="Z1099" s="2">
        <v>1315080000</v>
      </c>
      <c r="AA1099" s="2">
        <v>1312530000</v>
      </c>
      <c r="AB1099" s="2">
        <v>1313700000</v>
      </c>
      <c r="AC1099" s="2">
        <v>1311630000</v>
      </c>
      <c r="AD1099" s="2">
        <v>1307540000</v>
      </c>
      <c r="AE1099" s="2">
        <v>1304110000</v>
      </c>
      <c r="AF1099" s="2">
        <v>1300520000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168239000</v>
      </c>
      <c r="D1105" s="2">
        <v>187885000</v>
      </c>
      <c r="E1105" s="2">
        <v>203250000</v>
      </c>
      <c r="F1105" s="2">
        <v>218001000</v>
      </c>
      <c r="G1105" s="2">
        <v>233541000</v>
      </c>
      <c r="H1105" s="2">
        <v>250144000</v>
      </c>
      <c r="I1105" s="2">
        <v>266557000</v>
      </c>
      <c r="J1105" s="2">
        <v>282394000</v>
      </c>
      <c r="K1105" s="2">
        <v>297395000</v>
      </c>
      <c r="L1105" s="2">
        <v>311587000</v>
      </c>
      <c r="M1105" s="2">
        <v>325546000</v>
      </c>
      <c r="N1105" s="2">
        <v>340146000</v>
      </c>
      <c r="O1105" s="2">
        <v>355239000</v>
      </c>
      <c r="P1105" s="2">
        <v>370262000</v>
      </c>
      <c r="Q1105" s="2">
        <v>385290000</v>
      </c>
      <c r="R1105" s="2">
        <v>400751000</v>
      </c>
      <c r="S1105" s="2">
        <v>416656000</v>
      </c>
      <c r="T1105" s="2">
        <v>432538000</v>
      </c>
      <c r="U1105" s="2">
        <v>448429000</v>
      </c>
      <c r="V1105" s="2">
        <v>465056000</v>
      </c>
      <c r="W1105" s="2">
        <v>481639000</v>
      </c>
      <c r="X1105" s="2">
        <v>498185000</v>
      </c>
      <c r="Y1105" s="2">
        <v>514793000</v>
      </c>
      <c r="Z1105" s="2">
        <v>531221000</v>
      </c>
      <c r="AA1105" s="2">
        <v>547528000</v>
      </c>
      <c r="AB1105" s="2">
        <v>563938000</v>
      </c>
      <c r="AC1105" s="2">
        <v>580633000</v>
      </c>
      <c r="AD1105" s="2">
        <v>597346000</v>
      </c>
      <c r="AE1105" s="2">
        <v>614035000</v>
      </c>
      <c r="AF1105" s="2">
        <v>631468000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418279000</v>
      </c>
      <c r="D1115" s="2">
        <v>430526000</v>
      </c>
      <c r="E1115" s="2">
        <v>408129000</v>
      </c>
      <c r="F1115" s="2">
        <v>405577000</v>
      </c>
      <c r="G1115" s="2">
        <v>405114000</v>
      </c>
      <c r="H1115" s="2">
        <v>401288000</v>
      </c>
      <c r="I1115" s="2">
        <v>399275000</v>
      </c>
      <c r="J1115" s="2">
        <v>396048000</v>
      </c>
      <c r="K1115" s="2">
        <v>393653000</v>
      </c>
      <c r="L1115" s="2">
        <v>391737000</v>
      </c>
      <c r="M1115" s="2">
        <v>391100000</v>
      </c>
      <c r="N1115" s="2">
        <v>390487000</v>
      </c>
      <c r="O1115" s="2">
        <v>389942000</v>
      </c>
      <c r="P1115" s="2">
        <v>389062000</v>
      </c>
      <c r="Q1115" s="2">
        <v>388459000</v>
      </c>
      <c r="R1115" s="2">
        <v>387365000</v>
      </c>
      <c r="S1115" s="2">
        <v>386626000</v>
      </c>
      <c r="T1115" s="2">
        <v>385843000</v>
      </c>
      <c r="U1115" s="2">
        <v>384979000</v>
      </c>
      <c r="V1115" s="2">
        <v>384187000</v>
      </c>
      <c r="W1115" s="2">
        <v>383482000</v>
      </c>
      <c r="X1115" s="2">
        <v>382994000</v>
      </c>
      <c r="Y1115" s="2">
        <v>382287000</v>
      </c>
      <c r="Z1115" s="2">
        <v>381664000</v>
      </c>
      <c r="AA1115" s="2">
        <v>380923000</v>
      </c>
      <c r="AB1115" s="2">
        <v>381262000</v>
      </c>
      <c r="AC1115" s="2">
        <v>380661000</v>
      </c>
      <c r="AD1115" s="2">
        <v>379476000</v>
      </c>
      <c r="AE1115" s="2">
        <v>378481000</v>
      </c>
      <c r="AF1115" s="2">
        <v>377438000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1236960000</v>
      </c>
      <c r="D1119" s="2">
        <v>1273180000</v>
      </c>
      <c r="E1119" s="2">
        <v>1206940000</v>
      </c>
      <c r="F1119" s="2">
        <v>1199400000</v>
      </c>
      <c r="G1119" s="2">
        <v>1198030000</v>
      </c>
      <c r="H1119" s="2">
        <v>1186710000</v>
      </c>
      <c r="I1119" s="2">
        <v>1180760000</v>
      </c>
      <c r="J1119" s="2">
        <v>1171220000</v>
      </c>
      <c r="K1119" s="2">
        <v>1164130000</v>
      </c>
      <c r="L1119" s="2">
        <v>1158470000</v>
      </c>
      <c r="M1119" s="2">
        <v>1156580000</v>
      </c>
      <c r="N1119" s="2">
        <v>1154770000</v>
      </c>
      <c r="O1119" s="2">
        <v>1153160000</v>
      </c>
      <c r="P1119" s="2">
        <v>1150560000</v>
      </c>
      <c r="Q1119" s="2">
        <v>1148770000</v>
      </c>
      <c r="R1119" s="2">
        <v>1145540000</v>
      </c>
      <c r="S1119" s="2">
        <v>1143350000</v>
      </c>
      <c r="T1119" s="2">
        <v>1141040000</v>
      </c>
      <c r="U1119" s="2">
        <v>1138480000</v>
      </c>
      <c r="V1119" s="2">
        <v>1136140000</v>
      </c>
      <c r="W1119" s="2">
        <v>1134060000</v>
      </c>
      <c r="X1119" s="2">
        <v>1132610000</v>
      </c>
      <c r="Y1119" s="2">
        <v>1130520000</v>
      </c>
      <c r="Z1119" s="2">
        <v>1128680000</v>
      </c>
      <c r="AA1119" s="2">
        <v>1126490000</v>
      </c>
      <c r="AB1119" s="2">
        <v>1127490000</v>
      </c>
      <c r="AC1119" s="2">
        <v>1125710000</v>
      </c>
      <c r="AD1119" s="2">
        <v>1122210000</v>
      </c>
      <c r="AE1119" s="2">
        <v>1119270000</v>
      </c>
      <c r="AF1119" s="2">
        <v>1116180000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38313700</v>
      </c>
      <c r="D1125" s="2">
        <v>42787700</v>
      </c>
      <c r="E1125" s="2">
        <v>46286700</v>
      </c>
      <c r="F1125" s="2">
        <v>49645900</v>
      </c>
      <c r="G1125" s="2">
        <v>53185000</v>
      </c>
      <c r="H1125" s="2">
        <v>56966100</v>
      </c>
      <c r="I1125" s="2">
        <v>60703800</v>
      </c>
      <c r="J1125" s="2">
        <v>64310400</v>
      </c>
      <c r="K1125" s="2">
        <v>67726600</v>
      </c>
      <c r="L1125" s="2">
        <v>70958600</v>
      </c>
      <c r="M1125" s="2">
        <v>74137600</v>
      </c>
      <c r="N1125" s="2">
        <v>77462600</v>
      </c>
      <c r="O1125" s="2">
        <v>80899600</v>
      </c>
      <c r="P1125" s="2">
        <v>84321000</v>
      </c>
      <c r="Q1125" s="2">
        <v>87743300</v>
      </c>
      <c r="R1125" s="2">
        <v>91264200</v>
      </c>
      <c r="S1125" s="2">
        <v>94886400</v>
      </c>
      <c r="T1125" s="2">
        <v>98503300</v>
      </c>
      <c r="U1125" s="2">
        <v>102122000</v>
      </c>
      <c r="V1125" s="2">
        <v>105909000</v>
      </c>
      <c r="W1125" s="2">
        <v>109685000</v>
      </c>
      <c r="X1125" s="2">
        <v>113453000</v>
      </c>
      <c r="Y1125" s="2">
        <v>117235000</v>
      </c>
      <c r="Z1125" s="2">
        <v>120977000</v>
      </c>
      <c r="AA1125" s="2">
        <v>124690000</v>
      </c>
      <c r="AB1125" s="2">
        <v>128427000</v>
      </c>
      <c r="AC1125" s="2">
        <v>132229000</v>
      </c>
      <c r="AD1125" s="2">
        <v>136035000</v>
      </c>
      <c r="AE1125" s="2">
        <v>139836000</v>
      </c>
      <c r="AF1125" s="2">
        <v>143806000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95256000</v>
      </c>
      <c r="D1135" s="2">
        <v>98045100</v>
      </c>
      <c r="E1135" s="2">
        <v>92944400</v>
      </c>
      <c r="F1135" s="2">
        <v>92363300</v>
      </c>
      <c r="G1135" s="2">
        <v>92257800</v>
      </c>
      <c r="H1135" s="2">
        <v>91386400</v>
      </c>
      <c r="I1135" s="2">
        <v>90928100</v>
      </c>
      <c r="J1135" s="2">
        <v>90193200</v>
      </c>
      <c r="K1135" s="2">
        <v>89647800</v>
      </c>
      <c r="L1135" s="2">
        <v>89211500</v>
      </c>
      <c r="M1135" s="2">
        <v>89066300</v>
      </c>
      <c r="N1135" s="2">
        <v>88926700</v>
      </c>
      <c r="O1135" s="2">
        <v>88802600</v>
      </c>
      <c r="P1135" s="2">
        <v>88602200</v>
      </c>
      <c r="Q1135" s="2">
        <v>88465000</v>
      </c>
      <c r="R1135" s="2">
        <v>88215900</v>
      </c>
      <c r="S1135" s="2">
        <v>88047600</v>
      </c>
      <c r="T1135" s="2">
        <v>87869300</v>
      </c>
      <c r="U1135" s="2">
        <v>87672500</v>
      </c>
      <c r="V1135" s="2">
        <v>87492000</v>
      </c>
      <c r="W1135" s="2">
        <v>87331600</v>
      </c>
      <c r="X1135" s="2">
        <v>87220300</v>
      </c>
      <c r="Y1135" s="2">
        <v>87059400</v>
      </c>
      <c r="Z1135" s="2">
        <v>86917500</v>
      </c>
      <c r="AA1135" s="2">
        <v>86748800</v>
      </c>
      <c r="AB1135" s="2">
        <v>86825900</v>
      </c>
      <c r="AC1135" s="2">
        <v>86689200</v>
      </c>
      <c r="AD1135" s="2">
        <v>86419100</v>
      </c>
      <c r="AE1135" s="2">
        <v>86192600</v>
      </c>
      <c r="AF1135" s="2">
        <v>85955200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281696000</v>
      </c>
      <c r="D1139" s="2">
        <v>289944000</v>
      </c>
      <c r="E1139" s="2">
        <v>274861000</v>
      </c>
      <c r="F1139" s="2">
        <v>273142000</v>
      </c>
      <c r="G1139" s="2">
        <v>272830000</v>
      </c>
      <c r="H1139" s="2">
        <v>270253000</v>
      </c>
      <c r="I1139" s="2">
        <v>268898000</v>
      </c>
      <c r="J1139" s="2">
        <v>266724000</v>
      </c>
      <c r="K1139" s="2">
        <v>265112000</v>
      </c>
      <c r="L1139" s="2">
        <v>263821000</v>
      </c>
      <c r="M1139" s="2">
        <v>263392000</v>
      </c>
      <c r="N1139" s="2">
        <v>262979000</v>
      </c>
      <c r="O1139" s="2">
        <v>262612000</v>
      </c>
      <c r="P1139" s="2">
        <v>262020000</v>
      </c>
      <c r="Q1139" s="2">
        <v>261614000</v>
      </c>
      <c r="R1139" s="2">
        <v>260877000</v>
      </c>
      <c r="S1139" s="2">
        <v>260379000</v>
      </c>
      <c r="T1139" s="2">
        <v>259852000</v>
      </c>
      <c r="U1139" s="2">
        <v>259270000</v>
      </c>
      <c r="V1139" s="2">
        <v>258736000</v>
      </c>
      <c r="W1139" s="2">
        <v>258262000</v>
      </c>
      <c r="X1139" s="2">
        <v>257933000</v>
      </c>
      <c r="Y1139" s="2">
        <v>257457000</v>
      </c>
      <c r="Z1139" s="2">
        <v>257037000</v>
      </c>
      <c r="AA1139" s="2">
        <v>256538000</v>
      </c>
      <c r="AB1139" s="2">
        <v>256767000</v>
      </c>
      <c r="AC1139" s="2">
        <v>256362000</v>
      </c>
      <c r="AD1139" s="2">
        <v>255564000</v>
      </c>
      <c r="AE1139" s="2">
        <v>254894000</v>
      </c>
      <c r="AF1139" s="2">
        <v>254192000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104456000</v>
      </c>
      <c r="D1165" s="2">
        <v>116654000</v>
      </c>
      <c r="E1165" s="2">
        <v>126193000</v>
      </c>
      <c r="F1165" s="2">
        <v>135352000</v>
      </c>
      <c r="G1165" s="2">
        <v>145000000</v>
      </c>
      <c r="H1165" s="2">
        <v>155309000</v>
      </c>
      <c r="I1165" s="2">
        <v>165499000</v>
      </c>
      <c r="J1165" s="2">
        <v>175332000</v>
      </c>
      <c r="K1165" s="2">
        <v>184646000</v>
      </c>
      <c r="L1165" s="2">
        <v>193457000</v>
      </c>
      <c r="M1165" s="2">
        <v>202124000</v>
      </c>
      <c r="N1165" s="2">
        <v>211189000</v>
      </c>
      <c r="O1165" s="2">
        <v>220560000</v>
      </c>
      <c r="P1165" s="2">
        <v>229888000</v>
      </c>
      <c r="Q1165" s="2">
        <v>239218000</v>
      </c>
      <c r="R1165" s="2">
        <v>248817000</v>
      </c>
      <c r="S1165" s="2">
        <v>258692000</v>
      </c>
      <c r="T1165" s="2">
        <v>268553000</v>
      </c>
      <c r="U1165" s="2">
        <v>278419000</v>
      </c>
      <c r="V1165" s="2">
        <v>288743000</v>
      </c>
      <c r="W1165" s="2">
        <v>299039000</v>
      </c>
      <c r="X1165" s="2">
        <v>309312000</v>
      </c>
      <c r="Y1165" s="2">
        <v>319623000</v>
      </c>
      <c r="Z1165" s="2">
        <v>329823000</v>
      </c>
      <c r="AA1165" s="2">
        <v>339948000</v>
      </c>
      <c r="AB1165" s="2">
        <v>350137000</v>
      </c>
      <c r="AC1165" s="2">
        <v>360502000</v>
      </c>
      <c r="AD1165" s="2">
        <v>370878000</v>
      </c>
      <c r="AE1165" s="2">
        <v>381241000</v>
      </c>
      <c r="AF1165" s="2">
        <v>392064000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259700000</v>
      </c>
      <c r="D1175" s="2">
        <v>267304000</v>
      </c>
      <c r="E1175" s="2">
        <v>253398000</v>
      </c>
      <c r="F1175" s="2">
        <v>251814000</v>
      </c>
      <c r="G1175" s="2">
        <v>251526000</v>
      </c>
      <c r="H1175" s="2">
        <v>249150000</v>
      </c>
      <c r="I1175" s="2">
        <v>247901000</v>
      </c>
      <c r="J1175" s="2">
        <v>245897000</v>
      </c>
      <c r="K1175" s="2">
        <v>244410000</v>
      </c>
      <c r="L1175" s="2">
        <v>243221000</v>
      </c>
      <c r="M1175" s="2">
        <v>242825000</v>
      </c>
      <c r="N1175" s="2">
        <v>242444000</v>
      </c>
      <c r="O1175" s="2">
        <v>242106000</v>
      </c>
      <c r="P1175" s="2">
        <v>241560000</v>
      </c>
      <c r="Q1175" s="2">
        <v>241186000</v>
      </c>
      <c r="R1175" s="2">
        <v>240506000</v>
      </c>
      <c r="S1175" s="2">
        <v>240048000</v>
      </c>
      <c r="T1175" s="2">
        <v>239562000</v>
      </c>
      <c r="U1175" s="2">
        <v>239025000</v>
      </c>
      <c r="V1175" s="2">
        <v>238533000</v>
      </c>
      <c r="W1175" s="2">
        <v>238096000</v>
      </c>
      <c r="X1175" s="2">
        <v>237792000</v>
      </c>
      <c r="Y1175" s="2">
        <v>237354000</v>
      </c>
      <c r="Z1175" s="2">
        <v>236967000</v>
      </c>
      <c r="AA1175" s="2">
        <v>236507000</v>
      </c>
      <c r="AB1175" s="2">
        <v>236717000</v>
      </c>
      <c r="AC1175" s="2">
        <v>236344000</v>
      </c>
      <c r="AD1175" s="2">
        <v>235608000</v>
      </c>
      <c r="AE1175" s="2">
        <v>234990000</v>
      </c>
      <c r="AF1175" s="2">
        <v>234343000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768000000</v>
      </c>
      <c r="D1179" s="2">
        <v>790487000</v>
      </c>
      <c r="E1179" s="2">
        <v>749363000</v>
      </c>
      <c r="F1179" s="2">
        <v>744678000</v>
      </c>
      <c r="G1179" s="2">
        <v>743827000</v>
      </c>
      <c r="H1179" s="2">
        <v>736802000</v>
      </c>
      <c r="I1179" s="2">
        <v>733106000</v>
      </c>
      <c r="J1179" s="2">
        <v>727181000</v>
      </c>
      <c r="K1179" s="2">
        <v>722784000</v>
      </c>
      <c r="L1179" s="2">
        <v>719267000</v>
      </c>
      <c r="M1179" s="2">
        <v>718096000</v>
      </c>
      <c r="N1179" s="2">
        <v>716970000</v>
      </c>
      <c r="O1179" s="2">
        <v>715970000</v>
      </c>
      <c r="P1179" s="2">
        <v>714354000</v>
      </c>
      <c r="Q1179" s="2">
        <v>713248000</v>
      </c>
      <c r="R1179" s="2">
        <v>711239000</v>
      </c>
      <c r="S1179" s="2">
        <v>709883000</v>
      </c>
      <c r="T1179" s="2">
        <v>708445000</v>
      </c>
      <c r="U1179" s="2">
        <v>706858000</v>
      </c>
      <c r="V1179" s="2">
        <v>705403000</v>
      </c>
      <c r="W1179" s="2">
        <v>704110000</v>
      </c>
      <c r="X1179" s="2">
        <v>703213000</v>
      </c>
      <c r="Y1179" s="2">
        <v>701915000</v>
      </c>
      <c r="Z1179" s="2">
        <v>700771000</v>
      </c>
      <c r="AA1179" s="2">
        <v>699411000</v>
      </c>
      <c r="AB1179" s="2">
        <v>700033000</v>
      </c>
      <c r="AC1179" s="2">
        <v>698930000</v>
      </c>
      <c r="AD1179" s="2">
        <v>696753000</v>
      </c>
      <c r="AE1179" s="2">
        <v>694927000</v>
      </c>
      <c r="AF1179" s="2">
        <v>693013000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5375780000000</v>
      </c>
      <c r="F1204" s="2">
        <v>5127750000000</v>
      </c>
      <c r="G1204" s="2">
        <v>4853780000000</v>
      </c>
      <c r="H1204" s="2">
        <v>4593260000000</v>
      </c>
      <c r="I1204" s="2">
        <v>4339020000000</v>
      </c>
      <c r="J1204" s="2">
        <v>4080100000000</v>
      </c>
      <c r="K1204" s="2">
        <v>3814860000000</v>
      </c>
      <c r="L1204" s="2">
        <v>3555330000000</v>
      </c>
      <c r="M1204" s="2">
        <v>3310080000000</v>
      </c>
      <c r="N1204" s="2">
        <v>3078470000000</v>
      </c>
      <c r="O1204" s="2">
        <v>2868370000000</v>
      </c>
      <c r="P1204" s="2">
        <v>2675030000000</v>
      </c>
      <c r="Q1204" s="2">
        <v>2488820000000</v>
      </c>
      <c r="R1204" s="2">
        <v>2314350000000</v>
      </c>
      <c r="S1204" s="2">
        <v>2158410000000</v>
      </c>
      <c r="T1204" s="2">
        <v>2021360000000</v>
      </c>
      <c r="U1204" s="2">
        <v>1896610000000</v>
      </c>
      <c r="V1204" s="2">
        <v>1785850000000</v>
      </c>
      <c r="W1204" s="2">
        <v>1687850000000</v>
      </c>
      <c r="X1204" s="2">
        <v>1607300000000</v>
      </c>
      <c r="Y1204" s="2">
        <v>1543960000000</v>
      </c>
      <c r="Z1204" s="2">
        <v>1497300000000</v>
      </c>
      <c r="AA1204" s="2">
        <v>1465920000000</v>
      </c>
      <c r="AB1204" s="2">
        <v>1445400000000</v>
      </c>
      <c r="AC1204" s="2">
        <v>1433100000000</v>
      </c>
      <c r="AD1204" s="2">
        <v>1424880000000</v>
      </c>
      <c r="AE1204" s="2">
        <v>1419240000000</v>
      </c>
      <c r="AF1204" s="2">
        <v>1416600000000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3535340000</v>
      </c>
      <c r="F1224" s="2">
        <v>3372230000</v>
      </c>
      <c r="G1224" s="2">
        <v>3192050000</v>
      </c>
      <c r="H1224" s="2">
        <v>3020730000</v>
      </c>
      <c r="I1224" s="2">
        <v>2853530000</v>
      </c>
      <c r="J1224" s="2">
        <v>2683250000</v>
      </c>
      <c r="K1224" s="2">
        <v>2508820000</v>
      </c>
      <c r="L1224" s="2">
        <v>2338140000</v>
      </c>
      <c r="M1224" s="2">
        <v>2176850000</v>
      </c>
      <c r="N1224" s="2">
        <v>2024530000</v>
      </c>
      <c r="O1224" s="2">
        <v>1886370000</v>
      </c>
      <c r="P1224" s="2">
        <v>1759220000</v>
      </c>
      <c r="Q1224" s="2">
        <v>1636760000</v>
      </c>
      <c r="R1224" s="2">
        <v>1522020000</v>
      </c>
      <c r="S1224" s="2">
        <v>1419460000</v>
      </c>
      <c r="T1224" s="2">
        <v>1329330000</v>
      </c>
      <c r="U1224" s="2">
        <v>1247290000</v>
      </c>
      <c r="V1224" s="2">
        <v>1174450000</v>
      </c>
      <c r="W1224" s="2">
        <v>1110000000</v>
      </c>
      <c r="X1224" s="2">
        <v>1057030000</v>
      </c>
      <c r="Y1224" s="2">
        <v>1015380000</v>
      </c>
      <c r="Z1224" s="2">
        <v>984690000</v>
      </c>
      <c r="AA1224" s="2">
        <v>964052000</v>
      </c>
      <c r="AB1224" s="2">
        <v>950554000</v>
      </c>
      <c r="AC1224" s="2">
        <v>942465000</v>
      </c>
      <c r="AD1224" s="2">
        <v>937064000</v>
      </c>
      <c r="AE1224" s="2">
        <v>933356000</v>
      </c>
      <c r="AF1224" s="2">
        <v>931614000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363768000</v>
      </c>
      <c r="F1226" s="2">
        <v>346984000</v>
      </c>
      <c r="G1226" s="2">
        <v>328445000</v>
      </c>
      <c r="H1226" s="2">
        <v>310817000</v>
      </c>
      <c r="I1226" s="2">
        <v>293613000</v>
      </c>
      <c r="J1226" s="2">
        <v>276092000</v>
      </c>
      <c r="K1226" s="2">
        <v>258144000</v>
      </c>
      <c r="L1226" s="2">
        <v>240582000</v>
      </c>
      <c r="M1226" s="2">
        <v>223986000</v>
      </c>
      <c r="N1226" s="2">
        <v>208314000</v>
      </c>
      <c r="O1226" s="2">
        <v>194097000</v>
      </c>
      <c r="P1226" s="2">
        <v>181014000</v>
      </c>
      <c r="Q1226" s="2">
        <v>168413000</v>
      </c>
      <c r="R1226" s="2">
        <v>156607000</v>
      </c>
      <c r="S1226" s="2">
        <v>146055000</v>
      </c>
      <c r="T1226" s="2">
        <v>136781000</v>
      </c>
      <c r="U1226" s="2">
        <v>128340000</v>
      </c>
      <c r="V1226" s="2">
        <v>120845000</v>
      </c>
      <c r="W1226" s="2">
        <v>114213000</v>
      </c>
      <c r="X1226" s="2">
        <v>108763000</v>
      </c>
      <c r="Y1226" s="2">
        <v>104477000</v>
      </c>
      <c r="Z1226" s="2">
        <v>101319000</v>
      </c>
      <c r="AA1226" s="2">
        <v>99195800</v>
      </c>
      <c r="AB1226" s="2">
        <v>97807000</v>
      </c>
      <c r="AC1226" s="2">
        <v>96974600</v>
      </c>
      <c r="AD1226" s="2">
        <v>96418900</v>
      </c>
      <c r="AE1226" s="2">
        <v>96037300</v>
      </c>
      <c r="AF1226" s="2">
        <v>95858200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40008800000</v>
      </c>
      <c r="F1244" s="2">
        <v>38162800000</v>
      </c>
      <c r="G1244" s="2">
        <v>36123800000</v>
      </c>
      <c r="H1244" s="2">
        <v>34184900000</v>
      </c>
      <c r="I1244" s="2">
        <v>32292800000</v>
      </c>
      <c r="J1244" s="2">
        <v>30365700000</v>
      </c>
      <c r="K1244" s="2">
        <v>28391800000</v>
      </c>
      <c r="L1244" s="2">
        <v>26460200000</v>
      </c>
      <c r="M1244" s="2">
        <v>24635000000</v>
      </c>
      <c r="N1244" s="2">
        <v>22911200000</v>
      </c>
      <c r="O1244" s="2">
        <v>21347600000</v>
      </c>
      <c r="P1244" s="2">
        <v>19908700000</v>
      </c>
      <c r="Q1244" s="2">
        <v>18522800000</v>
      </c>
      <c r="R1244" s="2">
        <v>17224300000</v>
      </c>
      <c r="S1244" s="2">
        <v>16063800000</v>
      </c>
      <c r="T1244" s="2">
        <v>15043800000</v>
      </c>
      <c r="U1244" s="2">
        <v>14115400000</v>
      </c>
      <c r="V1244" s="2">
        <v>13291000000</v>
      </c>
      <c r="W1244" s="2">
        <v>12561700000</v>
      </c>
      <c r="X1244" s="2">
        <v>11962200000</v>
      </c>
      <c r="Y1244" s="2">
        <v>11490800000</v>
      </c>
      <c r="Z1244" s="2">
        <v>11143500000</v>
      </c>
      <c r="AA1244" s="2">
        <v>10910000000</v>
      </c>
      <c r="AB1244" s="2">
        <v>10757200000</v>
      </c>
      <c r="AC1244" s="2">
        <v>10665700000</v>
      </c>
      <c r="AD1244" s="2">
        <v>10604600000</v>
      </c>
      <c r="AE1244" s="2">
        <v>10562600000</v>
      </c>
      <c r="AF1244" s="2">
        <v>10542900000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4405150000</v>
      </c>
      <c r="F1246" s="2">
        <v>4201910000</v>
      </c>
      <c r="G1246" s="2">
        <v>3977410000</v>
      </c>
      <c r="H1246" s="2">
        <v>3763920000</v>
      </c>
      <c r="I1246" s="2">
        <v>3555590000</v>
      </c>
      <c r="J1246" s="2">
        <v>3343410000</v>
      </c>
      <c r="K1246" s="2">
        <v>3126070000</v>
      </c>
      <c r="L1246" s="2">
        <v>2913400000</v>
      </c>
      <c r="M1246" s="2">
        <v>2712430000</v>
      </c>
      <c r="N1246" s="2">
        <v>2522630000</v>
      </c>
      <c r="O1246" s="2">
        <v>2350470000</v>
      </c>
      <c r="P1246" s="2">
        <v>2192040000</v>
      </c>
      <c r="Q1246" s="2">
        <v>2039450000</v>
      </c>
      <c r="R1246" s="2">
        <v>1896480000</v>
      </c>
      <c r="S1246" s="2">
        <v>1768700000</v>
      </c>
      <c r="T1246" s="2">
        <v>1656390000</v>
      </c>
      <c r="U1246" s="2">
        <v>1554170000</v>
      </c>
      <c r="V1246" s="2">
        <v>1463400000</v>
      </c>
      <c r="W1246" s="2">
        <v>1383100000</v>
      </c>
      <c r="X1246" s="2">
        <v>1317100000</v>
      </c>
      <c r="Y1246" s="2">
        <v>1265190000</v>
      </c>
      <c r="Z1246" s="2">
        <v>1226960000</v>
      </c>
      <c r="AA1246" s="2">
        <v>1201240000</v>
      </c>
      <c r="AB1246" s="2">
        <v>1184420000</v>
      </c>
      <c r="AC1246" s="2">
        <v>1174340000</v>
      </c>
      <c r="AD1246" s="2">
        <v>1167610000</v>
      </c>
      <c r="AE1246" s="2">
        <v>1162990000</v>
      </c>
      <c r="AF1246" s="2">
        <v>1160820000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1776420000</v>
      </c>
      <c r="F1264" s="2">
        <v>1694460000</v>
      </c>
      <c r="G1264" s="2">
        <v>1603930000</v>
      </c>
      <c r="H1264" s="2">
        <v>1517840000</v>
      </c>
      <c r="I1264" s="2">
        <v>1433820000</v>
      </c>
      <c r="J1264" s="2">
        <v>1348260000</v>
      </c>
      <c r="K1264" s="2">
        <v>1260620000</v>
      </c>
      <c r="L1264" s="2">
        <v>1174850000</v>
      </c>
      <c r="M1264" s="2">
        <v>1093810000</v>
      </c>
      <c r="N1264" s="2">
        <v>1017280000</v>
      </c>
      <c r="O1264" s="2">
        <v>947850000</v>
      </c>
      <c r="P1264" s="2">
        <v>883961000</v>
      </c>
      <c r="Q1264" s="2">
        <v>822428000</v>
      </c>
      <c r="R1264" s="2">
        <v>764774000</v>
      </c>
      <c r="S1264" s="2">
        <v>713245000</v>
      </c>
      <c r="T1264" s="2">
        <v>667954000</v>
      </c>
      <c r="U1264" s="2">
        <v>626733000</v>
      </c>
      <c r="V1264" s="2">
        <v>590132000</v>
      </c>
      <c r="W1264" s="2">
        <v>557748000</v>
      </c>
      <c r="X1264" s="2">
        <v>531132000</v>
      </c>
      <c r="Y1264" s="2">
        <v>510200000</v>
      </c>
      <c r="Z1264" s="2">
        <v>494782000</v>
      </c>
      <c r="AA1264" s="2">
        <v>484411000</v>
      </c>
      <c r="AB1264" s="2">
        <v>477629000</v>
      </c>
      <c r="AC1264" s="2">
        <v>473564000</v>
      </c>
      <c r="AD1264" s="2">
        <v>470850000</v>
      </c>
      <c r="AE1264" s="2">
        <v>468987000</v>
      </c>
      <c r="AF1264" s="2">
        <v>468112000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195597000</v>
      </c>
      <c r="F1266" s="2">
        <v>186572000</v>
      </c>
      <c r="G1266" s="2">
        <v>176604000</v>
      </c>
      <c r="H1266" s="2">
        <v>167125000</v>
      </c>
      <c r="I1266" s="2">
        <v>157874000</v>
      </c>
      <c r="J1266" s="2">
        <v>148454000</v>
      </c>
      <c r="K1266" s="2">
        <v>138803000</v>
      </c>
      <c r="L1266" s="2">
        <v>129360000</v>
      </c>
      <c r="M1266" s="2">
        <v>120437000</v>
      </c>
      <c r="N1266" s="2">
        <v>112009000</v>
      </c>
      <c r="O1266" s="2">
        <v>104365000</v>
      </c>
      <c r="P1266" s="2">
        <v>97330600</v>
      </c>
      <c r="Q1266" s="2">
        <v>90555400</v>
      </c>
      <c r="R1266" s="2">
        <v>84207200</v>
      </c>
      <c r="S1266" s="2">
        <v>78533500</v>
      </c>
      <c r="T1266" s="2">
        <v>73546700</v>
      </c>
      <c r="U1266" s="2">
        <v>69007900</v>
      </c>
      <c r="V1266" s="2">
        <v>64977800</v>
      </c>
      <c r="W1266" s="2">
        <v>61412200</v>
      </c>
      <c r="X1266" s="2">
        <v>58481500</v>
      </c>
      <c r="Y1266" s="2">
        <v>56176800</v>
      </c>
      <c r="Z1266" s="2">
        <v>54479100</v>
      </c>
      <c r="AA1266" s="2">
        <v>53337300</v>
      </c>
      <c r="AB1266" s="2">
        <v>52590500</v>
      </c>
      <c r="AC1266" s="2">
        <v>52142900</v>
      </c>
      <c r="AD1266" s="2">
        <v>51844100</v>
      </c>
      <c r="AE1266" s="2">
        <v>51638900</v>
      </c>
      <c r="AF1266" s="2">
        <v>51542600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346358000</v>
      </c>
      <c r="F1284" s="2">
        <v>330378000</v>
      </c>
      <c r="G1284" s="2">
        <v>312726000</v>
      </c>
      <c r="H1284" s="2">
        <v>295941000</v>
      </c>
      <c r="I1284" s="2">
        <v>279561000</v>
      </c>
      <c r="J1284" s="2">
        <v>262878000</v>
      </c>
      <c r="K1284" s="2">
        <v>245789000</v>
      </c>
      <c r="L1284" s="2">
        <v>229068000</v>
      </c>
      <c r="M1284" s="2">
        <v>213267000</v>
      </c>
      <c r="N1284" s="2">
        <v>198344000</v>
      </c>
      <c r="O1284" s="2">
        <v>184808000</v>
      </c>
      <c r="P1284" s="2">
        <v>172351000</v>
      </c>
      <c r="Q1284" s="2">
        <v>160353000</v>
      </c>
      <c r="R1284" s="2">
        <v>149112000</v>
      </c>
      <c r="S1284" s="2">
        <v>139065000</v>
      </c>
      <c r="T1284" s="2">
        <v>130235000</v>
      </c>
      <c r="U1284" s="2">
        <v>122198000</v>
      </c>
      <c r="V1284" s="2">
        <v>115061000</v>
      </c>
      <c r="W1284" s="2">
        <v>108747000</v>
      </c>
      <c r="X1284" s="2">
        <v>103558000</v>
      </c>
      <c r="Y1284" s="2">
        <v>99476500</v>
      </c>
      <c r="Z1284" s="2">
        <v>96470400</v>
      </c>
      <c r="AA1284" s="2">
        <v>94448400</v>
      </c>
      <c r="AB1284" s="2">
        <v>93126000</v>
      </c>
      <c r="AC1284" s="2">
        <v>92333500</v>
      </c>
      <c r="AD1284" s="2">
        <v>91804300</v>
      </c>
      <c r="AE1284" s="2">
        <v>91441100</v>
      </c>
      <c r="AF1284" s="2">
        <v>91270500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38138200</v>
      </c>
      <c r="F1286" s="2">
        <v>36378500</v>
      </c>
      <c r="G1286" s="2">
        <v>34434900</v>
      </c>
      <c r="H1286" s="2">
        <v>32586600</v>
      </c>
      <c r="I1286" s="2">
        <v>30782900</v>
      </c>
      <c r="J1286" s="2">
        <v>28946000</v>
      </c>
      <c r="K1286" s="2">
        <v>27064300</v>
      </c>
      <c r="L1286" s="2">
        <v>25223100</v>
      </c>
      <c r="M1286" s="2">
        <v>23483200</v>
      </c>
      <c r="N1286" s="2">
        <v>21840000</v>
      </c>
      <c r="O1286" s="2">
        <v>20349500</v>
      </c>
      <c r="P1286" s="2">
        <v>18977900</v>
      </c>
      <c r="Q1286" s="2">
        <v>17656800</v>
      </c>
      <c r="R1286" s="2">
        <v>16419000</v>
      </c>
      <c r="S1286" s="2">
        <v>15312700</v>
      </c>
      <c r="T1286" s="2">
        <v>14340400</v>
      </c>
      <c r="U1286" s="2">
        <v>13455400</v>
      </c>
      <c r="V1286" s="2">
        <v>12669600</v>
      </c>
      <c r="W1286" s="2">
        <v>11974400</v>
      </c>
      <c r="X1286" s="2">
        <v>11402900</v>
      </c>
      <c r="Y1286" s="2">
        <v>10953500</v>
      </c>
      <c r="Z1286" s="2">
        <v>10622500</v>
      </c>
      <c r="AA1286" s="2">
        <v>10399900</v>
      </c>
      <c r="AB1286" s="2">
        <v>10254300</v>
      </c>
      <c r="AC1286" s="2">
        <v>10167000</v>
      </c>
      <c r="AD1286" s="2">
        <v>10108700</v>
      </c>
      <c r="AE1286" s="2">
        <v>10068700</v>
      </c>
      <c r="AF1286" s="2">
        <v>10050000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132464000</v>
      </c>
      <c r="G1304" s="2">
        <v>125387000</v>
      </c>
      <c r="H1304" s="2">
        <v>118657000</v>
      </c>
      <c r="I1304" s="2">
        <v>112089000</v>
      </c>
      <c r="J1304" s="2">
        <v>105400000</v>
      </c>
      <c r="K1304" s="2">
        <v>98548600</v>
      </c>
      <c r="L1304" s="2">
        <v>91844100</v>
      </c>
      <c r="M1304" s="2">
        <v>85508600</v>
      </c>
      <c r="N1304" s="2">
        <v>79525400</v>
      </c>
      <c r="O1304" s="2">
        <v>74098100</v>
      </c>
      <c r="P1304" s="2">
        <v>69103600</v>
      </c>
      <c r="Q1304" s="2">
        <v>64293200</v>
      </c>
      <c r="R1304" s="2">
        <v>59786100</v>
      </c>
      <c r="S1304" s="2">
        <v>55757800</v>
      </c>
      <c r="T1304" s="2">
        <v>52217200</v>
      </c>
      <c r="U1304" s="2">
        <v>48994800</v>
      </c>
      <c r="V1304" s="2">
        <v>46133500</v>
      </c>
      <c r="W1304" s="2">
        <v>43601900</v>
      </c>
      <c r="X1304" s="2">
        <v>41521200</v>
      </c>
      <c r="Y1304" s="2">
        <v>39884800</v>
      </c>
      <c r="Z1304" s="2">
        <v>38679500</v>
      </c>
      <c r="AA1304" s="2">
        <v>37868800</v>
      </c>
      <c r="AB1304" s="2">
        <v>37338600</v>
      </c>
      <c r="AC1304" s="2">
        <v>37020800</v>
      </c>
      <c r="AD1304" s="2">
        <v>36808700</v>
      </c>
      <c r="AE1304" s="2">
        <v>36663000</v>
      </c>
      <c r="AF1304" s="2">
        <v>36594600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15284800</v>
      </c>
      <c r="F1306" s="2">
        <v>14579500</v>
      </c>
      <c r="G1306" s="2">
        <v>13800600</v>
      </c>
      <c r="H1306" s="2">
        <v>13059900</v>
      </c>
      <c r="I1306" s="2">
        <v>12337000</v>
      </c>
      <c r="J1306" s="2">
        <v>11600800</v>
      </c>
      <c r="K1306" s="2">
        <v>10846700</v>
      </c>
      <c r="L1306" s="2">
        <v>10108700</v>
      </c>
      <c r="M1306" s="2">
        <v>9411430</v>
      </c>
      <c r="N1306" s="2">
        <v>8752900</v>
      </c>
      <c r="O1306" s="2">
        <v>8155540</v>
      </c>
      <c r="P1306" s="2">
        <v>7605820</v>
      </c>
      <c r="Q1306" s="2">
        <v>7076380</v>
      </c>
      <c r="R1306" s="2">
        <v>6580310</v>
      </c>
      <c r="S1306" s="2">
        <v>6136940</v>
      </c>
      <c r="T1306" s="2">
        <v>5747250</v>
      </c>
      <c r="U1306" s="2">
        <v>5392570</v>
      </c>
      <c r="V1306" s="2">
        <v>5077640</v>
      </c>
      <c r="W1306" s="2">
        <v>4799010</v>
      </c>
      <c r="X1306" s="2">
        <v>4569990</v>
      </c>
      <c r="Y1306" s="2">
        <v>4389890</v>
      </c>
      <c r="Z1306" s="2">
        <v>4257230</v>
      </c>
      <c r="AA1306" s="2">
        <v>4168000</v>
      </c>
      <c r="AB1306" s="2">
        <v>4109640</v>
      </c>
      <c r="AC1306" s="2">
        <v>4074670</v>
      </c>
      <c r="AD1306" s="2">
        <v>4051320</v>
      </c>
      <c r="AE1306" s="2">
        <v>4035280</v>
      </c>
      <c r="AF1306" s="2">
        <v>4027760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29045400</v>
      </c>
      <c r="F1324" s="2">
        <v>27705300</v>
      </c>
      <c r="G1324" s="2">
        <v>26225100</v>
      </c>
      <c r="H1324" s="2">
        <v>24817500</v>
      </c>
      <c r="I1324" s="2">
        <v>23443800</v>
      </c>
      <c r="J1324" s="2">
        <v>22044800</v>
      </c>
      <c r="K1324" s="2">
        <v>20611800</v>
      </c>
      <c r="L1324" s="2">
        <v>19209500</v>
      </c>
      <c r="M1324" s="2">
        <v>17884400</v>
      </c>
      <c r="N1324" s="2">
        <v>16633000</v>
      </c>
      <c r="O1324" s="2">
        <v>15497900</v>
      </c>
      <c r="P1324" s="2">
        <v>14453300</v>
      </c>
      <c r="Q1324" s="2">
        <v>13447200</v>
      </c>
      <c r="R1324" s="2">
        <v>12504500</v>
      </c>
      <c r="S1324" s="2">
        <v>11661900</v>
      </c>
      <c r="T1324" s="2">
        <v>10921400</v>
      </c>
      <c r="U1324" s="2">
        <v>10247400</v>
      </c>
      <c r="V1324" s="2">
        <v>9648980</v>
      </c>
      <c r="W1324" s="2">
        <v>9119500</v>
      </c>
      <c r="X1324" s="2">
        <v>8684300</v>
      </c>
      <c r="Y1324" s="2">
        <v>8342050</v>
      </c>
      <c r="Z1324" s="2">
        <v>8089960</v>
      </c>
      <c r="AA1324" s="2">
        <v>7920400</v>
      </c>
      <c r="AB1324" s="2">
        <v>7809500</v>
      </c>
      <c r="AC1324" s="2">
        <v>7743040</v>
      </c>
      <c r="AD1324" s="2">
        <v>7698670</v>
      </c>
      <c r="AE1324" s="2">
        <v>7668200</v>
      </c>
      <c r="AF1324" s="2">
        <v>7653900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1032440</v>
      </c>
      <c r="F1326">
        <v>984804</v>
      </c>
      <c r="G1326">
        <v>932188</v>
      </c>
      <c r="H1326">
        <v>882154</v>
      </c>
      <c r="I1326">
        <v>833326</v>
      </c>
      <c r="J1326">
        <v>783598</v>
      </c>
      <c r="K1326">
        <v>732659</v>
      </c>
      <c r="L1326">
        <v>682815</v>
      </c>
      <c r="M1326">
        <v>635714</v>
      </c>
      <c r="N1326">
        <v>591232</v>
      </c>
      <c r="O1326">
        <v>550882</v>
      </c>
      <c r="P1326">
        <v>513750</v>
      </c>
      <c r="Q1326">
        <v>477988</v>
      </c>
      <c r="R1326">
        <v>444480</v>
      </c>
      <c r="S1326">
        <v>414531</v>
      </c>
      <c r="T1326">
        <v>388209</v>
      </c>
      <c r="U1326">
        <v>364252</v>
      </c>
      <c r="V1326">
        <v>342979</v>
      </c>
      <c r="W1326">
        <v>324158</v>
      </c>
      <c r="X1326">
        <v>308689</v>
      </c>
      <c r="Y1326">
        <v>296524</v>
      </c>
      <c r="Z1326">
        <v>287563</v>
      </c>
      <c r="AA1326">
        <v>281536</v>
      </c>
      <c r="AB1326">
        <v>277594</v>
      </c>
      <c r="AC1326">
        <v>275231</v>
      </c>
      <c r="AD1326">
        <v>273654</v>
      </c>
      <c r="AE1326">
        <v>272571</v>
      </c>
      <c r="AF1326">
        <v>272063</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25696700</v>
      </c>
      <c r="F1344" s="2">
        <v>24511100</v>
      </c>
      <c r="G1344" s="2">
        <v>23201500</v>
      </c>
      <c r="H1344" s="2">
        <v>21956200</v>
      </c>
      <c r="I1344" s="2">
        <v>20740900</v>
      </c>
      <c r="J1344" s="2">
        <v>19503200</v>
      </c>
      <c r="K1344" s="2">
        <v>18235400</v>
      </c>
      <c r="L1344" s="2">
        <v>16994800</v>
      </c>
      <c r="M1344" s="2">
        <v>15822500</v>
      </c>
      <c r="N1344" s="2">
        <v>14715300</v>
      </c>
      <c r="O1344" s="2">
        <v>13711100</v>
      </c>
      <c r="P1344" s="2">
        <v>12786900</v>
      </c>
      <c r="Q1344" s="2">
        <v>11896800</v>
      </c>
      <c r="R1344" s="2">
        <v>11062800</v>
      </c>
      <c r="S1344" s="2">
        <v>10317400</v>
      </c>
      <c r="T1344" s="2">
        <v>9662250</v>
      </c>
      <c r="U1344" s="2">
        <v>9065970</v>
      </c>
      <c r="V1344" s="2">
        <v>8536510</v>
      </c>
      <c r="W1344" s="2">
        <v>8068070</v>
      </c>
      <c r="X1344" s="2">
        <v>7683050</v>
      </c>
      <c r="Y1344" s="2">
        <v>7380260</v>
      </c>
      <c r="Z1344" s="2">
        <v>7157230</v>
      </c>
      <c r="AA1344" s="2">
        <v>7007220</v>
      </c>
      <c r="AB1344" s="2">
        <v>6909110</v>
      </c>
      <c r="AC1344" s="2">
        <v>6850310</v>
      </c>
      <c r="AD1344" s="2">
        <v>6811060</v>
      </c>
      <c r="AE1344" s="2">
        <v>6784100</v>
      </c>
      <c r="AF1344" s="2">
        <v>6771450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2833390</v>
      </c>
      <c r="F1346" s="2">
        <v>2702660</v>
      </c>
      <c r="G1346" s="2">
        <v>2558260</v>
      </c>
      <c r="H1346" s="2">
        <v>2420950</v>
      </c>
      <c r="I1346" s="2">
        <v>2286950</v>
      </c>
      <c r="J1346" s="2">
        <v>2150480</v>
      </c>
      <c r="K1346" s="2">
        <v>2010680</v>
      </c>
      <c r="L1346" s="2">
        <v>1873890</v>
      </c>
      <c r="M1346" s="2">
        <v>1744630</v>
      </c>
      <c r="N1346" s="2">
        <v>1622550</v>
      </c>
      <c r="O1346" s="2">
        <v>1511820</v>
      </c>
      <c r="P1346" s="2">
        <v>1409920</v>
      </c>
      <c r="Q1346" s="2">
        <v>1311770</v>
      </c>
      <c r="R1346" s="2">
        <v>1219810</v>
      </c>
      <c r="S1346" s="2">
        <v>1137620</v>
      </c>
      <c r="T1346" s="2">
        <v>1065390</v>
      </c>
      <c r="U1346">
        <v>999638</v>
      </c>
      <c r="V1346">
        <v>941259</v>
      </c>
      <c r="W1346">
        <v>889608</v>
      </c>
      <c r="X1346">
        <v>847154</v>
      </c>
      <c r="Y1346">
        <v>813768</v>
      </c>
      <c r="Z1346">
        <v>789176</v>
      </c>
      <c r="AA1346">
        <v>772635</v>
      </c>
      <c r="AB1346">
        <v>761818</v>
      </c>
      <c r="AC1346">
        <v>755334</v>
      </c>
      <c r="AD1346">
        <v>751006</v>
      </c>
      <c r="AE1346">
        <v>748034</v>
      </c>
      <c r="AF1346">
        <v>746639</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48659700</v>
      </c>
      <c r="F1364" s="2">
        <v>46414600</v>
      </c>
      <c r="G1364" s="2">
        <v>43934700</v>
      </c>
      <c r="H1364" s="2">
        <v>41576600</v>
      </c>
      <c r="I1364" s="2">
        <v>39275300</v>
      </c>
      <c r="J1364" s="2">
        <v>36931600</v>
      </c>
      <c r="K1364" s="2">
        <v>34530800</v>
      </c>
      <c r="L1364" s="2">
        <v>32181600</v>
      </c>
      <c r="M1364" s="2">
        <v>29961700</v>
      </c>
      <c r="N1364" s="2">
        <v>27865200</v>
      </c>
      <c r="O1364" s="2">
        <v>25963500</v>
      </c>
      <c r="P1364" s="2">
        <v>24213500</v>
      </c>
      <c r="Q1364" s="2">
        <v>22527900</v>
      </c>
      <c r="R1364" s="2">
        <v>20948700</v>
      </c>
      <c r="S1364" s="2">
        <v>19537200</v>
      </c>
      <c r="T1364" s="2">
        <v>18296600</v>
      </c>
      <c r="U1364" s="2">
        <v>17167500</v>
      </c>
      <c r="V1364" s="2">
        <v>16164900</v>
      </c>
      <c r="W1364" s="2">
        <v>15277800</v>
      </c>
      <c r="X1364" s="2">
        <v>14548800</v>
      </c>
      <c r="Y1364" s="2">
        <v>13975400</v>
      </c>
      <c r="Z1364" s="2">
        <v>13553100</v>
      </c>
      <c r="AA1364" s="2">
        <v>13269000</v>
      </c>
      <c r="AB1364" s="2">
        <v>13083200</v>
      </c>
      <c r="AC1364" s="2">
        <v>12971900</v>
      </c>
      <c r="AD1364" s="2">
        <v>12897500</v>
      </c>
      <c r="AE1364" s="2">
        <v>12846500</v>
      </c>
      <c r="AF1364" s="2">
        <v>12822500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5356260</v>
      </c>
      <c r="F1366" s="2">
        <v>5109130</v>
      </c>
      <c r="G1366" s="2">
        <v>4836160</v>
      </c>
      <c r="H1366" s="2">
        <v>4576590</v>
      </c>
      <c r="I1366" s="2">
        <v>4323270</v>
      </c>
      <c r="J1366" s="2">
        <v>4065280</v>
      </c>
      <c r="K1366" s="2">
        <v>3801010</v>
      </c>
      <c r="L1366" s="2">
        <v>3542420</v>
      </c>
      <c r="M1366" s="2">
        <v>3298060</v>
      </c>
      <c r="N1366" s="2">
        <v>3067290</v>
      </c>
      <c r="O1366" s="2">
        <v>2857960</v>
      </c>
      <c r="P1366" s="2">
        <v>2665320</v>
      </c>
      <c r="Q1366" s="2">
        <v>2479790</v>
      </c>
      <c r="R1366" s="2">
        <v>2305950</v>
      </c>
      <c r="S1366" s="2">
        <v>2150580</v>
      </c>
      <c r="T1366" s="2">
        <v>2014020</v>
      </c>
      <c r="U1366" s="2">
        <v>1889730</v>
      </c>
      <c r="V1366" s="2">
        <v>1779370</v>
      </c>
      <c r="W1366" s="2">
        <v>1681720</v>
      </c>
      <c r="X1366" s="2">
        <v>1601470</v>
      </c>
      <c r="Y1366" s="2">
        <v>1538360</v>
      </c>
      <c r="Z1366" s="2">
        <v>1491870</v>
      </c>
      <c r="AA1366" s="2">
        <v>1460600</v>
      </c>
      <c r="AB1366" s="2">
        <v>1440150</v>
      </c>
      <c r="AC1366" s="2">
        <v>1427890</v>
      </c>
      <c r="AD1366" s="2">
        <v>1419710</v>
      </c>
      <c r="AE1366" s="2">
        <v>1414090</v>
      </c>
      <c r="AF1366" s="2">
        <v>1411450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205027000</v>
      </c>
      <c r="F1384" s="2">
        <v>195567000</v>
      </c>
      <c r="G1384" s="2">
        <v>185118000</v>
      </c>
      <c r="H1384" s="2">
        <v>175182000</v>
      </c>
      <c r="I1384" s="2">
        <v>165486000</v>
      </c>
      <c r="J1384" s="2">
        <v>155611000</v>
      </c>
      <c r="K1384" s="2">
        <v>145495000</v>
      </c>
      <c r="L1384" s="2">
        <v>135597000</v>
      </c>
      <c r="M1384" s="2">
        <v>126243000</v>
      </c>
      <c r="N1384" s="2">
        <v>117410000</v>
      </c>
      <c r="O1384" s="2">
        <v>109397000</v>
      </c>
      <c r="P1384" s="2">
        <v>102023000</v>
      </c>
      <c r="Q1384" s="2">
        <v>94921100</v>
      </c>
      <c r="R1384" s="2">
        <v>88266900</v>
      </c>
      <c r="S1384" s="2">
        <v>82319600</v>
      </c>
      <c r="T1384" s="2">
        <v>77092400</v>
      </c>
      <c r="U1384" s="2">
        <v>72334800</v>
      </c>
      <c r="V1384" s="2">
        <v>68110400</v>
      </c>
      <c r="W1384" s="2">
        <v>64372900</v>
      </c>
      <c r="X1384" s="2">
        <v>61300900</v>
      </c>
      <c r="Y1384" s="2">
        <v>58885100</v>
      </c>
      <c r="Z1384" s="2">
        <v>57105600</v>
      </c>
      <c r="AA1384" s="2">
        <v>55908700</v>
      </c>
      <c r="AB1384" s="2">
        <v>55125900</v>
      </c>
      <c r="AC1384" s="2">
        <v>54656800</v>
      </c>
      <c r="AD1384" s="2">
        <v>54343500</v>
      </c>
      <c r="AE1384" s="2">
        <v>54128500</v>
      </c>
      <c r="AF1384" s="2">
        <v>54027500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377328000</v>
      </c>
      <c r="D1404" s="2">
        <v>376137000</v>
      </c>
      <c r="E1404" s="2">
        <v>363034000</v>
      </c>
      <c r="F1404" s="2">
        <v>346284000</v>
      </c>
      <c r="G1404" s="2">
        <v>327783000</v>
      </c>
      <c r="H1404" s="2">
        <v>310189000</v>
      </c>
      <c r="I1404" s="2">
        <v>293020000</v>
      </c>
      <c r="J1404" s="2">
        <v>275534000</v>
      </c>
      <c r="K1404" s="2">
        <v>257623000</v>
      </c>
      <c r="L1404" s="2">
        <v>240096000</v>
      </c>
      <c r="M1404" s="2">
        <v>223534000</v>
      </c>
      <c r="N1404" s="2">
        <v>207893000</v>
      </c>
      <c r="O1404" s="2">
        <v>193705000</v>
      </c>
      <c r="P1404" s="2">
        <v>180649000</v>
      </c>
      <c r="Q1404" s="2">
        <v>168074000</v>
      </c>
      <c r="R1404" s="2">
        <v>156291000</v>
      </c>
      <c r="S1404" s="2">
        <v>145761000</v>
      </c>
      <c r="T1404" s="2">
        <v>136505000</v>
      </c>
      <c r="U1404" s="2">
        <v>128081000</v>
      </c>
      <c r="V1404" s="2">
        <v>120601000</v>
      </c>
      <c r="W1404" s="2">
        <v>113983000</v>
      </c>
      <c r="X1404" s="2">
        <v>108543000</v>
      </c>
      <c r="Y1404" s="2">
        <v>104266000</v>
      </c>
      <c r="Z1404" s="2">
        <v>101115000</v>
      </c>
      <c r="AA1404" s="2">
        <v>98995600</v>
      </c>
      <c r="AB1404" s="2">
        <v>97609600</v>
      </c>
      <c r="AC1404" s="2">
        <v>96778900</v>
      </c>
      <c r="AD1404" s="2">
        <v>96224300</v>
      </c>
      <c r="AE1404" s="2">
        <v>95843500</v>
      </c>
      <c r="AF1404" s="2">
        <v>95664700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1694320000000000</v>
      </c>
      <c r="D1442" s="2">
        <v>1689780000000000</v>
      </c>
      <c r="E1442" s="2">
        <v>1672280000000000</v>
      </c>
      <c r="F1442" s="2">
        <v>1650530000000000</v>
      </c>
      <c r="G1442" s="2">
        <v>1624950000000000</v>
      </c>
      <c r="H1442" s="2">
        <v>1601600000000000</v>
      </c>
      <c r="I1442" s="2">
        <v>1574820000000000</v>
      </c>
      <c r="J1442" s="2">
        <v>1545560000000000</v>
      </c>
      <c r="K1442" s="2">
        <v>1507150000000000</v>
      </c>
      <c r="L1442" s="2">
        <v>1463710000000000</v>
      </c>
      <c r="M1442" s="2">
        <v>1416070000000000</v>
      </c>
      <c r="N1442" s="2">
        <v>1364700000000000</v>
      </c>
      <c r="O1442" s="2">
        <v>1314560000000000</v>
      </c>
      <c r="P1442" s="2">
        <v>1264740000000000</v>
      </c>
      <c r="Q1442" s="2">
        <v>1215100000000000</v>
      </c>
      <c r="R1442" s="2">
        <v>1163820000000000</v>
      </c>
      <c r="S1442" s="2">
        <v>1115190000000000</v>
      </c>
      <c r="T1442" s="2">
        <v>1068690000000000</v>
      </c>
      <c r="U1442" s="2">
        <v>1024690000000000</v>
      </c>
      <c r="V1442" s="2">
        <v>982228000000000</v>
      </c>
      <c r="W1442" s="2">
        <v>942967000000000</v>
      </c>
      <c r="X1442" s="2">
        <v>906549000000000</v>
      </c>
      <c r="Y1442" s="2">
        <v>873914000000000</v>
      </c>
      <c r="Z1442" s="2">
        <v>845665000000000</v>
      </c>
      <c r="AA1442" s="2">
        <v>820944000000000</v>
      </c>
      <c r="AB1442" s="2">
        <v>800701000000000</v>
      </c>
      <c r="AC1442" s="2">
        <v>785600000000000</v>
      </c>
      <c r="AD1442" s="2">
        <v>774969000000000</v>
      </c>
      <c r="AE1442" s="2">
        <v>769890000000000</v>
      </c>
      <c r="AF1442" s="2">
        <v>766904000000000</v>
      </c>
    </row>
    <row r="1443" spans="1:32">
      <c r="A1443" t="s">
        <v>1461</v>
      </c>
      <c r="B1443" t="s">
        <v>19</v>
      </c>
      <c r="C1443" s="2">
        <v>1069390000000</v>
      </c>
      <c r="D1443" s="2">
        <v>1067800000000</v>
      </c>
      <c r="E1443" s="2">
        <v>1065080000000</v>
      </c>
      <c r="F1443" s="2">
        <v>1051710000000</v>
      </c>
      <c r="G1443" s="2">
        <v>1032710000000</v>
      </c>
      <c r="H1443" s="2">
        <v>1014890000000</v>
      </c>
      <c r="I1443" s="2">
        <v>995189000000</v>
      </c>
      <c r="J1443" s="2">
        <v>971714000000</v>
      </c>
      <c r="K1443" s="2">
        <v>944124000000</v>
      </c>
      <c r="L1443" s="2">
        <v>912857000000</v>
      </c>
      <c r="M1443" s="2">
        <v>878267000000</v>
      </c>
      <c r="N1443" s="2">
        <v>840633000000</v>
      </c>
      <c r="O1443" s="2">
        <v>804197000000</v>
      </c>
      <c r="P1443" s="2">
        <v>768229000000</v>
      </c>
      <c r="Q1443" s="2">
        <v>731790000000</v>
      </c>
      <c r="R1443" s="2">
        <v>694117000000</v>
      </c>
      <c r="S1443" s="2">
        <v>657313000000</v>
      </c>
      <c r="T1443" s="2">
        <v>622352000000</v>
      </c>
      <c r="U1443" s="2">
        <v>588925000000</v>
      </c>
      <c r="V1443" s="2">
        <v>556894000000</v>
      </c>
      <c r="W1443" s="2">
        <v>526734000000</v>
      </c>
      <c r="X1443" s="2">
        <v>498329000000</v>
      </c>
      <c r="Y1443" s="2">
        <v>472688000000</v>
      </c>
      <c r="Z1443" s="2">
        <v>450753000000</v>
      </c>
      <c r="AA1443" s="2">
        <v>431517000000</v>
      </c>
      <c r="AB1443" s="2">
        <v>416221000000</v>
      </c>
      <c r="AC1443" s="2">
        <v>404602000000</v>
      </c>
      <c r="AD1443" s="2">
        <v>396810000000</v>
      </c>
      <c r="AE1443" s="2">
        <v>392980000000</v>
      </c>
      <c r="AF1443" s="2">
        <v>389763000000</v>
      </c>
    </row>
    <row r="1444" spans="1:32">
      <c r="A1444" t="s">
        <v>1462</v>
      </c>
      <c r="B1444" t="s">
        <v>19</v>
      </c>
      <c r="C1444" s="2">
        <v>14772500000000</v>
      </c>
      <c r="D1444" s="2">
        <v>14796100000000</v>
      </c>
      <c r="E1444" s="2">
        <v>14771100000000</v>
      </c>
      <c r="F1444" s="2">
        <v>14577300000000</v>
      </c>
      <c r="G1444" s="2">
        <v>14308100000000</v>
      </c>
      <c r="H1444" s="2">
        <v>14052200000000</v>
      </c>
      <c r="I1444" s="2">
        <v>13769600000000</v>
      </c>
      <c r="J1444" s="2">
        <v>13430400000000</v>
      </c>
      <c r="K1444" s="2">
        <v>13025300000000</v>
      </c>
      <c r="L1444" s="2">
        <v>12567600000000</v>
      </c>
      <c r="M1444" s="2">
        <v>12059900000000</v>
      </c>
      <c r="N1444" s="2">
        <v>11506500000000</v>
      </c>
      <c r="O1444" s="2">
        <v>10971200000000</v>
      </c>
      <c r="P1444" s="2">
        <v>10445600000000</v>
      </c>
      <c r="Q1444" s="2">
        <v>9909210000000</v>
      </c>
      <c r="R1444" s="2">
        <v>9354880000000</v>
      </c>
      <c r="S1444" s="2">
        <v>8807490000000</v>
      </c>
      <c r="T1444" s="2">
        <v>8283350000000</v>
      </c>
      <c r="U1444" s="2">
        <v>7777420000000</v>
      </c>
      <c r="V1444" s="2">
        <v>7294840000000</v>
      </c>
      <c r="W1444" s="2">
        <v>6838270000000</v>
      </c>
      <c r="X1444" s="2">
        <v>6407150000000</v>
      </c>
      <c r="Y1444" s="2">
        <v>6017660000000</v>
      </c>
      <c r="Z1444" s="2">
        <v>5684570000000</v>
      </c>
      <c r="AA1444" s="2">
        <v>5390300000000</v>
      </c>
      <c r="AB1444" s="2">
        <v>5158270000000</v>
      </c>
      <c r="AC1444" s="2">
        <v>4978180000000</v>
      </c>
      <c r="AD1444" s="2">
        <v>4855230000000</v>
      </c>
      <c r="AE1444" s="2">
        <v>4788900000000</v>
      </c>
      <c r="AF1444" s="2">
        <v>4727500000000</v>
      </c>
    </row>
    <row r="1445" spans="1:32">
      <c r="A1445" t="s">
        <v>1463</v>
      </c>
      <c r="B1445" t="s">
        <v>19</v>
      </c>
      <c r="C1445" s="2">
        <v>3218810000000</v>
      </c>
      <c r="D1445" s="2">
        <v>3119710000000</v>
      </c>
      <c r="E1445" s="2">
        <v>3019260000000</v>
      </c>
      <c r="F1445" s="2">
        <v>2990360000000</v>
      </c>
      <c r="G1445" s="2">
        <v>2938060000000</v>
      </c>
      <c r="H1445" s="2">
        <v>2884500000000</v>
      </c>
      <c r="I1445" s="2">
        <v>2827130000000</v>
      </c>
      <c r="J1445" s="2">
        <v>2770250000000</v>
      </c>
      <c r="K1445" s="2">
        <v>2714430000000</v>
      </c>
      <c r="L1445" s="2">
        <v>2646110000000</v>
      </c>
      <c r="M1445" s="2">
        <v>2573870000000</v>
      </c>
      <c r="N1445" s="2">
        <v>2497310000000</v>
      </c>
      <c r="O1445" s="2">
        <v>2419950000000</v>
      </c>
      <c r="P1445" s="2">
        <v>2341390000000</v>
      </c>
      <c r="Q1445" s="2">
        <v>2265050000000</v>
      </c>
      <c r="R1445" s="2">
        <v>2185450000000</v>
      </c>
      <c r="S1445" s="2">
        <v>2111860000000</v>
      </c>
      <c r="T1445" s="2">
        <v>2046320000000</v>
      </c>
      <c r="U1445" s="2">
        <v>1983190000000</v>
      </c>
      <c r="V1445" s="2">
        <v>1922880000000</v>
      </c>
      <c r="W1445" s="2">
        <v>1871450000000</v>
      </c>
      <c r="X1445" s="2">
        <v>1824620000000</v>
      </c>
      <c r="Y1445" s="2">
        <v>1779680000000</v>
      </c>
      <c r="Z1445" s="2">
        <v>1740670000000</v>
      </c>
      <c r="AA1445" s="2">
        <v>1704680000000</v>
      </c>
      <c r="AB1445" s="2">
        <v>1676150000000</v>
      </c>
      <c r="AC1445" s="2">
        <v>1653840000000</v>
      </c>
      <c r="AD1445" s="2">
        <v>1638800000000</v>
      </c>
      <c r="AE1445" s="2">
        <v>1630840000000</v>
      </c>
      <c r="AF1445" s="2">
        <v>1629610000000</v>
      </c>
    </row>
    <row r="1446" spans="1:32">
      <c r="A1446" t="s">
        <v>1464</v>
      </c>
      <c r="B1446" t="s">
        <v>19</v>
      </c>
      <c r="C1446" s="2">
        <v>227761000000</v>
      </c>
      <c r="D1446" s="2">
        <v>222916000000</v>
      </c>
      <c r="E1446" s="2">
        <v>218250000000</v>
      </c>
      <c r="F1446" s="2">
        <v>215290000000</v>
      </c>
      <c r="G1446" s="2">
        <v>211452000000</v>
      </c>
      <c r="H1446" s="2">
        <v>207868000000</v>
      </c>
      <c r="I1446" s="2">
        <v>203827000000</v>
      </c>
      <c r="J1446" s="2">
        <v>199283000000</v>
      </c>
      <c r="K1446" s="2">
        <v>194186000000</v>
      </c>
      <c r="L1446" s="2">
        <v>188358000000</v>
      </c>
      <c r="M1446" s="2">
        <v>181960000000</v>
      </c>
      <c r="N1446" s="2">
        <v>175038000000</v>
      </c>
      <c r="O1446" s="2">
        <v>168200000000</v>
      </c>
      <c r="P1446" s="2">
        <v>161371000000</v>
      </c>
      <c r="Q1446" s="2">
        <v>154587000000</v>
      </c>
      <c r="R1446" s="2">
        <v>147604000000</v>
      </c>
      <c r="S1446" s="2">
        <v>140962000000</v>
      </c>
      <c r="T1446" s="2">
        <v>134853000000</v>
      </c>
      <c r="U1446" s="2">
        <v>129043000000</v>
      </c>
      <c r="V1446" s="2">
        <v>123450000000</v>
      </c>
      <c r="W1446" s="2">
        <v>118362000000</v>
      </c>
      <c r="X1446" s="2">
        <v>113647000000</v>
      </c>
      <c r="Y1446" s="2">
        <v>109317000000</v>
      </c>
      <c r="Z1446" s="2">
        <v>105588000000</v>
      </c>
      <c r="AA1446" s="2">
        <v>102238000000</v>
      </c>
      <c r="AB1446" s="2">
        <v>99533500000</v>
      </c>
      <c r="AC1446" s="2">
        <v>97411300000</v>
      </c>
      <c r="AD1446" s="2">
        <v>95942700000</v>
      </c>
      <c r="AE1446" s="2">
        <v>95190300000</v>
      </c>
      <c r="AF1446" s="2">
        <v>94758200000</v>
      </c>
    </row>
    <row r="1447" spans="1:32">
      <c r="A1447" t="s">
        <v>1465</v>
      </c>
      <c r="B1447" t="s">
        <v>19</v>
      </c>
      <c r="C1447" s="2">
        <v>112097000000</v>
      </c>
      <c r="D1447" s="2">
        <v>108774000000</v>
      </c>
      <c r="E1447" s="2">
        <v>105968000000</v>
      </c>
      <c r="F1447" s="2">
        <v>104733000000</v>
      </c>
      <c r="G1447" s="2">
        <v>102888000000</v>
      </c>
      <c r="H1447" s="2">
        <v>101134000000</v>
      </c>
      <c r="I1447" s="2">
        <v>99197800000</v>
      </c>
      <c r="J1447" s="2">
        <v>97155600000</v>
      </c>
      <c r="K1447" s="2">
        <v>95047000000</v>
      </c>
      <c r="L1447" s="2">
        <v>92569200000</v>
      </c>
      <c r="M1447" s="2">
        <v>89903900000</v>
      </c>
      <c r="N1447" s="2">
        <v>87057300000</v>
      </c>
      <c r="O1447" s="2">
        <v>84223000000</v>
      </c>
      <c r="P1447" s="2">
        <v>81347500000</v>
      </c>
      <c r="Q1447" s="2">
        <v>78556500000</v>
      </c>
      <c r="R1447" s="2">
        <v>75672000000</v>
      </c>
      <c r="S1447" s="2">
        <v>73018200000</v>
      </c>
      <c r="T1447" s="2">
        <v>70666700000</v>
      </c>
      <c r="U1447" s="2">
        <v>68474900000</v>
      </c>
      <c r="V1447" s="2">
        <v>66358700000</v>
      </c>
      <c r="W1447" s="2">
        <v>64507500000</v>
      </c>
      <c r="X1447" s="2">
        <v>62818400000</v>
      </c>
      <c r="Y1447" s="2">
        <v>61239700000</v>
      </c>
      <c r="Z1447" s="2">
        <v>59877400000</v>
      </c>
      <c r="AA1447" s="2">
        <v>58658800000</v>
      </c>
      <c r="AB1447" s="2">
        <v>57662700000</v>
      </c>
      <c r="AC1447" s="2">
        <v>56919600000</v>
      </c>
      <c r="AD1447" s="2">
        <v>56437600000</v>
      </c>
      <c r="AE1447" s="2">
        <v>56254300000</v>
      </c>
      <c r="AF1447" s="2">
        <v>56286200000</v>
      </c>
    </row>
    <row r="1448" spans="1:32">
      <c r="A1448" t="s">
        <v>1466</v>
      </c>
      <c r="B1448" t="s">
        <v>19</v>
      </c>
      <c r="C1448" s="2">
        <v>21002600000</v>
      </c>
      <c r="D1448" s="2">
        <v>21837000000</v>
      </c>
      <c r="E1448" s="2">
        <v>22331600000</v>
      </c>
      <c r="F1448" s="2">
        <v>22285400000</v>
      </c>
      <c r="G1448" s="2">
        <v>22100300000</v>
      </c>
      <c r="H1448" s="2">
        <v>22016200000</v>
      </c>
      <c r="I1448" s="2">
        <v>21924100000</v>
      </c>
      <c r="J1448" s="2">
        <v>21723700000</v>
      </c>
      <c r="K1448" s="2">
        <v>21488800000</v>
      </c>
      <c r="L1448" s="2">
        <v>21222600000</v>
      </c>
      <c r="M1448" s="2">
        <v>20933100000</v>
      </c>
      <c r="N1448" s="2">
        <v>20617100000</v>
      </c>
      <c r="O1448" s="2">
        <v>20348900000</v>
      </c>
      <c r="P1448" s="2">
        <v>20047300000</v>
      </c>
      <c r="Q1448" s="2">
        <v>19778800000</v>
      </c>
      <c r="R1448" s="2">
        <v>19491000000</v>
      </c>
      <c r="S1448" s="2">
        <v>19285100000</v>
      </c>
      <c r="T1448" s="2">
        <v>19054900000</v>
      </c>
      <c r="U1448" s="2">
        <v>18899800000</v>
      </c>
      <c r="V1448" s="2">
        <v>18729000000</v>
      </c>
      <c r="W1448" s="2">
        <v>18570000000</v>
      </c>
      <c r="X1448" s="2">
        <v>18435600000</v>
      </c>
      <c r="Y1448" s="2">
        <v>18353300000</v>
      </c>
      <c r="Z1448" s="2">
        <v>18275800000</v>
      </c>
      <c r="AA1448" s="2">
        <v>18259600000</v>
      </c>
      <c r="AB1448" s="2">
        <v>18214800000</v>
      </c>
      <c r="AC1448" s="2">
        <v>18258800000</v>
      </c>
      <c r="AD1448" s="2">
        <v>18305300000</v>
      </c>
      <c r="AE1448" s="2">
        <v>18413600000</v>
      </c>
      <c r="AF1448" s="2">
        <v>18563500000</v>
      </c>
    </row>
    <row r="1449" spans="1:32">
      <c r="A1449" t="s">
        <v>1467</v>
      </c>
      <c r="B1449" t="s">
        <v>19</v>
      </c>
      <c r="C1449" s="2">
        <v>54495600000</v>
      </c>
      <c r="D1449" s="2">
        <v>52127200000</v>
      </c>
      <c r="E1449" s="2">
        <v>50318300000</v>
      </c>
      <c r="F1449" s="2">
        <v>49788300000</v>
      </c>
      <c r="G1449" s="2">
        <v>48867300000</v>
      </c>
      <c r="H1449" s="2">
        <v>47934400000</v>
      </c>
      <c r="I1449" s="2">
        <v>46930900000</v>
      </c>
      <c r="J1449" s="2">
        <v>45966000000</v>
      </c>
      <c r="K1449" s="2">
        <v>45067900000</v>
      </c>
      <c r="L1449" s="2">
        <v>43970100000</v>
      </c>
      <c r="M1449" s="2">
        <v>42819500000</v>
      </c>
      <c r="N1449" s="2">
        <v>41611200000</v>
      </c>
      <c r="O1449" s="2">
        <v>40383800000</v>
      </c>
      <c r="P1449" s="2">
        <v>39127200000</v>
      </c>
      <c r="Q1449" s="2">
        <v>37928700000</v>
      </c>
      <c r="R1449" s="2">
        <v>36683600000</v>
      </c>
      <c r="S1449" s="2">
        <v>35558900000</v>
      </c>
      <c r="T1449" s="2">
        <v>34623700000</v>
      </c>
      <c r="U1449" s="2">
        <v>33755000000</v>
      </c>
      <c r="V1449" s="2">
        <v>32920800000</v>
      </c>
      <c r="W1449" s="2">
        <v>32231900000</v>
      </c>
      <c r="X1449" s="2">
        <v>31612000000</v>
      </c>
      <c r="Y1449" s="2">
        <v>31002600000</v>
      </c>
      <c r="Z1449" s="2">
        <v>30480300000</v>
      </c>
      <c r="AA1449" s="2">
        <v>30002400000</v>
      </c>
      <c r="AB1449" s="2">
        <v>29621800000</v>
      </c>
      <c r="AC1449" s="2">
        <v>29338800000</v>
      </c>
      <c r="AD1449" s="2">
        <v>29175900000</v>
      </c>
      <c r="AE1449" s="2">
        <v>29134000000</v>
      </c>
      <c r="AF1449" s="2">
        <v>29214800000</v>
      </c>
    </row>
    <row r="1450" spans="1:32">
      <c r="A1450" t="s">
        <v>1468</v>
      </c>
      <c r="B1450" t="s">
        <v>19</v>
      </c>
      <c r="C1450" s="2">
        <v>26493300000</v>
      </c>
      <c r="D1450" s="2">
        <v>25937000000</v>
      </c>
      <c r="E1450" s="2">
        <v>25315700000</v>
      </c>
      <c r="F1450" s="2">
        <v>25004900000</v>
      </c>
      <c r="G1450" s="2">
        <v>24576500000</v>
      </c>
      <c r="H1450" s="2">
        <v>24173900000</v>
      </c>
      <c r="I1450" s="2">
        <v>23723500000</v>
      </c>
      <c r="J1450" s="2">
        <v>23226200000</v>
      </c>
      <c r="K1450" s="2">
        <v>22680300000</v>
      </c>
      <c r="L1450" s="2">
        <v>22046900000</v>
      </c>
      <c r="M1450" s="2">
        <v>21356300000</v>
      </c>
      <c r="N1450" s="2">
        <v>20611600000</v>
      </c>
      <c r="O1450" s="2">
        <v>19872300000</v>
      </c>
      <c r="P1450" s="2">
        <v>19129300000</v>
      </c>
      <c r="Q1450" s="2">
        <v>18396200000</v>
      </c>
      <c r="R1450" s="2">
        <v>17639500000</v>
      </c>
      <c r="S1450" s="2">
        <v>16928200000</v>
      </c>
      <c r="T1450" s="2">
        <v>16272000000</v>
      </c>
      <c r="U1450" s="2">
        <v>15646200000</v>
      </c>
      <c r="V1450" s="2">
        <v>15043000000</v>
      </c>
      <c r="W1450" s="2">
        <v>14502700000</v>
      </c>
      <c r="X1450" s="2">
        <v>14005400000</v>
      </c>
      <c r="Y1450" s="2">
        <v>13546600000</v>
      </c>
      <c r="Z1450" s="2">
        <v>13148600000</v>
      </c>
      <c r="AA1450" s="2">
        <v>12789000000</v>
      </c>
      <c r="AB1450" s="2">
        <v>12496400000</v>
      </c>
      <c r="AC1450" s="2">
        <v>12267300000</v>
      </c>
      <c r="AD1450" s="2">
        <v>12105000000</v>
      </c>
      <c r="AE1450" s="2">
        <v>12018000000</v>
      </c>
      <c r="AF1450" s="2">
        <v>11975800000</v>
      </c>
    </row>
    <row r="1451" spans="1:32">
      <c r="A1451" t="s">
        <v>1469</v>
      </c>
      <c r="B1451" t="s">
        <v>19</v>
      </c>
      <c r="C1451" s="2">
        <v>70683900000</v>
      </c>
      <c r="D1451" s="2">
        <v>70537100000</v>
      </c>
      <c r="E1451" s="2">
        <v>69852000000</v>
      </c>
      <c r="F1451" s="2">
        <v>68952900000</v>
      </c>
      <c r="G1451" s="2">
        <v>67885300000</v>
      </c>
      <c r="H1451" s="2">
        <v>66910500000</v>
      </c>
      <c r="I1451" s="2">
        <v>65793500000</v>
      </c>
      <c r="J1451" s="2">
        <v>64565900000</v>
      </c>
      <c r="K1451" s="2">
        <v>62957600000</v>
      </c>
      <c r="L1451" s="2">
        <v>61138000000</v>
      </c>
      <c r="M1451" s="2">
        <v>59140900000</v>
      </c>
      <c r="N1451" s="2">
        <v>56985500000</v>
      </c>
      <c r="O1451" s="2">
        <v>54881900000</v>
      </c>
      <c r="P1451" s="2">
        <v>52791900000</v>
      </c>
      <c r="Q1451" s="2">
        <v>50707600000</v>
      </c>
      <c r="R1451" s="2">
        <v>48554000000</v>
      </c>
      <c r="S1451" s="2">
        <v>46508500000</v>
      </c>
      <c r="T1451" s="2">
        <v>44550900000</v>
      </c>
      <c r="U1451" s="2">
        <v>42697400000</v>
      </c>
      <c r="V1451" s="2">
        <v>40908400000</v>
      </c>
      <c r="W1451" s="2">
        <v>39252300000</v>
      </c>
      <c r="X1451" s="2">
        <v>37714900000</v>
      </c>
      <c r="Y1451" s="2">
        <v>36337300000</v>
      </c>
      <c r="Z1451" s="2">
        <v>35145200000</v>
      </c>
      <c r="AA1451" s="2">
        <v>34102300000</v>
      </c>
      <c r="AB1451" s="2">
        <v>33248900000</v>
      </c>
      <c r="AC1451" s="2">
        <v>32612400000</v>
      </c>
      <c r="AD1451" s="2">
        <v>32164700000</v>
      </c>
      <c r="AE1451" s="2">
        <v>31950300000</v>
      </c>
      <c r="AF1451" s="2">
        <v>31821300000</v>
      </c>
    </row>
    <row r="1452" spans="1:32">
      <c r="A1452" t="s">
        <v>1470</v>
      </c>
      <c r="B1452" t="s">
        <v>19</v>
      </c>
      <c r="C1452" s="2">
        <v>42874600000</v>
      </c>
      <c r="D1452" s="2">
        <v>42772800000</v>
      </c>
      <c r="E1452" s="2">
        <v>42229500000</v>
      </c>
      <c r="F1452" s="2">
        <v>41681800000</v>
      </c>
      <c r="G1452" s="2">
        <v>41080200000</v>
      </c>
      <c r="H1452" s="2">
        <v>40548000000</v>
      </c>
      <c r="I1452" s="2">
        <v>39922700000</v>
      </c>
      <c r="J1452" s="2">
        <v>39247100000</v>
      </c>
      <c r="K1452" s="2">
        <v>38326800000</v>
      </c>
      <c r="L1452" s="2">
        <v>37291400000</v>
      </c>
      <c r="M1452" s="2">
        <v>36160100000</v>
      </c>
      <c r="N1452" s="2">
        <v>34944600000</v>
      </c>
      <c r="O1452" s="2">
        <v>33754800000</v>
      </c>
      <c r="P1452" s="2">
        <v>32566300000</v>
      </c>
      <c r="Q1452" s="2">
        <v>31394600000</v>
      </c>
      <c r="R1452" s="2">
        <v>30187300000</v>
      </c>
      <c r="S1452" s="2">
        <v>29064400000</v>
      </c>
      <c r="T1452" s="2">
        <v>27986200000</v>
      </c>
      <c r="U1452" s="2">
        <v>26977300000</v>
      </c>
      <c r="V1452" s="2">
        <v>26005100000</v>
      </c>
      <c r="W1452" s="2">
        <v>25116300000</v>
      </c>
      <c r="X1452" s="2">
        <v>24301700000</v>
      </c>
      <c r="Y1452" s="2">
        <v>23578600000</v>
      </c>
      <c r="Z1452" s="2">
        <v>22949000000</v>
      </c>
      <c r="AA1452" s="2">
        <v>22399200000</v>
      </c>
      <c r="AB1452" s="2">
        <v>21939200000</v>
      </c>
      <c r="AC1452" s="2">
        <v>21603100000</v>
      </c>
      <c r="AD1452" s="2">
        <v>21360400000</v>
      </c>
      <c r="AE1452" s="2">
        <v>21251000000</v>
      </c>
      <c r="AF1452" s="2">
        <v>21206700000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888071000000000</v>
      </c>
      <c r="D1454" s="2">
        <v>830971000000000</v>
      </c>
      <c r="E1454" s="2">
        <v>705182000000000</v>
      </c>
      <c r="F1454" s="2">
        <v>594447000000000</v>
      </c>
      <c r="G1454" s="2">
        <v>613932000000000</v>
      </c>
      <c r="H1454" s="2">
        <v>554599000000000</v>
      </c>
      <c r="I1454" s="2">
        <v>457861000000000</v>
      </c>
      <c r="J1454" s="2">
        <v>331180000000000</v>
      </c>
      <c r="K1454" s="2">
        <v>236597000000000</v>
      </c>
      <c r="L1454" s="2">
        <v>152886000000000</v>
      </c>
      <c r="M1454" s="2">
        <v>113296000000000</v>
      </c>
      <c r="N1454" s="2">
        <v>78256600000000</v>
      </c>
      <c r="O1454" s="2">
        <v>48451300000000</v>
      </c>
      <c r="P1454" s="2">
        <v>14429900000000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7161</v>
      </c>
      <c r="B1455" t="s">
        <v>19</v>
      </c>
      <c r="C1455" s="2">
        <v>38922400000000</v>
      </c>
      <c r="D1455" s="2">
        <v>42659000000000</v>
      </c>
      <c r="E1455" s="2">
        <v>45064900000000</v>
      </c>
      <c r="F1455" s="2">
        <v>52479700000000</v>
      </c>
      <c r="G1455" s="2">
        <v>32206800000000</v>
      </c>
      <c r="H1455" s="2">
        <v>22179200000000</v>
      </c>
      <c r="I1455" s="2">
        <v>18519300000000</v>
      </c>
      <c r="J1455" s="2">
        <v>17018700000000</v>
      </c>
      <c r="K1455" s="2">
        <v>15378400000000</v>
      </c>
      <c r="L1455" s="2">
        <v>15457000000000</v>
      </c>
      <c r="M1455" s="2">
        <v>12116200000000</v>
      </c>
      <c r="N1455" s="2">
        <v>10191000000000</v>
      </c>
      <c r="O1455" s="2">
        <v>9761030000000</v>
      </c>
      <c r="P1455" s="2">
        <v>9991030000000</v>
      </c>
      <c r="Q1455" s="2">
        <v>9627040000000</v>
      </c>
      <c r="R1455" s="2">
        <v>8470760000000</v>
      </c>
      <c r="S1455" s="2">
        <v>6057100000000</v>
      </c>
      <c r="T1455" s="2">
        <v>3648610000000</v>
      </c>
      <c r="U1455" s="2">
        <v>2655150000000</v>
      </c>
      <c r="V1455" s="2">
        <v>1943470000000</v>
      </c>
      <c r="W1455" s="2">
        <v>2233080000000</v>
      </c>
      <c r="X1455" s="2">
        <v>2764100000000</v>
      </c>
      <c r="Y1455" s="2">
        <v>3756530000000</v>
      </c>
      <c r="Z1455" s="2">
        <v>5360330000000</v>
      </c>
      <c r="AA1455" s="2">
        <v>7389150000000</v>
      </c>
      <c r="AB1455" s="2">
        <v>9750120000000</v>
      </c>
      <c r="AC1455" s="2">
        <v>12080200000000</v>
      </c>
      <c r="AD1455" s="2">
        <v>13822800000000</v>
      </c>
      <c r="AE1455" s="2">
        <v>15602200000000</v>
      </c>
      <c r="AF1455" s="2">
        <v>16731900000000</v>
      </c>
    </row>
    <row r="1456" spans="1:32">
      <c r="A1456" t="s">
        <v>7162</v>
      </c>
      <c r="B1456" t="s">
        <v>19</v>
      </c>
      <c r="C1456" s="2">
        <v>525504000000000</v>
      </c>
      <c r="D1456" s="2">
        <v>568530000000000</v>
      </c>
      <c r="E1456" s="2">
        <v>570701000000000</v>
      </c>
      <c r="F1456" s="2">
        <v>531706000000000</v>
      </c>
      <c r="G1456" s="2">
        <v>515163000000000</v>
      </c>
      <c r="H1456" s="2">
        <v>490818000000000</v>
      </c>
      <c r="I1456" s="2">
        <v>475636000000000</v>
      </c>
      <c r="J1456" s="2">
        <v>460777000000000</v>
      </c>
      <c r="K1456" s="2">
        <v>440123000000000</v>
      </c>
      <c r="L1456" s="2">
        <v>414850000000000</v>
      </c>
      <c r="M1456" s="2">
        <v>389896000000000</v>
      </c>
      <c r="N1456" s="2">
        <v>374866000000000</v>
      </c>
      <c r="O1456" s="2">
        <v>383386000000000</v>
      </c>
      <c r="P1456" s="2">
        <v>395667000000000</v>
      </c>
      <c r="Q1456" s="2">
        <v>404162000000000</v>
      </c>
      <c r="R1456" s="2">
        <v>395585000000000</v>
      </c>
      <c r="S1456" s="2">
        <v>369337000000000</v>
      </c>
      <c r="T1456" s="2">
        <v>327900000000000</v>
      </c>
      <c r="U1456" s="2">
        <v>288108000000000</v>
      </c>
      <c r="V1456" s="2">
        <v>265106000000000</v>
      </c>
      <c r="W1456" s="2">
        <v>297641000000000</v>
      </c>
      <c r="X1456" s="2">
        <v>329728000000000</v>
      </c>
      <c r="Y1456" s="2">
        <v>359643000000000</v>
      </c>
      <c r="Z1456" s="2">
        <v>388406000000000</v>
      </c>
      <c r="AA1456" s="2">
        <v>404528000000000</v>
      </c>
      <c r="AB1456" s="2">
        <v>423524000000000</v>
      </c>
      <c r="AC1456" s="2">
        <v>442139000000000</v>
      </c>
      <c r="AD1456" s="2">
        <v>462002000000000</v>
      </c>
      <c r="AE1456" s="2">
        <v>479728000000000</v>
      </c>
      <c r="AF1456" s="2">
        <v>498688000000000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7455470000000</v>
      </c>
      <c r="D1464" s="2">
        <v>8987970000000</v>
      </c>
      <c r="E1464" s="2">
        <v>7322840000000</v>
      </c>
      <c r="F1464" s="2">
        <v>7321730000000</v>
      </c>
      <c r="G1464" s="2">
        <v>7265680000000</v>
      </c>
      <c r="H1464" s="2">
        <v>7261500000000</v>
      </c>
      <c r="I1464" s="2">
        <v>7252580000000</v>
      </c>
      <c r="J1464" s="2">
        <v>7250900000000</v>
      </c>
      <c r="K1464" s="2">
        <v>7246440000000</v>
      </c>
      <c r="L1464" s="2">
        <v>7116230000000</v>
      </c>
      <c r="M1464" s="2">
        <v>7116230000000</v>
      </c>
      <c r="N1464" s="2">
        <v>7116230000000</v>
      </c>
      <c r="O1464" s="2">
        <v>7116230000000</v>
      </c>
      <c r="P1464" s="2">
        <v>7111490000000</v>
      </c>
      <c r="Q1464" s="2">
        <v>7111490000000</v>
      </c>
      <c r="R1464" s="2">
        <v>7111490000000</v>
      </c>
      <c r="S1464" s="2">
        <v>7111490000000</v>
      </c>
      <c r="T1464" s="2">
        <v>7111490000000</v>
      </c>
      <c r="U1464" s="2">
        <v>7111490000000</v>
      </c>
      <c r="V1464" s="2">
        <v>7111490000000</v>
      </c>
      <c r="W1464" s="2">
        <v>7111490000000</v>
      </c>
      <c r="X1464" s="2">
        <v>7111490000000</v>
      </c>
      <c r="Y1464" s="2">
        <v>7111490000000</v>
      </c>
      <c r="Z1464" s="2">
        <v>7111490000000</v>
      </c>
      <c r="AA1464" s="2">
        <v>7100890000000</v>
      </c>
      <c r="AB1464" s="2">
        <v>7100890000000</v>
      </c>
      <c r="AC1464" s="2">
        <v>7100890000000</v>
      </c>
      <c r="AD1464" s="2">
        <v>7100890000000</v>
      </c>
      <c r="AE1464" s="2">
        <v>7100890000000</v>
      </c>
      <c r="AF1464" s="2">
        <v>7100890000000</v>
      </c>
    </row>
    <row r="1465" spans="1:32">
      <c r="A1465" t="s">
        <v>1482</v>
      </c>
      <c r="B1465" t="s">
        <v>19</v>
      </c>
      <c r="C1465" s="2">
        <v>70385700000000</v>
      </c>
      <c r="D1465" s="2">
        <v>68321300000000</v>
      </c>
      <c r="E1465" s="2">
        <v>95532300000000</v>
      </c>
      <c r="F1465" s="2">
        <v>105538000000000</v>
      </c>
      <c r="G1465" s="2">
        <v>60813500000000</v>
      </c>
      <c r="H1465" s="2">
        <v>44596200000000</v>
      </c>
      <c r="I1465" s="2">
        <v>43968900000000</v>
      </c>
      <c r="J1465" s="2">
        <v>46263700000000</v>
      </c>
      <c r="K1465" s="2">
        <v>49773900000000</v>
      </c>
      <c r="L1465" s="2">
        <v>54865400000000</v>
      </c>
      <c r="M1465" s="2">
        <v>49037000000000</v>
      </c>
      <c r="N1465" s="2">
        <v>52042300000000</v>
      </c>
      <c r="O1465" s="2">
        <v>60318700000000</v>
      </c>
      <c r="P1465" s="2">
        <v>64933000000000</v>
      </c>
      <c r="Q1465" s="2">
        <v>67310200000000</v>
      </c>
      <c r="R1465" s="2">
        <v>65049900000000</v>
      </c>
      <c r="S1465" s="2">
        <v>55633500000000</v>
      </c>
      <c r="T1465" s="2">
        <v>42897100000000</v>
      </c>
      <c r="U1465" s="2">
        <v>36066700000000</v>
      </c>
      <c r="V1465" s="2">
        <v>30002800000000</v>
      </c>
      <c r="W1465" s="2">
        <v>36094900000000</v>
      </c>
      <c r="X1465" s="2">
        <v>45755900000000</v>
      </c>
      <c r="Y1465" s="2">
        <v>58351600000000</v>
      </c>
      <c r="Z1465" s="2">
        <v>74382000000000</v>
      </c>
      <c r="AA1465" s="2">
        <v>91487800000000</v>
      </c>
      <c r="AB1465" s="2">
        <v>104796000000000</v>
      </c>
      <c r="AC1465" s="2">
        <v>116730000000000</v>
      </c>
      <c r="AD1465" s="2">
        <v>125640000000000</v>
      </c>
      <c r="AE1465" s="2">
        <v>133946000000000</v>
      </c>
      <c r="AF1465" s="2">
        <v>139028000000000</v>
      </c>
    </row>
    <row r="1466" spans="1:32">
      <c r="A1466" t="s">
        <v>1483</v>
      </c>
      <c r="B1466" t="s">
        <v>19</v>
      </c>
      <c r="C1466" s="2">
        <v>10318300000000</v>
      </c>
      <c r="D1466" s="2">
        <v>11337600000000</v>
      </c>
      <c r="E1466" s="2">
        <v>5798570000000</v>
      </c>
      <c r="F1466" s="2">
        <v>5232940000000</v>
      </c>
      <c r="G1466" s="2">
        <v>1350460000000</v>
      </c>
      <c r="H1466" s="2">
        <v>1377630000000</v>
      </c>
      <c r="I1466" s="2">
        <v>1251880000000</v>
      </c>
      <c r="J1466" s="2">
        <v>1086070000000</v>
      </c>
      <c r="K1466" s="2">
        <v>881754000000</v>
      </c>
      <c r="L1466" s="2">
        <v>669534000000</v>
      </c>
      <c r="M1466" s="2">
        <v>648081000000</v>
      </c>
      <c r="N1466" s="2">
        <v>658355000000</v>
      </c>
      <c r="O1466" s="2">
        <v>735248000000</v>
      </c>
      <c r="P1466" s="2">
        <v>807209000000</v>
      </c>
      <c r="Q1466" s="2">
        <v>877332000000</v>
      </c>
      <c r="R1466" s="2">
        <v>869825000000</v>
      </c>
      <c r="S1466" s="2">
        <v>803947000000</v>
      </c>
      <c r="T1466" s="2">
        <v>724523000000</v>
      </c>
      <c r="U1466" s="2">
        <v>612573000000</v>
      </c>
      <c r="V1466" s="2">
        <v>599641000000</v>
      </c>
      <c r="W1466" s="2">
        <v>704170000000</v>
      </c>
      <c r="X1466" s="2">
        <v>793445000000</v>
      </c>
      <c r="Y1466" s="2">
        <v>870277000000</v>
      </c>
      <c r="Z1466" s="2">
        <v>943064000000</v>
      </c>
      <c r="AA1466" s="2">
        <v>1001030000000</v>
      </c>
      <c r="AB1466" s="2">
        <v>1041250000000</v>
      </c>
      <c r="AC1466" s="2">
        <v>1067080000000</v>
      </c>
      <c r="AD1466" s="2">
        <v>1089370000000</v>
      </c>
      <c r="AE1466" s="2">
        <v>1084550000000</v>
      </c>
      <c r="AF1466" s="2">
        <v>1099280000000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6110130000000</v>
      </c>
      <c r="M1470" s="2">
        <v>5703990000000</v>
      </c>
      <c r="N1470" s="2">
        <v>5616020000000</v>
      </c>
      <c r="O1470" s="2">
        <v>5630250000000</v>
      </c>
      <c r="P1470" s="2">
        <v>5675650000000</v>
      </c>
      <c r="Q1470" s="2">
        <v>5703990000000</v>
      </c>
      <c r="R1470" s="2">
        <v>5576310000000</v>
      </c>
      <c r="S1470" s="2">
        <v>5576310000000</v>
      </c>
      <c r="T1470" s="2">
        <v>5448250000000</v>
      </c>
      <c r="U1470" s="2">
        <v>5362780000000</v>
      </c>
      <c r="V1470" s="2">
        <v>5170670000000</v>
      </c>
      <c r="W1470" s="2">
        <v>5448250000000</v>
      </c>
      <c r="X1470" s="2">
        <v>5448250000000</v>
      </c>
      <c r="Y1470" s="2">
        <v>5512350000000</v>
      </c>
      <c r="Z1470" s="2">
        <v>5576310000000</v>
      </c>
      <c r="AA1470" s="2">
        <v>5576310000000</v>
      </c>
      <c r="AB1470" s="2">
        <v>5640050000000</v>
      </c>
      <c r="AC1470" s="2">
        <v>5767100000000</v>
      </c>
      <c r="AD1470" s="2">
        <v>6128720000000</v>
      </c>
      <c r="AE1470" s="2">
        <v>6144680000000</v>
      </c>
      <c r="AF1470" s="2">
        <v>6144680000000</v>
      </c>
    </row>
    <row r="1471" spans="1:32">
      <c r="A1471" t="s">
        <v>7163</v>
      </c>
      <c r="B1471" t="s">
        <v>19</v>
      </c>
      <c r="C1471">
        <v>0</v>
      </c>
      <c r="D1471">
        <v>0</v>
      </c>
      <c r="E1471">
        <v>0</v>
      </c>
      <c r="F1471">
        <v>0</v>
      </c>
      <c r="G1471">
        <v>0</v>
      </c>
      <c r="H1471">
        <v>0</v>
      </c>
      <c r="I1471">
        <v>0</v>
      </c>
      <c r="J1471" s="2">
        <v>172208000000</v>
      </c>
      <c r="K1471" s="2">
        <v>356067000000</v>
      </c>
      <c r="L1471" s="2">
        <v>556391000000</v>
      </c>
      <c r="M1471" s="2">
        <v>1835640000000</v>
      </c>
      <c r="N1471" s="2">
        <v>3231480000000</v>
      </c>
      <c r="O1471" s="2">
        <v>4758630000000</v>
      </c>
      <c r="P1471" s="2">
        <v>6413880000000</v>
      </c>
      <c r="Q1471" s="2">
        <v>6990320000000</v>
      </c>
      <c r="R1471" s="2">
        <v>6897490000000</v>
      </c>
      <c r="S1471" s="2">
        <v>6788860000000</v>
      </c>
      <c r="T1471" s="2">
        <v>6674250000000</v>
      </c>
      <c r="U1471" s="2">
        <v>6564200000000</v>
      </c>
      <c r="V1471" s="2">
        <v>6469250000000</v>
      </c>
      <c r="W1471" s="2">
        <v>4774550000000</v>
      </c>
      <c r="X1471" s="2">
        <v>3203580000000</v>
      </c>
      <c r="Y1471" s="2">
        <v>1750420000000</v>
      </c>
      <c r="Z1471" s="2">
        <v>196423000000</v>
      </c>
      <c r="AA1471">
        <v>0</v>
      </c>
      <c r="AB1471">
        <v>0</v>
      </c>
      <c r="AC1471">
        <v>0</v>
      </c>
      <c r="AD1471">
        <v>0</v>
      </c>
      <c r="AE1471">
        <v>0</v>
      </c>
      <c r="AF1471">
        <v>0</v>
      </c>
    </row>
    <row r="1472" spans="1:32">
      <c r="A1472" t="s">
        <v>7164</v>
      </c>
      <c r="B1472" t="s">
        <v>19</v>
      </c>
      <c r="C1472">
        <v>0</v>
      </c>
      <c r="D1472">
        <v>0</v>
      </c>
      <c r="E1472">
        <v>0</v>
      </c>
      <c r="F1472">
        <v>0</v>
      </c>
      <c r="G1472">
        <v>0</v>
      </c>
      <c r="H1472">
        <v>0</v>
      </c>
      <c r="I1472">
        <v>0</v>
      </c>
      <c r="J1472">
        <v>0</v>
      </c>
      <c r="K1472">
        <v>0</v>
      </c>
      <c r="L1472">
        <v>0</v>
      </c>
      <c r="M1472" s="2">
        <v>183082000000</v>
      </c>
      <c r="N1472" s="2">
        <v>255312000000</v>
      </c>
      <c r="O1472" s="2">
        <v>272282000000</v>
      </c>
      <c r="P1472" s="2">
        <v>289067000000</v>
      </c>
      <c r="Q1472" s="2">
        <v>305708000000</v>
      </c>
      <c r="R1472" s="2">
        <v>305485000000</v>
      </c>
      <c r="S1472" s="2">
        <v>304546000000</v>
      </c>
      <c r="T1472" s="2">
        <v>295825000000</v>
      </c>
      <c r="U1472" s="2">
        <v>288027000000</v>
      </c>
      <c r="V1472" s="2">
        <v>277745000000</v>
      </c>
      <c r="W1472" s="2">
        <v>292213000000</v>
      </c>
      <c r="X1472" s="2">
        <v>295359000000</v>
      </c>
      <c r="Y1472" s="2">
        <v>300289000000</v>
      </c>
      <c r="Z1472" s="2">
        <v>187372000000</v>
      </c>
      <c r="AA1472" s="2">
        <v>196303000000</v>
      </c>
      <c r="AB1472" s="2">
        <v>203498000000</v>
      </c>
      <c r="AC1472" s="2">
        <v>208912000000</v>
      </c>
      <c r="AD1472" s="2">
        <v>212497000000</v>
      </c>
      <c r="AE1472" s="2">
        <v>215471000000</v>
      </c>
      <c r="AF1472" s="2">
        <v>218419000000</v>
      </c>
    </row>
    <row r="1473" spans="1:32">
      <c r="A1473" t="s">
        <v>7165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7166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7167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7168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7169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11472800000</v>
      </c>
      <c r="D1478" s="2">
        <v>10735100000</v>
      </c>
      <c r="E1478" s="2">
        <v>9110070000</v>
      </c>
      <c r="F1478" s="2">
        <v>7679520000</v>
      </c>
      <c r="G1478" s="2">
        <v>7931240000</v>
      </c>
      <c r="H1478" s="2">
        <v>7164730000</v>
      </c>
      <c r="I1478" s="2">
        <v>5915000000</v>
      </c>
      <c r="J1478" s="2">
        <v>4278430000</v>
      </c>
      <c r="K1478" s="2">
        <v>3056540000</v>
      </c>
      <c r="L1478" s="2">
        <v>1975090000</v>
      </c>
      <c r="M1478" s="2">
        <v>1463640000</v>
      </c>
      <c r="N1478" s="2">
        <v>1010980000</v>
      </c>
      <c r="O1478" s="2">
        <v>625931000</v>
      </c>
      <c r="P1478" s="2">
        <v>186417000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7170</v>
      </c>
      <c r="B1479" t="s">
        <v>19</v>
      </c>
      <c r="C1479" s="2">
        <v>683673000</v>
      </c>
      <c r="D1479" s="2">
        <v>749305000</v>
      </c>
      <c r="E1479" s="2">
        <v>791566000</v>
      </c>
      <c r="F1479" s="2">
        <v>921807000</v>
      </c>
      <c r="G1479" s="2">
        <v>565714000</v>
      </c>
      <c r="H1479" s="2">
        <v>389578000</v>
      </c>
      <c r="I1479" s="2">
        <v>325291000</v>
      </c>
      <c r="J1479" s="2">
        <v>298934000</v>
      </c>
      <c r="K1479" s="2">
        <v>270122000</v>
      </c>
      <c r="L1479" s="2">
        <v>271502000</v>
      </c>
      <c r="M1479" s="2">
        <v>212822000</v>
      </c>
      <c r="N1479" s="2">
        <v>179005000</v>
      </c>
      <c r="O1479" s="2">
        <v>171453000</v>
      </c>
      <c r="P1479" s="2">
        <v>175493000</v>
      </c>
      <c r="Q1479" s="2">
        <v>169099000</v>
      </c>
      <c r="R1479" s="2">
        <v>148789000</v>
      </c>
      <c r="S1479" s="2">
        <v>106393000</v>
      </c>
      <c r="T1479" s="2">
        <v>64087900</v>
      </c>
      <c r="U1479" s="2">
        <v>46637800</v>
      </c>
      <c r="V1479" s="2">
        <v>34137100</v>
      </c>
      <c r="W1479" s="2">
        <v>39224200</v>
      </c>
      <c r="X1479" s="2">
        <v>48551600</v>
      </c>
      <c r="Y1479" s="2">
        <v>65983500</v>
      </c>
      <c r="Z1479" s="2">
        <v>94154400</v>
      </c>
      <c r="AA1479" s="2">
        <v>129791000</v>
      </c>
      <c r="AB1479" s="2">
        <v>171261000</v>
      </c>
      <c r="AC1479" s="2">
        <v>212188000</v>
      </c>
      <c r="AD1479" s="2">
        <v>242798000</v>
      </c>
      <c r="AE1479" s="2">
        <v>274054000</v>
      </c>
      <c r="AF1479" s="2">
        <v>293896000</v>
      </c>
    </row>
    <row r="1480" spans="1:32">
      <c r="A1480" t="s">
        <v>7171</v>
      </c>
      <c r="B1480" t="s">
        <v>19</v>
      </c>
      <c r="C1480" s="2">
        <v>9230490000</v>
      </c>
      <c r="D1480" s="2">
        <v>9986230000</v>
      </c>
      <c r="E1480" s="2">
        <v>10024400000</v>
      </c>
      <c r="F1480" s="2">
        <v>9339420000</v>
      </c>
      <c r="G1480" s="2">
        <v>9048850000</v>
      </c>
      <c r="H1480" s="2">
        <v>8621230000</v>
      </c>
      <c r="I1480" s="2">
        <v>8354560000</v>
      </c>
      <c r="J1480" s="2">
        <v>8093560000</v>
      </c>
      <c r="K1480" s="2">
        <v>7730780000</v>
      </c>
      <c r="L1480" s="2">
        <v>7286860000</v>
      </c>
      <c r="M1480" s="2">
        <v>6848540000</v>
      </c>
      <c r="N1480" s="2">
        <v>6584540000</v>
      </c>
      <c r="O1480" s="2">
        <v>6734190000</v>
      </c>
      <c r="P1480" s="2">
        <v>6949900000</v>
      </c>
      <c r="Q1480" s="2">
        <v>7099120000</v>
      </c>
      <c r="R1480" s="2">
        <v>6948460000</v>
      </c>
      <c r="S1480" s="2">
        <v>6487410000</v>
      </c>
      <c r="T1480" s="2">
        <v>5759570000</v>
      </c>
      <c r="U1480" s="2">
        <v>5060610000</v>
      </c>
      <c r="V1480" s="2">
        <v>4656600000</v>
      </c>
      <c r="W1480" s="2">
        <v>5228070000</v>
      </c>
      <c r="X1480" s="2">
        <v>5791670000</v>
      </c>
      <c r="Y1480" s="2">
        <v>6317140000</v>
      </c>
      <c r="Z1480" s="2">
        <v>6822350000</v>
      </c>
      <c r="AA1480" s="2">
        <v>7105550000</v>
      </c>
      <c r="AB1480" s="2">
        <v>7439200000</v>
      </c>
      <c r="AC1480" s="2">
        <v>7766180000</v>
      </c>
      <c r="AD1480" s="2">
        <v>8115070000</v>
      </c>
      <c r="AE1480" s="2">
        <v>8426430000</v>
      </c>
      <c r="AF1480" s="2">
        <v>8759470000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779650000</v>
      </c>
      <c r="D1486" s="2">
        <v>959811000</v>
      </c>
      <c r="E1486" s="2">
        <v>334149000</v>
      </c>
      <c r="F1486" s="2">
        <v>186429000</v>
      </c>
      <c r="G1486" s="2">
        <v>368429000</v>
      </c>
      <c r="H1486" s="2">
        <v>392206000</v>
      </c>
      <c r="I1486" s="2">
        <v>313590000</v>
      </c>
      <c r="J1486" s="2">
        <v>236158000</v>
      </c>
      <c r="K1486" s="2">
        <v>149602000</v>
      </c>
      <c r="L1486" s="2">
        <v>87827900</v>
      </c>
      <c r="M1486" s="2">
        <v>144010000</v>
      </c>
      <c r="N1486" s="2">
        <v>164026000</v>
      </c>
      <c r="O1486" s="2">
        <v>183100000</v>
      </c>
      <c r="P1486" s="2">
        <v>197449000</v>
      </c>
      <c r="Q1486" s="2">
        <v>211605000</v>
      </c>
      <c r="R1486" s="2">
        <v>227367000</v>
      </c>
      <c r="S1486" s="2">
        <v>206677000</v>
      </c>
      <c r="T1486" s="2">
        <v>209746000</v>
      </c>
      <c r="U1486" s="2">
        <v>196244000</v>
      </c>
      <c r="V1486" s="2">
        <v>224923000</v>
      </c>
      <c r="W1486" s="2">
        <v>206094000</v>
      </c>
      <c r="X1486" s="2">
        <v>226406000</v>
      </c>
      <c r="Y1486" s="2">
        <v>237613000</v>
      </c>
      <c r="Z1486" s="2">
        <v>248366000</v>
      </c>
      <c r="AA1486" s="2">
        <v>274736000</v>
      </c>
      <c r="AB1486" s="2">
        <v>285771000</v>
      </c>
      <c r="AC1486" s="2">
        <v>281263000</v>
      </c>
      <c r="AD1486" s="2">
        <v>244319000</v>
      </c>
      <c r="AE1486" s="2">
        <v>236030000</v>
      </c>
      <c r="AF1486" s="2">
        <v>244053000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702956000</v>
      </c>
      <c r="D1488" s="2">
        <v>847452000</v>
      </c>
      <c r="E1488" s="2">
        <v>690452000</v>
      </c>
      <c r="F1488" s="2">
        <v>690347000</v>
      </c>
      <c r="G1488" s="2">
        <v>685062000</v>
      </c>
      <c r="H1488" s="2">
        <v>684668000</v>
      </c>
      <c r="I1488" s="2">
        <v>683827000</v>
      </c>
      <c r="J1488" s="2">
        <v>683669000</v>
      </c>
      <c r="K1488" s="2">
        <v>683248000</v>
      </c>
      <c r="L1488" s="2">
        <v>670970000</v>
      </c>
      <c r="M1488" s="2">
        <v>670970000</v>
      </c>
      <c r="N1488" s="2">
        <v>670970000</v>
      </c>
      <c r="O1488" s="2">
        <v>670970000</v>
      </c>
      <c r="P1488" s="2">
        <v>670523000</v>
      </c>
      <c r="Q1488" s="2">
        <v>670523000</v>
      </c>
      <c r="R1488" s="2">
        <v>670523000</v>
      </c>
      <c r="S1488" s="2">
        <v>670523000</v>
      </c>
      <c r="T1488" s="2">
        <v>670523000</v>
      </c>
      <c r="U1488" s="2">
        <v>670523000</v>
      </c>
      <c r="V1488" s="2">
        <v>670523000</v>
      </c>
      <c r="W1488" s="2">
        <v>670523000</v>
      </c>
      <c r="X1488" s="2">
        <v>670523000</v>
      </c>
      <c r="Y1488" s="2">
        <v>670523000</v>
      </c>
      <c r="Z1488" s="2">
        <v>670523000</v>
      </c>
      <c r="AA1488" s="2">
        <v>669524000</v>
      </c>
      <c r="AB1488" s="2">
        <v>669524000</v>
      </c>
      <c r="AC1488" s="2">
        <v>669524000</v>
      </c>
      <c r="AD1488" s="2">
        <v>669524000</v>
      </c>
      <c r="AE1488" s="2">
        <v>669524000</v>
      </c>
      <c r="AF1488" s="2">
        <v>669524000</v>
      </c>
    </row>
    <row r="1489" spans="1:32">
      <c r="A1489" t="s">
        <v>1498</v>
      </c>
      <c r="B1489" t="s">
        <v>19</v>
      </c>
      <c r="C1489" s="2">
        <v>1236330000</v>
      </c>
      <c r="D1489" s="2">
        <v>1200070000</v>
      </c>
      <c r="E1489" s="2">
        <v>1678030000</v>
      </c>
      <c r="F1489" s="2">
        <v>1853780000</v>
      </c>
      <c r="G1489" s="2">
        <v>1068190000</v>
      </c>
      <c r="H1489" s="2">
        <v>783333000</v>
      </c>
      <c r="I1489" s="2">
        <v>772315000</v>
      </c>
      <c r="J1489" s="2">
        <v>812622000</v>
      </c>
      <c r="K1489" s="2">
        <v>874280000</v>
      </c>
      <c r="L1489" s="2">
        <v>963711000</v>
      </c>
      <c r="M1489" s="2">
        <v>861336000</v>
      </c>
      <c r="N1489" s="2">
        <v>914125000</v>
      </c>
      <c r="O1489" s="2">
        <v>1059500000</v>
      </c>
      <c r="P1489" s="2">
        <v>1140550000</v>
      </c>
      <c r="Q1489" s="2">
        <v>1182310000</v>
      </c>
      <c r="R1489" s="2">
        <v>1142600000</v>
      </c>
      <c r="S1489" s="2">
        <v>977204000</v>
      </c>
      <c r="T1489" s="2">
        <v>753488000</v>
      </c>
      <c r="U1489" s="2">
        <v>633512000</v>
      </c>
      <c r="V1489" s="2">
        <v>527000000</v>
      </c>
      <c r="W1489" s="2">
        <v>634007000</v>
      </c>
      <c r="X1489" s="2">
        <v>803703000</v>
      </c>
      <c r="Y1489" s="2">
        <v>1024950000</v>
      </c>
      <c r="Z1489" s="2">
        <v>1306520000</v>
      </c>
      <c r="AA1489" s="2">
        <v>1606990000</v>
      </c>
      <c r="AB1489" s="2">
        <v>1840740000</v>
      </c>
      <c r="AC1489" s="2">
        <v>2050360000</v>
      </c>
      <c r="AD1489" s="2">
        <v>2206860000</v>
      </c>
      <c r="AE1489" s="2">
        <v>2352760000</v>
      </c>
      <c r="AF1489" s="2">
        <v>2442030000</v>
      </c>
    </row>
    <row r="1490" spans="1:32">
      <c r="A1490" t="s">
        <v>1499</v>
      </c>
      <c r="B1490" t="s">
        <v>19</v>
      </c>
      <c r="C1490" s="2">
        <v>130298000</v>
      </c>
      <c r="D1490" s="2">
        <v>143170000</v>
      </c>
      <c r="E1490" s="2">
        <v>73223800</v>
      </c>
      <c r="F1490" s="2">
        <v>66081100</v>
      </c>
      <c r="G1490" s="2">
        <v>17053500</v>
      </c>
      <c r="H1490" s="2">
        <v>17396500</v>
      </c>
      <c r="I1490" s="2">
        <v>15808700</v>
      </c>
      <c r="J1490" s="2">
        <v>13714900</v>
      </c>
      <c r="K1490" s="2">
        <v>11134700</v>
      </c>
      <c r="L1490" s="2">
        <v>8454820</v>
      </c>
      <c r="M1490" s="2">
        <v>8183920</v>
      </c>
      <c r="N1490" s="2">
        <v>8313650</v>
      </c>
      <c r="O1490" s="2">
        <v>9284650</v>
      </c>
      <c r="P1490" s="2">
        <v>10193400</v>
      </c>
      <c r="Q1490" s="2">
        <v>11078900</v>
      </c>
      <c r="R1490" s="2">
        <v>10984100</v>
      </c>
      <c r="S1490" s="2">
        <v>10152200</v>
      </c>
      <c r="T1490" s="2">
        <v>9149210</v>
      </c>
      <c r="U1490" s="2">
        <v>7735520</v>
      </c>
      <c r="V1490" s="2">
        <v>7572220</v>
      </c>
      <c r="W1490" s="2">
        <v>8892200</v>
      </c>
      <c r="X1490" s="2">
        <v>10019600</v>
      </c>
      <c r="Y1490" s="2">
        <v>10989800</v>
      </c>
      <c r="Z1490" s="2">
        <v>11908900</v>
      </c>
      <c r="AA1490" s="2">
        <v>12641000</v>
      </c>
      <c r="AB1490" s="2">
        <v>13148800</v>
      </c>
      <c r="AC1490" s="2">
        <v>13475000</v>
      </c>
      <c r="AD1490" s="2">
        <v>13756500</v>
      </c>
      <c r="AE1490" s="2">
        <v>13695600</v>
      </c>
      <c r="AF1490" s="2">
        <v>13881700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3560480000</v>
      </c>
      <c r="D1494" s="2">
        <v>3193140000</v>
      </c>
      <c r="E1494" s="2">
        <v>3193140000</v>
      </c>
      <c r="F1494" s="2">
        <v>3134700000</v>
      </c>
      <c r="G1494" s="2">
        <v>3134700000</v>
      </c>
      <c r="H1494" s="2">
        <v>3134700000</v>
      </c>
      <c r="I1494" s="2">
        <v>3059570000</v>
      </c>
      <c r="J1494" s="2">
        <v>3059570000</v>
      </c>
      <c r="K1494" s="2">
        <v>2978170000</v>
      </c>
      <c r="L1494" s="2">
        <v>2961420000</v>
      </c>
      <c r="M1494" s="2">
        <v>2764580000</v>
      </c>
      <c r="N1494" s="2">
        <v>2721940000</v>
      </c>
      <c r="O1494" s="2">
        <v>2728840000</v>
      </c>
      <c r="P1494" s="2">
        <v>2750840000</v>
      </c>
      <c r="Q1494" s="2">
        <v>2764580000</v>
      </c>
      <c r="R1494" s="2">
        <v>2702690000</v>
      </c>
      <c r="S1494" s="2">
        <v>2702690000</v>
      </c>
      <c r="T1494" s="2">
        <v>2640630000</v>
      </c>
      <c r="U1494" s="2">
        <v>2599200000</v>
      </c>
      <c r="V1494" s="2">
        <v>2506090000</v>
      </c>
      <c r="W1494" s="2">
        <v>2640630000</v>
      </c>
      <c r="X1494" s="2">
        <v>2640630000</v>
      </c>
      <c r="Y1494" s="2">
        <v>2671690000</v>
      </c>
      <c r="Z1494" s="2">
        <v>2702690000</v>
      </c>
      <c r="AA1494" s="2">
        <v>2702690000</v>
      </c>
      <c r="AB1494" s="2">
        <v>2733590000</v>
      </c>
      <c r="AC1494" s="2">
        <v>2795160000</v>
      </c>
      <c r="AD1494" s="2">
        <v>2970430000</v>
      </c>
      <c r="AE1494" s="2">
        <v>2978170000</v>
      </c>
      <c r="AF1494" s="2">
        <v>2978170000</v>
      </c>
    </row>
    <row r="1495" spans="1:32">
      <c r="A1495" t="s">
        <v>7172</v>
      </c>
      <c r="B1495" t="s">
        <v>19</v>
      </c>
      <c r="C1495">
        <v>0</v>
      </c>
      <c r="D1495">
        <v>0</v>
      </c>
      <c r="E1495">
        <v>0</v>
      </c>
      <c r="F1495">
        <v>0</v>
      </c>
      <c r="G1495">
        <v>0</v>
      </c>
      <c r="H1495">
        <v>0</v>
      </c>
      <c r="I1495">
        <v>0</v>
      </c>
      <c r="J1495" s="2">
        <v>44494200</v>
      </c>
      <c r="K1495" s="2">
        <v>87363800</v>
      </c>
      <c r="L1495" s="2">
        <v>129997000</v>
      </c>
      <c r="M1495" s="2">
        <v>447012000</v>
      </c>
      <c r="N1495" s="2">
        <v>760672000</v>
      </c>
      <c r="O1495" s="2">
        <v>1074540000</v>
      </c>
      <c r="P1495" s="2">
        <v>1387690000</v>
      </c>
      <c r="Q1495" s="2">
        <v>1388450000</v>
      </c>
      <c r="R1495" s="2">
        <v>1374330000</v>
      </c>
      <c r="S1495" s="2">
        <v>1357040000</v>
      </c>
      <c r="T1495" s="2">
        <v>1338530000</v>
      </c>
      <c r="U1495" s="2">
        <v>1320250000</v>
      </c>
      <c r="V1495" s="2">
        <v>1304600000</v>
      </c>
      <c r="W1495" s="2">
        <v>1003610000</v>
      </c>
      <c r="X1495" s="2">
        <v>701903000</v>
      </c>
      <c r="Y1495" s="2">
        <v>399733000</v>
      </c>
      <c r="Z1495" s="2">
        <v>45815700</v>
      </c>
      <c r="AA1495">
        <v>0</v>
      </c>
      <c r="AB1495">
        <v>0</v>
      </c>
      <c r="AC1495">
        <v>0</v>
      </c>
      <c r="AD1495">
        <v>0</v>
      </c>
      <c r="AE1495">
        <v>0</v>
      </c>
      <c r="AF1495">
        <v>0</v>
      </c>
    </row>
    <row r="1496" spans="1:32">
      <c r="A1496" t="s">
        <v>7173</v>
      </c>
      <c r="B1496" t="s">
        <v>19</v>
      </c>
      <c r="C1496">
        <v>0</v>
      </c>
      <c r="D1496">
        <v>0</v>
      </c>
      <c r="E1496">
        <v>0</v>
      </c>
      <c r="F1496">
        <v>0</v>
      </c>
      <c r="G1496">
        <v>0</v>
      </c>
      <c r="H1496">
        <v>0</v>
      </c>
      <c r="I1496">
        <v>0</v>
      </c>
      <c r="J1496">
        <v>0</v>
      </c>
      <c r="K1496">
        <v>0</v>
      </c>
      <c r="L1496">
        <v>0</v>
      </c>
      <c r="M1496" s="2">
        <v>64316700</v>
      </c>
      <c r="N1496" s="2">
        <v>85447000</v>
      </c>
      <c r="O1496" s="2">
        <v>85507000</v>
      </c>
      <c r="P1496" s="2">
        <v>85604600</v>
      </c>
      <c r="Q1496" s="2">
        <v>85651400</v>
      </c>
      <c r="R1496" s="2">
        <v>85588800</v>
      </c>
      <c r="S1496" s="2">
        <v>85325800</v>
      </c>
      <c r="T1496" s="2">
        <v>82882300</v>
      </c>
      <c r="U1496" s="2">
        <v>80697700</v>
      </c>
      <c r="V1496" s="2">
        <v>77816800</v>
      </c>
      <c r="W1496" s="2">
        <v>81870500</v>
      </c>
      <c r="X1496" s="2">
        <v>82751700</v>
      </c>
      <c r="Y1496" s="2">
        <v>84133100</v>
      </c>
      <c r="Z1496" s="2">
        <v>52496700</v>
      </c>
      <c r="AA1496" s="2">
        <v>54999100</v>
      </c>
      <c r="AB1496" s="2">
        <v>57014600</v>
      </c>
      <c r="AC1496" s="2">
        <v>58531500</v>
      </c>
      <c r="AD1496" s="2">
        <v>59536000</v>
      </c>
      <c r="AE1496" s="2">
        <v>60369300</v>
      </c>
      <c r="AF1496" s="2">
        <v>61195400</v>
      </c>
    </row>
    <row r="1497" spans="1:32">
      <c r="A1497" t="s">
        <v>7174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7175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7176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7177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7178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281474000000</v>
      </c>
      <c r="D1502" s="2">
        <v>263376000000</v>
      </c>
      <c r="E1502" s="2">
        <v>223507000000</v>
      </c>
      <c r="F1502" s="2">
        <v>188410000000</v>
      </c>
      <c r="G1502" s="2">
        <v>194585000000</v>
      </c>
      <c r="H1502" s="2">
        <v>175780000000</v>
      </c>
      <c r="I1502" s="2">
        <v>145119000000</v>
      </c>
      <c r="J1502" s="2">
        <v>104967000000</v>
      </c>
      <c r="K1502" s="2">
        <v>74989100000</v>
      </c>
      <c r="L1502" s="2">
        <v>48457000000</v>
      </c>
      <c r="M1502" s="2">
        <v>35909000000</v>
      </c>
      <c r="N1502" s="2">
        <v>24803400000</v>
      </c>
      <c r="O1502" s="2">
        <v>15356600000</v>
      </c>
      <c r="P1502" s="2">
        <v>4573550000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7179</v>
      </c>
      <c r="B1503" t="s">
        <v>19</v>
      </c>
      <c r="C1503" s="2">
        <v>4581780000</v>
      </c>
      <c r="D1503" s="2">
        <v>5021630000</v>
      </c>
      <c r="E1503" s="2">
        <v>5304850000</v>
      </c>
      <c r="F1503" s="2">
        <v>6177690000</v>
      </c>
      <c r="G1503" s="2">
        <v>3791250000</v>
      </c>
      <c r="H1503" s="2">
        <v>2610840000</v>
      </c>
      <c r="I1503" s="2">
        <v>2180010000</v>
      </c>
      <c r="J1503" s="2">
        <v>2003370000</v>
      </c>
      <c r="K1503" s="2">
        <v>1810280000</v>
      </c>
      <c r="L1503" s="2">
        <v>1819530000</v>
      </c>
      <c r="M1503" s="2">
        <v>1426270000</v>
      </c>
      <c r="N1503" s="2">
        <v>1199640000</v>
      </c>
      <c r="O1503" s="2">
        <v>1149030000</v>
      </c>
      <c r="P1503" s="2">
        <v>1176100000</v>
      </c>
      <c r="Q1503" s="2">
        <v>1133250000</v>
      </c>
      <c r="R1503" s="2">
        <v>997143000</v>
      </c>
      <c r="S1503" s="2">
        <v>713017000</v>
      </c>
      <c r="T1503" s="2">
        <v>429499000</v>
      </c>
      <c r="U1503" s="2">
        <v>312553000</v>
      </c>
      <c r="V1503" s="2">
        <v>228777000</v>
      </c>
      <c r="W1503" s="2">
        <v>262869000</v>
      </c>
      <c r="X1503" s="2">
        <v>325379000</v>
      </c>
      <c r="Y1503" s="2">
        <v>442203000</v>
      </c>
      <c r="Z1503" s="2">
        <v>630996000</v>
      </c>
      <c r="AA1503" s="2">
        <v>869820000</v>
      </c>
      <c r="AB1503" s="2">
        <v>1147740000</v>
      </c>
      <c r="AC1503" s="2">
        <v>1422030000</v>
      </c>
      <c r="AD1503" s="2">
        <v>1627160000</v>
      </c>
      <c r="AE1503" s="2">
        <v>1836630000</v>
      </c>
      <c r="AF1503" s="2">
        <v>1969610000</v>
      </c>
    </row>
    <row r="1504" spans="1:32">
      <c r="A1504" t="s">
        <v>7180</v>
      </c>
      <c r="B1504" t="s">
        <v>19</v>
      </c>
      <c r="C1504" s="2">
        <v>61860100000</v>
      </c>
      <c r="D1504" s="2">
        <v>66924900000</v>
      </c>
      <c r="E1504" s="2">
        <v>67180500000</v>
      </c>
      <c r="F1504" s="2">
        <v>62590200000</v>
      </c>
      <c r="G1504" s="2">
        <v>60642800000</v>
      </c>
      <c r="H1504" s="2">
        <v>57777000000</v>
      </c>
      <c r="I1504" s="2">
        <v>55989900000</v>
      </c>
      <c r="J1504" s="2">
        <v>54240800000</v>
      </c>
      <c r="K1504" s="2">
        <v>51809500000</v>
      </c>
      <c r="L1504" s="2">
        <v>48834400000</v>
      </c>
      <c r="M1504" s="2">
        <v>45897000000</v>
      </c>
      <c r="N1504" s="2">
        <v>44127700000</v>
      </c>
      <c r="O1504" s="2">
        <v>45130600000</v>
      </c>
      <c r="P1504" s="2">
        <v>46576300000</v>
      </c>
      <c r="Q1504" s="2">
        <v>47576300000</v>
      </c>
      <c r="R1504" s="2">
        <v>46566600000</v>
      </c>
      <c r="S1504" s="2">
        <v>43476800000</v>
      </c>
      <c r="T1504" s="2">
        <v>38599000000</v>
      </c>
      <c r="U1504" s="2">
        <v>33914800000</v>
      </c>
      <c r="V1504" s="2">
        <v>31207200000</v>
      </c>
      <c r="W1504" s="2">
        <v>35037000000</v>
      </c>
      <c r="X1504" s="2">
        <v>38814200000</v>
      </c>
      <c r="Y1504" s="2">
        <v>42335700000</v>
      </c>
      <c r="Z1504" s="2">
        <v>45721500000</v>
      </c>
      <c r="AA1504" s="2">
        <v>47619400000</v>
      </c>
      <c r="AB1504" s="2">
        <v>49855400000</v>
      </c>
      <c r="AC1504" s="2">
        <v>52046800000</v>
      </c>
      <c r="AD1504" s="2">
        <v>54384900000</v>
      </c>
      <c r="AE1504" s="2">
        <v>56471600000</v>
      </c>
      <c r="AF1504" s="2">
        <v>58703500000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14281200000</v>
      </c>
      <c r="D1510" s="2">
        <v>17581300000</v>
      </c>
      <c r="E1510" s="2">
        <v>6120750000</v>
      </c>
      <c r="F1510" s="2">
        <v>3414900000</v>
      </c>
      <c r="G1510" s="2">
        <v>6748680000</v>
      </c>
      <c r="H1510" s="2">
        <v>7184220000</v>
      </c>
      <c r="I1510" s="2">
        <v>5744170000</v>
      </c>
      <c r="J1510" s="2">
        <v>4325800000</v>
      </c>
      <c r="K1510" s="2">
        <v>2740320000</v>
      </c>
      <c r="L1510" s="2">
        <v>1608780000</v>
      </c>
      <c r="M1510" s="2">
        <v>2637900000</v>
      </c>
      <c r="N1510" s="2">
        <v>3004540000</v>
      </c>
      <c r="O1510" s="2">
        <v>3353930000</v>
      </c>
      <c r="P1510" s="2">
        <v>3616760000</v>
      </c>
      <c r="Q1510" s="2">
        <v>3876060000</v>
      </c>
      <c r="R1510" s="2">
        <v>4164780000</v>
      </c>
      <c r="S1510" s="2">
        <v>3785800000</v>
      </c>
      <c r="T1510" s="2">
        <v>3842000000</v>
      </c>
      <c r="U1510" s="2">
        <v>3594690000</v>
      </c>
      <c r="V1510" s="2">
        <v>4120020000</v>
      </c>
      <c r="W1510" s="2">
        <v>3775110000</v>
      </c>
      <c r="X1510" s="2">
        <v>4147180000</v>
      </c>
      <c r="Y1510" s="2">
        <v>4352460000</v>
      </c>
      <c r="Z1510" s="2">
        <v>4549440000</v>
      </c>
      <c r="AA1510" s="2">
        <v>5032470000</v>
      </c>
      <c r="AB1510" s="2">
        <v>5234600000</v>
      </c>
      <c r="AC1510" s="2">
        <v>5152020000</v>
      </c>
      <c r="AD1510" s="2">
        <v>4475300000</v>
      </c>
      <c r="AE1510" s="2">
        <v>4323480000</v>
      </c>
      <c r="AF1510" s="2">
        <v>4470430000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3569440000</v>
      </c>
      <c r="D1512" s="2">
        <v>4303160000</v>
      </c>
      <c r="E1512" s="2">
        <v>3505950000</v>
      </c>
      <c r="F1512" s="2">
        <v>3505410000</v>
      </c>
      <c r="G1512" s="2">
        <v>3478580000</v>
      </c>
      <c r="H1512" s="2">
        <v>3476580000</v>
      </c>
      <c r="I1512" s="2">
        <v>3472310000</v>
      </c>
      <c r="J1512" s="2">
        <v>3471500000</v>
      </c>
      <c r="K1512" s="2">
        <v>3469370000</v>
      </c>
      <c r="L1512" s="2">
        <v>3407020000</v>
      </c>
      <c r="M1512" s="2">
        <v>3407020000</v>
      </c>
      <c r="N1512" s="2">
        <v>3407020000</v>
      </c>
      <c r="O1512" s="2">
        <v>3407020000</v>
      </c>
      <c r="P1512" s="2">
        <v>3404760000</v>
      </c>
      <c r="Q1512" s="2">
        <v>3404760000</v>
      </c>
      <c r="R1512" s="2">
        <v>3404760000</v>
      </c>
      <c r="S1512" s="2">
        <v>3404760000</v>
      </c>
      <c r="T1512" s="2">
        <v>3404760000</v>
      </c>
      <c r="U1512" s="2">
        <v>3404760000</v>
      </c>
      <c r="V1512" s="2">
        <v>3404760000</v>
      </c>
      <c r="W1512" s="2">
        <v>3404760000</v>
      </c>
      <c r="X1512" s="2">
        <v>3404760000</v>
      </c>
      <c r="Y1512" s="2">
        <v>3404760000</v>
      </c>
      <c r="Z1512" s="2">
        <v>3404760000</v>
      </c>
      <c r="AA1512" s="2">
        <v>3399680000</v>
      </c>
      <c r="AB1512" s="2">
        <v>3399680000</v>
      </c>
      <c r="AC1512" s="2">
        <v>3399680000</v>
      </c>
      <c r="AD1512" s="2">
        <v>3399680000</v>
      </c>
      <c r="AE1512" s="2">
        <v>3399680000</v>
      </c>
      <c r="AF1512" s="2">
        <v>3399680000</v>
      </c>
    </row>
    <row r="1513" spans="1:32">
      <c r="A1513" t="s">
        <v>1514</v>
      </c>
      <c r="B1513" t="s">
        <v>19</v>
      </c>
      <c r="C1513" s="2">
        <v>8285510000</v>
      </c>
      <c r="D1513" s="2">
        <v>8042500000</v>
      </c>
      <c r="E1513" s="2">
        <v>11245700000</v>
      </c>
      <c r="F1513" s="2">
        <v>12423500000</v>
      </c>
      <c r="G1513" s="2">
        <v>7158710000</v>
      </c>
      <c r="H1513" s="2">
        <v>5249670000</v>
      </c>
      <c r="I1513" s="2">
        <v>5175830000</v>
      </c>
      <c r="J1513" s="2">
        <v>5445960000</v>
      </c>
      <c r="K1513" s="2">
        <v>5859180000</v>
      </c>
      <c r="L1513" s="2">
        <v>6458520000</v>
      </c>
      <c r="M1513" s="2">
        <v>5772430000</v>
      </c>
      <c r="N1513" s="2">
        <v>6126210000</v>
      </c>
      <c r="O1513" s="2">
        <v>7100460000</v>
      </c>
      <c r="P1513" s="2">
        <v>7643640000</v>
      </c>
      <c r="Q1513" s="2">
        <v>7923480000</v>
      </c>
      <c r="R1513" s="2">
        <v>7657400000</v>
      </c>
      <c r="S1513" s="2">
        <v>6548940000</v>
      </c>
      <c r="T1513" s="2">
        <v>5049660000</v>
      </c>
      <c r="U1513" s="2">
        <v>4245620000</v>
      </c>
      <c r="V1513" s="2">
        <v>3531800000</v>
      </c>
      <c r="W1513" s="2">
        <v>4248940000</v>
      </c>
      <c r="X1513" s="2">
        <v>5386190000</v>
      </c>
      <c r="Y1513" s="2">
        <v>6868900000</v>
      </c>
      <c r="Z1513" s="2">
        <v>8755930000</v>
      </c>
      <c r="AA1513" s="2">
        <v>10769600000</v>
      </c>
      <c r="AB1513" s="2">
        <v>12336100000</v>
      </c>
      <c r="AC1513" s="2">
        <v>13740900000</v>
      </c>
      <c r="AD1513" s="2">
        <v>14789800000</v>
      </c>
      <c r="AE1513" s="2">
        <v>15767500000</v>
      </c>
      <c r="AF1513" s="2">
        <v>16365800000</v>
      </c>
    </row>
    <row r="1514" spans="1:32">
      <c r="A1514" t="s">
        <v>1515</v>
      </c>
      <c r="B1514" t="s">
        <v>19</v>
      </c>
      <c r="C1514" s="2">
        <v>3196740000</v>
      </c>
      <c r="D1514" s="2">
        <v>3512550000</v>
      </c>
      <c r="E1514" s="2">
        <v>1796480000</v>
      </c>
      <c r="F1514" s="2">
        <v>1621240000</v>
      </c>
      <c r="G1514" s="2">
        <v>418392000</v>
      </c>
      <c r="H1514" s="2">
        <v>426807000</v>
      </c>
      <c r="I1514" s="2">
        <v>387850000</v>
      </c>
      <c r="J1514" s="2">
        <v>336481000</v>
      </c>
      <c r="K1514" s="2">
        <v>273179000</v>
      </c>
      <c r="L1514" s="2">
        <v>207431000</v>
      </c>
      <c r="M1514" s="2">
        <v>200784000</v>
      </c>
      <c r="N1514" s="2">
        <v>203967000</v>
      </c>
      <c r="O1514" s="2">
        <v>227790000</v>
      </c>
      <c r="P1514" s="2">
        <v>250085000</v>
      </c>
      <c r="Q1514" s="2">
        <v>271809000</v>
      </c>
      <c r="R1514" s="2">
        <v>269484000</v>
      </c>
      <c r="S1514" s="2">
        <v>249074000</v>
      </c>
      <c r="T1514" s="2">
        <v>224467000</v>
      </c>
      <c r="U1514" s="2">
        <v>189784000</v>
      </c>
      <c r="V1514" s="2">
        <v>185777000</v>
      </c>
      <c r="W1514" s="2">
        <v>218162000</v>
      </c>
      <c r="X1514" s="2">
        <v>245820000</v>
      </c>
      <c r="Y1514" s="2">
        <v>269624000</v>
      </c>
      <c r="Z1514" s="2">
        <v>292174000</v>
      </c>
      <c r="AA1514" s="2">
        <v>310134000</v>
      </c>
      <c r="AB1514" s="2">
        <v>322593000</v>
      </c>
      <c r="AC1514" s="2">
        <v>330597000</v>
      </c>
      <c r="AD1514" s="2">
        <v>337502000</v>
      </c>
      <c r="AE1514" s="2">
        <v>336009000</v>
      </c>
      <c r="AF1514" s="2">
        <v>340573000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31186700000</v>
      </c>
      <c r="D1518" s="2">
        <v>27969100000</v>
      </c>
      <c r="E1518" s="2">
        <v>27969100000</v>
      </c>
      <c r="F1518" s="2">
        <v>27457200000</v>
      </c>
      <c r="G1518" s="2">
        <v>27457200000</v>
      </c>
      <c r="H1518" s="2">
        <v>27457200000</v>
      </c>
      <c r="I1518" s="2">
        <v>26799100000</v>
      </c>
      <c r="J1518" s="2">
        <v>26799100000</v>
      </c>
      <c r="K1518" s="2">
        <v>26086100000</v>
      </c>
      <c r="L1518" s="2">
        <v>25939500000</v>
      </c>
      <c r="M1518" s="2">
        <v>24215300000</v>
      </c>
      <c r="N1518" s="2">
        <v>23841800000</v>
      </c>
      <c r="O1518" s="2">
        <v>23902200000</v>
      </c>
      <c r="P1518" s="2">
        <v>24094900000</v>
      </c>
      <c r="Q1518" s="2">
        <v>24215300000</v>
      </c>
      <c r="R1518" s="2">
        <v>23673200000</v>
      </c>
      <c r="S1518" s="2">
        <v>23673200000</v>
      </c>
      <c r="T1518" s="2">
        <v>23129600000</v>
      </c>
      <c r="U1518" s="2">
        <v>22766700000</v>
      </c>
      <c r="V1518" s="2">
        <v>21951200000</v>
      </c>
      <c r="W1518" s="2">
        <v>23129600000</v>
      </c>
      <c r="X1518" s="2">
        <v>23129600000</v>
      </c>
      <c r="Y1518" s="2">
        <v>23401700000</v>
      </c>
      <c r="Z1518" s="2">
        <v>23673200000</v>
      </c>
      <c r="AA1518" s="2">
        <v>23673200000</v>
      </c>
      <c r="AB1518" s="2">
        <v>23943800000</v>
      </c>
      <c r="AC1518" s="2">
        <v>24483200000</v>
      </c>
      <c r="AD1518" s="2">
        <v>26018400000</v>
      </c>
      <c r="AE1518" s="2">
        <v>26086100000</v>
      </c>
      <c r="AF1518" s="2">
        <v>26086100000</v>
      </c>
    </row>
    <row r="1519" spans="1:32">
      <c r="A1519" t="s">
        <v>7181</v>
      </c>
      <c r="B1519" t="s">
        <v>19</v>
      </c>
      <c r="C1519">
        <v>0</v>
      </c>
      <c r="D1519">
        <v>0</v>
      </c>
      <c r="E1519">
        <v>0</v>
      </c>
      <c r="F1519">
        <v>0</v>
      </c>
      <c r="G1519">
        <v>0</v>
      </c>
      <c r="H1519">
        <v>0</v>
      </c>
      <c r="I1519">
        <v>0</v>
      </c>
      <c r="J1519" s="2">
        <v>1091620000</v>
      </c>
      <c r="K1519" s="2">
        <v>2143390000</v>
      </c>
      <c r="L1519" s="2">
        <v>3189350000</v>
      </c>
      <c r="M1519" s="2">
        <v>10967000000</v>
      </c>
      <c r="N1519" s="2">
        <v>18662300000</v>
      </c>
      <c r="O1519" s="2">
        <v>26362800000</v>
      </c>
      <c r="P1519" s="2">
        <v>34045600000</v>
      </c>
      <c r="Q1519" s="2">
        <v>34064300000</v>
      </c>
      <c r="R1519" s="2">
        <v>33717800000</v>
      </c>
      <c r="S1519" s="2">
        <v>33293700000</v>
      </c>
      <c r="T1519" s="2">
        <v>32839500000</v>
      </c>
      <c r="U1519" s="2">
        <v>32391000000</v>
      </c>
      <c r="V1519" s="2">
        <v>32007000000</v>
      </c>
      <c r="W1519" s="2">
        <v>24622700000</v>
      </c>
      <c r="X1519" s="2">
        <v>17220500000</v>
      </c>
      <c r="Y1519" s="2">
        <v>9807060000</v>
      </c>
      <c r="Z1519" s="2">
        <v>1124040000</v>
      </c>
      <c r="AA1519">
        <v>0</v>
      </c>
      <c r="AB1519">
        <v>0</v>
      </c>
      <c r="AC1519">
        <v>0</v>
      </c>
      <c r="AD1519">
        <v>0</v>
      </c>
      <c r="AE1519">
        <v>0</v>
      </c>
      <c r="AF1519">
        <v>0</v>
      </c>
    </row>
    <row r="1520" spans="1:32">
      <c r="A1520" t="s">
        <v>7182</v>
      </c>
      <c r="B1520" t="s">
        <v>19</v>
      </c>
      <c r="C1520">
        <v>0</v>
      </c>
      <c r="D1520">
        <v>0</v>
      </c>
      <c r="E1520">
        <v>0</v>
      </c>
      <c r="F1520">
        <v>0</v>
      </c>
      <c r="G1520">
        <v>0</v>
      </c>
      <c r="H1520">
        <v>0</v>
      </c>
      <c r="I1520">
        <v>0</v>
      </c>
      <c r="J1520">
        <v>0</v>
      </c>
      <c r="K1520">
        <v>0</v>
      </c>
      <c r="L1520">
        <v>0</v>
      </c>
      <c r="M1520" s="2">
        <v>431032000</v>
      </c>
      <c r="N1520" s="2">
        <v>572641000</v>
      </c>
      <c r="O1520" s="2">
        <v>573044000</v>
      </c>
      <c r="P1520" s="2">
        <v>573698000</v>
      </c>
      <c r="Q1520" s="2">
        <v>574011000</v>
      </c>
      <c r="R1520" s="2">
        <v>573592000</v>
      </c>
      <c r="S1520" s="2">
        <v>571830000</v>
      </c>
      <c r="T1520" s="2">
        <v>555454000</v>
      </c>
      <c r="U1520" s="2">
        <v>540813000</v>
      </c>
      <c r="V1520" s="2">
        <v>521506000</v>
      </c>
      <c r="W1520" s="2">
        <v>548673000</v>
      </c>
      <c r="X1520" s="2">
        <v>554579000</v>
      </c>
      <c r="Y1520" s="2">
        <v>563837000</v>
      </c>
      <c r="Z1520" s="2">
        <v>351818000</v>
      </c>
      <c r="AA1520" s="2">
        <v>368588000</v>
      </c>
      <c r="AB1520" s="2">
        <v>382096000</v>
      </c>
      <c r="AC1520" s="2">
        <v>392262000</v>
      </c>
      <c r="AD1520" s="2">
        <v>398993000</v>
      </c>
      <c r="AE1520" s="2">
        <v>404578000</v>
      </c>
      <c r="AF1520" s="2">
        <v>410114000</v>
      </c>
    </row>
    <row r="1521" spans="1:32">
      <c r="A1521" t="s">
        <v>7183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7184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7185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7186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7187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603446000000</v>
      </c>
      <c r="D1526" s="2">
        <v>564646000000</v>
      </c>
      <c r="E1526" s="2">
        <v>479172000000</v>
      </c>
      <c r="F1526" s="2">
        <v>403928000000</v>
      </c>
      <c r="G1526" s="2">
        <v>417168000000</v>
      </c>
      <c r="H1526" s="2">
        <v>376851000000</v>
      </c>
      <c r="I1526" s="2">
        <v>311117000000</v>
      </c>
      <c r="J1526" s="2">
        <v>225037000000</v>
      </c>
      <c r="K1526" s="2">
        <v>160768000000</v>
      </c>
      <c r="L1526" s="2">
        <v>103886000000</v>
      </c>
      <c r="M1526" s="2">
        <v>76984600000</v>
      </c>
      <c r="N1526" s="2">
        <v>53175500000</v>
      </c>
      <c r="O1526" s="2">
        <v>32922800000</v>
      </c>
      <c r="P1526" s="2">
        <v>9805160000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7188</v>
      </c>
      <c r="B1527" t="s">
        <v>19</v>
      </c>
      <c r="C1527" s="2">
        <v>9776080000</v>
      </c>
      <c r="D1527" s="2">
        <v>10714600000</v>
      </c>
      <c r="E1527" s="2">
        <v>11318900000</v>
      </c>
      <c r="F1527" s="2">
        <v>13181200000</v>
      </c>
      <c r="G1527" s="2">
        <v>8089340000</v>
      </c>
      <c r="H1527" s="2">
        <v>5570720000</v>
      </c>
      <c r="I1527" s="2">
        <v>4651460000</v>
      </c>
      <c r="J1527" s="2">
        <v>4274560000</v>
      </c>
      <c r="K1527" s="2">
        <v>3862570000</v>
      </c>
      <c r="L1527" s="2">
        <v>3882310000</v>
      </c>
      <c r="M1527" s="2">
        <v>3043210000</v>
      </c>
      <c r="N1527" s="2">
        <v>2559650000</v>
      </c>
      <c r="O1527" s="2">
        <v>2451660000</v>
      </c>
      <c r="P1527" s="2">
        <v>2509430000</v>
      </c>
      <c r="Q1527" s="2">
        <v>2418010000</v>
      </c>
      <c r="R1527" s="2">
        <v>2127590000</v>
      </c>
      <c r="S1527" s="2">
        <v>1521350000</v>
      </c>
      <c r="T1527" s="2">
        <v>916416000</v>
      </c>
      <c r="U1527" s="2">
        <v>666891000</v>
      </c>
      <c r="V1527" s="2">
        <v>488139000</v>
      </c>
      <c r="W1527" s="2">
        <v>560881000</v>
      </c>
      <c r="X1527" s="2">
        <v>694256000</v>
      </c>
      <c r="Y1527" s="2">
        <v>943522000</v>
      </c>
      <c r="Z1527" s="2">
        <v>1346350000</v>
      </c>
      <c r="AA1527" s="2">
        <v>1855920000</v>
      </c>
      <c r="AB1527" s="2">
        <v>2448920000</v>
      </c>
      <c r="AC1527" s="2">
        <v>3034160000</v>
      </c>
      <c r="AD1527" s="2">
        <v>3471850000</v>
      </c>
      <c r="AE1527" s="2">
        <v>3918790000</v>
      </c>
      <c r="AF1527" s="2">
        <v>4202520000</v>
      </c>
    </row>
    <row r="1528" spans="1:32">
      <c r="A1528" t="s">
        <v>7189</v>
      </c>
      <c r="B1528" t="s">
        <v>19</v>
      </c>
      <c r="C1528" s="2">
        <v>131990000000</v>
      </c>
      <c r="D1528" s="2">
        <v>142797000000</v>
      </c>
      <c r="E1528" s="2">
        <v>143342000000</v>
      </c>
      <c r="F1528" s="2">
        <v>133548000000</v>
      </c>
      <c r="G1528" s="2">
        <v>129393000000</v>
      </c>
      <c r="H1528" s="2">
        <v>123278000000</v>
      </c>
      <c r="I1528" s="2">
        <v>119465000000</v>
      </c>
      <c r="J1528" s="2">
        <v>115733000000</v>
      </c>
      <c r="K1528" s="2">
        <v>110545000000</v>
      </c>
      <c r="L1528" s="2">
        <v>104197000000</v>
      </c>
      <c r="M1528" s="2">
        <v>97929700000</v>
      </c>
      <c r="N1528" s="2">
        <v>94154600000</v>
      </c>
      <c r="O1528" s="2">
        <v>96294500000</v>
      </c>
      <c r="P1528" s="2">
        <v>99379100000</v>
      </c>
      <c r="Q1528" s="2">
        <v>101513000000</v>
      </c>
      <c r="R1528" s="2">
        <v>99358500000</v>
      </c>
      <c r="S1528" s="2">
        <v>92765800000</v>
      </c>
      <c r="T1528" s="2">
        <v>82358100000</v>
      </c>
      <c r="U1528" s="2">
        <v>72363500000</v>
      </c>
      <c r="V1528" s="2">
        <v>66586400000</v>
      </c>
      <c r="W1528" s="2">
        <v>74758000000</v>
      </c>
      <c r="X1528" s="2">
        <v>82817200000</v>
      </c>
      <c r="Y1528" s="2">
        <v>90331000000</v>
      </c>
      <c r="Z1528" s="2">
        <v>97555200000</v>
      </c>
      <c r="AA1528" s="2">
        <v>101605000000</v>
      </c>
      <c r="AB1528" s="2">
        <v>106376000000</v>
      </c>
      <c r="AC1528" s="2">
        <v>111051000000</v>
      </c>
      <c r="AD1528" s="2">
        <v>116040000000</v>
      </c>
      <c r="AE1528" s="2">
        <v>120493000000</v>
      </c>
      <c r="AF1528" s="2">
        <v>125255000000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9725290000</v>
      </c>
      <c r="D1534" s="2">
        <v>11972600000</v>
      </c>
      <c r="E1534" s="2">
        <v>4168140000</v>
      </c>
      <c r="F1534" s="2">
        <v>2325500000</v>
      </c>
      <c r="G1534" s="2">
        <v>4595760000</v>
      </c>
      <c r="H1534" s="2">
        <v>4892350000</v>
      </c>
      <c r="I1534" s="2">
        <v>3911700000</v>
      </c>
      <c r="J1534" s="2">
        <v>2945810000</v>
      </c>
      <c r="K1534" s="2">
        <v>1866120000</v>
      </c>
      <c r="L1534" s="2">
        <v>1095560000</v>
      </c>
      <c r="M1534" s="2">
        <v>1796370000</v>
      </c>
      <c r="N1534" s="2">
        <v>2046050000</v>
      </c>
      <c r="O1534" s="2">
        <v>2283980000</v>
      </c>
      <c r="P1534" s="2">
        <v>2462960000</v>
      </c>
      <c r="Q1534" s="2">
        <v>2639540000</v>
      </c>
      <c r="R1534" s="2">
        <v>2836150000</v>
      </c>
      <c r="S1534" s="2">
        <v>2578070000</v>
      </c>
      <c r="T1534" s="2">
        <v>2616350000</v>
      </c>
      <c r="U1534" s="2">
        <v>2447930000</v>
      </c>
      <c r="V1534" s="2">
        <v>2805680000</v>
      </c>
      <c r="W1534" s="2">
        <v>2570800000</v>
      </c>
      <c r="X1534" s="2">
        <v>2824170000</v>
      </c>
      <c r="Y1534" s="2">
        <v>2963960000</v>
      </c>
      <c r="Z1534" s="2">
        <v>3098100000</v>
      </c>
      <c r="AA1534" s="2">
        <v>3427040000</v>
      </c>
      <c r="AB1534" s="2">
        <v>3564690000</v>
      </c>
      <c r="AC1534" s="2">
        <v>3508450000</v>
      </c>
      <c r="AD1534" s="2">
        <v>3047610000</v>
      </c>
      <c r="AE1534" s="2">
        <v>2944230000</v>
      </c>
      <c r="AF1534" s="2">
        <v>3044300000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29141700000</v>
      </c>
      <c r="D1536" s="2">
        <v>35131900000</v>
      </c>
      <c r="E1536" s="2">
        <v>28623300000</v>
      </c>
      <c r="F1536" s="2">
        <v>28619000000</v>
      </c>
      <c r="G1536" s="2">
        <v>28399900000</v>
      </c>
      <c r="H1536" s="2">
        <v>28383600000</v>
      </c>
      <c r="I1536" s="2">
        <v>28348700000</v>
      </c>
      <c r="J1536" s="2">
        <v>28342100000</v>
      </c>
      <c r="K1536" s="2">
        <v>28324700000</v>
      </c>
      <c r="L1536" s="2">
        <v>27815700000</v>
      </c>
      <c r="M1536" s="2">
        <v>27815700000</v>
      </c>
      <c r="N1536" s="2">
        <v>27815700000</v>
      </c>
      <c r="O1536" s="2">
        <v>27815700000</v>
      </c>
      <c r="P1536" s="2">
        <v>27797200000</v>
      </c>
      <c r="Q1536" s="2">
        <v>27797200000</v>
      </c>
      <c r="R1536" s="2">
        <v>27797200000</v>
      </c>
      <c r="S1536" s="2">
        <v>27797200000</v>
      </c>
      <c r="T1536" s="2">
        <v>27797200000</v>
      </c>
      <c r="U1536" s="2">
        <v>27797200000</v>
      </c>
      <c r="V1536" s="2">
        <v>27797200000</v>
      </c>
      <c r="W1536" s="2">
        <v>27797200000</v>
      </c>
      <c r="X1536" s="2">
        <v>27797200000</v>
      </c>
      <c r="Y1536" s="2">
        <v>27797200000</v>
      </c>
      <c r="Z1536" s="2">
        <v>27797200000</v>
      </c>
      <c r="AA1536" s="2">
        <v>27755800000</v>
      </c>
      <c r="AB1536" s="2">
        <v>27755800000</v>
      </c>
      <c r="AC1536" s="2">
        <v>27755800000</v>
      </c>
      <c r="AD1536" s="2">
        <v>27755800000</v>
      </c>
      <c r="AE1536" s="2">
        <v>27755800000</v>
      </c>
      <c r="AF1536" s="2">
        <v>27755800000</v>
      </c>
    </row>
    <row r="1537" spans="1:32">
      <c r="A1537" t="s">
        <v>1530</v>
      </c>
      <c r="B1537" t="s">
        <v>19</v>
      </c>
      <c r="C1537" s="2">
        <v>17678700000</v>
      </c>
      <c r="D1537" s="2">
        <v>17160200000</v>
      </c>
      <c r="E1537" s="2">
        <v>23994700000</v>
      </c>
      <c r="F1537" s="2">
        <v>26507900000</v>
      </c>
      <c r="G1537" s="2">
        <v>15274400000</v>
      </c>
      <c r="H1537" s="2">
        <v>11201200000</v>
      </c>
      <c r="I1537" s="2">
        <v>11043600000</v>
      </c>
      <c r="J1537" s="2">
        <v>11620000000</v>
      </c>
      <c r="K1537" s="2">
        <v>12501600000</v>
      </c>
      <c r="L1537" s="2">
        <v>13780500000</v>
      </c>
      <c r="M1537" s="2">
        <v>12316600000</v>
      </c>
      <c r="N1537" s="2">
        <v>13071400000</v>
      </c>
      <c r="O1537" s="2">
        <v>15150200000</v>
      </c>
      <c r="P1537" s="2">
        <v>16309100000</v>
      </c>
      <c r="Q1537" s="2">
        <v>16906200000</v>
      </c>
      <c r="R1537" s="2">
        <v>16338500000</v>
      </c>
      <c r="S1537" s="2">
        <v>13973400000</v>
      </c>
      <c r="T1537" s="2">
        <v>10774400000</v>
      </c>
      <c r="U1537" s="2">
        <v>9058810000</v>
      </c>
      <c r="V1537" s="2">
        <v>7535760000</v>
      </c>
      <c r="W1537" s="2">
        <v>9065900000</v>
      </c>
      <c r="X1537" s="2">
        <v>11492400000</v>
      </c>
      <c r="Y1537" s="2">
        <v>14656100000</v>
      </c>
      <c r="Z1537" s="2">
        <v>18682400000</v>
      </c>
      <c r="AA1537" s="2">
        <v>22978900000</v>
      </c>
      <c r="AB1537" s="2">
        <v>26321300000</v>
      </c>
      <c r="AC1537" s="2">
        <v>29318800000</v>
      </c>
      <c r="AD1537" s="2">
        <v>31556700000</v>
      </c>
      <c r="AE1537" s="2">
        <v>33643000000</v>
      </c>
      <c r="AF1537" s="2">
        <v>34919400000</v>
      </c>
    </row>
    <row r="1538" spans="1:32">
      <c r="A1538" t="s">
        <v>1531</v>
      </c>
      <c r="B1538" t="s">
        <v>19</v>
      </c>
      <c r="C1538" s="2">
        <v>6853420000</v>
      </c>
      <c r="D1538" s="2">
        <v>7530490000</v>
      </c>
      <c r="E1538" s="2">
        <v>3851430000</v>
      </c>
      <c r="F1538" s="2">
        <v>3475740000</v>
      </c>
      <c r="G1538" s="2">
        <v>896983000</v>
      </c>
      <c r="H1538" s="2">
        <v>915024000</v>
      </c>
      <c r="I1538" s="2">
        <v>831505000</v>
      </c>
      <c r="J1538" s="2">
        <v>721375000</v>
      </c>
      <c r="K1538" s="2">
        <v>585664000</v>
      </c>
      <c r="L1538" s="2">
        <v>444707000</v>
      </c>
      <c r="M1538" s="2">
        <v>430458000</v>
      </c>
      <c r="N1538" s="2">
        <v>437282000</v>
      </c>
      <c r="O1538" s="2">
        <v>488355000</v>
      </c>
      <c r="P1538" s="2">
        <v>536152000</v>
      </c>
      <c r="Q1538" s="2">
        <v>582727000</v>
      </c>
      <c r="R1538" s="2">
        <v>577741000</v>
      </c>
      <c r="S1538" s="2">
        <v>533985000</v>
      </c>
      <c r="T1538" s="2">
        <v>481231000</v>
      </c>
      <c r="U1538" s="2">
        <v>406874000</v>
      </c>
      <c r="V1538" s="2">
        <v>398284000</v>
      </c>
      <c r="W1538" s="2">
        <v>467712000</v>
      </c>
      <c r="X1538" s="2">
        <v>527009000</v>
      </c>
      <c r="Y1538" s="2">
        <v>578041000</v>
      </c>
      <c r="Z1538" s="2">
        <v>626387000</v>
      </c>
      <c r="AA1538" s="2">
        <v>664890000</v>
      </c>
      <c r="AB1538" s="2">
        <v>691602000</v>
      </c>
      <c r="AC1538" s="2">
        <v>708761000</v>
      </c>
      <c r="AD1538" s="2">
        <v>723565000</v>
      </c>
      <c r="AE1538" s="2">
        <v>720363000</v>
      </c>
      <c r="AF1538" s="2">
        <v>730149000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25989100000</v>
      </c>
      <c r="D1542" s="2">
        <v>23307800000</v>
      </c>
      <c r="E1542" s="2">
        <v>23307800000</v>
      </c>
      <c r="F1542" s="2">
        <v>22881200000</v>
      </c>
      <c r="G1542" s="2">
        <v>22881200000</v>
      </c>
      <c r="H1542" s="2">
        <v>22881200000</v>
      </c>
      <c r="I1542" s="2">
        <v>22332800000</v>
      </c>
      <c r="J1542" s="2">
        <v>22332800000</v>
      </c>
      <c r="K1542" s="2">
        <v>21738600000</v>
      </c>
      <c r="L1542" s="2">
        <v>21616400000</v>
      </c>
      <c r="M1542" s="2">
        <v>20179500000</v>
      </c>
      <c r="N1542" s="2">
        <v>19868300000</v>
      </c>
      <c r="O1542" s="2">
        <v>19918700000</v>
      </c>
      <c r="P1542" s="2">
        <v>20079300000</v>
      </c>
      <c r="Q1542" s="2">
        <v>20179500000</v>
      </c>
      <c r="R1542" s="2">
        <v>19727800000</v>
      </c>
      <c r="S1542" s="2">
        <v>19727800000</v>
      </c>
      <c r="T1542" s="2">
        <v>19274800000</v>
      </c>
      <c r="U1542" s="2">
        <v>18972400000</v>
      </c>
      <c r="V1542" s="2">
        <v>18292800000</v>
      </c>
      <c r="W1542" s="2">
        <v>19274800000</v>
      </c>
      <c r="X1542" s="2">
        <v>19274800000</v>
      </c>
      <c r="Y1542" s="2">
        <v>19501500000</v>
      </c>
      <c r="Z1542" s="2">
        <v>19727800000</v>
      </c>
      <c r="AA1542" s="2">
        <v>19727800000</v>
      </c>
      <c r="AB1542" s="2">
        <v>19953300000</v>
      </c>
      <c r="AC1542" s="2">
        <v>20402800000</v>
      </c>
      <c r="AD1542" s="2">
        <v>21682200000</v>
      </c>
      <c r="AE1542" s="2">
        <v>21738600000</v>
      </c>
      <c r="AF1542" s="2">
        <v>21738600000</v>
      </c>
    </row>
    <row r="1543" spans="1:32">
      <c r="A1543" t="s">
        <v>7190</v>
      </c>
      <c r="B1543" t="s">
        <v>19</v>
      </c>
      <c r="C1543">
        <v>0</v>
      </c>
      <c r="D1543">
        <v>0</v>
      </c>
      <c r="E1543">
        <v>0</v>
      </c>
      <c r="F1543">
        <v>0</v>
      </c>
      <c r="G1543">
        <v>0</v>
      </c>
      <c r="H1543">
        <v>0</v>
      </c>
      <c r="I1543">
        <v>0</v>
      </c>
      <c r="J1543" s="2">
        <v>2340310000</v>
      </c>
      <c r="K1543" s="2">
        <v>4595170000</v>
      </c>
      <c r="L1543" s="2">
        <v>6837600000</v>
      </c>
      <c r="M1543" s="2">
        <v>23512000000</v>
      </c>
      <c r="N1543" s="2">
        <v>40009800000</v>
      </c>
      <c r="O1543" s="2">
        <v>56518700000</v>
      </c>
      <c r="P1543" s="2">
        <v>72989800000</v>
      </c>
      <c r="Q1543" s="2">
        <v>73029700000</v>
      </c>
      <c r="R1543" s="2">
        <v>72287000000</v>
      </c>
      <c r="S1543" s="2">
        <v>71377700000</v>
      </c>
      <c r="T1543" s="2">
        <v>70403900000</v>
      </c>
      <c r="U1543" s="2">
        <v>69442500000</v>
      </c>
      <c r="V1543" s="2">
        <v>68619200000</v>
      </c>
      <c r="W1543" s="2">
        <v>52788100000</v>
      </c>
      <c r="X1543" s="2">
        <v>36918700000</v>
      </c>
      <c r="Y1543" s="2">
        <v>21025200000</v>
      </c>
      <c r="Z1543" s="2">
        <v>2409820000</v>
      </c>
      <c r="AA1543">
        <v>0</v>
      </c>
      <c r="AB1543">
        <v>0</v>
      </c>
      <c r="AC1543">
        <v>0</v>
      </c>
      <c r="AD1543">
        <v>0</v>
      </c>
      <c r="AE1543">
        <v>0</v>
      </c>
      <c r="AF1543">
        <v>0</v>
      </c>
    </row>
    <row r="1544" spans="1:32">
      <c r="A1544" t="s">
        <v>7191</v>
      </c>
      <c r="B1544" t="s">
        <v>19</v>
      </c>
      <c r="C1544">
        <v>0</v>
      </c>
      <c r="D1544">
        <v>0</v>
      </c>
      <c r="E1544">
        <v>0</v>
      </c>
      <c r="F1544">
        <v>0</v>
      </c>
      <c r="G1544">
        <v>0</v>
      </c>
      <c r="H1544">
        <v>0</v>
      </c>
      <c r="I1544">
        <v>0</v>
      </c>
      <c r="J1544">
        <v>0</v>
      </c>
      <c r="K1544">
        <v>0</v>
      </c>
      <c r="L1544">
        <v>0</v>
      </c>
      <c r="M1544" s="2">
        <v>919688000</v>
      </c>
      <c r="N1544" s="2">
        <v>1221840000</v>
      </c>
      <c r="O1544" s="2">
        <v>1222700000</v>
      </c>
      <c r="P1544" s="2">
        <v>1224090000</v>
      </c>
      <c r="Q1544" s="2">
        <v>1224760000</v>
      </c>
      <c r="R1544" s="2">
        <v>1223860000</v>
      </c>
      <c r="S1544" s="2">
        <v>1220100000</v>
      </c>
      <c r="T1544" s="2">
        <v>1185160000</v>
      </c>
      <c r="U1544" s="2">
        <v>1153920000</v>
      </c>
      <c r="V1544" s="2">
        <v>1112730000</v>
      </c>
      <c r="W1544" s="2">
        <v>1170700000</v>
      </c>
      <c r="X1544" s="2">
        <v>1183300000</v>
      </c>
      <c r="Y1544" s="2">
        <v>1203050000</v>
      </c>
      <c r="Z1544" s="2">
        <v>750669000</v>
      </c>
      <c r="AA1544" s="2">
        <v>786451000</v>
      </c>
      <c r="AB1544" s="2">
        <v>815273000</v>
      </c>
      <c r="AC1544" s="2">
        <v>836963000</v>
      </c>
      <c r="AD1544" s="2">
        <v>851326000</v>
      </c>
      <c r="AE1544" s="2">
        <v>863242000</v>
      </c>
      <c r="AF1544" s="2">
        <v>875054000</v>
      </c>
    </row>
    <row r="1545" spans="1:32">
      <c r="A1545" t="s">
        <v>7192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7193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7194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7195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7196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64634300000</v>
      </c>
      <c r="D1550" s="2">
        <v>60478500000</v>
      </c>
      <c r="E1550" s="2">
        <v>51323500000</v>
      </c>
      <c r="F1550" s="2">
        <v>43264200000</v>
      </c>
      <c r="G1550" s="2">
        <v>44682300000</v>
      </c>
      <c r="H1550" s="2">
        <v>40364000000</v>
      </c>
      <c r="I1550" s="2">
        <v>33323400000</v>
      </c>
      <c r="J1550" s="2">
        <v>24103400000</v>
      </c>
      <c r="K1550" s="2">
        <v>17219600000</v>
      </c>
      <c r="L1550" s="2">
        <v>11127100000</v>
      </c>
      <c r="M1550" s="2">
        <v>8245720000</v>
      </c>
      <c r="N1550" s="2">
        <v>5695560000</v>
      </c>
      <c r="O1550" s="2">
        <v>3526320000</v>
      </c>
      <c r="P1550" s="2">
        <v>1050220000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7197</v>
      </c>
      <c r="B1551" t="s">
        <v>19</v>
      </c>
      <c r="C1551" s="2">
        <v>1681310000</v>
      </c>
      <c r="D1551" s="2">
        <v>1842710000</v>
      </c>
      <c r="E1551" s="2">
        <v>1946640000</v>
      </c>
      <c r="F1551" s="2">
        <v>2266930000</v>
      </c>
      <c r="G1551" s="2">
        <v>1391220000</v>
      </c>
      <c r="H1551" s="2">
        <v>958062000</v>
      </c>
      <c r="I1551" s="2">
        <v>799966000</v>
      </c>
      <c r="J1551" s="2">
        <v>735146000</v>
      </c>
      <c r="K1551" s="2">
        <v>664291000</v>
      </c>
      <c r="L1551" s="2">
        <v>667686000</v>
      </c>
      <c r="M1551" s="2">
        <v>523377000</v>
      </c>
      <c r="N1551" s="2">
        <v>440213000</v>
      </c>
      <c r="O1551" s="2">
        <v>421641000</v>
      </c>
      <c r="P1551" s="2">
        <v>431576000</v>
      </c>
      <c r="Q1551" s="2">
        <v>415853000</v>
      </c>
      <c r="R1551" s="2">
        <v>365906000</v>
      </c>
      <c r="S1551" s="2">
        <v>261645000</v>
      </c>
      <c r="T1551" s="2">
        <v>157607000</v>
      </c>
      <c r="U1551" s="2">
        <v>114693000</v>
      </c>
      <c r="V1551" s="2">
        <v>83950900</v>
      </c>
      <c r="W1551" s="2">
        <v>96461200</v>
      </c>
      <c r="X1551" s="2">
        <v>119399000</v>
      </c>
      <c r="Y1551" s="2">
        <v>162269000</v>
      </c>
      <c r="Z1551" s="2">
        <v>231547000</v>
      </c>
      <c r="AA1551" s="2">
        <v>319185000</v>
      </c>
      <c r="AB1551" s="2">
        <v>421170000</v>
      </c>
      <c r="AC1551" s="2">
        <v>521819000</v>
      </c>
      <c r="AD1551" s="2">
        <v>597095000</v>
      </c>
      <c r="AE1551" s="2">
        <v>673961000</v>
      </c>
      <c r="AF1551" s="2">
        <v>722756000</v>
      </c>
    </row>
    <row r="1552" spans="1:32">
      <c r="A1552" t="s">
        <v>7198</v>
      </c>
      <c r="B1552" t="s">
        <v>19</v>
      </c>
      <c r="C1552" s="2">
        <v>22699900000</v>
      </c>
      <c r="D1552" s="2">
        <v>24558400000</v>
      </c>
      <c r="E1552" s="2">
        <v>24652200000</v>
      </c>
      <c r="F1552" s="2">
        <v>22967800000</v>
      </c>
      <c r="G1552" s="2">
        <v>22253200000</v>
      </c>
      <c r="H1552" s="2">
        <v>21201600000</v>
      </c>
      <c r="I1552" s="2">
        <v>20545800000</v>
      </c>
      <c r="J1552" s="2">
        <v>19903900000</v>
      </c>
      <c r="K1552" s="2">
        <v>19011700000</v>
      </c>
      <c r="L1552" s="2">
        <v>17920000000</v>
      </c>
      <c r="M1552" s="2">
        <v>16842100000</v>
      </c>
      <c r="N1552" s="2">
        <v>16192900000</v>
      </c>
      <c r="O1552" s="2">
        <v>16560900000</v>
      </c>
      <c r="P1552" s="2">
        <v>17091400000</v>
      </c>
      <c r="Q1552" s="2">
        <v>17458400000</v>
      </c>
      <c r="R1552" s="2">
        <v>17087800000</v>
      </c>
      <c r="S1552" s="2">
        <v>15954000000</v>
      </c>
      <c r="T1552" s="2">
        <v>14164100000</v>
      </c>
      <c r="U1552" s="2">
        <v>12445200000</v>
      </c>
      <c r="V1552" s="2">
        <v>11451600000</v>
      </c>
      <c r="W1552" s="2">
        <v>12857000000</v>
      </c>
      <c r="X1552" s="2">
        <v>14243000000</v>
      </c>
      <c r="Y1552" s="2">
        <v>15535300000</v>
      </c>
      <c r="Z1552" s="2">
        <v>16777700000</v>
      </c>
      <c r="AA1552" s="2">
        <v>17474200000</v>
      </c>
      <c r="AB1552" s="2">
        <v>18294700000</v>
      </c>
      <c r="AC1552" s="2">
        <v>19098800000</v>
      </c>
      <c r="AD1552" s="2">
        <v>19956800000</v>
      </c>
      <c r="AE1552" s="2">
        <v>20722500000</v>
      </c>
      <c r="AF1552" s="2">
        <v>21541500000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1593690000</v>
      </c>
      <c r="D1558" s="2">
        <v>1961960000</v>
      </c>
      <c r="E1558" s="2">
        <v>683036000</v>
      </c>
      <c r="F1558" s="2">
        <v>381080000</v>
      </c>
      <c r="G1558" s="2">
        <v>753109000</v>
      </c>
      <c r="H1558" s="2">
        <v>801712000</v>
      </c>
      <c r="I1558" s="2">
        <v>641012000</v>
      </c>
      <c r="J1558" s="2">
        <v>482732000</v>
      </c>
      <c r="K1558" s="2">
        <v>305802000</v>
      </c>
      <c r="L1558" s="2">
        <v>179530000</v>
      </c>
      <c r="M1558" s="2">
        <v>294373000</v>
      </c>
      <c r="N1558" s="2">
        <v>335287000</v>
      </c>
      <c r="O1558" s="2">
        <v>374277000</v>
      </c>
      <c r="P1558" s="2">
        <v>403606000</v>
      </c>
      <c r="Q1558" s="2">
        <v>432543000</v>
      </c>
      <c r="R1558" s="2">
        <v>464762000</v>
      </c>
      <c r="S1558" s="2">
        <v>422470000</v>
      </c>
      <c r="T1558" s="2">
        <v>428743000</v>
      </c>
      <c r="U1558" s="2">
        <v>401144000</v>
      </c>
      <c r="V1558" s="2">
        <v>459768000</v>
      </c>
      <c r="W1558" s="2">
        <v>421278000</v>
      </c>
      <c r="X1558" s="2">
        <v>462798000</v>
      </c>
      <c r="Y1558" s="2">
        <v>485706000</v>
      </c>
      <c r="Z1558" s="2">
        <v>507687000</v>
      </c>
      <c r="AA1558" s="2">
        <v>561590000</v>
      </c>
      <c r="AB1558" s="2">
        <v>584148000</v>
      </c>
      <c r="AC1558" s="2">
        <v>574932000</v>
      </c>
      <c r="AD1558" s="2">
        <v>499414000</v>
      </c>
      <c r="AE1558" s="2">
        <v>482472000</v>
      </c>
      <c r="AF1558" s="2">
        <v>498871000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2207190000</v>
      </c>
      <c r="D1560" s="2">
        <v>2660880000</v>
      </c>
      <c r="E1560" s="2">
        <v>2167920000</v>
      </c>
      <c r="F1560" s="2">
        <v>2167590000</v>
      </c>
      <c r="G1560" s="2">
        <v>2151000000</v>
      </c>
      <c r="H1560" s="2">
        <v>2149760000</v>
      </c>
      <c r="I1560" s="2">
        <v>2147120000</v>
      </c>
      <c r="J1560" s="2">
        <v>2146630000</v>
      </c>
      <c r="K1560" s="2">
        <v>2145310000</v>
      </c>
      <c r="L1560" s="2">
        <v>2106760000</v>
      </c>
      <c r="M1560" s="2">
        <v>2106760000</v>
      </c>
      <c r="N1560" s="2">
        <v>2106760000</v>
      </c>
      <c r="O1560" s="2">
        <v>2106760000</v>
      </c>
      <c r="P1560" s="2">
        <v>2105350000</v>
      </c>
      <c r="Q1560" s="2">
        <v>2105350000</v>
      </c>
      <c r="R1560" s="2">
        <v>2105350000</v>
      </c>
      <c r="S1560" s="2">
        <v>2105350000</v>
      </c>
      <c r="T1560" s="2">
        <v>2105350000</v>
      </c>
      <c r="U1560" s="2">
        <v>2105350000</v>
      </c>
      <c r="V1560" s="2">
        <v>2105350000</v>
      </c>
      <c r="W1560" s="2">
        <v>2105350000</v>
      </c>
      <c r="X1560" s="2">
        <v>2105350000</v>
      </c>
      <c r="Y1560" s="2">
        <v>2105350000</v>
      </c>
      <c r="Z1560" s="2">
        <v>2105350000</v>
      </c>
      <c r="AA1560" s="2">
        <v>2102210000</v>
      </c>
      <c r="AB1560" s="2">
        <v>2102210000</v>
      </c>
      <c r="AC1560" s="2">
        <v>2102210000</v>
      </c>
      <c r="AD1560" s="2">
        <v>2102210000</v>
      </c>
      <c r="AE1560" s="2">
        <v>2102210000</v>
      </c>
      <c r="AF1560" s="2">
        <v>2102210000</v>
      </c>
    </row>
    <row r="1561" spans="1:32">
      <c r="A1561" t="s">
        <v>1546</v>
      </c>
      <c r="B1561" t="s">
        <v>19</v>
      </c>
      <c r="C1561" s="2">
        <v>3040410000</v>
      </c>
      <c r="D1561" s="2">
        <v>2951230000</v>
      </c>
      <c r="E1561" s="2">
        <v>4126650000</v>
      </c>
      <c r="F1561" s="2">
        <v>4558870000</v>
      </c>
      <c r="G1561" s="2">
        <v>2626920000</v>
      </c>
      <c r="H1561" s="2">
        <v>1926390000</v>
      </c>
      <c r="I1561" s="2">
        <v>1899300000</v>
      </c>
      <c r="J1561" s="2">
        <v>1998420000</v>
      </c>
      <c r="K1561" s="2">
        <v>2150050000</v>
      </c>
      <c r="L1561" s="2">
        <v>2369990000</v>
      </c>
      <c r="M1561" s="2">
        <v>2118220000</v>
      </c>
      <c r="N1561" s="2">
        <v>2248040000</v>
      </c>
      <c r="O1561" s="2">
        <v>2605550000</v>
      </c>
      <c r="P1561" s="2">
        <v>2804870000</v>
      </c>
      <c r="Q1561" s="2">
        <v>2907560000</v>
      </c>
      <c r="R1561" s="2">
        <v>2809920000</v>
      </c>
      <c r="S1561" s="2">
        <v>2403170000</v>
      </c>
      <c r="T1561" s="2">
        <v>1853000000</v>
      </c>
      <c r="U1561" s="2">
        <v>1557950000</v>
      </c>
      <c r="V1561" s="2">
        <v>1296010000</v>
      </c>
      <c r="W1561" s="2">
        <v>1559170000</v>
      </c>
      <c r="X1561" s="2">
        <v>1976490000</v>
      </c>
      <c r="Y1561" s="2">
        <v>2520580000</v>
      </c>
      <c r="Z1561" s="2">
        <v>3213030000</v>
      </c>
      <c r="AA1561" s="2">
        <v>3951940000</v>
      </c>
      <c r="AB1561" s="2">
        <v>4526790000</v>
      </c>
      <c r="AC1561" s="2">
        <v>5042300000</v>
      </c>
      <c r="AD1561" s="2">
        <v>5427170000</v>
      </c>
      <c r="AE1561" s="2">
        <v>5785970000</v>
      </c>
      <c r="AF1561" s="2">
        <v>6005500000</v>
      </c>
    </row>
    <row r="1562" spans="1:32">
      <c r="A1562" t="s">
        <v>1547</v>
      </c>
      <c r="B1562" t="s">
        <v>19</v>
      </c>
      <c r="C1562" s="2">
        <v>734062000</v>
      </c>
      <c r="D1562" s="2">
        <v>806581000</v>
      </c>
      <c r="E1562" s="2">
        <v>412522000</v>
      </c>
      <c r="F1562" s="2">
        <v>372282000</v>
      </c>
      <c r="G1562" s="2">
        <v>96074800</v>
      </c>
      <c r="H1562" s="2">
        <v>98007100</v>
      </c>
      <c r="I1562" s="2">
        <v>89061400</v>
      </c>
      <c r="J1562" s="2">
        <v>77265500</v>
      </c>
      <c r="K1562" s="2">
        <v>62729800</v>
      </c>
      <c r="L1562" s="2">
        <v>47632000</v>
      </c>
      <c r="M1562" s="2">
        <v>46105800</v>
      </c>
      <c r="N1562" s="2">
        <v>46836700</v>
      </c>
      <c r="O1562" s="2">
        <v>52307100</v>
      </c>
      <c r="P1562" s="2">
        <v>57426500</v>
      </c>
      <c r="Q1562" s="2">
        <v>62415200</v>
      </c>
      <c r="R1562" s="2">
        <v>61881100</v>
      </c>
      <c r="S1562" s="2">
        <v>57194400</v>
      </c>
      <c r="T1562" s="2">
        <v>51544000</v>
      </c>
      <c r="U1562" s="2">
        <v>43579700</v>
      </c>
      <c r="V1562" s="2">
        <v>42659700</v>
      </c>
      <c r="W1562" s="2">
        <v>50096100</v>
      </c>
      <c r="X1562" s="2">
        <v>56447300</v>
      </c>
      <c r="Y1562" s="2">
        <v>61913300</v>
      </c>
      <c r="Z1562" s="2">
        <v>67091500</v>
      </c>
      <c r="AA1562" s="2">
        <v>71215500</v>
      </c>
      <c r="AB1562" s="2">
        <v>74076600</v>
      </c>
      <c r="AC1562" s="2">
        <v>75914500</v>
      </c>
      <c r="AD1562" s="2">
        <v>77500100</v>
      </c>
      <c r="AE1562" s="2">
        <v>77157200</v>
      </c>
      <c r="AF1562" s="2">
        <v>78205300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3139610000</v>
      </c>
      <c r="D1566" s="2">
        <v>2815690000</v>
      </c>
      <c r="E1566" s="2">
        <v>2815690000</v>
      </c>
      <c r="F1566" s="2">
        <v>2764160000</v>
      </c>
      <c r="G1566" s="2">
        <v>2764160000</v>
      </c>
      <c r="H1566" s="2">
        <v>2764160000</v>
      </c>
      <c r="I1566" s="2">
        <v>2697900000</v>
      </c>
      <c r="J1566" s="2">
        <v>2697900000</v>
      </c>
      <c r="K1566" s="2">
        <v>2626130000</v>
      </c>
      <c r="L1566" s="2">
        <v>2611360000</v>
      </c>
      <c r="M1566" s="2">
        <v>2437780000</v>
      </c>
      <c r="N1566" s="2">
        <v>2400190000</v>
      </c>
      <c r="O1566" s="2">
        <v>2406270000</v>
      </c>
      <c r="P1566" s="2">
        <v>2425670000</v>
      </c>
      <c r="Q1566" s="2">
        <v>2437780000</v>
      </c>
      <c r="R1566" s="2">
        <v>2383220000</v>
      </c>
      <c r="S1566" s="2">
        <v>2383220000</v>
      </c>
      <c r="T1566" s="2">
        <v>2328490000</v>
      </c>
      <c r="U1566" s="2">
        <v>2291960000</v>
      </c>
      <c r="V1566" s="2">
        <v>2209850000</v>
      </c>
      <c r="W1566" s="2">
        <v>2328490000</v>
      </c>
      <c r="X1566" s="2">
        <v>2328490000</v>
      </c>
      <c r="Y1566" s="2">
        <v>2355880000</v>
      </c>
      <c r="Z1566" s="2">
        <v>2383220000</v>
      </c>
      <c r="AA1566" s="2">
        <v>2383220000</v>
      </c>
      <c r="AB1566" s="2">
        <v>2410460000</v>
      </c>
      <c r="AC1566" s="2">
        <v>2464760000</v>
      </c>
      <c r="AD1566" s="2">
        <v>2619310000</v>
      </c>
      <c r="AE1566" s="2">
        <v>2626130000</v>
      </c>
      <c r="AF1566" s="2">
        <v>2626130000</v>
      </c>
    </row>
    <row r="1567" spans="1:32">
      <c r="A1567" t="s">
        <v>7199</v>
      </c>
      <c r="B1567" t="s">
        <v>19</v>
      </c>
      <c r="C1567">
        <v>0</v>
      </c>
      <c r="D1567">
        <v>0</v>
      </c>
      <c r="E1567">
        <v>0</v>
      </c>
      <c r="F1567">
        <v>0</v>
      </c>
      <c r="G1567">
        <v>0</v>
      </c>
      <c r="H1567">
        <v>0</v>
      </c>
      <c r="I1567">
        <v>0</v>
      </c>
      <c r="J1567" s="2">
        <v>250667000</v>
      </c>
      <c r="K1567" s="2">
        <v>492183000</v>
      </c>
      <c r="L1567" s="2">
        <v>732366000</v>
      </c>
      <c r="M1567" s="2">
        <v>2518340000</v>
      </c>
      <c r="N1567" s="2">
        <v>4285400000</v>
      </c>
      <c r="O1567" s="2">
        <v>6053650000</v>
      </c>
      <c r="P1567" s="2">
        <v>7817850000</v>
      </c>
      <c r="Q1567" s="2">
        <v>7822120000</v>
      </c>
      <c r="R1567" s="2">
        <v>7742570000</v>
      </c>
      <c r="S1567" s="2">
        <v>7645180000</v>
      </c>
      <c r="T1567" s="2">
        <v>7540870000</v>
      </c>
      <c r="U1567" s="2">
        <v>7437900000</v>
      </c>
      <c r="V1567" s="2">
        <v>7349720000</v>
      </c>
      <c r="W1567" s="2">
        <v>5654060000</v>
      </c>
      <c r="X1567" s="2">
        <v>3954320000</v>
      </c>
      <c r="Y1567" s="2">
        <v>2251980000</v>
      </c>
      <c r="Z1567" s="2">
        <v>258112000</v>
      </c>
      <c r="AA1567">
        <v>0</v>
      </c>
      <c r="AB1567">
        <v>0</v>
      </c>
      <c r="AC1567">
        <v>0</v>
      </c>
      <c r="AD1567">
        <v>0</v>
      </c>
      <c r="AE1567">
        <v>0</v>
      </c>
      <c r="AF1567">
        <v>0</v>
      </c>
    </row>
    <row r="1568" spans="1:32">
      <c r="A1568" t="s">
        <v>7200</v>
      </c>
      <c r="B1568" t="s">
        <v>19</v>
      </c>
      <c r="C1568">
        <v>0</v>
      </c>
      <c r="D1568">
        <v>0</v>
      </c>
      <c r="E1568">
        <v>0</v>
      </c>
      <c r="F1568">
        <v>0</v>
      </c>
      <c r="G1568">
        <v>0</v>
      </c>
      <c r="H1568">
        <v>0</v>
      </c>
      <c r="I1568">
        <v>0</v>
      </c>
      <c r="J1568">
        <v>0</v>
      </c>
      <c r="K1568">
        <v>0</v>
      </c>
      <c r="L1568">
        <v>0</v>
      </c>
      <c r="M1568" s="2">
        <v>158169000</v>
      </c>
      <c r="N1568" s="2">
        <v>210134000</v>
      </c>
      <c r="O1568" s="2">
        <v>210281000</v>
      </c>
      <c r="P1568" s="2">
        <v>210521000</v>
      </c>
      <c r="Q1568" s="2">
        <v>210636000</v>
      </c>
      <c r="R1568" s="2">
        <v>210482000</v>
      </c>
      <c r="S1568" s="2">
        <v>209836000</v>
      </c>
      <c r="T1568" s="2">
        <v>203826000</v>
      </c>
      <c r="U1568" s="2">
        <v>198454000</v>
      </c>
      <c r="V1568" s="2">
        <v>191369000</v>
      </c>
      <c r="W1568" s="2">
        <v>201338000</v>
      </c>
      <c r="X1568" s="2">
        <v>203505000</v>
      </c>
      <c r="Y1568" s="2">
        <v>206903000</v>
      </c>
      <c r="Z1568" s="2">
        <v>129101000</v>
      </c>
      <c r="AA1568" s="2">
        <v>135255000</v>
      </c>
      <c r="AB1568" s="2">
        <v>140212000</v>
      </c>
      <c r="AC1568" s="2">
        <v>143942000</v>
      </c>
      <c r="AD1568" s="2">
        <v>146412000</v>
      </c>
      <c r="AE1568" s="2">
        <v>148462000</v>
      </c>
      <c r="AF1568" s="2">
        <v>150493000</v>
      </c>
    </row>
    <row r="1569" spans="1:32">
      <c r="A1569" t="s">
        <v>7201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7202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7203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7204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7205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50920900000</v>
      </c>
      <c r="D1574" s="2">
        <v>47646800000</v>
      </c>
      <c r="E1574" s="2">
        <v>40434300000</v>
      </c>
      <c r="F1574" s="2">
        <v>34084900000</v>
      </c>
      <c r="G1574" s="2">
        <v>35202100000</v>
      </c>
      <c r="H1574" s="2">
        <v>31800000000</v>
      </c>
      <c r="I1574" s="2">
        <v>26253200000</v>
      </c>
      <c r="J1574" s="2">
        <v>18989400000</v>
      </c>
      <c r="K1574" s="2">
        <v>13566200000</v>
      </c>
      <c r="L1574" s="2">
        <v>8766280000</v>
      </c>
      <c r="M1574" s="2">
        <v>6496230000</v>
      </c>
      <c r="N1574" s="2">
        <v>4487140000</v>
      </c>
      <c r="O1574" s="2">
        <v>2778140000</v>
      </c>
      <c r="P1574" s="2">
        <v>827394000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7206</v>
      </c>
      <c r="B1575" t="s">
        <v>19</v>
      </c>
      <c r="C1575" s="2">
        <v>1628490000</v>
      </c>
      <c r="D1575" s="2">
        <v>1784830000</v>
      </c>
      <c r="E1575" s="2">
        <v>1885490000</v>
      </c>
      <c r="F1575" s="2">
        <v>2195720000</v>
      </c>
      <c r="G1575" s="2">
        <v>1347520000</v>
      </c>
      <c r="H1575" s="2">
        <v>927966000</v>
      </c>
      <c r="I1575" s="2">
        <v>774836000</v>
      </c>
      <c r="J1575" s="2">
        <v>712052000</v>
      </c>
      <c r="K1575" s="2">
        <v>643424000</v>
      </c>
      <c r="L1575" s="2">
        <v>646712000</v>
      </c>
      <c r="M1575" s="2">
        <v>506936000</v>
      </c>
      <c r="N1575" s="2">
        <v>426385000</v>
      </c>
      <c r="O1575" s="2">
        <v>408396000</v>
      </c>
      <c r="P1575" s="2">
        <v>418019000</v>
      </c>
      <c r="Q1575" s="2">
        <v>402790000</v>
      </c>
      <c r="R1575" s="2">
        <v>354412000</v>
      </c>
      <c r="S1575" s="2">
        <v>253426000</v>
      </c>
      <c r="T1575" s="2">
        <v>152656000</v>
      </c>
      <c r="U1575" s="2">
        <v>111090000</v>
      </c>
      <c r="V1575" s="2">
        <v>81313700</v>
      </c>
      <c r="W1575" s="2">
        <v>93431000</v>
      </c>
      <c r="X1575" s="2">
        <v>115649000</v>
      </c>
      <c r="Y1575" s="2">
        <v>157171000</v>
      </c>
      <c r="Z1575" s="2">
        <v>224273000</v>
      </c>
      <c r="AA1575" s="2">
        <v>309158000</v>
      </c>
      <c r="AB1575" s="2">
        <v>407939000</v>
      </c>
      <c r="AC1575" s="2">
        <v>505427000</v>
      </c>
      <c r="AD1575" s="2">
        <v>578338000</v>
      </c>
      <c r="AE1575" s="2">
        <v>652789000</v>
      </c>
      <c r="AF1575" s="2">
        <v>700052000</v>
      </c>
    </row>
    <row r="1576" spans="1:32">
      <c r="A1576" t="s">
        <v>7207</v>
      </c>
      <c r="B1576" t="s">
        <v>19</v>
      </c>
      <c r="C1576" s="2">
        <v>21986800000</v>
      </c>
      <c r="D1576" s="2">
        <v>23787000000</v>
      </c>
      <c r="E1576" s="2">
        <v>23877800000</v>
      </c>
      <c r="F1576" s="2">
        <v>22246300000</v>
      </c>
      <c r="G1576" s="2">
        <v>21554100000</v>
      </c>
      <c r="H1576" s="2">
        <v>20535500000</v>
      </c>
      <c r="I1576" s="2">
        <v>19900300000</v>
      </c>
      <c r="J1576" s="2">
        <v>19278700000</v>
      </c>
      <c r="K1576" s="2">
        <v>18414500000</v>
      </c>
      <c r="L1576" s="2">
        <v>17357100000</v>
      </c>
      <c r="M1576" s="2">
        <v>16313000000</v>
      </c>
      <c r="N1576" s="2">
        <v>15684200000</v>
      </c>
      <c r="O1576" s="2">
        <v>16040700000</v>
      </c>
      <c r="P1576" s="2">
        <v>16554500000</v>
      </c>
      <c r="Q1576" s="2">
        <v>16909900000</v>
      </c>
      <c r="R1576" s="2">
        <v>16551100000</v>
      </c>
      <c r="S1576" s="2">
        <v>15452900000</v>
      </c>
      <c r="T1576" s="2">
        <v>13719100000</v>
      </c>
      <c r="U1576" s="2">
        <v>12054300000</v>
      </c>
      <c r="V1576" s="2">
        <v>11091900000</v>
      </c>
      <c r="W1576" s="2">
        <v>12453100000</v>
      </c>
      <c r="X1576" s="2">
        <v>13795600000</v>
      </c>
      <c r="Y1576" s="2">
        <v>15047300000</v>
      </c>
      <c r="Z1576" s="2">
        <v>16250700000</v>
      </c>
      <c r="AA1576" s="2">
        <v>16925200000</v>
      </c>
      <c r="AB1576" s="2">
        <v>17720000000</v>
      </c>
      <c r="AC1576" s="2">
        <v>18498800000</v>
      </c>
      <c r="AD1576" s="2">
        <v>19329900000</v>
      </c>
      <c r="AE1576" s="2">
        <v>20071600000</v>
      </c>
      <c r="AF1576" s="2">
        <v>20864800000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1422000000</v>
      </c>
      <c r="D1582" s="2">
        <v>1750590000</v>
      </c>
      <c r="E1582" s="2">
        <v>609450000</v>
      </c>
      <c r="F1582" s="2">
        <v>340025000</v>
      </c>
      <c r="G1582" s="2">
        <v>671974000</v>
      </c>
      <c r="H1582" s="2">
        <v>715341000</v>
      </c>
      <c r="I1582" s="2">
        <v>571954000</v>
      </c>
      <c r="J1582" s="2">
        <v>430725000</v>
      </c>
      <c r="K1582" s="2">
        <v>272857000</v>
      </c>
      <c r="L1582" s="2">
        <v>160188000</v>
      </c>
      <c r="M1582" s="2">
        <v>262659000</v>
      </c>
      <c r="N1582" s="2">
        <v>299166000</v>
      </c>
      <c r="O1582" s="2">
        <v>333955000</v>
      </c>
      <c r="P1582" s="2">
        <v>360124000</v>
      </c>
      <c r="Q1582" s="2">
        <v>385944000</v>
      </c>
      <c r="R1582" s="2">
        <v>414691000</v>
      </c>
      <c r="S1582" s="2">
        <v>376956000</v>
      </c>
      <c r="T1582" s="2">
        <v>382553000</v>
      </c>
      <c r="U1582" s="2">
        <v>357927000</v>
      </c>
      <c r="V1582" s="2">
        <v>410235000</v>
      </c>
      <c r="W1582" s="2">
        <v>375892000</v>
      </c>
      <c r="X1582" s="2">
        <v>412939000</v>
      </c>
      <c r="Y1582" s="2">
        <v>433380000</v>
      </c>
      <c r="Z1582" s="2">
        <v>452992000</v>
      </c>
      <c r="AA1582" s="2">
        <v>501088000</v>
      </c>
      <c r="AB1582" s="2">
        <v>521215000</v>
      </c>
      <c r="AC1582" s="2">
        <v>512993000</v>
      </c>
      <c r="AD1582" s="2">
        <v>445610000</v>
      </c>
      <c r="AE1582" s="2">
        <v>430493000</v>
      </c>
      <c r="AF1582" s="2">
        <v>445126000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1709830000</v>
      </c>
      <c r="D1584" s="2">
        <v>2061290000</v>
      </c>
      <c r="E1584" s="2">
        <v>1679410000</v>
      </c>
      <c r="F1584" s="2">
        <v>1679160000</v>
      </c>
      <c r="G1584" s="2">
        <v>1666300000</v>
      </c>
      <c r="H1584" s="2">
        <v>1665350000</v>
      </c>
      <c r="I1584" s="2">
        <v>1663300000</v>
      </c>
      <c r="J1584" s="2">
        <v>1662920000</v>
      </c>
      <c r="K1584" s="2">
        <v>1661890000</v>
      </c>
      <c r="L1584" s="2">
        <v>1632030000</v>
      </c>
      <c r="M1584" s="2">
        <v>1632030000</v>
      </c>
      <c r="N1584" s="2">
        <v>1632030000</v>
      </c>
      <c r="O1584" s="2">
        <v>1632030000</v>
      </c>
      <c r="P1584" s="2">
        <v>1630940000</v>
      </c>
      <c r="Q1584" s="2">
        <v>1630940000</v>
      </c>
      <c r="R1584" s="2">
        <v>1630940000</v>
      </c>
      <c r="S1584" s="2">
        <v>1630940000</v>
      </c>
      <c r="T1584" s="2">
        <v>1630940000</v>
      </c>
      <c r="U1584" s="2">
        <v>1630940000</v>
      </c>
      <c r="V1584" s="2">
        <v>1630940000</v>
      </c>
      <c r="W1584" s="2">
        <v>1630940000</v>
      </c>
      <c r="X1584" s="2">
        <v>1630940000</v>
      </c>
      <c r="Y1584" s="2">
        <v>1630940000</v>
      </c>
      <c r="Z1584" s="2">
        <v>1630940000</v>
      </c>
      <c r="AA1584" s="2">
        <v>1628510000</v>
      </c>
      <c r="AB1584" s="2">
        <v>1628510000</v>
      </c>
      <c r="AC1584" s="2">
        <v>1628510000</v>
      </c>
      <c r="AD1584" s="2">
        <v>1628510000</v>
      </c>
      <c r="AE1584" s="2">
        <v>1628510000</v>
      </c>
      <c r="AF1584" s="2">
        <v>1628510000</v>
      </c>
    </row>
    <row r="1585" spans="1:32">
      <c r="A1585" t="s">
        <v>1562</v>
      </c>
      <c r="B1585" t="s">
        <v>19</v>
      </c>
      <c r="C1585" s="2">
        <v>2944900000</v>
      </c>
      <c r="D1585" s="2">
        <v>2858520000</v>
      </c>
      <c r="E1585" s="2">
        <v>3997020000</v>
      </c>
      <c r="F1585" s="2">
        <v>4415660000</v>
      </c>
      <c r="G1585" s="2">
        <v>2544400000</v>
      </c>
      <c r="H1585" s="2">
        <v>1865880000</v>
      </c>
      <c r="I1585" s="2">
        <v>1839630000</v>
      </c>
      <c r="J1585" s="2">
        <v>1935640000</v>
      </c>
      <c r="K1585" s="2">
        <v>2082510000</v>
      </c>
      <c r="L1585" s="2">
        <v>2295540000</v>
      </c>
      <c r="M1585" s="2">
        <v>2051680000</v>
      </c>
      <c r="N1585" s="2">
        <v>2177420000</v>
      </c>
      <c r="O1585" s="2">
        <v>2523700000</v>
      </c>
      <c r="P1585" s="2">
        <v>2716760000</v>
      </c>
      <c r="Q1585" s="2">
        <v>2816220000</v>
      </c>
      <c r="R1585" s="2">
        <v>2721650000</v>
      </c>
      <c r="S1585" s="2">
        <v>2327670000</v>
      </c>
      <c r="T1585" s="2">
        <v>1794790000</v>
      </c>
      <c r="U1585" s="2">
        <v>1509010000</v>
      </c>
      <c r="V1585" s="2">
        <v>1255300000</v>
      </c>
      <c r="W1585" s="2">
        <v>1510190000</v>
      </c>
      <c r="X1585" s="2">
        <v>1914400000</v>
      </c>
      <c r="Y1585" s="2">
        <v>2441400000</v>
      </c>
      <c r="Z1585" s="2">
        <v>3112100000</v>
      </c>
      <c r="AA1585" s="2">
        <v>3827800000</v>
      </c>
      <c r="AB1585" s="2">
        <v>4384580000</v>
      </c>
      <c r="AC1585" s="2">
        <v>4883900000</v>
      </c>
      <c r="AD1585" s="2">
        <v>5256690000</v>
      </c>
      <c r="AE1585" s="2">
        <v>5604210000</v>
      </c>
      <c r="AF1585" s="2">
        <v>5816840000</v>
      </c>
    </row>
    <row r="1586" spans="1:32">
      <c r="A1586" t="s">
        <v>1563</v>
      </c>
      <c r="B1586" t="s">
        <v>19</v>
      </c>
      <c r="C1586" s="2">
        <v>578316000</v>
      </c>
      <c r="D1586" s="2">
        <v>635449000</v>
      </c>
      <c r="E1586" s="2">
        <v>324998000</v>
      </c>
      <c r="F1586" s="2">
        <v>293295000</v>
      </c>
      <c r="G1586" s="2">
        <v>75690700</v>
      </c>
      <c r="H1586" s="2">
        <v>77213000</v>
      </c>
      <c r="I1586" s="2">
        <v>70165300</v>
      </c>
      <c r="J1586" s="2">
        <v>60872200</v>
      </c>
      <c r="K1586" s="2">
        <v>49420400</v>
      </c>
      <c r="L1586" s="2">
        <v>37526000</v>
      </c>
      <c r="M1586" s="2">
        <v>36323600</v>
      </c>
      <c r="N1586" s="2">
        <v>36899400</v>
      </c>
      <c r="O1586" s="2">
        <v>41209100</v>
      </c>
      <c r="P1586" s="2">
        <v>45242400</v>
      </c>
      <c r="Q1586" s="2">
        <v>49172600</v>
      </c>
      <c r="R1586" s="2">
        <v>48751800</v>
      </c>
      <c r="S1586" s="2">
        <v>45059500</v>
      </c>
      <c r="T1586" s="2">
        <v>40608000</v>
      </c>
      <c r="U1586" s="2">
        <v>34333400</v>
      </c>
      <c r="V1586" s="2">
        <v>33608600</v>
      </c>
      <c r="W1586" s="2">
        <v>39467200</v>
      </c>
      <c r="X1586" s="2">
        <v>44470900</v>
      </c>
      <c r="Y1586" s="2">
        <v>48777200</v>
      </c>
      <c r="Z1586" s="2">
        <v>52856700</v>
      </c>
      <c r="AA1586" s="2">
        <v>56105800</v>
      </c>
      <c r="AB1586" s="2">
        <v>58359800</v>
      </c>
      <c r="AC1586" s="2">
        <v>59807800</v>
      </c>
      <c r="AD1586" s="2">
        <v>61057000</v>
      </c>
      <c r="AE1586" s="2">
        <v>60786800</v>
      </c>
      <c r="AF1586" s="2">
        <v>61612600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3055820000</v>
      </c>
      <c r="D1590" s="2">
        <v>2740550000</v>
      </c>
      <c r="E1590" s="2">
        <v>2740550000</v>
      </c>
      <c r="F1590" s="2">
        <v>2690390000</v>
      </c>
      <c r="G1590" s="2">
        <v>2690390000</v>
      </c>
      <c r="H1590" s="2">
        <v>2690390000</v>
      </c>
      <c r="I1590" s="2">
        <v>2625900000</v>
      </c>
      <c r="J1590" s="2">
        <v>2625900000</v>
      </c>
      <c r="K1590" s="2">
        <v>2556040000</v>
      </c>
      <c r="L1590" s="2">
        <v>2541670000</v>
      </c>
      <c r="M1590" s="2">
        <v>2372720000</v>
      </c>
      <c r="N1590" s="2">
        <v>2336130000</v>
      </c>
      <c r="O1590" s="2">
        <v>2342050000</v>
      </c>
      <c r="P1590" s="2">
        <v>2360940000</v>
      </c>
      <c r="Q1590" s="2">
        <v>2372720000</v>
      </c>
      <c r="R1590" s="2">
        <v>2319610000</v>
      </c>
      <c r="S1590" s="2">
        <v>2319610000</v>
      </c>
      <c r="T1590" s="2">
        <v>2266340000</v>
      </c>
      <c r="U1590" s="2">
        <v>2230790000</v>
      </c>
      <c r="V1590" s="2">
        <v>2150880000</v>
      </c>
      <c r="W1590" s="2">
        <v>2266340000</v>
      </c>
      <c r="X1590" s="2">
        <v>2266340000</v>
      </c>
      <c r="Y1590" s="2">
        <v>2293010000</v>
      </c>
      <c r="Z1590" s="2">
        <v>2319610000</v>
      </c>
      <c r="AA1590" s="2">
        <v>2319610000</v>
      </c>
      <c r="AB1590" s="2">
        <v>2346130000</v>
      </c>
      <c r="AC1590" s="2">
        <v>2398980000</v>
      </c>
      <c r="AD1590" s="2">
        <v>2549400000</v>
      </c>
      <c r="AE1590" s="2">
        <v>2556040000</v>
      </c>
      <c r="AF1590" s="2">
        <v>2556040000</v>
      </c>
    </row>
    <row r="1591" spans="1:32">
      <c r="A1591" t="s">
        <v>7208</v>
      </c>
      <c r="B1591" t="s">
        <v>19</v>
      </c>
      <c r="C1591">
        <v>0</v>
      </c>
      <c r="D1591">
        <v>0</v>
      </c>
      <c r="E1591">
        <v>0</v>
      </c>
      <c r="F1591">
        <v>0</v>
      </c>
      <c r="G1591">
        <v>0</v>
      </c>
      <c r="H1591">
        <v>0</v>
      </c>
      <c r="I1591">
        <v>0</v>
      </c>
      <c r="J1591" s="2">
        <v>197484000</v>
      </c>
      <c r="K1591" s="2">
        <v>387757000</v>
      </c>
      <c r="L1591" s="2">
        <v>576981000</v>
      </c>
      <c r="M1591" s="2">
        <v>1984030000</v>
      </c>
      <c r="N1591" s="2">
        <v>3376170000</v>
      </c>
      <c r="O1591" s="2">
        <v>4769250000</v>
      </c>
      <c r="P1591" s="2">
        <v>6159140000</v>
      </c>
      <c r="Q1591" s="2">
        <v>6162510000</v>
      </c>
      <c r="R1591" s="2">
        <v>6099830000</v>
      </c>
      <c r="S1591" s="2">
        <v>6023110000</v>
      </c>
      <c r="T1591" s="2">
        <v>5940930000</v>
      </c>
      <c r="U1591" s="2">
        <v>5859810000</v>
      </c>
      <c r="V1591" s="2">
        <v>5790330000</v>
      </c>
      <c r="W1591" s="2">
        <v>4454450000</v>
      </c>
      <c r="X1591" s="2">
        <v>3115340000</v>
      </c>
      <c r="Y1591" s="2">
        <v>1774180000</v>
      </c>
      <c r="Z1591" s="2">
        <v>203349000</v>
      </c>
      <c r="AA1591">
        <v>0</v>
      </c>
      <c r="AB1591">
        <v>0</v>
      </c>
      <c r="AC1591">
        <v>0</v>
      </c>
      <c r="AD1591">
        <v>0</v>
      </c>
      <c r="AE1591">
        <v>0</v>
      </c>
      <c r="AF1591">
        <v>0</v>
      </c>
    </row>
    <row r="1592" spans="1:32">
      <c r="A1592" t="s">
        <v>7209</v>
      </c>
      <c r="B1592" t="s">
        <v>19</v>
      </c>
      <c r="C1592">
        <v>0</v>
      </c>
      <c r="D1592">
        <v>0</v>
      </c>
      <c r="E1592">
        <v>0</v>
      </c>
      <c r="F1592">
        <v>0</v>
      </c>
      <c r="G1592">
        <v>0</v>
      </c>
      <c r="H1592">
        <v>0</v>
      </c>
      <c r="I1592">
        <v>0</v>
      </c>
      <c r="J1592">
        <v>0</v>
      </c>
      <c r="K1592">
        <v>0</v>
      </c>
      <c r="L1592">
        <v>0</v>
      </c>
      <c r="M1592" s="2">
        <v>153201000</v>
      </c>
      <c r="N1592" s="2">
        <v>203532000</v>
      </c>
      <c r="O1592" s="2">
        <v>203675000</v>
      </c>
      <c r="P1592" s="2">
        <v>203908000</v>
      </c>
      <c r="Q1592" s="2">
        <v>204019000</v>
      </c>
      <c r="R1592" s="2">
        <v>203870000</v>
      </c>
      <c r="S1592" s="2">
        <v>203244000</v>
      </c>
      <c r="T1592" s="2">
        <v>197424000</v>
      </c>
      <c r="U1592" s="2">
        <v>192220000</v>
      </c>
      <c r="V1592" s="2">
        <v>185358000</v>
      </c>
      <c r="W1592" s="2">
        <v>195013000</v>
      </c>
      <c r="X1592" s="2">
        <v>197112000</v>
      </c>
      <c r="Y1592" s="2">
        <v>200403000</v>
      </c>
      <c r="Z1592" s="2">
        <v>125046000</v>
      </c>
      <c r="AA1592" s="2">
        <v>131006000</v>
      </c>
      <c r="AB1592" s="2">
        <v>135807000</v>
      </c>
      <c r="AC1592" s="2">
        <v>139421000</v>
      </c>
      <c r="AD1592" s="2">
        <v>141813000</v>
      </c>
      <c r="AE1592" s="2">
        <v>143798000</v>
      </c>
      <c r="AF1592" s="2">
        <v>145766000</v>
      </c>
    </row>
    <row r="1593" spans="1:32">
      <c r="A1593" t="s">
        <v>7210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7211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7212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7213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7214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811276000000</v>
      </c>
      <c r="D1598" s="2">
        <v>759113000000</v>
      </c>
      <c r="E1598" s="2">
        <v>644202000000</v>
      </c>
      <c r="F1598" s="2">
        <v>543043000000</v>
      </c>
      <c r="G1598" s="2">
        <v>560843000000</v>
      </c>
      <c r="H1598" s="2">
        <v>506641000000</v>
      </c>
      <c r="I1598" s="2">
        <v>418268000000</v>
      </c>
      <c r="J1598" s="2">
        <v>302541000000</v>
      </c>
      <c r="K1598" s="2">
        <v>216137000000</v>
      </c>
      <c r="L1598" s="2">
        <v>139665000000</v>
      </c>
      <c r="M1598" s="2">
        <v>103499000000</v>
      </c>
      <c r="N1598" s="2">
        <v>71489400000</v>
      </c>
      <c r="O1598" s="2">
        <v>44261500000</v>
      </c>
      <c r="P1598" s="2">
        <v>13182100000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7215</v>
      </c>
      <c r="B1599" t="s">
        <v>19</v>
      </c>
      <c r="C1599" s="2">
        <v>313961000</v>
      </c>
      <c r="D1599" s="2">
        <v>344102000</v>
      </c>
      <c r="E1599" s="2">
        <v>363509000</v>
      </c>
      <c r="F1599" s="2">
        <v>423319000</v>
      </c>
      <c r="G1599" s="2">
        <v>259791000</v>
      </c>
      <c r="H1599" s="2">
        <v>178905000</v>
      </c>
      <c r="I1599" s="2">
        <v>149383000</v>
      </c>
      <c r="J1599" s="2">
        <v>137279000</v>
      </c>
      <c r="K1599" s="2">
        <v>124047000</v>
      </c>
      <c r="L1599" s="2">
        <v>124681000</v>
      </c>
      <c r="M1599" s="2">
        <v>97733600</v>
      </c>
      <c r="N1599" s="2">
        <v>82203900</v>
      </c>
      <c r="O1599" s="2">
        <v>78735800</v>
      </c>
      <c r="P1599" s="2">
        <v>80591000</v>
      </c>
      <c r="Q1599" s="2">
        <v>77655000</v>
      </c>
      <c r="R1599" s="2">
        <v>68328100</v>
      </c>
      <c r="S1599" s="2">
        <v>48858600</v>
      </c>
      <c r="T1599" s="2">
        <v>29430900</v>
      </c>
      <c r="U1599" s="2">
        <v>21417400</v>
      </c>
      <c r="V1599" s="2">
        <v>15676700</v>
      </c>
      <c r="W1599" s="2">
        <v>18012800</v>
      </c>
      <c r="X1599" s="2">
        <v>22296200</v>
      </c>
      <c r="Y1599" s="2">
        <v>30301500</v>
      </c>
      <c r="Z1599" s="2">
        <v>43238300</v>
      </c>
      <c r="AA1599" s="2">
        <v>59603400</v>
      </c>
      <c r="AB1599" s="2">
        <v>78647800</v>
      </c>
      <c r="AC1599" s="2">
        <v>97442700</v>
      </c>
      <c r="AD1599" s="2">
        <v>111499000</v>
      </c>
      <c r="AE1599" s="2">
        <v>125853000</v>
      </c>
      <c r="AF1599" s="2">
        <v>134965000</v>
      </c>
    </row>
    <row r="1600" spans="1:32">
      <c r="A1600" t="s">
        <v>7216</v>
      </c>
      <c r="B1600" t="s">
        <v>19</v>
      </c>
      <c r="C1600" s="2">
        <v>4238890000</v>
      </c>
      <c r="D1600" s="2">
        <v>4585950000</v>
      </c>
      <c r="E1600" s="2">
        <v>4603460000</v>
      </c>
      <c r="F1600" s="2">
        <v>4288920000</v>
      </c>
      <c r="G1600" s="2">
        <v>4155480000</v>
      </c>
      <c r="H1600" s="2">
        <v>3959110000</v>
      </c>
      <c r="I1600" s="2">
        <v>3836640000</v>
      </c>
      <c r="J1600" s="2">
        <v>3716790000</v>
      </c>
      <c r="K1600" s="2">
        <v>3550190000</v>
      </c>
      <c r="L1600" s="2">
        <v>3346320000</v>
      </c>
      <c r="M1600" s="2">
        <v>3145040000</v>
      </c>
      <c r="N1600" s="2">
        <v>3023800000</v>
      </c>
      <c r="O1600" s="2">
        <v>3092520000</v>
      </c>
      <c r="P1600" s="2">
        <v>3191590000</v>
      </c>
      <c r="Q1600" s="2">
        <v>3260110000</v>
      </c>
      <c r="R1600" s="2">
        <v>3190920000</v>
      </c>
      <c r="S1600" s="2">
        <v>2979200000</v>
      </c>
      <c r="T1600" s="2">
        <v>2644950000</v>
      </c>
      <c r="U1600" s="2">
        <v>2323970000</v>
      </c>
      <c r="V1600" s="2">
        <v>2138440000</v>
      </c>
      <c r="W1600" s="2">
        <v>2400870000</v>
      </c>
      <c r="X1600" s="2">
        <v>2659700000</v>
      </c>
      <c r="Y1600" s="2">
        <v>2901000000</v>
      </c>
      <c r="Z1600" s="2">
        <v>3133010000</v>
      </c>
      <c r="AA1600" s="2">
        <v>3263060000</v>
      </c>
      <c r="AB1600" s="2">
        <v>3416290000</v>
      </c>
      <c r="AC1600" s="2">
        <v>3566440000</v>
      </c>
      <c r="AD1600" s="2">
        <v>3726660000</v>
      </c>
      <c r="AE1600" s="2">
        <v>3869650000</v>
      </c>
      <c r="AF1600" s="2">
        <v>4022590000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3516710000</v>
      </c>
      <c r="D1606" s="2">
        <v>4329350000</v>
      </c>
      <c r="E1606" s="2">
        <v>1507220000</v>
      </c>
      <c r="F1606" s="2">
        <v>840910000</v>
      </c>
      <c r="G1606" s="2">
        <v>1661850000</v>
      </c>
      <c r="H1606" s="2">
        <v>1769100000</v>
      </c>
      <c r="I1606" s="2">
        <v>1414490000</v>
      </c>
      <c r="J1606" s="2">
        <v>1065220000</v>
      </c>
      <c r="K1606" s="2">
        <v>674797000</v>
      </c>
      <c r="L1606" s="2">
        <v>396158000</v>
      </c>
      <c r="M1606" s="2">
        <v>649577000</v>
      </c>
      <c r="N1606" s="2">
        <v>739861000</v>
      </c>
      <c r="O1606" s="2">
        <v>825897000</v>
      </c>
      <c r="P1606" s="2">
        <v>890617000</v>
      </c>
      <c r="Q1606" s="2">
        <v>954471000</v>
      </c>
      <c r="R1606" s="2">
        <v>1025570000</v>
      </c>
      <c r="S1606" s="2">
        <v>932243000</v>
      </c>
      <c r="T1606" s="2">
        <v>946084000</v>
      </c>
      <c r="U1606" s="2">
        <v>885182000</v>
      </c>
      <c r="V1606" s="2">
        <v>1014540000</v>
      </c>
      <c r="W1606" s="2">
        <v>929611000</v>
      </c>
      <c r="X1606" s="2">
        <v>1021230000</v>
      </c>
      <c r="Y1606" s="2">
        <v>1071780000</v>
      </c>
      <c r="Z1606" s="2">
        <v>1120290000</v>
      </c>
      <c r="AA1606" s="2">
        <v>1239230000</v>
      </c>
      <c r="AB1606" s="2">
        <v>1289010000</v>
      </c>
      <c r="AC1606" s="2">
        <v>1268670000</v>
      </c>
      <c r="AD1606" s="2">
        <v>1102030000</v>
      </c>
      <c r="AE1606" s="2">
        <v>1064640000</v>
      </c>
      <c r="AF1606" s="2">
        <v>1100830000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19823600000</v>
      </c>
      <c r="D1608" s="2">
        <v>23898400000</v>
      </c>
      <c r="E1608" s="2">
        <v>19471000000</v>
      </c>
      <c r="F1608" s="2">
        <v>19468000000</v>
      </c>
      <c r="G1608" s="2">
        <v>19319000000</v>
      </c>
      <c r="H1608" s="2">
        <v>19307900000</v>
      </c>
      <c r="I1608" s="2">
        <v>19284100000</v>
      </c>
      <c r="J1608" s="2">
        <v>19279700000</v>
      </c>
      <c r="K1608" s="2">
        <v>19267800000</v>
      </c>
      <c r="L1608" s="2">
        <v>18921600000</v>
      </c>
      <c r="M1608" s="2">
        <v>18921600000</v>
      </c>
      <c r="N1608" s="2">
        <v>18921600000</v>
      </c>
      <c r="O1608" s="2">
        <v>18921600000</v>
      </c>
      <c r="P1608" s="2">
        <v>18909000000</v>
      </c>
      <c r="Q1608" s="2">
        <v>18909000000</v>
      </c>
      <c r="R1608" s="2">
        <v>18909000000</v>
      </c>
      <c r="S1608" s="2">
        <v>18909000000</v>
      </c>
      <c r="T1608" s="2">
        <v>18909000000</v>
      </c>
      <c r="U1608" s="2">
        <v>18909000000</v>
      </c>
      <c r="V1608" s="2">
        <v>18909000000</v>
      </c>
      <c r="W1608" s="2">
        <v>18909000000</v>
      </c>
      <c r="X1608" s="2">
        <v>18909000000</v>
      </c>
      <c r="Y1608" s="2">
        <v>18909000000</v>
      </c>
      <c r="Z1608" s="2">
        <v>18909000000</v>
      </c>
      <c r="AA1608" s="2">
        <v>18880800000</v>
      </c>
      <c r="AB1608" s="2">
        <v>18880800000</v>
      </c>
      <c r="AC1608" s="2">
        <v>18880800000</v>
      </c>
      <c r="AD1608" s="2">
        <v>18880800000</v>
      </c>
      <c r="AE1608" s="2">
        <v>18880800000</v>
      </c>
      <c r="AF1608" s="2">
        <v>18880800000</v>
      </c>
    </row>
    <row r="1609" spans="1:32">
      <c r="A1609" t="s">
        <v>1578</v>
      </c>
      <c r="B1609" t="s">
        <v>19</v>
      </c>
      <c r="C1609" s="2">
        <v>567755000</v>
      </c>
      <c r="D1609" s="2">
        <v>551103000</v>
      </c>
      <c r="E1609" s="2">
        <v>770596000</v>
      </c>
      <c r="F1609" s="2">
        <v>851307000</v>
      </c>
      <c r="G1609" s="2">
        <v>490543000</v>
      </c>
      <c r="H1609" s="2">
        <v>359728000</v>
      </c>
      <c r="I1609" s="2">
        <v>354668000</v>
      </c>
      <c r="J1609" s="2">
        <v>373178000</v>
      </c>
      <c r="K1609" s="2">
        <v>401493000</v>
      </c>
      <c r="L1609" s="2">
        <v>442563000</v>
      </c>
      <c r="M1609" s="2">
        <v>395549000</v>
      </c>
      <c r="N1609" s="2">
        <v>419791000</v>
      </c>
      <c r="O1609" s="2">
        <v>486551000</v>
      </c>
      <c r="P1609" s="2">
        <v>523772000</v>
      </c>
      <c r="Q1609" s="2">
        <v>542947000</v>
      </c>
      <c r="R1609" s="2">
        <v>524714000</v>
      </c>
      <c r="S1609" s="2">
        <v>448759000</v>
      </c>
      <c r="T1609" s="2">
        <v>346022000</v>
      </c>
      <c r="U1609" s="2">
        <v>290926000</v>
      </c>
      <c r="V1609" s="2">
        <v>242013000</v>
      </c>
      <c r="W1609" s="2">
        <v>291154000</v>
      </c>
      <c r="X1609" s="2">
        <v>369083000</v>
      </c>
      <c r="Y1609" s="2">
        <v>470684000</v>
      </c>
      <c r="Z1609" s="2">
        <v>599990000</v>
      </c>
      <c r="AA1609" s="2">
        <v>737972000</v>
      </c>
      <c r="AB1609" s="2">
        <v>845316000</v>
      </c>
      <c r="AC1609" s="2">
        <v>941581000</v>
      </c>
      <c r="AD1609" s="2">
        <v>1013450000</v>
      </c>
      <c r="AE1609" s="2">
        <v>1080450000</v>
      </c>
      <c r="AF1609" s="2">
        <v>1121450000</v>
      </c>
    </row>
    <row r="1610" spans="1:32">
      <c r="A1610" t="s">
        <v>1579</v>
      </c>
      <c r="B1610" t="s">
        <v>19</v>
      </c>
      <c r="C1610" s="2">
        <v>9213780000</v>
      </c>
      <c r="D1610" s="2">
        <v>10124000000</v>
      </c>
      <c r="E1610" s="2">
        <v>5177890000</v>
      </c>
      <c r="F1610" s="2">
        <v>4672800000</v>
      </c>
      <c r="G1610" s="2">
        <v>1205910000</v>
      </c>
      <c r="H1610" s="2">
        <v>1230160000</v>
      </c>
      <c r="I1610" s="2">
        <v>1117880000</v>
      </c>
      <c r="J1610" s="2">
        <v>969820000</v>
      </c>
      <c r="K1610" s="2">
        <v>787370000</v>
      </c>
      <c r="L1610" s="2">
        <v>597867000</v>
      </c>
      <c r="M1610" s="2">
        <v>578710000</v>
      </c>
      <c r="N1610" s="2">
        <v>587884000</v>
      </c>
      <c r="O1610" s="2">
        <v>656547000</v>
      </c>
      <c r="P1610" s="2">
        <v>720805000</v>
      </c>
      <c r="Q1610" s="2">
        <v>783422000</v>
      </c>
      <c r="R1610" s="2">
        <v>776718000</v>
      </c>
      <c r="S1610" s="2">
        <v>717892000</v>
      </c>
      <c r="T1610" s="2">
        <v>646969000</v>
      </c>
      <c r="U1610" s="2">
        <v>547003000</v>
      </c>
      <c r="V1610" s="2">
        <v>535455000</v>
      </c>
      <c r="W1610" s="2">
        <v>628795000</v>
      </c>
      <c r="X1610" s="2">
        <v>708514000</v>
      </c>
      <c r="Y1610" s="2">
        <v>777122000</v>
      </c>
      <c r="Z1610" s="2">
        <v>842118000</v>
      </c>
      <c r="AA1610" s="2">
        <v>893882000</v>
      </c>
      <c r="AB1610" s="2">
        <v>929793000</v>
      </c>
      <c r="AC1610" s="2">
        <v>952862000</v>
      </c>
      <c r="AD1610" s="2">
        <v>972765000</v>
      </c>
      <c r="AE1610" s="2">
        <v>968460000</v>
      </c>
      <c r="AF1610" s="2">
        <v>981617000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17982200000</v>
      </c>
      <c r="D1614" s="2">
        <v>16127000000</v>
      </c>
      <c r="E1614" s="2">
        <v>16127000000</v>
      </c>
      <c r="F1614" s="2">
        <v>15831800000</v>
      </c>
      <c r="G1614" s="2">
        <v>15831800000</v>
      </c>
      <c r="H1614" s="2">
        <v>15831800000</v>
      </c>
      <c r="I1614" s="2">
        <v>15452300000</v>
      </c>
      <c r="J1614" s="2">
        <v>15452300000</v>
      </c>
      <c r="K1614" s="2">
        <v>15041200000</v>
      </c>
      <c r="L1614" s="2">
        <v>14956700000</v>
      </c>
      <c r="M1614" s="2">
        <v>13962500000</v>
      </c>
      <c r="N1614" s="2">
        <v>13747200000</v>
      </c>
      <c r="O1614" s="2">
        <v>13782000000</v>
      </c>
      <c r="P1614" s="2">
        <v>13893100000</v>
      </c>
      <c r="Q1614" s="2">
        <v>13962500000</v>
      </c>
      <c r="R1614" s="2">
        <v>13649900000</v>
      </c>
      <c r="S1614" s="2">
        <v>13649900000</v>
      </c>
      <c r="T1614" s="2">
        <v>13336500000</v>
      </c>
      <c r="U1614" s="2">
        <v>13127300000</v>
      </c>
      <c r="V1614" s="2">
        <v>12657000000</v>
      </c>
      <c r="W1614" s="2">
        <v>13336500000</v>
      </c>
      <c r="X1614" s="2">
        <v>13336500000</v>
      </c>
      <c r="Y1614" s="2">
        <v>13493400000</v>
      </c>
      <c r="Z1614" s="2">
        <v>13649900000</v>
      </c>
      <c r="AA1614" s="2">
        <v>13649900000</v>
      </c>
      <c r="AB1614" s="2">
        <v>13806000000</v>
      </c>
      <c r="AC1614" s="2">
        <v>14117000000</v>
      </c>
      <c r="AD1614" s="2">
        <v>15002200000</v>
      </c>
      <c r="AE1614" s="2">
        <v>15041200000</v>
      </c>
      <c r="AF1614" s="2">
        <v>15041200000</v>
      </c>
    </row>
    <row r="1615" spans="1:32">
      <c r="A1615" t="s">
        <v>7217</v>
      </c>
      <c r="B1615" t="s">
        <v>19</v>
      </c>
      <c r="C1615">
        <v>0</v>
      </c>
      <c r="D1615">
        <v>0</v>
      </c>
      <c r="E1615">
        <v>0</v>
      </c>
      <c r="F1615">
        <v>0</v>
      </c>
      <c r="G1615">
        <v>0</v>
      </c>
      <c r="H1615">
        <v>0</v>
      </c>
      <c r="I1615">
        <v>0</v>
      </c>
      <c r="J1615" s="2">
        <v>3146320000</v>
      </c>
      <c r="K1615" s="2">
        <v>6177770000</v>
      </c>
      <c r="L1615" s="2">
        <v>9192500000</v>
      </c>
      <c r="M1615" s="2">
        <v>31609700000</v>
      </c>
      <c r="N1615" s="2">
        <v>53789500000</v>
      </c>
      <c r="O1615" s="2">
        <v>75984100000</v>
      </c>
      <c r="P1615" s="2">
        <v>98127900000</v>
      </c>
      <c r="Q1615" s="2">
        <v>98181600000</v>
      </c>
      <c r="R1615" s="2">
        <v>97183000000</v>
      </c>
      <c r="S1615" s="2">
        <v>95960600000</v>
      </c>
      <c r="T1615" s="2">
        <v>94651400000</v>
      </c>
      <c r="U1615" s="2">
        <v>93358900000</v>
      </c>
      <c r="V1615" s="2">
        <v>92252100000</v>
      </c>
      <c r="W1615" s="2">
        <v>70968600000</v>
      </c>
      <c r="X1615" s="2">
        <v>49633800000</v>
      </c>
      <c r="Y1615" s="2">
        <v>28266400000</v>
      </c>
      <c r="Z1615" s="2">
        <v>3239770000</v>
      </c>
      <c r="AA1615">
        <v>0</v>
      </c>
      <c r="AB1615">
        <v>0</v>
      </c>
      <c r="AC1615">
        <v>0</v>
      </c>
      <c r="AD1615">
        <v>0</v>
      </c>
      <c r="AE1615">
        <v>0</v>
      </c>
      <c r="AF1615">
        <v>0</v>
      </c>
    </row>
    <row r="1616" spans="1:32">
      <c r="A1616" t="s">
        <v>7218</v>
      </c>
      <c r="B1616" t="s">
        <v>19</v>
      </c>
      <c r="C1616">
        <v>0</v>
      </c>
      <c r="D1616">
        <v>0</v>
      </c>
      <c r="E1616">
        <v>0</v>
      </c>
      <c r="F1616">
        <v>0</v>
      </c>
      <c r="G1616">
        <v>0</v>
      </c>
      <c r="H1616">
        <v>0</v>
      </c>
      <c r="I1616">
        <v>0</v>
      </c>
      <c r="J1616">
        <v>0</v>
      </c>
      <c r="K1616">
        <v>0</v>
      </c>
      <c r="L1616">
        <v>0</v>
      </c>
      <c r="M1616" s="2">
        <v>29536000</v>
      </c>
      <c r="N1616" s="2">
        <v>39239600</v>
      </c>
      <c r="O1616" s="2">
        <v>39267200</v>
      </c>
      <c r="P1616" s="2">
        <v>39312000</v>
      </c>
      <c r="Q1616" s="2">
        <v>39333500</v>
      </c>
      <c r="R1616" s="2">
        <v>39304700</v>
      </c>
      <c r="S1616" s="2">
        <v>39184000</v>
      </c>
      <c r="T1616" s="2">
        <v>38061800</v>
      </c>
      <c r="U1616" s="2">
        <v>37058600</v>
      </c>
      <c r="V1616" s="2">
        <v>35735600</v>
      </c>
      <c r="W1616" s="2">
        <v>37597200</v>
      </c>
      <c r="X1616" s="2">
        <v>38001900</v>
      </c>
      <c r="Y1616" s="2">
        <v>38636300</v>
      </c>
      <c r="Z1616" s="2">
        <v>24107900</v>
      </c>
      <c r="AA1616" s="2">
        <v>25257100</v>
      </c>
      <c r="AB1616" s="2">
        <v>26182700</v>
      </c>
      <c r="AC1616" s="2">
        <v>26879300</v>
      </c>
      <c r="AD1616" s="2">
        <v>27340500</v>
      </c>
      <c r="AE1616" s="2">
        <v>27723300</v>
      </c>
      <c r="AF1616" s="2">
        <v>28102600</v>
      </c>
    </row>
    <row r="1617" spans="1:32">
      <c r="A1617" t="s">
        <v>7219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7220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7221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7222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7223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1989610000</v>
      </c>
      <c r="D1622" s="2">
        <v>1861680000</v>
      </c>
      <c r="E1622" s="2">
        <v>1579870000</v>
      </c>
      <c r="F1622" s="2">
        <v>1331780000</v>
      </c>
      <c r="G1622" s="2">
        <v>1375430000</v>
      </c>
      <c r="H1622" s="2">
        <v>1242510000</v>
      </c>
      <c r="I1622" s="2">
        <v>1025780000</v>
      </c>
      <c r="J1622" s="2">
        <v>741965000</v>
      </c>
      <c r="K1622" s="2">
        <v>530064000</v>
      </c>
      <c r="L1622" s="2">
        <v>342520000</v>
      </c>
      <c r="M1622" s="2">
        <v>253824000</v>
      </c>
      <c r="N1622" s="2">
        <v>175324000</v>
      </c>
      <c r="O1622" s="2">
        <v>108549000</v>
      </c>
      <c r="P1622" s="2">
        <v>32328300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7224</v>
      </c>
      <c r="B1623" t="s">
        <v>19</v>
      </c>
      <c r="C1623" s="2">
        <v>110767000</v>
      </c>
      <c r="D1623" s="2">
        <v>121400000</v>
      </c>
      <c r="E1623" s="2">
        <v>128247000</v>
      </c>
      <c r="F1623" s="2">
        <v>149349000</v>
      </c>
      <c r="G1623" s="2">
        <v>91655400</v>
      </c>
      <c r="H1623" s="2">
        <v>63118400</v>
      </c>
      <c r="I1623" s="2">
        <v>52702800</v>
      </c>
      <c r="J1623" s="2">
        <v>48432400</v>
      </c>
      <c r="K1623" s="2">
        <v>43764400</v>
      </c>
      <c r="L1623" s="2">
        <v>43988100</v>
      </c>
      <c r="M1623" s="2">
        <v>34480800</v>
      </c>
      <c r="N1623" s="2">
        <v>29001800</v>
      </c>
      <c r="O1623" s="2">
        <v>27778300</v>
      </c>
      <c r="P1623" s="2">
        <v>28432800</v>
      </c>
      <c r="Q1623" s="2">
        <v>27397000</v>
      </c>
      <c r="R1623" s="2">
        <v>24106400</v>
      </c>
      <c r="S1623" s="2">
        <v>17237500</v>
      </c>
      <c r="T1623" s="2">
        <v>10383300</v>
      </c>
      <c r="U1623" s="2">
        <v>7556130</v>
      </c>
      <c r="V1623" s="2">
        <v>5530800</v>
      </c>
      <c r="W1623" s="2">
        <v>6354990</v>
      </c>
      <c r="X1623" s="2">
        <v>7866190</v>
      </c>
      <c r="Y1623" s="2">
        <v>10690500</v>
      </c>
      <c r="Z1623" s="2">
        <v>15254600</v>
      </c>
      <c r="AA1623" s="2">
        <v>21028300</v>
      </c>
      <c r="AB1623" s="2">
        <v>27747200</v>
      </c>
      <c r="AC1623" s="2">
        <v>34378100</v>
      </c>
      <c r="AD1623" s="2">
        <v>39337400</v>
      </c>
      <c r="AE1623" s="2">
        <v>44401400</v>
      </c>
      <c r="AF1623" s="2">
        <v>47616100</v>
      </c>
    </row>
    <row r="1624" spans="1:32">
      <c r="A1624" t="s">
        <v>7225</v>
      </c>
      <c r="B1624" t="s">
        <v>19</v>
      </c>
      <c r="C1624" s="2">
        <v>1495500000</v>
      </c>
      <c r="D1624" s="2">
        <v>1617940000</v>
      </c>
      <c r="E1624" s="2">
        <v>1624120000</v>
      </c>
      <c r="F1624" s="2">
        <v>1513150000</v>
      </c>
      <c r="G1624" s="2">
        <v>1466070000</v>
      </c>
      <c r="H1624" s="2">
        <v>1396790000</v>
      </c>
      <c r="I1624" s="2">
        <v>1353580000</v>
      </c>
      <c r="J1624" s="2">
        <v>1311300000</v>
      </c>
      <c r="K1624" s="2">
        <v>1252520000</v>
      </c>
      <c r="L1624" s="2">
        <v>1180600000</v>
      </c>
      <c r="M1624" s="2">
        <v>1109580000</v>
      </c>
      <c r="N1624" s="2">
        <v>1066810000</v>
      </c>
      <c r="O1624" s="2">
        <v>1091050000</v>
      </c>
      <c r="P1624" s="2">
        <v>1126000000</v>
      </c>
      <c r="Q1624" s="2">
        <v>1150180000</v>
      </c>
      <c r="R1624" s="2">
        <v>1125770000</v>
      </c>
      <c r="S1624" s="2">
        <v>1051070000</v>
      </c>
      <c r="T1624" s="2">
        <v>933149000</v>
      </c>
      <c r="U1624" s="2">
        <v>819906000</v>
      </c>
      <c r="V1624" s="2">
        <v>754449000</v>
      </c>
      <c r="W1624" s="2">
        <v>847037000</v>
      </c>
      <c r="X1624" s="2">
        <v>938351000</v>
      </c>
      <c r="Y1624" s="2">
        <v>1023480000</v>
      </c>
      <c r="Z1624" s="2">
        <v>1105340000</v>
      </c>
      <c r="AA1624" s="2">
        <v>1151220000</v>
      </c>
      <c r="AB1624" s="2">
        <v>1205280000</v>
      </c>
      <c r="AC1624" s="2">
        <v>1258250000</v>
      </c>
      <c r="AD1624" s="2">
        <v>1314780000</v>
      </c>
      <c r="AE1624" s="2">
        <v>1365230000</v>
      </c>
      <c r="AF1624" s="2">
        <v>1419180000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50202800</v>
      </c>
      <c r="D1630" s="2">
        <v>61803700</v>
      </c>
      <c r="E1630" s="2">
        <v>21516300</v>
      </c>
      <c r="F1630" s="2">
        <v>12004400</v>
      </c>
      <c r="G1630" s="2">
        <v>23723700</v>
      </c>
      <c r="H1630" s="2">
        <v>25254800</v>
      </c>
      <c r="I1630" s="2">
        <v>20192500</v>
      </c>
      <c r="J1630" s="2">
        <v>15206500</v>
      </c>
      <c r="K1630" s="2">
        <v>9633080</v>
      </c>
      <c r="L1630" s="2">
        <v>5655370</v>
      </c>
      <c r="M1630" s="2">
        <v>9273040</v>
      </c>
      <c r="N1630" s="2">
        <v>10561900</v>
      </c>
      <c r="O1630" s="2">
        <v>11790100</v>
      </c>
      <c r="P1630" s="2">
        <v>12714000</v>
      </c>
      <c r="Q1630" s="2">
        <v>13625600</v>
      </c>
      <c r="R1630" s="2">
        <v>14640500</v>
      </c>
      <c r="S1630" s="2">
        <v>13308300</v>
      </c>
      <c r="T1630" s="2">
        <v>13505800</v>
      </c>
      <c r="U1630" s="2">
        <v>12636400</v>
      </c>
      <c r="V1630" s="2">
        <v>14483100</v>
      </c>
      <c r="W1630" s="2">
        <v>13270700</v>
      </c>
      <c r="X1630" s="2">
        <v>14578600</v>
      </c>
      <c r="Y1630" s="2">
        <v>15300300</v>
      </c>
      <c r="Z1630" s="2">
        <v>15992700</v>
      </c>
      <c r="AA1630" s="2">
        <v>17690700</v>
      </c>
      <c r="AB1630" s="2">
        <v>18401300</v>
      </c>
      <c r="AC1630" s="2">
        <v>18110900</v>
      </c>
      <c r="AD1630" s="2">
        <v>15732100</v>
      </c>
      <c r="AE1630" s="2">
        <v>15198400</v>
      </c>
      <c r="AF1630" s="2">
        <v>15715000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552551000</v>
      </c>
      <c r="D1632" s="2">
        <v>666130000</v>
      </c>
      <c r="E1632" s="2">
        <v>542722000</v>
      </c>
      <c r="F1632" s="2">
        <v>542639000</v>
      </c>
      <c r="G1632" s="2">
        <v>538486000</v>
      </c>
      <c r="H1632" s="2">
        <v>538176000</v>
      </c>
      <c r="I1632" s="2">
        <v>537514000</v>
      </c>
      <c r="J1632" s="2">
        <v>537390000</v>
      </c>
      <c r="K1632" s="2">
        <v>537060000</v>
      </c>
      <c r="L1632" s="2">
        <v>527409000</v>
      </c>
      <c r="M1632" s="2">
        <v>527409000</v>
      </c>
      <c r="N1632" s="2">
        <v>527409000</v>
      </c>
      <c r="O1632" s="2">
        <v>527409000</v>
      </c>
      <c r="P1632" s="2">
        <v>527057000</v>
      </c>
      <c r="Q1632" s="2">
        <v>527057000</v>
      </c>
      <c r="R1632" s="2">
        <v>527057000</v>
      </c>
      <c r="S1632" s="2">
        <v>527057000</v>
      </c>
      <c r="T1632" s="2">
        <v>527057000</v>
      </c>
      <c r="U1632" s="2">
        <v>527057000</v>
      </c>
      <c r="V1632" s="2">
        <v>527057000</v>
      </c>
      <c r="W1632" s="2">
        <v>527057000</v>
      </c>
      <c r="X1632" s="2">
        <v>527057000</v>
      </c>
      <c r="Y1632" s="2">
        <v>527057000</v>
      </c>
      <c r="Z1632" s="2">
        <v>527057000</v>
      </c>
      <c r="AA1632" s="2">
        <v>526272000</v>
      </c>
      <c r="AB1632" s="2">
        <v>526272000</v>
      </c>
      <c r="AC1632" s="2">
        <v>526272000</v>
      </c>
      <c r="AD1632" s="2">
        <v>526272000</v>
      </c>
      <c r="AE1632" s="2">
        <v>526272000</v>
      </c>
      <c r="AF1632" s="2">
        <v>526272000</v>
      </c>
    </row>
    <row r="1633" spans="1:32">
      <c r="A1633" t="s">
        <v>1594</v>
      </c>
      <c r="B1633" t="s">
        <v>19</v>
      </c>
      <c r="C1633" s="2">
        <v>200306000</v>
      </c>
      <c r="D1633" s="2">
        <v>194431000</v>
      </c>
      <c r="E1633" s="2">
        <v>271869000</v>
      </c>
      <c r="F1633" s="2">
        <v>300344000</v>
      </c>
      <c r="G1633" s="2">
        <v>173065000</v>
      </c>
      <c r="H1633" s="2">
        <v>126913000</v>
      </c>
      <c r="I1633" s="2">
        <v>125128000</v>
      </c>
      <c r="J1633" s="2">
        <v>131659000</v>
      </c>
      <c r="K1633" s="2">
        <v>141648000</v>
      </c>
      <c r="L1633" s="2">
        <v>156138000</v>
      </c>
      <c r="M1633" s="2">
        <v>139551000</v>
      </c>
      <c r="N1633" s="2">
        <v>148104000</v>
      </c>
      <c r="O1633" s="2">
        <v>171657000</v>
      </c>
      <c r="P1633" s="2">
        <v>184789000</v>
      </c>
      <c r="Q1633" s="2">
        <v>191554000</v>
      </c>
      <c r="R1633" s="2">
        <v>185121000</v>
      </c>
      <c r="S1633" s="2">
        <v>158324000</v>
      </c>
      <c r="T1633" s="2">
        <v>122078000</v>
      </c>
      <c r="U1633" s="2">
        <v>102640000</v>
      </c>
      <c r="V1633" s="2">
        <v>85383000</v>
      </c>
      <c r="W1633" s="2">
        <v>102720000</v>
      </c>
      <c r="X1633" s="2">
        <v>130214000</v>
      </c>
      <c r="Y1633" s="2">
        <v>166059000</v>
      </c>
      <c r="Z1633" s="2">
        <v>211679000</v>
      </c>
      <c r="AA1633" s="2">
        <v>260359000</v>
      </c>
      <c r="AB1633" s="2">
        <v>298231000</v>
      </c>
      <c r="AC1633" s="2">
        <v>332193000</v>
      </c>
      <c r="AD1633" s="2">
        <v>357549000</v>
      </c>
      <c r="AE1633" s="2">
        <v>381187000</v>
      </c>
      <c r="AF1633" s="2">
        <v>395650000</v>
      </c>
    </row>
    <row r="1634" spans="1:32">
      <c r="A1634" t="s">
        <v>1595</v>
      </c>
      <c r="B1634" t="s">
        <v>19</v>
      </c>
      <c r="C1634" s="2">
        <v>22596300</v>
      </c>
      <c r="D1634" s="2">
        <v>24828600</v>
      </c>
      <c r="E1634" s="2">
        <v>12698500</v>
      </c>
      <c r="F1634" s="2">
        <v>11459800</v>
      </c>
      <c r="G1634" s="2">
        <v>2957420</v>
      </c>
      <c r="H1634" s="2">
        <v>3016900</v>
      </c>
      <c r="I1634" s="2">
        <v>2741530</v>
      </c>
      <c r="J1634" s="2">
        <v>2378430</v>
      </c>
      <c r="K1634" s="2">
        <v>1930980</v>
      </c>
      <c r="L1634" s="2">
        <v>1466230</v>
      </c>
      <c r="M1634" s="2">
        <v>1419250</v>
      </c>
      <c r="N1634" s="2">
        <v>1441750</v>
      </c>
      <c r="O1634" s="2">
        <v>1610140</v>
      </c>
      <c r="P1634" s="2">
        <v>1767730</v>
      </c>
      <c r="Q1634" s="2">
        <v>1921300</v>
      </c>
      <c r="R1634" s="2">
        <v>1904860</v>
      </c>
      <c r="S1634" s="2">
        <v>1760590</v>
      </c>
      <c r="T1634" s="2">
        <v>1586650</v>
      </c>
      <c r="U1634" s="2">
        <v>1341490</v>
      </c>
      <c r="V1634" s="2">
        <v>1313170</v>
      </c>
      <c r="W1634" s="2">
        <v>1542080</v>
      </c>
      <c r="X1634" s="2">
        <v>1737590</v>
      </c>
      <c r="Y1634" s="2">
        <v>1905850</v>
      </c>
      <c r="Z1634" s="2">
        <v>2065240</v>
      </c>
      <c r="AA1634" s="2">
        <v>2192190</v>
      </c>
      <c r="AB1634" s="2">
        <v>2280260</v>
      </c>
      <c r="AC1634" s="2">
        <v>2336840</v>
      </c>
      <c r="AD1634" s="2">
        <v>2385650</v>
      </c>
      <c r="AE1634" s="2">
        <v>2375090</v>
      </c>
      <c r="AF1634" s="2">
        <v>2407360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151679000</v>
      </c>
      <c r="D1638" s="2">
        <v>136030000</v>
      </c>
      <c r="E1638" s="2">
        <v>136030000</v>
      </c>
      <c r="F1638" s="2">
        <v>133541000</v>
      </c>
      <c r="G1638" s="2">
        <v>133541000</v>
      </c>
      <c r="H1638" s="2">
        <v>133541000</v>
      </c>
      <c r="I1638" s="2">
        <v>130340000</v>
      </c>
      <c r="J1638" s="2">
        <v>130340000</v>
      </c>
      <c r="K1638" s="2">
        <v>126872000</v>
      </c>
      <c r="L1638" s="2">
        <v>126159000</v>
      </c>
      <c r="M1638" s="2">
        <v>117773000</v>
      </c>
      <c r="N1638" s="2">
        <v>115957000</v>
      </c>
      <c r="O1638" s="2">
        <v>116250000</v>
      </c>
      <c r="P1638" s="2">
        <v>117188000</v>
      </c>
      <c r="Q1638" s="2">
        <v>117773000</v>
      </c>
      <c r="R1638" s="2">
        <v>115137000</v>
      </c>
      <c r="S1638" s="2">
        <v>115137000</v>
      </c>
      <c r="T1638" s="2">
        <v>112493000</v>
      </c>
      <c r="U1638" s="2">
        <v>110728000</v>
      </c>
      <c r="V1638" s="2">
        <v>106761000</v>
      </c>
      <c r="W1638" s="2">
        <v>112493000</v>
      </c>
      <c r="X1638" s="2">
        <v>112493000</v>
      </c>
      <c r="Y1638" s="2">
        <v>113816000</v>
      </c>
      <c r="Z1638" s="2">
        <v>115137000</v>
      </c>
      <c r="AA1638" s="2">
        <v>115137000</v>
      </c>
      <c r="AB1638" s="2">
        <v>116453000</v>
      </c>
      <c r="AC1638" s="2">
        <v>119076000</v>
      </c>
      <c r="AD1638" s="2">
        <v>126543000</v>
      </c>
      <c r="AE1638" s="2">
        <v>126872000</v>
      </c>
      <c r="AF1638" s="2">
        <v>126872000</v>
      </c>
    </row>
    <row r="1639" spans="1:32">
      <c r="A1639" t="s">
        <v>7226</v>
      </c>
      <c r="B1639" t="s">
        <v>19</v>
      </c>
      <c r="C1639">
        <v>0</v>
      </c>
      <c r="D1639">
        <v>0</v>
      </c>
      <c r="E1639">
        <v>0</v>
      </c>
      <c r="F1639">
        <v>0</v>
      </c>
      <c r="G1639">
        <v>0</v>
      </c>
      <c r="H1639">
        <v>0</v>
      </c>
      <c r="I1639">
        <v>0</v>
      </c>
      <c r="J1639" s="2">
        <v>7716170</v>
      </c>
      <c r="K1639" s="2">
        <v>15150600</v>
      </c>
      <c r="L1639" s="2">
        <v>22544100</v>
      </c>
      <c r="M1639" s="2">
        <v>77520800</v>
      </c>
      <c r="N1639" s="2">
        <v>131915000</v>
      </c>
      <c r="O1639" s="2">
        <v>186347000</v>
      </c>
      <c r="P1639" s="2">
        <v>240653000</v>
      </c>
      <c r="Q1639" s="2">
        <v>240785000</v>
      </c>
      <c r="R1639" s="2">
        <v>238336000</v>
      </c>
      <c r="S1639" s="2">
        <v>235338000</v>
      </c>
      <c r="T1639" s="2">
        <v>232127000</v>
      </c>
      <c r="U1639" s="2">
        <v>228957000</v>
      </c>
      <c r="V1639" s="2">
        <v>226243000</v>
      </c>
      <c r="W1639" s="2">
        <v>174046000</v>
      </c>
      <c r="X1639" s="2">
        <v>121724000</v>
      </c>
      <c r="Y1639" s="2">
        <v>69321600</v>
      </c>
      <c r="Z1639" s="2">
        <v>7945340</v>
      </c>
      <c r="AA1639">
        <v>0</v>
      </c>
      <c r="AB1639">
        <v>0</v>
      </c>
      <c r="AC1639">
        <v>0</v>
      </c>
      <c r="AD1639">
        <v>0</v>
      </c>
      <c r="AE1639">
        <v>0</v>
      </c>
      <c r="AF1639">
        <v>0</v>
      </c>
    </row>
    <row r="1640" spans="1:32">
      <c r="A1640" t="s">
        <v>7227</v>
      </c>
      <c r="B1640" t="s">
        <v>19</v>
      </c>
      <c r="C1640">
        <v>0</v>
      </c>
      <c r="D1640">
        <v>0</v>
      </c>
      <c r="E1640">
        <v>0</v>
      </c>
      <c r="F1640">
        <v>0</v>
      </c>
      <c r="G1640">
        <v>0</v>
      </c>
      <c r="H1640">
        <v>0</v>
      </c>
      <c r="I1640">
        <v>0</v>
      </c>
      <c r="J1640">
        <v>0</v>
      </c>
      <c r="K1640">
        <v>0</v>
      </c>
      <c r="L1640">
        <v>0</v>
      </c>
      <c r="M1640" s="2">
        <v>10420400</v>
      </c>
      <c r="N1640" s="2">
        <v>13843900</v>
      </c>
      <c r="O1640" s="2">
        <v>13853600</v>
      </c>
      <c r="P1640" s="2">
        <v>13869400</v>
      </c>
      <c r="Q1640" s="2">
        <v>13877000</v>
      </c>
      <c r="R1640" s="2">
        <v>13866800</v>
      </c>
      <c r="S1640" s="2">
        <v>13824300</v>
      </c>
      <c r="T1640" s="2">
        <v>13428400</v>
      </c>
      <c r="U1640" s="2">
        <v>13074400</v>
      </c>
      <c r="V1640" s="2">
        <v>12607700</v>
      </c>
      <c r="W1640" s="2">
        <v>13264400</v>
      </c>
      <c r="X1640" s="2">
        <v>13407200</v>
      </c>
      <c r="Y1640" s="2">
        <v>13631000</v>
      </c>
      <c r="Z1640" s="2">
        <v>8505370</v>
      </c>
      <c r="AA1640" s="2">
        <v>8910790</v>
      </c>
      <c r="AB1640" s="2">
        <v>9237350</v>
      </c>
      <c r="AC1640" s="2">
        <v>9483110</v>
      </c>
      <c r="AD1640" s="2">
        <v>9645850</v>
      </c>
      <c r="AE1640" s="2">
        <v>9780870</v>
      </c>
      <c r="AF1640" s="2">
        <v>9914700</v>
      </c>
    </row>
    <row r="1641" spans="1:32">
      <c r="A1641" t="s">
        <v>7228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7229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7230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7231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7232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2872840000</v>
      </c>
      <c r="D1646" s="2">
        <v>2688130000</v>
      </c>
      <c r="E1646" s="2">
        <v>2281210000</v>
      </c>
      <c r="F1646" s="2">
        <v>1922990000</v>
      </c>
      <c r="G1646" s="2">
        <v>1986020000</v>
      </c>
      <c r="H1646" s="2">
        <v>1794090000</v>
      </c>
      <c r="I1646" s="2">
        <v>1481150000</v>
      </c>
      <c r="J1646" s="2">
        <v>1071340000</v>
      </c>
      <c r="K1646" s="2">
        <v>765372000</v>
      </c>
      <c r="L1646" s="2">
        <v>494574000</v>
      </c>
      <c r="M1646" s="2">
        <v>366503000</v>
      </c>
      <c r="N1646" s="2">
        <v>253154000</v>
      </c>
      <c r="O1646" s="2">
        <v>156736000</v>
      </c>
      <c r="P1646" s="2">
        <v>46679700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7233</v>
      </c>
      <c r="B1647" t="s">
        <v>19</v>
      </c>
      <c r="C1647" s="2">
        <v>746025000</v>
      </c>
      <c r="D1647" s="2">
        <v>817643000</v>
      </c>
      <c r="E1647" s="2">
        <v>863758000</v>
      </c>
      <c r="F1647" s="2">
        <v>1005880000</v>
      </c>
      <c r="G1647" s="2">
        <v>617308000</v>
      </c>
      <c r="H1647" s="2">
        <v>425109000</v>
      </c>
      <c r="I1647" s="2">
        <v>354959000</v>
      </c>
      <c r="J1647" s="2">
        <v>326197000</v>
      </c>
      <c r="K1647" s="2">
        <v>294758000</v>
      </c>
      <c r="L1647" s="2">
        <v>296264000</v>
      </c>
      <c r="M1647" s="2">
        <v>232232000</v>
      </c>
      <c r="N1647" s="2">
        <v>195330000</v>
      </c>
      <c r="O1647" s="2">
        <v>187089000</v>
      </c>
      <c r="P1647" s="2">
        <v>191498000</v>
      </c>
      <c r="Q1647" s="2">
        <v>184521000</v>
      </c>
      <c r="R1647" s="2">
        <v>162359000</v>
      </c>
      <c r="S1647" s="2">
        <v>116096000</v>
      </c>
      <c r="T1647" s="2">
        <v>69932900</v>
      </c>
      <c r="U1647" s="2">
        <v>50891300</v>
      </c>
      <c r="V1647" s="2">
        <v>37250500</v>
      </c>
      <c r="W1647" s="2">
        <v>42801500</v>
      </c>
      <c r="X1647" s="2">
        <v>52979500</v>
      </c>
      <c r="Y1647" s="2">
        <v>72001400</v>
      </c>
      <c r="Z1647" s="2">
        <v>102741000</v>
      </c>
      <c r="AA1647" s="2">
        <v>141628000</v>
      </c>
      <c r="AB1647" s="2">
        <v>186880000</v>
      </c>
      <c r="AC1647" s="2">
        <v>231540000</v>
      </c>
      <c r="AD1647" s="2">
        <v>264941000</v>
      </c>
      <c r="AE1647" s="2">
        <v>299048000</v>
      </c>
      <c r="AF1647" s="2">
        <v>320699000</v>
      </c>
    </row>
    <row r="1648" spans="1:32">
      <c r="A1648" t="s">
        <v>7234</v>
      </c>
      <c r="B1648" t="s">
        <v>19</v>
      </c>
      <c r="C1648" s="2">
        <v>10072300000</v>
      </c>
      <c r="D1648" s="2">
        <v>10897000000</v>
      </c>
      <c r="E1648" s="2">
        <v>10938600000</v>
      </c>
      <c r="F1648" s="2">
        <v>10191200000</v>
      </c>
      <c r="G1648" s="2">
        <v>9874120000</v>
      </c>
      <c r="H1648" s="2">
        <v>9407500000</v>
      </c>
      <c r="I1648" s="2">
        <v>9116510000</v>
      </c>
      <c r="J1648" s="2">
        <v>8831710000</v>
      </c>
      <c r="K1648" s="2">
        <v>8435840000</v>
      </c>
      <c r="L1648" s="2">
        <v>7951430000</v>
      </c>
      <c r="M1648" s="2">
        <v>7473140000</v>
      </c>
      <c r="N1648" s="2">
        <v>7185060000</v>
      </c>
      <c r="O1648" s="2">
        <v>7348360000</v>
      </c>
      <c r="P1648" s="2">
        <v>7583740000</v>
      </c>
      <c r="Q1648" s="2">
        <v>7746570000</v>
      </c>
      <c r="R1648" s="2">
        <v>7582170000</v>
      </c>
      <c r="S1648" s="2">
        <v>7079080000</v>
      </c>
      <c r="T1648" s="2">
        <v>6284850000</v>
      </c>
      <c r="U1648" s="2">
        <v>5522150000</v>
      </c>
      <c r="V1648" s="2">
        <v>5081290000</v>
      </c>
      <c r="W1648" s="2">
        <v>5704880000</v>
      </c>
      <c r="X1648" s="2">
        <v>6319880000</v>
      </c>
      <c r="Y1648" s="2">
        <v>6893270000</v>
      </c>
      <c r="Z1648" s="2">
        <v>7444560000</v>
      </c>
      <c r="AA1648" s="2">
        <v>7753590000</v>
      </c>
      <c r="AB1648" s="2">
        <v>8117670000</v>
      </c>
      <c r="AC1648" s="2">
        <v>8474470000</v>
      </c>
      <c r="AD1648" s="2">
        <v>8855180000</v>
      </c>
      <c r="AE1648" s="2">
        <v>9194940000</v>
      </c>
      <c r="AF1648" s="2">
        <v>9558350000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436514000</v>
      </c>
      <c r="D1654" s="2">
        <v>537383000</v>
      </c>
      <c r="E1654" s="2">
        <v>187084000</v>
      </c>
      <c r="F1654" s="2">
        <v>104378000</v>
      </c>
      <c r="G1654" s="2">
        <v>206278000</v>
      </c>
      <c r="H1654" s="2">
        <v>219590000</v>
      </c>
      <c r="I1654" s="2">
        <v>175574000</v>
      </c>
      <c r="J1654" s="2">
        <v>132221000</v>
      </c>
      <c r="K1654" s="2">
        <v>83759600</v>
      </c>
      <c r="L1654" s="2">
        <v>49173400</v>
      </c>
      <c r="M1654" s="2">
        <v>80629100</v>
      </c>
      <c r="N1654" s="2">
        <v>91835700</v>
      </c>
      <c r="O1654" s="2">
        <v>102515000</v>
      </c>
      <c r="P1654" s="2">
        <v>110548000</v>
      </c>
      <c r="Q1654" s="2">
        <v>118474000</v>
      </c>
      <c r="R1654" s="2">
        <v>127299000</v>
      </c>
      <c r="S1654" s="2">
        <v>115715000</v>
      </c>
      <c r="T1654" s="2">
        <v>117433000</v>
      </c>
      <c r="U1654" s="2">
        <v>109874000</v>
      </c>
      <c r="V1654" s="2">
        <v>125931000</v>
      </c>
      <c r="W1654" s="2">
        <v>115389000</v>
      </c>
      <c r="X1654" s="2">
        <v>126761000</v>
      </c>
      <c r="Y1654" s="2">
        <v>133036000</v>
      </c>
      <c r="Z1654" s="2">
        <v>139056000</v>
      </c>
      <c r="AA1654" s="2">
        <v>153820000</v>
      </c>
      <c r="AB1654" s="2">
        <v>159999000</v>
      </c>
      <c r="AC1654" s="2">
        <v>157475000</v>
      </c>
      <c r="AD1654" s="2">
        <v>136790000</v>
      </c>
      <c r="AE1654" s="2">
        <v>132150000</v>
      </c>
      <c r="AF1654" s="2">
        <v>136642000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159279000</v>
      </c>
      <c r="D1656" s="2">
        <v>192019000</v>
      </c>
      <c r="E1656" s="2">
        <v>156445000</v>
      </c>
      <c r="F1656" s="2">
        <v>156422000</v>
      </c>
      <c r="G1656" s="2">
        <v>155224000</v>
      </c>
      <c r="H1656" s="2">
        <v>155135000</v>
      </c>
      <c r="I1656" s="2">
        <v>154944000</v>
      </c>
      <c r="J1656" s="2">
        <v>154909000</v>
      </c>
      <c r="K1656" s="2">
        <v>154813000</v>
      </c>
      <c r="L1656" s="2">
        <v>152031000</v>
      </c>
      <c r="M1656" s="2">
        <v>152031000</v>
      </c>
      <c r="N1656" s="2">
        <v>152031000</v>
      </c>
      <c r="O1656" s="2">
        <v>152031000</v>
      </c>
      <c r="P1656" s="2">
        <v>151930000</v>
      </c>
      <c r="Q1656" s="2">
        <v>151930000</v>
      </c>
      <c r="R1656" s="2">
        <v>151930000</v>
      </c>
      <c r="S1656" s="2">
        <v>151930000</v>
      </c>
      <c r="T1656" s="2">
        <v>151930000</v>
      </c>
      <c r="U1656" s="2">
        <v>151930000</v>
      </c>
      <c r="V1656" s="2">
        <v>151930000</v>
      </c>
      <c r="W1656" s="2">
        <v>151930000</v>
      </c>
      <c r="X1656" s="2">
        <v>151930000</v>
      </c>
      <c r="Y1656" s="2">
        <v>151930000</v>
      </c>
      <c r="Z1656" s="2">
        <v>151930000</v>
      </c>
      <c r="AA1656" s="2">
        <v>151704000</v>
      </c>
      <c r="AB1656" s="2">
        <v>151704000</v>
      </c>
      <c r="AC1656" s="2">
        <v>151704000</v>
      </c>
      <c r="AD1656" s="2">
        <v>151704000</v>
      </c>
      <c r="AE1656" s="2">
        <v>151704000</v>
      </c>
      <c r="AF1656" s="2">
        <v>151704000</v>
      </c>
    </row>
    <row r="1657" spans="1:32">
      <c r="A1657" t="s">
        <v>1610</v>
      </c>
      <c r="B1657" t="s">
        <v>19</v>
      </c>
      <c r="C1657" s="2">
        <v>1349080000</v>
      </c>
      <c r="D1657" s="2">
        <v>1309510000</v>
      </c>
      <c r="E1657" s="2">
        <v>1831070000</v>
      </c>
      <c r="F1657" s="2">
        <v>2022850000</v>
      </c>
      <c r="G1657" s="2">
        <v>1165610000</v>
      </c>
      <c r="H1657" s="2">
        <v>854774000</v>
      </c>
      <c r="I1657" s="2">
        <v>842751000</v>
      </c>
      <c r="J1657" s="2">
        <v>886735000</v>
      </c>
      <c r="K1657" s="2">
        <v>954016000</v>
      </c>
      <c r="L1657" s="2">
        <v>1051600000</v>
      </c>
      <c r="M1657" s="2">
        <v>939892000</v>
      </c>
      <c r="N1657" s="2">
        <v>997495000</v>
      </c>
      <c r="O1657" s="2">
        <v>1156130000</v>
      </c>
      <c r="P1657" s="2">
        <v>1244570000</v>
      </c>
      <c r="Q1657" s="2">
        <v>1290130000</v>
      </c>
      <c r="R1657" s="2">
        <v>1246810000</v>
      </c>
      <c r="S1657" s="2">
        <v>1066330000</v>
      </c>
      <c r="T1657" s="2">
        <v>822207000</v>
      </c>
      <c r="U1657" s="2">
        <v>691289000</v>
      </c>
      <c r="V1657" s="2">
        <v>575063000</v>
      </c>
      <c r="W1657" s="2">
        <v>691830000</v>
      </c>
      <c r="X1657" s="2">
        <v>877003000</v>
      </c>
      <c r="Y1657" s="2">
        <v>1118420000</v>
      </c>
      <c r="Z1657" s="2">
        <v>1425680000</v>
      </c>
      <c r="AA1657" s="2">
        <v>1753550000</v>
      </c>
      <c r="AB1657" s="2">
        <v>2008610000</v>
      </c>
      <c r="AC1657" s="2">
        <v>2237360000</v>
      </c>
      <c r="AD1657" s="2">
        <v>2408130000</v>
      </c>
      <c r="AE1657" s="2">
        <v>2567340000</v>
      </c>
      <c r="AF1657" s="2">
        <v>2664740000</v>
      </c>
    </row>
    <row r="1658" spans="1:32">
      <c r="A1658" t="s">
        <v>1611</v>
      </c>
      <c r="B1658" t="s">
        <v>19</v>
      </c>
      <c r="C1658" s="2">
        <v>32627300</v>
      </c>
      <c r="D1658" s="2">
        <v>35850600</v>
      </c>
      <c r="E1658" s="2">
        <v>18335600</v>
      </c>
      <c r="F1658" s="2">
        <v>16547100</v>
      </c>
      <c r="G1658" s="2">
        <v>4270300</v>
      </c>
      <c r="H1658" s="2">
        <v>4356180</v>
      </c>
      <c r="I1658" s="2">
        <v>3958570</v>
      </c>
      <c r="J1658" s="2">
        <v>3434270</v>
      </c>
      <c r="K1658" s="2">
        <v>2788190</v>
      </c>
      <c r="L1658" s="2">
        <v>2117130</v>
      </c>
      <c r="M1658" s="2">
        <v>2049300</v>
      </c>
      <c r="N1658" s="2">
        <v>2081780</v>
      </c>
      <c r="O1658" s="2">
        <v>2324930</v>
      </c>
      <c r="P1658" s="2">
        <v>2552470</v>
      </c>
      <c r="Q1658" s="2">
        <v>2774210</v>
      </c>
      <c r="R1658" s="2">
        <v>2750470</v>
      </c>
      <c r="S1658" s="2">
        <v>2542160</v>
      </c>
      <c r="T1658" s="2">
        <v>2291010</v>
      </c>
      <c r="U1658" s="2">
        <v>1937020</v>
      </c>
      <c r="V1658" s="2">
        <v>1896120</v>
      </c>
      <c r="W1658" s="2">
        <v>2226650</v>
      </c>
      <c r="X1658" s="2">
        <v>2508950</v>
      </c>
      <c r="Y1658" s="2">
        <v>2751900</v>
      </c>
      <c r="Z1658" s="2">
        <v>2982060</v>
      </c>
      <c r="AA1658" s="2">
        <v>3165360</v>
      </c>
      <c r="AB1658" s="2">
        <v>3292530</v>
      </c>
      <c r="AC1658" s="2">
        <v>3374220</v>
      </c>
      <c r="AD1658" s="2">
        <v>3444700</v>
      </c>
      <c r="AE1658" s="2">
        <v>3429450</v>
      </c>
      <c r="AF1658" s="2">
        <v>3476040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983116000</v>
      </c>
      <c r="D1662" s="2">
        <v>881687000</v>
      </c>
      <c r="E1662" s="2">
        <v>881687000</v>
      </c>
      <c r="F1662" s="2">
        <v>865550000</v>
      </c>
      <c r="G1662" s="2">
        <v>865550000</v>
      </c>
      <c r="H1662" s="2">
        <v>865550000</v>
      </c>
      <c r="I1662" s="2">
        <v>844804000</v>
      </c>
      <c r="J1662" s="2">
        <v>844804000</v>
      </c>
      <c r="K1662" s="2">
        <v>822328000</v>
      </c>
      <c r="L1662" s="2">
        <v>817704000</v>
      </c>
      <c r="M1662" s="2">
        <v>763351000</v>
      </c>
      <c r="N1662" s="2">
        <v>751579000</v>
      </c>
      <c r="O1662" s="2">
        <v>753483000</v>
      </c>
      <c r="P1662" s="2">
        <v>759559000</v>
      </c>
      <c r="Q1662" s="2">
        <v>763351000</v>
      </c>
      <c r="R1662" s="2">
        <v>746264000</v>
      </c>
      <c r="S1662" s="2">
        <v>746264000</v>
      </c>
      <c r="T1662" s="2">
        <v>729127000</v>
      </c>
      <c r="U1662" s="2">
        <v>717689000</v>
      </c>
      <c r="V1662" s="2">
        <v>691979000</v>
      </c>
      <c r="W1662" s="2">
        <v>729127000</v>
      </c>
      <c r="X1662" s="2">
        <v>729127000</v>
      </c>
      <c r="Y1662" s="2">
        <v>737704000</v>
      </c>
      <c r="Z1662" s="2">
        <v>746264000</v>
      </c>
      <c r="AA1662" s="2">
        <v>746264000</v>
      </c>
      <c r="AB1662" s="2">
        <v>754795000</v>
      </c>
      <c r="AC1662" s="2">
        <v>771797000</v>
      </c>
      <c r="AD1662" s="2">
        <v>820193000</v>
      </c>
      <c r="AE1662" s="2">
        <v>822328000</v>
      </c>
      <c r="AF1662" s="2">
        <v>822328000</v>
      </c>
    </row>
    <row r="1663" spans="1:32">
      <c r="A1663" t="s">
        <v>7235</v>
      </c>
      <c r="B1663" t="s">
        <v>19</v>
      </c>
      <c r="C1663">
        <v>0</v>
      </c>
      <c r="D1663">
        <v>0</v>
      </c>
      <c r="E1663">
        <v>0</v>
      </c>
      <c r="F1663">
        <v>0</v>
      </c>
      <c r="G1663">
        <v>0</v>
      </c>
      <c r="H1663">
        <v>0</v>
      </c>
      <c r="I1663">
        <v>0</v>
      </c>
      <c r="J1663" s="2">
        <v>11141600</v>
      </c>
      <c r="K1663" s="2">
        <v>21876400</v>
      </c>
      <c r="L1663" s="2">
        <v>32552000</v>
      </c>
      <c r="M1663" s="2">
        <v>111934000</v>
      </c>
      <c r="N1663" s="2">
        <v>190476000</v>
      </c>
      <c r="O1663" s="2">
        <v>269071000</v>
      </c>
      <c r="P1663" s="2">
        <v>347485000</v>
      </c>
      <c r="Q1663" s="2">
        <v>347675000</v>
      </c>
      <c r="R1663" s="2">
        <v>344139000</v>
      </c>
      <c r="S1663" s="2">
        <v>339810000</v>
      </c>
      <c r="T1663" s="2">
        <v>335174000</v>
      </c>
      <c r="U1663" s="2">
        <v>330597000</v>
      </c>
      <c r="V1663" s="2">
        <v>326678000</v>
      </c>
      <c r="W1663" s="2">
        <v>251310000</v>
      </c>
      <c r="X1663" s="2">
        <v>175760000</v>
      </c>
      <c r="Y1663" s="2">
        <v>100095000</v>
      </c>
      <c r="Z1663" s="2">
        <v>11472500</v>
      </c>
      <c r="AA1663">
        <v>0</v>
      </c>
      <c r="AB1663">
        <v>0</v>
      </c>
      <c r="AC1663">
        <v>0</v>
      </c>
      <c r="AD1663">
        <v>0</v>
      </c>
      <c r="AE1663">
        <v>0</v>
      </c>
      <c r="AF1663">
        <v>0</v>
      </c>
    </row>
    <row r="1664" spans="1:32">
      <c r="A1664" t="s">
        <v>7236</v>
      </c>
      <c r="B1664" t="s">
        <v>19</v>
      </c>
      <c r="C1664">
        <v>0</v>
      </c>
      <c r="D1664">
        <v>0</v>
      </c>
      <c r="E1664">
        <v>0</v>
      </c>
      <c r="F1664">
        <v>0</v>
      </c>
      <c r="G1664">
        <v>0</v>
      </c>
      <c r="H1664">
        <v>0</v>
      </c>
      <c r="I1664">
        <v>0</v>
      </c>
      <c r="J1664">
        <v>0</v>
      </c>
      <c r="K1664">
        <v>0</v>
      </c>
      <c r="L1664">
        <v>0</v>
      </c>
      <c r="M1664" s="2">
        <v>70182500</v>
      </c>
      <c r="N1664" s="2">
        <v>93239900</v>
      </c>
      <c r="O1664" s="2">
        <v>93305400</v>
      </c>
      <c r="P1664" s="2">
        <v>93411900</v>
      </c>
      <c r="Q1664" s="2">
        <v>93462900</v>
      </c>
      <c r="R1664" s="2">
        <v>93394600</v>
      </c>
      <c r="S1664" s="2">
        <v>93107700</v>
      </c>
      <c r="T1664" s="2">
        <v>90441300</v>
      </c>
      <c r="U1664" s="2">
        <v>88057400</v>
      </c>
      <c r="V1664" s="2">
        <v>84913800</v>
      </c>
      <c r="W1664" s="2">
        <v>89337200</v>
      </c>
      <c r="X1664" s="2">
        <v>90298800</v>
      </c>
      <c r="Y1664" s="2">
        <v>91806200</v>
      </c>
      <c r="Z1664" s="2">
        <v>57284500</v>
      </c>
      <c r="AA1664" s="2">
        <v>60015100</v>
      </c>
      <c r="AB1664" s="2">
        <v>62214500</v>
      </c>
      <c r="AC1664" s="2">
        <v>63869700</v>
      </c>
      <c r="AD1664" s="2">
        <v>64965700</v>
      </c>
      <c r="AE1664" s="2">
        <v>65875100</v>
      </c>
      <c r="AF1664" s="2">
        <v>66776500</v>
      </c>
    </row>
    <row r="1665" spans="1:32">
      <c r="A1665" t="s">
        <v>7237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7238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7239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7240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7241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6703300000</v>
      </c>
      <c r="D1670" s="2">
        <v>6272300000</v>
      </c>
      <c r="E1670" s="2">
        <v>5322820000</v>
      </c>
      <c r="F1670" s="2">
        <v>4486980000</v>
      </c>
      <c r="G1670" s="2">
        <v>4634060000</v>
      </c>
      <c r="H1670" s="2">
        <v>4186200000</v>
      </c>
      <c r="I1670" s="2">
        <v>3456010000</v>
      </c>
      <c r="J1670" s="2">
        <v>2499800000</v>
      </c>
      <c r="K1670" s="2">
        <v>1785870000</v>
      </c>
      <c r="L1670" s="2">
        <v>1154010000</v>
      </c>
      <c r="M1670" s="2">
        <v>855173000</v>
      </c>
      <c r="N1670" s="2">
        <v>590693000</v>
      </c>
      <c r="O1670" s="2">
        <v>365718000</v>
      </c>
      <c r="P1670" s="2">
        <v>108919000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7242</v>
      </c>
      <c r="B1671" t="s">
        <v>19</v>
      </c>
      <c r="C1671" s="2">
        <v>2737630000</v>
      </c>
      <c r="D1671" s="2">
        <v>3000440000</v>
      </c>
      <c r="E1671" s="2">
        <v>3169660000</v>
      </c>
      <c r="F1671" s="2">
        <v>3691180000</v>
      </c>
      <c r="G1671" s="2">
        <v>2265280000</v>
      </c>
      <c r="H1671" s="2">
        <v>1559990000</v>
      </c>
      <c r="I1671" s="2">
        <v>1302560000</v>
      </c>
      <c r="J1671" s="2">
        <v>1197020000</v>
      </c>
      <c r="K1671" s="2">
        <v>1081650000</v>
      </c>
      <c r="L1671" s="2">
        <v>1087170000</v>
      </c>
      <c r="M1671" s="2">
        <v>852201000</v>
      </c>
      <c r="N1671" s="2">
        <v>716787000</v>
      </c>
      <c r="O1671" s="2">
        <v>686547000</v>
      </c>
      <c r="P1671" s="2">
        <v>702724000</v>
      </c>
      <c r="Q1671" s="2">
        <v>677122000</v>
      </c>
      <c r="R1671" s="2">
        <v>595795000</v>
      </c>
      <c r="S1671" s="2">
        <v>426029000</v>
      </c>
      <c r="T1671" s="2">
        <v>256627000</v>
      </c>
      <c r="U1671" s="2">
        <v>186751000</v>
      </c>
      <c r="V1671" s="2">
        <v>136695000</v>
      </c>
      <c r="W1671" s="2">
        <v>157065000</v>
      </c>
      <c r="X1671" s="2">
        <v>194415000</v>
      </c>
      <c r="Y1671" s="2">
        <v>264217000</v>
      </c>
      <c r="Z1671" s="2">
        <v>377022000</v>
      </c>
      <c r="AA1671" s="2">
        <v>519720000</v>
      </c>
      <c r="AB1671" s="2">
        <v>685779000</v>
      </c>
      <c r="AC1671" s="2">
        <v>849664000</v>
      </c>
      <c r="AD1671" s="2">
        <v>972233000</v>
      </c>
      <c r="AE1671" s="2">
        <v>1097390000</v>
      </c>
      <c r="AF1671" s="2">
        <v>1176840000</v>
      </c>
    </row>
    <row r="1672" spans="1:32">
      <c r="A1672" t="s">
        <v>7243</v>
      </c>
      <c r="B1672" t="s">
        <v>19</v>
      </c>
      <c r="C1672" s="2">
        <v>36961600000</v>
      </c>
      <c r="D1672" s="2">
        <v>39987800000</v>
      </c>
      <c r="E1672" s="2">
        <v>40140500000</v>
      </c>
      <c r="F1672" s="2">
        <v>37397800000</v>
      </c>
      <c r="G1672" s="2">
        <v>36234200000</v>
      </c>
      <c r="H1672" s="2">
        <v>34521900000</v>
      </c>
      <c r="I1672" s="2">
        <v>33454100000</v>
      </c>
      <c r="J1672" s="2">
        <v>32409000000</v>
      </c>
      <c r="K1672" s="2">
        <v>30956300000</v>
      </c>
      <c r="L1672" s="2">
        <v>29178700000</v>
      </c>
      <c r="M1672" s="2">
        <v>27423500000</v>
      </c>
      <c r="N1672" s="2">
        <v>26366400000</v>
      </c>
      <c r="O1672" s="2">
        <v>26965600000</v>
      </c>
      <c r="P1672" s="2">
        <v>27829400000</v>
      </c>
      <c r="Q1672" s="2">
        <v>28426900000</v>
      </c>
      <c r="R1672" s="2">
        <v>27823700000</v>
      </c>
      <c r="S1672" s="2">
        <v>25977500000</v>
      </c>
      <c r="T1672" s="2">
        <v>23063000000</v>
      </c>
      <c r="U1672" s="2">
        <v>20264200000</v>
      </c>
      <c r="V1672" s="2">
        <v>18646400000</v>
      </c>
      <c r="W1672" s="2">
        <v>20934700000</v>
      </c>
      <c r="X1672" s="2">
        <v>23191600000</v>
      </c>
      <c r="Y1672" s="2">
        <v>25295700000</v>
      </c>
      <c r="Z1672" s="2">
        <v>27318700000</v>
      </c>
      <c r="AA1672" s="2">
        <v>28452700000</v>
      </c>
      <c r="AB1672" s="2">
        <v>29788700000</v>
      </c>
      <c r="AC1672" s="2">
        <v>31098100000</v>
      </c>
      <c r="AD1672" s="2">
        <v>32495100000</v>
      </c>
      <c r="AE1672" s="2">
        <v>33741900000</v>
      </c>
      <c r="AF1672" s="2">
        <v>35075500000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266204000</v>
      </c>
      <c r="D1680" s="2">
        <v>320924000</v>
      </c>
      <c r="E1680" s="2">
        <v>261469000</v>
      </c>
      <c r="F1680" s="2">
        <v>261429000</v>
      </c>
      <c r="G1680" s="2">
        <v>259428000</v>
      </c>
      <c r="H1680" s="2">
        <v>259278000</v>
      </c>
      <c r="I1680" s="2">
        <v>258960000</v>
      </c>
      <c r="J1680" s="2">
        <v>258900000</v>
      </c>
      <c r="K1680" s="2">
        <v>258741000</v>
      </c>
      <c r="L1680" s="2">
        <v>254091000</v>
      </c>
      <c r="M1680" s="2">
        <v>254091000</v>
      </c>
      <c r="N1680" s="2">
        <v>254091000</v>
      </c>
      <c r="O1680" s="2">
        <v>254091000</v>
      </c>
      <c r="P1680" s="2">
        <v>253922000</v>
      </c>
      <c r="Q1680" s="2">
        <v>253922000</v>
      </c>
      <c r="R1680" s="2">
        <v>253922000</v>
      </c>
      <c r="S1680" s="2">
        <v>253922000</v>
      </c>
      <c r="T1680" s="2">
        <v>253922000</v>
      </c>
      <c r="U1680" s="2">
        <v>253922000</v>
      </c>
      <c r="V1680" s="2">
        <v>253922000</v>
      </c>
      <c r="W1680" s="2">
        <v>253922000</v>
      </c>
      <c r="X1680" s="2">
        <v>253922000</v>
      </c>
      <c r="Y1680" s="2">
        <v>253922000</v>
      </c>
      <c r="Z1680" s="2">
        <v>253922000</v>
      </c>
      <c r="AA1680" s="2">
        <v>253544000</v>
      </c>
      <c r="AB1680" s="2">
        <v>253544000</v>
      </c>
      <c r="AC1680" s="2">
        <v>253544000</v>
      </c>
      <c r="AD1680" s="2">
        <v>253544000</v>
      </c>
      <c r="AE1680" s="2">
        <v>253544000</v>
      </c>
      <c r="AF1680" s="2">
        <v>253544000</v>
      </c>
    </row>
    <row r="1681" spans="1:32">
      <c r="A1681" t="s">
        <v>1626</v>
      </c>
      <c r="B1681" t="s">
        <v>19</v>
      </c>
      <c r="C1681" s="2">
        <v>4950610000</v>
      </c>
      <c r="D1681" s="2">
        <v>4805410000</v>
      </c>
      <c r="E1681" s="2">
        <v>6719310000</v>
      </c>
      <c r="F1681" s="2">
        <v>7423080000</v>
      </c>
      <c r="G1681" s="2">
        <v>4277350000</v>
      </c>
      <c r="H1681" s="2">
        <v>3136690000</v>
      </c>
      <c r="I1681" s="2">
        <v>3092570000</v>
      </c>
      <c r="J1681" s="2">
        <v>3253980000</v>
      </c>
      <c r="K1681" s="2">
        <v>3500870000</v>
      </c>
      <c r="L1681" s="2">
        <v>3858980000</v>
      </c>
      <c r="M1681" s="2">
        <v>3449040000</v>
      </c>
      <c r="N1681" s="2">
        <v>3660420000</v>
      </c>
      <c r="O1681" s="2">
        <v>4242540000</v>
      </c>
      <c r="P1681" s="2">
        <v>4567090000</v>
      </c>
      <c r="Q1681" s="2">
        <v>4734300000</v>
      </c>
      <c r="R1681" s="2">
        <v>4575310000</v>
      </c>
      <c r="S1681" s="2">
        <v>3913010000</v>
      </c>
      <c r="T1681" s="2">
        <v>3017190000</v>
      </c>
      <c r="U1681" s="2">
        <v>2536770000</v>
      </c>
      <c r="V1681" s="2">
        <v>2110260000</v>
      </c>
      <c r="W1681" s="2">
        <v>2538750000</v>
      </c>
      <c r="X1681" s="2">
        <v>3218260000</v>
      </c>
      <c r="Y1681" s="2">
        <v>4104180000</v>
      </c>
      <c r="Z1681" s="2">
        <v>5231690000</v>
      </c>
      <c r="AA1681" s="2">
        <v>6434840000</v>
      </c>
      <c r="AB1681" s="2">
        <v>7370840000</v>
      </c>
      <c r="AC1681" s="2">
        <v>8210240000</v>
      </c>
      <c r="AD1681" s="2">
        <v>8836920000</v>
      </c>
      <c r="AE1681" s="2">
        <v>9421140000</v>
      </c>
      <c r="AF1681" s="2">
        <v>9778590000</v>
      </c>
    </row>
    <row r="1682" spans="1:32">
      <c r="A1682" t="s">
        <v>1627</v>
      </c>
      <c r="B1682" t="s">
        <v>19</v>
      </c>
      <c r="C1682" s="2">
        <v>1161490000</v>
      </c>
      <c r="D1682" s="2">
        <v>1276240000</v>
      </c>
      <c r="E1682" s="2">
        <v>652725000</v>
      </c>
      <c r="F1682" s="2">
        <v>589054000</v>
      </c>
      <c r="G1682" s="2">
        <v>152017000</v>
      </c>
      <c r="H1682" s="2">
        <v>155075000</v>
      </c>
      <c r="I1682" s="2">
        <v>140920000</v>
      </c>
      <c r="J1682" s="2">
        <v>122256000</v>
      </c>
      <c r="K1682" s="2">
        <v>99255900</v>
      </c>
      <c r="L1682" s="2">
        <v>75367100</v>
      </c>
      <c r="M1682" s="2">
        <v>72952200</v>
      </c>
      <c r="N1682" s="2">
        <v>74108700</v>
      </c>
      <c r="O1682" s="2">
        <v>82764300</v>
      </c>
      <c r="P1682" s="2">
        <v>90864700</v>
      </c>
      <c r="Q1682" s="2">
        <v>98758200</v>
      </c>
      <c r="R1682" s="2">
        <v>97913100</v>
      </c>
      <c r="S1682" s="2">
        <v>90497500</v>
      </c>
      <c r="T1682" s="2">
        <v>81557000</v>
      </c>
      <c r="U1682" s="2">
        <v>68955200</v>
      </c>
      <c r="V1682" s="2">
        <v>67499500</v>
      </c>
      <c r="W1682" s="2">
        <v>79266000</v>
      </c>
      <c r="X1682" s="2">
        <v>89315300</v>
      </c>
      <c r="Y1682" s="2">
        <v>97964000</v>
      </c>
      <c r="Z1682" s="2">
        <v>106157000</v>
      </c>
      <c r="AA1682" s="2">
        <v>112683000</v>
      </c>
      <c r="AB1682" s="2">
        <v>117210000</v>
      </c>
      <c r="AC1682" s="2">
        <v>120118000</v>
      </c>
      <c r="AD1682" s="2">
        <v>122627000</v>
      </c>
      <c r="AE1682" s="2">
        <v>122084000</v>
      </c>
      <c r="AF1682" s="2">
        <v>123743000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3919490000</v>
      </c>
      <c r="M1686" s="2">
        <v>3658960000</v>
      </c>
      <c r="N1686" s="2">
        <v>3602540000</v>
      </c>
      <c r="O1686" s="2">
        <v>3611660000</v>
      </c>
      <c r="P1686" s="2">
        <v>3640790000</v>
      </c>
      <c r="Q1686" s="2">
        <v>3658960000</v>
      </c>
      <c r="R1686" s="2">
        <v>3577060000</v>
      </c>
      <c r="S1686" s="2">
        <v>3577060000</v>
      </c>
      <c r="T1686" s="2">
        <v>3494920000</v>
      </c>
      <c r="U1686" s="2">
        <v>3440090000</v>
      </c>
      <c r="V1686" s="2">
        <v>3316860000</v>
      </c>
      <c r="W1686" s="2">
        <v>3494920000</v>
      </c>
      <c r="X1686" s="2">
        <v>3494920000</v>
      </c>
      <c r="Y1686" s="2">
        <v>3536030000</v>
      </c>
      <c r="Z1686" s="2">
        <v>3577060000</v>
      </c>
      <c r="AA1686" s="2">
        <v>3577060000</v>
      </c>
      <c r="AB1686" s="2">
        <v>3617950000</v>
      </c>
      <c r="AC1686" s="2">
        <v>3699450000</v>
      </c>
      <c r="AD1686" s="2">
        <v>3931420000</v>
      </c>
      <c r="AE1686" s="2">
        <v>3941650000</v>
      </c>
      <c r="AF1686" s="2">
        <v>3941650000</v>
      </c>
    </row>
    <row r="1687" spans="1:32">
      <c r="A1687" t="s">
        <v>7244</v>
      </c>
      <c r="B1687" t="s">
        <v>19</v>
      </c>
      <c r="C1687">
        <v>0</v>
      </c>
      <c r="D1687">
        <v>0</v>
      </c>
      <c r="E1687">
        <v>0</v>
      </c>
      <c r="F1687">
        <v>0</v>
      </c>
      <c r="G1687">
        <v>0</v>
      </c>
      <c r="H1687">
        <v>0</v>
      </c>
      <c r="I1687">
        <v>0</v>
      </c>
      <c r="J1687" s="2">
        <v>25997000</v>
      </c>
      <c r="K1687" s="2">
        <v>51044800</v>
      </c>
      <c r="L1687" s="2">
        <v>75954600</v>
      </c>
      <c r="M1687" s="2">
        <v>261180000</v>
      </c>
      <c r="N1687" s="2">
        <v>444444000</v>
      </c>
      <c r="O1687" s="2">
        <v>627831000</v>
      </c>
      <c r="P1687" s="2">
        <v>810798000</v>
      </c>
      <c r="Q1687" s="2">
        <v>811242000</v>
      </c>
      <c r="R1687" s="2">
        <v>802991000</v>
      </c>
      <c r="S1687" s="2">
        <v>792890000</v>
      </c>
      <c r="T1687" s="2">
        <v>782073000</v>
      </c>
      <c r="U1687" s="2">
        <v>771393000</v>
      </c>
      <c r="V1687" s="2">
        <v>762248000</v>
      </c>
      <c r="W1687" s="2">
        <v>586390000</v>
      </c>
      <c r="X1687" s="2">
        <v>410107000</v>
      </c>
      <c r="Y1687" s="2">
        <v>233555000</v>
      </c>
      <c r="Z1687" s="2">
        <v>26769100</v>
      </c>
      <c r="AA1687">
        <v>0</v>
      </c>
      <c r="AB1687">
        <v>0</v>
      </c>
      <c r="AC1687">
        <v>0</v>
      </c>
      <c r="AD1687">
        <v>0</v>
      </c>
      <c r="AE1687">
        <v>0</v>
      </c>
      <c r="AF1687">
        <v>0</v>
      </c>
    </row>
    <row r="1688" spans="1:32">
      <c r="A1688" t="s">
        <v>7245</v>
      </c>
      <c r="B1688" t="s">
        <v>19</v>
      </c>
      <c r="C1688">
        <v>0</v>
      </c>
      <c r="D1688">
        <v>0</v>
      </c>
      <c r="E1688">
        <v>0</v>
      </c>
      <c r="F1688">
        <v>0</v>
      </c>
      <c r="G1688">
        <v>0</v>
      </c>
      <c r="H1688">
        <v>0</v>
      </c>
      <c r="I1688">
        <v>0</v>
      </c>
      <c r="J1688">
        <v>0</v>
      </c>
      <c r="K1688">
        <v>0</v>
      </c>
      <c r="L1688">
        <v>0</v>
      </c>
      <c r="M1688" s="2">
        <v>257543000</v>
      </c>
      <c r="N1688" s="2">
        <v>342155000</v>
      </c>
      <c r="O1688" s="2">
        <v>342395000</v>
      </c>
      <c r="P1688" s="2">
        <v>342786000</v>
      </c>
      <c r="Q1688" s="2">
        <v>342973000</v>
      </c>
      <c r="R1688" s="2">
        <v>342722000</v>
      </c>
      <c r="S1688" s="2">
        <v>341670000</v>
      </c>
      <c r="T1688" s="2">
        <v>331885000</v>
      </c>
      <c r="U1688" s="2">
        <v>323137000</v>
      </c>
      <c r="V1688" s="2">
        <v>311601000</v>
      </c>
      <c r="W1688" s="2">
        <v>327833000</v>
      </c>
      <c r="X1688" s="2">
        <v>331362000</v>
      </c>
      <c r="Y1688" s="2">
        <v>336894000</v>
      </c>
      <c r="Z1688" s="2">
        <v>210212000</v>
      </c>
      <c r="AA1688" s="2">
        <v>220232000</v>
      </c>
      <c r="AB1688" s="2">
        <v>228303000</v>
      </c>
      <c r="AC1688" s="2">
        <v>234377000</v>
      </c>
      <c r="AD1688" s="2">
        <v>238399000</v>
      </c>
      <c r="AE1688" s="2">
        <v>241736000</v>
      </c>
      <c r="AF1688" s="2">
        <v>245044000</v>
      </c>
    </row>
    <row r="1689" spans="1:32">
      <c r="A1689" t="s">
        <v>7246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7247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7248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7249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7250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53468400000</v>
      </c>
      <c r="D1694" s="2">
        <v>50030500000</v>
      </c>
      <c r="E1694" s="2">
        <v>42457100000</v>
      </c>
      <c r="F1694" s="2">
        <v>35790000000</v>
      </c>
      <c r="G1694" s="2">
        <v>36963200000</v>
      </c>
      <c r="H1694" s="2">
        <v>33390900000</v>
      </c>
      <c r="I1694" s="2">
        <v>27566600000</v>
      </c>
      <c r="J1694" s="2">
        <v>19939400000</v>
      </c>
      <c r="K1694" s="2">
        <v>14244800000</v>
      </c>
      <c r="L1694" s="2">
        <v>9204840000</v>
      </c>
      <c r="M1694" s="2">
        <v>6821220000</v>
      </c>
      <c r="N1694" s="2">
        <v>4711620000</v>
      </c>
      <c r="O1694" s="2">
        <v>2917120000</v>
      </c>
      <c r="P1694" s="2">
        <v>868786000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7251</v>
      </c>
      <c r="B1695" t="s">
        <v>19</v>
      </c>
      <c r="C1695" s="2">
        <v>940417000</v>
      </c>
      <c r="D1695" s="2">
        <v>1030700000</v>
      </c>
      <c r="E1695" s="2">
        <v>1088830000</v>
      </c>
      <c r="F1695" s="2">
        <v>1267980000</v>
      </c>
      <c r="G1695" s="2">
        <v>778160000</v>
      </c>
      <c r="H1695" s="2">
        <v>535879000</v>
      </c>
      <c r="I1695" s="2">
        <v>447450000</v>
      </c>
      <c r="J1695" s="2">
        <v>411194000</v>
      </c>
      <c r="K1695" s="2">
        <v>371563000</v>
      </c>
      <c r="L1695" s="2">
        <v>373461000</v>
      </c>
      <c r="M1695" s="2">
        <v>292744000</v>
      </c>
      <c r="N1695" s="2">
        <v>246228000</v>
      </c>
      <c r="O1695" s="2">
        <v>235839000</v>
      </c>
      <c r="P1695" s="2">
        <v>241397000</v>
      </c>
      <c r="Q1695" s="2">
        <v>232602000</v>
      </c>
      <c r="R1695" s="2">
        <v>204665000</v>
      </c>
      <c r="S1695" s="2">
        <v>146348000</v>
      </c>
      <c r="T1695" s="2">
        <v>88155300</v>
      </c>
      <c r="U1695" s="2">
        <v>64152000</v>
      </c>
      <c r="V1695" s="2">
        <v>46956800</v>
      </c>
      <c r="W1695" s="2">
        <v>53954300</v>
      </c>
      <c r="X1695" s="2">
        <v>66784400</v>
      </c>
      <c r="Y1695" s="2">
        <v>90762800</v>
      </c>
      <c r="Z1695" s="2">
        <v>129513000</v>
      </c>
      <c r="AA1695" s="2">
        <v>178532000</v>
      </c>
      <c r="AB1695" s="2">
        <v>235576000</v>
      </c>
      <c r="AC1695" s="2">
        <v>291873000</v>
      </c>
      <c r="AD1695" s="2">
        <v>333977000</v>
      </c>
      <c r="AE1695" s="2">
        <v>376971000</v>
      </c>
      <c r="AF1695" s="2">
        <v>404264000</v>
      </c>
    </row>
    <row r="1696" spans="1:32">
      <c r="A1696" t="s">
        <v>7252</v>
      </c>
      <c r="B1696" t="s">
        <v>19</v>
      </c>
      <c r="C1696" s="2">
        <v>12696900000</v>
      </c>
      <c r="D1696" s="2">
        <v>13736400000</v>
      </c>
      <c r="E1696" s="2">
        <v>13788900000</v>
      </c>
      <c r="F1696" s="2">
        <v>12846700000</v>
      </c>
      <c r="G1696" s="2">
        <v>12447000000</v>
      </c>
      <c r="H1696" s="2">
        <v>11858800000</v>
      </c>
      <c r="I1696" s="2">
        <v>11492000000</v>
      </c>
      <c r="J1696" s="2">
        <v>11133000000</v>
      </c>
      <c r="K1696" s="2">
        <v>10634000000</v>
      </c>
      <c r="L1696" s="2">
        <v>10023300000</v>
      </c>
      <c r="M1696" s="2">
        <v>9420420000</v>
      </c>
      <c r="N1696" s="2">
        <v>9057270000</v>
      </c>
      <c r="O1696" s="2">
        <v>9263120000</v>
      </c>
      <c r="P1696" s="2">
        <v>9559840000</v>
      </c>
      <c r="Q1696" s="2">
        <v>9765100000</v>
      </c>
      <c r="R1696" s="2">
        <v>9557860000</v>
      </c>
      <c r="S1696" s="2">
        <v>8923670000</v>
      </c>
      <c r="T1696" s="2">
        <v>7922500000</v>
      </c>
      <c r="U1696" s="2">
        <v>6961060000</v>
      </c>
      <c r="V1696" s="2">
        <v>6405320000</v>
      </c>
      <c r="W1696" s="2">
        <v>7191400000</v>
      </c>
      <c r="X1696" s="2">
        <v>7966660000</v>
      </c>
      <c r="Y1696" s="2">
        <v>8689450000</v>
      </c>
      <c r="Z1696" s="2">
        <v>9384390000</v>
      </c>
      <c r="AA1696" s="2">
        <v>9773940000</v>
      </c>
      <c r="AB1696" s="2">
        <v>10232900000</v>
      </c>
      <c r="AC1696" s="2">
        <v>10682700000</v>
      </c>
      <c r="AD1696" s="2">
        <v>11162600000</v>
      </c>
      <c r="AE1696" s="2">
        <v>11590900000</v>
      </c>
      <c r="AF1696" s="2">
        <v>12049000000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53240800</v>
      </c>
      <c r="D1704" s="2">
        <v>64184700</v>
      </c>
      <c r="E1704" s="2">
        <v>52293700</v>
      </c>
      <c r="F1704" s="2">
        <v>52285800</v>
      </c>
      <c r="G1704" s="2">
        <v>51885500</v>
      </c>
      <c r="H1704" s="2">
        <v>51855700</v>
      </c>
      <c r="I1704" s="2">
        <v>51792000</v>
      </c>
      <c r="J1704" s="2">
        <v>51780000</v>
      </c>
      <c r="K1704" s="2">
        <v>51748200</v>
      </c>
      <c r="L1704" s="2">
        <v>50818200</v>
      </c>
      <c r="M1704" s="2">
        <v>50818200</v>
      </c>
      <c r="N1704" s="2">
        <v>50818200</v>
      </c>
      <c r="O1704" s="2">
        <v>50818200</v>
      </c>
      <c r="P1704" s="2">
        <v>50784400</v>
      </c>
      <c r="Q1704" s="2">
        <v>50784400</v>
      </c>
      <c r="R1704" s="2">
        <v>50784400</v>
      </c>
      <c r="S1704" s="2">
        <v>50784400</v>
      </c>
      <c r="T1704" s="2">
        <v>50784400</v>
      </c>
      <c r="U1704" s="2">
        <v>50784400</v>
      </c>
      <c r="V1704" s="2">
        <v>50784400</v>
      </c>
      <c r="W1704" s="2">
        <v>50784400</v>
      </c>
      <c r="X1704" s="2">
        <v>50784400</v>
      </c>
      <c r="Y1704" s="2">
        <v>50784400</v>
      </c>
      <c r="Z1704" s="2">
        <v>50784400</v>
      </c>
      <c r="AA1704" s="2">
        <v>50708700</v>
      </c>
      <c r="AB1704" s="2">
        <v>50708700</v>
      </c>
      <c r="AC1704" s="2">
        <v>50708700</v>
      </c>
      <c r="AD1704" s="2">
        <v>50708700</v>
      </c>
      <c r="AE1704" s="2">
        <v>50708700</v>
      </c>
      <c r="AF1704" s="2">
        <v>50708700</v>
      </c>
    </row>
    <row r="1705" spans="1:32">
      <c r="A1705" t="s">
        <v>1642</v>
      </c>
      <c r="B1705" t="s">
        <v>19</v>
      </c>
      <c r="C1705" s="2">
        <v>1700610000</v>
      </c>
      <c r="D1705" s="2">
        <v>1650730000</v>
      </c>
      <c r="E1705" s="2">
        <v>2308190000</v>
      </c>
      <c r="F1705" s="2">
        <v>2549940000</v>
      </c>
      <c r="G1705" s="2">
        <v>1469340000</v>
      </c>
      <c r="H1705" s="2">
        <v>1077500000</v>
      </c>
      <c r="I1705" s="2">
        <v>1062350000</v>
      </c>
      <c r="J1705" s="2">
        <v>1117790000</v>
      </c>
      <c r="K1705" s="2">
        <v>1202600000</v>
      </c>
      <c r="L1705" s="2">
        <v>1325620000</v>
      </c>
      <c r="M1705" s="2">
        <v>1184800000</v>
      </c>
      <c r="N1705" s="2">
        <v>1257410000</v>
      </c>
      <c r="O1705" s="2">
        <v>1457380000</v>
      </c>
      <c r="P1705" s="2">
        <v>1568870000</v>
      </c>
      <c r="Q1705" s="2">
        <v>1626300000</v>
      </c>
      <c r="R1705" s="2">
        <v>1571690000</v>
      </c>
      <c r="S1705" s="2">
        <v>1344180000</v>
      </c>
      <c r="T1705" s="2">
        <v>1036450000</v>
      </c>
      <c r="U1705" s="2">
        <v>871419000</v>
      </c>
      <c r="V1705" s="2">
        <v>724908000</v>
      </c>
      <c r="W1705" s="2">
        <v>872100000</v>
      </c>
      <c r="X1705" s="2">
        <v>1105520000</v>
      </c>
      <c r="Y1705" s="2">
        <v>1409850000</v>
      </c>
      <c r="Z1705" s="2">
        <v>1797170000</v>
      </c>
      <c r="AA1705" s="2">
        <v>2210470000</v>
      </c>
      <c r="AB1705" s="2">
        <v>2532000000</v>
      </c>
      <c r="AC1705" s="2">
        <v>2820340000</v>
      </c>
      <c r="AD1705" s="2">
        <v>3035620000</v>
      </c>
      <c r="AE1705" s="2">
        <v>3236310000</v>
      </c>
      <c r="AF1705" s="2">
        <v>3359100000</v>
      </c>
    </row>
    <row r="1706" spans="1:32">
      <c r="A1706" t="s">
        <v>1643</v>
      </c>
      <c r="B1706" t="s">
        <v>19</v>
      </c>
      <c r="C1706" s="2">
        <v>168944000</v>
      </c>
      <c r="D1706" s="2">
        <v>185634000</v>
      </c>
      <c r="E1706" s="2">
        <v>94941800</v>
      </c>
      <c r="F1706" s="2">
        <v>85680500</v>
      </c>
      <c r="G1706" s="2">
        <v>22111600</v>
      </c>
      <c r="H1706" s="2">
        <v>22556300</v>
      </c>
      <c r="I1706" s="2">
        <v>20497500</v>
      </c>
      <c r="J1706" s="2">
        <v>17782600</v>
      </c>
      <c r="K1706" s="2">
        <v>14437200</v>
      </c>
      <c r="L1706" s="2">
        <v>10962500</v>
      </c>
      <c r="M1706" s="2">
        <v>10611200</v>
      </c>
      <c r="N1706" s="2">
        <v>10779400</v>
      </c>
      <c r="O1706" s="2">
        <v>12038400</v>
      </c>
      <c r="P1706" s="2">
        <v>13216700</v>
      </c>
      <c r="Q1706" s="2">
        <v>14364800</v>
      </c>
      <c r="R1706" s="2">
        <v>14241900</v>
      </c>
      <c r="S1706" s="2">
        <v>13163300</v>
      </c>
      <c r="T1706" s="2">
        <v>11862800</v>
      </c>
      <c r="U1706" s="2">
        <v>10029900</v>
      </c>
      <c r="V1706" s="2">
        <v>9818110</v>
      </c>
      <c r="W1706" s="2">
        <v>11529600</v>
      </c>
      <c r="X1706" s="2">
        <v>12991300</v>
      </c>
      <c r="Y1706" s="2">
        <v>14249300</v>
      </c>
      <c r="Z1706" s="2">
        <v>15441100</v>
      </c>
      <c r="AA1706" s="2">
        <v>16390200</v>
      </c>
      <c r="AB1706" s="2">
        <v>17048700</v>
      </c>
      <c r="AC1706" s="2">
        <v>17471700</v>
      </c>
      <c r="AD1706" s="2">
        <v>17836600</v>
      </c>
      <c r="AE1706" s="2">
        <v>17757700</v>
      </c>
      <c r="AF1706" s="2">
        <v>17998900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514434000</v>
      </c>
      <c r="M1710" s="2">
        <v>480239000</v>
      </c>
      <c r="N1710" s="2">
        <v>472833000</v>
      </c>
      <c r="O1710" s="2">
        <v>474031000</v>
      </c>
      <c r="P1710" s="2">
        <v>477853000</v>
      </c>
      <c r="Q1710" s="2">
        <v>480239000</v>
      </c>
      <c r="R1710" s="2">
        <v>469489000</v>
      </c>
      <c r="S1710" s="2">
        <v>469489000</v>
      </c>
      <c r="T1710" s="2">
        <v>458708000</v>
      </c>
      <c r="U1710" s="2">
        <v>451512000</v>
      </c>
      <c r="V1710" s="2">
        <v>435337000</v>
      </c>
      <c r="W1710" s="2">
        <v>458708000</v>
      </c>
      <c r="X1710" s="2">
        <v>458708000</v>
      </c>
      <c r="Y1710" s="2">
        <v>464104000</v>
      </c>
      <c r="Z1710" s="2">
        <v>469489000</v>
      </c>
      <c r="AA1710" s="2">
        <v>469489000</v>
      </c>
      <c r="AB1710" s="2">
        <v>474856000</v>
      </c>
      <c r="AC1710" s="2">
        <v>485552000</v>
      </c>
      <c r="AD1710" s="2">
        <v>515999000</v>
      </c>
      <c r="AE1710" s="2">
        <v>517342000</v>
      </c>
      <c r="AF1710" s="2">
        <v>517342000</v>
      </c>
    </row>
    <row r="1711" spans="1:32">
      <c r="A1711" t="s">
        <v>7253</v>
      </c>
      <c r="B1711" t="s">
        <v>19</v>
      </c>
      <c r="C1711">
        <v>0</v>
      </c>
      <c r="D1711">
        <v>0</v>
      </c>
      <c r="E1711">
        <v>0</v>
      </c>
      <c r="F1711">
        <v>0</v>
      </c>
      <c r="G1711">
        <v>0</v>
      </c>
      <c r="H1711">
        <v>0</v>
      </c>
      <c r="I1711">
        <v>0</v>
      </c>
      <c r="J1711" s="2">
        <v>207363000</v>
      </c>
      <c r="K1711" s="2">
        <v>407155000</v>
      </c>
      <c r="L1711" s="2">
        <v>605846000</v>
      </c>
      <c r="M1711" s="2">
        <v>2083280000</v>
      </c>
      <c r="N1711" s="2">
        <v>3545070000</v>
      </c>
      <c r="O1711" s="2">
        <v>5007850000</v>
      </c>
      <c r="P1711" s="2">
        <v>6467270000</v>
      </c>
      <c r="Q1711" s="2">
        <v>6470800000</v>
      </c>
      <c r="R1711" s="2">
        <v>6404990000</v>
      </c>
      <c r="S1711" s="2">
        <v>6324430000</v>
      </c>
      <c r="T1711" s="2">
        <v>6238140000</v>
      </c>
      <c r="U1711" s="2">
        <v>6152960000</v>
      </c>
      <c r="V1711" s="2">
        <v>6080010000</v>
      </c>
      <c r="W1711" s="2">
        <v>4677290000</v>
      </c>
      <c r="X1711" s="2">
        <v>3271190000</v>
      </c>
      <c r="Y1711" s="2">
        <v>1862940000</v>
      </c>
      <c r="Z1711" s="2">
        <v>213522000</v>
      </c>
      <c r="AA1711">
        <v>0</v>
      </c>
      <c r="AB1711">
        <v>0</v>
      </c>
      <c r="AC1711">
        <v>0</v>
      </c>
      <c r="AD1711">
        <v>0</v>
      </c>
      <c r="AE1711">
        <v>0</v>
      </c>
      <c r="AF1711">
        <v>0</v>
      </c>
    </row>
    <row r="1712" spans="1:32">
      <c r="A1712" t="s">
        <v>7254</v>
      </c>
      <c r="B1712" t="s">
        <v>19</v>
      </c>
      <c r="C1712">
        <v>0</v>
      </c>
      <c r="D1712">
        <v>0</v>
      </c>
      <c r="E1712">
        <v>0</v>
      </c>
      <c r="F1712">
        <v>0</v>
      </c>
      <c r="G1712">
        <v>0</v>
      </c>
      <c r="H1712">
        <v>0</v>
      </c>
      <c r="I1712">
        <v>0</v>
      </c>
      <c r="J1712">
        <v>0</v>
      </c>
      <c r="K1712">
        <v>0</v>
      </c>
      <c r="L1712">
        <v>0</v>
      </c>
      <c r="M1712" s="2">
        <v>88470000</v>
      </c>
      <c r="N1712" s="2">
        <v>117535000</v>
      </c>
      <c r="O1712" s="2">
        <v>117618000</v>
      </c>
      <c r="P1712" s="2">
        <v>117752000</v>
      </c>
      <c r="Q1712" s="2">
        <v>117817000</v>
      </c>
      <c r="R1712" s="2">
        <v>117730000</v>
      </c>
      <c r="S1712" s="2">
        <v>117369000</v>
      </c>
      <c r="T1712" s="2">
        <v>114008000</v>
      </c>
      <c r="U1712" s="2">
        <v>111003000</v>
      </c>
      <c r="V1712" s="2">
        <v>107040000</v>
      </c>
      <c r="W1712" s="2">
        <v>112616000</v>
      </c>
      <c r="X1712" s="2">
        <v>113828000</v>
      </c>
      <c r="Y1712" s="2">
        <v>115728000</v>
      </c>
      <c r="Z1712" s="2">
        <v>72211100</v>
      </c>
      <c r="AA1712" s="2">
        <v>75653200</v>
      </c>
      <c r="AB1712" s="2">
        <v>78425700</v>
      </c>
      <c r="AC1712" s="2">
        <v>80512300</v>
      </c>
      <c r="AD1712" s="2">
        <v>81893900</v>
      </c>
      <c r="AE1712" s="2">
        <v>83040200</v>
      </c>
      <c r="AF1712" s="2">
        <v>84176500</v>
      </c>
    </row>
    <row r="1713" spans="1:32">
      <c r="A1713" t="s">
        <v>7255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7256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7257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7258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7259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7260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7261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7262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7263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7264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7265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7266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7267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7268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301649000000</v>
      </c>
      <c r="D1743" s="2">
        <v>345964000000</v>
      </c>
      <c r="E1743" s="2">
        <v>366280000000</v>
      </c>
      <c r="F1743" s="2">
        <v>328958000000</v>
      </c>
      <c r="G1743" s="2">
        <v>315583000000</v>
      </c>
      <c r="H1743" s="2">
        <v>305416000000</v>
      </c>
      <c r="I1743" s="2">
        <v>297063000000</v>
      </c>
      <c r="J1743" s="2">
        <v>289881000000</v>
      </c>
      <c r="K1743" s="2">
        <v>283982000000</v>
      </c>
      <c r="L1743" s="2">
        <v>278616000000</v>
      </c>
      <c r="M1743" s="2">
        <v>273780000000</v>
      </c>
      <c r="N1743" s="2">
        <v>268939000000</v>
      </c>
      <c r="O1743" s="2">
        <v>264709000000</v>
      </c>
      <c r="P1743" s="2">
        <v>260182000000</v>
      </c>
      <c r="Q1743" s="2">
        <v>255732000000</v>
      </c>
      <c r="R1743" s="2">
        <v>251232000000</v>
      </c>
      <c r="S1743" s="2">
        <v>247101000000</v>
      </c>
      <c r="T1743" s="2">
        <v>243095000000</v>
      </c>
      <c r="U1743" s="2">
        <v>239257000000</v>
      </c>
      <c r="V1743" s="2">
        <v>235499000000</v>
      </c>
      <c r="W1743" s="2">
        <v>232173000000</v>
      </c>
      <c r="X1743" s="2">
        <v>228924000000</v>
      </c>
      <c r="Y1743" s="2">
        <v>226043000000</v>
      </c>
      <c r="Z1743" s="2">
        <v>223116000000</v>
      </c>
      <c r="AA1743" s="2">
        <v>220456000000</v>
      </c>
      <c r="AB1743" s="2">
        <v>218268000000</v>
      </c>
      <c r="AC1743" s="2">
        <v>216088000000</v>
      </c>
      <c r="AD1743" s="2">
        <v>213723000000</v>
      </c>
      <c r="AE1743" s="2">
        <v>211430000000</v>
      </c>
      <c r="AF1743" s="2">
        <v>208996000000</v>
      </c>
    </row>
    <row r="1744" spans="1:32">
      <c r="A1744" t="s">
        <v>1666</v>
      </c>
      <c r="B1744" t="s">
        <v>19</v>
      </c>
      <c r="C1744" s="2">
        <v>1996640000000</v>
      </c>
      <c r="D1744" s="2">
        <v>2300520000000</v>
      </c>
      <c r="E1744" s="2">
        <v>2442430000000</v>
      </c>
      <c r="F1744" s="2">
        <v>2189810000000</v>
      </c>
      <c r="G1744" s="2">
        <v>2097630000000</v>
      </c>
      <c r="H1744" s="2">
        <v>2027450000000</v>
      </c>
      <c r="I1744" s="2">
        <v>1969770000000</v>
      </c>
      <c r="J1744" s="2">
        <v>1920250000000</v>
      </c>
      <c r="K1744" s="2">
        <v>1879700000000</v>
      </c>
      <c r="L1744" s="2">
        <v>1842920000000</v>
      </c>
      <c r="M1744" s="2">
        <v>1809900000000</v>
      </c>
      <c r="N1744" s="2">
        <v>1776870000000</v>
      </c>
      <c r="O1744" s="2">
        <v>1748000000000</v>
      </c>
      <c r="P1744" s="2">
        <v>1717100000000</v>
      </c>
      <c r="Q1744" s="2">
        <v>1686710000000</v>
      </c>
      <c r="R1744" s="2">
        <v>1655900000000</v>
      </c>
      <c r="S1744" s="2">
        <v>1627590000000</v>
      </c>
      <c r="T1744" s="2">
        <v>1600170000000</v>
      </c>
      <c r="U1744" s="2">
        <v>1573850000000</v>
      </c>
      <c r="V1744" s="2">
        <v>1548050000000</v>
      </c>
      <c r="W1744" s="2">
        <v>1525220000000</v>
      </c>
      <c r="X1744" s="2">
        <v>1502900000000</v>
      </c>
      <c r="Y1744" s="2">
        <v>1483090000000</v>
      </c>
      <c r="Z1744" s="2">
        <v>1462910000000</v>
      </c>
      <c r="AA1744" s="2">
        <v>1444590000000</v>
      </c>
      <c r="AB1744" s="2">
        <v>1429560000000</v>
      </c>
      <c r="AC1744" s="2">
        <v>1414560000000</v>
      </c>
      <c r="AD1744" s="2">
        <v>1398240000000</v>
      </c>
      <c r="AE1744" s="2">
        <v>1382410000000</v>
      </c>
      <c r="AF1744" s="2">
        <v>1365580000000</v>
      </c>
    </row>
    <row r="1745" spans="1:32">
      <c r="A1745" t="s">
        <v>1667</v>
      </c>
      <c r="B1745" t="s">
        <v>19</v>
      </c>
      <c r="C1745" s="2">
        <v>243149000000</v>
      </c>
      <c r="D1745" s="2">
        <v>254707000000</v>
      </c>
      <c r="E1745" s="2">
        <v>257844000000</v>
      </c>
      <c r="F1745" s="2">
        <v>240153000000</v>
      </c>
      <c r="G1745" s="2">
        <v>238823000000</v>
      </c>
      <c r="H1745" s="2">
        <v>237811000000</v>
      </c>
      <c r="I1745" s="2">
        <v>236737000000</v>
      </c>
      <c r="J1745" s="2">
        <v>235575000000</v>
      </c>
      <c r="K1745" s="2">
        <v>234150000000</v>
      </c>
      <c r="L1745" s="2">
        <v>232606000000</v>
      </c>
      <c r="M1745" s="2">
        <v>230909000000</v>
      </c>
      <c r="N1745" s="2">
        <v>229217000000</v>
      </c>
      <c r="O1745" s="2">
        <v>227903000000</v>
      </c>
      <c r="P1745" s="2">
        <v>226474000000</v>
      </c>
      <c r="Q1745" s="2">
        <v>225068000000</v>
      </c>
      <c r="R1745" s="2">
        <v>223773000000</v>
      </c>
      <c r="S1745" s="2">
        <v>222591000000</v>
      </c>
      <c r="T1745" s="2">
        <v>221316000000</v>
      </c>
      <c r="U1745" s="2">
        <v>220216000000</v>
      </c>
      <c r="V1745" s="2">
        <v>219180000000</v>
      </c>
      <c r="W1745" s="2">
        <v>218241000000</v>
      </c>
      <c r="X1745" s="2">
        <v>217334000000</v>
      </c>
      <c r="Y1745" s="2">
        <v>216549000000</v>
      </c>
      <c r="Z1745" s="2">
        <v>215912000000</v>
      </c>
      <c r="AA1745" s="2">
        <v>215194000000</v>
      </c>
      <c r="AB1745" s="2">
        <v>214355000000</v>
      </c>
      <c r="AC1745" s="2">
        <v>213562000000</v>
      </c>
      <c r="AD1745" s="2">
        <v>212933000000</v>
      </c>
      <c r="AE1745" s="2">
        <v>212319000000</v>
      </c>
      <c r="AF1745" s="2">
        <v>211664000000</v>
      </c>
    </row>
    <row r="1746" spans="1:32">
      <c r="A1746" t="s">
        <v>1668</v>
      </c>
      <c r="B1746" t="s">
        <v>19</v>
      </c>
      <c r="C1746" s="2">
        <v>390753000000</v>
      </c>
      <c r="D1746" s="2">
        <v>441221000000</v>
      </c>
      <c r="E1746" s="2">
        <v>464402000000</v>
      </c>
      <c r="F1746" s="2">
        <v>420592000000</v>
      </c>
      <c r="G1746" s="2">
        <v>406339000000</v>
      </c>
      <c r="H1746" s="2">
        <v>395530000000</v>
      </c>
      <c r="I1746" s="2">
        <v>386572000000</v>
      </c>
      <c r="J1746" s="2">
        <v>378805000000</v>
      </c>
      <c r="K1746" s="2">
        <v>372277000000</v>
      </c>
      <c r="L1746" s="2">
        <v>366259000000</v>
      </c>
      <c r="M1746" s="2">
        <v>360745000000</v>
      </c>
      <c r="N1746" s="2">
        <v>355235000000</v>
      </c>
      <c r="O1746" s="2">
        <v>350508000000</v>
      </c>
      <c r="P1746" s="2">
        <v>345426000000</v>
      </c>
      <c r="Q1746" s="2">
        <v>340423000000</v>
      </c>
      <c r="R1746" s="2">
        <v>335395000000</v>
      </c>
      <c r="S1746" s="2">
        <v>330784000000</v>
      </c>
      <c r="T1746" s="2">
        <v>326259000000</v>
      </c>
      <c r="U1746" s="2">
        <v>321965000000</v>
      </c>
      <c r="V1746" s="2">
        <v>317772000000</v>
      </c>
      <c r="W1746" s="2">
        <v>314070000000</v>
      </c>
      <c r="X1746" s="2">
        <v>310451000000</v>
      </c>
      <c r="Y1746" s="2">
        <v>307268000000</v>
      </c>
      <c r="Z1746" s="2">
        <v>304080000000</v>
      </c>
      <c r="AA1746" s="2">
        <v>301136000000</v>
      </c>
      <c r="AB1746" s="2">
        <v>298632000000</v>
      </c>
      <c r="AC1746" s="2">
        <v>296154000000</v>
      </c>
      <c r="AD1746" s="2">
        <v>293544000000</v>
      </c>
      <c r="AE1746" s="2">
        <v>291015000000</v>
      </c>
      <c r="AF1746" s="2">
        <v>288305000000</v>
      </c>
    </row>
    <row r="1747" spans="1:32">
      <c r="A1747" t="s">
        <v>1669</v>
      </c>
      <c r="B1747" t="s">
        <v>19</v>
      </c>
      <c r="C1747" s="2">
        <v>380438000000</v>
      </c>
      <c r="D1747" s="2">
        <v>430117000000</v>
      </c>
      <c r="E1747" s="2">
        <v>452968000000</v>
      </c>
      <c r="F1747" s="2">
        <v>409992000000</v>
      </c>
      <c r="G1747" s="2">
        <v>395891000000</v>
      </c>
      <c r="H1747" s="2">
        <v>385194000000</v>
      </c>
      <c r="I1747" s="2">
        <v>376336000000</v>
      </c>
      <c r="J1747" s="2">
        <v>368662000000</v>
      </c>
      <c r="K1747" s="2">
        <v>362223000000</v>
      </c>
      <c r="L1747" s="2">
        <v>356295000000</v>
      </c>
      <c r="M1747" s="2">
        <v>350872000000</v>
      </c>
      <c r="N1747" s="2">
        <v>345452000000</v>
      </c>
      <c r="O1747" s="2">
        <v>340796000000</v>
      </c>
      <c r="P1747" s="2">
        <v>335792000000</v>
      </c>
      <c r="Q1747" s="2">
        <v>330867000000</v>
      </c>
      <c r="R1747" s="2">
        <v>325913000000</v>
      </c>
      <c r="S1747" s="2">
        <v>321370000000</v>
      </c>
      <c r="T1747" s="2">
        <v>316916000000</v>
      </c>
      <c r="U1747" s="2">
        <v>312685000000</v>
      </c>
      <c r="V1747" s="2">
        <v>308553000000</v>
      </c>
      <c r="W1747" s="2">
        <v>304905000000</v>
      </c>
      <c r="X1747" s="2">
        <v>301338000000</v>
      </c>
      <c r="Y1747" s="2">
        <v>298199000000</v>
      </c>
      <c r="Z1747" s="2">
        <v>295051000000</v>
      </c>
      <c r="AA1747" s="2">
        <v>292148000000</v>
      </c>
      <c r="AB1747" s="2">
        <v>289685000000</v>
      </c>
      <c r="AC1747" s="2">
        <v>287247000000</v>
      </c>
      <c r="AD1747" s="2">
        <v>284672000000</v>
      </c>
      <c r="AE1747" s="2">
        <v>282177000000</v>
      </c>
      <c r="AF1747" s="2">
        <v>279505000000</v>
      </c>
    </row>
    <row r="1748" spans="1:32">
      <c r="A1748" t="s">
        <v>1670</v>
      </c>
      <c r="B1748" t="s">
        <v>19</v>
      </c>
      <c r="C1748" s="2">
        <v>10750700000</v>
      </c>
      <c r="D1748" s="2">
        <v>12110400000</v>
      </c>
      <c r="E1748" s="2">
        <v>12703000000</v>
      </c>
      <c r="F1748" s="2">
        <v>11390700000</v>
      </c>
      <c r="G1748" s="2">
        <v>10981400000</v>
      </c>
      <c r="H1748" s="2">
        <v>10664400000</v>
      </c>
      <c r="I1748" s="2">
        <v>10398900000</v>
      </c>
      <c r="J1748" s="2">
        <v>10166900000</v>
      </c>
      <c r="K1748" s="2">
        <v>9971150000</v>
      </c>
      <c r="L1748" s="2">
        <v>9791440000</v>
      </c>
      <c r="M1748" s="2">
        <v>9626500000</v>
      </c>
      <c r="N1748" s="2">
        <v>9462020000</v>
      </c>
      <c r="O1748" s="2">
        <v>9317770000</v>
      </c>
      <c r="P1748" s="2">
        <v>9164520000</v>
      </c>
      <c r="Q1748" s="2">
        <v>9013580000</v>
      </c>
      <c r="R1748" s="2">
        <v>8862320000</v>
      </c>
      <c r="S1748" s="2">
        <v>8722510000</v>
      </c>
      <c r="T1748" s="2">
        <v>8586490000</v>
      </c>
      <c r="U1748" s="2">
        <v>8456660000</v>
      </c>
      <c r="V1748" s="2">
        <v>8329780000</v>
      </c>
      <c r="W1748" s="2">
        <v>8215760000</v>
      </c>
      <c r="X1748" s="2">
        <v>8104520000</v>
      </c>
      <c r="Y1748" s="2">
        <v>8004010000</v>
      </c>
      <c r="Z1748" s="2">
        <v>7903460000</v>
      </c>
      <c r="AA1748" s="2">
        <v>7810500000</v>
      </c>
      <c r="AB1748" s="2">
        <v>7730640000</v>
      </c>
      <c r="AC1748" s="2">
        <v>7651120000</v>
      </c>
      <c r="AD1748" s="2">
        <v>7567190000</v>
      </c>
      <c r="AE1748" s="2">
        <v>7485400000</v>
      </c>
      <c r="AF1748" s="2">
        <v>7399820000</v>
      </c>
    </row>
    <row r="1749" spans="1:32">
      <c r="A1749" t="s">
        <v>1671</v>
      </c>
      <c r="B1749" t="s">
        <v>19</v>
      </c>
      <c r="C1749" s="2">
        <v>19212000000</v>
      </c>
      <c r="D1749" s="2">
        <v>21892200000</v>
      </c>
      <c r="E1749" s="2">
        <v>23132500000</v>
      </c>
      <c r="F1749" s="2">
        <v>20840500000</v>
      </c>
      <c r="G1749" s="2">
        <v>20053600000</v>
      </c>
      <c r="H1749" s="2">
        <v>19454700000</v>
      </c>
      <c r="I1749" s="2">
        <v>18960100000</v>
      </c>
      <c r="J1749" s="2">
        <v>18533100000</v>
      </c>
      <c r="K1749" s="2">
        <v>18178800000</v>
      </c>
      <c r="L1749" s="2">
        <v>17854800000</v>
      </c>
      <c r="M1749" s="2">
        <v>17560900000</v>
      </c>
      <c r="N1749" s="2">
        <v>17267200000</v>
      </c>
      <c r="O1749" s="2">
        <v>17012600000</v>
      </c>
      <c r="P1749" s="2">
        <v>16739700000</v>
      </c>
      <c r="Q1749" s="2">
        <v>16471100000</v>
      </c>
      <c r="R1749" s="2">
        <v>16200100000</v>
      </c>
      <c r="S1749" s="2">
        <v>15951100000</v>
      </c>
      <c r="T1749" s="2">
        <v>15708400000</v>
      </c>
      <c r="U1749" s="2">
        <v>15476700000</v>
      </c>
      <c r="V1749" s="2">
        <v>15250000000</v>
      </c>
      <c r="W1749" s="2">
        <v>15049500000</v>
      </c>
      <c r="X1749" s="2">
        <v>14853300000</v>
      </c>
      <c r="Y1749" s="2">
        <v>14679800000</v>
      </c>
      <c r="Z1749" s="2">
        <v>14504500000</v>
      </c>
      <c r="AA1749" s="2">
        <v>14343900000</v>
      </c>
      <c r="AB1749" s="2">
        <v>14209600000</v>
      </c>
      <c r="AC1749" s="2">
        <v>14076100000</v>
      </c>
      <c r="AD1749" s="2">
        <v>13933200000</v>
      </c>
      <c r="AE1749" s="2">
        <v>13794600000</v>
      </c>
      <c r="AF1749" s="2">
        <v>13646900000</v>
      </c>
    </row>
    <row r="1750" spans="1:32">
      <c r="A1750" t="s">
        <v>1672</v>
      </c>
      <c r="B1750" t="s">
        <v>19</v>
      </c>
      <c r="C1750" s="2">
        <v>208903000000</v>
      </c>
      <c r="D1750" s="2">
        <v>235138000000</v>
      </c>
      <c r="E1750" s="2">
        <v>247159000000</v>
      </c>
      <c r="F1750" s="2">
        <v>224284000000</v>
      </c>
      <c r="G1750" s="2">
        <v>216993000000</v>
      </c>
      <c r="H1750" s="2">
        <v>211473000000</v>
      </c>
      <c r="I1750" s="2">
        <v>206893000000</v>
      </c>
      <c r="J1750" s="2">
        <v>202916000000</v>
      </c>
      <c r="K1750" s="2">
        <v>199555000000</v>
      </c>
      <c r="L1750" s="2">
        <v>196447000000</v>
      </c>
      <c r="M1750" s="2">
        <v>193589000000</v>
      </c>
      <c r="N1750" s="2">
        <v>190732000000</v>
      </c>
      <c r="O1750" s="2">
        <v>188292000000</v>
      </c>
      <c r="P1750" s="2">
        <v>185665000000</v>
      </c>
      <c r="Q1750" s="2">
        <v>183080000000</v>
      </c>
      <c r="R1750" s="2">
        <v>180485000000</v>
      </c>
      <c r="S1750" s="2">
        <v>178107000000</v>
      </c>
      <c r="T1750" s="2">
        <v>175767000000</v>
      </c>
      <c r="U1750" s="2">
        <v>173551000000</v>
      </c>
      <c r="V1750" s="2">
        <v>171390000000</v>
      </c>
      <c r="W1750" s="2">
        <v>169484000000</v>
      </c>
      <c r="X1750" s="2">
        <v>167621000000</v>
      </c>
      <c r="Y1750" s="2">
        <v>165986000000</v>
      </c>
      <c r="Z1750" s="2">
        <v>164355000000</v>
      </c>
      <c r="AA1750" s="2">
        <v>162844000000</v>
      </c>
      <c r="AB1750" s="2">
        <v>161550000000</v>
      </c>
      <c r="AC1750" s="2">
        <v>160272000000</v>
      </c>
      <c r="AD1750" s="2">
        <v>158935000000</v>
      </c>
      <c r="AE1750" s="2">
        <v>157640000000</v>
      </c>
      <c r="AF1750" s="2">
        <v>156248000000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69338100000</v>
      </c>
      <c r="D1755" s="2">
        <v>79507500000</v>
      </c>
      <c r="E1755" s="2">
        <v>84233900000</v>
      </c>
      <c r="F1755" s="2">
        <v>75617500000</v>
      </c>
      <c r="G1755" s="2">
        <v>72545500000</v>
      </c>
      <c r="H1755" s="2">
        <v>70215400000</v>
      </c>
      <c r="I1755" s="2">
        <v>68290600000</v>
      </c>
      <c r="J1755" s="2">
        <v>66640300000</v>
      </c>
      <c r="K1755" s="2">
        <v>65287600000</v>
      </c>
      <c r="L1755" s="2">
        <v>64047600000</v>
      </c>
      <c r="M1755" s="2">
        <v>62934900000</v>
      </c>
      <c r="N1755" s="2">
        <v>61827700000</v>
      </c>
      <c r="O1755" s="2">
        <v>60850000000</v>
      </c>
      <c r="P1755" s="2">
        <v>59812100000</v>
      </c>
      <c r="Q1755" s="2">
        <v>58784000000</v>
      </c>
      <c r="R1755" s="2">
        <v>57759800000</v>
      </c>
      <c r="S1755" s="2">
        <v>56795800000</v>
      </c>
      <c r="T1755" s="2">
        <v>55879600000</v>
      </c>
      <c r="U1755" s="2">
        <v>54996600000</v>
      </c>
      <c r="V1755" s="2">
        <v>54143500000</v>
      </c>
      <c r="W1755" s="2">
        <v>53383600000</v>
      </c>
      <c r="X1755" s="2">
        <v>52633000000</v>
      </c>
      <c r="Y1755" s="2">
        <v>51956100000</v>
      </c>
      <c r="Z1755" s="2">
        <v>51283800000</v>
      </c>
      <c r="AA1755" s="2">
        <v>50681200000</v>
      </c>
      <c r="AB1755" s="2">
        <v>50184200000</v>
      </c>
      <c r="AC1755" s="2">
        <v>49669800000</v>
      </c>
      <c r="AD1755" s="2">
        <v>49131200000</v>
      </c>
      <c r="AE1755" s="2">
        <v>48601000000</v>
      </c>
      <c r="AF1755" s="2">
        <v>48055800000</v>
      </c>
    </row>
    <row r="1756" spans="1:32">
      <c r="A1756" t="s">
        <v>1678</v>
      </c>
      <c r="B1756" t="s">
        <v>19</v>
      </c>
      <c r="C1756" s="2">
        <v>458954000000</v>
      </c>
      <c r="D1756" s="2">
        <v>528683000000</v>
      </c>
      <c r="E1756" s="2">
        <v>561696000000</v>
      </c>
      <c r="F1756" s="2">
        <v>503368000000</v>
      </c>
      <c r="G1756" s="2">
        <v>482198000000</v>
      </c>
      <c r="H1756" s="2">
        <v>466113000000</v>
      </c>
      <c r="I1756" s="2">
        <v>452822000000</v>
      </c>
      <c r="J1756" s="2">
        <v>441443000000</v>
      </c>
      <c r="K1756" s="2">
        <v>432147000000</v>
      </c>
      <c r="L1756" s="2">
        <v>423647000000</v>
      </c>
      <c r="M1756" s="2">
        <v>416047000000</v>
      </c>
      <c r="N1756" s="2">
        <v>408494000000</v>
      </c>
      <c r="O1756" s="2">
        <v>401820000000</v>
      </c>
      <c r="P1756" s="2">
        <v>394739000000</v>
      </c>
      <c r="Q1756" s="2">
        <v>387714000000</v>
      </c>
      <c r="R1756" s="2">
        <v>380703000000</v>
      </c>
      <c r="S1756" s="2">
        <v>374098000000</v>
      </c>
      <c r="T1756" s="2">
        <v>367824000000</v>
      </c>
      <c r="U1756" s="2">
        <v>361768000000</v>
      </c>
      <c r="V1756" s="2">
        <v>355913000000</v>
      </c>
      <c r="W1756" s="2">
        <v>350697000000</v>
      </c>
      <c r="X1756" s="2">
        <v>345541000000</v>
      </c>
      <c r="Y1756" s="2">
        <v>340885000000</v>
      </c>
      <c r="Z1756" s="2">
        <v>336252000000</v>
      </c>
      <c r="AA1756" s="2">
        <v>332099000000</v>
      </c>
      <c r="AB1756" s="2">
        <v>328686000000</v>
      </c>
      <c r="AC1756" s="2">
        <v>325147000000</v>
      </c>
      <c r="AD1756" s="2">
        <v>321431000000</v>
      </c>
      <c r="AE1756" s="2">
        <v>317771000000</v>
      </c>
      <c r="AF1756" s="2">
        <v>314005000000</v>
      </c>
    </row>
    <row r="1757" spans="1:32">
      <c r="A1757" t="s">
        <v>1679</v>
      </c>
      <c r="B1757" t="s">
        <v>19</v>
      </c>
      <c r="C1757" s="2">
        <v>55899100000</v>
      </c>
      <c r="D1757" s="2">
        <v>58555500000</v>
      </c>
      <c r="E1757" s="2">
        <v>59284100000</v>
      </c>
      <c r="F1757" s="2">
        <v>55210400000</v>
      </c>
      <c r="G1757" s="2">
        <v>54901200000</v>
      </c>
      <c r="H1757" s="2">
        <v>54667800000</v>
      </c>
      <c r="I1757" s="2">
        <v>54424800000</v>
      </c>
      <c r="J1757" s="2">
        <v>54154000000</v>
      </c>
      <c r="K1757" s="2">
        <v>53827100000</v>
      </c>
      <c r="L1757" s="2">
        <v>53469600000</v>
      </c>
      <c r="M1757" s="2">
        <v>53086900000</v>
      </c>
      <c r="N1757" s="2">
        <v>52701800000</v>
      </c>
      <c r="O1757" s="2">
        <v>52394800000</v>
      </c>
      <c r="P1757" s="2">
        <v>52059800000</v>
      </c>
      <c r="Q1757" s="2">
        <v>51738000000</v>
      </c>
      <c r="R1757" s="2">
        <v>51436200000</v>
      </c>
      <c r="S1757" s="2">
        <v>51161100000</v>
      </c>
      <c r="T1757" s="2">
        <v>50879400000</v>
      </c>
      <c r="U1757" s="2">
        <v>50630900000</v>
      </c>
      <c r="V1757" s="2">
        <v>50394000000</v>
      </c>
      <c r="W1757" s="2">
        <v>50172600000</v>
      </c>
      <c r="X1757" s="2">
        <v>49965500000</v>
      </c>
      <c r="Y1757" s="2">
        <v>49782600000</v>
      </c>
      <c r="Z1757" s="2">
        <v>49628800000</v>
      </c>
      <c r="AA1757" s="2">
        <v>49473300000</v>
      </c>
      <c r="AB1757" s="2">
        <v>49275300000</v>
      </c>
      <c r="AC1757" s="2">
        <v>49100700000</v>
      </c>
      <c r="AD1757" s="2">
        <v>48949100000</v>
      </c>
      <c r="AE1757" s="2">
        <v>48807300000</v>
      </c>
      <c r="AF1757" s="2">
        <v>48656100000</v>
      </c>
    </row>
    <row r="1758" spans="1:32">
      <c r="A1758" t="s">
        <v>1680</v>
      </c>
      <c r="B1758" t="s">
        <v>19</v>
      </c>
      <c r="C1758" s="2">
        <v>89822400000</v>
      </c>
      <c r="D1758" s="2">
        <v>101405000000</v>
      </c>
      <c r="E1758" s="2">
        <v>106796000000</v>
      </c>
      <c r="F1758" s="2">
        <v>96683800000</v>
      </c>
      <c r="G1758" s="2">
        <v>93408200000</v>
      </c>
      <c r="H1758" s="2">
        <v>90930700000</v>
      </c>
      <c r="I1758" s="2">
        <v>88868100000</v>
      </c>
      <c r="J1758" s="2">
        <v>87081800000</v>
      </c>
      <c r="K1758" s="2">
        <v>85585100000</v>
      </c>
      <c r="L1758" s="2">
        <v>84193900000</v>
      </c>
      <c r="M1758" s="2">
        <v>82928900000</v>
      </c>
      <c r="N1758" s="2">
        <v>81669700000</v>
      </c>
      <c r="O1758" s="2">
        <v>80575400000</v>
      </c>
      <c r="P1758" s="2">
        <v>79407300000</v>
      </c>
      <c r="Q1758" s="2">
        <v>78252200000</v>
      </c>
      <c r="R1758" s="2">
        <v>77105100000</v>
      </c>
      <c r="S1758" s="2">
        <v>76028700000</v>
      </c>
      <c r="T1758" s="2">
        <v>74997700000</v>
      </c>
      <c r="U1758" s="2">
        <v>74012700000</v>
      </c>
      <c r="V1758" s="2">
        <v>73061400000</v>
      </c>
      <c r="W1758" s="2">
        <v>72211600000</v>
      </c>
      <c r="X1758" s="2">
        <v>71376800000</v>
      </c>
      <c r="Y1758" s="2">
        <v>70627700000</v>
      </c>
      <c r="Z1758" s="2">
        <v>69893300000</v>
      </c>
      <c r="AA1758" s="2">
        <v>69229600000</v>
      </c>
      <c r="AB1758" s="2">
        <v>68658100000</v>
      </c>
      <c r="AC1758" s="2">
        <v>68078100000</v>
      </c>
      <c r="AD1758" s="2">
        <v>67479900000</v>
      </c>
      <c r="AE1758" s="2">
        <v>66894900000</v>
      </c>
      <c r="AF1758" s="2">
        <v>66287700000</v>
      </c>
    </row>
    <row r="1759" spans="1:32">
      <c r="A1759" t="s">
        <v>1681</v>
      </c>
      <c r="B1759" t="s">
        <v>19</v>
      </c>
      <c r="C1759" s="2">
        <v>87451200000</v>
      </c>
      <c r="D1759" s="2">
        <v>98852400000</v>
      </c>
      <c r="E1759" s="2">
        <v>104167000000</v>
      </c>
      <c r="F1759" s="2">
        <v>94246900000</v>
      </c>
      <c r="G1759" s="2">
        <v>91006400000</v>
      </c>
      <c r="H1759" s="2">
        <v>88554800000</v>
      </c>
      <c r="I1759" s="2">
        <v>86515000000</v>
      </c>
      <c r="J1759" s="2">
        <v>84750000000</v>
      </c>
      <c r="K1759" s="2">
        <v>83274000000</v>
      </c>
      <c r="L1759" s="2">
        <v>81903600000</v>
      </c>
      <c r="M1759" s="2">
        <v>80659100000</v>
      </c>
      <c r="N1759" s="2">
        <v>79420400000</v>
      </c>
      <c r="O1759" s="2">
        <v>78342700000</v>
      </c>
      <c r="P1759" s="2">
        <v>77192800000</v>
      </c>
      <c r="Q1759" s="2">
        <v>76055400000</v>
      </c>
      <c r="R1759" s="2">
        <v>74925600000</v>
      </c>
      <c r="S1759" s="2">
        <v>73865000000</v>
      </c>
      <c r="T1759" s="2">
        <v>72849700000</v>
      </c>
      <c r="U1759" s="2">
        <v>71879200000</v>
      </c>
      <c r="V1759" s="2">
        <v>70941700000</v>
      </c>
      <c r="W1759" s="2">
        <v>70104400000</v>
      </c>
      <c r="X1759" s="2">
        <v>69281600000</v>
      </c>
      <c r="Y1759" s="2">
        <v>68542900000</v>
      </c>
      <c r="Z1759" s="2">
        <v>67818000000</v>
      </c>
      <c r="AA1759" s="2">
        <v>67163200000</v>
      </c>
      <c r="AB1759" s="2">
        <v>66601400000</v>
      </c>
      <c r="AC1759" s="2">
        <v>66030200000</v>
      </c>
      <c r="AD1759" s="2">
        <v>65440400000</v>
      </c>
      <c r="AE1759" s="2">
        <v>64863400000</v>
      </c>
      <c r="AF1759" s="2">
        <v>64264800000</v>
      </c>
    </row>
    <row r="1760" spans="1:32">
      <c r="A1760" t="s">
        <v>1682</v>
      </c>
      <c r="B1760" t="s">
        <v>19</v>
      </c>
      <c r="C1760" s="2">
        <v>2471280000</v>
      </c>
      <c r="D1760" s="2">
        <v>2783320000</v>
      </c>
      <c r="E1760" s="2">
        <v>2921220000</v>
      </c>
      <c r="F1760" s="2">
        <v>2618390000</v>
      </c>
      <c r="G1760" s="2">
        <v>2524420000</v>
      </c>
      <c r="H1760" s="2">
        <v>2451720000</v>
      </c>
      <c r="I1760" s="2">
        <v>2390580000</v>
      </c>
      <c r="J1760" s="2">
        <v>2337260000</v>
      </c>
      <c r="K1760" s="2">
        <v>2292380000</v>
      </c>
      <c r="L1760" s="2">
        <v>2250860000</v>
      </c>
      <c r="M1760" s="2">
        <v>2212940000</v>
      </c>
      <c r="N1760" s="2">
        <v>2175290000</v>
      </c>
      <c r="O1760" s="2">
        <v>2141950000</v>
      </c>
      <c r="P1760" s="2">
        <v>2106770000</v>
      </c>
      <c r="Q1760" s="2">
        <v>2071940000</v>
      </c>
      <c r="R1760" s="2">
        <v>2037420000</v>
      </c>
      <c r="S1760" s="2">
        <v>2004880000</v>
      </c>
      <c r="T1760" s="2">
        <v>1973830000</v>
      </c>
      <c r="U1760" s="2">
        <v>1943920000</v>
      </c>
      <c r="V1760" s="2">
        <v>1915050000</v>
      </c>
      <c r="W1760" s="2">
        <v>1889020000</v>
      </c>
      <c r="X1760" s="2">
        <v>1863310000</v>
      </c>
      <c r="Y1760" s="2">
        <v>1839830000</v>
      </c>
      <c r="Z1760" s="2">
        <v>1816670000</v>
      </c>
      <c r="AA1760" s="2">
        <v>1795580000</v>
      </c>
      <c r="AB1760" s="2">
        <v>1777380000</v>
      </c>
      <c r="AC1760" s="2">
        <v>1758750000</v>
      </c>
      <c r="AD1760" s="2">
        <v>1739610000</v>
      </c>
      <c r="AE1760" s="2">
        <v>1720720000</v>
      </c>
      <c r="AF1760" s="2">
        <v>1701480000</v>
      </c>
    </row>
    <row r="1761" spans="1:32">
      <c r="A1761" t="s">
        <v>1683</v>
      </c>
      <c r="B1761" t="s">
        <v>19</v>
      </c>
      <c r="C1761" s="2">
        <v>4416190000</v>
      </c>
      <c r="D1761" s="2">
        <v>5031260000</v>
      </c>
      <c r="E1761" s="2">
        <v>5319770000</v>
      </c>
      <c r="F1761" s="2">
        <v>4790650000</v>
      </c>
      <c r="G1761" s="2">
        <v>4609880000</v>
      </c>
      <c r="H1761" s="2">
        <v>4472620000</v>
      </c>
      <c r="I1761" s="2">
        <v>4358680000</v>
      </c>
      <c r="J1761" s="2">
        <v>4260530000</v>
      </c>
      <c r="K1761" s="2">
        <v>4179290000</v>
      </c>
      <c r="L1761" s="2">
        <v>4104420000</v>
      </c>
      <c r="M1761" s="2">
        <v>4036880000</v>
      </c>
      <c r="N1761" s="2">
        <v>3969730000</v>
      </c>
      <c r="O1761" s="2">
        <v>3910840000</v>
      </c>
      <c r="P1761" s="2">
        <v>3848200000</v>
      </c>
      <c r="Q1761" s="2">
        <v>3786160000</v>
      </c>
      <c r="R1761" s="2">
        <v>3724390000</v>
      </c>
      <c r="S1761" s="2">
        <v>3666290000</v>
      </c>
      <c r="T1761" s="2">
        <v>3610880000</v>
      </c>
      <c r="U1761" s="2">
        <v>3557640000</v>
      </c>
      <c r="V1761" s="2">
        <v>3506200000</v>
      </c>
      <c r="W1761" s="2">
        <v>3460270000</v>
      </c>
      <c r="X1761" s="2">
        <v>3415000000</v>
      </c>
      <c r="Y1761" s="2">
        <v>3374200000</v>
      </c>
      <c r="Z1761" s="2">
        <v>3333880000</v>
      </c>
      <c r="AA1761" s="2">
        <v>3297580000</v>
      </c>
      <c r="AB1761" s="2">
        <v>3267000000</v>
      </c>
      <c r="AC1761" s="2">
        <v>3235620000</v>
      </c>
      <c r="AD1761" s="2">
        <v>3202990000</v>
      </c>
      <c r="AE1761" s="2">
        <v>3170940000</v>
      </c>
      <c r="AF1761" s="2">
        <v>3137860000</v>
      </c>
    </row>
    <row r="1762" spans="1:32">
      <c r="A1762" t="s">
        <v>1684</v>
      </c>
      <c r="B1762" t="s">
        <v>19</v>
      </c>
      <c r="C1762" s="2">
        <v>48020800000</v>
      </c>
      <c r="D1762" s="2">
        <v>54042000000</v>
      </c>
      <c r="E1762" s="2">
        <v>56837400000</v>
      </c>
      <c r="F1762" s="2">
        <v>51557700000</v>
      </c>
      <c r="G1762" s="2">
        <v>49881800000</v>
      </c>
      <c r="H1762" s="2">
        <v>48616600000</v>
      </c>
      <c r="I1762" s="2">
        <v>47562300000</v>
      </c>
      <c r="J1762" s="2">
        <v>46647300000</v>
      </c>
      <c r="K1762" s="2">
        <v>45876900000</v>
      </c>
      <c r="L1762" s="2">
        <v>45158400000</v>
      </c>
      <c r="M1762" s="2">
        <v>44503000000</v>
      </c>
      <c r="N1762" s="2">
        <v>43850300000</v>
      </c>
      <c r="O1762" s="2">
        <v>43285200000</v>
      </c>
      <c r="P1762" s="2">
        <v>42681100000</v>
      </c>
      <c r="Q1762" s="2">
        <v>42084100000</v>
      </c>
      <c r="R1762" s="2">
        <v>41491800000</v>
      </c>
      <c r="S1762" s="2">
        <v>40936600000</v>
      </c>
      <c r="T1762" s="2">
        <v>40403900000</v>
      </c>
      <c r="U1762" s="2">
        <v>39896100000</v>
      </c>
      <c r="V1762" s="2">
        <v>39405800000</v>
      </c>
      <c r="W1762" s="2">
        <v>38967800000</v>
      </c>
      <c r="X1762" s="2">
        <v>38538100000</v>
      </c>
      <c r="Y1762" s="2">
        <v>38153300000</v>
      </c>
      <c r="Z1762" s="2">
        <v>37777300000</v>
      </c>
      <c r="AA1762" s="2">
        <v>37437000000</v>
      </c>
      <c r="AB1762" s="2">
        <v>37141500000</v>
      </c>
      <c r="AC1762" s="2">
        <v>36842800000</v>
      </c>
      <c r="AD1762" s="2">
        <v>36535900000</v>
      </c>
      <c r="AE1762" s="2">
        <v>36236200000</v>
      </c>
      <c r="AF1762" s="2">
        <v>35924400000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33126200000</v>
      </c>
      <c r="D1767" s="2">
        <v>34897400000</v>
      </c>
      <c r="E1767" s="2">
        <v>35053000000</v>
      </c>
      <c r="F1767" s="2">
        <v>34407700000</v>
      </c>
      <c r="G1767" s="2">
        <v>35136400000</v>
      </c>
      <c r="H1767" s="2">
        <v>35363100000</v>
      </c>
      <c r="I1767" s="2">
        <v>35563700000</v>
      </c>
      <c r="J1767" s="2">
        <v>35783800000</v>
      </c>
      <c r="K1767" s="2">
        <v>35978400000</v>
      </c>
      <c r="L1767" s="2">
        <v>35483600000</v>
      </c>
      <c r="M1767" s="2">
        <v>35582900000</v>
      </c>
      <c r="N1767" s="2">
        <v>35685600000</v>
      </c>
      <c r="O1767" s="2">
        <v>35749500000</v>
      </c>
      <c r="P1767" s="2">
        <v>35790600000</v>
      </c>
      <c r="Q1767" s="2">
        <v>35819600000</v>
      </c>
      <c r="R1767" s="2">
        <v>35841000000</v>
      </c>
      <c r="S1767" s="2">
        <v>35856100000</v>
      </c>
      <c r="T1767" s="2">
        <v>35839400000</v>
      </c>
      <c r="U1767" s="2">
        <v>35838500000</v>
      </c>
      <c r="V1767" s="2">
        <v>35824200000</v>
      </c>
      <c r="W1767" s="2">
        <v>35807600000</v>
      </c>
      <c r="X1767" s="2">
        <v>35797600000</v>
      </c>
      <c r="Y1767" s="2">
        <v>35812500000</v>
      </c>
      <c r="Z1767" s="2">
        <v>35844700000</v>
      </c>
      <c r="AA1767" s="2">
        <v>35859200000</v>
      </c>
      <c r="AB1767" s="2">
        <v>35812800000</v>
      </c>
      <c r="AC1767" s="2">
        <v>35815900000</v>
      </c>
      <c r="AD1767" s="2">
        <v>35836400000</v>
      </c>
      <c r="AE1767" s="2">
        <v>35868800000</v>
      </c>
      <c r="AF1767" s="2">
        <v>35883700000</v>
      </c>
    </row>
    <row r="1768" spans="1:32">
      <c r="A1768" t="s">
        <v>1690</v>
      </c>
      <c r="B1768" t="s">
        <v>19</v>
      </c>
      <c r="C1768" s="2">
        <v>126910000000</v>
      </c>
      <c r="D1768" s="2">
        <v>131208000000</v>
      </c>
      <c r="E1768" s="2">
        <v>131426000000</v>
      </c>
      <c r="F1768" s="2">
        <v>127840000000</v>
      </c>
      <c r="G1768" s="2">
        <v>131622000000</v>
      </c>
      <c r="H1768" s="2">
        <v>132693000000</v>
      </c>
      <c r="I1768" s="2">
        <v>133615000000</v>
      </c>
      <c r="J1768" s="2">
        <v>134527000000</v>
      </c>
      <c r="K1768" s="2">
        <v>135287000000</v>
      </c>
      <c r="L1768" s="2">
        <v>132918000000</v>
      </c>
      <c r="M1768" s="2">
        <v>133223000000</v>
      </c>
      <c r="N1768" s="2">
        <v>133456000000</v>
      </c>
      <c r="O1768" s="2">
        <v>133517000000</v>
      </c>
      <c r="P1768" s="2">
        <v>133475000000</v>
      </c>
      <c r="Q1768" s="2">
        <v>133365000000</v>
      </c>
      <c r="R1768" s="2">
        <v>133258000000</v>
      </c>
      <c r="S1768" s="2">
        <v>133138000000</v>
      </c>
      <c r="T1768" s="2">
        <v>132841000000</v>
      </c>
      <c r="U1768" s="2">
        <v>132633000000</v>
      </c>
      <c r="V1768" s="2">
        <v>132350000000</v>
      </c>
      <c r="W1768" s="2">
        <v>132052000000</v>
      </c>
      <c r="X1768" s="2">
        <v>131805000000</v>
      </c>
      <c r="Y1768" s="2">
        <v>131673000000</v>
      </c>
      <c r="Z1768" s="2">
        <v>131660000000</v>
      </c>
      <c r="AA1768" s="2">
        <v>131539000000</v>
      </c>
      <c r="AB1768" s="2">
        <v>131117000000</v>
      </c>
      <c r="AC1768" s="2">
        <v>130917000000</v>
      </c>
      <c r="AD1768" s="2">
        <v>130838000000</v>
      </c>
      <c r="AE1768" s="2">
        <v>130770000000</v>
      </c>
      <c r="AF1768" s="2">
        <v>130628000000</v>
      </c>
    </row>
    <row r="1769" spans="1:32">
      <c r="A1769" t="s">
        <v>1691</v>
      </c>
      <c r="B1769" t="s">
        <v>19</v>
      </c>
      <c r="C1769" s="2">
        <v>185887000000</v>
      </c>
      <c r="D1769" s="2">
        <v>191784000000</v>
      </c>
      <c r="E1769" s="2">
        <v>191958000000</v>
      </c>
      <c r="F1769" s="2">
        <v>186837000000</v>
      </c>
      <c r="G1769" s="2">
        <v>191708000000</v>
      </c>
      <c r="H1769" s="2">
        <v>193141000000</v>
      </c>
      <c r="I1769" s="2">
        <v>194364000000</v>
      </c>
      <c r="J1769" s="2">
        <v>195599000000</v>
      </c>
      <c r="K1769" s="2">
        <v>196573000000</v>
      </c>
      <c r="L1769" s="2">
        <v>193806000000</v>
      </c>
      <c r="M1769" s="2">
        <v>194169000000</v>
      </c>
      <c r="N1769" s="2">
        <v>194465000000</v>
      </c>
      <c r="O1769" s="2">
        <v>194525000000</v>
      </c>
      <c r="P1769" s="2">
        <v>194450000000</v>
      </c>
      <c r="Q1769" s="2">
        <v>194283000000</v>
      </c>
      <c r="R1769" s="2">
        <v>194110000000</v>
      </c>
      <c r="S1769" s="2">
        <v>193909000000</v>
      </c>
      <c r="T1769" s="2">
        <v>193481000000</v>
      </c>
      <c r="U1769" s="2">
        <v>193169000000</v>
      </c>
      <c r="V1769" s="2">
        <v>192758000000</v>
      </c>
      <c r="W1769" s="2">
        <v>192327000000</v>
      </c>
      <c r="X1769" s="2">
        <v>191962000000</v>
      </c>
      <c r="Y1769" s="2">
        <v>191741000000</v>
      </c>
      <c r="Z1769" s="2">
        <v>191678000000</v>
      </c>
      <c r="AA1769" s="2">
        <v>191479000000</v>
      </c>
      <c r="AB1769" s="2">
        <v>190870000000</v>
      </c>
      <c r="AC1769" s="2">
        <v>190558000000</v>
      </c>
      <c r="AD1769" s="2">
        <v>190406000000</v>
      </c>
      <c r="AE1769" s="2">
        <v>190285000000</v>
      </c>
      <c r="AF1769" s="2">
        <v>190072000000</v>
      </c>
    </row>
    <row r="1770" spans="1:32">
      <c r="A1770" t="s">
        <v>1692</v>
      </c>
      <c r="B1770" t="s">
        <v>19</v>
      </c>
      <c r="C1770" s="2">
        <v>80299700000</v>
      </c>
      <c r="D1770" s="2">
        <v>83084900000</v>
      </c>
      <c r="E1770" s="2">
        <v>83268400000</v>
      </c>
      <c r="F1770" s="2">
        <v>80894800000</v>
      </c>
      <c r="G1770" s="2">
        <v>83626200000</v>
      </c>
      <c r="H1770" s="2">
        <v>84379300000</v>
      </c>
      <c r="I1770" s="2">
        <v>85032100000</v>
      </c>
      <c r="J1770" s="2">
        <v>85661700000</v>
      </c>
      <c r="K1770" s="2">
        <v>86209900000</v>
      </c>
      <c r="L1770" s="2">
        <v>84352500000</v>
      </c>
      <c r="M1770" s="2">
        <v>84578300000</v>
      </c>
      <c r="N1770" s="2">
        <v>84738500000</v>
      </c>
      <c r="O1770" s="2">
        <v>84782100000</v>
      </c>
      <c r="P1770" s="2">
        <v>84752700000</v>
      </c>
      <c r="Q1770" s="2">
        <v>84676100000</v>
      </c>
      <c r="R1770" s="2">
        <v>84607600000</v>
      </c>
      <c r="S1770" s="2">
        <v>84535000000</v>
      </c>
      <c r="T1770" s="2">
        <v>84334000000</v>
      </c>
      <c r="U1770" s="2">
        <v>84197400000</v>
      </c>
      <c r="V1770" s="2">
        <v>84006800000</v>
      </c>
      <c r="W1770" s="2">
        <v>83806400000</v>
      </c>
      <c r="X1770" s="2">
        <v>83642000000</v>
      </c>
      <c r="Y1770" s="2">
        <v>83562200000</v>
      </c>
      <c r="Z1770" s="2">
        <v>83567500000</v>
      </c>
      <c r="AA1770" s="2">
        <v>83492200000</v>
      </c>
      <c r="AB1770" s="2">
        <v>83211400000</v>
      </c>
      <c r="AC1770" s="2">
        <v>83083300000</v>
      </c>
      <c r="AD1770" s="2">
        <v>83042600000</v>
      </c>
      <c r="AE1770" s="2">
        <v>83001100000</v>
      </c>
      <c r="AF1770" s="2">
        <v>82905200000</v>
      </c>
    </row>
    <row r="1771" spans="1:32">
      <c r="A1771" t="s">
        <v>1693</v>
      </c>
      <c r="B1771" t="s">
        <v>19</v>
      </c>
      <c r="C1771" s="2">
        <v>73939700000</v>
      </c>
      <c r="D1771" s="2">
        <v>76462500000</v>
      </c>
      <c r="E1771" s="2">
        <v>76626400000</v>
      </c>
      <c r="F1771" s="2">
        <v>74418000000</v>
      </c>
      <c r="G1771" s="2">
        <v>76952700000</v>
      </c>
      <c r="H1771" s="2">
        <v>77643400000</v>
      </c>
      <c r="I1771" s="2">
        <v>78241000000</v>
      </c>
      <c r="J1771" s="2">
        <v>78816700000</v>
      </c>
      <c r="K1771" s="2">
        <v>79316900000</v>
      </c>
      <c r="L1771" s="2">
        <v>77625500000</v>
      </c>
      <c r="M1771" s="2">
        <v>77833000000</v>
      </c>
      <c r="N1771" s="2">
        <v>77978100000</v>
      </c>
      <c r="O1771" s="2">
        <v>78015400000</v>
      </c>
      <c r="P1771" s="2">
        <v>77984600000</v>
      </c>
      <c r="Q1771" s="2">
        <v>77909900000</v>
      </c>
      <c r="R1771" s="2">
        <v>77843500000</v>
      </c>
      <c r="S1771" s="2">
        <v>77773700000</v>
      </c>
      <c r="T1771" s="2">
        <v>77584600000</v>
      </c>
      <c r="U1771" s="2">
        <v>77454700000</v>
      </c>
      <c r="V1771" s="2">
        <v>77274900000</v>
      </c>
      <c r="W1771" s="2">
        <v>77086000000</v>
      </c>
      <c r="X1771" s="2">
        <v>76930700000</v>
      </c>
      <c r="Y1771" s="2">
        <v>76854200000</v>
      </c>
      <c r="Z1771" s="2">
        <v>76856900000</v>
      </c>
      <c r="AA1771" s="2">
        <v>76784500000</v>
      </c>
      <c r="AB1771" s="2">
        <v>76521600000</v>
      </c>
      <c r="AC1771" s="2">
        <v>76399700000</v>
      </c>
      <c r="AD1771" s="2">
        <v>76359600000</v>
      </c>
      <c r="AE1771" s="2">
        <v>76318400000</v>
      </c>
      <c r="AF1771" s="2">
        <v>76226400000</v>
      </c>
    </row>
    <row r="1772" spans="1:32">
      <c r="A1772" t="s">
        <v>1694</v>
      </c>
      <c r="B1772" t="s">
        <v>19</v>
      </c>
      <c r="C1772" s="2">
        <v>11610300000</v>
      </c>
      <c r="D1772" s="2">
        <v>12441300000</v>
      </c>
      <c r="E1772" s="2">
        <v>12515200000</v>
      </c>
      <c r="F1772" s="2">
        <v>12421900000</v>
      </c>
      <c r="G1772" s="2">
        <v>12573600000</v>
      </c>
      <c r="H1772" s="2">
        <v>12704800000</v>
      </c>
      <c r="I1772" s="2">
        <v>12828800000</v>
      </c>
      <c r="J1772" s="2">
        <v>12957600000</v>
      </c>
      <c r="K1772" s="2">
        <v>13078800000</v>
      </c>
      <c r="L1772" s="2">
        <v>12647000000</v>
      </c>
      <c r="M1772" s="2">
        <v>12681200000</v>
      </c>
      <c r="N1772" s="2">
        <v>12728000000</v>
      </c>
      <c r="O1772" s="2">
        <v>12763900000</v>
      </c>
      <c r="P1772" s="2">
        <v>12798900000</v>
      </c>
      <c r="Q1772" s="2">
        <v>12832600000</v>
      </c>
      <c r="R1772" s="2">
        <v>12857900000</v>
      </c>
      <c r="S1772" s="2">
        <v>12878400000</v>
      </c>
      <c r="T1772" s="2">
        <v>12892900000</v>
      </c>
      <c r="U1772" s="2">
        <v>12916500000</v>
      </c>
      <c r="V1772" s="2">
        <v>12935100000</v>
      </c>
      <c r="W1772" s="2">
        <v>12953400000</v>
      </c>
      <c r="X1772" s="2">
        <v>12972600000</v>
      </c>
      <c r="Y1772" s="2">
        <v>12992400000</v>
      </c>
      <c r="Z1772" s="2">
        <v>13014100000</v>
      </c>
      <c r="AA1772" s="2">
        <v>13034900000</v>
      </c>
      <c r="AB1772" s="2">
        <v>13042600000</v>
      </c>
      <c r="AC1772" s="2">
        <v>13065400000</v>
      </c>
      <c r="AD1772" s="2">
        <v>13086000000</v>
      </c>
      <c r="AE1772" s="2">
        <v>13111700000</v>
      </c>
      <c r="AF1772" s="2">
        <v>13137100000</v>
      </c>
    </row>
    <row r="1773" spans="1:32">
      <c r="A1773" t="s">
        <v>1695</v>
      </c>
      <c r="B1773" t="s">
        <v>19</v>
      </c>
      <c r="C1773" s="2">
        <v>2691650000</v>
      </c>
      <c r="D1773" s="2">
        <v>2767130000</v>
      </c>
      <c r="E1773" s="2">
        <v>2769380000</v>
      </c>
      <c r="F1773" s="2">
        <v>2686200000</v>
      </c>
      <c r="G1773" s="2">
        <v>2772690000</v>
      </c>
      <c r="H1773" s="2">
        <v>2796520000</v>
      </c>
      <c r="I1773" s="2">
        <v>2816900000</v>
      </c>
      <c r="J1773" s="2">
        <v>2836540000</v>
      </c>
      <c r="K1773" s="2">
        <v>2852630000</v>
      </c>
      <c r="L1773" s="2">
        <v>2800090000</v>
      </c>
      <c r="M1773" s="2">
        <v>2806100000</v>
      </c>
      <c r="N1773" s="2">
        <v>2810040000</v>
      </c>
      <c r="O1773" s="2">
        <v>2810180000</v>
      </c>
      <c r="P1773" s="2">
        <v>2808020000</v>
      </c>
      <c r="Q1773" s="2">
        <v>2804290000</v>
      </c>
      <c r="R1773" s="2">
        <v>2800820000</v>
      </c>
      <c r="S1773" s="2">
        <v>2797160000</v>
      </c>
      <c r="T1773" s="2">
        <v>2789400000</v>
      </c>
      <c r="U1773" s="2">
        <v>2783700000</v>
      </c>
      <c r="V1773" s="2">
        <v>2776240000</v>
      </c>
      <c r="W1773" s="2">
        <v>2768440000</v>
      </c>
      <c r="X1773" s="2">
        <v>2761870000</v>
      </c>
      <c r="Y1773" s="2">
        <v>2757880000</v>
      </c>
      <c r="Z1773" s="2">
        <v>2756750000</v>
      </c>
      <c r="AA1773" s="2">
        <v>2753060000</v>
      </c>
      <c r="AB1773" s="2">
        <v>2742580000</v>
      </c>
      <c r="AC1773" s="2">
        <v>2736980000</v>
      </c>
      <c r="AD1773" s="2">
        <v>2734310000</v>
      </c>
      <c r="AE1773" s="2">
        <v>2731690000</v>
      </c>
      <c r="AF1773" s="2">
        <v>2727410000</v>
      </c>
    </row>
    <row r="1774" spans="1:32">
      <c r="A1774" t="s">
        <v>1696</v>
      </c>
      <c r="B1774" t="s">
        <v>19</v>
      </c>
      <c r="C1774" s="2">
        <v>46666900000</v>
      </c>
      <c r="D1774" s="2">
        <v>48323600000</v>
      </c>
      <c r="E1774" s="2">
        <v>48443300000</v>
      </c>
      <c r="F1774" s="2">
        <v>47054400000</v>
      </c>
      <c r="G1774" s="2">
        <v>48690600000</v>
      </c>
      <c r="H1774" s="2">
        <v>49132300000</v>
      </c>
      <c r="I1774" s="2">
        <v>49515300000</v>
      </c>
      <c r="J1774" s="2">
        <v>49883800000</v>
      </c>
      <c r="K1774" s="2">
        <v>50208500000</v>
      </c>
      <c r="L1774" s="2">
        <v>49102000000</v>
      </c>
      <c r="M1774" s="2">
        <v>49240400000</v>
      </c>
      <c r="N1774" s="2">
        <v>49337600000</v>
      </c>
      <c r="O1774" s="2">
        <v>49366000000</v>
      </c>
      <c r="P1774" s="2">
        <v>49350300000</v>
      </c>
      <c r="Q1774" s="2">
        <v>49306500000</v>
      </c>
      <c r="R1774" s="2">
        <v>49268400000</v>
      </c>
      <c r="S1774" s="2">
        <v>49228700000</v>
      </c>
      <c r="T1774" s="2">
        <v>49112100000</v>
      </c>
      <c r="U1774" s="2">
        <v>49033400000</v>
      </c>
      <c r="V1774" s="2">
        <v>48922700000</v>
      </c>
      <c r="W1774" s="2">
        <v>48806300000</v>
      </c>
      <c r="X1774" s="2">
        <v>48711200000</v>
      </c>
      <c r="Y1774" s="2">
        <v>48667600000</v>
      </c>
      <c r="Z1774" s="2">
        <v>48674600000</v>
      </c>
      <c r="AA1774" s="2">
        <v>48632900000</v>
      </c>
      <c r="AB1774" s="2">
        <v>48469700000</v>
      </c>
      <c r="AC1774" s="2">
        <v>48397000000</v>
      </c>
      <c r="AD1774" s="2">
        <v>48376600000</v>
      </c>
      <c r="AE1774" s="2">
        <v>48354900000</v>
      </c>
      <c r="AF1774" s="2">
        <v>48300000000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7382</v>
      </c>
      <c r="B1778" t="s">
        <v>19</v>
      </c>
      <c r="C1778" s="2">
        <v>7600000000000</v>
      </c>
      <c r="D1778" s="2">
        <v>7600000000000</v>
      </c>
      <c r="E1778" s="2">
        <v>8600000000000</v>
      </c>
      <c r="F1778" s="2">
        <v>7730000000000</v>
      </c>
      <c r="G1778" s="2">
        <v>7773000000000</v>
      </c>
      <c r="H1778" s="2">
        <v>7816000000000</v>
      </c>
      <c r="I1778" s="2">
        <v>7858000000000</v>
      </c>
      <c r="J1778" s="2">
        <v>7901000000000</v>
      </c>
      <c r="K1778" s="2">
        <v>7943000000000</v>
      </c>
      <c r="L1778" s="2">
        <v>7986000000000</v>
      </c>
      <c r="M1778" s="2">
        <v>8028000000000</v>
      </c>
      <c r="N1778" s="2">
        <v>8070000000000</v>
      </c>
      <c r="O1778" s="2">
        <v>8113000000000</v>
      </c>
      <c r="P1778" s="2">
        <v>8155000000000</v>
      </c>
      <c r="Q1778" s="2">
        <v>8196000000000</v>
      </c>
      <c r="R1778" s="2">
        <v>8236000000000</v>
      </c>
      <c r="S1778" s="2">
        <v>8274000000000</v>
      </c>
      <c r="T1778" s="2">
        <v>8312000000000</v>
      </c>
      <c r="U1778" s="2">
        <v>8348000000000</v>
      </c>
      <c r="V1778" s="2">
        <v>8383000000000</v>
      </c>
      <c r="W1778" s="2">
        <v>8417000000000</v>
      </c>
      <c r="X1778" s="2">
        <v>8450000000000</v>
      </c>
      <c r="Y1778" s="2">
        <v>8482000000000</v>
      </c>
      <c r="Z1778" s="2">
        <v>8513000000000</v>
      </c>
      <c r="AA1778" s="2">
        <v>8543000000000</v>
      </c>
      <c r="AB1778" s="2">
        <v>8572000000000</v>
      </c>
      <c r="AC1778" s="2">
        <v>8601000000000</v>
      </c>
      <c r="AD1778" s="2">
        <v>8629000000000</v>
      </c>
      <c r="AE1778" s="2">
        <v>8657000000000</v>
      </c>
      <c r="AF1778" s="2">
        <v>8684000000000</v>
      </c>
    </row>
    <row r="1779" spans="1:32">
      <c r="A1779" t="s">
        <v>7383</v>
      </c>
      <c r="B1779" t="s">
        <v>19</v>
      </c>
      <c r="C1779" s="2">
        <v>215800000000</v>
      </c>
      <c r="D1779" s="2">
        <v>215800000000</v>
      </c>
      <c r="E1779" s="2">
        <v>215800000000</v>
      </c>
      <c r="F1779" s="2">
        <v>244200000000</v>
      </c>
      <c r="G1779" s="2">
        <v>219500000000</v>
      </c>
      <c r="H1779" s="2">
        <v>220700000000</v>
      </c>
      <c r="I1779" s="2">
        <v>221900000000</v>
      </c>
      <c r="J1779" s="2">
        <v>223100000000</v>
      </c>
      <c r="K1779" s="2">
        <v>224300000000</v>
      </c>
      <c r="L1779" s="2">
        <v>225500000000</v>
      </c>
      <c r="M1779" s="2">
        <v>226700000000</v>
      </c>
      <c r="N1779" s="2">
        <v>227900000000</v>
      </c>
      <c r="O1779" s="2">
        <v>229100000000</v>
      </c>
      <c r="P1779" s="2">
        <v>230300000000</v>
      </c>
      <c r="Q1779" s="2">
        <v>231500000000</v>
      </c>
      <c r="R1779" s="2">
        <v>232700000000</v>
      </c>
      <c r="S1779" s="2">
        <v>233800000000</v>
      </c>
      <c r="T1779" s="2">
        <v>234900000000</v>
      </c>
      <c r="U1779" s="2">
        <v>236000000000</v>
      </c>
      <c r="V1779" s="2">
        <v>237000000000</v>
      </c>
      <c r="W1779" s="2">
        <v>238000000000</v>
      </c>
      <c r="X1779" s="2">
        <v>239000000000</v>
      </c>
      <c r="Y1779" s="2">
        <v>239900000000</v>
      </c>
      <c r="Z1779" s="2">
        <v>240800000000</v>
      </c>
      <c r="AA1779" s="2">
        <v>241700000000</v>
      </c>
      <c r="AB1779" s="2">
        <v>242500000000</v>
      </c>
      <c r="AC1779" s="2">
        <v>243400000000</v>
      </c>
      <c r="AD1779" s="2">
        <v>244200000000</v>
      </c>
      <c r="AE1779" s="2">
        <v>245000000000</v>
      </c>
      <c r="AF1779" s="2">
        <v>245800000000</v>
      </c>
    </row>
    <row r="1780" spans="1:32">
      <c r="A1780" t="s">
        <v>7384</v>
      </c>
      <c r="B1780" t="s">
        <v>19</v>
      </c>
      <c r="C1780" s="2">
        <v>4000000</v>
      </c>
      <c r="D1780" s="2">
        <v>4000000</v>
      </c>
      <c r="E1780" s="2">
        <v>4000000</v>
      </c>
      <c r="F1780" s="2">
        <v>4526000</v>
      </c>
      <c r="G1780" s="2">
        <v>4069000</v>
      </c>
      <c r="H1780" s="2">
        <v>4091000</v>
      </c>
      <c r="I1780" s="2">
        <v>4114000</v>
      </c>
      <c r="J1780" s="2">
        <v>4136000</v>
      </c>
      <c r="K1780" s="2">
        <v>4158000</v>
      </c>
      <c r="L1780" s="2">
        <v>4181000</v>
      </c>
      <c r="M1780" s="2">
        <v>4203000</v>
      </c>
      <c r="N1780" s="2">
        <v>4225000</v>
      </c>
      <c r="O1780" s="2">
        <v>4248000</v>
      </c>
      <c r="P1780" s="2">
        <v>4270000</v>
      </c>
      <c r="Q1780" s="2">
        <v>4292000</v>
      </c>
      <c r="R1780" s="2">
        <v>4314000</v>
      </c>
      <c r="S1780" s="2">
        <v>4335000</v>
      </c>
      <c r="T1780" s="2">
        <v>4355000</v>
      </c>
      <c r="U1780" s="2">
        <v>4375000</v>
      </c>
      <c r="V1780" s="2">
        <v>4394000</v>
      </c>
      <c r="W1780" s="2">
        <v>4412000</v>
      </c>
      <c r="X1780" s="2">
        <v>4430000</v>
      </c>
      <c r="Y1780" s="2">
        <v>4447000</v>
      </c>
      <c r="Z1780" s="2">
        <v>4464000</v>
      </c>
      <c r="AA1780" s="2">
        <v>4480000</v>
      </c>
      <c r="AB1780" s="2">
        <v>4496000</v>
      </c>
      <c r="AC1780" s="2">
        <v>4512000</v>
      </c>
      <c r="AD1780" s="2">
        <v>4527000</v>
      </c>
      <c r="AE1780" s="2">
        <v>4542000</v>
      </c>
      <c r="AF1780" s="2">
        <v>4556000</v>
      </c>
    </row>
    <row r="1781" spans="1:32">
      <c r="A1781" t="s">
        <v>7385</v>
      </c>
      <c r="B1781" t="s">
        <v>19</v>
      </c>
      <c r="C1781" s="2">
        <v>2000000</v>
      </c>
      <c r="D1781" s="2">
        <v>2000000</v>
      </c>
      <c r="E1781" s="2">
        <v>2000000</v>
      </c>
      <c r="F1781" s="2">
        <v>2263000</v>
      </c>
      <c r="G1781" s="2">
        <v>2034000</v>
      </c>
      <c r="H1781" s="2">
        <v>2046000</v>
      </c>
      <c r="I1781" s="2">
        <v>2057000</v>
      </c>
      <c r="J1781" s="2">
        <v>2068000</v>
      </c>
      <c r="K1781" s="2">
        <v>2079000</v>
      </c>
      <c r="L1781" s="2">
        <v>2090000</v>
      </c>
      <c r="M1781" s="2">
        <v>2101000</v>
      </c>
      <c r="N1781" s="2">
        <v>2113000</v>
      </c>
      <c r="O1781" s="2">
        <v>2124000</v>
      </c>
      <c r="P1781" s="2">
        <v>2135000</v>
      </c>
      <c r="Q1781" s="2">
        <v>2146000</v>
      </c>
      <c r="R1781" s="2">
        <v>2157000</v>
      </c>
      <c r="S1781" s="2">
        <v>2167000</v>
      </c>
      <c r="T1781" s="2">
        <v>2177000</v>
      </c>
      <c r="U1781" s="2">
        <v>2187000</v>
      </c>
      <c r="V1781" s="2">
        <v>2197000</v>
      </c>
      <c r="W1781" s="2">
        <v>2206000</v>
      </c>
      <c r="X1781" s="2">
        <v>2215000</v>
      </c>
      <c r="Y1781" s="2">
        <v>2224000</v>
      </c>
      <c r="Z1781" s="2">
        <v>2232000</v>
      </c>
      <c r="AA1781" s="2">
        <v>2240000</v>
      </c>
      <c r="AB1781" s="2">
        <v>2248000</v>
      </c>
      <c r="AC1781" s="2">
        <v>2256000</v>
      </c>
      <c r="AD1781" s="2">
        <v>2263000</v>
      </c>
      <c r="AE1781" s="2">
        <v>2271000</v>
      </c>
      <c r="AF1781" s="2">
        <v>2278000</v>
      </c>
    </row>
    <row r="1782" spans="1:32">
      <c r="A1782" t="s">
        <v>7386</v>
      </c>
      <c r="B1782" t="s">
        <v>19</v>
      </c>
      <c r="C1782" s="2">
        <v>84000000</v>
      </c>
      <c r="D1782" s="2">
        <v>84000000</v>
      </c>
      <c r="E1782" s="2">
        <v>84000000</v>
      </c>
      <c r="F1782" s="2">
        <v>95050000</v>
      </c>
      <c r="G1782" s="2">
        <v>85440000</v>
      </c>
      <c r="H1782" s="2">
        <v>85910000</v>
      </c>
      <c r="I1782" s="2">
        <v>86380000</v>
      </c>
      <c r="J1782" s="2">
        <v>86850000</v>
      </c>
      <c r="K1782" s="2">
        <v>87320000</v>
      </c>
      <c r="L1782" s="2">
        <v>87790000</v>
      </c>
      <c r="M1782" s="2">
        <v>88260000</v>
      </c>
      <c r="N1782" s="2">
        <v>88730000</v>
      </c>
      <c r="O1782" s="2">
        <v>89200000</v>
      </c>
      <c r="P1782" s="2">
        <v>89670000</v>
      </c>
      <c r="Q1782" s="2">
        <v>90130000</v>
      </c>
      <c r="R1782" s="2">
        <v>90590000</v>
      </c>
      <c r="S1782" s="2">
        <v>91030000</v>
      </c>
      <c r="T1782" s="2">
        <v>91450000</v>
      </c>
      <c r="U1782" s="2">
        <v>91870000</v>
      </c>
      <c r="V1782" s="2">
        <v>92260000</v>
      </c>
      <c r="W1782" s="2">
        <v>92650000</v>
      </c>
      <c r="X1782" s="2">
        <v>93030000</v>
      </c>
      <c r="Y1782" s="2">
        <v>93390000</v>
      </c>
      <c r="Z1782" s="2">
        <v>93740000</v>
      </c>
      <c r="AA1782" s="2">
        <v>94090000</v>
      </c>
      <c r="AB1782" s="2">
        <v>94420000</v>
      </c>
      <c r="AC1782" s="2">
        <v>94740000</v>
      </c>
      <c r="AD1782" s="2">
        <v>95060000</v>
      </c>
      <c r="AE1782" s="2">
        <v>95380000</v>
      </c>
      <c r="AF1782" s="2">
        <v>95680000</v>
      </c>
    </row>
    <row r="1783" spans="1:32">
      <c r="A1783" t="s">
        <v>7387</v>
      </c>
      <c r="B1783" t="s">
        <v>19</v>
      </c>
      <c r="C1783" s="2">
        <v>38000000</v>
      </c>
      <c r="D1783" s="2">
        <v>38000000</v>
      </c>
      <c r="E1783" s="2">
        <v>38000000</v>
      </c>
      <c r="F1783" s="2">
        <v>43000000</v>
      </c>
      <c r="G1783" s="2">
        <v>38650000</v>
      </c>
      <c r="H1783" s="2">
        <v>38870000</v>
      </c>
      <c r="I1783" s="2">
        <v>39080000</v>
      </c>
      <c r="J1783" s="2">
        <v>39290000</v>
      </c>
      <c r="K1783" s="2">
        <v>39500000</v>
      </c>
      <c r="L1783" s="2">
        <v>39720000</v>
      </c>
      <c r="M1783" s="2">
        <v>39930000</v>
      </c>
      <c r="N1783" s="2">
        <v>40140000</v>
      </c>
      <c r="O1783" s="2">
        <v>40350000</v>
      </c>
      <c r="P1783" s="2">
        <v>40560000</v>
      </c>
      <c r="Q1783" s="2">
        <v>40770000</v>
      </c>
      <c r="R1783" s="2">
        <v>40980000</v>
      </c>
      <c r="S1783" s="2">
        <v>41180000</v>
      </c>
      <c r="T1783" s="2">
        <v>41370000</v>
      </c>
      <c r="U1783" s="2">
        <v>41560000</v>
      </c>
      <c r="V1783" s="2">
        <v>41740000</v>
      </c>
      <c r="W1783" s="2">
        <v>41910000</v>
      </c>
      <c r="X1783" s="2">
        <v>42080000</v>
      </c>
      <c r="Y1783" s="2">
        <v>42250000</v>
      </c>
      <c r="Z1783" s="2">
        <v>42410000</v>
      </c>
      <c r="AA1783" s="2">
        <v>42560000</v>
      </c>
      <c r="AB1783" s="2">
        <v>42710000</v>
      </c>
      <c r="AC1783" s="2">
        <v>42860000</v>
      </c>
      <c r="AD1783" s="2">
        <v>43000000</v>
      </c>
      <c r="AE1783" s="2">
        <v>43150000</v>
      </c>
      <c r="AF1783" s="2">
        <v>43280000</v>
      </c>
    </row>
    <row r="1784" spans="1:32">
      <c r="A1784" t="s">
        <v>7388</v>
      </c>
      <c r="B1784" t="s">
        <v>19</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7389</v>
      </c>
      <c r="B1785" t="s">
        <v>19</v>
      </c>
      <c r="C1785" s="2">
        <v>1000000</v>
      </c>
      <c r="D1785" s="2">
        <v>1000000</v>
      </c>
      <c r="E1785" s="2">
        <v>1000000</v>
      </c>
      <c r="F1785" s="2">
        <v>1132000</v>
      </c>
      <c r="G1785" s="2">
        <v>1017000</v>
      </c>
      <c r="H1785" s="2">
        <v>1023000</v>
      </c>
      <c r="I1785" s="2">
        <v>1028000</v>
      </c>
      <c r="J1785" s="2">
        <v>1034000</v>
      </c>
      <c r="K1785" s="2">
        <v>1040000</v>
      </c>
      <c r="L1785" s="2">
        <v>1045000</v>
      </c>
      <c r="M1785" s="2">
        <v>1051000</v>
      </c>
      <c r="N1785" s="2">
        <v>1056000</v>
      </c>
      <c r="O1785" s="2">
        <v>1062000</v>
      </c>
      <c r="P1785" s="2">
        <v>1067000</v>
      </c>
      <c r="Q1785" s="2">
        <v>1073000</v>
      </c>
      <c r="R1785" s="2">
        <v>1078000</v>
      </c>
      <c r="S1785" s="2">
        <v>1084000</v>
      </c>
      <c r="T1785" s="2">
        <v>1089000</v>
      </c>
      <c r="U1785" s="2">
        <v>1094000</v>
      </c>
      <c r="V1785" s="2">
        <v>1098000</v>
      </c>
      <c r="W1785" s="2">
        <v>1103000</v>
      </c>
      <c r="X1785" s="2">
        <v>1107000</v>
      </c>
      <c r="Y1785" s="2">
        <v>1112000</v>
      </c>
      <c r="Z1785" s="2">
        <v>1116000</v>
      </c>
      <c r="AA1785" s="2">
        <v>1120000</v>
      </c>
      <c r="AB1785" s="2">
        <v>1124000</v>
      </c>
      <c r="AC1785" s="2">
        <v>1128000</v>
      </c>
      <c r="AD1785" s="2">
        <v>1132000</v>
      </c>
      <c r="AE1785" s="2">
        <v>1135000</v>
      </c>
      <c r="AF1785" s="2">
        <v>1139000</v>
      </c>
    </row>
    <row r="1786" spans="1:32">
      <c r="A1786" t="s">
        <v>7390</v>
      </c>
      <c r="B1786" t="s">
        <v>19</v>
      </c>
      <c r="C1786" s="2">
        <v>12000000</v>
      </c>
      <c r="D1786" s="2">
        <v>12000000</v>
      </c>
      <c r="E1786" s="2">
        <v>12000000</v>
      </c>
      <c r="F1786" s="2">
        <v>13580000</v>
      </c>
      <c r="G1786" s="2">
        <v>12210000</v>
      </c>
      <c r="H1786" s="2">
        <v>12270000</v>
      </c>
      <c r="I1786" s="2">
        <v>12340000</v>
      </c>
      <c r="J1786" s="2">
        <v>12410000</v>
      </c>
      <c r="K1786" s="2">
        <v>12470000</v>
      </c>
      <c r="L1786" s="2">
        <v>12540000</v>
      </c>
      <c r="M1786" s="2">
        <v>12610000</v>
      </c>
      <c r="N1786" s="2">
        <v>12680000</v>
      </c>
      <c r="O1786" s="2">
        <v>12740000</v>
      </c>
      <c r="P1786" s="2">
        <v>12810000</v>
      </c>
      <c r="Q1786" s="2">
        <v>12880000</v>
      </c>
      <c r="R1786" s="2">
        <v>12940000</v>
      </c>
      <c r="S1786" s="2">
        <v>13000000</v>
      </c>
      <c r="T1786" s="2">
        <v>13060000</v>
      </c>
      <c r="U1786" s="2">
        <v>13120000</v>
      </c>
      <c r="V1786" s="2">
        <v>13180000</v>
      </c>
      <c r="W1786" s="2">
        <v>13240000</v>
      </c>
      <c r="X1786" s="2">
        <v>13290000</v>
      </c>
      <c r="Y1786" s="2">
        <v>13340000</v>
      </c>
      <c r="Z1786" s="2">
        <v>13390000</v>
      </c>
      <c r="AA1786" s="2">
        <v>13440000</v>
      </c>
      <c r="AB1786" s="2">
        <v>13490000</v>
      </c>
      <c r="AC1786" s="2">
        <v>13530000</v>
      </c>
      <c r="AD1786" s="2">
        <v>13580000</v>
      </c>
      <c r="AE1786" s="2">
        <v>13630000</v>
      </c>
      <c r="AF1786" s="2">
        <v>13670000</v>
      </c>
    </row>
    <row r="1787" spans="1:32">
      <c r="A1787" t="s">
        <v>7391</v>
      </c>
      <c r="B1787" t="s">
        <v>19</v>
      </c>
      <c r="C1787" s="2">
        <v>10060000000000</v>
      </c>
      <c r="D1787" s="2">
        <v>10060000000000</v>
      </c>
      <c r="E1787" s="2">
        <v>9798000000000</v>
      </c>
      <c r="F1787" s="2">
        <v>9823000000000</v>
      </c>
      <c r="G1787" s="2">
        <v>9790000000000</v>
      </c>
      <c r="H1787" s="2">
        <v>9632000000000</v>
      </c>
      <c r="I1787" s="2">
        <v>9507000000000</v>
      </c>
      <c r="J1787" s="2">
        <v>9492000000000</v>
      </c>
      <c r="K1787" s="2">
        <v>9477000000000</v>
      </c>
      <c r="L1787" s="2">
        <v>9550000000000</v>
      </c>
      <c r="M1787" s="2">
        <v>9700000000000</v>
      </c>
      <c r="N1787" s="2">
        <v>9753000000000</v>
      </c>
      <c r="O1787" s="2">
        <v>9849000000000</v>
      </c>
      <c r="P1787" s="2">
        <v>9971000000000</v>
      </c>
      <c r="Q1787" s="2">
        <v>10210000000000</v>
      </c>
      <c r="R1787" s="2">
        <v>10210000000000</v>
      </c>
      <c r="S1787" s="2">
        <v>10200000000000</v>
      </c>
      <c r="T1787" s="2">
        <v>10190000000000</v>
      </c>
      <c r="U1787" s="2">
        <v>10170000000000</v>
      </c>
      <c r="V1787" s="2">
        <v>10160000000000</v>
      </c>
      <c r="W1787" s="2">
        <v>10150000000000</v>
      </c>
      <c r="X1787" s="2">
        <v>10120000000000</v>
      </c>
      <c r="Y1787" s="2">
        <v>10090000000000</v>
      </c>
      <c r="Z1787" s="2">
        <v>10070000000000</v>
      </c>
      <c r="AA1787" s="2">
        <v>10040000000000</v>
      </c>
      <c r="AB1787" s="2">
        <v>10010000000000</v>
      </c>
      <c r="AC1787" s="2">
        <v>9980000000000</v>
      </c>
      <c r="AD1787" s="2">
        <v>9946000000000</v>
      </c>
      <c r="AE1787" s="2">
        <v>9912000000000</v>
      </c>
      <c r="AF1787" s="2">
        <v>9878000000000</v>
      </c>
    </row>
    <row r="1788" spans="1:32">
      <c r="A1788" t="s">
        <v>7392</v>
      </c>
      <c r="B1788" t="s">
        <v>19</v>
      </c>
      <c r="C1788" s="2">
        <v>1190000000000</v>
      </c>
      <c r="D1788" s="2">
        <v>1190000000000</v>
      </c>
      <c r="E1788" s="2">
        <v>1152000000000</v>
      </c>
      <c r="F1788" s="2">
        <v>1200000000000</v>
      </c>
      <c r="G1788" s="2">
        <v>1208000000000</v>
      </c>
      <c r="H1788" s="2">
        <v>1202000000000</v>
      </c>
      <c r="I1788" s="2">
        <v>1201000000000</v>
      </c>
      <c r="J1788" s="2">
        <v>1213000000000</v>
      </c>
      <c r="K1788" s="2">
        <v>1225000000000</v>
      </c>
      <c r="L1788" s="2">
        <v>1247000000000</v>
      </c>
      <c r="M1788" s="2">
        <v>1279000000000</v>
      </c>
      <c r="N1788" s="2">
        <v>1290000000000</v>
      </c>
      <c r="O1788" s="2">
        <v>1306000000000</v>
      </c>
      <c r="P1788" s="2">
        <v>1325000000000</v>
      </c>
      <c r="Q1788" s="2">
        <v>1358000000000</v>
      </c>
      <c r="R1788" s="2">
        <v>1363000000000</v>
      </c>
      <c r="S1788" s="2">
        <v>1367000000000</v>
      </c>
      <c r="T1788" s="2">
        <v>1371000000000</v>
      </c>
      <c r="U1788" s="2">
        <v>1375000000000</v>
      </c>
      <c r="V1788" s="2">
        <v>1379000000000</v>
      </c>
      <c r="W1788" s="2">
        <v>1383000000000</v>
      </c>
      <c r="X1788" s="2">
        <v>1387000000000</v>
      </c>
      <c r="Y1788" s="2">
        <v>1390000000000</v>
      </c>
      <c r="Z1788" s="2">
        <v>1394000000000</v>
      </c>
      <c r="AA1788" s="2">
        <v>1397000000000</v>
      </c>
      <c r="AB1788" s="2">
        <v>1400000000000</v>
      </c>
      <c r="AC1788" s="2">
        <v>1403000000000</v>
      </c>
      <c r="AD1788" s="2">
        <v>1406000000000</v>
      </c>
      <c r="AE1788" s="2">
        <v>1410000000000</v>
      </c>
      <c r="AF1788" s="2">
        <v>1413000000000</v>
      </c>
    </row>
    <row r="1789" spans="1:32">
      <c r="A1789" t="s">
        <v>7393</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7394</v>
      </c>
      <c r="B1790" t="s">
        <v>19</v>
      </c>
      <c r="C1790" s="2">
        <v>2500000000000</v>
      </c>
      <c r="D1790" s="2">
        <v>2500000000000</v>
      </c>
      <c r="E1790" s="2">
        <v>2500000000000</v>
      </c>
      <c r="F1790" s="2">
        <v>2277000000000</v>
      </c>
      <c r="G1790" s="2">
        <v>2362000000000</v>
      </c>
      <c r="H1790" s="2">
        <v>2206000000000</v>
      </c>
      <c r="I1790" s="2">
        <v>2103000000000</v>
      </c>
      <c r="J1790" s="2">
        <v>2023000000000</v>
      </c>
      <c r="K1790" s="2">
        <v>1962000000000</v>
      </c>
      <c r="L1790" s="2">
        <v>1946000000000</v>
      </c>
      <c r="M1790" s="2">
        <v>1878000000000</v>
      </c>
      <c r="N1790" s="2">
        <v>1853000000000</v>
      </c>
      <c r="O1790" s="2">
        <v>1852000000000</v>
      </c>
      <c r="P1790" s="2">
        <v>1831000000000</v>
      </c>
      <c r="Q1790" s="2">
        <v>1804000000000</v>
      </c>
      <c r="R1790" s="2">
        <v>1785000000000</v>
      </c>
      <c r="S1790" s="2">
        <v>1764000000000</v>
      </c>
      <c r="T1790" s="2">
        <v>1761000000000</v>
      </c>
      <c r="U1790" s="2">
        <v>1685000000000</v>
      </c>
      <c r="V1790" s="2">
        <v>1644000000000</v>
      </c>
      <c r="W1790" s="2">
        <v>1599000000000</v>
      </c>
      <c r="X1790" s="2">
        <v>1573000000000</v>
      </c>
      <c r="Y1790" s="2">
        <v>1568000000000</v>
      </c>
      <c r="Z1790" s="2">
        <v>1549000000000</v>
      </c>
      <c r="AA1790" s="2">
        <v>1532000000000</v>
      </c>
      <c r="AB1790" s="2">
        <v>1544000000000</v>
      </c>
      <c r="AC1790" s="2">
        <v>1533000000000</v>
      </c>
      <c r="AD1790" s="2">
        <v>1515000000000</v>
      </c>
      <c r="AE1790" s="2">
        <v>1471000000000</v>
      </c>
      <c r="AF1790" s="2">
        <v>1461000000000</v>
      </c>
    </row>
    <row r="1791" spans="1:32">
      <c r="A1791" t="s">
        <v>7395</v>
      </c>
      <c r="B1791" t="s">
        <v>19</v>
      </c>
      <c r="C1791" s="2">
        <v>1073000000</v>
      </c>
      <c r="D1791" s="2">
        <v>1073000000</v>
      </c>
      <c r="E1791" s="2">
        <v>1073000000</v>
      </c>
      <c r="F1791" s="2">
        <v>1073000000</v>
      </c>
      <c r="G1791" s="2">
        <v>977100000</v>
      </c>
      <c r="H1791" s="2">
        <v>1014000000</v>
      </c>
      <c r="I1791" s="2">
        <v>946800000</v>
      </c>
      <c r="J1791" s="2">
        <v>902800000</v>
      </c>
      <c r="K1791" s="2">
        <v>868100000</v>
      </c>
      <c r="L1791" s="2">
        <v>842300000</v>
      </c>
      <c r="M1791" s="2">
        <v>835200000</v>
      </c>
      <c r="N1791" s="2">
        <v>806000000</v>
      </c>
      <c r="O1791" s="2">
        <v>795500000</v>
      </c>
      <c r="P1791" s="2">
        <v>794900000</v>
      </c>
      <c r="Q1791" s="2">
        <v>785700000</v>
      </c>
      <c r="R1791" s="2">
        <v>774400000</v>
      </c>
      <c r="S1791" s="2">
        <v>766200000</v>
      </c>
      <c r="T1791" s="2">
        <v>757000000</v>
      </c>
      <c r="U1791" s="2">
        <v>755600000</v>
      </c>
      <c r="V1791" s="2">
        <v>723100000</v>
      </c>
      <c r="W1791" s="2">
        <v>705400000</v>
      </c>
      <c r="X1791" s="2">
        <v>686400000</v>
      </c>
      <c r="Y1791" s="2">
        <v>675000000</v>
      </c>
      <c r="Z1791" s="2">
        <v>673200000</v>
      </c>
      <c r="AA1791" s="2">
        <v>665000000</v>
      </c>
      <c r="AB1791" s="2">
        <v>657500000</v>
      </c>
      <c r="AC1791" s="2">
        <v>662500000</v>
      </c>
      <c r="AD1791" s="2">
        <v>658000000</v>
      </c>
      <c r="AE1791" s="2">
        <v>650300000</v>
      </c>
      <c r="AF1791" s="2">
        <v>631400000</v>
      </c>
    </row>
    <row r="1792" spans="1:32">
      <c r="A1792" t="s">
        <v>7396</v>
      </c>
      <c r="B1792" t="s">
        <v>19</v>
      </c>
      <c r="C1792" s="2">
        <v>15760000000</v>
      </c>
      <c r="D1792" s="2">
        <v>15760000000</v>
      </c>
      <c r="E1792" s="2">
        <v>15760000000</v>
      </c>
      <c r="F1792" s="2">
        <v>15760000000</v>
      </c>
      <c r="G1792" s="2">
        <v>14350000000</v>
      </c>
      <c r="H1792" s="2">
        <v>14890000000</v>
      </c>
      <c r="I1792" s="2">
        <v>13900000000</v>
      </c>
      <c r="J1792" s="2">
        <v>13260000000</v>
      </c>
      <c r="K1792" s="2">
        <v>12750000000</v>
      </c>
      <c r="L1792" s="2">
        <v>12370000000</v>
      </c>
      <c r="M1792" s="2">
        <v>12260000000</v>
      </c>
      <c r="N1792" s="2">
        <v>11840000000</v>
      </c>
      <c r="O1792" s="2">
        <v>11680000000</v>
      </c>
      <c r="P1792" s="2">
        <v>11670000000</v>
      </c>
      <c r="Q1792" s="2">
        <v>11540000000</v>
      </c>
      <c r="R1792" s="2">
        <v>11370000000</v>
      </c>
      <c r="S1792" s="2">
        <v>11250000000</v>
      </c>
      <c r="T1792" s="2">
        <v>11120000000</v>
      </c>
      <c r="U1792" s="2">
        <v>11100000000</v>
      </c>
      <c r="V1792" s="2">
        <v>10620000000</v>
      </c>
      <c r="W1792" s="2">
        <v>10360000000</v>
      </c>
      <c r="X1792" s="2">
        <v>10080000000</v>
      </c>
      <c r="Y1792" s="2">
        <v>9912000000</v>
      </c>
      <c r="Z1792" s="2">
        <v>9885000000</v>
      </c>
      <c r="AA1792" s="2">
        <v>9766000000</v>
      </c>
      <c r="AB1792" s="2">
        <v>9656000000</v>
      </c>
      <c r="AC1792" s="2">
        <v>9729000000</v>
      </c>
      <c r="AD1792" s="2">
        <v>9663000000</v>
      </c>
      <c r="AE1792" s="2">
        <v>9550000000</v>
      </c>
      <c r="AF1792" s="2">
        <v>9272000000</v>
      </c>
    </row>
    <row r="1793" spans="1:32">
      <c r="A1793" t="s">
        <v>7397</v>
      </c>
      <c r="B1793" t="s">
        <v>19</v>
      </c>
      <c r="C1793" s="2">
        <v>4185000000</v>
      </c>
      <c r="D1793" s="2">
        <v>4185000000</v>
      </c>
      <c r="E1793" s="2">
        <v>4185000000</v>
      </c>
      <c r="F1793" s="2">
        <v>4185000000</v>
      </c>
      <c r="G1793" s="2">
        <v>3811000000</v>
      </c>
      <c r="H1793" s="2">
        <v>3954000000</v>
      </c>
      <c r="I1793" s="2">
        <v>3693000000</v>
      </c>
      <c r="J1793" s="2">
        <v>3521000000</v>
      </c>
      <c r="K1793" s="2">
        <v>3386000000</v>
      </c>
      <c r="L1793" s="2">
        <v>3285000000</v>
      </c>
      <c r="M1793" s="2">
        <v>3257000000</v>
      </c>
      <c r="N1793" s="2">
        <v>3144000000</v>
      </c>
      <c r="O1793" s="2">
        <v>3103000000</v>
      </c>
      <c r="P1793" s="2">
        <v>3100000000</v>
      </c>
      <c r="Q1793" s="2">
        <v>3064000000</v>
      </c>
      <c r="R1793" s="2">
        <v>3021000000</v>
      </c>
      <c r="S1793" s="2">
        <v>2989000000</v>
      </c>
      <c r="T1793" s="2">
        <v>2952000000</v>
      </c>
      <c r="U1793" s="2">
        <v>2947000000</v>
      </c>
      <c r="V1793" s="2">
        <v>2820000000</v>
      </c>
      <c r="W1793" s="2">
        <v>2751000000</v>
      </c>
      <c r="X1793" s="2">
        <v>2677000000</v>
      </c>
      <c r="Y1793" s="2">
        <v>2633000000</v>
      </c>
      <c r="Z1793" s="2">
        <v>2626000000</v>
      </c>
      <c r="AA1793" s="2">
        <v>2594000000</v>
      </c>
      <c r="AB1793" s="2">
        <v>2564000000</v>
      </c>
      <c r="AC1793" s="2">
        <v>2584000000</v>
      </c>
      <c r="AD1793" s="2">
        <v>2566000000</v>
      </c>
      <c r="AE1793" s="2">
        <v>2536000000</v>
      </c>
      <c r="AF1793" s="2">
        <v>2463000000</v>
      </c>
    </row>
    <row r="1794" spans="1:32">
      <c r="A1794" t="s">
        <v>7398</v>
      </c>
      <c r="B1794" t="s">
        <v>19</v>
      </c>
      <c r="C1794" s="2">
        <v>369200000000</v>
      </c>
      <c r="D1794" s="2">
        <v>369200000000</v>
      </c>
      <c r="E1794" s="2">
        <v>369200000000</v>
      </c>
      <c r="F1794" s="2">
        <v>369200000000</v>
      </c>
      <c r="G1794" s="2">
        <v>336300000000</v>
      </c>
      <c r="H1794" s="2">
        <v>348900000000</v>
      </c>
      <c r="I1794" s="2">
        <v>325800000000</v>
      </c>
      <c r="J1794" s="2">
        <v>310700000000</v>
      </c>
      <c r="K1794" s="2">
        <v>298700000000</v>
      </c>
      <c r="L1794" s="2">
        <v>289800000000</v>
      </c>
      <c r="M1794" s="2">
        <v>287400000000</v>
      </c>
      <c r="N1794" s="2">
        <v>277400000000</v>
      </c>
      <c r="O1794" s="2">
        <v>273700000000</v>
      </c>
      <c r="P1794" s="2">
        <v>273500000000</v>
      </c>
      <c r="Q1794" s="2">
        <v>270400000000</v>
      </c>
      <c r="R1794" s="2">
        <v>266500000000</v>
      </c>
      <c r="S1794" s="2">
        <v>263700000000</v>
      </c>
      <c r="T1794" s="2">
        <v>260500000000</v>
      </c>
      <c r="U1794" s="2">
        <v>260000000000</v>
      </c>
      <c r="V1794" s="2">
        <v>248800000000</v>
      </c>
      <c r="W1794" s="2">
        <v>242800000000</v>
      </c>
      <c r="X1794" s="2">
        <v>236200000000</v>
      </c>
      <c r="Y1794" s="2">
        <v>232300000000</v>
      </c>
      <c r="Z1794" s="2">
        <v>231600000000</v>
      </c>
      <c r="AA1794" s="2">
        <v>228800000000</v>
      </c>
      <c r="AB1794" s="2">
        <v>226300000000</v>
      </c>
      <c r="AC1794" s="2">
        <v>228000000000</v>
      </c>
      <c r="AD1794" s="2">
        <v>226400000000</v>
      </c>
      <c r="AE1794" s="2">
        <v>223800000000</v>
      </c>
      <c r="AF1794" s="2">
        <v>217300000000</v>
      </c>
    </row>
    <row r="1795" spans="1:32">
      <c r="A1795" t="s">
        <v>7399</v>
      </c>
      <c r="B1795" t="s">
        <v>19</v>
      </c>
      <c r="C1795" s="2">
        <v>49070000000</v>
      </c>
      <c r="D1795" s="2">
        <v>49070000000</v>
      </c>
      <c r="E1795" s="2">
        <v>49070000000</v>
      </c>
      <c r="F1795" s="2">
        <v>49070000000</v>
      </c>
      <c r="G1795" s="2">
        <v>44690000000</v>
      </c>
      <c r="H1795" s="2">
        <v>46370000000</v>
      </c>
      <c r="I1795" s="2">
        <v>43300000000</v>
      </c>
      <c r="J1795" s="2">
        <v>41290000000</v>
      </c>
      <c r="K1795" s="2">
        <v>39700000000</v>
      </c>
      <c r="L1795" s="2">
        <v>38520000000</v>
      </c>
      <c r="M1795" s="2">
        <v>38200000000</v>
      </c>
      <c r="N1795" s="2">
        <v>36860000000</v>
      </c>
      <c r="O1795" s="2">
        <v>36380000000</v>
      </c>
      <c r="P1795" s="2">
        <v>36350000000</v>
      </c>
      <c r="Q1795" s="2">
        <v>35930000000</v>
      </c>
      <c r="R1795" s="2">
        <v>35420000000</v>
      </c>
      <c r="S1795" s="2">
        <v>35040000000</v>
      </c>
      <c r="T1795" s="2">
        <v>34620000000</v>
      </c>
      <c r="U1795" s="2">
        <v>34560000000</v>
      </c>
      <c r="V1795" s="2">
        <v>33070000000</v>
      </c>
      <c r="W1795" s="2">
        <v>32260000000</v>
      </c>
      <c r="X1795" s="2">
        <v>31390000000</v>
      </c>
      <c r="Y1795" s="2">
        <v>30870000000</v>
      </c>
      <c r="Z1795" s="2">
        <v>30790000000</v>
      </c>
      <c r="AA1795" s="2">
        <v>30410000000</v>
      </c>
      <c r="AB1795" s="2">
        <v>30070000000</v>
      </c>
      <c r="AC1795" s="2">
        <v>30300000000</v>
      </c>
      <c r="AD1795" s="2">
        <v>30090000000</v>
      </c>
      <c r="AE1795" s="2">
        <v>29740000000</v>
      </c>
      <c r="AF1795" s="2">
        <v>28880000000</v>
      </c>
    </row>
    <row r="1796" spans="1:32">
      <c r="A1796" t="s">
        <v>7400</v>
      </c>
      <c r="B1796" t="s">
        <v>19</v>
      </c>
      <c r="C1796" s="2">
        <v>669000000</v>
      </c>
      <c r="D1796" s="2">
        <v>669000000</v>
      </c>
      <c r="E1796" s="2">
        <v>669000000</v>
      </c>
      <c r="F1796" s="2">
        <v>669000000</v>
      </c>
      <c r="G1796" s="2">
        <v>609200000</v>
      </c>
      <c r="H1796" s="2">
        <v>632100000</v>
      </c>
      <c r="I1796" s="2">
        <v>590300000</v>
      </c>
      <c r="J1796" s="2">
        <v>562900000</v>
      </c>
      <c r="K1796" s="2">
        <v>541300000</v>
      </c>
      <c r="L1796" s="2">
        <v>525100000</v>
      </c>
      <c r="M1796" s="2">
        <v>520700000</v>
      </c>
      <c r="N1796" s="2">
        <v>502600000</v>
      </c>
      <c r="O1796" s="2">
        <v>496000000</v>
      </c>
      <c r="P1796" s="2">
        <v>495600000</v>
      </c>
      <c r="Q1796" s="2">
        <v>489900000</v>
      </c>
      <c r="R1796" s="2">
        <v>482800000</v>
      </c>
      <c r="S1796" s="2">
        <v>477700000</v>
      </c>
      <c r="T1796" s="2">
        <v>472000000</v>
      </c>
      <c r="U1796" s="2">
        <v>471100000</v>
      </c>
      <c r="V1796" s="2">
        <v>450800000</v>
      </c>
      <c r="W1796" s="2">
        <v>439800000</v>
      </c>
      <c r="X1796" s="2">
        <v>427900000</v>
      </c>
      <c r="Y1796" s="2">
        <v>420800000</v>
      </c>
      <c r="Z1796" s="2">
        <v>419700000</v>
      </c>
      <c r="AA1796" s="2">
        <v>414600000</v>
      </c>
      <c r="AB1796" s="2">
        <v>409900000</v>
      </c>
      <c r="AC1796" s="2">
        <v>413100000</v>
      </c>
      <c r="AD1796" s="2">
        <v>410300000</v>
      </c>
      <c r="AE1796" s="2">
        <v>405500000</v>
      </c>
      <c r="AF1796" s="2">
        <v>393700000</v>
      </c>
    </row>
    <row r="1797" spans="1:32">
      <c r="A1797" t="s">
        <v>7401</v>
      </c>
      <c r="B1797" t="s">
        <v>19</v>
      </c>
      <c r="C1797" s="2">
        <v>41000000</v>
      </c>
      <c r="D1797" s="2">
        <v>41000000</v>
      </c>
      <c r="E1797" s="2">
        <v>41000000</v>
      </c>
      <c r="F1797" s="2">
        <v>41000000</v>
      </c>
      <c r="G1797" s="2">
        <v>37340000</v>
      </c>
      <c r="H1797" s="2">
        <v>38740000</v>
      </c>
      <c r="I1797" s="2">
        <v>36180000</v>
      </c>
      <c r="J1797" s="2">
        <v>34500000</v>
      </c>
      <c r="K1797" s="2">
        <v>33170000</v>
      </c>
      <c r="L1797" s="2">
        <v>32180000</v>
      </c>
      <c r="M1797" s="2">
        <v>31910000</v>
      </c>
      <c r="N1797" s="2">
        <v>30800000</v>
      </c>
      <c r="O1797" s="2">
        <v>30400000</v>
      </c>
      <c r="P1797" s="2">
        <v>30370000</v>
      </c>
      <c r="Q1797" s="2">
        <v>30020000</v>
      </c>
      <c r="R1797" s="2">
        <v>29590000</v>
      </c>
      <c r="S1797" s="2">
        <v>29280000</v>
      </c>
      <c r="T1797" s="2">
        <v>28920000</v>
      </c>
      <c r="U1797" s="2">
        <v>28870000</v>
      </c>
      <c r="V1797" s="2">
        <v>27630000</v>
      </c>
      <c r="W1797" s="2">
        <v>26960000</v>
      </c>
      <c r="X1797" s="2">
        <v>26230000</v>
      </c>
      <c r="Y1797" s="2">
        <v>25790000</v>
      </c>
      <c r="Z1797" s="2">
        <v>25720000</v>
      </c>
      <c r="AA1797" s="2">
        <v>25410000</v>
      </c>
      <c r="AB1797" s="2">
        <v>25120000</v>
      </c>
      <c r="AC1797" s="2">
        <v>25320000</v>
      </c>
      <c r="AD1797" s="2">
        <v>25140000</v>
      </c>
      <c r="AE1797" s="2">
        <v>24850000</v>
      </c>
      <c r="AF1797" s="2">
        <v>24130000</v>
      </c>
    </row>
    <row r="1798" spans="1:32">
      <c r="A1798" t="s">
        <v>7402</v>
      </c>
      <c r="B1798" t="s">
        <v>19</v>
      </c>
      <c r="C1798" s="2">
        <v>319000000</v>
      </c>
      <c r="D1798" s="2">
        <v>319000000</v>
      </c>
      <c r="E1798" s="2">
        <v>319000000</v>
      </c>
      <c r="F1798" s="2">
        <v>319000000</v>
      </c>
      <c r="G1798" s="2">
        <v>290500000</v>
      </c>
      <c r="H1798" s="2">
        <v>301400000</v>
      </c>
      <c r="I1798" s="2">
        <v>281500000</v>
      </c>
      <c r="J1798" s="2">
        <v>268400000</v>
      </c>
      <c r="K1798" s="2">
        <v>258100000</v>
      </c>
      <c r="L1798" s="2">
        <v>250400000</v>
      </c>
      <c r="M1798" s="2">
        <v>248300000</v>
      </c>
      <c r="N1798" s="2">
        <v>239600000</v>
      </c>
      <c r="O1798" s="2">
        <v>236500000</v>
      </c>
      <c r="P1798" s="2">
        <v>236300000</v>
      </c>
      <c r="Q1798" s="2">
        <v>233600000</v>
      </c>
      <c r="R1798" s="2">
        <v>230200000</v>
      </c>
      <c r="S1798" s="2">
        <v>227800000</v>
      </c>
      <c r="T1798" s="2">
        <v>225000000</v>
      </c>
      <c r="U1798" s="2">
        <v>224600000</v>
      </c>
      <c r="V1798" s="2">
        <v>215000000</v>
      </c>
      <c r="W1798" s="2">
        <v>209700000</v>
      </c>
      <c r="X1798" s="2">
        <v>204100000</v>
      </c>
      <c r="Y1798" s="2">
        <v>200700000</v>
      </c>
      <c r="Z1798" s="2">
        <v>200100000</v>
      </c>
      <c r="AA1798" s="2">
        <v>197700000</v>
      </c>
      <c r="AB1798" s="2">
        <v>195500000</v>
      </c>
      <c r="AC1798" s="2">
        <v>197000000</v>
      </c>
      <c r="AD1798" s="2">
        <v>195600000</v>
      </c>
      <c r="AE1798" s="2">
        <v>193300000</v>
      </c>
      <c r="AF1798" s="2">
        <v>187700000</v>
      </c>
    </row>
    <row r="1799" spans="1:32">
      <c r="A1799" t="s">
        <v>7403</v>
      </c>
      <c r="B1799" t="s">
        <v>19</v>
      </c>
      <c r="C1799" s="2">
        <v>1821000000000</v>
      </c>
      <c r="D1799" s="2">
        <v>1821000000000</v>
      </c>
      <c r="E1799" s="2">
        <v>1782000000000</v>
      </c>
      <c r="F1799" s="2">
        <v>1659000000000</v>
      </c>
      <c r="G1799" s="2">
        <v>1721000000000</v>
      </c>
      <c r="H1799" s="2">
        <v>1607000000000</v>
      </c>
      <c r="I1799" s="2">
        <v>1532000000000</v>
      </c>
      <c r="J1799" s="2">
        <v>1474000000000</v>
      </c>
      <c r="K1799" s="2">
        <v>1430000000000</v>
      </c>
      <c r="L1799" s="2">
        <v>1418000000000</v>
      </c>
      <c r="M1799" s="2">
        <v>1368000000000</v>
      </c>
      <c r="N1799" s="2">
        <v>1350000000000</v>
      </c>
      <c r="O1799" s="2">
        <v>1349000000000</v>
      </c>
      <c r="P1799" s="2">
        <v>1334000000000</v>
      </c>
      <c r="Q1799" s="2">
        <v>1315000000000</v>
      </c>
      <c r="R1799" s="2">
        <v>1301000000000</v>
      </c>
      <c r="S1799" s="2">
        <v>1285000000000</v>
      </c>
      <c r="T1799" s="2">
        <v>1283000000000</v>
      </c>
      <c r="U1799" s="2">
        <v>1227000000000</v>
      </c>
      <c r="V1799" s="2">
        <v>1197000000000</v>
      </c>
      <c r="W1799" s="2">
        <v>1165000000000</v>
      </c>
      <c r="X1799" s="2">
        <v>1146000000000</v>
      </c>
      <c r="Y1799" s="2">
        <v>1143000000000</v>
      </c>
      <c r="Z1799" s="2">
        <v>1129000000000</v>
      </c>
      <c r="AA1799" s="2">
        <v>1116000000000</v>
      </c>
      <c r="AB1799" s="2">
        <v>1125000000000</v>
      </c>
      <c r="AC1799" s="2">
        <v>1117000000000</v>
      </c>
      <c r="AD1799" s="2">
        <v>1104000000000</v>
      </c>
      <c r="AE1799" s="2">
        <v>1072000000000</v>
      </c>
      <c r="AF1799" s="2">
        <v>1065000000000</v>
      </c>
    </row>
    <row r="1800" spans="1:32">
      <c r="A1800" t="s">
        <v>7404</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7405</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7406</v>
      </c>
      <c r="B1802" t="s">
        <v>19</v>
      </c>
      <c r="C1802" s="2">
        <v>43881500000000</v>
      </c>
      <c r="D1802" s="2">
        <v>44049200000000</v>
      </c>
      <c r="E1802" s="2">
        <v>43248000000000</v>
      </c>
      <c r="F1802" s="2">
        <v>47437400000000</v>
      </c>
      <c r="G1802" s="2">
        <v>45601600000000</v>
      </c>
      <c r="H1802" s="2">
        <v>46193200000000</v>
      </c>
      <c r="I1802" s="2">
        <v>47440400000000</v>
      </c>
      <c r="J1802" s="2">
        <v>48233500000000</v>
      </c>
      <c r="K1802" s="2">
        <v>49382900000000</v>
      </c>
      <c r="L1802" s="2">
        <v>50022600000000</v>
      </c>
      <c r="M1802" s="2">
        <v>50684200000000</v>
      </c>
      <c r="N1802" s="2">
        <v>50938600000000</v>
      </c>
      <c r="O1802" s="2">
        <v>51267900000000</v>
      </c>
      <c r="P1802" s="2">
        <v>51932600000000</v>
      </c>
      <c r="Q1802" s="2">
        <v>52444200000000</v>
      </c>
      <c r="R1802" s="2">
        <v>52998700000000</v>
      </c>
      <c r="S1802" s="2">
        <v>53131400000000</v>
      </c>
      <c r="T1802" s="2">
        <v>53365700000000</v>
      </c>
      <c r="U1802" s="2">
        <v>53803100000000</v>
      </c>
      <c r="V1802" s="2">
        <v>53818700000000</v>
      </c>
      <c r="W1802" s="2">
        <v>54170200000000</v>
      </c>
      <c r="X1802" s="2">
        <v>54466900000000</v>
      </c>
      <c r="Y1802" s="2">
        <v>54716900000000</v>
      </c>
      <c r="Z1802" s="2">
        <v>54927700000000</v>
      </c>
      <c r="AA1802" s="2">
        <v>55169800000000</v>
      </c>
      <c r="AB1802" s="2">
        <v>55279200000000</v>
      </c>
      <c r="AC1802" s="2">
        <v>55208900000000</v>
      </c>
      <c r="AD1802" s="2">
        <v>55427600000000</v>
      </c>
      <c r="AE1802" s="2">
        <v>55700900000000</v>
      </c>
      <c r="AF1802" s="2">
        <v>55904000000000</v>
      </c>
    </row>
    <row r="1803" spans="1:32">
      <c r="A1803" t="s">
        <v>7407</v>
      </c>
      <c r="B1803" t="s">
        <v>19</v>
      </c>
      <c r="C1803" s="2">
        <v>2717000000000</v>
      </c>
      <c r="D1803" s="2">
        <v>2717000000000</v>
      </c>
      <c r="E1803" s="2">
        <v>2717000000000</v>
      </c>
      <c r="F1803" s="2">
        <v>2644000000000</v>
      </c>
      <c r="G1803" s="2">
        <v>2893000000000</v>
      </c>
      <c r="H1803" s="2">
        <v>2812000000000</v>
      </c>
      <c r="I1803" s="2">
        <v>2856000000000</v>
      </c>
      <c r="J1803" s="2">
        <v>2929000000000</v>
      </c>
      <c r="K1803" s="2">
        <v>2975000000000</v>
      </c>
      <c r="L1803" s="2">
        <v>3038000000000</v>
      </c>
      <c r="M1803" s="2">
        <v>3081000000000</v>
      </c>
      <c r="N1803" s="2">
        <v>3126000000000</v>
      </c>
      <c r="O1803" s="2">
        <v>3153000000000</v>
      </c>
      <c r="P1803" s="2">
        <v>3186000000000</v>
      </c>
      <c r="Q1803" s="2">
        <v>3227000000000</v>
      </c>
      <c r="R1803" s="2">
        <v>3264000000000</v>
      </c>
      <c r="S1803" s="2">
        <v>3298000000000</v>
      </c>
      <c r="T1803" s="2">
        <v>3306000000000</v>
      </c>
      <c r="U1803" s="2">
        <v>3321000000000</v>
      </c>
      <c r="V1803" s="2">
        <v>3348000000000</v>
      </c>
      <c r="W1803" s="2">
        <v>3349000000000</v>
      </c>
      <c r="X1803" s="2">
        <v>3371000000000</v>
      </c>
      <c r="Y1803" s="2">
        <v>3389000000000</v>
      </c>
      <c r="Z1803" s="2">
        <v>3405000000000</v>
      </c>
      <c r="AA1803" s="2">
        <v>3418000000000</v>
      </c>
      <c r="AB1803" s="2">
        <v>3433000000000</v>
      </c>
      <c r="AC1803" s="2">
        <v>3440000000000</v>
      </c>
      <c r="AD1803" s="2">
        <v>3436000000000</v>
      </c>
      <c r="AE1803" s="2">
        <v>3449000000000</v>
      </c>
      <c r="AF1803" s="2">
        <v>3466000000000</v>
      </c>
    </row>
    <row r="1804" spans="1:32">
      <c r="A1804" t="s">
        <v>7408</v>
      </c>
      <c r="B1804" t="s">
        <v>19</v>
      </c>
      <c r="C1804" s="2">
        <v>674000000000</v>
      </c>
      <c r="D1804" s="2">
        <v>674000000000</v>
      </c>
      <c r="E1804" s="2">
        <v>674000000000</v>
      </c>
      <c r="F1804" s="2">
        <v>655900000000</v>
      </c>
      <c r="G1804" s="2">
        <v>717700000000</v>
      </c>
      <c r="H1804" s="2">
        <v>697700000000</v>
      </c>
      <c r="I1804" s="2">
        <v>708600000000</v>
      </c>
      <c r="J1804" s="2">
        <v>726800000000</v>
      </c>
      <c r="K1804" s="2">
        <v>738100000000</v>
      </c>
      <c r="L1804" s="2">
        <v>753800000000</v>
      </c>
      <c r="M1804" s="2">
        <v>764500000000</v>
      </c>
      <c r="N1804" s="2">
        <v>775500000000</v>
      </c>
      <c r="O1804" s="2">
        <v>782400000000</v>
      </c>
      <c r="P1804" s="2">
        <v>790500000000</v>
      </c>
      <c r="Q1804" s="2">
        <v>800800000000</v>
      </c>
      <c r="R1804" s="2">
        <v>809700000000</v>
      </c>
      <c r="S1804" s="2">
        <v>818200000000</v>
      </c>
      <c r="T1804" s="2">
        <v>820300000000</v>
      </c>
      <c r="U1804" s="2">
        <v>823900000000</v>
      </c>
      <c r="V1804" s="2">
        <v>830600000000</v>
      </c>
      <c r="W1804" s="2">
        <v>830900000000</v>
      </c>
      <c r="X1804" s="2">
        <v>836300000000</v>
      </c>
      <c r="Y1804" s="2">
        <v>840900000000</v>
      </c>
      <c r="Z1804" s="2">
        <v>844700000000</v>
      </c>
      <c r="AA1804" s="2">
        <v>848100000000</v>
      </c>
      <c r="AB1804" s="2">
        <v>851700000000</v>
      </c>
      <c r="AC1804" s="2">
        <v>853400000000</v>
      </c>
      <c r="AD1804" s="2">
        <v>852400000000</v>
      </c>
      <c r="AE1804" s="2">
        <v>855800000000</v>
      </c>
      <c r="AF1804" s="2">
        <v>859900000000</v>
      </c>
    </row>
    <row r="1805" spans="1:32">
      <c r="A1805" t="s">
        <v>7409</v>
      </c>
      <c r="B1805" t="s">
        <v>19</v>
      </c>
      <c r="C1805" s="2">
        <v>613200000000</v>
      </c>
      <c r="D1805" s="2">
        <v>613200000000</v>
      </c>
      <c r="E1805" s="2">
        <v>613200000000</v>
      </c>
      <c r="F1805" s="2">
        <v>596800000000</v>
      </c>
      <c r="G1805" s="2">
        <v>653000000000</v>
      </c>
      <c r="H1805" s="2">
        <v>634800000000</v>
      </c>
      <c r="I1805" s="2">
        <v>644700000000</v>
      </c>
      <c r="J1805" s="2">
        <v>661200000000</v>
      </c>
      <c r="K1805" s="2">
        <v>671500000000</v>
      </c>
      <c r="L1805" s="2">
        <v>685800000000</v>
      </c>
      <c r="M1805" s="2">
        <v>695600000000</v>
      </c>
      <c r="N1805" s="2">
        <v>705600000000</v>
      </c>
      <c r="O1805" s="2">
        <v>711800000000</v>
      </c>
      <c r="P1805" s="2">
        <v>719200000000</v>
      </c>
      <c r="Q1805" s="2">
        <v>728500000000</v>
      </c>
      <c r="R1805" s="2">
        <v>736700000000</v>
      </c>
      <c r="S1805" s="2">
        <v>744500000000</v>
      </c>
      <c r="T1805" s="2">
        <v>746300000000</v>
      </c>
      <c r="U1805" s="2">
        <v>749600000000</v>
      </c>
      <c r="V1805" s="2">
        <v>755700000000</v>
      </c>
      <c r="W1805" s="2">
        <v>756000000000</v>
      </c>
      <c r="X1805" s="2">
        <v>760900000000</v>
      </c>
      <c r="Y1805" s="2">
        <v>765100000000</v>
      </c>
      <c r="Z1805" s="2">
        <v>768600000000</v>
      </c>
      <c r="AA1805" s="2">
        <v>771600000000</v>
      </c>
      <c r="AB1805" s="2">
        <v>774900000000</v>
      </c>
      <c r="AC1805" s="2">
        <v>776400000000</v>
      </c>
      <c r="AD1805" s="2">
        <v>775500000000</v>
      </c>
      <c r="AE1805" s="2">
        <v>778600000000</v>
      </c>
      <c r="AF1805" s="2">
        <v>782400000000</v>
      </c>
    </row>
    <row r="1806" spans="1:32">
      <c r="A1806" t="s">
        <v>7410</v>
      </c>
      <c r="B1806" t="s">
        <v>19</v>
      </c>
      <c r="C1806" s="2">
        <v>12860000000</v>
      </c>
      <c r="D1806" s="2">
        <v>12860000000</v>
      </c>
      <c r="E1806" s="2">
        <v>12860000000</v>
      </c>
      <c r="F1806" s="2">
        <v>12510000000</v>
      </c>
      <c r="G1806" s="2">
        <v>13690000000</v>
      </c>
      <c r="H1806" s="2">
        <v>13310000000</v>
      </c>
      <c r="I1806" s="2">
        <v>13520000000</v>
      </c>
      <c r="J1806" s="2">
        <v>13860000000</v>
      </c>
      <c r="K1806" s="2">
        <v>14080000000</v>
      </c>
      <c r="L1806" s="2">
        <v>14380000000</v>
      </c>
      <c r="M1806" s="2">
        <v>14580000000</v>
      </c>
      <c r="N1806" s="2">
        <v>14790000000</v>
      </c>
      <c r="O1806" s="2">
        <v>14930000000</v>
      </c>
      <c r="P1806" s="2">
        <v>15080000000</v>
      </c>
      <c r="Q1806" s="2">
        <v>15280000000</v>
      </c>
      <c r="R1806" s="2">
        <v>15450000000</v>
      </c>
      <c r="S1806" s="2">
        <v>15610000000</v>
      </c>
      <c r="T1806" s="2">
        <v>15650000000</v>
      </c>
      <c r="U1806" s="2">
        <v>15720000000</v>
      </c>
      <c r="V1806" s="2">
        <v>15850000000</v>
      </c>
      <c r="W1806" s="2">
        <v>15850000000</v>
      </c>
      <c r="X1806" s="2">
        <v>15950000000</v>
      </c>
      <c r="Y1806" s="2">
        <v>16040000000</v>
      </c>
      <c r="Z1806" s="2">
        <v>16110000000</v>
      </c>
      <c r="AA1806" s="2">
        <v>16180000000</v>
      </c>
      <c r="AB1806" s="2">
        <v>16250000000</v>
      </c>
      <c r="AC1806" s="2">
        <v>16280000000</v>
      </c>
      <c r="AD1806" s="2">
        <v>16260000000</v>
      </c>
      <c r="AE1806" s="2">
        <v>16330000000</v>
      </c>
      <c r="AF1806" s="2">
        <v>16400000000</v>
      </c>
    </row>
    <row r="1807" spans="1:32">
      <c r="A1807" t="s">
        <v>7411</v>
      </c>
      <c r="B1807" t="s">
        <v>19</v>
      </c>
      <c r="C1807" s="2">
        <v>12460000000</v>
      </c>
      <c r="D1807" s="2">
        <v>12460000000</v>
      </c>
      <c r="E1807" s="2">
        <v>12460000000</v>
      </c>
      <c r="F1807" s="2">
        <v>12120000000</v>
      </c>
      <c r="G1807" s="2">
        <v>13270000000</v>
      </c>
      <c r="H1807" s="2">
        <v>12900000000</v>
      </c>
      <c r="I1807" s="2">
        <v>13100000000</v>
      </c>
      <c r="J1807" s="2">
        <v>13430000000</v>
      </c>
      <c r="K1807" s="2">
        <v>13640000000</v>
      </c>
      <c r="L1807" s="2">
        <v>13930000000</v>
      </c>
      <c r="M1807" s="2">
        <v>14130000000</v>
      </c>
      <c r="N1807" s="2">
        <v>14330000000</v>
      </c>
      <c r="O1807" s="2">
        <v>14460000000</v>
      </c>
      <c r="P1807" s="2">
        <v>14610000000</v>
      </c>
      <c r="Q1807" s="2">
        <v>14800000000</v>
      </c>
      <c r="R1807" s="2">
        <v>14970000000</v>
      </c>
      <c r="S1807" s="2">
        <v>15120000000</v>
      </c>
      <c r="T1807" s="2">
        <v>15160000000</v>
      </c>
      <c r="U1807" s="2">
        <v>15230000000</v>
      </c>
      <c r="V1807" s="2">
        <v>15350000000</v>
      </c>
      <c r="W1807" s="2">
        <v>15360000000</v>
      </c>
      <c r="X1807" s="2">
        <v>15460000000</v>
      </c>
      <c r="Y1807" s="2">
        <v>15540000000</v>
      </c>
      <c r="Z1807" s="2">
        <v>15610000000</v>
      </c>
      <c r="AA1807" s="2">
        <v>15680000000</v>
      </c>
      <c r="AB1807" s="2">
        <v>15740000000</v>
      </c>
      <c r="AC1807" s="2">
        <v>15770000000</v>
      </c>
      <c r="AD1807" s="2">
        <v>15750000000</v>
      </c>
      <c r="AE1807" s="2">
        <v>15820000000</v>
      </c>
      <c r="AF1807" s="2">
        <v>15890000000</v>
      </c>
    </row>
    <row r="1808" spans="1:32">
      <c r="A1808" t="s">
        <v>7412</v>
      </c>
      <c r="B1808" t="s">
        <v>19</v>
      </c>
      <c r="C1808" s="2">
        <v>165300000000</v>
      </c>
      <c r="D1808" s="2">
        <v>165300000000</v>
      </c>
      <c r="E1808" s="2">
        <v>165300000000</v>
      </c>
      <c r="F1808" s="2">
        <v>160900000000</v>
      </c>
      <c r="G1808" s="2">
        <v>176000000000</v>
      </c>
      <c r="H1808" s="2">
        <v>171100000000</v>
      </c>
      <c r="I1808" s="2">
        <v>173800000000</v>
      </c>
      <c r="J1808" s="2">
        <v>178300000000</v>
      </c>
      <c r="K1808" s="2">
        <v>181000000000</v>
      </c>
      <c r="L1808" s="2">
        <v>184900000000</v>
      </c>
      <c r="M1808" s="2">
        <v>187500000000</v>
      </c>
      <c r="N1808" s="2">
        <v>190200000000</v>
      </c>
      <c r="O1808" s="2">
        <v>191900000000</v>
      </c>
      <c r="P1808" s="2">
        <v>193900000000</v>
      </c>
      <c r="Q1808" s="2">
        <v>196400000000</v>
      </c>
      <c r="R1808" s="2">
        <v>198600000000</v>
      </c>
      <c r="S1808" s="2">
        <v>200700000000</v>
      </c>
      <c r="T1808" s="2">
        <v>201200000000</v>
      </c>
      <c r="U1808" s="2">
        <v>202100000000</v>
      </c>
      <c r="V1808" s="2">
        <v>203700000000</v>
      </c>
      <c r="W1808" s="2">
        <v>203800000000</v>
      </c>
      <c r="X1808" s="2">
        <v>205100000000</v>
      </c>
      <c r="Y1808" s="2">
        <v>206300000000</v>
      </c>
      <c r="Z1808" s="2">
        <v>207200000000</v>
      </c>
      <c r="AA1808" s="2">
        <v>208000000000</v>
      </c>
      <c r="AB1808" s="2">
        <v>208900000000</v>
      </c>
      <c r="AC1808" s="2">
        <v>209300000000</v>
      </c>
      <c r="AD1808" s="2">
        <v>209100000000</v>
      </c>
      <c r="AE1808" s="2">
        <v>209900000000</v>
      </c>
      <c r="AF1808" s="2">
        <v>210900000000</v>
      </c>
    </row>
    <row r="1809" spans="1:32">
      <c r="A1809" t="s">
        <v>7413</v>
      </c>
      <c r="B1809" t="s">
        <v>19</v>
      </c>
      <c r="C1809" s="2">
        <v>583000000</v>
      </c>
      <c r="D1809" s="2">
        <v>583000000</v>
      </c>
      <c r="E1809" s="2">
        <v>583000000</v>
      </c>
      <c r="F1809" s="2">
        <v>567400000</v>
      </c>
      <c r="G1809" s="2">
        <v>620800000</v>
      </c>
      <c r="H1809" s="2">
        <v>603500000</v>
      </c>
      <c r="I1809" s="2">
        <v>612900000</v>
      </c>
      <c r="J1809" s="2">
        <v>628600000</v>
      </c>
      <c r="K1809" s="2">
        <v>638400000</v>
      </c>
      <c r="L1809" s="2">
        <v>652000000</v>
      </c>
      <c r="M1809" s="2">
        <v>661300000</v>
      </c>
      <c r="N1809" s="2">
        <v>670800000</v>
      </c>
      <c r="O1809" s="2">
        <v>676700000</v>
      </c>
      <c r="P1809" s="2">
        <v>683700000</v>
      </c>
      <c r="Q1809" s="2">
        <v>692600000</v>
      </c>
      <c r="R1809" s="2">
        <v>700400000</v>
      </c>
      <c r="S1809" s="2">
        <v>707700000</v>
      </c>
      <c r="T1809" s="2">
        <v>709500000</v>
      </c>
      <c r="U1809" s="2">
        <v>712600000</v>
      </c>
      <c r="V1809" s="2">
        <v>718500000</v>
      </c>
      <c r="W1809" s="2">
        <v>718700000</v>
      </c>
      <c r="X1809" s="2">
        <v>723400000</v>
      </c>
      <c r="Y1809" s="2">
        <v>727300000</v>
      </c>
      <c r="Z1809" s="2">
        <v>730700000</v>
      </c>
      <c r="AA1809" s="2">
        <v>733500000</v>
      </c>
      <c r="AB1809" s="2">
        <v>736700000</v>
      </c>
      <c r="AC1809" s="2">
        <v>738200000</v>
      </c>
      <c r="AD1809" s="2">
        <v>737300000</v>
      </c>
      <c r="AE1809" s="2">
        <v>740200000</v>
      </c>
      <c r="AF1809" s="2">
        <v>743800000</v>
      </c>
    </row>
    <row r="1810" spans="1:32">
      <c r="A1810" t="s">
        <v>7414</v>
      </c>
      <c r="B1810" t="s">
        <v>19</v>
      </c>
      <c r="C1810" s="2">
        <v>4452000000</v>
      </c>
      <c r="D1810" s="2">
        <v>4452000000</v>
      </c>
      <c r="E1810" s="2">
        <v>4452000000</v>
      </c>
      <c r="F1810" s="2">
        <v>4333000000</v>
      </c>
      <c r="G1810" s="2">
        <v>4741000000</v>
      </c>
      <c r="H1810" s="2">
        <v>4609000000</v>
      </c>
      <c r="I1810" s="2">
        <v>4680000000</v>
      </c>
      <c r="J1810" s="2">
        <v>4801000000</v>
      </c>
      <c r="K1810" s="2">
        <v>4875000000</v>
      </c>
      <c r="L1810" s="2">
        <v>4979000000</v>
      </c>
      <c r="M1810" s="2">
        <v>5050000000</v>
      </c>
      <c r="N1810" s="2">
        <v>5122000000</v>
      </c>
      <c r="O1810" s="2">
        <v>5168000000</v>
      </c>
      <c r="P1810" s="2">
        <v>5221000000</v>
      </c>
      <c r="Q1810" s="2">
        <v>5289000000</v>
      </c>
      <c r="R1810" s="2">
        <v>5348000000</v>
      </c>
      <c r="S1810" s="2">
        <v>5405000000</v>
      </c>
      <c r="T1810" s="2">
        <v>5418000000</v>
      </c>
      <c r="U1810" s="2">
        <v>5442000000</v>
      </c>
      <c r="V1810" s="2">
        <v>5486000000</v>
      </c>
      <c r="W1810" s="2">
        <v>5488000000</v>
      </c>
      <c r="X1810" s="2">
        <v>5524000000</v>
      </c>
      <c r="Y1810" s="2">
        <v>5554000000</v>
      </c>
      <c r="Z1810" s="2">
        <v>5580000000</v>
      </c>
      <c r="AA1810" s="2">
        <v>5602000000</v>
      </c>
      <c r="AB1810" s="2">
        <v>5626000000</v>
      </c>
      <c r="AC1810" s="2">
        <v>5637000000</v>
      </c>
      <c r="AD1810" s="2">
        <v>5630000000</v>
      </c>
      <c r="AE1810" s="2">
        <v>5653000000</v>
      </c>
      <c r="AF1810" s="2">
        <v>5680000000</v>
      </c>
    </row>
    <row r="1811" spans="1:32">
      <c r="A1811" t="s">
        <v>7415</v>
      </c>
      <c r="B1811" t="s">
        <v>19</v>
      </c>
      <c r="C1811" s="2">
        <v>5814000000000</v>
      </c>
      <c r="D1811" s="2">
        <v>5814000000000</v>
      </c>
      <c r="E1811" s="2">
        <v>5436000000000</v>
      </c>
      <c r="F1811" s="2">
        <v>5981000000000</v>
      </c>
      <c r="G1811" s="2">
        <v>5625000000000</v>
      </c>
      <c r="H1811" s="2">
        <v>5523000000000</v>
      </c>
      <c r="I1811" s="2">
        <v>5516000000000</v>
      </c>
      <c r="J1811" s="2">
        <v>2433000000000</v>
      </c>
      <c r="K1811" s="2">
        <v>2241000000000</v>
      </c>
      <c r="L1811" s="2">
        <v>2333000000000</v>
      </c>
      <c r="M1811" s="2">
        <v>2428000000000</v>
      </c>
      <c r="N1811" s="2">
        <v>2488000000000</v>
      </c>
      <c r="O1811" s="2">
        <v>2557000000000</v>
      </c>
      <c r="P1811" s="2">
        <v>2646000000000</v>
      </c>
      <c r="Q1811" s="2">
        <v>2723000000000</v>
      </c>
      <c r="R1811" s="2">
        <v>2797000000000</v>
      </c>
      <c r="S1811" s="2">
        <v>2814000000000</v>
      </c>
      <c r="T1811" s="2">
        <v>2846000000000</v>
      </c>
      <c r="U1811" s="2">
        <v>2904000000000</v>
      </c>
      <c r="V1811" s="2">
        <v>2906000000000</v>
      </c>
      <c r="W1811" s="2">
        <v>2953000000000</v>
      </c>
      <c r="X1811" s="2">
        <v>2992000000000</v>
      </c>
      <c r="Y1811" s="2">
        <v>3026000000000</v>
      </c>
      <c r="Z1811" s="2">
        <v>3054000000000</v>
      </c>
      <c r="AA1811" s="2">
        <v>3086000000000</v>
      </c>
      <c r="AB1811" s="2">
        <v>3100000000000</v>
      </c>
      <c r="AC1811" s="2">
        <v>3091000000000</v>
      </c>
      <c r="AD1811" s="2">
        <v>3121000000000</v>
      </c>
      <c r="AE1811" s="2">
        <v>3156000000000</v>
      </c>
      <c r="AF1811" s="2">
        <v>3184000000000</v>
      </c>
    </row>
    <row r="1812" spans="1:32">
      <c r="A1812" t="s">
        <v>7416</v>
      </c>
      <c r="B1812" t="s">
        <v>19</v>
      </c>
      <c r="C1812" s="2">
        <v>44170000</v>
      </c>
      <c r="D1812" s="2">
        <v>44170000</v>
      </c>
      <c r="E1812" s="2">
        <v>44170000</v>
      </c>
      <c r="F1812" s="2">
        <v>47030000</v>
      </c>
      <c r="G1812" s="2">
        <v>45720000</v>
      </c>
      <c r="H1812" s="2">
        <v>46430000</v>
      </c>
      <c r="I1812" s="2">
        <v>47620000</v>
      </c>
      <c r="J1812" s="2">
        <v>48360000</v>
      </c>
      <c r="K1812" s="2">
        <v>49390000</v>
      </c>
      <c r="L1812" s="2">
        <v>50100000</v>
      </c>
      <c r="M1812" s="2">
        <v>50820000</v>
      </c>
      <c r="N1812" s="2">
        <v>51270000</v>
      </c>
      <c r="O1812" s="2">
        <v>51800000</v>
      </c>
      <c r="P1812" s="2">
        <v>52470000</v>
      </c>
      <c r="Q1812" s="2">
        <v>53060000</v>
      </c>
      <c r="R1812" s="2">
        <v>53620000</v>
      </c>
      <c r="S1812" s="2">
        <v>53750000</v>
      </c>
      <c r="T1812" s="2">
        <v>53990000</v>
      </c>
      <c r="U1812" s="2">
        <v>54430000</v>
      </c>
      <c r="V1812" s="2">
        <v>54440000</v>
      </c>
      <c r="W1812" s="2">
        <v>54800000</v>
      </c>
      <c r="X1812" s="2">
        <v>55100000</v>
      </c>
      <c r="Y1812" s="2">
        <v>55350000</v>
      </c>
      <c r="Z1812" s="2">
        <v>55570000</v>
      </c>
      <c r="AA1812" s="2">
        <v>55810000</v>
      </c>
      <c r="AB1812" s="2">
        <v>55920000</v>
      </c>
      <c r="AC1812" s="2">
        <v>55850000</v>
      </c>
      <c r="AD1812" s="2">
        <v>56080000</v>
      </c>
      <c r="AE1812" s="2">
        <v>56350000</v>
      </c>
      <c r="AF1812" s="2">
        <v>56560000</v>
      </c>
    </row>
    <row r="1813" spans="1:32">
      <c r="A1813" t="s">
        <v>7417</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7418</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7419</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7420</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7421</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7422</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7423</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7424</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7425</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7426</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7427</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7428</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7429</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7430</v>
      </c>
      <c r="B1826" t="s">
        <v>19</v>
      </c>
      <c r="C1826" s="2">
        <v>5000000000000</v>
      </c>
      <c r="D1826" s="2">
        <v>5000000000000</v>
      </c>
      <c r="E1826" s="2">
        <v>5000000000000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7431</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7432</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7433</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7434</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7435</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7436</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7437</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7438</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7439</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7440</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7441</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7442</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7443</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7444</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7445</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7446</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7447</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7448</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7449</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7450</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7451</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7452</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7453</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7454</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7455</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7456</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7457</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7458</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7459</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7460</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7461</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7462</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7463</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7464</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7465</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7466</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7467</v>
      </c>
      <c r="B1863" t="s">
        <v>19</v>
      </c>
      <c r="C1863" s="2">
        <v>126700000000</v>
      </c>
      <c r="D1863" s="2">
        <v>134300000000</v>
      </c>
      <c r="E1863" s="2">
        <v>131100000000</v>
      </c>
      <c r="F1863" s="2">
        <v>128100000000</v>
      </c>
      <c r="G1863" s="2">
        <v>128000000000</v>
      </c>
      <c r="H1863" s="2">
        <v>128900000000</v>
      </c>
      <c r="I1863" s="2">
        <v>129500000000</v>
      </c>
      <c r="J1863" s="2">
        <v>130300000000</v>
      </c>
      <c r="K1863" s="2">
        <v>130900000000</v>
      </c>
      <c r="L1863" s="2">
        <v>131400000000</v>
      </c>
      <c r="M1863" s="2">
        <v>132400000000</v>
      </c>
      <c r="N1863" s="2">
        <v>133600000000</v>
      </c>
      <c r="O1863" s="2">
        <v>134600000000</v>
      </c>
      <c r="P1863" s="2">
        <v>135800000000</v>
      </c>
      <c r="Q1863" s="2">
        <v>137000000000</v>
      </c>
      <c r="R1863" s="2">
        <v>137700000000</v>
      </c>
      <c r="S1863" s="2">
        <v>138500000000</v>
      </c>
      <c r="T1863" s="2">
        <v>139400000000</v>
      </c>
      <c r="U1863" s="2">
        <v>140000000000</v>
      </c>
      <c r="V1863" s="2">
        <v>141000000000</v>
      </c>
      <c r="W1863" s="2">
        <v>142200000000</v>
      </c>
      <c r="X1863" s="2">
        <v>143200000000</v>
      </c>
      <c r="Y1863" s="2">
        <v>144200000000</v>
      </c>
      <c r="Z1863" s="2">
        <v>144500000000</v>
      </c>
      <c r="AA1863" s="2">
        <v>144700000000</v>
      </c>
      <c r="AB1863" s="2">
        <v>144900000000</v>
      </c>
      <c r="AC1863" s="2">
        <v>145400000000</v>
      </c>
      <c r="AD1863" s="2">
        <v>145900000000</v>
      </c>
      <c r="AE1863" s="2">
        <v>146400000000</v>
      </c>
      <c r="AF1863" s="2">
        <v>146900000000</v>
      </c>
    </row>
    <row r="1864" spans="1:32">
      <c r="A1864" t="s">
        <v>7468</v>
      </c>
      <c r="B1864" t="s">
        <v>19</v>
      </c>
      <c r="C1864" s="2">
        <v>88000000000</v>
      </c>
      <c r="D1864" s="2">
        <v>93240000000</v>
      </c>
      <c r="E1864" s="2">
        <v>91030000000</v>
      </c>
      <c r="F1864" s="2">
        <v>88960000000</v>
      </c>
      <c r="G1864" s="2">
        <v>88900000000</v>
      </c>
      <c r="H1864" s="2">
        <v>89500000000</v>
      </c>
      <c r="I1864" s="2">
        <v>89950000000</v>
      </c>
      <c r="J1864" s="2">
        <v>90460000000</v>
      </c>
      <c r="K1864" s="2">
        <v>90890000000</v>
      </c>
      <c r="L1864" s="2">
        <v>91230000000</v>
      </c>
      <c r="M1864" s="2">
        <v>91950000000</v>
      </c>
      <c r="N1864" s="2">
        <v>92750000000</v>
      </c>
      <c r="O1864" s="2">
        <v>93450000000</v>
      </c>
      <c r="P1864" s="2">
        <v>94290000000</v>
      </c>
      <c r="Q1864" s="2">
        <v>95120000000</v>
      </c>
      <c r="R1864" s="2">
        <v>95630000000</v>
      </c>
      <c r="S1864" s="2">
        <v>96210000000</v>
      </c>
      <c r="T1864" s="2">
        <v>96780000000</v>
      </c>
      <c r="U1864" s="2">
        <v>97210000000</v>
      </c>
      <c r="V1864" s="2">
        <v>97930000000</v>
      </c>
      <c r="W1864" s="2">
        <v>98760000000</v>
      </c>
      <c r="X1864" s="2">
        <v>99460000000</v>
      </c>
      <c r="Y1864" s="2">
        <v>100100000000</v>
      </c>
      <c r="Z1864" s="2">
        <v>100300000000</v>
      </c>
      <c r="AA1864" s="2">
        <v>100500000000</v>
      </c>
      <c r="AB1864" s="2">
        <v>100600000000</v>
      </c>
      <c r="AC1864" s="2">
        <v>100900000000</v>
      </c>
      <c r="AD1864" s="2">
        <v>101300000000</v>
      </c>
      <c r="AE1864" s="2">
        <v>101600000000</v>
      </c>
      <c r="AF1864" s="2">
        <v>102000000000</v>
      </c>
    </row>
    <row r="1865" spans="1:32">
      <c r="A1865" t="s">
        <v>7469</v>
      </c>
      <c r="B1865" t="s">
        <v>19</v>
      </c>
      <c r="C1865" s="2">
        <v>68190000000</v>
      </c>
      <c r="D1865" s="2">
        <v>72250000000</v>
      </c>
      <c r="E1865" s="2">
        <v>70540000000</v>
      </c>
      <c r="F1865" s="2">
        <v>68940000000</v>
      </c>
      <c r="G1865" s="2">
        <v>68890000000</v>
      </c>
      <c r="H1865" s="2">
        <v>69360000000</v>
      </c>
      <c r="I1865" s="2">
        <v>69700000000</v>
      </c>
      <c r="J1865" s="2">
        <v>70100000000</v>
      </c>
      <c r="K1865" s="2">
        <v>70440000000</v>
      </c>
      <c r="L1865" s="2">
        <v>70700000000</v>
      </c>
      <c r="M1865" s="2">
        <v>71260000000</v>
      </c>
      <c r="N1865" s="2">
        <v>71880000000</v>
      </c>
      <c r="O1865" s="2">
        <v>72410000000</v>
      </c>
      <c r="P1865" s="2">
        <v>73070000000</v>
      </c>
      <c r="Q1865" s="2">
        <v>73710000000</v>
      </c>
      <c r="R1865" s="2">
        <v>74110000000</v>
      </c>
      <c r="S1865" s="2">
        <v>74560000000</v>
      </c>
      <c r="T1865" s="2">
        <v>75000000000</v>
      </c>
      <c r="U1865" s="2">
        <v>75330000000</v>
      </c>
      <c r="V1865" s="2">
        <v>75890000000</v>
      </c>
      <c r="W1865" s="2">
        <v>76530000000</v>
      </c>
      <c r="X1865" s="2">
        <v>77070000000</v>
      </c>
      <c r="Y1865" s="2">
        <v>77580000000</v>
      </c>
      <c r="Z1865" s="2">
        <v>77760000000</v>
      </c>
      <c r="AA1865" s="2">
        <v>77860000000</v>
      </c>
      <c r="AB1865" s="2">
        <v>77970000000</v>
      </c>
      <c r="AC1865" s="2">
        <v>78230000000</v>
      </c>
      <c r="AD1865" s="2">
        <v>78520000000</v>
      </c>
      <c r="AE1865" s="2">
        <v>78770000000</v>
      </c>
      <c r="AF1865" s="2">
        <v>79040000000</v>
      </c>
    </row>
    <row r="1866" spans="1:32">
      <c r="A1866" t="s">
        <v>7470</v>
      </c>
      <c r="B1866" t="s">
        <v>19</v>
      </c>
      <c r="C1866" s="2">
        <v>37220000000</v>
      </c>
      <c r="D1866" s="2">
        <v>39440000000</v>
      </c>
      <c r="E1866" s="2">
        <v>38500000000</v>
      </c>
      <c r="F1866" s="2">
        <v>37630000000</v>
      </c>
      <c r="G1866" s="2">
        <v>37600000000</v>
      </c>
      <c r="H1866" s="2">
        <v>37860000000</v>
      </c>
      <c r="I1866" s="2">
        <v>38050000000</v>
      </c>
      <c r="J1866" s="2">
        <v>38260000000</v>
      </c>
      <c r="K1866" s="2">
        <v>38450000000</v>
      </c>
      <c r="L1866" s="2">
        <v>38590000000</v>
      </c>
      <c r="M1866" s="2">
        <v>38890000000</v>
      </c>
      <c r="N1866" s="2">
        <v>39230000000</v>
      </c>
      <c r="O1866" s="2">
        <v>39530000000</v>
      </c>
      <c r="P1866" s="2">
        <v>39880000000</v>
      </c>
      <c r="Q1866" s="2">
        <v>40230000000</v>
      </c>
      <c r="R1866" s="2">
        <v>40450000000</v>
      </c>
      <c r="S1866" s="2">
        <v>40690000000</v>
      </c>
      <c r="T1866" s="2">
        <v>40930000000</v>
      </c>
      <c r="U1866" s="2">
        <v>41120000000</v>
      </c>
      <c r="V1866" s="2">
        <v>41420000000</v>
      </c>
      <c r="W1866" s="2">
        <v>41770000000</v>
      </c>
      <c r="X1866" s="2">
        <v>42070000000</v>
      </c>
      <c r="Y1866" s="2">
        <v>42340000000</v>
      </c>
      <c r="Z1866" s="2">
        <v>42440000000</v>
      </c>
      <c r="AA1866" s="2">
        <v>42500000000</v>
      </c>
      <c r="AB1866" s="2">
        <v>42560000000</v>
      </c>
      <c r="AC1866" s="2">
        <v>42700000000</v>
      </c>
      <c r="AD1866" s="2">
        <v>42860000000</v>
      </c>
      <c r="AE1866" s="2">
        <v>42990000000</v>
      </c>
      <c r="AF1866" s="2">
        <v>43140000000</v>
      </c>
    </row>
    <row r="1867" spans="1:32">
      <c r="A1867" t="s">
        <v>7471</v>
      </c>
      <c r="B1867" t="s">
        <v>19</v>
      </c>
      <c r="C1867" s="2">
        <v>29590000000</v>
      </c>
      <c r="D1867" s="2">
        <v>31350000000</v>
      </c>
      <c r="E1867" s="2">
        <v>30610000000</v>
      </c>
      <c r="F1867" s="2">
        <v>29910000000</v>
      </c>
      <c r="G1867" s="2">
        <v>29890000000</v>
      </c>
      <c r="H1867" s="2">
        <v>30090000000</v>
      </c>
      <c r="I1867" s="2">
        <v>30240000000</v>
      </c>
      <c r="J1867" s="2">
        <v>30410000000</v>
      </c>
      <c r="K1867" s="2">
        <v>30560000000</v>
      </c>
      <c r="L1867" s="2">
        <v>30670000000</v>
      </c>
      <c r="M1867" s="2">
        <v>30920000000</v>
      </c>
      <c r="N1867" s="2">
        <v>31180000000</v>
      </c>
      <c r="O1867" s="2">
        <v>31420000000</v>
      </c>
      <c r="P1867" s="2">
        <v>31700000000</v>
      </c>
      <c r="Q1867" s="2">
        <v>31980000000</v>
      </c>
      <c r="R1867" s="2">
        <v>32150000000</v>
      </c>
      <c r="S1867" s="2">
        <v>32350000000</v>
      </c>
      <c r="T1867" s="2">
        <v>32540000000</v>
      </c>
      <c r="U1867" s="2">
        <v>32680000000</v>
      </c>
      <c r="V1867" s="2">
        <v>32930000000</v>
      </c>
      <c r="W1867" s="2">
        <v>33200000000</v>
      </c>
      <c r="X1867" s="2">
        <v>33440000000</v>
      </c>
      <c r="Y1867" s="2">
        <v>33660000000</v>
      </c>
      <c r="Z1867" s="2">
        <v>33740000000</v>
      </c>
      <c r="AA1867" s="2">
        <v>33780000000</v>
      </c>
      <c r="AB1867" s="2">
        <v>33830000000</v>
      </c>
      <c r="AC1867" s="2">
        <v>33940000000</v>
      </c>
      <c r="AD1867" s="2">
        <v>34070000000</v>
      </c>
      <c r="AE1867" s="2">
        <v>34170000000</v>
      </c>
      <c r="AF1867" s="2">
        <v>34290000000</v>
      </c>
    </row>
    <row r="1868" spans="1:32">
      <c r="A1868" t="s">
        <v>7472</v>
      </c>
      <c r="B1868" t="s">
        <v>19</v>
      </c>
      <c r="C1868" s="2">
        <v>19720000000</v>
      </c>
      <c r="D1868" s="2">
        <v>20890000000</v>
      </c>
      <c r="E1868" s="2">
        <v>20400000000</v>
      </c>
      <c r="F1868" s="2">
        <v>19930000000</v>
      </c>
      <c r="G1868" s="2">
        <v>19920000000</v>
      </c>
      <c r="H1868" s="2">
        <v>20060000000</v>
      </c>
      <c r="I1868" s="2">
        <v>20160000000</v>
      </c>
      <c r="J1868" s="2">
        <v>20270000000</v>
      </c>
      <c r="K1868" s="2">
        <v>20370000000</v>
      </c>
      <c r="L1868" s="2">
        <v>20440000000</v>
      </c>
      <c r="M1868" s="2">
        <v>20610000000</v>
      </c>
      <c r="N1868" s="2">
        <v>20780000000</v>
      </c>
      <c r="O1868" s="2">
        <v>20940000000</v>
      </c>
      <c r="P1868" s="2">
        <v>21130000000</v>
      </c>
      <c r="Q1868" s="2">
        <v>21310000000</v>
      </c>
      <c r="R1868" s="2">
        <v>21430000000</v>
      </c>
      <c r="S1868" s="2">
        <v>21560000000</v>
      </c>
      <c r="T1868" s="2">
        <v>21690000000</v>
      </c>
      <c r="U1868" s="2">
        <v>21780000000</v>
      </c>
      <c r="V1868" s="2">
        <v>21940000000</v>
      </c>
      <c r="W1868" s="2">
        <v>22130000000</v>
      </c>
      <c r="X1868" s="2">
        <v>22290000000</v>
      </c>
      <c r="Y1868" s="2">
        <v>22430000000</v>
      </c>
      <c r="Z1868" s="2">
        <v>22490000000</v>
      </c>
      <c r="AA1868" s="2">
        <v>22510000000</v>
      </c>
      <c r="AB1868" s="2">
        <v>22550000000</v>
      </c>
      <c r="AC1868" s="2">
        <v>22620000000</v>
      </c>
      <c r="AD1868" s="2">
        <v>22700000000</v>
      </c>
      <c r="AE1868" s="2">
        <v>22780000000</v>
      </c>
      <c r="AF1868" s="2">
        <v>22860000000</v>
      </c>
    </row>
    <row r="1869" spans="1:32">
      <c r="A1869" t="s">
        <v>7473</v>
      </c>
      <c r="B1869" t="s">
        <v>19</v>
      </c>
      <c r="C1869" s="2">
        <v>872000000</v>
      </c>
      <c r="D1869" s="2">
        <v>924000000</v>
      </c>
      <c r="E1869" s="2">
        <v>902100000</v>
      </c>
      <c r="F1869" s="2">
        <v>881600000</v>
      </c>
      <c r="G1869" s="2">
        <v>880900000</v>
      </c>
      <c r="H1869" s="2">
        <v>886900000</v>
      </c>
      <c r="I1869" s="2">
        <v>891400000</v>
      </c>
      <c r="J1869" s="2">
        <v>896400000</v>
      </c>
      <c r="K1869" s="2">
        <v>900700000</v>
      </c>
      <c r="L1869" s="2">
        <v>904100000</v>
      </c>
      <c r="M1869" s="2">
        <v>911200000</v>
      </c>
      <c r="N1869" s="2">
        <v>919100000</v>
      </c>
      <c r="O1869" s="2">
        <v>926000000</v>
      </c>
      <c r="P1869" s="2">
        <v>934400000</v>
      </c>
      <c r="Q1869" s="2">
        <v>942600000</v>
      </c>
      <c r="R1869" s="2">
        <v>947700000</v>
      </c>
      <c r="S1869" s="2">
        <v>953400000</v>
      </c>
      <c r="T1869" s="2">
        <v>959000000</v>
      </c>
      <c r="U1869" s="2">
        <v>963400000</v>
      </c>
      <c r="V1869" s="2">
        <v>970400000</v>
      </c>
      <c r="W1869" s="2">
        <v>978700000</v>
      </c>
      <c r="X1869" s="2">
        <v>985600000</v>
      </c>
      <c r="Y1869" s="2">
        <v>992000000</v>
      </c>
      <c r="Z1869" s="2">
        <v>994400000</v>
      </c>
      <c r="AA1869" s="2">
        <v>995600000</v>
      </c>
      <c r="AB1869" s="2">
        <v>997100000</v>
      </c>
      <c r="AC1869" s="2">
        <v>1000000000</v>
      </c>
      <c r="AD1869" s="2">
        <v>1004000000</v>
      </c>
      <c r="AE1869" s="2">
        <v>1007000000</v>
      </c>
      <c r="AF1869" s="2">
        <v>1011000000</v>
      </c>
    </row>
    <row r="1870" spans="1:32">
      <c r="A1870" t="s">
        <v>7474</v>
      </c>
      <c r="B1870" t="s">
        <v>19</v>
      </c>
      <c r="C1870" s="2">
        <v>6564000000</v>
      </c>
      <c r="D1870" s="2">
        <v>6955000000</v>
      </c>
      <c r="E1870" s="2">
        <v>6790000000</v>
      </c>
      <c r="F1870" s="2">
        <v>6636000000</v>
      </c>
      <c r="G1870" s="2">
        <v>6631000000</v>
      </c>
      <c r="H1870" s="2">
        <v>6676000000</v>
      </c>
      <c r="I1870" s="2">
        <v>6710000000</v>
      </c>
      <c r="J1870" s="2">
        <v>6748000000</v>
      </c>
      <c r="K1870" s="2">
        <v>6780000000</v>
      </c>
      <c r="L1870" s="2">
        <v>6806000000</v>
      </c>
      <c r="M1870" s="2">
        <v>6859000000</v>
      </c>
      <c r="N1870" s="2">
        <v>6919000000</v>
      </c>
      <c r="O1870" s="2">
        <v>6971000000</v>
      </c>
      <c r="P1870" s="2">
        <v>7034000000</v>
      </c>
      <c r="Q1870" s="2">
        <v>7095000000</v>
      </c>
      <c r="R1870" s="2">
        <v>7134000000</v>
      </c>
      <c r="S1870" s="2">
        <v>7177000000</v>
      </c>
      <c r="T1870" s="2">
        <v>7219000000</v>
      </c>
      <c r="U1870" s="2">
        <v>7252000000</v>
      </c>
      <c r="V1870" s="2">
        <v>7305000000</v>
      </c>
      <c r="W1870" s="2">
        <v>7367000000</v>
      </c>
      <c r="X1870" s="2">
        <v>7419000000</v>
      </c>
      <c r="Y1870" s="2">
        <v>7468000000</v>
      </c>
      <c r="Z1870" s="2">
        <v>7485000000</v>
      </c>
      <c r="AA1870" s="2">
        <v>7495000000</v>
      </c>
      <c r="AB1870" s="2">
        <v>7506000000</v>
      </c>
      <c r="AC1870" s="2">
        <v>7530000000</v>
      </c>
      <c r="AD1870" s="2">
        <v>7558000000</v>
      </c>
      <c r="AE1870" s="2">
        <v>7582000000</v>
      </c>
      <c r="AF1870" s="2">
        <v>7608000000</v>
      </c>
    </row>
    <row r="1871" spans="1:32">
      <c r="A1871" t="s">
        <v>7475</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7476</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7477</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7478</v>
      </c>
      <c r="B1874" t="s">
        <v>19</v>
      </c>
      <c r="C1874" s="2">
        <v>102800000000000</v>
      </c>
      <c r="D1874" s="2">
        <v>102800000000000</v>
      </c>
      <c r="E1874" s="2">
        <v>99900000000000</v>
      </c>
      <c r="F1874" s="2">
        <v>113400000000000</v>
      </c>
      <c r="G1874" s="2">
        <v>117700000000000</v>
      </c>
      <c r="H1874" s="2">
        <v>120300000000000</v>
      </c>
      <c r="I1874" s="2">
        <v>122300000000000</v>
      </c>
      <c r="J1874" s="2">
        <v>123400000000000</v>
      </c>
      <c r="K1874" s="2">
        <v>125200000000000</v>
      </c>
      <c r="L1874" s="2">
        <v>125100000000000</v>
      </c>
      <c r="M1874" s="2">
        <v>125600000000000</v>
      </c>
      <c r="N1874" s="2">
        <v>125500000000000</v>
      </c>
      <c r="O1874" s="2">
        <v>125100000000000</v>
      </c>
      <c r="P1874" s="2">
        <v>124800000000000</v>
      </c>
      <c r="Q1874" s="2">
        <v>124300000000000</v>
      </c>
      <c r="R1874" s="2">
        <v>124300000000000</v>
      </c>
      <c r="S1874" s="2">
        <v>123300000000000</v>
      </c>
      <c r="T1874" s="2">
        <v>123100000000000</v>
      </c>
      <c r="U1874" s="2">
        <v>122500000000000</v>
      </c>
      <c r="V1874" s="2">
        <v>121700000000000</v>
      </c>
      <c r="W1874" s="2">
        <v>121600000000000</v>
      </c>
      <c r="X1874" s="2">
        <v>121300000000000</v>
      </c>
      <c r="Y1874" s="2">
        <v>121300000000000</v>
      </c>
      <c r="Z1874" s="2">
        <v>122400000000000</v>
      </c>
      <c r="AA1874" s="2">
        <v>123000000000000</v>
      </c>
      <c r="AB1874" s="2">
        <v>122900000000000</v>
      </c>
      <c r="AC1874" s="2">
        <v>121600000000000</v>
      </c>
      <c r="AD1874" s="2">
        <v>119700000000000</v>
      </c>
      <c r="AE1874" s="2">
        <v>121100000000000</v>
      </c>
      <c r="AF1874" s="2">
        <v>122100000000000</v>
      </c>
    </row>
    <row r="1875" spans="1:32">
      <c r="A1875" t="s">
        <v>7479</v>
      </c>
      <c r="B1875" t="s">
        <v>19</v>
      </c>
      <c r="C1875" s="2">
        <v>167300000000</v>
      </c>
      <c r="D1875" s="2">
        <v>167300000000</v>
      </c>
      <c r="E1875" s="2">
        <v>167300000000</v>
      </c>
      <c r="F1875" s="2">
        <v>162600000000</v>
      </c>
      <c r="G1875" s="2">
        <v>184600000000</v>
      </c>
      <c r="H1875" s="2">
        <v>191500000000</v>
      </c>
      <c r="I1875" s="2">
        <v>195800000000</v>
      </c>
      <c r="J1875" s="2">
        <v>199100000000</v>
      </c>
      <c r="K1875" s="2">
        <v>200800000000</v>
      </c>
      <c r="L1875" s="2">
        <v>203800000000</v>
      </c>
      <c r="M1875" s="2">
        <v>203600000000</v>
      </c>
      <c r="N1875" s="2">
        <v>204300000000</v>
      </c>
      <c r="O1875" s="2">
        <v>204200000000</v>
      </c>
      <c r="P1875" s="2">
        <v>203600000000</v>
      </c>
      <c r="Q1875" s="2">
        <v>203100000000</v>
      </c>
      <c r="R1875" s="2">
        <v>202300000000</v>
      </c>
      <c r="S1875" s="2">
        <v>202300000000</v>
      </c>
      <c r="T1875" s="2">
        <v>200700000000</v>
      </c>
      <c r="U1875" s="2">
        <v>200300000000</v>
      </c>
      <c r="V1875" s="2">
        <v>199400000000</v>
      </c>
      <c r="W1875" s="2">
        <v>198100000000</v>
      </c>
      <c r="X1875" s="2">
        <v>197900000000</v>
      </c>
      <c r="Y1875" s="2">
        <v>197400000000</v>
      </c>
      <c r="Z1875" s="2">
        <v>197400000000</v>
      </c>
      <c r="AA1875" s="2">
        <v>199300000000</v>
      </c>
      <c r="AB1875" s="2">
        <v>200200000000</v>
      </c>
      <c r="AC1875" s="2">
        <v>200100000000</v>
      </c>
      <c r="AD1875" s="2">
        <v>198000000000</v>
      </c>
      <c r="AE1875" s="2">
        <v>194700000000</v>
      </c>
      <c r="AF1875" s="2">
        <v>197100000000</v>
      </c>
    </row>
    <row r="1876" spans="1:32">
      <c r="A1876" t="s">
        <v>7480</v>
      </c>
      <c r="B1876" t="s">
        <v>19</v>
      </c>
      <c r="C1876" s="2">
        <v>50790000000</v>
      </c>
      <c r="D1876" s="2">
        <v>50790000000</v>
      </c>
      <c r="E1876" s="2">
        <v>50790000000</v>
      </c>
      <c r="F1876" s="2">
        <v>49370000000</v>
      </c>
      <c r="G1876" s="2">
        <v>56040000000</v>
      </c>
      <c r="H1876" s="2">
        <v>58140000000</v>
      </c>
      <c r="I1876" s="2">
        <v>59440000000</v>
      </c>
      <c r="J1876" s="2">
        <v>60450000000</v>
      </c>
      <c r="K1876" s="2">
        <v>60980000000</v>
      </c>
      <c r="L1876" s="2">
        <v>61880000000</v>
      </c>
      <c r="M1876" s="2">
        <v>61810000000</v>
      </c>
      <c r="N1876" s="2">
        <v>62040000000</v>
      </c>
      <c r="O1876" s="2">
        <v>62010000000</v>
      </c>
      <c r="P1876" s="2">
        <v>61820000000</v>
      </c>
      <c r="Q1876" s="2">
        <v>61660000000</v>
      </c>
      <c r="R1876" s="2">
        <v>61420000000</v>
      </c>
      <c r="S1876" s="2">
        <v>61420000000</v>
      </c>
      <c r="T1876" s="2">
        <v>60940000000</v>
      </c>
      <c r="U1876" s="2">
        <v>60810000000</v>
      </c>
      <c r="V1876" s="2">
        <v>60550000000</v>
      </c>
      <c r="W1876" s="2">
        <v>60150000000</v>
      </c>
      <c r="X1876" s="2">
        <v>60070000000</v>
      </c>
      <c r="Y1876" s="2">
        <v>59930000000</v>
      </c>
      <c r="Z1876" s="2">
        <v>59940000000</v>
      </c>
      <c r="AA1876" s="2">
        <v>60500000000</v>
      </c>
      <c r="AB1876" s="2">
        <v>60800000000</v>
      </c>
      <c r="AC1876" s="2">
        <v>60750000000</v>
      </c>
      <c r="AD1876" s="2">
        <v>60100000000</v>
      </c>
      <c r="AE1876" s="2">
        <v>59130000000</v>
      </c>
      <c r="AF1876" s="2">
        <v>59840000000</v>
      </c>
    </row>
    <row r="1877" spans="1:32">
      <c r="A1877" t="s">
        <v>7481</v>
      </c>
      <c r="B1877" t="s">
        <v>19</v>
      </c>
      <c r="C1877" s="2">
        <v>61350000000</v>
      </c>
      <c r="D1877" s="2">
        <v>61350000000</v>
      </c>
      <c r="E1877" s="2">
        <v>61350000000</v>
      </c>
      <c r="F1877" s="2">
        <v>59630000000</v>
      </c>
      <c r="G1877" s="2">
        <v>67690000000</v>
      </c>
      <c r="H1877" s="2">
        <v>70230000000</v>
      </c>
      <c r="I1877" s="2">
        <v>71800000000</v>
      </c>
      <c r="J1877" s="2">
        <v>73020000000</v>
      </c>
      <c r="K1877" s="2">
        <v>73670000000</v>
      </c>
      <c r="L1877" s="2">
        <v>74740000000</v>
      </c>
      <c r="M1877" s="2">
        <v>74660000000</v>
      </c>
      <c r="N1877" s="2">
        <v>74950000000</v>
      </c>
      <c r="O1877" s="2">
        <v>74910000000</v>
      </c>
      <c r="P1877" s="2">
        <v>74670000000</v>
      </c>
      <c r="Q1877" s="2">
        <v>74480000000</v>
      </c>
      <c r="R1877" s="2">
        <v>74190000000</v>
      </c>
      <c r="S1877" s="2">
        <v>74200000000</v>
      </c>
      <c r="T1877" s="2">
        <v>73620000000</v>
      </c>
      <c r="U1877" s="2">
        <v>73460000000</v>
      </c>
      <c r="V1877" s="2">
        <v>73140000000</v>
      </c>
      <c r="W1877" s="2">
        <v>72660000000</v>
      </c>
      <c r="X1877" s="2">
        <v>72570000000</v>
      </c>
      <c r="Y1877" s="2">
        <v>72390000000</v>
      </c>
      <c r="Z1877" s="2">
        <v>72400000000</v>
      </c>
      <c r="AA1877" s="2">
        <v>73080000000</v>
      </c>
      <c r="AB1877" s="2">
        <v>73440000000</v>
      </c>
      <c r="AC1877" s="2">
        <v>73390000000</v>
      </c>
      <c r="AD1877" s="2">
        <v>72600000000</v>
      </c>
      <c r="AE1877" s="2">
        <v>71430000000</v>
      </c>
      <c r="AF1877" s="2">
        <v>72280000000</v>
      </c>
    </row>
    <row r="1878" spans="1:32">
      <c r="A1878" t="s">
        <v>7482</v>
      </c>
      <c r="B1878" t="s">
        <v>19</v>
      </c>
      <c r="C1878" s="2">
        <v>18140000000</v>
      </c>
      <c r="D1878" s="2">
        <v>18140000000</v>
      </c>
      <c r="E1878" s="2">
        <v>18140000000</v>
      </c>
      <c r="F1878" s="2">
        <v>17630000000</v>
      </c>
      <c r="G1878" s="2">
        <v>20010000000</v>
      </c>
      <c r="H1878" s="2">
        <v>20760000000</v>
      </c>
      <c r="I1878" s="2">
        <v>21230000000</v>
      </c>
      <c r="J1878" s="2">
        <v>21590000000</v>
      </c>
      <c r="K1878" s="2">
        <v>21780000000</v>
      </c>
      <c r="L1878" s="2">
        <v>22100000000</v>
      </c>
      <c r="M1878" s="2">
        <v>22070000000</v>
      </c>
      <c r="N1878" s="2">
        <v>22160000000</v>
      </c>
      <c r="O1878" s="2">
        <v>22150000000</v>
      </c>
      <c r="P1878" s="2">
        <v>22080000000</v>
      </c>
      <c r="Q1878" s="2">
        <v>22020000000</v>
      </c>
      <c r="R1878" s="2">
        <v>21930000000</v>
      </c>
      <c r="S1878" s="2">
        <v>21940000000</v>
      </c>
      <c r="T1878" s="2">
        <v>21760000000</v>
      </c>
      <c r="U1878" s="2">
        <v>21720000000</v>
      </c>
      <c r="V1878" s="2">
        <v>21630000000</v>
      </c>
      <c r="W1878" s="2">
        <v>21480000000</v>
      </c>
      <c r="X1878" s="2">
        <v>21450000000</v>
      </c>
      <c r="Y1878" s="2">
        <v>21400000000</v>
      </c>
      <c r="Z1878" s="2">
        <v>21410000000</v>
      </c>
      <c r="AA1878" s="2">
        <v>21610000000</v>
      </c>
      <c r="AB1878" s="2">
        <v>21710000000</v>
      </c>
      <c r="AC1878" s="2">
        <v>21700000000</v>
      </c>
      <c r="AD1878" s="2">
        <v>21470000000</v>
      </c>
      <c r="AE1878" s="2">
        <v>21120000000</v>
      </c>
      <c r="AF1878" s="2">
        <v>21370000000</v>
      </c>
    </row>
    <row r="1879" spans="1:32">
      <c r="A1879" t="s">
        <v>7483</v>
      </c>
      <c r="B1879" t="s">
        <v>19</v>
      </c>
      <c r="C1879" s="2">
        <v>14130000000</v>
      </c>
      <c r="D1879" s="2">
        <v>14130000000</v>
      </c>
      <c r="E1879" s="2">
        <v>14130000000</v>
      </c>
      <c r="F1879" s="2">
        <v>13740000000</v>
      </c>
      <c r="G1879" s="2">
        <v>15590000000</v>
      </c>
      <c r="H1879" s="2">
        <v>16180000000</v>
      </c>
      <c r="I1879" s="2">
        <v>16540000000</v>
      </c>
      <c r="J1879" s="2">
        <v>16820000000</v>
      </c>
      <c r="K1879" s="2">
        <v>16970000000</v>
      </c>
      <c r="L1879" s="2">
        <v>17220000000</v>
      </c>
      <c r="M1879" s="2">
        <v>17200000000</v>
      </c>
      <c r="N1879" s="2">
        <v>17260000000</v>
      </c>
      <c r="O1879" s="2">
        <v>17260000000</v>
      </c>
      <c r="P1879" s="2">
        <v>17200000000</v>
      </c>
      <c r="Q1879" s="2">
        <v>17160000000</v>
      </c>
      <c r="R1879" s="2">
        <v>17090000000</v>
      </c>
      <c r="S1879" s="2">
        <v>17090000000</v>
      </c>
      <c r="T1879" s="2">
        <v>16960000000</v>
      </c>
      <c r="U1879" s="2">
        <v>16920000000</v>
      </c>
      <c r="V1879" s="2">
        <v>16850000000</v>
      </c>
      <c r="W1879" s="2">
        <v>16740000000</v>
      </c>
      <c r="X1879" s="2">
        <v>16720000000</v>
      </c>
      <c r="Y1879" s="2">
        <v>16670000000</v>
      </c>
      <c r="Z1879" s="2">
        <v>16680000000</v>
      </c>
      <c r="AA1879" s="2">
        <v>16830000000</v>
      </c>
      <c r="AB1879" s="2">
        <v>16920000000</v>
      </c>
      <c r="AC1879" s="2">
        <v>16900000000</v>
      </c>
      <c r="AD1879" s="2">
        <v>16720000000</v>
      </c>
      <c r="AE1879" s="2">
        <v>16450000000</v>
      </c>
      <c r="AF1879" s="2">
        <v>16650000000</v>
      </c>
    </row>
    <row r="1880" spans="1:32">
      <c r="A1880" t="s">
        <v>7484</v>
      </c>
      <c r="B1880" t="s">
        <v>19</v>
      </c>
      <c r="C1880" s="2">
        <v>47460000000</v>
      </c>
      <c r="D1880" s="2">
        <v>47460000000</v>
      </c>
      <c r="E1880" s="2">
        <v>47460000000</v>
      </c>
      <c r="F1880" s="2">
        <v>46130000000</v>
      </c>
      <c r="G1880" s="2">
        <v>52360000000</v>
      </c>
      <c r="H1880" s="2">
        <v>54330000000</v>
      </c>
      <c r="I1880" s="2">
        <v>55540000000</v>
      </c>
      <c r="J1880" s="2">
        <v>56480000000</v>
      </c>
      <c r="K1880" s="2">
        <v>56980000000</v>
      </c>
      <c r="L1880" s="2">
        <v>57820000000</v>
      </c>
      <c r="M1880" s="2">
        <v>57760000000</v>
      </c>
      <c r="N1880" s="2">
        <v>57980000000</v>
      </c>
      <c r="O1880" s="2">
        <v>57950000000</v>
      </c>
      <c r="P1880" s="2">
        <v>57760000000</v>
      </c>
      <c r="Q1880" s="2">
        <v>57620000000</v>
      </c>
      <c r="R1880" s="2">
        <v>57390000000</v>
      </c>
      <c r="S1880" s="2">
        <v>57390000000</v>
      </c>
      <c r="T1880" s="2">
        <v>56950000000</v>
      </c>
      <c r="U1880" s="2">
        <v>56820000000</v>
      </c>
      <c r="V1880" s="2">
        <v>56580000000</v>
      </c>
      <c r="W1880" s="2">
        <v>56200000000</v>
      </c>
      <c r="X1880" s="2">
        <v>56130000000</v>
      </c>
      <c r="Y1880" s="2">
        <v>56000000000</v>
      </c>
      <c r="Z1880" s="2">
        <v>56010000000</v>
      </c>
      <c r="AA1880" s="2">
        <v>56540000000</v>
      </c>
      <c r="AB1880" s="2">
        <v>56810000000</v>
      </c>
      <c r="AC1880" s="2">
        <v>56770000000</v>
      </c>
      <c r="AD1880" s="2">
        <v>56160000000</v>
      </c>
      <c r="AE1880" s="2">
        <v>55250000000</v>
      </c>
      <c r="AF1880" s="2">
        <v>55910000000</v>
      </c>
    </row>
    <row r="1881" spans="1:32">
      <c r="A1881" t="s">
        <v>7485</v>
      </c>
      <c r="B1881" t="s">
        <v>19</v>
      </c>
      <c r="C1881" s="2">
        <v>881000000</v>
      </c>
      <c r="D1881" s="2">
        <v>881000000</v>
      </c>
      <c r="E1881" s="2">
        <v>881000000</v>
      </c>
      <c r="F1881" s="2">
        <v>856400000</v>
      </c>
      <c r="G1881" s="2">
        <v>972100000</v>
      </c>
      <c r="H1881" s="2">
        <v>1009000000</v>
      </c>
      <c r="I1881" s="2">
        <v>1031000000</v>
      </c>
      <c r="J1881" s="2">
        <v>1049000000</v>
      </c>
      <c r="K1881" s="2">
        <v>1058000000</v>
      </c>
      <c r="L1881" s="2">
        <v>1073000000</v>
      </c>
      <c r="M1881" s="2">
        <v>1072000000</v>
      </c>
      <c r="N1881" s="2">
        <v>1076000000</v>
      </c>
      <c r="O1881" s="2">
        <v>1076000000</v>
      </c>
      <c r="P1881" s="2">
        <v>1072000000</v>
      </c>
      <c r="Q1881" s="2">
        <v>1070000000</v>
      </c>
      <c r="R1881" s="2">
        <v>1065000000</v>
      </c>
      <c r="S1881" s="2">
        <v>1066000000</v>
      </c>
      <c r="T1881" s="2">
        <v>1057000000</v>
      </c>
      <c r="U1881" s="2">
        <v>1055000000</v>
      </c>
      <c r="V1881" s="2">
        <v>1050000000</v>
      </c>
      <c r="W1881" s="2">
        <v>1043000000</v>
      </c>
      <c r="X1881" s="2">
        <v>1042000000</v>
      </c>
      <c r="Y1881" s="2">
        <v>1040000000</v>
      </c>
      <c r="Z1881" s="2">
        <v>1040000000</v>
      </c>
      <c r="AA1881" s="2">
        <v>1050000000</v>
      </c>
      <c r="AB1881" s="2">
        <v>1055000000</v>
      </c>
      <c r="AC1881" s="2">
        <v>1054000000</v>
      </c>
      <c r="AD1881" s="2">
        <v>1043000000</v>
      </c>
      <c r="AE1881" s="2">
        <v>1026000000</v>
      </c>
      <c r="AF1881" s="2">
        <v>1038000000</v>
      </c>
    </row>
    <row r="1882" spans="1:32">
      <c r="A1882" t="s">
        <v>7486</v>
      </c>
      <c r="B1882" t="s">
        <v>19</v>
      </c>
      <c r="C1882" s="2">
        <v>2132000000</v>
      </c>
      <c r="D1882" s="2">
        <v>2132000000</v>
      </c>
      <c r="E1882" s="2">
        <v>2132000000</v>
      </c>
      <c r="F1882" s="2">
        <v>2072000000</v>
      </c>
      <c r="G1882" s="2">
        <v>2353000000</v>
      </c>
      <c r="H1882" s="2">
        <v>2441000000</v>
      </c>
      <c r="I1882" s="2">
        <v>2495000000</v>
      </c>
      <c r="J1882" s="2">
        <v>2538000000</v>
      </c>
      <c r="K1882" s="2">
        <v>2560000000</v>
      </c>
      <c r="L1882" s="2">
        <v>2598000000</v>
      </c>
      <c r="M1882" s="2">
        <v>2595000000</v>
      </c>
      <c r="N1882" s="2">
        <v>2605000000</v>
      </c>
      <c r="O1882" s="2">
        <v>2603000000</v>
      </c>
      <c r="P1882" s="2">
        <v>2595000000</v>
      </c>
      <c r="Q1882" s="2">
        <v>2588000000</v>
      </c>
      <c r="R1882" s="2">
        <v>2578000000</v>
      </c>
      <c r="S1882" s="2">
        <v>2579000000</v>
      </c>
      <c r="T1882" s="2">
        <v>2558000000</v>
      </c>
      <c r="U1882" s="2">
        <v>2553000000</v>
      </c>
      <c r="V1882" s="2">
        <v>2542000000</v>
      </c>
      <c r="W1882" s="2">
        <v>2525000000</v>
      </c>
      <c r="X1882" s="2">
        <v>2522000000</v>
      </c>
      <c r="Y1882" s="2">
        <v>2516000000</v>
      </c>
      <c r="Z1882" s="2">
        <v>2516000000</v>
      </c>
      <c r="AA1882" s="2">
        <v>2540000000</v>
      </c>
      <c r="AB1882" s="2">
        <v>2552000000</v>
      </c>
      <c r="AC1882" s="2">
        <v>2550000000</v>
      </c>
      <c r="AD1882" s="2">
        <v>2523000000</v>
      </c>
      <c r="AE1882" s="2">
        <v>2482000000</v>
      </c>
      <c r="AF1882" s="2">
        <v>2512000000</v>
      </c>
    </row>
    <row r="1883" spans="1:32">
      <c r="A1883" t="s">
        <v>7487</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7488</v>
      </c>
      <c r="B1884" t="s">
        <v>19</v>
      </c>
      <c r="C1884" s="2">
        <v>29890000</v>
      </c>
      <c r="D1884" s="2">
        <v>29890000</v>
      </c>
      <c r="E1884" s="2">
        <v>29890000</v>
      </c>
      <c r="F1884" s="2">
        <v>32980000</v>
      </c>
      <c r="G1884" s="2">
        <v>34220000</v>
      </c>
      <c r="H1884" s="2">
        <v>34980000</v>
      </c>
      <c r="I1884" s="2">
        <v>35570000</v>
      </c>
      <c r="J1884" s="2">
        <v>35890000</v>
      </c>
      <c r="K1884" s="2">
        <v>36410000</v>
      </c>
      <c r="L1884" s="2">
        <v>36370000</v>
      </c>
      <c r="M1884" s="2">
        <v>36510000</v>
      </c>
      <c r="N1884" s="2">
        <v>36490000</v>
      </c>
      <c r="O1884" s="2">
        <v>36380000</v>
      </c>
      <c r="P1884" s="2">
        <v>36290000</v>
      </c>
      <c r="Q1884" s="2">
        <v>36140000</v>
      </c>
      <c r="R1884" s="2">
        <v>36150000</v>
      </c>
      <c r="S1884" s="2">
        <v>35860000</v>
      </c>
      <c r="T1884" s="2">
        <v>35790000</v>
      </c>
      <c r="U1884" s="2">
        <v>35630000</v>
      </c>
      <c r="V1884" s="2">
        <v>35400000</v>
      </c>
      <c r="W1884" s="2">
        <v>35350000</v>
      </c>
      <c r="X1884" s="2">
        <v>35270000</v>
      </c>
      <c r="Y1884" s="2">
        <v>35270000</v>
      </c>
      <c r="Z1884" s="2">
        <v>35610000</v>
      </c>
      <c r="AA1884" s="2">
        <v>35780000</v>
      </c>
      <c r="AB1884" s="2">
        <v>35750000</v>
      </c>
      <c r="AC1884" s="2">
        <v>35370000</v>
      </c>
      <c r="AD1884" s="2">
        <v>34800000</v>
      </c>
      <c r="AE1884" s="2">
        <v>35210000</v>
      </c>
      <c r="AF1884" s="2">
        <v>35520000</v>
      </c>
    </row>
    <row r="1885" spans="1:32">
      <c r="A1885" t="s">
        <v>7489</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7490</v>
      </c>
      <c r="B1886" t="s">
        <v>19</v>
      </c>
      <c r="C1886" s="2">
        <v>124400000000000</v>
      </c>
      <c r="D1886" s="2">
        <v>123259000000000</v>
      </c>
      <c r="E1886" s="2">
        <v>113246000000000</v>
      </c>
      <c r="F1886" s="2">
        <v>113582000000000</v>
      </c>
      <c r="G1886" s="2">
        <v>104294000000000</v>
      </c>
      <c r="H1886" s="2">
        <v>105183000000000</v>
      </c>
      <c r="I1886" s="2">
        <v>106173000000000</v>
      </c>
      <c r="J1886" s="2">
        <v>105709000000000</v>
      </c>
      <c r="K1886" s="2">
        <v>104937000000000</v>
      </c>
      <c r="L1886" s="2">
        <v>103041000000000</v>
      </c>
      <c r="M1886" s="2">
        <v>104760000000000</v>
      </c>
      <c r="N1886" s="2">
        <v>107622000000000</v>
      </c>
      <c r="O1886" s="2">
        <v>110292000000000</v>
      </c>
      <c r="P1886" s="2">
        <v>112605000000000</v>
      </c>
      <c r="Q1886" s="2">
        <v>115778000000000</v>
      </c>
      <c r="R1886" s="2">
        <v>118514000000000</v>
      </c>
      <c r="S1886" s="2">
        <v>120170000000000</v>
      </c>
      <c r="T1886" s="2">
        <v>122305000000000</v>
      </c>
      <c r="U1886" s="2">
        <v>124218000000000</v>
      </c>
      <c r="V1886" s="2">
        <v>126134000000000</v>
      </c>
      <c r="W1886" s="2">
        <v>129841000000000</v>
      </c>
      <c r="X1886" s="2">
        <v>133334000000000</v>
      </c>
      <c r="Y1886" s="2">
        <v>135870000000000</v>
      </c>
      <c r="Z1886" s="2">
        <v>138585000000000</v>
      </c>
      <c r="AA1886" s="2">
        <v>139822000000000</v>
      </c>
      <c r="AB1886" s="2">
        <v>141316000000000</v>
      </c>
      <c r="AC1886" s="2">
        <v>142725000000000</v>
      </c>
      <c r="AD1886" s="2">
        <v>144890000000000</v>
      </c>
      <c r="AE1886" s="2">
        <v>147657000000000</v>
      </c>
      <c r="AF1886" s="2">
        <v>149926000000000</v>
      </c>
    </row>
    <row r="1887" spans="1:32">
      <c r="A1887" t="s">
        <v>7491</v>
      </c>
      <c r="B1887" t="s">
        <v>19</v>
      </c>
      <c r="C1887" s="2">
        <v>541200000000</v>
      </c>
      <c r="D1887" s="2">
        <v>541200000000</v>
      </c>
      <c r="E1887" s="2">
        <v>541200000000</v>
      </c>
      <c r="F1887" s="2">
        <v>541200000000</v>
      </c>
      <c r="G1887" s="2">
        <v>541200000000</v>
      </c>
      <c r="H1887" s="2">
        <v>541200000000</v>
      </c>
      <c r="I1887" s="2">
        <v>541200000000</v>
      </c>
      <c r="J1887" s="2">
        <v>541200000000</v>
      </c>
      <c r="K1887" s="2">
        <v>541200000000</v>
      </c>
      <c r="L1887" s="2">
        <v>541200000000</v>
      </c>
      <c r="M1887" s="2">
        <v>541200000000</v>
      </c>
      <c r="N1887" s="2">
        <v>541200000000</v>
      </c>
      <c r="O1887" s="2">
        <v>541200000000</v>
      </c>
      <c r="P1887" s="2">
        <v>541200000000</v>
      </c>
      <c r="Q1887" s="2">
        <v>541200000000</v>
      </c>
      <c r="R1887" s="2">
        <v>541200000000</v>
      </c>
      <c r="S1887" s="2">
        <v>541200000000</v>
      </c>
      <c r="T1887" s="2">
        <v>541200000000</v>
      </c>
      <c r="U1887" s="2">
        <v>541200000000</v>
      </c>
      <c r="V1887" s="2">
        <v>541200000000</v>
      </c>
      <c r="W1887" s="2">
        <v>541200000000</v>
      </c>
      <c r="X1887" s="2">
        <v>541200000000</v>
      </c>
      <c r="Y1887" s="2">
        <v>541200000000</v>
      </c>
      <c r="Z1887" s="2">
        <v>541200000000</v>
      </c>
      <c r="AA1887" s="2">
        <v>541200000000</v>
      </c>
      <c r="AB1887" s="2">
        <v>541200000000</v>
      </c>
      <c r="AC1887" s="2">
        <v>541200000000</v>
      </c>
      <c r="AD1887" s="2">
        <v>541200000000</v>
      </c>
      <c r="AE1887" s="2">
        <v>541200000000</v>
      </c>
      <c r="AF1887" s="2">
        <v>541200000000</v>
      </c>
    </row>
    <row r="1888" spans="1:32">
      <c r="A1888" t="s">
        <v>7492</v>
      </c>
      <c r="B1888" t="s">
        <v>19</v>
      </c>
      <c r="C1888" s="2">
        <v>143600000000</v>
      </c>
      <c r="D1888" s="2">
        <v>143600000000</v>
      </c>
      <c r="E1888" s="2">
        <v>143600000000</v>
      </c>
      <c r="F1888" s="2">
        <v>143600000000</v>
      </c>
      <c r="G1888" s="2">
        <v>143600000000</v>
      </c>
      <c r="H1888" s="2">
        <v>143600000000</v>
      </c>
      <c r="I1888" s="2">
        <v>143600000000</v>
      </c>
      <c r="J1888" s="2">
        <v>143600000000</v>
      </c>
      <c r="K1888" s="2">
        <v>143600000000</v>
      </c>
      <c r="L1888" s="2">
        <v>143600000000</v>
      </c>
      <c r="M1888" s="2">
        <v>143600000000</v>
      </c>
      <c r="N1888" s="2">
        <v>143600000000</v>
      </c>
      <c r="O1888" s="2">
        <v>143600000000</v>
      </c>
      <c r="P1888" s="2">
        <v>143600000000</v>
      </c>
      <c r="Q1888" s="2">
        <v>143600000000</v>
      </c>
      <c r="R1888" s="2">
        <v>143600000000</v>
      </c>
      <c r="S1888" s="2">
        <v>143600000000</v>
      </c>
      <c r="T1888" s="2">
        <v>143600000000</v>
      </c>
      <c r="U1888" s="2">
        <v>143600000000</v>
      </c>
      <c r="V1888" s="2">
        <v>143600000000</v>
      </c>
      <c r="W1888" s="2">
        <v>143600000000</v>
      </c>
      <c r="X1888" s="2">
        <v>143600000000</v>
      </c>
      <c r="Y1888" s="2">
        <v>143600000000</v>
      </c>
      <c r="Z1888" s="2">
        <v>143600000000</v>
      </c>
      <c r="AA1888" s="2">
        <v>143600000000</v>
      </c>
      <c r="AB1888" s="2">
        <v>143600000000</v>
      </c>
      <c r="AC1888" s="2">
        <v>143600000000</v>
      </c>
      <c r="AD1888" s="2">
        <v>143600000000</v>
      </c>
      <c r="AE1888" s="2">
        <v>143600000000</v>
      </c>
      <c r="AF1888" s="2">
        <v>143600000000</v>
      </c>
    </row>
    <row r="1889" spans="1:32">
      <c r="A1889" t="s">
        <v>7493</v>
      </c>
      <c r="B1889" t="s">
        <v>19</v>
      </c>
      <c r="C1889" s="2">
        <v>61650000000</v>
      </c>
      <c r="D1889" s="2">
        <v>61650000000</v>
      </c>
      <c r="E1889" s="2">
        <v>61650000000</v>
      </c>
      <c r="F1889" s="2">
        <v>61650000000</v>
      </c>
      <c r="G1889" s="2">
        <v>61650000000</v>
      </c>
      <c r="H1889" s="2">
        <v>61650000000</v>
      </c>
      <c r="I1889" s="2">
        <v>61650000000</v>
      </c>
      <c r="J1889" s="2">
        <v>61650000000</v>
      </c>
      <c r="K1889" s="2">
        <v>61650000000</v>
      </c>
      <c r="L1889" s="2">
        <v>61650000000</v>
      </c>
      <c r="M1889" s="2">
        <v>61650000000</v>
      </c>
      <c r="N1889" s="2">
        <v>61650000000</v>
      </c>
      <c r="O1889" s="2">
        <v>61650000000</v>
      </c>
      <c r="P1889" s="2">
        <v>61650000000</v>
      </c>
      <c r="Q1889" s="2">
        <v>61650000000</v>
      </c>
      <c r="R1889" s="2">
        <v>61650000000</v>
      </c>
      <c r="S1889" s="2">
        <v>61650000000</v>
      </c>
      <c r="T1889" s="2">
        <v>61650000000</v>
      </c>
      <c r="U1889" s="2">
        <v>61650000000</v>
      </c>
      <c r="V1889" s="2">
        <v>61650000000</v>
      </c>
      <c r="W1889" s="2">
        <v>61650000000</v>
      </c>
      <c r="X1889" s="2">
        <v>61650000000</v>
      </c>
      <c r="Y1889" s="2">
        <v>61650000000</v>
      </c>
      <c r="Z1889" s="2">
        <v>61650000000</v>
      </c>
      <c r="AA1889" s="2">
        <v>61650000000</v>
      </c>
      <c r="AB1889" s="2">
        <v>61650000000</v>
      </c>
      <c r="AC1889" s="2">
        <v>61650000000</v>
      </c>
      <c r="AD1889" s="2">
        <v>61650000000</v>
      </c>
      <c r="AE1889" s="2">
        <v>61650000000</v>
      </c>
      <c r="AF1889" s="2">
        <v>61650000000</v>
      </c>
    </row>
    <row r="1890" spans="1:32">
      <c r="A1890" t="s">
        <v>7494</v>
      </c>
      <c r="B1890" t="s">
        <v>19</v>
      </c>
      <c r="C1890" s="2">
        <v>29830000000</v>
      </c>
      <c r="D1890" s="2">
        <v>29830000000</v>
      </c>
      <c r="E1890" s="2">
        <v>29830000000</v>
      </c>
      <c r="F1890" s="2">
        <v>29830000000</v>
      </c>
      <c r="G1890" s="2">
        <v>29830000000</v>
      </c>
      <c r="H1890" s="2">
        <v>29830000000</v>
      </c>
      <c r="I1890" s="2">
        <v>29830000000</v>
      </c>
      <c r="J1890" s="2">
        <v>29830000000</v>
      </c>
      <c r="K1890" s="2">
        <v>29830000000</v>
      </c>
      <c r="L1890" s="2">
        <v>29830000000</v>
      </c>
      <c r="M1890" s="2">
        <v>29830000000</v>
      </c>
      <c r="N1890" s="2">
        <v>29830000000</v>
      </c>
      <c r="O1890" s="2">
        <v>29830000000</v>
      </c>
      <c r="P1890" s="2">
        <v>29830000000</v>
      </c>
      <c r="Q1890" s="2">
        <v>29830000000</v>
      </c>
      <c r="R1890" s="2">
        <v>29830000000</v>
      </c>
      <c r="S1890" s="2">
        <v>29830000000</v>
      </c>
      <c r="T1890" s="2">
        <v>29830000000</v>
      </c>
      <c r="U1890" s="2">
        <v>29830000000</v>
      </c>
      <c r="V1890" s="2">
        <v>29830000000</v>
      </c>
      <c r="W1890" s="2">
        <v>29830000000</v>
      </c>
      <c r="X1890" s="2">
        <v>29830000000</v>
      </c>
      <c r="Y1890" s="2">
        <v>29830000000</v>
      </c>
      <c r="Z1890" s="2">
        <v>29830000000</v>
      </c>
      <c r="AA1890" s="2">
        <v>29830000000</v>
      </c>
      <c r="AB1890" s="2">
        <v>29830000000</v>
      </c>
      <c r="AC1890" s="2">
        <v>29830000000</v>
      </c>
      <c r="AD1890" s="2">
        <v>29830000000</v>
      </c>
      <c r="AE1890" s="2">
        <v>29830000000</v>
      </c>
      <c r="AF1890" s="2">
        <v>29830000000</v>
      </c>
    </row>
    <row r="1891" spans="1:32">
      <c r="A1891" t="s">
        <v>7495</v>
      </c>
      <c r="B1891" t="s">
        <v>19</v>
      </c>
      <c r="C1891" s="2">
        <v>24830000000</v>
      </c>
      <c r="D1891" s="2">
        <v>24830000000</v>
      </c>
      <c r="E1891" s="2">
        <v>24830000000</v>
      </c>
      <c r="F1891" s="2">
        <v>24830000000</v>
      </c>
      <c r="G1891" s="2">
        <v>24830000000</v>
      </c>
      <c r="H1891" s="2">
        <v>24830000000</v>
      </c>
      <c r="I1891" s="2">
        <v>24830000000</v>
      </c>
      <c r="J1891" s="2">
        <v>24830000000</v>
      </c>
      <c r="K1891" s="2">
        <v>24830000000</v>
      </c>
      <c r="L1891" s="2">
        <v>24830000000</v>
      </c>
      <c r="M1891" s="2">
        <v>24830000000</v>
      </c>
      <c r="N1891" s="2">
        <v>24830000000</v>
      </c>
      <c r="O1891" s="2">
        <v>24830000000</v>
      </c>
      <c r="P1891" s="2">
        <v>24830000000</v>
      </c>
      <c r="Q1891" s="2">
        <v>24830000000</v>
      </c>
      <c r="R1891" s="2">
        <v>24830000000</v>
      </c>
      <c r="S1891" s="2">
        <v>24830000000</v>
      </c>
      <c r="T1891" s="2">
        <v>24830000000</v>
      </c>
      <c r="U1891" s="2">
        <v>24830000000</v>
      </c>
      <c r="V1891" s="2">
        <v>24830000000</v>
      </c>
      <c r="W1891" s="2">
        <v>24830000000</v>
      </c>
      <c r="X1891" s="2">
        <v>24830000000</v>
      </c>
      <c r="Y1891" s="2">
        <v>24830000000</v>
      </c>
      <c r="Z1891" s="2">
        <v>24830000000</v>
      </c>
      <c r="AA1891" s="2">
        <v>24830000000</v>
      </c>
      <c r="AB1891" s="2">
        <v>24830000000</v>
      </c>
      <c r="AC1891" s="2">
        <v>24830000000</v>
      </c>
      <c r="AD1891" s="2">
        <v>24830000000</v>
      </c>
      <c r="AE1891" s="2">
        <v>24830000000</v>
      </c>
      <c r="AF1891" s="2">
        <v>24830000000</v>
      </c>
    </row>
    <row r="1892" spans="1:32">
      <c r="A1892" t="s">
        <v>7496</v>
      </c>
      <c r="B1892" t="s">
        <v>19</v>
      </c>
      <c r="C1892" s="2">
        <v>91330000000</v>
      </c>
      <c r="D1892" s="2">
        <v>91330000000</v>
      </c>
      <c r="E1892" s="2">
        <v>91330000000</v>
      </c>
      <c r="F1892" s="2">
        <v>91330000000</v>
      </c>
      <c r="G1892" s="2">
        <v>91330000000</v>
      </c>
      <c r="H1892" s="2">
        <v>91330000000</v>
      </c>
      <c r="I1892" s="2">
        <v>91330000000</v>
      </c>
      <c r="J1892" s="2">
        <v>91330000000</v>
      </c>
      <c r="K1892" s="2">
        <v>91330000000</v>
      </c>
      <c r="L1892" s="2">
        <v>91330000000</v>
      </c>
      <c r="M1892" s="2">
        <v>91330000000</v>
      </c>
      <c r="N1892" s="2">
        <v>91330000000</v>
      </c>
      <c r="O1892" s="2">
        <v>91330000000</v>
      </c>
      <c r="P1892" s="2">
        <v>91330000000</v>
      </c>
      <c r="Q1892" s="2">
        <v>91330000000</v>
      </c>
      <c r="R1892" s="2">
        <v>91330000000</v>
      </c>
      <c r="S1892" s="2">
        <v>91330000000</v>
      </c>
      <c r="T1892" s="2">
        <v>91330000000</v>
      </c>
      <c r="U1892" s="2">
        <v>91330000000</v>
      </c>
      <c r="V1892" s="2">
        <v>91330000000</v>
      </c>
      <c r="W1892" s="2">
        <v>91330000000</v>
      </c>
      <c r="X1892" s="2">
        <v>91330000000</v>
      </c>
      <c r="Y1892" s="2">
        <v>91330000000</v>
      </c>
      <c r="Z1892" s="2">
        <v>91330000000</v>
      </c>
      <c r="AA1892" s="2">
        <v>91330000000</v>
      </c>
      <c r="AB1892" s="2">
        <v>91330000000</v>
      </c>
      <c r="AC1892" s="2">
        <v>91330000000</v>
      </c>
      <c r="AD1892" s="2">
        <v>91330000000</v>
      </c>
      <c r="AE1892" s="2">
        <v>91330000000</v>
      </c>
      <c r="AF1892" s="2">
        <v>91330000000</v>
      </c>
    </row>
    <row r="1893" spans="1:32">
      <c r="A1893" t="s">
        <v>7497</v>
      </c>
      <c r="B1893" t="s">
        <v>19</v>
      </c>
      <c r="C1893" s="2">
        <v>532000000</v>
      </c>
      <c r="D1893" s="2">
        <v>532000000</v>
      </c>
      <c r="E1893" s="2">
        <v>532000000</v>
      </c>
      <c r="F1893" s="2">
        <v>532000000</v>
      </c>
      <c r="G1893" s="2">
        <v>532000000</v>
      </c>
      <c r="H1893" s="2">
        <v>532000000</v>
      </c>
      <c r="I1893" s="2">
        <v>532000000</v>
      </c>
      <c r="J1893" s="2">
        <v>532000000</v>
      </c>
      <c r="K1893" s="2">
        <v>532000000</v>
      </c>
      <c r="L1893" s="2">
        <v>532000000</v>
      </c>
      <c r="M1893" s="2">
        <v>532000000</v>
      </c>
      <c r="N1893" s="2">
        <v>532000000</v>
      </c>
      <c r="O1893" s="2">
        <v>532000000</v>
      </c>
      <c r="P1893" s="2">
        <v>532000000</v>
      </c>
      <c r="Q1893" s="2">
        <v>532000000</v>
      </c>
      <c r="R1893" s="2">
        <v>532000000</v>
      </c>
      <c r="S1893" s="2">
        <v>532000000</v>
      </c>
      <c r="T1893" s="2">
        <v>532000000</v>
      </c>
      <c r="U1893" s="2">
        <v>532000000</v>
      </c>
      <c r="V1893" s="2">
        <v>532000000</v>
      </c>
      <c r="W1893" s="2">
        <v>532000000</v>
      </c>
      <c r="X1893" s="2">
        <v>532000000</v>
      </c>
      <c r="Y1893" s="2">
        <v>532000000</v>
      </c>
      <c r="Z1893" s="2">
        <v>532000000</v>
      </c>
      <c r="AA1893" s="2">
        <v>532000000</v>
      </c>
      <c r="AB1893" s="2">
        <v>532000000</v>
      </c>
      <c r="AC1893" s="2">
        <v>532000000</v>
      </c>
      <c r="AD1893" s="2">
        <v>532000000</v>
      </c>
      <c r="AE1893" s="2">
        <v>532000000</v>
      </c>
      <c r="AF1893" s="2">
        <v>532000000</v>
      </c>
    </row>
    <row r="1894" spans="1:32">
      <c r="A1894" t="s">
        <v>7498</v>
      </c>
      <c r="B1894" t="s">
        <v>19</v>
      </c>
      <c r="C1894" s="2">
        <v>2884000000</v>
      </c>
      <c r="D1894" s="2">
        <v>2884000000</v>
      </c>
      <c r="E1894" s="2">
        <v>2884000000</v>
      </c>
      <c r="F1894" s="2">
        <v>2884000000</v>
      </c>
      <c r="G1894" s="2">
        <v>2884000000</v>
      </c>
      <c r="H1894" s="2">
        <v>2884000000</v>
      </c>
      <c r="I1894" s="2">
        <v>2884000000</v>
      </c>
      <c r="J1894" s="2">
        <v>2884000000</v>
      </c>
      <c r="K1894" s="2">
        <v>2884000000</v>
      </c>
      <c r="L1894" s="2">
        <v>2884000000</v>
      </c>
      <c r="M1894" s="2">
        <v>2884000000</v>
      </c>
      <c r="N1894" s="2">
        <v>2884000000</v>
      </c>
      <c r="O1894" s="2">
        <v>2884000000</v>
      </c>
      <c r="P1894" s="2">
        <v>2884000000</v>
      </c>
      <c r="Q1894" s="2">
        <v>2884000000</v>
      </c>
      <c r="R1894" s="2">
        <v>2884000000</v>
      </c>
      <c r="S1894" s="2">
        <v>2884000000</v>
      </c>
      <c r="T1894" s="2">
        <v>2884000000</v>
      </c>
      <c r="U1894" s="2">
        <v>2884000000</v>
      </c>
      <c r="V1894" s="2">
        <v>2884000000</v>
      </c>
      <c r="W1894" s="2">
        <v>2884000000</v>
      </c>
      <c r="X1894" s="2">
        <v>2884000000</v>
      </c>
      <c r="Y1894" s="2">
        <v>2884000000</v>
      </c>
      <c r="Z1894" s="2">
        <v>2884000000</v>
      </c>
      <c r="AA1894" s="2">
        <v>2884000000</v>
      </c>
      <c r="AB1894" s="2">
        <v>2884000000</v>
      </c>
      <c r="AC1894" s="2">
        <v>2884000000</v>
      </c>
      <c r="AD1894" s="2">
        <v>2884000000</v>
      </c>
      <c r="AE1894" s="2">
        <v>2884000000</v>
      </c>
      <c r="AF1894" s="2">
        <v>2884000000</v>
      </c>
    </row>
    <row r="1895" spans="1:32">
      <c r="A1895" t="s">
        <v>7499</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row>
    <row r="1896" spans="1:32">
      <c r="A1896" t="s">
        <v>7500</v>
      </c>
      <c r="B1896" t="s">
        <v>19</v>
      </c>
      <c r="C1896" s="2">
        <v>73580000000</v>
      </c>
      <c r="D1896" s="2">
        <v>73580000000</v>
      </c>
      <c r="E1896" s="2">
        <v>59620000000</v>
      </c>
      <c r="F1896" s="2">
        <v>72170000000</v>
      </c>
      <c r="G1896" s="2">
        <v>68820000000</v>
      </c>
      <c r="H1896" s="2">
        <v>71510000000</v>
      </c>
      <c r="I1896" s="2">
        <v>74240000000</v>
      </c>
      <c r="J1896" s="2">
        <v>76080000000</v>
      </c>
      <c r="K1896" s="2">
        <v>77740000000</v>
      </c>
      <c r="L1896" s="2">
        <v>78810000000</v>
      </c>
      <c r="M1896" s="2">
        <v>79850000000</v>
      </c>
      <c r="N1896" s="2">
        <v>81490000000</v>
      </c>
      <c r="O1896" s="2">
        <v>83070000000</v>
      </c>
      <c r="P1896" s="2">
        <v>84500000000</v>
      </c>
      <c r="Q1896" s="2">
        <v>86350000000</v>
      </c>
      <c r="R1896" s="2">
        <v>87960000000</v>
      </c>
      <c r="S1896" s="2">
        <v>88970000000</v>
      </c>
      <c r="T1896" s="2">
        <v>90200000000</v>
      </c>
      <c r="U1896" s="2">
        <v>91370000000</v>
      </c>
      <c r="V1896" s="2">
        <v>92450000000</v>
      </c>
      <c r="W1896" s="2">
        <v>94700000000</v>
      </c>
      <c r="X1896" s="2">
        <v>96750000000</v>
      </c>
      <c r="Y1896" s="2">
        <v>98240000000</v>
      </c>
      <c r="Z1896" s="2">
        <v>99840000000</v>
      </c>
      <c r="AA1896" s="2">
        <v>100600000000</v>
      </c>
      <c r="AB1896" s="2">
        <v>101400000000</v>
      </c>
      <c r="AC1896" s="2">
        <v>102300000000</v>
      </c>
      <c r="AD1896" s="2">
        <v>103600000000</v>
      </c>
      <c r="AE1896" s="2">
        <v>105200000000</v>
      </c>
      <c r="AF1896" s="2">
        <v>106600000000</v>
      </c>
    </row>
    <row r="1897" spans="1:32">
      <c r="A1897" t="s">
        <v>7501</v>
      </c>
      <c r="B1897" t="s">
        <v>19</v>
      </c>
      <c r="C1897" s="2">
        <v>190700000000000</v>
      </c>
      <c r="D1897" s="2">
        <v>190700000000000</v>
      </c>
      <c r="E1897" s="2">
        <v>196200000000000</v>
      </c>
      <c r="F1897" s="2">
        <v>209000000000000</v>
      </c>
      <c r="G1897" s="2">
        <v>184600000000000</v>
      </c>
      <c r="H1897" s="2">
        <v>183900000000000</v>
      </c>
      <c r="I1897" s="2">
        <v>183400000000000</v>
      </c>
      <c r="J1897" s="2">
        <v>182600000000000</v>
      </c>
      <c r="K1897" s="2">
        <v>181000000000000</v>
      </c>
      <c r="L1897" s="2">
        <v>150200000000000</v>
      </c>
      <c r="M1897" s="2">
        <v>147100000000000</v>
      </c>
      <c r="N1897" s="2">
        <v>142800000000000</v>
      </c>
      <c r="O1897" s="2">
        <v>140400000000000</v>
      </c>
      <c r="P1897" s="2">
        <v>136600000000000</v>
      </c>
      <c r="Q1897" s="2">
        <v>114600000000000</v>
      </c>
      <c r="R1897" s="2">
        <v>112400000000000</v>
      </c>
      <c r="S1897" s="2">
        <v>104200000000000</v>
      </c>
      <c r="T1897" s="2">
        <v>104600000000000</v>
      </c>
      <c r="U1897" s="2">
        <v>105000000000000</v>
      </c>
      <c r="V1897" s="2">
        <v>105400000000000</v>
      </c>
      <c r="W1897" s="2">
        <v>105700000000000</v>
      </c>
      <c r="X1897" s="2">
        <v>106100000000000</v>
      </c>
      <c r="Y1897" s="2">
        <v>106500000000000</v>
      </c>
      <c r="Z1897" s="2">
        <v>107000000000000</v>
      </c>
      <c r="AA1897" s="2">
        <v>107400000000000</v>
      </c>
      <c r="AB1897" s="2">
        <v>107800000000000</v>
      </c>
      <c r="AC1897" s="2">
        <v>110100000000000</v>
      </c>
      <c r="AD1897" s="2">
        <v>112300000000000</v>
      </c>
      <c r="AE1897" s="2">
        <v>114600000000000</v>
      </c>
      <c r="AF1897" s="2">
        <v>116900000000000</v>
      </c>
    </row>
    <row r="1898" spans="1:32">
      <c r="A1898" t="s">
        <v>7502</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7503</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7504</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7505</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7506</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7507</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7508</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7509</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7510</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7511</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7512</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7513</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7514</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7515</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7516</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7517</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7518</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7519</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7520</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7521</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7522</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7523</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7524</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7525</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7526</v>
      </c>
      <c r="B1922" t="s">
        <v>19</v>
      </c>
      <c r="C1922" s="2">
        <v>65500000000000</v>
      </c>
      <c r="D1922" s="2">
        <v>65500000000000</v>
      </c>
      <c r="E1922" s="2">
        <v>68200000000000</v>
      </c>
      <c r="F1922" s="2">
        <v>72010000000000</v>
      </c>
      <c r="G1922" s="2">
        <v>71100000000000</v>
      </c>
      <c r="H1922" s="2">
        <v>72180000000000</v>
      </c>
      <c r="I1922" s="2">
        <v>73380000000000</v>
      </c>
      <c r="J1922" s="2">
        <v>74220000000000</v>
      </c>
      <c r="K1922" s="2">
        <v>74930000000000</v>
      </c>
      <c r="L1922" s="2">
        <v>75830000000000</v>
      </c>
      <c r="M1922" s="2">
        <v>67861800000000</v>
      </c>
      <c r="N1922" s="2">
        <v>59907500000000</v>
      </c>
      <c r="O1922" s="2">
        <v>51708800000000</v>
      </c>
      <c r="P1922" s="2">
        <v>43120000000000</v>
      </c>
      <c r="Q1922" s="2">
        <v>34909200000000</v>
      </c>
      <c r="R1922" s="2">
        <v>36201800000000</v>
      </c>
      <c r="S1922" s="2">
        <v>37226200000000</v>
      </c>
      <c r="T1922" s="2">
        <v>38007700000000</v>
      </c>
      <c r="U1922" s="2">
        <v>38908200000000</v>
      </c>
      <c r="V1922" s="2">
        <v>39547500000000</v>
      </c>
      <c r="W1922" s="2">
        <v>40470700000000</v>
      </c>
      <c r="X1922" s="2">
        <v>41506300000000</v>
      </c>
      <c r="Y1922" s="2">
        <v>42360500000000</v>
      </c>
      <c r="Z1922" s="2">
        <v>42817000000000</v>
      </c>
      <c r="AA1922" s="2">
        <v>43704500000000</v>
      </c>
      <c r="AB1922" s="2">
        <v>44740100000000</v>
      </c>
      <c r="AC1922" s="2">
        <v>45511700000000</v>
      </c>
      <c r="AD1922" s="2">
        <v>46395700000000</v>
      </c>
      <c r="AE1922" s="2">
        <v>47119400000000</v>
      </c>
      <c r="AF1922" s="2">
        <v>47767200000000</v>
      </c>
    </row>
    <row r="1923" spans="1:32">
      <c r="A1923" t="s">
        <v>7527</v>
      </c>
      <c r="B1923" t="s">
        <v>19</v>
      </c>
      <c r="C1923" s="2">
        <v>5484000000</v>
      </c>
      <c r="D1923" s="2">
        <v>5484000000</v>
      </c>
      <c r="E1923" s="2">
        <v>5484000000</v>
      </c>
      <c r="F1923" s="2">
        <v>5710000000</v>
      </c>
      <c r="G1923" s="2">
        <v>6029000000</v>
      </c>
      <c r="H1923" s="2">
        <v>5953000000</v>
      </c>
      <c r="I1923" s="2">
        <v>6043000000</v>
      </c>
      <c r="J1923" s="2">
        <v>6144000000</v>
      </c>
      <c r="K1923" s="2">
        <v>6214000000</v>
      </c>
      <c r="L1923" s="2">
        <v>6274000000</v>
      </c>
      <c r="M1923" s="2">
        <v>6349000000</v>
      </c>
      <c r="N1923" s="2">
        <v>6420000000</v>
      </c>
      <c r="O1923" s="2">
        <v>6489000000</v>
      </c>
      <c r="P1923" s="2">
        <v>6540000000</v>
      </c>
      <c r="Q1923" s="2">
        <v>6564000000</v>
      </c>
      <c r="R1923" s="2">
        <v>6613000000</v>
      </c>
      <c r="S1923" s="2">
        <v>6720000000</v>
      </c>
      <c r="T1923" s="2">
        <v>6805000000</v>
      </c>
      <c r="U1923" s="2">
        <v>6873000000</v>
      </c>
      <c r="V1923" s="2">
        <v>6946000000</v>
      </c>
      <c r="W1923" s="2">
        <v>7001000000</v>
      </c>
      <c r="X1923" s="2">
        <v>7074000000</v>
      </c>
      <c r="Y1923" s="2">
        <v>7166000000</v>
      </c>
      <c r="Z1923" s="2">
        <v>7238000000</v>
      </c>
      <c r="AA1923" s="2">
        <v>7271000000</v>
      </c>
      <c r="AB1923" s="2">
        <v>7348000000</v>
      </c>
      <c r="AC1923" s="2">
        <v>7432000000</v>
      </c>
      <c r="AD1923" s="2">
        <v>7501000000</v>
      </c>
      <c r="AE1923" s="2">
        <v>7572000000</v>
      </c>
      <c r="AF1923" s="2">
        <v>7631000000</v>
      </c>
    </row>
    <row r="1924" spans="1:32">
      <c r="A1924" t="s">
        <v>7528</v>
      </c>
      <c r="B1924" t="s">
        <v>19</v>
      </c>
      <c r="C1924" s="2">
        <v>90470000000</v>
      </c>
      <c r="D1924" s="2">
        <v>90470000000</v>
      </c>
      <c r="E1924" s="2">
        <v>90470000000</v>
      </c>
      <c r="F1924" s="2">
        <v>94200000000</v>
      </c>
      <c r="G1924" s="2">
        <v>99460000000</v>
      </c>
      <c r="H1924" s="2">
        <v>98210000000</v>
      </c>
      <c r="I1924" s="2">
        <v>99690000000</v>
      </c>
      <c r="J1924" s="2">
        <v>101300000000</v>
      </c>
      <c r="K1924" s="2">
        <v>102500000000</v>
      </c>
      <c r="L1924" s="2">
        <v>103500000000</v>
      </c>
      <c r="M1924" s="2">
        <v>104700000000</v>
      </c>
      <c r="N1924" s="2">
        <v>105900000000</v>
      </c>
      <c r="O1924" s="2">
        <v>107000000000</v>
      </c>
      <c r="P1924" s="2">
        <v>107900000000</v>
      </c>
      <c r="Q1924" s="2">
        <v>108300000000</v>
      </c>
      <c r="R1924" s="2">
        <v>109100000000</v>
      </c>
      <c r="S1924" s="2">
        <v>110900000000</v>
      </c>
      <c r="T1924" s="2">
        <v>112300000000</v>
      </c>
      <c r="U1924" s="2">
        <v>113400000000</v>
      </c>
      <c r="V1924" s="2">
        <v>114600000000</v>
      </c>
      <c r="W1924" s="2">
        <v>115500000000</v>
      </c>
      <c r="X1924" s="2">
        <v>116700000000</v>
      </c>
      <c r="Y1924" s="2">
        <v>118200000000</v>
      </c>
      <c r="Z1924" s="2">
        <v>119400000000</v>
      </c>
      <c r="AA1924" s="2">
        <v>120000000000</v>
      </c>
      <c r="AB1924" s="2">
        <v>121200000000</v>
      </c>
      <c r="AC1924" s="2">
        <v>122600000000</v>
      </c>
      <c r="AD1924" s="2">
        <v>123700000000</v>
      </c>
      <c r="AE1924" s="2">
        <v>124900000000</v>
      </c>
      <c r="AF1924" s="2">
        <v>125900000000</v>
      </c>
    </row>
    <row r="1925" spans="1:32">
      <c r="A1925" t="s">
        <v>7529</v>
      </c>
      <c r="B1925" t="s">
        <v>19</v>
      </c>
      <c r="C1925" s="2">
        <v>106700000000</v>
      </c>
      <c r="D1925" s="2">
        <v>106700000000</v>
      </c>
      <c r="E1925" s="2">
        <v>106700000000</v>
      </c>
      <c r="F1925" s="2">
        <v>111100000000</v>
      </c>
      <c r="G1925" s="2">
        <v>117300000000</v>
      </c>
      <c r="H1925" s="2">
        <v>115800000000</v>
      </c>
      <c r="I1925" s="2">
        <v>117600000000</v>
      </c>
      <c r="J1925" s="2">
        <v>119500000000</v>
      </c>
      <c r="K1925" s="2">
        <v>120900000000</v>
      </c>
      <c r="L1925" s="2">
        <v>122100000000</v>
      </c>
      <c r="M1925" s="2">
        <v>123500000000</v>
      </c>
      <c r="N1925" s="2">
        <v>124900000000</v>
      </c>
      <c r="O1925" s="2">
        <v>126300000000</v>
      </c>
      <c r="P1925" s="2">
        <v>127300000000</v>
      </c>
      <c r="Q1925" s="2">
        <v>127700000000</v>
      </c>
      <c r="R1925" s="2">
        <v>128700000000</v>
      </c>
      <c r="S1925" s="2">
        <v>130800000000</v>
      </c>
      <c r="T1925" s="2">
        <v>132400000000</v>
      </c>
      <c r="U1925" s="2">
        <v>133700000000</v>
      </c>
      <c r="V1925" s="2">
        <v>135200000000</v>
      </c>
      <c r="W1925" s="2">
        <v>136200000000</v>
      </c>
      <c r="X1925" s="2">
        <v>137700000000</v>
      </c>
      <c r="Y1925" s="2">
        <v>139400000000</v>
      </c>
      <c r="Z1925" s="2">
        <v>140800000000</v>
      </c>
      <c r="AA1925" s="2">
        <v>141500000000</v>
      </c>
      <c r="AB1925" s="2">
        <v>143000000000</v>
      </c>
      <c r="AC1925" s="2">
        <v>144600000000</v>
      </c>
      <c r="AD1925" s="2">
        <v>146000000000</v>
      </c>
      <c r="AE1925" s="2">
        <v>147300000000</v>
      </c>
      <c r="AF1925" s="2">
        <v>148500000000</v>
      </c>
    </row>
    <row r="1926" spans="1:32">
      <c r="A1926" t="s">
        <v>7530</v>
      </c>
      <c r="B1926" t="s">
        <v>19</v>
      </c>
      <c r="C1926" s="2">
        <v>10960000000</v>
      </c>
      <c r="D1926" s="2">
        <v>10960000000</v>
      </c>
      <c r="E1926" s="2">
        <v>10960000000</v>
      </c>
      <c r="F1926" s="2">
        <v>11410000000</v>
      </c>
      <c r="G1926" s="2">
        <v>12050000000</v>
      </c>
      <c r="H1926" s="2">
        <v>11900000000</v>
      </c>
      <c r="I1926" s="2">
        <v>12080000000</v>
      </c>
      <c r="J1926" s="2">
        <v>12280000000</v>
      </c>
      <c r="K1926" s="2">
        <v>12420000000</v>
      </c>
      <c r="L1926" s="2">
        <v>12540000000</v>
      </c>
      <c r="M1926" s="2">
        <v>12690000000</v>
      </c>
      <c r="N1926" s="2">
        <v>12830000000</v>
      </c>
      <c r="O1926" s="2">
        <v>12970000000</v>
      </c>
      <c r="P1926" s="2">
        <v>13070000000</v>
      </c>
      <c r="Q1926" s="2">
        <v>13120000000</v>
      </c>
      <c r="R1926" s="2">
        <v>13220000000</v>
      </c>
      <c r="S1926" s="2">
        <v>13430000000</v>
      </c>
      <c r="T1926" s="2">
        <v>13600000000</v>
      </c>
      <c r="U1926" s="2">
        <v>13740000000</v>
      </c>
      <c r="V1926" s="2">
        <v>13880000000</v>
      </c>
      <c r="W1926" s="2">
        <v>13990000000</v>
      </c>
      <c r="X1926" s="2">
        <v>14140000000</v>
      </c>
      <c r="Y1926" s="2">
        <v>14320000000</v>
      </c>
      <c r="Z1926" s="2">
        <v>14470000000</v>
      </c>
      <c r="AA1926" s="2">
        <v>14540000000</v>
      </c>
      <c r="AB1926" s="2">
        <v>14690000000</v>
      </c>
      <c r="AC1926" s="2">
        <v>14860000000</v>
      </c>
      <c r="AD1926" s="2">
        <v>15000000000</v>
      </c>
      <c r="AE1926" s="2">
        <v>15140000000</v>
      </c>
      <c r="AF1926" s="2">
        <v>15250000000</v>
      </c>
    </row>
    <row r="1927" spans="1:32">
      <c r="A1927" t="s">
        <v>7531</v>
      </c>
      <c r="B1927" t="s">
        <v>19</v>
      </c>
      <c r="C1927" s="2">
        <v>7135000000</v>
      </c>
      <c r="D1927" s="2">
        <v>7135000000</v>
      </c>
      <c r="E1927" s="2">
        <v>7135000000</v>
      </c>
      <c r="F1927" s="2">
        <v>7429000000</v>
      </c>
      <c r="G1927" s="2">
        <v>7844000000</v>
      </c>
      <c r="H1927" s="2">
        <v>7745000000</v>
      </c>
      <c r="I1927" s="2">
        <v>7863000000</v>
      </c>
      <c r="J1927" s="2">
        <v>7993000000</v>
      </c>
      <c r="K1927" s="2">
        <v>8085000000</v>
      </c>
      <c r="L1927" s="2">
        <v>8163000000</v>
      </c>
      <c r="M1927" s="2">
        <v>8260000000</v>
      </c>
      <c r="N1927" s="2">
        <v>8353000000</v>
      </c>
      <c r="O1927" s="2">
        <v>8442000000</v>
      </c>
      <c r="P1927" s="2">
        <v>8509000000</v>
      </c>
      <c r="Q1927" s="2">
        <v>8541000000</v>
      </c>
      <c r="R1927" s="2">
        <v>8604000000</v>
      </c>
      <c r="S1927" s="2">
        <v>8743000000</v>
      </c>
      <c r="T1927" s="2">
        <v>8854000000</v>
      </c>
      <c r="U1927" s="2">
        <v>8942000000</v>
      </c>
      <c r="V1927" s="2">
        <v>9037000000</v>
      </c>
      <c r="W1927" s="2">
        <v>9108000000</v>
      </c>
      <c r="X1927" s="2">
        <v>9204000000</v>
      </c>
      <c r="Y1927" s="2">
        <v>9323000000</v>
      </c>
      <c r="Z1927" s="2">
        <v>9417000000</v>
      </c>
      <c r="AA1927" s="2">
        <v>9461000000</v>
      </c>
      <c r="AB1927" s="2">
        <v>9560000000</v>
      </c>
      <c r="AC1927" s="2">
        <v>9670000000</v>
      </c>
      <c r="AD1927" s="2">
        <v>9759000000</v>
      </c>
      <c r="AE1927" s="2">
        <v>9852000000</v>
      </c>
      <c r="AF1927" s="2">
        <v>9928000000</v>
      </c>
    </row>
    <row r="1928" spans="1:32">
      <c r="A1928" t="s">
        <v>7532</v>
      </c>
      <c r="B1928" t="s">
        <v>19</v>
      </c>
      <c r="C1928" s="2">
        <v>27860000000</v>
      </c>
      <c r="D1928" s="2">
        <v>27860000000</v>
      </c>
      <c r="E1928" s="2">
        <v>27860000000</v>
      </c>
      <c r="F1928" s="2">
        <v>29010000000</v>
      </c>
      <c r="G1928" s="2">
        <v>30630000000</v>
      </c>
      <c r="H1928" s="2">
        <v>30240000000</v>
      </c>
      <c r="I1928" s="2">
        <v>30700000000</v>
      </c>
      <c r="J1928" s="2">
        <v>31210000000</v>
      </c>
      <c r="K1928" s="2">
        <v>31570000000</v>
      </c>
      <c r="L1928" s="2">
        <v>31870000000</v>
      </c>
      <c r="M1928" s="2">
        <v>32250000000</v>
      </c>
      <c r="N1928" s="2">
        <v>32620000000</v>
      </c>
      <c r="O1928" s="2">
        <v>32960000000</v>
      </c>
      <c r="P1928" s="2">
        <v>33220000000</v>
      </c>
      <c r="Q1928" s="2">
        <v>33350000000</v>
      </c>
      <c r="R1928" s="2">
        <v>33590000000</v>
      </c>
      <c r="S1928" s="2">
        <v>34140000000</v>
      </c>
      <c r="T1928" s="2">
        <v>34570000000</v>
      </c>
      <c r="U1928" s="2">
        <v>34920000000</v>
      </c>
      <c r="V1928" s="2">
        <v>35290000000</v>
      </c>
      <c r="W1928" s="2">
        <v>35560000000</v>
      </c>
      <c r="X1928" s="2">
        <v>35940000000</v>
      </c>
      <c r="Y1928" s="2">
        <v>36400000000</v>
      </c>
      <c r="Z1928" s="2">
        <v>36770000000</v>
      </c>
      <c r="AA1928" s="2">
        <v>36940000000</v>
      </c>
      <c r="AB1928" s="2">
        <v>37330000000</v>
      </c>
      <c r="AC1928" s="2">
        <v>37760000000</v>
      </c>
      <c r="AD1928" s="2">
        <v>38110000000</v>
      </c>
      <c r="AE1928" s="2">
        <v>38470000000</v>
      </c>
      <c r="AF1928" s="2">
        <v>38770000000</v>
      </c>
    </row>
    <row r="1929" spans="1:32">
      <c r="A1929" t="s">
        <v>7533</v>
      </c>
      <c r="B1929" t="s">
        <v>19</v>
      </c>
      <c r="C1929" s="2">
        <v>201000000</v>
      </c>
      <c r="D1929" s="2">
        <v>201000000</v>
      </c>
      <c r="E1929" s="2">
        <v>201000000</v>
      </c>
      <c r="F1929" s="2">
        <v>209300000</v>
      </c>
      <c r="G1929" s="2">
        <v>221000000</v>
      </c>
      <c r="H1929" s="2">
        <v>218200000</v>
      </c>
      <c r="I1929" s="2">
        <v>221500000</v>
      </c>
      <c r="J1929" s="2">
        <v>225200000</v>
      </c>
      <c r="K1929" s="2">
        <v>227800000</v>
      </c>
      <c r="L1929" s="2">
        <v>230000000</v>
      </c>
      <c r="M1929" s="2">
        <v>232700000</v>
      </c>
      <c r="N1929" s="2">
        <v>235300000</v>
      </c>
      <c r="O1929" s="2">
        <v>237800000</v>
      </c>
      <c r="P1929" s="2">
        <v>239700000</v>
      </c>
      <c r="Q1929" s="2">
        <v>240600000</v>
      </c>
      <c r="R1929" s="2">
        <v>242400000</v>
      </c>
      <c r="S1929" s="2">
        <v>246300000</v>
      </c>
      <c r="T1929" s="2">
        <v>249400000</v>
      </c>
      <c r="U1929" s="2">
        <v>251900000</v>
      </c>
      <c r="V1929" s="2">
        <v>254600000</v>
      </c>
      <c r="W1929" s="2">
        <v>256600000</v>
      </c>
      <c r="X1929" s="2">
        <v>259300000</v>
      </c>
      <c r="Y1929" s="2">
        <v>262600000</v>
      </c>
      <c r="Z1929" s="2">
        <v>265300000</v>
      </c>
      <c r="AA1929" s="2">
        <v>266500000</v>
      </c>
      <c r="AB1929" s="2">
        <v>269300000</v>
      </c>
      <c r="AC1929" s="2">
        <v>272400000</v>
      </c>
      <c r="AD1929" s="2">
        <v>274900000</v>
      </c>
      <c r="AE1929" s="2">
        <v>277500000</v>
      </c>
      <c r="AF1929" s="2">
        <v>279700000</v>
      </c>
    </row>
    <row r="1930" spans="1:32">
      <c r="A1930" t="s">
        <v>7534</v>
      </c>
      <c r="B1930" t="s">
        <v>19</v>
      </c>
      <c r="C1930" s="2">
        <v>900000000</v>
      </c>
      <c r="D1930" s="2">
        <v>900000000</v>
      </c>
      <c r="E1930" s="2">
        <v>900000000</v>
      </c>
      <c r="F1930" s="2">
        <v>937100000</v>
      </c>
      <c r="G1930" s="2">
        <v>989400000</v>
      </c>
      <c r="H1930" s="2">
        <v>977000000</v>
      </c>
      <c r="I1930" s="2">
        <v>991800000</v>
      </c>
      <c r="J1930" s="2">
        <v>1008000000</v>
      </c>
      <c r="K1930" s="2">
        <v>1020000000</v>
      </c>
      <c r="L1930" s="2">
        <v>1030000000</v>
      </c>
      <c r="M1930" s="2">
        <v>1042000000</v>
      </c>
      <c r="N1930" s="2">
        <v>1054000000</v>
      </c>
      <c r="O1930" s="2">
        <v>1065000000</v>
      </c>
      <c r="P1930" s="2">
        <v>1073000000</v>
      </c>
      <c r="Q1930" s="2">
        <v>1077000000</v>
      </c>
      <c r="R1930" s="2">
        <v>1085000000</v>
      </c>
      <c r="S1930" s="2">
        <v>1103000000</v>
      </c>
      <c r="T1930" s="2">
        <v>1117000000</v>
      </c>
      <c r="U1930" s="2">
        <v>1128000000</v>
      </c>
      <c r="V1930" s="2">
        <v>1140000000</v>
      </c>
      <c r="W1930" s="2">
        <v>1149000000</v>
      </c>
      <c r="X1930" s="2">
        <v>1161000000</v>
      </c>
      <c r="Y1930" s="2">
        <v>1176000000</v>
      </c>
      <c r="Z1930" s="2">
        <v>1188000000</v>
      </c>
      <c r="AA1930" s="2">
        <v>1193000000</v>
      </c>
      <c r="AB1930" s="2">
        <v>1206000000</v>
      </c>
      <c r="AC1930" s="2">
        <v>1220000000</v>
      </c>
      <c r="AD1930" s="2">
        <v>1231000000</v>
      </c>
      <c r="AE1930" s="2">
        <v>1243000000</v>
      </c>
      <c r="AF1930" s="2">
        <v>1252000000</v>
      </c>
    </row>
    <row r="1931" spans="1:32">
      <c r="A1931" t="s">
        <v>7535</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7536</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7537</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7538</v>
      </c>
      <c r="B1934" t="s">
        <v>19</v>
      </c>
      <c r="C1934" s="2">
        <v>40200000000000</v>
      </c>
      <c r="D1934" s="2">
        <v>40200000000000</v>
      </c>
      <c r="E1934" s="2">
        <v>39000000000000</v>
      </c>
      <c r="F1934" s="2">
        <v>39980000000000</v>
      </c>
      <c r="G1934" s="2">
        <v>39310000000000</v>
      </c>
      <c r="H1934" s="2">
        <v>40130000000000</v>
      </c>
      <c r="I1934" s="2">
        <v>42400000000000</v>
      </c>
      <c r="J1934" s="2">
        <v>43380000000000</v>
      </c>
      <c r="K1934" s="2">
        <v>43450000000000</v>
      </c>
      <c r="L1934" s="2">
        <v>43570000000000</v>
      </c>
      <c r="M1934" s="2">
        <v>40662200000000</v>
      </c>
      <c r="N1934" s="2">
        <v>38106900000000</v>
      </c>
      <c r="O1934" s="2">
        <v>36165100000000</v>
      </c>
      <c r="P1934" s="2">
        <v>33607100000000</v>
      </c>
      <c r="Q1934" s="2">
        <v>31319200000000</v>
      </c>
      <c r="R1934" s="2">
        <v>31615200000000</v>
      </c>
      <c r="S1934" s="2">
        <v>31695200000000</v>
      </c>
      <c r="T1934" s="2">
        <v>32094000000000</v>
      </c>
      <c r="U1934" s="2">
        <v>32510300000000</v>
      </c>
      <c r="V1934" s="2">
        <v>32429200000000</v>
      </c>
      <c r="W1934" s="2">
        <v>32736800000000</v>
      </c>
      <c r="X1934" s="2">
        <v>33421300000000</v>
      </c>
      <c r="Y1934" s="2">
        <v>33776600000000</v>
      </c>
      <c r="Z1934" s="2">
        <v>33866800000000</v>
      </c>
      <c r="AA1934" s="2">
        <v>33606100000000</v>
      </c>
      <c r="AB1934" s="2">
        <v>33326300000000</v>
      </c>
      <c r="AC1934" s="2">
        <v>33185800000000</v>
      </c>
      <c r="AD1934" s="2">
        <v>33222300000000</v>
      </c>
      <c r="AE1934" s="2">
        <v>33532900000000</v>
      </c>
      <c r="AF1934" s="2">
        <v>33696000000000</v>
      </c>
    </row>
    <row r="1935" spans="1:32">
      <c r="A1935" t="s">
        <v>7539</v>
      </c>
      <c r="B1935" t="s">
        <v>19</v>
      </c>
      <c r="C1935" s="2">
        <v>9245000000</v>
      </c>
      <c r="D1935" s="2">
        <v>9245000000</v>
      </c>
      <c r="E1935" s="2">
        <v>9245000000</v>
      </c>
      <c r="F1935" s="2">
        <v>8969000000</v>
      </c>
      <c r="G1935" s="2">
        <v>9194000000</v>
      </c>
      <c r="H1935" s="2">
        <v>9040000000</v>
      </c>
      <c r="I1935" s="2">
        <v>9230000000</v>
      </c>
      <c r="J1935" s="2">
        <v>9750000000</v>
      </c>
      <c r="K1935" s="2">
        <v>9976000000</v>
      </c>
      <c r="L1935" s="2">
        <v>9993000000</v>
      </c>
      <c r="M1935" s="2">
        <v>10020000000</v>
      </c>
      <c r="N1935" s="2">
        <v>9916000000</v>
      </c>
      <c r="O1935" s="2">
        <v>9891000000</v>
      </c>
      <c r="P1935" s="2">
        <v>10010000000</v>
      </c>
      <c r="Q1935" s="2">
        <v>9987000000</v>
      </c>
      <c r="R1935" s="2">
        <v>10030000000</v>
      </c>
      <c r="S1935" s="2">
        <v>10100000000</v>
      </c>
      <c r="T1935" s="2">
        <v>10110000000</v>
      </c>
      <c r="U1935" s="2">
        <v>10210000000</v>
      </c>
      <c r="V1935" s="2">
        <v>10300000000</v>
      </c>
      <c r="W1935" s="2">
        <v>10290000000</v>
      </c>
      <c r="X1935" s="2">
        <v>10360000000</v>
      </c>
      <c r="Y1935" s="2">
        <v>10520000000</v>
      </c>
      <c r="Z1935" s="2">
        <v>10600000000</v>
      </c>
      <c r="AA1935" s="2">
        <v>10610000000</v>
      </c>
      <c r="AB1935" s="2">
        <v>10560000000</v>
      </c>
      <c r="AC1935" s="2">
        <v>10490000000</v>
      </c>
      <c r="AD1935" s="2">
        <v>10460000000</v>
      </c>
      <c r="AE1935" s="2">
        <v>10470000000</v>
      </c>
      <c r="AF1935" s="2">
        <v>10530000000</v>
      </c>
    </row>
    <row r="1936" spans="1:32">
      <c r="A1936" t="s">
        <v>7540</v>
      </c>
      <c r="B1936" t="s">
        <v>19</v>
      </c>
      <c r="C1936" s="2">
        <v>199500000000</v>
      </c>
      <c r="D1936" s="2">
        <v>199500000000</v>
      </c>
      <c r="E1936" s="2">
        <v>199500000000</v>
      </c>
      <c r="F1936" s="2">
        <v>193600000000</v>
      </c>
      <c r="G1936" s="2">
        <v>198400000000</v>
      </c>
      <c r="H1936" s="2">
        <v>195100000000</v>
      </c>
      <c r="I1936" s="2">
        <v>199200000000</v>
      </c>
      <c r="J1936" s="2">
        <v>210400000000</v>
      </c>
      <c r="K1936" s="2">
        <v>215300000000</v>
      </c>
      <c r="L1936" s="2">
        <v>215700000000</v>
      </c>
      <c r="M1936" s="2">
        <v>216300000000</v>
      </c>
      <c r="N1936" s="2">
        <v>214000000000</v>
      </c>
      <c r="O1936" s="2">
        <v>213500000000</v>
      </c>
      <c r="P1936" s="2">
        <v>216000000000</v>
      </c>
      <c r="Q1936" s="2">
        <v>215500000000</v>
      </c>
      <c r="R1936" s="2">
        <v>216500000000</v>
      </c>
      <c r="S1936" s="2">
        <v>217900000000</v>
      </c>
      <c r="T1936" s="2">
        <v>218200000000</v>
      </c>
      <c r="U1936" s="2">
        <v>220300000000</v>
      </c>
      <c r="V1936" s="2">
        <v>222200000000</v>
      </c>
      <c r="W1936" s="2">
        <v>222000000000</v>
      </c>
      <c r="X1936" s="2">
        <v>223500000000</v>
      </c>
      <c r="Y1936" s="2">
        <v>226900000000</v>
      </c>
      <c r="Z1936" s="2">
        <v>228700000000</v>
      </c>
      <c r="AA1936" s="2">
        <v>229000000000</v>
      </c>
      <c r="AB1936" s="2">
        <v>227900000000</v>
      </c>
      <c r="AC1936" s="2">
        <v>226300000000</v>
      </c>
      <c r="AD1936" s="2">
        <v>225600000000</v>
      </c>
      <c r="AE1936" s="2">
        <v>225800000000</v>
      </c>
      <c r="AF1936" s="2">
        <v>227300000000</v>
      </c>
    </row>
    <row r="1937" spans="1:32">
      <c r="A1937" t="s">
        <v>7541</v>
      </c>
      <c r="B1937" t="s">
        <v>19</v>
      </c>
      <c r="C1937" s="2">
        <v>44490000000</v>
      </c>
      <c r="D1937" s="2">
        <v>44490000000</v>
      </c>
      <c r="E1937" s="2">
        <v>44490000000</v>
      </c>
      <c r="F1937" s="2">
        <v>43160000000</v>
      </c>
      <c r="G1937" s="2">
        <v>44240000000</v>
      </c>
      <c r="H1937" s="2">
        <v>43500000000</v>
      </c>
      <c r="I1937" s="2">
        <v>44420000000</v>
      </c>
      <c r="J1937" s="2">
        <v>46920000000</v>
      </c>
      <c r="K1937" s="2">
        <v>48010000000</v>
      </c>
      <c r="L1937" s="2">
        <v>48090000000</v>
      </c>
      <c r="M1937" s="2">
        <v>48220000000</v>
      </c>
      <c r="N1937" s="2">
        <v>47720000000</v>
      </c>
      <c r="O1937" s="2">
        <v>47600000000</v>
      </c>
      <c r="P1937" s="2">
        <v>48160000000</v>
      </c>
      <c r="Q1937" s="2">
        <v>48060000000</v>
      </c>
      <c r="R1937" s="2">
        <v>48270000000</v>
      </c>
      <c r="S1937" s="2">
        <v>48600000000</v>
      </c>
      <c r="T1937" s="2">
        <v>48650000000</v>
      </c>
      <c r="U1937" s="2">
        <v>49130000000</v>
      </c>
      <c r="V1937" s="2">
        <v>49560000000</v>
      </c>
      <c r="W1937" s="2">
        <v>49510000000</v>
      </c>
      <c r="X1937" s="2">
        <v>49840000000</v>
      </c>
      <c r="Y1937" s="2">
        <v>50600000000</v>
      </c>
      <c r="Z1937" s="2">
        <v>51000000000</v>
      </c>
      <c r="AA1937" s="2">
        <v>51070000000</v>
      </c>
      <c r="AB1937" s="2">
        <v>50810000000</v>
      </c>
      <c r="AC1937" s="2">
        <v>50460000000</v>
      </c>
      <c r="AD1937" s="2">
        <v>50320000000</v>
      </c>
      <c r="AE1937" s="2">
        <v>50360000000</v>
      </c>
      <c r="AF1937" s="2">
        <v>50700000000</v>
      </c>
    </row>
    <row r="1938" spans="1:32">
      <c r="A1938" t="s">
        <v>7542</v>
      </c>
      <c r="B1938" t="s">
        <v>19</v>
      </c>
      <c r="C1938" s="2">
        <v>22220000000</v>
      </c>
      <c r="D1938" s="2">
        <v>22220000000</v>
      </c>
      <c r="E1938" s="2">
        <v>22220000000</v>
      </c>
      <c r="F1938" s="2">
        <v>21560000000</v>
      </c>
      <c r="G1938" s="2">
        <v>22100000000</v>
      </c>
      <c r="H1938" s="2">
        <v>21730000000</v>
      </c>
      <c r="I1938" s="2">
        <v>22180000000</v>
      </c>
      <c r="J1938" s="2">
        <v>23430000000</v>
      </c>
      <c r="K1938" s="2">
        <v>23980000000</v>
      </c>
      <c r="L1938" s="2">
        <v>24020000000</v>
      </c>
      <c r="M1938" s="2">
        <v>24080000000</v>
      </c>
      <c r="N1938" s="2">
        <v>23830000000</v>
      </c>
      <c r="O1938" s="2">
        <v>23770000000</v>
      </c>
      <c r="P1938" s="2">
        <v>24050000000</v>
      </c>
      <c r="Q1938" s="2">
        <v>24000000000</v>
      </c>
      <c r="R1938" s="2">
        <v>24110000000</v>
      </c>
      <c r="S1938" s="2">
        <v>24270000000</v>
      </c>
      <c r="T1938" s="2">
        <v>24300000000</v>
      </c>
      <c r="U1938" s="2">
        <v>24530000000</v>
      </c>
      <c r="V1938" s="2">
        <v>24750000000</v>
      </c>
      <c r="W1938" s="2">
        <v>24720000000</v>
      </c>
      <c r="X1938" s="2">
        <v>24890000000</v>
      </c>
      <c r="Y1938" s="2">
        <v>25270000000</v>
      </c>
      <c r="Z1938" s="2">
        <v>25470000000</v>
      </c>
      <c r="AA1938" s="2">
        <v>25500000000</v>
      </c>
      <c r="AB1938" s="2">
        <v>25380000000</v>
      </c>
      <c r="AC1938" s="2">
        <v>25200000000</v>
      </c>
      <c r="AD1938" s="2">
        <v>25130000000</v>
      </c>
      <c r="AE1938" s="2">
        <v>25150000000</v>
      </c>
      <c r="AF1938" s="2">
        <v>25320000000</v>
      </c>
    </row>
    <row r="1939" spans="1:32">
      <c r="A1939" t="s">
        <v>7543</v>
      </c>
      <c r="B1939" t="s">
        <v>19</v>
      </c>
      <c r="C1939" s="2">
        <v>17440000000</v>
      </c>
      <c r="D1939" s="2">
        <v>17440000000</v>
      </c>
      <c r="E1939" s="2">
        <v>17440000000</v>
      </c>
      <c r="F1939" s="2">
        <v>16920000000</v>
      </c>
      <c r="G1939" s="2">
        <v>17350000000</v>
      </c>
      <c r="H1939" s="2">
        <v>17060000000</v>
      </c>
      <c r="I1939" s="2">
        <v>17420000000</v>
      </c>
      <c r="J1939" s="2">
        <v>18400000000</v>
      </c>
      <c r="K1939" s="2">
        <v>18820000000</v>
      </c>
      <c r="L1939" s="2">
        <v>18860000000</v>
      </c>
      <c r="M1939" s="2">
        <v>18910000000</v>
      </c>
      <c r="N1939" s="2">
        <v>18710000000</v>
      </c>
      <c r="O1939" s="2">
        <v>18660000000</v>
      </c>
      <c r="P1939" s="2">
        <v>18880000000</v>
      </c>
      <c r="Q1939" s="2">
        <v>18840000000</v>
      </c>
      <c r="R1939" s="2">
        <v>18930000000</v>
      </c>
      <c r="S1939" s="2">
        <v>19050000000</v>
      </c>
      <c r="T1939" s="2">
        <v>19080000000</v>
      </c>
      <c r="U1939" s="2">
        <v>19260000000</v>
      </c>
      <c r="V1939" s="2">
        <v>19430000000</v>
      </c>
      <c r="W1939" s="2">
        <v>19410000000</v>
      </c>
      <c r="X1939" s="2">
        <v>19540000000</v>
      </c>
      <c r="Y1939" s="2">
        <v>19840000000</v>
      </c>
      <c r="Z1939" s="2">
        <v>19990000000</v>
      </c>
      <c r="AA1939" s="2">
        <v>20020000000</v>
      </c>
      <c r="AB1939" s="2">
        <v>19920000000</v>
      </c>
      <c r="AC1939" s="2">
        <v>19780000000</v>
      </c>
      <c r="AD1939" s="2">
        <v>19730000000</v>
      </c>
      <c r="AE1939" s="2">
        <v>19750000000</v>
      </c>
      <c r="AF1939" s="2">
        <v>19880000000</v>
      </c>
    </row>
    <row r="1940" spans="1:32">
      <c r="A1940" t="s">
        <v>7544</v>
      </c>
      <c r="B1940" t="s">
        <v>19</v>
      </c>
      <c r="C1940" s="2">
        <v>18100000000</v>
      </c>
      <c r="D1940" s="2">
        <v>18100000000</v>
      </c>
      <c r="E1940" s="2">
        <v>18100000000</v>
      </c>
      <c r="F1940" s="2">
        <v>17550000000</v>
      </c>
      <c r="G1940" s="2">
        <v>17990000000</v>
      </c>
      <c r="H1940" s="2">
        <v>17690000000</v>
      </c>
      <c r="I1940" s="2">
        <v>18070000000</v>
      </c>
      <c r="J1940" s="2">
        <v>19080000000</v>
      </c>
      <c r="K1940" s="2">
        <v>19530000000</v>
      </c>
      <c r="L1940" s="2">
        <v>19560000000</v>
      </c>
      <c r="M1940" s="2">
        <v>19610000000</v>
      </c>
      <c r="N1940" s="2">
        <v>19410000000</v>
      </c>
      <c r="O1940" s="2">
        <v>19360000000</v>
      </c>
      <c r="P1940" s="2">
        <v>19590000000</v>
      </c>
      <c r="Q1940" s="2">
        <v>19550000000</v>
      </c>
      <c r="R1940" s="2">
        <v>19630000000</v>
      </c>
      <c r="S1940" s="2">
        <v>19770000000</v>
      </c>
      <c r="T1940" s="2">
        <v>19790000000</v>
      </c>
      <c r="U1940" s="2">
        <v>19980000000</v>
      </c>
      <c r="V1940" s="2">
        <v>20160000000</v>
      </c>
      <c r="W1940" s="2">
        <v>20130000000</v>
      </c>
      <c r="X1940" s="2">
        <v>20270000000</v>
      </c>
      <c r="Y1940" s="2">
        <v>20580000000</v>
      </c>
      <c r="Z1940" s="2">
        <v>20740000000</v>
      </c>
      <c r="AA1940" s="2">
        <v>20770000000</v>
      </c>
      <c r="AB1940" s="2">
        <v>20670000000</v>
      </c>
      <c r="AC1940" s="2">
        <v>20520000000</v>
      </c>
      <c r="AD1940" s="2">
        <v>20460000000</v>
      </c>
      <c r="AE1940" s="2">
        <v>20480000000</v>
      </c>
      <c r="AF1940" s="2">
        <v>20620000000</v>
      </c>
    </row>
    <row r="1941" spans="1:32">
      <c r="A1941" t="s">
        <v>7545</v>
      </c>
      <c r="B1941" t="s">
        <v>19</v>
      </c>
      <c r="C1941" s="2">
        <v>303000000</v>
      </c>
      <c r="D1941" s="2">
        <v>303000000</v>
      </c>
      <c r="E1941" s="2">
        <v>303000000</v>
      </c>
      <c r="F1941" s="2">
        <v>294000000</v>
      </c>
      <c r="G1941" s="2">
        <v>301300000</v>
      </c>
      <c r="H1941" s="2">
        <v>296300000</v>
      </c>
      <c r="I1941" s="2">
        <v>302500000</v>
      </c>
      <c r="J1941" s="2">
        <v>319500000</v>
      </c>
      <c r="K1941" s="2">
        <v>327000000</v>
      </c>
      <c r="L1941" s="2">
        <v>327500000</v>
      </c>
      <c r="M1941" s="2">
        <v>328400000</v>
      </c>
      <c r="N1941" s="2">
        <v>325000000</v>
      </c>
      <c r="O1941" s="2">
        <v>324200000</v>
      </c>
      <c r="P1941" s="2">
        <v>328000000</v>
      </c>
      <c r="Q1941" s="2">
        <v>327300000</v>
      </c>
      <c r="R1941" s="2">
        <v>328800000</v>
      </c>
      <c r="S1941" s="2">
        <v>331000000</v>
      </c>
      <c r="T1941" s="2">
        <v>331300000</v>
      </c>
      <c r="U1941" s="2">
        <v>334600000</v>
      </c>
      <c r="V1941" s="2">
        <v>337500000</v>
      </c>
      <c r="W1941" s="2">
        <v>337200000</v>
      </c>
      <c r="X1941" s="2">
        <v>339400000</v>
      </c>
      <c r="Y1941" s="2">
        <v>344600000</v>
      </c>
      <c r="Z1941" s="2">
        <v>347300000</v>
      </c>
      <c r="AA1941" s="2">
        <v>347800000</v>
      </c>
      <c r="AB1941" s="2">
        <v>346000000</v>
      </c>
      <c r="AC1941" s="2">
        <v>343700000</v>
      </c>
      <c r="AD1941" s="2">
        <v>342700000</v>
      </c>
      <c r="AE1941" s="2">
        <v>343000000</v>
      </c>
      <c r="AF1941" s="2">
        <v>345300000</v>
      </c>
    </row>
    <row r="1942" spans="1:32">
      <c r="A1942" t="s">
        <v>7546</v>
      </c>
      <c r="B1942" t="s">
        <v>19</v>
      </c>
      <c r="C1942" s="2">
        <v>1806000000</v>
      </c>
      <c r="D1942" s="2">
        <v>1806000000</v>
      </c>
      <c r="E1942" s="2">
        <v>1806000000</v>
      </c>
      <c r="F1942" s="2">
        <v>1752000000</v>
      </c>
      <c r="G1942" s="2">
        <v>1796000000</v>
      </c>
      <c r="H1942" s="2">
        <v>1766000000</v>
      </c>
      <c r="I1942" s="2">
        <v>1803000000</v>
      </c>
      <c r="J1942" s="2">
        <v>1905000000</v>
      </c>
      <c r="K1942" s="2">
        <v>1949000000</v>
      </c>
      <c r="L1942" s="2">
        <v>1952000000</v>
      </c>
      <c r="M1942" s="2">
        <v>1958000000</v>
      </c>
      <c r="N1942" s="2">
        <v>1937000000</v>
      </c>
      <c r="O1942" s="2">
        <v>1932000000</v>
      </c>
      <c r="P1942" s="2">
        <v>1955000000</v>
      </c>
      <c r="Q1942" s="2">
        <v>1951000000</v>
      </c>
      <c r="R1942" s="2">
        <v>1960000000</v>
      </c>
      <c r="S1942" s="2">
        <v>1973000000</v>
      </c>
      <c r="T1942" s="2">
        <v>1975000000</v>
      </c>
      <c r="U1942" s="2">
        <v>1994000000</v>
      </c>
      <c r="V1942" s="2">
        <v>2012000000</v>
      </c>
      <c r="W1942" s="2">
        <v>2010000000</v>
      </c>
      <c r="X1942" s="2">
        <v>2023000000</v>
      </c>
      <c r="Y1942" s="2">
        <v>2054000000</v>
      </c>
      <c r="Z1942" s="2">
        <v>2070000000</v>
      </c>
      <c r="AA1942" s="2">
        <v>2073000000</v>
      </c>
      <c r="AB1942" s="2">
        <v>2063000000</v>
      </c>
      <c r="AC1942" s="2">
        <v>2048000000</v>
      </c>
      <c r="AD1942" s="2">
        <v>2042000000</v>
      </c>
      <c r="AE1942" s="2">
        <v>2044000000</v>
      </c>
      <c r="AF1942" s="2">
        <v>2058000000</v>
      </c>
    </row>
    <row r="1943" spans="1:32">
      <c r="A1943" t="s">
        <v>7547</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7548</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7549</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7550</v>
      </c>
      <c r="B1946" t="s">
        <v>19</v>
      </c>
      <c r="C1946" s="2">
        <v>4400000000000</v>
      </c>
      <c r="D1946" s="2">
        <v>4400000000000</v>
      </c>
      <c r="E1946" s="2">
        <v>4200000000000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7551</v>
      </c>
      <c r="B1947" t="s">
        <v>19</v>
      </c>
      <c r="C1947" s="2">
        <v>9965000000</v>
      </c>
      <c r="D1947" s="2">
        <v>9965000000</v>
      </c>
      <c r="E1947" s="2">
        <v>9965000000</v>
      </c>
      <c r="F1947" s="2">
        <v>9512000000</v>
      </c>
      <c r="G1947" s="2">
        <v>10220000000</v>
      </c>
      <c r="H1947" s="2">
        <v>10280000000</v>
      </c>
      <c r="I1947" s="2">
        <v>10580000000</v>
      </c>
      <c r="J1947" s="2">
        <v>10960000000</v>
      </c>
      <c r="K1947" s="2">
        <v>11190000000</v>
      </c>
      <c r="L1947" s="2">
        <v>11340000000</v>
      </c>
      <c r="M1947" s="2">
        <v>11410000000</v>
      </c>
      <c r="N1947" s="2">
        <v>11420000000</v>
      </c>
      <c r="O1947" s="2">
        <v>11470000000</v>
      </c>
      <c r="P1947" s="2">
        <v>11540000000</v>
      </c>
      <c r="Q1947" s="2">
        <v>11650000000</v>
      </c>
      <c r="R1947" s="2">
        <v>11830000000</v>
      </c>
      <c r="S1947" s="2">
        <v>12000000000</v>
      </c>
      <c r="T1947" s="2">
        <v>12110000000</v>
      </c>
      <c r="U1947" s="2">
        <v>12240000000</v>
      </c>
      <c r="V1947" s="2">
        <v>12380000000</v>
      </c>
      <c r="W1947" s="2">
        <v>12520000000</v>
      </c>
      <c r="X1947" s="2">
        <v>12630000000</v>
      </c>
      <c r="Y1947" s="2">
        <v>12820000000</v>
      </c>
      <c r="Z1947" s="2">
        <v>13030000000</v>
      </c>
      <c r="AA1947" s="2">
        <v>13190000000</v>
      </c>
      <c r="AB1947" s="2">
        <v>13260000000</v>
      </c>
      <c r="AC1947" s="2">
        <v>13410000000</v>
      </c>
      <c r="AD1947" s="2">
        <v>13580000000</v>
      </c>
      <c r="AE1947" s="2">
        <v>13730000000</v>
      </c>
      <c r="AF1947" s="2">
        <v>13810000000</v>
      </c>
    </row>
    <row r="1948" spans="1:32">
      <c r="A1948" t="s">
        <v>7552</v>
      </c>
      <c r="B1948" t="s">
        <v>19</v>
      </c>
      <c r="C1948" s="2">
        <v>174800000000</v>
      </c>
      <c r="D1948" s="2">
        <v>174800000000</v>
      </c>
      <c r="E1948" s="2">
        <v>174800000000</v>
      </c>
      <c r="F1948" s="2">
        <v>166900000000</v>
      </c>
      <c r="G1948" s="2">
        <v>179400000000</v>
      </c>
      <c r="H1948" s="2">
        <v>180300000000</v>
      </c>
      <c r="I1948" s="2">
        <v>185600000000</v>
      </c>
      <c r="J1948" s="2">
        <v>192300000000</v>
      </c>
      <c r="K1948" s="2">
        <v>196200000000</v>
      </c>
      <c r="L1948" s="2">
        <v>198900000000</v>
      </c>
      <c r="M1948" s="2">
        <v>200300000000</v>
      </c>
      <c r="N1948" s="2">
        <v>200400000000</v>
      </c>
      <c r="O1948" s="2">
        <v>201200000000</v>
      </c>
      <c r="P1948" s="2">
        <v>202500000000</v>
      </c>
      <c r="Q1948" s="2">
        <v>204500000000</v>
      </c>
      <c r="R1948" s="2">
        <v>207600000000</v>
      </c>
      <c r="S1948" s="2">
        <v>210600000000</v>
      </c>
      <c r="T1948" s="2">
        <v>212500000000</v>
      </c>
      <c r="U1948" s="2">
        <v>214800000000</v>
      </c>
      <c r="V1948" s="2">
        <v>217300000000</v>
      </c>
      <c r="W1948" s="2">
        <v>219600000000</v>
      </c>
      <c r="X1948" s="2">
        <v>221500000000</v>
      </c>
      <c r="Y1948" s="2">
        <v>224900000000</v>
      </c>
      <c r="Z1948" s="2">
        <v>228700000000</v>
      </c>
      <c r="AA1948" s="2">
        <v>231400000000</v>
      </c>
      <c r="AB1948" s="2">
        <v>232700000000</v>
      </c>
      <c r="AC1948" s="2">
        <v>235300000000</v>
      </c>
      <c r="AD1948" s="2">
        <v>238300000000</v>
      </c>
      <c r="AE1948" s="2">
        <v>240900000000</v>
      </c>
      <c r="AF1948" s="2">
        <v>242300000000</v>
      </c>
    </row>
    <row r="1949" spans="1:32">
      <c r="A1949" t="s">
        <v>7553</v>
      </c>
      <c r="B1949" t="s">
        <v>19</v>
      </c>
      <c r="C1949" s="2">
        <v>12390000000</v>
      </c>
      <c r="D1949" s="2">
        <v>12390000000</v>
      </c>
      <c r="E1949" s="2">
        <v>12390000000</v>
      </c>
      <c r="F1949" s="2">
        <v>11820000000</v>
      </c>
      <c r="G1949" s="2">
        <v>12710000000</v>
      </c>
      <c r="H1949" s="2">
        <v>12780000000</v>
      </c>
      <c r="I1949" s="2">
        <v>13150000000</v>
      </c>
      <c r="J1949" s="2">
        <v>13620000000</v>
      </c>
      <c r="K1949" s="2">
        <v>13900000000</v>
      </c>
      <c r="L1949" s="2">
        <v>14100000000</v>
      </c>
      <c r="M1949" s="2">
        <v>14190000000</v>
      </c>
      <c r="N1949" s="2">
        <v>14200000000</v>
      </c>
      <c r="O1949" s="2">
        <v>14260000000</v>
      </c>
      <c r="P1949" s="2">
        <v>14350000000</v>
      </c>
      <c r="Q1949" s="2">
        <v>14490000000</v>
      </c>
      <c r="R1949" s="2">
        <v>14710000000</v>
      </c>
      <c r="S1949" s="2">
        <v>14920000000</v>
      </c>
      <c r="T1949" s="2">
        <v>15060000000</v>
      </c>
      <c r="U1949" s="2">
        <v>15220000000</v>
      </c>
      <c r="V1949" s="2">
        <v>15390000000</v>
      </c>
      <c r="W1949" s="2">
        <v>15560000000</v>
      </c>
      <c r="X1949" s="2">
        <v>15700000000</v>
      </c>
      <c r="Y1949" s="2">
        <v>15940000000</v>
      </c>
      <c r="Z1949" s="2">
        <v>16200000000</v>
      </c>
      <c r="AA1949" s="2">
        <v>16390000000</v>
      </c>
      <c r="AB1949" s="2">
        <v>16490000000</v>
      </c>
      <c r="AC1949" s="2">
        <v>16670000000</v>
      </c>
      <c r="AD1949" s="2">
        <v>16890000000</v>
      </c>
      <c r="AE1949" s="2">
        <v>17070000000</v>
      </c>
      <c r="AF1949" s="2">
        <v>17170000000</v>
      </c>
    </row>
    <row r="1950" spans="1:32">
      <c r="A1950" t="s">
        <v>7554</v>
      </c>
      <c r="B1950" t="s">
        <v>19</v>
      </c>
      <c r="C1950" s="2">
        <v>11620000000</v>
      </c>
      <c r="D1950" s="2">
        <v>11620000000</v>
      </c>
      <c r="E1950" s="2">
        <v>11620000000</v>
      </c>
      <c r="F1950" s="2">
        <v>11090000000</v>
      </c>
      <c r="G1950" s="2">
        <v>11930000000</v>
      </c>
      <c r="H1950" s="2">
        <v>11990000000</v>
      </c>
      <c r="I1950" s="2">
        <v>12340000000</v>
      </c>
      <c r="J1950" s="2">
        <v>12780000000</v>
      </c>
      <c r="K1950" s="2">
        <v>13050000000</v>
      </c>
      <c r="L1950" s="2">
        <v>13220000000</v>
      </c>
      <c r="M1950" s="2">
        <v>13310000000</v>
      </c>
      <c r="N1950" s="2">
        <v>13320000000</v>
      </c>
      <c r="O1950" s="2">
        <v>13380000000</v>
      </c>
      <c r="P1950" s="2">
        <v>13460000000</v>
      </c>
      <c r="Q1950" s="2">
        <v>13590000000</v>
      </c>
      <c r="R1950" s="2">
        <v>13800000000</v>
      </c>
      <c r="S1950" s="2">
        <v>14000000000</v>
      </c>
      <c r="T1950" s="2">
        <v>14130000000</v>
      </c>
      <c r="U1950" s="2">
        <v>14280000000</v>
      </c>
      <c r="V1950" s="2">
        <v>14440000000</v>
      </c>
      <c r="W1950" s="2">
        <v>14600000000</v>
      </c>
      <c r="X1950" s="2">
        <v>14730000000</v>
      </c>
      <c r="Y1950" s="2">
        <v>14950000000</v>
      </c>
      <c r="Z1950" s="2">
        <v>15200000000</v>
      </c>
      <c r="AA1950" s="2">
        <v>15380000000</v>
      </c>
      <c r="AB1950" s="2">
        <v>15470000000</v>
      </c>
      <c r="AC1950" s="2">
        <v>15640000000</v>
      </c>
      <c r="AD1950" s="2">
        <v>15840000000</v>
      </c>
      <c r="AE1950" s="2">
        <v>16020000000</v>
      </c>
      <c r="AF1950" s="2">
        <v>16110000000</v>
      </c>
    </row>
    <row r="1951" spans="1:32">
      <c r="A1951" t="s">
        <v>7555</v>
      </c>
      <c r="B1951" t="s">
        <v>19</v>
      </c>
      <c r="C1951" s="2">
        <v>8753000000</v>
      </c>
      <c r="D1951" s="2">
        <v>8753000000</v>
      </c>
      <c r="E1951" s="2">
        <v>8753000000</v>
      </c>
      <c r="F1951" s="2">
        <v>8355000000</v>
      </c>
      <c r="G1951" s="2">
        <v>8981000000</v>
      </c>
      <c r="H1951" s="2">
        <v>9028000000</v>
      </c>
      <c r="I1951" s="2">
        <v>9293000000</v>
      </c>
      <c r="J1951" s="2">
        <v>9626000000</v>
      </c>
      <c r="K1951" s="2">
        <v>9825000000</v>
      </c>
      <c r="L1951" s="2">
        <v>9959000000</v>
      </c>
      <c r="M1951" s="2">
        <v>10030000000</v>
      </c>
      <c r="N1951" s="2">
        <v>10030000000</v>
      </c>
      <c r="O1951" s="2">
        <v>10070000000</v>
      </c>
      <c r="P1951" s="2">
        <v>10140000000</v>
      </c>
      <c r="Q1951" s="2">
        <v>10240000000</v>
      </c>
      <c r="R1951" s="2">
        <v>10390000000</v>
      </c>
      <c r="S1951" s="2">
        <v>10540000000</v>
      </c>
      <c r="T1951" s="2">
        <v>10640000000</v>
      </c>
      <c r="U1951" s="2">
        <v>10750000000</v>
      </c>
      <c r="V1951" s="2">
        <v>10880000000</v>
      </c>
      <c r="W1951" s="2">
        <v>10990000000</v>
      </c>
      <c r="X1951" s="2">
        <v>11090000000</v>
      </c>
      <c r="Y1951" s="2">
        <v>11260000000</v>
      </c>
      <c r="Z1951" s="2">
        <v>11450000000</v>
      </c>
      <c r="AA1951" s="2">
        <v>11580000000</v>
      </c>
      <c r="AB1951" s="2">
        <v>11650000000</v>
      </c>
      <c r="AC1951" s="2">
        <v>11780000000</v>
      </c>
      <c r="AD1951" s="2">
        <v>11930000000</v>
      </c>
      <c r="AE1951" s="2">
        <v>12060000000</v>
      </c>
      <c r="AF1951" s="2">
        <v>12130000000</v>
      </c>
    </row>
    <row r="1952" spans="1:32">
      <c r="A1952" t="s">
        <v>7556</v>
      </c>
      <c r="B1952" t="s">
        <v>19</v>
      </c>
      <c r="C1952" s="2">
        <v>22440000000</v>
      </c>
      <c r="D1952" s="2">
        <v>22440000000</v>
      </c>
      <c r="E1952" s="2">
        <v>22440000000</v>
      </c>
      <c r="F1952" s="2">
        <v>21420000000</v>
      </c>
      <c r="G1952" s="2">
        <v>23030000000</v>
      </c>
      <c r="H1952" s="2">
        <v>23150000000</v>
      </c>
      <c r="I1952" s="2">
        <v>23830000000</v>
      </c>
      <c r="J1952" s="2">
        <v>24680000000</v>
      </c>
      <c r="K1952" s="2">
        <v>25190000000</v>
      </c>
      <c r="L1952" s="2">
        <v>25540000000</v>
      </c>
      <c r="M1952" s="2">
        <v>25710000000</v>
      </c>
      <c r="N1952" s="2">
        <v>25720000000</v>
      </c>
      <c r="O1952" s="2">
        <v>25830000000</v>
      </c>
      <c r="P1952" s="2">
        <v>25990000000</v>
      </c>
      <c r="Q1952" s="2">
        <v>26250000000</v>
      </c>
      <c r="R1952" s="2">
        <v>26640000000</v>
      </c>
      <c r="S1952" s="2">
        <v>27040000000</v>
      </c>
      <c r="T1952" s="2">
        <v>27280000000</v>
      </c>
      <c r="U1952" s="2">
        <v>27570000000</v>
      </c>
      <c r="V1952" s="2">
        <v>27890000000</v>
      </c>
      <c r="W1952" s="2">
        <v>28190000000</v>
      </c>
      <c r="X1952" s="2">
        <v>28440000000</v>
      </c>
      <c r="Y1952" s="2">
        <v>28870000000</v>
      </c>
      <c r="Z1952" s="2">
        <v>29360000000</v>
      </c>
      <c r="AA1952" s="2">
        <v>29700000000</v>
      </c>
      <c r="AB1952" s="2">
        <v>29870000000</v>
      </c>
      <c r="AC1952" s="2">
        <v>30210000000</v>
      </c>
      <c r="AD1952" s="2">
        <v>30600000000</v>
      </c>
      <c r="AE1952" s="2">
        <v>30930000000</v>
      </c>
      <c r="AF1952" s="2">
        <v>31100000000</v>
      </c>
    </row>
    <row r="1953" spans="1:32">
      <c r="A1953" t="s">
        <v>7557</v>
      </c>
      <c r="B1953" t="s">
        <v>19</v>
      </c>
      <c r="C1953" s="2">
        <v>125000000</v>
      </c>
      <c r="D1953" s="2">
        <v>125000000</v>
      </c>
      <c r="E1953" s="2">
        <v>125000000</v>
      </c>
      <c r="F1953" s="2">
        <v>119300000</v>
      </c>
      <c r="G1953" s="2">
        <v>128200000</v>
      </c>
      <c r="H1953" s="2">
        <v>128900000</v>
      </c>
      <c r="I1953" s="2">
        <v>132700000</v>
      </c>
      <c r="J1953" s="2">
        <v>137500000</v>
      </c>
      <c r="K1953" s="2">
        <v>140300000</v>
      </c>
      <c r="L1953" s="2">
        <v>142200000</v>
      </c>
      <c r="M1953" s="2">
        <v>143200000</v>
      </c>
      <c r="N1953" s="2">
        <v>143300000</v>
      </c>
      <c r="O1953" s="2">
        <v>143900000</v>
      </c>
      <c r="P1953" s="2">
        <v>144800000</v>
      </c>
      <c r="Q1953" s="2">
        <v>146200000</v>
      </c>
      <c r="R1953" s="2">
        <v>148400000</v>
      </c>
      <c r="S1953" s="2">
        <v>150600000</v>
      </c>
      <c r="T1953" s="2">
        <v>151900000</v>
      </c>
      <c r="U1953" s="2">
        <v>153600000</v>
      </c>
      <c r="V1953" s="2">
        <v>155300000</v>
      </c>
      <c r="W1953" s="2">
        <v>157000000</v>
      </c>
      <c r="X1953" s="2">
        <v>158400000</v>
      </c>
      <c r="Y1953" s="2">
        <v>160800000</v>
      </c>
      <c r="Z1953" s="2">
        <v>163500000</v>
      </c>
      <c r="AA1953" s="2">
        <v>165400000</v>
      </c>
      <c r="AB1953" s="2">
        <v>166300000</v>
      </c>
      <c r="AC1953" s="2">
        <v>168200000</v>
      </c>
      <c r="AD1953" s="2">
        <v>170400000</v>
      </c>
      <c r="AE1953" s="2">
        <v>172300000</v>
      </c>
      <c r="AF1953" s="2">
        <v>173200000</v>
      </c>
    </row>
    <row r="1954" spans="1:32">
      <c r="A1954" t="s">
        <v>7558</v>
      </c>
      <c r="B1954" t="s">
        <v>19</v>
      </c>
      <c r="C1954" s="2">
        <v>714000000</v>
      </c>
      <c r="D1954" s="2">
        <v>714000000</v>
      </c>
      <c r="E1954" s="2">
        <v>714000000</v>
      </c>
      <c r="F1954" s="2">
        <v>681500000</v>
      </c>
      <c r="G1954" s="2">
        <v>732600000</v>
      </c>
      <c r="H1954" s="2">
        <v>736500000</v>
      </c>
      <c r="I1954" s="2">
        <v>758100000</v>
      </c>
      <c r="J1954" s="2">
        <v>785200000</v>
      </c>
      <c r="K1954" s="2">
        <v>801400000</v>
      </c>
      <c r="L1954" s="2">
        <v>812400000</v>
      </c>
      <c r="M1954" s="2">
        <v>817800000</v>
      </c>
      <c r="N1954" s="2">
        <v>818300000</v>
      </c>
      <c r="O1954" s="2">
        <v>821800000</v>
      </c>
      <c r="P1954" s="2">
        <v>826900000</v>
      </c>
      <c r="Q1954" s="2">
        <v>835000000</v>
      </c>
      <c r="R1954" s="2">
        <v>847600000</v>
      </c>
      <c r="S1954" s="2">
        <v>860200000</v>
      </c>
      <c r="T1954" s="2">
        <v>867900000</v>
      </c>
      <c r="U1954" s="2">
        <v>877100000</v>
      </c>
      <c r="V1954" s="2">
        <v>887300000</v>
      </c>
      <c r="W1954" s="2">
        <v>896900000</v>
      </c>
      <c r="X1954" s="2">
        <v>904800000</v>
      </c>
      <c r="Y1954" s="2">
        <v>918600000</v>
      </c>
      <c r="Z1954" s="2">
        <v>933900000</v>
      </c>
      <c r="AA1954" s="2">
        <v>944900000</v>
      </c>
      <c r="AB1954" s="2">
        <v>950200000</v>
      </c>
      <c r="AC1954" s="2">
        <v>961000000</v>
      </c>
      <c r="AD1954" s="2">
        <v>973300000</v>
      </c>
      <c r="AE1954" s="2">
        <v>984000000</v>
      </c>
      <c r="AF1954" s="2">
        <v>989400000</v>
      </c>
    </row>
    <row r="1955" spans="1:32">
      <c r="A1955" t="s">
        <v>7559</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7560</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7561</v>
      </c>
      <c r="B1957" t="s">
        <v>19</v>
      </c>
      <c r="C1957" s="2">
        <v>2100000000000</v>
      </c>
      <c r="D1957" s="2">
        <v>2100000000000</v>
      </c>
      <c r="E1957" s="2">
        <v>2773000000000</v>
      </c>
      <c r="F1957" s="2">
        <v>1591000000000</v>
      </c>
      <c r="G1957" s="2">
        <v>1953000000000</v>
      </c>
      <c r="H1957" s="2">
        <v>2025000000000</v>
      </c>
      <c r="I1957" s="2">
        <v>1889000000000</v>
      </c>
      <c r="J1957" s="2">
        <v>1999000000000</v>
      </c>
      <c r="K1957" s="2">
        <v>1986000000000</v>
      </c>
      <c r="L1957" s="2">
        <v>1974000000000</v>
      </c>
      <c r="M1957" s="2">
        <v>1961000000000</v>
      </c>
      <c r="N1957" s="2">
        <v>1949000000000</v>
      </c>
      <c r="O1957" s="2">
        <v>1937000000000</v>
      </c>
      <c r="P1957" s="2">
        <v>1925000000000</v>
      </c>
      <c r="Q1957" s="2">
        <v>1914000000000</v>
      </c>
      <c r="R1957" s="2">
        <v>1902000000000</v>
      </c>
      <c r="S1957" s="2">
        <v>1891000000000</v>
      </c>
      <c r="T1957" s="2">
        <v>1880000000000</v>
      </c>
      <c r="U1957" s="2">
        <v>1869000000000</v>
      </c>
      <c r="V1957" s="2">
        <v>1859000000000</v>
      </c>
      <c r="W1957" s="2">
        <v>1848000000000</v>
      </c>
      <c r="X1957" s="2">
        <v>1838000000000</v>
      </c>
      <c r="Y1957" s="2">
        <v>1856000000000</v>
      </c>
      <c r="Z1957" s="2">
        <v>1875000000000</v>
      </c>
      <c r="AA1957" s="2">
        <v>1893000000000</v>
      </c>
      <c r="AB1957" s="2">
        <v>1912000000000</v>
      </c>
      <c r="AC1957" s="2">
        <v>1930000000000</v>
      </c>
      <c r="AD1957" s="2">
        <v>1954000000000</v>
      </c>
      <c r="AE1957" s="2">
        <v>1979000000000</v>
      </c>
      <c r="AF1957" s="2">
        <v>2003000000000</v>
      </c>
    </row>
    <row r="1958" spans="1:32">
      <c r="A1958" t="s">
        <v>7562</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7563</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7564</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7565</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7566</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7567</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7568</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7569</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7570</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7571</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7572</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7573</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7574</v>
      </c>
      <c r="B1970" t="s">
        <v>19</v>
      </c>
      <c r="C1970" s="2">
        <v>300000000000</v>
      </c>
      <c r="D1970" s="2">
        <v>300000000000</v>
      </c>
      <c r="E1970" s="2">
        <v>319250000000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7575</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7576</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7577</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7578</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7579</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7580</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7581</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7582</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7583</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7584</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7585</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7586</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7587</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7588</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7589</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7590</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7591</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7592</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7593</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7594</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7595</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7596</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7597</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7598</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7599</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7600</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7601</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7602</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7603</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7604</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7605</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7606</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7607</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7608</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7609</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7610</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7611</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7612</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7613</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7614</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7615</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7616</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7617</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7618</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7619</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7620</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7621</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7622</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7623</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7624</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7625</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7626</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7627</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7628</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7629</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7630</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7631</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7632</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7633</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7634</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7635</v>
      </c>
      <c r="B2031" t="s">
        <v>19</v>
      </c>
      <c r="C2031" s="2">
        <v>192500000000</v>
      </c>
      <c r="D2031" s="2">
        <v>212300000000</v>
      </c>
      <c r="E2031" s="2">
        <v>209800000000</v>
      </c>
      <c r="F2031" s="2">
        <v>209600000000</v>
      </c>
      <c r="G2031" s="2">
        <v>203900000000</v>
      </c>
      <c r="H2031" s="2">
        <v>203000000000</v>
      </c>
      <c r="I2031" s="2">
        <v>203800000000</v>
      </c>
      <c r="J2031" s="2">
        <v>205200000000</v>
      </c>
      <c r="K2031" s="2">
        <v>206900000000</v>
      </c>
      <c r="L2031" s="2">
        <v>208500000000</v>
      </c>
      <c r="M2031" s="2">
        <v>210400000000</v>
      </c>
      <c r="N2031" s="2">
        <v>214300000000</v>
      </c>
      <c r="O2031" s="2">
        <v>218000000000</v>
      </c>
      <c r="P2031" s="2">
        <v>221800000000</v>
      </c>
      <c r="Q2031" s="2">
        <v>225100000000</v>
      </c>
      <c r="R2031" s="2">
        <v>227500000000</v>
      </c>
      <c r="S2031" s="2">
        <v>230500000000</v>
      </c>
      <c r="T2031" s="2">
        <v>234500000000</v>
      </c>
      <c r="U2031" s="2">
        <v>237800000000</v>
      </c>
      <c r="V2031" s="2">
        <v>241400000000</v>
      </c>
      <c r="W2031" s="2">
        <v>245500000000</v>
      </c>
      <c r="X2031" s="2">
        <v>249000000000</v>
      </c>
      <c r="Y2031" s="2">
        <v>252000000000</v>
      </c>
      <c r="Z2031" s="2">
        <v>254600000000</v>
      </c>
      <c r="AA2031" s="2">
        <v>257300000000</v>
      </c>
      <c r="AB2031" s="2">
        <v>260600000000</v>
      </c>
      <c r="AC2031" s="2">
        <v>264200000000</v>
      </c>
      <c r="AD2031" s="2">
        <v>267700000000</v>
      </c>
      <c r="AE2031" s="2">
        <v>271200000000</v>
      </c>
      <c r="AF2031" s="2">
        <v>275100000000</v>
      </c>
    </row>
    <row r="2032" spans="1:32">
      <c r="A2032" t="s">
        <v>7636</v>
      </c>
      <c r="B2032" t="s">
        <v>19</v>
      </c>
      <c r="C2032" s="2">
        <v>128200000000</v>
      </c>
      <c r="D2032" s="2">
        <v>141400000000</v>
      </c>
      <c r="E2032" s="2">
        <v>139700000000</v>
      </c>
      <c r="F2032" s="2">
        <v>139600000000</v>
      </c>
      <c r="G2032" s="2">
        <v>135800000000</v>
      </c>
      <c r="H2032" s="2">
        <v>135200000000</v>
      </c>
      <c r="I2032" s="2">
        <v>135700000000</v>
      </c>
      <c r="J2032" s="2">
        <v>136600000000</v>
      </c>
      <c r="K2032" s="2">
        <v>137800000000</v>
      </c>
      <c r="L2032" s="2">
        <v>138900000000</v>
      </c>
      <c r="M2032" s="2">
        <v>140100000000</v>
      </c>
      <c r="N2032" s="2">
        <v>142700000000</v>
      </c>
      <c r="O2032" s="2">
        <v>145200000000</v>
      </c>
      <c r="P2032" s="2">
        <v>147700000000</v>
      </c>
      <c r="Q2032" s="2">
        <v>149900000000</v>
      </c>
      <c r="R2032" s="2">
        <v>151500000000</v>
      </c>
      <c r="S2032" s="2">
        <v>153500000000</v>
      </c>
      <c r="T2032" s="2">
        <v>156200000000</v>
      </c>
      <c r="U2032" s="2">
        <v>158400000000</v>
      </c>
      <c r="V2032" s="2">
        <v>160800000000</v>
      </c>
      <c r="W2032" s="2">
        <v>163500000000</v>
      </c>
      <c r="X2032" s="2">
        <v>165800000000</v>
      </c>
      <c r="Y2032" s="2">
        <v>167800000000</v>
      </c>
      <c r="Z2032" s="2">
        <v>169600000000</v>
      </c>
      <c r="AA2032" s="2">
        <v>171400000000</v>
      </c>
      <c r="AB2032" s="2">
        <v>173600000000</v>
      </c>
      <c r="AC2032" s="2">
        <v>175900000000</v>
      </c>
      <c r="AD2032" s="2">
        <v>178300000000</v>
      </c>
      <c r="AE2032" s="2">
        <v>180600000000</v>
      </c>
      <c r="AF2032" s="2">
        <v>183200000000</v>
      </c>
    </row>
    <row r="2033" spans="1:32">
      <c r="A2033" t="s">
        <v>7637</v>
      </c>
      <c r="B2033" t="s">
        <v>19</v>
      </c>
      <c r="C2033" s="2">
        <v>131400000000</v>
      </c>
      <c r="D2033" s="2">
        <v>144900000000</v>
      </c>
      <c r="E2033" s="2">
        <v>143200000000</v>
      </c>
      <c r="F2033" s="2">
        <v>143100000000</v>
      </c>
      <c r="G2033" s="2">
        <v>139200000000</v>
      </c>
      <c r="H2033" s="2">
        <v>138600000000</v>
      </c>
      <c r="I2033" s="2">
        <v>139100000000</v>
      </c>
      <c r="J2033" s="2">
        <v>140100000000</v>
      </c>
      <c r="K2033" s="2">
        <v>141300000000</v>
      </c>
      <c r="L2033" s="2">
        <v>142400000000</v>
      </c>
      <c r="M2033" s="2">
        <v>143600000000</v>
      </c>
      <c r="N2033" s="2">
        <v>146300000000</v>
      </c>
      <c r="O2033" s="2">
        <v>148800000000</v>
      </c>
      <c r="P2033" s="2">
        <v>151400000000</v>
      </c>
      <c r="Q2033" s="2">
        <v>153700000000</v>
      </c>
      <c r="R2033" s="2">
        <v>155300000000</v>
      </c>
      <c r="S2033" s="2">
        <v>157400000000</v>
      </c>
      <c r="T2033" s="2">
        <v>160100000000</v>
      </c>
      <c r="U2033" s="2">
        <v>162300000000</v>
      </c>
      <c r="V2033" s="2">
        <v>164800000000</v>
      </c>
      <c r="W2033" s="2">
        <v>167600000000</v>
      </c>
      <c r="X2033" s="2">
        <v>170000000000</v>
      </c>
      <c r="Y2033" s="2">
        <v>172000000000</v>
      </c>
      <c r="Z2033" s="2">
        <v>173800000000</v>
      </c>
      <c r="AA2033" s="2">
        <v>175600000000</v>
      </c>
      <c r="AB2033" s="2">
        <v>177900000000</v>
      </c>
      <c r="AC2033" s="2">
        <v>180300000000</v>
      </c>
      <c r="AD2033" s="2">
        <v>182800000000</v>
      </c>
      <c r="AE2033" s="2">
        <v>185100000000</v>
      </c>
      <c r="AF2033" s="2">
        <v>187800000000</v>
      </c>
    </row>
    <row r="2034" spans="1:32">
      <c r="A2034" t="s">
        <v>7638</v>
      </c>
      <c r="B2034" t="s">
        <v>19</v>
      </c>
      <c r="C2034" s="2">
        <v>117700000000</v>
      </c>
      <c r="D2034" s="2">
        <v>129800000000</v>
      </c>
      <c r="E2034" s="2">
        <v>128300000000</v>
      </c>
      <c r="F2034" s="2">
        <v>128100000000</v>
      </c>
      <c r="G2034" s="2">
        <v>124600000000</v>
      </c>
      <c r="H2034" s="2">
        <v>124100000000</v>
      </c>
      <c r="I2034" s="2">
        <v>124600000000</v>
      </c>
      <c r="J2034" s="2">
        <v>125400000000</v>
      </c>
      <c r="K2034" s="2">
        <v>126500000000</v>
      </c>
      <c r="L2034" s="2">
        <v>127500000000</v>
      </c>
      <c r="M2034" s="2">
        <v>128700000000</v>
      </c>
      <c r="N2034" s="2">
        <v>131000000000</v>
      </c>
      <c r="O2034" s="2">
        <v>133300000000</v>
      </c>
      <c r="P2034" s="2">
        <v>135600000000</v>
      </c>
      <c r="Q2034" s="2">
        <v>137600000000</v>
      </c>
      <c r="R2034" s="2">
        <v>139100000000</v>
      </c>
      <c r="S2034" s="2">
        <v>140900000000</v>
      </c>
      <c r="T2034" s="2">
        <v>143400000000</v>
      </c>
      <c r="U2034" s="2">
        <v>145400000000</v>
      </c>
      <c r="V2034" s="2">
        <v>147600000000</v>
      </c>
      <c r="W2034" s="2">
        <v>150100000000</v>
      </c>
      <c r="X2034" s="2">
        <v>152200000000</v>
      </c>
      <c r="Y2034" s="2">
        <v>154100000000</v>
      </c>
      <c r="Z2034" s="2">
        <v>155700000000</v>
      </c>
      <c r="AA2034" s="2">
        <v>157300000000</v>
      </c>
      <c r="AB2034" s="2">
        <v>159300000000</v>
      </c>
      <c r="AC2034" s="2">
        <v>161500000000</v>
      </c>
      <c r="AD2034" s="2">
        <v>163700000000</v>
      </c>
      <c r="AE2034" s="2">
        <v>165800000000</v>
      </c>
      <c r="AF2034" s="2">
        <v>168200000000</v>
      </c>
    </row>
    <row r="2035" spans="1:32">
      <c r="A2035" t="s">
        <v>7639</v>
      </c>
      <c r="B2035" t="s">
        <v>19</v>
      </c>
      <c r="C2035" s="2">
        <v>70330000000</v>
      </c>
      <c r="D2035" s="2">
        <v>77540000000</v>
      </c>
      <c r="E2035" s="2">
        <v>76650000000</v>
      </c>
      <c r="F2035" s="2">
        <v>76560000000</v>
      </c>
      <c r="G2035" s="2">
        <v>74470000000</v>
      </c>
      <c r="H2035" s="2">
        <v>74160000000</v>
      </c>
      <c r="I2035" s="2">
        <v>74430000000</v>
      </c>
      <c r="J2035" s="2">
        <v>74940000000</v>
      </c>
      <c r="K2035" s="2">
        <v>75590000000</v>
      </c>
      <c r="L2035" s="2">
        <v>76170000000</v>
      </c>
      <c r="M2035" s="2">
        <v>76870000000</v>
      </c>
      <c r="N2035" s="2">
        <v>78280000000</v>
      </c>
      <c r="O2035" s="2">
        <v>79630000000</v>
      </c>
      <c r="P2035" s="2">
        <v>81030000000</v>
      </c>
      <c r="Q2035" s="2">
        <v>82230000000</v>
      </c>
      <c r="R2035" s="2">
        <v>83110000000</v>
      </c>
      <c r="S2035" s="2">
        <v>84210000000</v>
      </c>
      <c r="T2035" s="2">
        <v>85650000000</v>
      </c>
      <c r="U2035" s="2">
        <v>86870000000</v>
      </c>
      <c r="V2035" s="2">
        <v>88190000000</v>
      </c>
      <c r="W2035" s="2">
        <v>89690000000</v>
      </c>
      <c r="X2035" s="2">
        <v>90960000000</v>
      </c>
      <c r="Y2035" s="2">
        <v>92050000000</v>
      </c>
      <c r="Z2035" s="2">
        <v>93020000000</v>
      </c>
      <c r="AA2035" s="2">
        <v>93990000000</v>
      </c>
      <c r="AB2035" s="2">
        <v>95210000000</v>
      </c>
      <c r="AC2035" s="2">
        <v>96490000000</v>
      </c>
      <c r="AD2035" s="2">
        <v>97800000000</v>
      </c>
      <c r="AE2035" s="2">
        <v>99070000000</v>
      </c>
      <c r="AF2035" s="2">
        <v>100500000000</v>
      </c>
    </row>
    <row r="2036" spans="1:32">
      <c r="A2036" t="s">
        <v>7640</v>
      </c>
      <c r="B2036" t="s">
        <v>19</v>
      </c>
      <c r="C2036" s="2">
        <v>111600000000</v>
      </c>
      <c r="D2036" s="2">
        <v>123100000000</v>
      </c>
      <c r="E2036" s="2">
        <v>121700000000</v>
      </c>
      <c r="F2036" s="2">
        <v>121500000000</v>
      </c>
      <c r="G2036" s="2">
        <v>118200000000</v>
      </c>
      <c r="H2036" s="2">
        <v>117700000000</v>
      </c>
      <c r="I2036" s="2">
        <v>118100000000</v>
      </c>
      <c r="J2036" s="2">
        <v>119000000000</v>
      </c>
      <c r="K2036" s="2">
        <v>120000000000</v>
      </c>
      <c r="L2036" s="2">
        <v>120900000000</v>
      </c>
      <c r="M2036" s="2">
        <v>122000000000</v>
      </c>
      <c r="N2036" s="2">
        <v>124200000000</v>
      </c>
      <c r="O2036" s="2">
        <v>126400000000</v>
      </c>
      <c r="P2036" s="2">
        <v>128600000000</v>
      </c>
      <c r="Q2036" s="2">
        <v>130500000000</v>
      </c>
      <c r="R2036" s="2">
        <v>131900000000</v>
      </c>
      <c r="S2036" s="2">
        <v>133700000000</v>
      </c>
      <c r="T2036" s="2">
        <v>136000000000</v>
      </c>
      <c r="U2036" s="2">
        <v>137900000000</v>
      </c>
      <c r="V2036" s="2">
        <v>140000000000</v>
      </c>
      <c r="W2036" s="2">
        <v>142400000000</v>
      </c>
      <c r="X2036" s="2">
        <v>144400000000</v>
      </c>
      <c r="Y2036" s="2">
        <v>146100000000</v>
      </c>
      <c r="Z2036" s="2">
        <v>147600000000</v>
      </c>
      <c r="AA2036" s="2">
        <v>149200000000</v>
      </c>
      <c r="AB2036" s="2">
        <v>151100000000</v>
      </c>
      <c r="AC2036" s="2">
        <v>153200000000</v>
      </c>
      <c r="AD2036" s="2">
        <v>155200000000</v>
      </c>
      <c r="AE2036" s="2">
        <v>157200000000</v>
      </c>
      <c r="AF2036" s="2">
        <v>159500000000</v>
      </c>
    </row>
    <row r="2037" spans="1:32">
      <c r="A2037" t="s">
        <v>7641</v>
      </c>
      <c r="B2037" t="s">
        <v>19</v>
      </c>
      <c r="C2037" s="2">
        <v>1187000000</v>
      </c>
      <c r="D2037" s="2">
        <v>1309000000</v>
      </c>
      <c r="E2037" s="2">
        <v>1294000000</v>
      </c>
      <c r="F2037" s="2">
        <v>1292000000</v>
      </c>
      <c r="G2037" s="2">
        <v>1257000000</v>
      </c>
      <c r="H2037" s="2">
        <v>1252000000</v>
      </c>
      <c r="I2037" s="2">
        <v>1256000000</v>
      </c>
      <c r="J2037" s="2">
        <v>1265000000</v>
      </c>
      <c r="K2037" s="2">
        <v>1276000000</v>
      </c>
      <c r="L2037" s="2">
        <v>1286000000</v>
      </c>
      <c r="M2037" s="2">
        <v>1297000000</v>
      </c>
      <c r="N2037" s="2">
        <v>1321000000</v>
      </c>
      <c r="O2037" s="2">
        <v>1344000000</v>
      </c>
      <c r="P2037" s="2">
        <v>1368000000</v>
      </c>
      <c r="Q2037" s="2">
        <v>1388000000</v>
      </c>
      <c r="R2037" s="2">
        <v>1403000000</v>
      </c>
      <c r="S2037" s="2">
        <v>1421000000</v>
      </c>
      <c r="T2037" s="2">
        <v>1446000000</v>
      </c>
      <c r="U2037" s="2">
        <v>1466000000</v>
      </c>
      <c r="V2037" s="2">
        <v>1488000000</v>
      </c>
      <c r="W2037" s="2">
        <v>1514000000</v>
      </c>
      <c r="X2037" s="2">
        <v>1535000000</v>
      </c>
      <c r="Y2037" s="2">
        <v>1554000000</v>
      </c>
      <c r="Z2037" s="2">
        <v>1570000000</v>
      </c>
      <c r="AA2037" s="2">
        <v>1586000000</v>
      </c>
      <c r="AB2037" s="2">
        <v>1607000000</v>
      </c>
      <c r="AC2037" s="2">
        <v>1629000000</v>
      </c>
      <c r="AD2037" s="2">
        <v>1651000000</v>
      </c>
      <c r="AE2037" s="2">
        <v>1672000000</v>
      </c>
      <c r="AF2037" s="2">
        <v>1696000000</v>
      </c>
    </row>
    <row r="2038" spans="1:32">
      <c r="A2038" t="s">
        <v>7642</v>
      </c>
      <c r="B2038" t="s">
        <v>19</v>
      </c>
      <c r="C2038" s="2">
        <v>8002000000</v>
      </c>
      <c r="D2038" s="2">
        <v>8822000000</v>
      </c>
      <c r="E2038" s="2">
        <v>8721000000</v>
      </c>
      <c r="F2038" s="2">
        <v>8711000000</v>
      </c>
      <c r="G2038" s="2">
        <v>8474000000</v>
      </c>
      <c r="H2038" s="2">
        <v>8438000000</v>
      </c>
      <c r="I2038" s="2">
        <v>8468000000</v>
      </c>
      <c r="J2038" s="2">
        <v>8527000000</v>
      </c>
      <c r="K2038" s="2">
        <v>8600000000</v>
      </c>
      <c r="L2038" s="2">
        <v>8667000000</v>
      </c>
      <c r="M2038" s="2">
        <v>8746000000</v>
      </c>
      <c r="N2038" s="2">
        <v>8906000000</v>
      </c>
      <c r="O2038" s="2">
        <v>9060000000</v>
      </c>
      <c r="P2038" s="2">
        <v>9219000000</v>
      </c>
      <c r="Q2038" s="2">
        <v>9356000000</v>
      </c>
      <c r="R2038" s="2">
        <v>9457000000</v>
      </c>
      <c r="S2038" s="2">
        <v>9581000000</v>
      </c>
      <c r="T2038" s="2">
        <v>9745000000</v>
      </c>
      <c r="U2038" s="2">
        <v>9884000000</v>
      </c>
      <c r="V2038" s="2">
        <v>10030000000</v>
      </c>
      <c r="W2038" s="2">
        <v>10200000000</v>
      </c>
      <c r="X2038" s="2">
        <v>10350000000</v>
      </c>
      <c r="Y2038" s="2">
        <v>10470000000</v>
      </c>
      <c r="Z2038" s="2">
        <v>10580000000</v>
      </c>
      <c r="AA2038" s="2">
        <v>10690000000</v>
      </c>
      <c r="AB2038" s="2">
        <v>10830000000</v>
      </c>
      <c r="AC2038" s="2">
        <v>10980000000</v>
      </c>
      <c r="AD2038" s="2">
        <v>11130000000</v>
      </c>
      <c r="AE2038" s="2">
        <v>11270000000</v>
      </c>
      <c r="AF2038" s="2">
        <v>11430000000</v>
      </c>
    </row>
    <row r="2039" spans="1:32">
      <c r="A2039" t="s">
        <v>7643</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7644</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7645</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7646</v>
      </c>
      <c r="B2042" t="s">
        <v>19</v>
      </c>
      <c r="C2042" s="2">
        <v>900000000000</v>
      </c>
      <c r="D2042" s="2">
        <v>900000000000</v>
      </c>
      <c r="E2042" s="2">
        <v>1200000000000</v>
      </c>
      <c r="F2042" s="2">
        <v>920400000000</v>
      </c>
      <c r="G2042" s="2">
        <v>882400000000</v>
      </c>
      <c r="H2042" s="2">
        <v>888000000000</v>
      </c>
      <c r="I2042" s="2">
        <v>902800000000</v>
      </c>
      <c r="J2042" s="2">
        <v>909400000000</v>
      </c>
      <c r="K2042" s="2">
        <v>919200000000</v>
      </c>
      <c r="L2042" s="2">
        <v>923200000000</v>
      </c>
      <c r="M2042" s="2">
        <v>922300000000</v>
      </c>
      <c r="N2042" s="2">
        <v>911600000000</v>
      </c>
      <c r="O2042" s="2">
        <v>904700000000</v>
      </c>
      <c r="P2042" s="2">
        <v>906700000000</v>
      </c>
      <c r="Q2042" s="2">
        <v>912900000000</v>
      </c>
      <c r="R2042" s="2">
        <v>915500000000</v>
      </c>
      <c r="S2042" s="2">
        <v>912500000000</v>
      </c>
      <c r="T2042" s="2">
        <v>915900000000</v>
      </c>
      <c r="U2042" s="2">
        <v>925700000000</v>
      </c>
      <c r="V2042" s="2">
        <v>926100000000</v>
      </c>
      <c r="W2042" s="2">
        <v>933700000000</v>
      </c>
      <c r="X2042" s="2">
        <v>941400000000</v>
      </c>
      <c r="Y2042" s="2">
        <v>949100000000</v>
      </c>
      <c r="Z2042" s="2">
        <v>956600000000</v>
      </c>
      <c r="AA2042" s="2">
        <v>963000000000</v>
      </c>
      <c r="AB2042" s="2">
        <v>964100000000</v>
      </c>
      <c r="AC2042" s="2">
        <v>967000000000</v>
      </c>
      <c r="AD2042" s="2">
        <v>970400000000</v>
      </c>
      <c r="AE2042" s="2">
        <v>980900000000</v>
      </c>
      <c r="AF2042" s="2">
        <v>987600000000</v>
      </c>
    </row>
    <row r="2043" spans="1:32">
      <c r="A2043" t="s">
        <v>7647</v>
      </c>
      <c r="B2043" t="s">
        <v>19</v>
      </c>
      <c r="C2043" s="2">
        <v>189200000000</v>
      </c>
      <c r="D2043" s="2">
        <v>189200000000</v>
      </c>
      <c r="E2043" s="2">
        <v>189200000000</v>
      </c>
      <c r="F2043" s="2">
        <v>252300000000</v>
      </c>
      <c r="G2043" s="2">
        <v>193500000000</v>
      </c>
      <c r="H2043" s="2">
        <v>185600000000</v>
      </c>
      <c r="I2043" s="2">
        <v>186700000000</v>
      </c>
      <c r="J2043" s="2">
        <v>189800000000</v>
      </c>
      <c r="K2043" s="2">
        <v>191200000000</v>
      </c>
      <c r="L2043" s="2">
        <v>193300000000</v>
      </c>
      <c r="M2043" s="2">
        <v>194100000000</v>
      </c>
      <c r="N2043" s="2">
        <v>193900000000</v>
      </c>
      <c r="O2043" s="2">
        <v>191700000000</v>
      </c>
      <c r="P2043" s="2">
        <v>190200000000</v>
      </c>
      <c r="Q2043" s="2">
        <v>190700000000</v>
      </c>
      <c r="R2043" s="2">
        <v>192000000000</v>
      </c>
      <c r="S2043" s="2">
        <v>192500000000</v>
      </c>
      <c r="T2043" s="2">
        <v>191900000000</v>
      </c>
      <c r="U2043" s="2">
        <v>192600000000</v>
      </c>
      <c r="V2043" s="2">
        <v>194600000000</v>
      </c>
      <c r="W2043" s="2">
        <v>194700000000</v>
      </c>
      <c r="X2043" s="2">
        <v>196300000000</v>
      </c>
      <c r="Y2043" s="2">
        <v>198000000000</v>
      </c>
      <c r="Z2043" s="2">
        <v>199600000000</v>
      </c>
      <c r="AA2043" s="2">
        <v>201100000000</v>
      </c>
      <c r="AB2043" s="2">
        <v>202500000000</v>
      </c>
      <c r="AC2043" s="2">
        <v>202700000000</v>
      </c>
      <c r="AD2043" s="2">
        <v>203300000000</v>
      </c>
      <c r="AE2043" s="2">
        <v>204000000000</v>
      </c>
      <c r="AF2043" s="2">
        <v>206300000000</v>
      </c>
    </row>
    <row r="2044" spans="1:32">
      <c r="A2044" t="s">
        <v>7648</v>
      </c>
      <c r="B2044" t="s">
        <v>19</v>
      </c>
      <c r="C2044" s="2">
        <v>4385000000</v>
      </c>
      <c r="D2044" s="2">
        <v>4385000000</v>
      </c>
      <c r="E2044" s="2">
        <v>4385000000</v>
      </c>
      <c r="F2044" s="2">
        <v>5847000000</v>
      </c>
      <c r="G2044" s="2">
        <v>4484000000</v>
      </c>
      <c r="H2044" s="2">
        <v>4299000000</v>
      </c>
      <c r="I2044" s="2">
        <v>4326000000</v>
      </c>
      <c r="J2044" s="2">
        <v>4398000000</v>
      </c>
      <c r="K2044" s="2">
        <v>4431000000</v>
      </c>
      <c r="L2044" s="2">
        <v>4478000000</v>
      </c>
      <c r="M2044" s="2">
        <v>4498000000</v>
      </c>
      <c r="N2044" s="2">
        <v>4494000000</v>
      </c>
      <c r="O2044" s="2">
        <v>4442000000</v>
      </c>
      <c r="P2044" s="2">
        <v>4408000000</v>
      </c>
      <c r="Q2044" s="2">
        <v>4418000000</v>
      </c>
      <c r="R2044" s="2">
        <v>4448000000</v>
      </c>
      <c r="S2044" s="2">
        <v>4460000000</v>
      </c>
      <c r="T2044" s="2">
        <v>4446000000</v>
      </c>
      <c r="U2044" s="2">
        <v>4463000000</v>
      </c>
      <c r="V2044" s="2">
        <v>4510000000</v>
      </c>
      <c r="W2044" s="2">
        <v>4512000000</v>
      </c>
      <c r="X2044" s="2">
        <v>4549000000</v>
      </c>
      <c r="Y2044" s="2">
        <v>4587000000</v>
      </c>
      <c r="Z2044" s="2">
        <v>4624000000</v>
      </c>
      <c r="AA2044" s="2">
        <v>4661000000</v>
      </c>
      <c r="AB2044" s="2">
        <v>4692000000</v>
      </c>
      <c r="AC2044" s="2">
        <v>4697000000</v>
      </c>
      <c r="AD2044" s="2">
        <v>4712000000</v>
      </c>
      <c r="AE2044" s="2">
        <v>4728000000</v>
      </c>
      <c r="AF2044" s="2">
        <v>4779000000</v>
      </c>
    </row>
    <row r="2045" spans="1:32">
      <c r="A2045" t="s">
        <v>7649</v>
      </c>
      <c r="B2045" t="s">
        <v>19</v>
      </c>
      <c r="C2045" s="2">
        <v>2044000000</v>
      </c>
      <c r="D2045" s="2">
        <v>2044000000</v>
      </c>
      <c r="E2045" s="2">
        <v>2044000000</v>
      </c>
      <c r="F2045" s="2">
        <v>2725000000</v>
      </c>
      <c r="G2045" s="2">
        <v>2090000000</v>
      </c>
      <c r="H2045" s="2">
        <v>2004000000</v>
      </c>
      <c r="I2045" s="2">
        <v>2017000000</v>
      </c>
      <c r="J2045" s="2">
        <v>2050000000</v>
      </c>
      <c r="K2045" s="2">
        <v>2065000000</v>
      </c>
      <c r="L2045" s="2">
        <v>2088000000</v>
      </c>
      <c r="M2045" s="2">
        <v>2097000000</v>
      </c>
      <c r="N2045" s="2">
        <v>2095000000</v>
      </c>
      <c r="O2045" s="2">
        <v>2070000000</v>
      </c>
      <c r="P2045" s="2">
        <v>2055000000</v>
      </c>
      <c r="Q2045" s="2">
        <v>2059000000</v>
      </c>
      <c r="R2045" s="2">
        <v>2073000000</v>
      </c>
      <c r="S2045" s="2">
        <v>2079000000</v>
      </c>
      <c r="T2045" s="2">
        <v>2072000000</v>
      </c>
      <c r="U2045" s="2">
        <v>2080000000</v>
      </c>
      <c r="V2045" s="2">
        <v>2102000000</v>
      </c>
      <c r="W2045" s="2">
        <v>2103000000</v>
      </c>
      <c r="X2045" s="2">
        <v>2121000000</v>
      </c>
      <c r="Y2045" s="2">
        <v>2138000000</v>
      </c>
      <c r="Z2045" s="2">
        <v>2155000000</v>
      </c>
      <c r="AA2045" s="2">
        <v>2173000000</v>
      </c>
      <c r="AB2045" s="2">
        <v>2187000000</v>
      </c>
      <c r="AC2045" s="2">
        <v>2190000000</v>
      </c>
      <c r="AD2045" s="2">
        <v>2196000000</v>
      </c>
      <c r="AE2045" s="2">
        <v>2204000000</v>
      </c>
      <c r="AF2045" s="2">
        <v>2228000000</v>
      </c>
    </row>
    <row r="2046" spans="1:32">
      <c r="A2046" t="s">
        <v>7650</v>
      </c>
      <c r="B2046" t="s">
        <v>19</v>
      </c>
      <c r="C2046" s="2">
        <v>36400000000</v>
      </c>
      <c r="D2046" s="2">
        <v>36400000000</v>
      </c>
      <c r="E2046" s="2">
        <v>36400000000</v>
      </c>
      <c r="F2046" s="2">
        <v>48530000000</v>
      </c>
      <c r="G2046" s="2">
        <v>37220000000</v>
      </c>
      <c r="H2046" s="2">
        <v>35690000000</v>
      </c>
      <c r="I2046" s="2">
        <v>35910000000</v>
      </c>
      <c r="J2046" s="2">
        <v>36510000000</v>
      </c>
      <c r="K2046" s="2">
        <v>36780000000</v>
      </c>
      <c r="L2046" s="2">
        <v>37170000000</v>
      </c>
      <c r="M2046" s="2">
        <v>37340000000</v>
      </c>
      <c r="N2046" s="2">
        <v>37300000000</v>
      </c>
      <c r="O2046" s="2">
        <v>36870000000</v>
      </c>
      <c r="P2046" s="2">
        <v>36590000000</v>
      </c>
      <c r="Q2046" s="2">
        <v>36670000000</v>
      </c>
      <c r="R2046" s="2">
        <v>36920000000</v>
      </c>
      <c r="S2046" s="2">
        <v>37020000000</v>
      </c>
      <c r="T2046" s="2">
        <v>36900000000</v>
      </c>
      <c r="U2046" s="2">
        <v>37040000000</v>
      </c>
      <c r="V2046" s="2">
        <v>37440000000</v>
      </c>
      <c r="W2046" s="2">
        <v>37450000000</v>
      </c>
      <c r="X2046" s="2">
        <v>37760000000</v>
      </c>
      <c r="Y2046" s="2">
        <v>38070000000</v>
      </c>
      <c r="Z2046" s="2">
        <v>38380000000</v>
      </c>
      <c r="AA2046" s="2">
        <v>38690000000</v>
      </c>
      <c r="AB2046" s="2">
        <v>38950000000</v>
      </c>
      <c r="AC2046" s="2">
        <v>38990000000</v>
      </c>
      <c r="AD2046" s="2">
        <v>39110000000</v>
      </c>
      <c r="AE2046" s="2">
        <v>39240000000</v>
      </c>
      <c r="AF2046" s="2">
        <v>39670000000</v>
      </c>
    </row>
    <row r="2047" spans="1:32">
      <c r="A2047" t="s">
        <v>7651</v>
      </c>
      <c r="B2047" t="s">
        <v>19</v>
      </c>
      <c r="C2047" s="2">
        <v>13280000000</v>
      </c>
      <c r="D2047" s="2">
        <v>13280000000</v>
      </c>
      <c r="E2047" s="2">
        <v>13280000000</v>
      </c>
      <c r="F2047" s="2">
        <v>17710000000</v>
      </c>
      <c r="G2047" s="2">
        <v>13580000000</v>
      </c>
      <c r="H2047" s="2">
        <v>13020000000</v>
      </c>
      <c r="I2047" s="2">
        <v>13100000000</v>
      </c>
      <c r="J2047" s="2">
        <v>13320000000</v>
      </c>
      <c r="K2047" s="2">
        <v>13420000000</v>
      </c>
      <c r="L2047" s="2">
        <v>13560000000</v>
      </c>
      <c r="M2047" s="2">
        <v>13620000000</v>
      </c>
      <c r="N2047" s="2">
        <v>13610000000</v>
      </c>
      <c r="O2047" s="2">
        <v>13450000000</v>
      </c>
      <c r="P2047" s="2">
        <v>13350000000</v>
      </c>
      <c r="Q2047" s="2">
        <v>13380000000</v>
      </c>
      <c r="R2047" s="2">
        <v>13470000000</v>
      </c>
      <c r="S2047" s="2">
        <v>13510000000</v>
      </c>
      <c r="T2047" s="2">
        <v>13460000000</v>
      </c>
      <c r="U2047" s="2">
        <v>13520000000</v>
      </c>
      <c r="V2047" s="2">
        <v>13660000000</v>
      </c>
      <c r="W2047" s="2">
        <v>13670000000</v>
      </c>
      <c r="X2047" s="2">
        <v>13780000000</v>
      </c>
      <c r="Y2047" s="2">
        <v>13890000000</v>
      </c>
      <c r="Z2047" s="2">
        <v>14010000000</v>
      </c>
      <c r="AA2047" s="2">
        <v>14120000000</v>
      </c>
      <c r="AB2047" s="2">
        <v>14210000000</v>
      </c>
      <c r="AC2047" s="2">
        <v>14230000000</v>
      </c>
      <c r="AD2047" s="2">
        <v>14270000000</v>
      </c>
      <c r="AE2047" s="2">
        <v>14320000000</v>
      </c>
      <c r="AF2047" s="2">
        <v>14480000000</v>
      </c>
    </row>
    <row r="2048" spans="1:32">
      <c r="A2048" t="s">
        <v>7652</v>
      </c>
      <c r="B2048" t="s">
        <v>19</v>
      </c>
      <c r="C2048" s="2">
        <v>651000000</v>
      </c>
      <c r="D2048" s="2">
        <v>651000000</v>
      </c>
      <c r="E2048" s="2">
        <v>651000000</v>
      </c>
      <c r="F2048" s="2">
        <v>868000000</v>
      </c>
      <c r="G2048" s="2">
        <v>665800000</v>
      </c>
      <c r="H2048" s="2">
        <v>638300000</v>
      </c>
      <c r="I2048" s="2">
        <v>642300000</v>
      </c>
      <c r="J2048" s="2">
        <v>653000000</v>
      </c>
      <c r="K2048" s="2">
        <v>657800000</v>
      </c>
      <c r="L2048" s="2">
        <v>664900000</v>
      </c>
      <c r="M2048" s="2">
        <v>667800000</v>
      </c>
      <c r="N2048" s="2">
        <v>667200000</v>
      </c>
      <c r="O2048" s="2">
        <v>659400000</v>
      </c>
      <c r="P2048" s="2">
        <v>654400000</v>
      </c>
      <c r="Q2048" s="2">
        <v>655900000</v>
      </c>
      <c r="R2048" s="2">
        <v>660300000</v>
      </c>
      <c r="S2048" s="2">
        <v>662200000</v>
      </c>
      <c r="T2048" s="2">
        <v>660000000</v>
      </c>
      <c r="U2048" s="2">
        <v>662500000</v>
      </c>
      <c r="V2048" s="2">
        <v>669600000</v>
      </c>
      <c r="W2048" s="2">
        <v>669900000</v>
      </c>
      <c r="X2048" s="2">
        <v>675400000</v>
      </c>
      <c r="Y2048" s="2">
        <v>681000000</v>
      </c>
      <c r="Z2048" s="2">
        <v>686500000</v>
      </c>
      <c r="AA2048" s="2">
        <v>691900000</v>
      </c>
      <c r="AB2048" s="2">
        <v>696600000</v>
      </c>
      <c r="AC2048" s="2">
        <v>697400000</v>
      </c>
      <c r="AD2048" s="2">
        <v>699500000</v>
      </c>
      <c r="AE2048" s="2">
        <v>701900000</v>
      </c>
      <c r="AF2048" s="2">
        <v>709500000</v>
      </c>
    </row>
    <row r="2049" spans="1:32">
      <c r="A2049" t="s">
        <v>7653</v>
      </c>
      <c r="B2049" t="s">
        <v>19</v>
      </c>
      <c r="C2049" s="2">
        <v>138000000</v>
      </c>
      <c r="D2049" s="2">
        <v>138000000</v>
      </c>
      <c r="E2049" s="2">
        <v>138000000</v>
      </c>
      <c r="F2049" s="2">
        <v>184000000</v>
      </c>
      <c r="G2049" s="2">
        <v>141100000</v>
      </c>
      <c r="H2049" s="2">
        <v>135300000</v>
      </c>
      <c r="I2049" s="2">
        <v>136200000</v>
      </c>
      <c r="J2049" s="2">
        <v>138400000</v>
      </c>
      <c r="K2049" s="2">
        <v>139400000</v>
      </c>
      <c r="L2049" s="2">
        <v>140900000</v>
      </c>
      <c r="M2049" s="2">
        <v>141600000</v>
      </c>
      <c r="N2049" s="2">
        <v>141400000</v>
      </c>
      <c r="O2049" s="2">
        <v>139800000</v>
      </c>
      <c r="P2049" s="2">
        <v>138700000</v>
      </c>
      <c r="Q2049" s="2">
        <v>139000000</v>
      </c>
      <c r="R2049" s="2">
        <v>140000000</v>
      </c>
      <c r="S2049" s="2">
        <v>140400000</v>
      </c>
      <c r="T2049" s="2">
        <v>139900000</v>
      </c>
      <c r="U2049" s="2">
        <v>140400000</v>
      </c>
      <c r="V2049" s="2">
        <v>141900000</v>
      </c>
      <c r="W2049" s="2">
        <v>142000000</v>
      </c>
      <c r="X2049" s="2">
        <v>143200000</v>
      </c>
      <c r="Y2049" s="2">
        <v>144400000</v>
      </c>
      <c r="Z2049" s="2">
        <v>145500000</v>
      </c>
      <c r="AA2049" s="2">
        <v>146700000</v>
      </c>
      <c r="AB2049" s="2">
        <v>147700000</v>
      </c>
      <c r="AC2049" s="2">
        <v>147800000</v>
      </c>
      <c r="AD2049" s="2">
        <v>148300000</v>
      </c>
      <c r="AE2049" s="2">
        <v>148800000</v>
      </c>
      <c r="AF2049" s="2">
        <v>150400000</v>
      </c>
    </row>
    <row r="2050" spans="1:32">
      <c r="A2050" t="s">
        <v>7654</v>
      </c>
      <c r="B2050" t="s">
        <v>19</v>
      </c>
      <c r="C2050" s="2">
        <v>1088000000</v>
      </c>
      <c r="D2050" s="2">
        <v>1088000000</v>
      </c>
      <c r="E2050" s="2">
        <v>1088000000</v>
      </c>
      <c r="F2050" s="2">
        <v>1451000000</v>
      </c>
      <c r="G2050" s="2">
        <v>1113000000</v>
      </c>
      <c r="H2050" s="2">
        <v>1067000000</v>
      </c>
      <c r="I2050" s="2">
        <v>1073000000</v>
      </c>
      <c r="J2050" s="2">
        <v>1091000000</v>
      </c>
      <c r="K2050" s="2">
        <v>1099000000</v>
      </c>
      <c r="L2050" s="2">
        <v>1111000000</v>
      </c>
      <c r="M2050" s="2">
        <v>1116000000</v>
      </c>
      <c r="N2050" s="2">
        <v>1115000000</v>
      </c>
      <c r="O2050" s="2">
        <v>1102000000</v>
      </c>
      <c r="P2050" s="2">
        <v>1094000000</v>
      </c>
      <c r="Q2050" s="2">
        <v>1096000000</v>
      </c>
      <c r="R2050" s="2">
        <v>1104000000</v>
      </c>
      <c r="S2050" s="2">
        <v>1107000000</v>
      </c>
      <c r="T2050" s="2">
        <v>1103000000</v>
      </c>
      <c r="U2050" s="2">
        <v>1107000000</v>
      </c>
      <c r="V2050" s="2">
        <v>1119000000</v>
      </c>
      <c r="W2050" s="2">
        <v>1120000000</v>
      </c>
      <c r="X2050" s="2">
        <v>1129000000</v>
      </c>
      <c r="Y2050" s="2">
        <v>1138000000</v>
      </c>
      <c r="Z2050" s="2">
        <v>1147000000</v>
      </c>
      <c r="AA2050" s="2">
        <v>1156000000</v>
      </c>
      <c r="AB2050" s="2">
        <v>1164000000</v>
      </c>
      <c r="AC2050" s="2">
        <v>1165000000</v>
      </c>
      <c r="AD2050" s="2">
        <v>1169000000</v>
      </c>
      <c r="AE2050" s="2">
        <v>1173000000</v>
      </c>
      <c r="AF2050" s="2">
        <v>1186000000</v>
      </c>
    </row>
    <row r="2051" spans="1:32">
      <c r="A2051" t="s">
        <v>7655</v>
      </c>
      <c r="B2051" t="s">
        <v>19</v>
      </c>
      <c r="C2051" s="2">
        <v>2432000000000</v>
      </c>
      <c r="D2051" s="2">
        <v>2432000000000</v>
      </c>
      <c r="E2051" s="2">
        <v>1153000000000</v>
      </c>
      <c r="F2051" s="2">
        <v>2468000000000</v>
      </c>
      <c r="G2051" s="2">
        <v>2349000000000</v>
      </c>
      <c r="H2051" s="2">
        <v>2347000000000</v>
      </c>
      <c r="I2051" s="2">
        <v>2372000000000</v>
      </c>
      <c r="J2051" s="2">
        <v>2106000000000</v>
      </c>
      <c r="K2051" s="2">
        <v>2103000000000</v>
      </c>
      <c r="L2051" s="2">
        <v>2113000000000</v>
      </c>
      <c r="M2051" s="2">
        <v>2111000000000</v>
      </c>
      <c r="N2051" s="2">
        <v>2082000000000</v>
      </c>
      <c r="O2051" s="2">
        <v>2063000000000</v>
      </c>
      <c r="P2051" s="2">
        <v>2069000000000</v>
      </c>
      <c r="Q2051" s="2">
        <v>2086000000000</v>
      </c>
      <c r="R2051" s="2">
        <v>2093000000000</v>
      </c>
      <c r="S2051" s="2">
        <v>2084000000000</v>
      </c>
      <c r="T2051" s="2">
        <v>2094000000000</v>
      </c>
      <c r="U2051" s="2">
        <v>2120000000000</v>
      </c>
      <c r="V2051" s="2">
        <v>2121000000000</v>
      </c>
      <c r="W2051" s="2">
        <v>2142000000000</v>
      </c>
      <c r="X2051" s="2">
        <v>2163000000000</v>
      </c>
      <c r="Y2051" s="2">
        <v>2183000000000</v>
      </c>
      <c r="Z2051" s="2">
        <v>2204000000000</v>
      </c>
      <c r="AA2051" s="2">
        <v>2221000000000</v>
      </c>
      <c r="AB2051" s="2">
        <v>2224000000000</v>
      </c>
      <c r="AC2051" s="2">
        <v>2232000000000</v>
      </c>
      <c r="AD2051" s="2">
        <v>2241000000000</v>
      </c>
      <c r="AE2051" s="2">
        <v>2270000000000</v>
      </c>
      <c r="AF2051" s="2">
        <v>2287000000000</v>
      </c>
    </row>
    <row r="2052" spans="1:32">
      <c r="A2052" t="s">
        <v>7656</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7657</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7658</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7659</v>
      </c>
      <c r="B2055" t="s">
        <v>19</v>
      </c>
      <c r="C2055" s="2">
        <v>190700000000</v>
      </c>
      <c r="D2055" s="2">
        <v>190700000000</v>
      </c>
      <c r="E2055" s="2">
        <v>190700000000</v>
      </c>
      <c r="F2055" s="2">
        <v>187900000000</v>
      </c>
      <c r="G2055" s="2">
        <v>196400000000</v>
      </c>
      <c r="H2055" s="2">
        <v>198300000000</v>
      </c>
      <c r="I2055" s="2">
        <v>200100000000</v>
      </c>
      <c r="J2055" s="2">
        <v>202200000000</v>
      </c>
      <c r="K2055" s="2">
        <v>204400000000</v>
      </c>
      <c r="L2055" s="2">
        <v>206500000000</v>
      </c>
      <c r="M2055" s="2">
        <v>208600000000</v>
      </c>
      <c r="N2055" s="2">
        <v>210700000000</v>
      </c>
      <c r="O2055" s="2">
        <v>213000000000</v>
      </c>
      <c r="P2055" s="2">
        <v>215200000000</v>
      </c>
      <c r="Q2055" s="2">
        <v>217500000000</v>
      </c>
      <c r="R2055" s="2">
        <v>219800000000</v>
      </c>
      <c r="S2055" s="2">
        <v>222100000000</v>
      </c>
      <c r="T2055" s="2">
        <v>224500000000</v>
      </c>
      <c r="U2055" s="2">
        <v>226900000000</v>
      </c>
      <c r="V2055" s="2">
        <v>229300000000</v>
      </c>
      <c r="W2055" s="2">
        <v>231700000000</v>
      </c>
      <c r="X2055" s="2">
        <v>234100000000</v>
      </c>
      <c r="Y2055" s="2">
        <v>236600000000</v>
      </c>
      <c r="Z2055" s="2">
        <v>239000000000</v>
      </c>
      <c r="AA2055" s="2">
        <v>241500000000</v>
      </c>
      <c r="AB2055" s="2">
        <v>243900000000</v>
      </c>
      <c r="AC2055" s="2">
        <v>246400000000</v>
      </c>
      <c r="AD2055" s="2">
        <v>248800000000</v>
      </c>
      <c r="AE2055" s="2">
        <v>251300000000</v>
      </c>
      <c r="AF2055" s="2">
        <v>253800000000</v>
      </c>
    </row>
    <row r="2056" spans="1:32">
      <c r="A2056" t="s">
        <v>7660</v>
      </c>
      <c r="B2056" t="s">
        <v>19</v>
      </c>
      <c r="C2056" s="2">
        <v>1479000000000</v>
      </c>
      <c r="D2056" s="2">
        <v>1479000000000</v>
      </c>
      <c r="E2056" s="2">
        <v>1479000000000</v>
      </c>
      <c r="F2056" s="2">
        <v>1458000000000</v>
      </c>
      <c r="G2056" s="2">
        <v>1523000000000</v>
      </c>
      <c r="H2056" s="2">
        <v>1538000000000</v>
      </c>
      <c r="I2056" s="2">
        <v>1553000000000</v>
      </c>
      <c r="J2056" s="2">
        <v>1569000000000</v>
      </c>
      <c r="K2056" s="2">
        <v>1585000000000</v>
      </c>
      <c r="L2056" s="2">
        <v>1602000000000</v>
      </c>
      <c r="M2056" s="2">
        <v>1618000000000</v>
      </c>
      <c r="N2056" s="2">
        <v>1634000000000</v>
      </c>
      <c r="O2056" s="2">
        <v>1652000000000</v>
      </c>
      <c r="P2056" s="2">
        <v>1670000000000</v>
      </c>
      <c r="Q2056" s="2">
        <v>1688000000000</v>
      </c>
      <c r="R2056" s="2">
        <v>1705000000000</v>
      </c>
      <c r="S2056" s="2">
        <v>1723000000000</v>
      </c>
      <c r="T2056" s="2">
        <v>1742000000000</v>
      </c>
      <c r="U2056" s="2">
        <v>1760000000000</v>
      </c>
      <c r="V2056" s="2">
        <v>1779000000000</v>
      </c>
      <c r="W2056" s="2">
        <v>1798000000000</v>
      </c>
      <c r="X2056" s="2">
        <v>1816000000000</v>
      </c>
      <c r="Y2056" s="2">
        <v>1835000000000</v>
      </c>
      <c r="Z2056" s="2">
        <v>1854000000000</v>
      </c>
      <c r="AA2056" s="2">
        <v>1873000000000</v>
      </c>
      <c r="AB2056" s="2">
        <v>1892000000000</v>
      </c>
      <c r="AC2056" s="2">
        <v>1911000000000</v>
      </c>
      <c r="AD2056" s="2">
        <v>1930000000000</v>
      </c>
      <c r="AE2056" s="2">
        <v>1950000000000</v>
      </c>
      <c r="AF2056" s="2">
        <v>1969000000000</v>
      </c>
    </row>
    <row r="2057" spans="1:32">
      <c r="A2057" t="s">
        <v>7661</v>
      </c>
      <c r="B2057" t="s">
        <v>19</v>
      </c>
      <c r="C2057" s="2">
        <v>83640000000</v>
      </c>
      <c r="D2057" s="2">
        <v>83640000000</v>
      </c>
      <c r="E2057" s="2">
        <v>83640000000</v>
      </c>
      <c r="F2057" s="2">
        <v>82430000000</v>
      </c>
      <c r="G2057" s="2">
        <v>86130000000</v>
      </c>
      <c r="H2057" s="2">
        <v>86960000000</v>
      </c>
      <c r="I2057" s="2">
        <v>87790000000</v>
      </c>
      <c r="J2057" s="2">
        <v>88710000000</v>
      </c>
      <c r="K2057" s="2">
        <v>89630000000</v>
      </c>
      <c r="L2057" s="2">
        <v>90560000000</v>
      </c>
      <c r="M2057" s="2">
        <v>91480000000</v>
      </c>
      <c r="N2057" s="2">
        <v>92400000000</v>
      </c>
      <c r="O2057" s="2">
        <v>93400000000</v>
      </c>
      <c r="P2057" s="2">
        <v>94410000000</v>
      </c>
      <c r="Q2057" s="2">
        <v>95410000000</v>
      </c>
      <c r="R2057" s="2">
        <v>96410000000</v>
      </c>
      <c r="S2057" s="2">
        <v>97410000000</v>
      </c>
      <c r="T2057" s="2">
        <v>98460000000</v>
      </c>
      <c r="U2057" s="2">
        <v>99520000000</v>
      </c>
      <c r="V2057" s="2">
        <v>100600000000</v>
      </c>
      <c r="W2057" s="2">
        <v>101600000000</v>
      </c>
      <c r="X2057" s="2">
        <v>102700000000</v>
      </c>
      <c r="Y2057" s="2">
        <v>103800000000</v>
      </c>
      <c r="Z2057" s="2">
        <v>104800000000</v>
      </c>
      <c r="AA2057" s="2">
        <v>105900000000</v>
      </c>
      <c r="AB2057" s="2">
        <v>107000000000</v>
      </c>
      <c r="AC2057" s="2">
        <v>108100000000</v>
      </c>
      <c r="AD2057" s="2">
        <v>109100000000</v>
      </c>
      <c r="AE2057" s="2">
        <v>110200000000</v>
      </c>
      <c r="AF2057" s="2">
        <v>111300000000</v>
      </c>
    </row>
    <row r="2058" spans="1:32">
      <c r="A2058" t="s">
        <v>7662</v>
      </c>
      <c r="B2058" t="s">
        <v>19</v>
      </c>
      <c r="C2058" s="2">
        <v>253000000000</v>
      </c>
      <c r="D2058" s="2">
        <v>253000000000</v>
      </c>
      <c r="E2058" s="2">
        <v>253000000000</v>
      </c>
      <c r="F2058" s="2">
        <v>249400000000</v>
      </c>
      <c r="G2058" s="2">
        <v>260500000000</v>
      </c>
      <c r="H2058" s="2">
        <v>263100000000</v>
      </c>
      <c r="I2058" s="2">
        <v>265600000000</v>
      </c>
      <c r="J2058" s="2">
        <v>268400000000</v>
      </c>
      <c r="K2058" s="2">
        <v>271100000000</v>
      </c>
      <c r="L2058" s="2">
        <v>273900000000</v>
      </c>
      <c r="M2058" s="2">
        <v>276700000000</v>
      </c>
      <c r="N2058" s="2">
        <v>279500000000</v>
      </c>
      <c r="O2058" s="2">
        <v>282600000000</v>
      </c>
      <c r="P2058" s="2">
        <v>285600000000</v>
      </c>
      <c r="Q2058" s="2">
        <v>288600000000</v>
      </c>
      <c r="R2058" s="2">
        <v>291600000000</v>
      </c>
      <c r="S2058" s="2">
        <v>294700000000</v>
      </c>
      <c r="T2058" s="2">
        <v>297900000000</v>
      </c>
      <c r="U2058" s="2">
        <v>301100000000</v>
      </c>
      <c r="V2058" s="2">
        <v>304200000000</v>
      </c>
      <c r="W2058" s="2">
        <v>307400000000</v>
      </c>
      <c r="X2058" s="2">
        <v>310600000000</v>
      </c>
      <c r="Y2058" s="2">
        <v>313900000000</v>
      </c>
      <c r="Z2058" s="2">
        <v>317100000000</v>
      </c>
      <c r="AA2058" s="2">
        <v>320400000000</v>
      </c>
      <c r="AB2058" s="2">
        <v>323600000000</v>
      </c>
      <c r="AC2058" s="2">
        <v>326900000000</v>
      </c>
      <c r="AD2058" s="2">
        <v>330100000000</v>
      </c>
      <c r="AE2058" s="2">
        <v>333400000000</v>
      </c>
      <c r="AF2058" s="2">
        <v>336700000000</v>
      </c>
    </row>
    <row r="2059" spans="1:32">
      <c r="A2059" t="s">
        <v>7663</v>
      </c>
      <c r="B2059" t="s">
        <v>19</v>
      </c>
      <c r="C2059" s="2">
        <v>227400000000</v>
      </c>
      <c r="D2059" s="2">
        <v>227400000000</v>
      </c>
      <c r="E2059" s="2">
        <v>227400000000</v>
      </c>
      <c r="F2059" s="2">
        <v>224100000000</v>
      </c>
      <c r="G2059" s="2">
        <v>234200000000</v>
      </c>
      <c r="H2059" s="2">
        <v>236400000000</v>
      </c>
      <c r="I2059" s="2">
        <v>238700000000</v>
      </c>
      <c r="J2059" s="2">
        <v>241200000000</v>
      </c>
      <c r="K2059" s="2">
        <v>243700000000</v>
      </c>
      <c r="L2059" s="2">
        <v>246200000000</v>
      </c>
      <c r="M2059" s="2">
        <v>248700000000</v>
      </c>
      <c r="N2059" s="2">
        <v>251200000000</v>
      </c>
      <c r="O2059" s="2">
        <v>253900000000</v>
      </c>
      <c r="P2059" s="2">
        <v>256700000000</v>
      </c>
      <c r="Q2059" s="2">
        <v>259400000000</v>
      </c>
      <c r="R2059" s="2">
        <v>262100000000</v>
      </c>
      <c r="S2059" s="2">
        <v>264800000000</v>
      </c>
      <c r="T2059" s="2">
        <v>267700000000</v>
      </c>
      <c r="U2059" s="2">
        <v>270600000000</v>
      </c>
      <c r="V2059" s="2">
        <v>273400000000</v>
      </c>
      <c r="W2059" s="2">
        <v>276300000000</v>
      </c>
      <c r="X2059" s="2">
        <v>279200000000</v>
      </c>
      <c r="Y2059" s="2">
        <v>282100000000</v>
      </c>
      <c r="Z2059" s="2">
        <v>285000000000</v>
      </c>
      <c r="AA2059" s="2">
        <v>287900000000</v>
      </c>
      <c r="AB2059" s="2">
        <v>290900000000</v>
      </c>
      <c r="AC2059" s="2">
        <v>293800000000</v>
      </c>
      <c r="AD2059" s="2">
        <v>296700000000</v>
      </c>
      <c r="AE2059" s="2">
        <v>299700000000</v>
      </c>
      <c r="AF2059" s="2">
        <v>302600000000</v>
      </c>
    </row>
    <row r="2060" spans="1:32">
      <c r="A2060" t="s">
        <v>7664</v>
      </c>
      <c r="B2060" t="s">
        <v>19</v>
      </c>
      <c r="C2060" s="2">
        <v>35930000000</v>
      </c>
      <c r="D2060" s="2">
        <v>35930000000</v>
      </c>
      <c r="E2060" s="2">
        <v>35930000000</v>
      </c>
      <c r="F2060" s="2">
        <v>35410000000</v>
      </c>
      <c r="G2060" s="2">
        <v>37000000000</v>
      </c>
      <c r="H2060" s="2">
        <v>37360000000</v>
      </c>
      <c r="I2060" s="2">
        <v>37720000000</v>
      </c>
      <c r="J2060" s="2">
        <v>38110000000</v>
      </c>
      <c r="K2060" s="2">
        <v>38510000000</v>
      </c>
      <c r="L2060" s="2">
        <v>38910000000</v>
      </c>
      <c r="M2060" s="2">
        <v>39300000000</v>
      </c>
      <c r="N2060" s="2">
        <v>39700000000</v>
      </c>
      <c r="O2060" s="2">
        <v>40130000000</v>
      </c>
      <c r="P2060" s="2">
        <v>40560000000</v>
      </c>
      <c r="Q2060" s="2">
        <v>40990000000</v>
      </c>
      <c r="R2060" s="2">
        <v>41420000000</v>
      </c>
      <c r="S2060" s="2">
        <v>41850000000</v>
      </c>
      <c r="T2060" s="2">
        <v>42300000000</v>
      </c>
      <c r="U2060" s="2">
        <v>42760000000</v>
      </c>
      <c r="V2060" s="2">
        <v>43210000000</v>
      </c>
      <c r="W2060" s="2">
        <v>43660000000</v>
      </c>
      <c r="X2060" s="2">
        <v>44120000000</v>
      </c>
      <c r="Y2060" s="2">
        <v>44580000000</v>
      </c>
      <c r="Z2060" s="2">
        <v>45040000000</v>
      </c>
      <c r="AA2060" s="2">
        <v>45500000000</v>
      </c>
      <c r="AB2060" s="2">
        <v>45960000000</v>
      </c>
      <c r="AC2060" s="2">
        <v>46420000000</v>
      </c>
      <c r="AD2060" s="2">
        <v>46890000000</v>
      </c>
      <c r="AE2060" s="2">
        <v>47350000000</v>
      </c>
      <c r="AF2060" s="2">
        <v>47820000000</v>
      </c>
    </row>
    <row r="2061" spans="1:32">
      <c r="A2061" t="s">
        <v>7665</v>
      </c>
      <c r="B2061" t="s">
        <v>19</v>
      </c>
      <c r="C2061" s="2">
        <v>23700000000</v>
      </c>
      <c r="D2061" s="2">
        <v>23700000000</v>
      </c>
      <c r="E2061" s="2">
        <v>23700000000</v>
      </c>
      <c r="F2061" s="2">
        <v>23350000000</v>
      </c>
      <c r="G2061" s="2">
        <v>24400000000</v>
      </c>
      <c r="H2061" s="2">
        <v>24640000000</v>
      </c>
      <c r="I2061" s="2">
        <v>24870000000</v>
      </c>
      <c r="J2061" s="2">
        <v>25130000000</v>
      </c>
      <c r="K2061" s="2">
        <v>25390000000</v>
      </c>
      <c r="L2061" s="2">
        <v>25660000000</v>
      </c>
      <c r="M2061" s="2">
        <v>25920000000</v>
      </c>
      <c r="N2061" s="2">
        <v>26180000000</v>
      </c>
      <c r="O2061" s="2">
        <v>26460000000</v>
      </c>
      <c r="P2061" s="2">
        <v>26750000000</v>
      </c>
      <c r="Q2061" s="2">
        <v>27030000000</v>
      </c>
      <c r="R2061" s="2">
        <v>27310000000</v>
      </c>
      <c r="S2061" s="2">
        <v>27600000000</v>
      </c>
      <c r="T2061" s="2">
        <v>27900000000</v>
      </c>
      <c r="U2061" s="2">
        <v>28190000000</v>
      </c>
      <c r="V2061" s="2">
        <v>28490000000</v>
      </c>
      <c r="W2061" s="2">
        <v>28790000000</v>
      </c>
      <c r="X2061" s="2">
        <v>29090000000</v>
      </c>
      <c r="Y2061" s="2">
        <v>29400000000</v>
      </c>
      <c r="Z2061" s="2">
        <v>29700000000</v>
      </c>
      <c r="AA2061" s="2">
        <v>30000000000</v>
      </c>
      <c r="AB2061" s="2">
        <v>30310000000</v>
      </c>
      <c r="AC2061" s="2">
        <v>30610000000</v>
      </c>
      <c r="AD2061" s="2">
        <v>30920000000</v>
      </c>
      <c r="AE2061" s="2">
        <v>31230000000</v>
      </c>
      <c r="AF2061" s="2">
        <v>31530000000</v>
      </c>
    </row>
    <row r="2062" spans="1:32">
      <c r="A2062" t="s">
        <v>7666</v>
      </c>
      <c r="B2062" t="s">
        <v>19</v>
      </c>
      <c r="C2062" s="2">
        <v>84690000000</v>
      </c>
      <c r="D2062" s="2">
        <v>84690000000</v>
      </c>
      <c r="E2062" s="2">
        <v>84690000000</v>
      </c>
      <c r="F2062" s="2">
        <v>83470000000</v>
      </c>
      <c r="G2062" s="2">
        <v>87210000000</v>
      </c>
      <c r="H2062" s="2">
        <v>88050000000</v>
      </c>
      <c r="I2062" s="2">
        <v>88890000000</v>
      </c>
      <c r="J2062" s="2">
        <v>89820000000</v>
      </c>
      <c r="K2062" s="2">
        <v>90760000000</v>
      </c>
      <c r="L2062" s="2">
        <v>91690000000</v>
      </c>
      <c r="M2062" s="2">
        <v>92630000000</v>
      </c>
      <c r="N2062" s="2">
        <v>93560000000</v>
      </c>
      <c r="O2062" s="2">
        <v>94580000000</v>
      </c>
      <c r="P2062" s="2">
        <v>95590000000</v>
      </c>
      <c r="Q2062" s="2">
        <v>96610000000</v>
      </c>
      <c r="R2062" s="2">
        <v>97620000000</v>
      </c>
      <c r="S2062" s="2">
        <v>98630000000</v>
      </c>
      <c r="T2062" s="2">
        <v>99700000000</v>
      </c>
      <c r="U2062" s="2">
        <v>100800000000</v>
      </c>
      <c r="V2062" s="2">
        <v>101800000000</v>
      </c>
      <c r="W2062" s="2">
        <v>102900000000</v>
      </c>
      <c r="X2062" s="2">
        <v>104000000000</v>
      </c>
      <c r="Y2062" s="2">
        <v>105100000000</v>
      </c>
      <c r="Z2062" s="2">
        <v>106100000000</v>
      </c>
      <c r="AA2062" s="2">
        <v>107200000000</v>
      </c>
      <c r="AB2062" s="2">
        <v>108300000000</v>
      </c>
      <c r="AC2062" s="2">
        <v>109400000000</v>
      </c>
      <c r="AD2062" s="2">
        <v>110500000000</v>
      </c>
      <c r="AE2062" s="2">
        <v>111600000000</v>
      </c>
      <c r="AF2062" s="2">
        <v>112700000000</v>
      </c>
    </row>
    <row r="2063" spans="1:32">
      <c r="A2063" t="s">
        <v>7667</v>
      </c>
      <c r="B2063" t="s">
        <v>19</v>
      </c>
      <c r="C2063" s="2">
        <v>5189000000000</v>
      </c>
      <c r="D2063" s="2">
        <v>5189000000000</v>
      </c>
      <c r="E2063" s="2">
        <v>5114000000000</v>
      </c>
      <c r="F2063" s="2">
        <v>5344000000000</v>
      </c>
      <c r="G2063" s="2">
        <v>5395000000000</v>
      </c>
      <c r="H2063" s="2">
        <v>5447000000000</v>
      </c>
      <c r="I2063" s="2">
        <v>5504000000000</v>
      </c>
      <c r="J2063" s="2">
        <v>5561000000000</v>
      </c>
      <c r="K2063" s="2">
        <v>5618000000000</v>
      </c>
      <c r="L2063" s="2">
        <v>5676000000000</v>
      </c>
      <c r="M2063" s="2">
        <v>5733000000000</v>
      </c>
      <c r="N2063" s="2">
        <v>5795000000000</v>
      </c>
      <c r="O2063" s="2">
        <v>5857000000000</v>
      </c>
      <c r="P2063" s="2">
        <v>5919000000000</v>
      </c>
      <c r="Q2063" s="2">
        <v>5981000000000</v>
      </c>
      <c r="R2063" s="2">
        <v>6044000000000</v>
      </c>
      <c r="S2063" s="2">
        <v>6109000000000</v>
      </c>
      <c r="T2063" s="2">
        <v>6174000000000</v>
      </c>
      <c r="U2063" s="2">
        <v>6240000000000</v>
      </c>
      <c r="V2063" s="2">
        <v>6305000000000</v>
      </c>
      <c r="W2063" s="2">
        <v>6371000000000</v>
      </c>
      <c r="X2063" s="2">
        <v>6437000000000</v>
      </c>
      <c r="Y2063" s="2">
        <v>6504000000000</v>
      </c>
      <c r="Z2063" s="2">
        <v>6571000000000</v>
      </c>
      <c r="AA2063" s="2">
        <v>6637000000000</v>
      </c>
      <c r="AB2063" s="2">
        <v>6704000000000</v>
      </c>
      <c r="AC2063" s="2">
        <v>6771000000000</v>
      </c>
      <c r="AD2063" s="2">
        <v>6838000000000</v>
      </c>
      <c r="AE2063" s="2">
        <v>6905000000000</v>
      </c>
      <c r="AF2063" s="2">
        <v>6973000000000</v>
      </c>
    </row>
    <row r="2064" spans="1:32">
      <c r="A2064" t="s">
        <v>7668</v>
      </c>
      <c r="B2064" t="s">
        <v>19</v>
      </c>
      <c r="C2064" s="2">
        <v>90190000000</v>
      </c>
      <c r="D2064" s="2">
        <v>90190000000</v>
      </c>
      <c r="E2064" s="2">
        <v>89430000000</v>
      </c>
      <c r="F2064" s="2">
        <v>91590000000</v>
      </c>
      <c r="G2064" s="2">
        <v>92060000000</v>
      </c>
      <c r="H2064" s="2">
        <v>92530000000</v>
      </c>
      <c r="I2064" s="2">
        <v>92960000000</v>
      </c>
      <c r="J2064" s="2">
        <v>93400000000</v>
      </c>
      <c r="K2064" s="2">
        <v>93830000000</v>
      </c>
      <c r="L2064" s="2">
        <v>94270000000</v>
      </c>
      <c r="M2064" s="2">
        <v>94700000000</v>
      </c>
      <c r="N2064" s="2">
        <v>95080000000</v>
      </c>
      <c r="O2064" s="2">
        <v>95470000000</v>
      </c>
      <c r="P2064" s="2">
        <v>95860000000</v>
      </c>
      <c r="Q2064" s="2">
        <v>96240000000</v>
      </c>
      <c r="R2064" s="2">
        <v>96630000000</v>
      </c>
      <c r="S2064" s="2">
        <v>96970000000</v>
      </c>
      <c r="T2064" s="2">
        <v>97320000000</v>
      </c>
      <c r="U2064" s="2">
        <v>97660000000</v>
      </c>
      <c r="V2064" s="2">
        <v>98010000000</v>
      </c>
      <c r="W2064" s="2">
        <v>98350000000</v>
      </c>
      <c r="X2064" s="2">
        <v>98670000000</v>
      </c>
      <c r="Y2064" s="2">
        <v>98980000000</v>
      </c>
      <c r="Z2064" s="2">
        <v>99290000000</v>
      </c>
      <c r="AA2064" s="2">
        <v>99600000000</v>
      </c>
      <c r="AB2064" s="2">
        <v>99920000000</v>
      </c>
      <c r="AC2064" s="2">
        <v>100200000000</v>
      </c>
      <c r="AD2064" s="2">
        <v>100500000000</v>
      </c>
      <c r="AE2064" s="2">
        <v>100800000000</v>
      </c>
      <c r="AF2064" s="2">
        <v>101100000000</v>
      </c>
    </row>
    <row r="2065" spans="1:32">
      <c r="A2065" t="s">
        <v>7669</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7670</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7671</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7672</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7673</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7674</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7675</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7676</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7677</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7678</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7679</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7680</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7681</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7682</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7683</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7684</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7685</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7686</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7687</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7688</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7689</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7690</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7691</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7692</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7693</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7694</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7695</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7696</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7697</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7698</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7699</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7700</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7701</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7702</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7703</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7704</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7705</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7706</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7707</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7708</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7709</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7710</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7711</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7712</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7713</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7714</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7715</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7716</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7717</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7718</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7719</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7720</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7721</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7722</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7723</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7724</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7725</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7726</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7727</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7728</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7729</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7730</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7731</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7732</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7733</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7734</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7735</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7736</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7737</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7738</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7739</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7740</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7741</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7742</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7743</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7744</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7745</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7746</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7747</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7748</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7749</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7750</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7751</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7752</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7753</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7754</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7755</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7756</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7757</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7758</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7759</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7760</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7761</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7762</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7763</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7764</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7765</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7766</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7767</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7768</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7769</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7770</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7771</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7772</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7773</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7774</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7775</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7776</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7777</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7778</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7779</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7780</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7781</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7782</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7783</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7784</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7785</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7786</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7787</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7788</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7789</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7790</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7791</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7792</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7793</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7794</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7795</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7796</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7797</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7798</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7799</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7800</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7801</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7802</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7803</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7804</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7805</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7806</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7807</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7808</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7809</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7810</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7811</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7812</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7813</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7814</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7815</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7816</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7817</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7818</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7819</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7820</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7821</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7822</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7823</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7824</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7825</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7826</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7827</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7828</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7829</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7830</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7831</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7832</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7833</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7834</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7835</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7836</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7837</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7838</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7839</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7840</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7841</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7842</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7843</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7844</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7845</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7846</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7847</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7848</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7849</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7850</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7851</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7852</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7853</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7854</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7855</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7856</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7857</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7858</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7859</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7860</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7861</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7862</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7863</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7864</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7865</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7866</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7867</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7868</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7869</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7870</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7871</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7872</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7873</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7874</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7875</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7876</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7877</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7878</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7879</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7880</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7881</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7882</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7883</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7884</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7885</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7886</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7887</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7888</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7889</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7890</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7891</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7892</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7893</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7894</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7895</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7896</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7897</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7898</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7899</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7900</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7901</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7902</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7903</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7904</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7905</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7906</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7907</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7908</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7909</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7910</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7911</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7912</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7913</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7914</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7915</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7916</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7917</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7918</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7919</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7920</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7921</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7922</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7923</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7924</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7925</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7926</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7927</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7928</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7929</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7930</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7931</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7932</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7933</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7934</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7935</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7936</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7937</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7938</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7939</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7940</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7941</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7942</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7943</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7944</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7945</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7946</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7947</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7948</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7949</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7950</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7951</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7952</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7953</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7954</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7955</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7956</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7957</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7958</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7959</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7960</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7961</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7962</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7963</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7964</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7965</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7966</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7967</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7968</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7969</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7970</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7971</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7972</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7973</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7974</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7975</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7976</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7977</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7978</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7979</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7980</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7981</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7982</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7983</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7984</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7985</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7986</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7987</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7988</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7989</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7990</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7991</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7992</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7993</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7994</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7995</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7996</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7997</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7998</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7999</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8000</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8001</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8002</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8003</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8004</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8005</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8006</v>
      </c>
      <c r="B2402" t="s">
        <v>19</v>
      </c>
      <c r="C2402" s="2">
        <v>12013600000</v>
      </c>
      <c r="D2402" s="2">
        <v>12307100000</v>
      </c>
      <c r="E2402" s="2">
        <v>11152100000</v>
      </c>
      <c r="F2402" s="2">
        <v>11227900000</v>
      </c>
      <c r="G2402" s="2">
        <v>11294100000</v>
      </c>
      <c r="H2402" s="2">
        <v>11559200000</v>
      </c>
      <c r="I2402" s="2">
        <v>11625500000</v>
      </c>
      <c r="J2402" s="2">
        <v>11701200000</v>
      </c>
      <c r="K2402" s="2">
        <v>11682300000</v>
      </c>
      <c r="L2402" s="2">
        <v>11748500000</v>
      </c>
      <c r="M2402" s="2">
        <v>11729600000</v>
      </c>
      <c r="N2402" s="2">
        <v>11805300000</v>
      </c>
      <c r="O2402" s="2">
        <v>11900000000</v>
      </c>
      <c r="P2402" s="2">
        <v>11900000000</v>
      </c>
      <c r="Q2402" s="2">
        <v>11814800000</v>
      </c>
      <c r="R2402" s="2">
        <v>11814800000</v>
      </c>
      <c r="S2402" s="2">
        <v>11814800000</v>
      </c>
      <c r="T2402" s="2">
        <v>11729600000</v>
      </c>
      <c r="U2402" s="2">
        <v>11729600000</v>
      </c>
      <c r="V2402" s="2">
        <v>11644400000</v>
      </c>
      <c r="W2402" s="2">
        <v>11549700000</v>
      </c>
      <c r="X2402" s="2">
        <v>11464500000</v>
      </c>
      <c r="Y2402" s="2">
        <v>11464500000</v>
      </c>
      <c r="Z2402" s="2">
        <v>11379300000</v>
      </c>
      <c r="AA2402" s="2">
        <v>11379300000</v>
      </c>
      <c r="AB2402" s="2">
        <v>11284700000</v>
      </c>
      <c r="AC2402" s="2">
        <v>11199500000</v>
      </c>
      <c r="AD2402" s="2">
        <v>11104800000</v>
      </c>
      <c r="AE2402" s="2">
        <v>11114300000</v>
      </c>
      <c r="AF2402" s="2">
        <v>11114300000</v>
      </c>
    </row>
    <row r="2403" spans="1:32">
      <c r="A2403" t="s">
        <v>8007</v>
      </c>
      <c r="B2403" t="s">
        <v>19</v>
      </c>
      <c r="C2403">
        <v>111545</v>
      </c>
      <c r="D2403">
        <v>114270</v>
      </c>
      <c r="E2403">
        <v>103546</v>
      </c>
      <c r="F2403">
        <v>104249</v>
      </c>
      <c r="G2403">
        <v>104865</v>
      </c>
      <c r="H2403">
        <v>107326</v>
      </c>
      <c r="I2403">
        <v>107941</v>
      </c>
      <c r="J2403">
        <v>108644</v>
      </c>
      <c r="K2403">
        <v>108469</v>
      </c>
      <c r="L2403">
        <v>109084</v>
      </c>
      <c r="M2403">
        <v>108908</v>
      </c>
      <c r="N2403">
        <v>109611</v>
      </c>
      <c r="O2403">
        <v>110490</v>
      </c>
      <c r="P2403">
        <v>110490</v>
      </c>
      <c r="Q2403">
        <v>109699</v>
      </c>
      <c r="R2403">
        <v>109699</v>
      </c>
      <c r="S2403">
        <v>109699</v>
      </c>
      <c r="T2403">
        <v>108908</v>
      </c>
      <c r="U2403">
        <v>108908</v>
      </c>
      <c r="V2403">
        <v>108117</v>
      </c>
      <c r="W2403">
        <v>107238</v>
      </c>
      <c r="X2403">
        <v>106447</v>
      </c>
      <c r="Y2403">
        <v>106447</v>
      </c>
      <c r="Z2403">
        <v>105656</v>
      </c>
      <c r="AA2403">
        <v>105656</v>
      </c>
      <c r="AB2403">
        <v>104777</v>
      </c>
      <c r="AC2403">
        <v>103986</v>
      </c>
      <c r="AD2403">
        <v>103107</v>
      </c>
      <c r="AE2403">
        <v>103195</v>
      </c>
      <c r="AF2403">
        <v>103195</v>
      </c>
    </row>
    <row r="2404" spans="1:32">
      <c r="A2404" t="s">
        <v>8008</v>
      </c>
      <c r="B2404" t="s">
        <v>19</v>
      </c>
      <c r="C2404" s="2">
        <v>3781240</v>
      </c>
      <c r="D2404" s="2">
        <v>3873610</v>
      </c>
      <c r="E2404" s="2">
        <v>3510090</v>
      </c>
      <c r="F2404" s="2">
        <v>3533920</v>
      </c>
      <c r="G2404" s="2">
        <v>3554780</v>
      </c>
      <c r="H2404" s="2">
        <v>3638210</v>
      </c>
      <c r="I2404" s="2">
        <v>3659070</v>
      </c>
      <c r="J2404" s="2">
        <v>3682910</v>
      </c>
      <c r="K2404" s="2">
        <v>3676950</v>
      </c>
      <c r="L2404" s="2">
        <v>3697810</v>
      </c>
      <c r="M2404" s="2">
        <v>3691850</v>
      </c>
      <c r="N2404" s="2">
        <v>3715690</v>
      </c>
      <c r="O2404" s="2">
        <v>3745480</v>
      </c>
      <c r="P2404" s="2">
        <v>3745480</v>
      </c>
      <c r="Q2404" s="2">
        <v>3718670</v>
      </c>
      <c r="R2404" s="2">
        <v>3718670</v>
      </c>
      <c r="S2404" s="2">
        <v>3718670</v>
      </c>
      <c r="T2404" s="2">
        <v>3691850</v>
      </c>
      <c r="U2404" s="2">
        <v>3691850</v>
      </c>
      <c r="V2404" s="2">
        <v>3665030</v>
      </c>
      <c r="W2404" s="2">
        <v>3635230</v>
      </c>
      <c r="X2404" s="2">
        <v>3608420</v>
      </c>
      <c r="Y2404" s="2">
        <v>3608420</v>
      </c>
      <c r="Z2404" s="2">
        <v>3581600</v>
      </c>
      <c r="AA2404" s="2">
        <v>3581600</v>
      </c>
      <c r="AB2404" s="2">
        <v>3551800</v>
      </c>
      <c r="AC2404" s="2">
        <v>3524990</v>
      </c>
      <c r="AD2404" s="2">
        <v>3495190</v>
      </c>
      <c r="AE2404" s="2">
        <v>3498170</v>
      </c>
      <c r="AF2404" s="2">
        <v>3498170</v>
      </c>
    </row>
    <row r="2405" spans="1:32">
      <c r="A2405" t="s">
        <v>8009</v>
      </c>
      <c r="B2405" t="s">
        <v>19</v>
      </c>
      <c r="C2405" s="2">
        <v>10933600</v>
      </c>
      <c r="D2405" s="2">
        <v>11200700</v>
      </c>
      <c r="E2405" s="2">
        <v>10149500</v>
      </c>
      <c r="F2405" s="2">
        <v>10218500</v>
      </c>
      <c r="G2405" s="2">
        <v>10278800</v>
      </c>
      <c r="H2405" s="2">
        <v>10520000</v>
      </c>
      <c r="I2405" s="2">
        <v>10580300</v>
      </c>
      <c r="J2405" s="2">
        <v>10649300</v>
      </c>
      <c r="K2405" s="2">
        <v>10632000</v>
      </c>
      <c r="L2405" s="2">
        <v>10692300</v>
      </c>
      <c r="M2405" s="2">
        <v>10675100</v>
      </c>
      <c r="N2405" s="2">
        <v>10744000</v>
      </c>
      <c r="O2405" s="2">
        <v>10830200</v>
      </c>
      <c r="P2405" s="2">
        <v>10830200</v>
      </c>
      <c r="Q2405" s="2">
        <v>10752600</v>
      </c>
      <c r="R2405" s="2">
        <v>10752600</v>
      </c>
      <c r="S2405" s="2">
        <v>10752600</v>
      </c>
      <c r="T2405" s="2">
        <v>10675100</v>
      </c>
      <c r="U2405" s="2">
        <v>10675100</v>
      </c>
      <c r="V2405" s="2">
        <v>10597600</v>
      </c>
      <c r="W2405" s="2">
        <v>10511400</v>
      </c>
      <c r="X2405" s="2">
        <v>10433900</v>
      </c>
      <c r="Y2405" s="2">
        <v>10433900</v>
      </c>
      <c r="Z2405" s="2">
        <v>10356300</v>
      </c>
      <c r="AA2405" s="2">
        <v>10356300</v>
      </c>
      <c r="AB2405" s="2">
        <v>10270200</v>
      </c>
      <c r="AC2405" s="2">
        <v>10192600</v>
      </c>
      <c r="AD2405" s="2">
        <v>10106500</v>
      </c>
      <c r="AE2405" s="2">
        <v>10115100</v>
      </c>
      <c r="AF2405" s="2">
        <v>10115100</v>
      </c>
    </row>
    <row r="2406" spans="1:32">
      <c r="A2406" t="s">
        <v>8010</v>
      </c>
      <c r="B2406" t="s">
        <v>19</v>
      </c>
      <c r="C2406" s="2">
        <v>3901160</v>
      </c>
      <c r="D2406" s="2">
        <v>3996460</v>
      </c>
      <c r="E2406" s="2">
        <v>3621410</v>
      </c>
      <c r="F2406" s="2">
        <v>3646000</v>
      </c>
      <c r="G2406" s="2">
        <v>3667520</v>
      </c>
      <c r="H2406" s="2">
        <v>3753600</v>
      </c>
      <c r="I2406" s="2">
        <v>3775120</v>
      </c>
      <c r="J2406" s="2">
        <v>3799710</v>
      </c>
      <c r="K2406" s="2">
        <v>3793560</v>
      </c>
      <c r="L2406" s="2">
        <v>3815080</v>
      </c>
      <c r="M2406" s="2">
        <v>3808930</v>
      </c>
      <c r="N2406" s="2">
        <v>3833530</v>
      </c>
      <c r="O2406" s="2">
        <v>3864270</v>
      </c>
      <c r="P2406" s="2">
        <v>3864270</v>
      </c>
      <c r="Q2406" s="2">
        <v>3836600</v>
      </c>
      <c r="R2406" s="2">
        <v>3836600</v>
      </c>
      <c r="S2406" s="2">
        <v>3836600</v>
      </c>
      <c r="T2406" s="2">
        <v>3808930</v>
      </c>
      <c r="U2406" s="2">
        <v>3808930</v>
      </c>
      <c r="V2406" s="2">
        <v>3781270</v>
      </c>
      <c r="W2406" s="2">
        <v>3750520</v>
      </c>
      <c r="X2406" s="2">
        <v>3722860</v>
      </c>
      <c r="Y2406" s="2">
        <v>3722860</v>
      </c>
      <c r="Z2406" s="2">
        <v>3695190</v>
      </c>
      <c r="AA2406" s="2">
        <v>3695190</v>
      </c>
      <c r="AB2406" s="2">
        <v>3664450</v>
      </c>
      <c r="AC2406" s="2">
        <v>3636780</v>
      </c>
      <c r="AD2406" s="2">
        <v>3606040</v>
      </c>
      <c r="AE2406" s="2">
        <v>3609110</v>
      </c>
      <c r="AF2406" s="2">
        <v>3609110</v>
      </c>
    </row>
    <row r="2407" spans="1:32">
      <c r="A2407" t="s">
        <v>8011</v>
      </c>
      <c r="B2407" t="s">
        <v>19</v>
      </c>
      <c r="C2407" s="2">
        <v>1173320</v>
      </c>
      <c r="D2407" s="2">
        <v>1201980</v>
      </c>
      <c r="E2407" s="2">
        <v>1089180</v>
      </c>
      <c r="F2407" s="2">
        <v>1096580</v>
      </c>
      <c r="G2407" s="2">
        <v>1103050</v>
      </c>
      <c r="H2407" s="2">
        <v>1128940</v>
      </c>
      <c r="I2407" s="2">
        <v>1135410</v>
      </c>
      <c r="J2407" s="2">
        <v>1142810</v>
      </c>
      <c r="K2407" s="2">
        <v>1140960</v>
      </c>
      <c r="L2407" s="2">
        <v>1147430</v>
      </c>
      <c r="M2407" s="2">
        <v>1145580</v>
      </c>
      <c r="N2407" s="2">
        <v>1152980</v>
      </c>
      <c r="O2407" s="2">
        <v>1162220</v>
      </c>
      <c r="P2407" s="2">
        <v>1162220</v>
      </c>
      <c r="Q2407" s="2">
        <v>1153900</v>
      </c>
      <c r="R2407" s="2">
        <v>1153900</v>
      </c>
      <c r="S2407" s="2">
        <v>1153900</v>
      </c>
      <c r="T2407" s="2">
        <v>1145580</v>
      </c>
      <c r="U2407" s="2">
        <v>1145580</v>
      </c>
      <c r="V2407" s="2">
        <v>1137260</v>
      </c>
      <c r="W2407" s="2">
        <v>1128010</v>
      </c>
      <c r="X2407" s="2">
        <v>1119690</v>
      </c>
      <c r="Y2407" s="2">
        <v>1119690</v>
      </c>
      <c r="Z2407" s="2">
        <v>1111370</v>
      </c>
      <c r="AA2407" s="2">
        <v>1111370</v>
      </c>
      <c r="AB2407" s="2">
        <v>1102120</v>
      </c>
      <c r="AC2407" s="2">
        <v>1093800</v>
      </c>
      <c r="AD2407" s="2">
        <v>1084560</v>
      </c>
      <c r="AE2407" s="2">
        <v>1085480</v>
      </c>
      <c r="AF2407" s="2">
        <v>1085480</v>
      </c>
    </row>
    <row r="2408" spans="1:32">
      <c r="A2408" t="s">
        <v>8012</v>
      </c>
      <c r="B2408" t="s">
        <v>19</v>
      </c>
      <c r="C2408" s="2">
        <v>29268700</v>
      </c>
      <c r="D2408" s="2">
        <v>29983700</v>
      </c>
      <c r="E2408" s="2">
        <v>27169900</v>
      </c>
      <c r="F2408" s="2">
        <v>27354400</v>
      </c>
      <c r="G2408" s="2">
        <v>27515800</v>
      </c>
      <c r="H2408" s="2">
        <v>28161600</v>
      </c>
      <c r="I2408" s="2">
        <v>28323100</v>
      </c>
      <c r="J2408" s="2">
        <v>28507600</v>
      </c>
      <c r="K2408" s="2">
        <v>28461500</v>
      </c>
      <c r="L2408" s="2">
        <v>28622900</v>
      </c>
      <c r="M2408" s="2">
        <v>28576800</v>
      </c>
      <c r="N2408" s="2">
        <v>28761300</v>
      </c>
      <c r="O2408" s="2">
        <v>28992000</v>
      </c>
      <c r="P2408" s="2">
        <v>28992000</v>
      </c>
      <c r="Q2408" s="2">
        <v>28784400</v>
      </c>
      <c r="R2408" s="2">
        <v>28784400</v>
      </c>
      <c r="S2408" s="2">
        <v>28784400</v>
      </c>
      <c r="T2408" s="2">
        <v>28576800</v>
      </c>
      <c r="U2408" s="2">
        <v>28576800</v>
      </c>
      <c r="V2408" s="2">
        <v>28369200</v>
      </c>
      <c r="W2408" s="2">
        <v>28138600</v>
      </c>
      <c r="X2408" s="2">
        <v>27931000</v>
      </c>
      <c r="Y2408" s="2">
        <v>27931000</v>
      </c>
      <c r="Z2408" s="2">
        <v>27723400</v>
      </c>
      <c r="AA2408" s="2">
        <v>27723400</v>
      </c>
      <c r="AB2408" s="2">
        <v>27492800</v>
      </c>
      <c r="AC2408" s="2">
        <v>27285200</v>
      </c>
      <c r="AD2408" s="2">
        <v>27054500</v>
      </c>
      <c r="AE2408" s="2">
        <v>27077600</v>
      </c>
      <c r="AF2408" s="2">
        <v>27077600</v>
      </c>
    </row>
    <row r="2409" spans="1:32">
      <c r="A2409" t="s">
        <v>8013</v>
      </c>
      <c r="B2409" t="s">
        <v>19</v>
      </c>
      <c r="C2409">
        <v>40988.699999999997</v>
      </c>
      <c r="D2409">
        <v>41990</v>
      </c>
      <c r="E2409">
        <v>38049.4</v>
      </c>
      <c r="F2409">
        <v>38307.800000000003</v>
      </c>
      <c r="G2409">
        <v>38533.9</v>
      </c>
      <c r="H2409">
        <v>39438.300000000003</v>
      </c>
      <c r="I2409">
        <v>39664.400000000001</v>
      </c>
      <c r="J2409">
        <v>39922.800000000003</v>
      </c>
      <c r="K2409">
        <v>39858.199999999997</v>
      </c>
      <c r="L2409">
        <v>40084.300000000003</v>
      </c>
      <c r="M2409">
        <v>40019.699999999997</v>
      </c>
      <c r="N2409">
        <v>40278.1</v>
      </c>
      <c r="O2409">
        <v>40601.1</v>
      </c>
      <c r="P2409">
        <v>40601.1</v>
      </c>
      <c r="Q2409">
        <v>40310.400000000001</v>
      </c>
      <c r="R2409">
        <v>40310.400000000001</v>
      </c>
      <c r="S2409">
        <v>40310.400000000001</v>
      </c>
      <c r="T2409">
        <v>40019.699999999997</v>
      </c>
      <c r="U2409">
        <v>40019.699999999997</v>
      </c>
      <c r="V2409">
        <v>39729</v>
      </c>
      <c r="W2409">
        <v>39406</v>
      </c>
      <c r="X2409">
        <v>39115.300000000003</v>
      </c>
      <c r="Y2409">
        <v>39115.300000000003</v>
      </c>
      <c r="Z2409">
        <v>38824.6</v>
      </c>
      <c r="AA2409">
        <v>38824.6</v>
      </c>
      <c r="AB2409">
        <v>38501.599999999999</v>
      </c>
      <c r="AC2409">
        <v>38210.9</v>
      </c>
      <c r="AD2409">
        <v>37887.9</v>
      </c>
      <c r="AE2409">
        <v>37920.199999999997</v>
      </c>
      <c r="AF2409">
        <v>37920.199999999997</v>
      </c>
    </row>
    <row r="2410" spans="1:32">
      <c r="A2410" t="s">
        <v>8014</v>
      </c>
      <c r="B2410" t="s">
        <v>19</v>
      </c>
      <c r="C2410">
        <v>27918</v>
      </c>
      <c r="D2410">
        <v>28600</v>
      </c>
      <c r="E2410">
        <v>25916</v>
      </c>
      <c r="F2410">
        <v>26092</v>
      </c>
      <c r="G2410">
        <v>26246</v>
      </c>
      <c r="H2410">
        <v>26862</v>
      </c>
      <c r="I2410">
        <v>27016</v>
      </c>
      <c r="J2410">
        <v>27192</v>
      </c>
      <c r="K2410">
        <v>27148</v>
      </c>
      <c r="L2410">
        <v>27302</v>
      </c>
      <c r="M2410">
        <v>27258</v>
      </c>
      <c r="N2410">
        <v>27434</v>
      </c>
      <c r="O2410">
        <v>27654</v>
      </c>
      <c r="P2410">
        <v>27654</v>
      </c>
      <c r="Q2410">
        <v>27456</v>
      </c>
      <c r="R2410">
        <v>27456</v>
      </c>
      <c r="S2410">
        <v>27456</v>
      </c>
      <c r="T2410">
        <v>27258</v>
      </c>
      <c r="U2410">
        <v>27258</v>
      </c>
      <c r="V2410">
        <v>27060</v>
      </c>
      <c r="W2410">
        <v>26840</v>
      </c>
      <c r="X2410">
        <v>26642</v>
      </c>
      <c r="Y2410">
        <v>26642</v>
      </c>
      <c r="Z2410">
        <v>26444</v>
      </c>
      <c r="AA2410">
        <v>26444</v>
      </c>
      <c r="AB2410">
        <v>26224</v>
      </c>
      <c r="AC2410">
        <v>26026</v>
      </c>
      <c r="AD2410">
        <v>25806</v>
      </c>
      <c r="AE2410">
        <v>25828</v>
      </c>
      <c r="AF2410">
        <v>25828</v>
      </c>
    </row>
    <row r="2411" spans="1:32">
      <c r="A2411" t="s">
        <v>8015</v>
      </c>
      <c r="B2411" t="s">
        <v>19</v>
      </c>
      <c r="C2411" s="2">
        <v>1007210</v>
      </c>
      <c r="D2411" s="2">
        <v>1031810</v>
      </c>
      <c r="E2411">
        <v>934979</v>
      </c>
      <c r="F2411">
        <v>941328</v>
      </c>
      <c r="G2411">
        <v>946884</v>
      </c>
      <c r="H2411">
        <v>969108</v>
      </c>
      <c r="I2411">
        <v>974664</v>
      </c>
      <c r="J2411">
        <v>981013</v>
      </c>
      <c r="K2411">
        <v>979426</v>
      </c>
      <c r="L2411">
        <v>984982</v>
      </c>
      <c r="M2411">
        <v>983394</v>
      </c>
      <c r="N2411">
        <v>989744</v>
      </c>
      <c r="O2411">
        <v>997681</v>
      </c>
      <c r="P2411">
        <v>997681</v>
      </c>
      <c r="Q2411">
        <v>990538</v>
      </c>
      <c r="R2411">
        <v>990538</v>
      </c>
      <c r="S2411">
        <v>990538</v>
      </c>
      <c r="T2411">
        <v>983394</v>
      </c>
      <c r="U2411">
        <v>983394</v>
      </c>
      <c r="V2411">
        <v>976251</v>
      </c>
      <c r="W2411">
        <v>968314</v>
      </c>
      <c r="X2411">
        <v>961171</v>
      </c>
      <c r="Y2411">
        <v>961171</v>
      </c>
      <c r="Z2411">
        <v>954027</v>
      </c>
      <c r="AA2411">
        <v>954027</v>
      </c>
      <c r="AB2411">
        <v>946090</v>
      </c>
      <c r="AC2411">
        <v>938947</v>
      </c>
      <c r="AD2411">
        <v>931010</v>
      </c>
      <c r="AE2411">
        <v>931804</v>
      </c>
      <c r="AF2411">
        <v>931804</v>
      </c>
    </row>
    <row r="2412" spans="1:32">
      <c r="A2412" t="s">
        <v>8016</v>
      </c>
      <c r="B2412" t="s">
        <v>19</v>
      </c>
      <c r="C2412">
        <v>212811</v>
      </c>
      <c r="D2412">
        <v>218010</v>
      </c>
      <c r="E2412">
        <v>197551</v>
      </c>
      <c r="F2412">
        <v>198892</v>
      </c>
      <c r="G2412">
        <v>200066</v>
      </c>
      <c r="H2412">
        <v>204762</v>
      </c>
      <c r="I2412">
        <v>205936</v>
      </c>
      <c r="J2412">
        <v>207277</v>
      </c>
      <c r="K2412">
        <v>206942</v>
      </c>
      <c r="L2412">
        <v>208116</v>
      </c>
      <c r="M2412">
        <v>207780</v>
      </c>
      <c r="N2412">
        <v>209122</v>
      </c>
      <c r="O2412">
        <v>210799</v>
      </c>
      <c r="P2412">
        <v>210799</v>
      </c>
      <c r="Q2412">
        <v>209290</v>
      </c>
      <c r="R2412">
        <v>209290</v>
      </c>
      <c r="S2412">
        <v>209290</v>
      </c>
      <c r="T2412">
        <v>207780</v>
      </c>
      <c r="U2412">
        <v>207780</v>
      </c>
      <c r="V2412">
        <v>206271</v>
      </c>
      <c r="W2412">
        <v>204594</v>
      </c>
      <c r="X2412">
        <v>203085</v>
      </c>
      <c r="Y2412">
        <v>203085</v>
      </c>
      <c r="Z2412">
        <v>201575</v>
      </c>
      <c r="AA2412">
        <v>201575</v>
      </c>
      <c r="AB2412">
        <v>199898</v>
      </c>
      <c r="AC2412">
        <v>198389</v>
      </c>
      <c r="AD2412">
        <v>196712</v>
      </c>
      <c r="AE2412">
        <v>196880</v>
      </c>
      <c r="AF2412">
        <v>196880</v>
      </c>
    </row>
    <row r="2413" spans="1:32">
      <c r="A2413" t="s">
        <v>8017</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8018</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8019</v>
      </c>
      <c r="B2415" t="s">
        <v>19</v>
      </c>
      <c r="C2415" s="2">
        <v>7891660</v>
      </c>
      <c r="D2415" s="2">
        <v>8081530</v>
      </c>
      <c r="E2415" s="2">
        <v>7540940</v>
      </c>
      <c r="F2415" s="2">
        <v>7595440</v>
      </c>
      <c r="G2415" s="2">
        <v>7659610</v>
      </c>
      <c r="H2415" s="2">
        <v>7700920</v>
      </c>
      <c r="I2415" s="2">
        <v>7729930</v>
      </c>
      <c r="J2415" s="2">
        <v>7772120</v>
      </c>
      <c r="K2415" s="2">
        <v>7815190</v>
      </c>
      <c r="L2415" s="2">
        <v>7849470</v>
      </c>
      <c r="M2415" s="2">
        <v>7868810</v>
      </c>
      <c r="N2415" s="2">
        <v>7879360</v>
      </c>
      <c r="O2415" s="2">
        <v>7895180</v>
      </c>
      <c r="P2415" s="2">
        <v>7895180</v>
      </c>
      <c r="Q2415" s="2">
        <v>7893420</v>
      </c>
      <c r="R2415" s="2">
        <v>7889900</v>
      </c>
      <c r="S2415" s="2">
        <v>7891660</v>
      </c>
      <c r="T2415" s="2">
        <v>7896060</v>
      </c>
      <c r="U2415" s="2">
        <v>7907480</v>
      </c>
      <c r="V2415" s="2">
        <v>7918030</v>
      </c>
      <c r="W2415" s="2">
        <v>7930340</v>
      </c>
      <c r="X2415" s="2">
        <v>7941760</v>
      </c>
      <c r="Y2415" s="2">
        <v>7968140</v>
      </c>
      <c r="Z2415" s="2">
        <v>7990990</v>
      </c>
      <c r="AA2415" s="2">
        <v>8012960</v>
      </c>
      <c r="AB2415" s="2">
        <v>8029660</v>
      </c>
      <c r="AC2415" s="2">
        <v>8034060</v>
      </c>
      <c r="AD2415" s="2">
        <v>8032300</v>
      </c>
      <c r="AE2415" s="2">
        <v>8038460</v>
      </c>
      <c r="AF2415" s="2">
        <v>8054280</v>
      </c>
    </row>
    <row r="2416" spans="1:32">
      <c r="A2416" t="s">
        <v>8020</v>
      </c>
      <c r="B2416" t="s">
        <v>19</v>
      </c>
      <c r="C2416" s="2">
        <v>267517000</v>
      </c>
      <c r="D2416" s="2">
        <v>273954000</v>
      </c>
      <c r="E2416" s="2">
        <v>255628000</v>
      </c>
      <c r="F2416" s="2">
        <v>257476000</v>
      </c>
      <c r="G2416" s="2">
        <v>259651000</v>
      </c>
      <c r="H2416" s="2">
        <v>261052000</v>
      </c>
      <c r="I2416" s="2">
        <v>262035000</v>
      </c>
      <c r="J2416" s="2">
        <v>263465000</v>
      </c>
      <c r="K2416" s="2">
        <v>264925000</v>
      </c>
      <c r="L2416" s="2">
        <v>266087000</v>
      </c>
      <c r="M2416" s="2">
        <v>266743000</v>
      </c>
      <c r="N2416" s="2">
        <v>267100000</v>
      </c>
      <c r="O2416" s="2">
        <v>267637000</v>
      </c>
      <c r="P2416" s="2">
        <v>267637000</v>
      </c>
      <c r="Q2416" s="2">
        <v>267577000</v>
      </c>
      <c r="R2416" s="2">
        <v>267458000</v>
      </c>
      <c r="S2416" s="2">
        <v>267517000</v>
      </c>
      <c r="T2416" s="2">
        <v>267666000</v>
      </c>
      <c r="U2416" s="2">
        <v>268054000</v>
      </c>
      <c r="V2416" s="2">
        <v>268411000</v>
      </c>
      <c r="W2416" s="2">
        <v>268829000</v>
      </c>
      <c r="X2416" s="2">
        <v>269216000</v>
      </c>
      <c r="Y2416" s="2">
        <v>270110000</v>
      </c>
      <c r="Z2416" s="2">
        <v>270885000</v>
      </c>
      <c r="AA2416" s="2">
        <v>271629000</v>
      </c>
      <c r="AB2416" s="2">
        <v>272196000</v>
      </c>
      <c r="AC2416" s="2">
        <v>272345000</v>
      </c>
      <c r="AD2416" s="2">
        <v>272285000</v>
      </c>
      <c r="AE2416" s="2">
        <v>272494000</v>
      </c>
      <c r="AF2416" s="2">
        <v>273030000</v>
      </c>
    </row>
    <row r="2417" spans="1:32">
      <c r="A2417" t="s">
        <v>8021</v>
      </c>
      <c r="B2417" t="s">
        <v>19</v>
      </c>
      <c r="C2417" s="2">
        <v>773536000</v>
      </c>
      <c r="D2417" s="2">
        <v>792146000</v>
      </c>
      <c r="E2417" s="2">
        <v>739158000</v>
      </c>
      <c r="F2417" s="2">
        <v>744500000</v>
      </c>
      <c r="G2417" s="2">
        <v>750790000</v>
      </c>
      <c r="H2417" s="2">
        <v>754839000</v>
      </c>
      <c r="I2417" s="2">
        <v>757682000</v>
      </c>
      <c r="J2417" s="2">
        <v>761818000</v>
      </c>
      <c r="K2417" s="2">
        <v>766040000</v>
      </c>
      <c r="L2417" s="2">
        <v>769400000</v>
      </c>
      <c r="M2417" s="2">
        <v>771295000</v>
      </c>
      <c r="N2417" s="2">
        <v>772329000</v>
      </c>
      <c r="O2417" s="2">
        <v>773880000</v>
      </c>
      <c r="P2417" s="2">
        <v>773880000</v>
      </c>
      <c r="Q2417" s="2">
        <v>773708000</v>
      </c>
      <c r="R2417" s="2">
        <v>773363000</v>
      </c>
      <c r="S2417" s="2">
        <v>773536000</v>
      </c>
      <c r="T2417" s="2">
        <v>773966000</v>
      </c>
      <c r="U2417" s="2">
        <v>775086000</v>
      </c>
      <c r="V2417" s="2">
        <v>776120000</v>
      </c>
      <c r="W2417" s="2">
        <v>777326000</v>
      </c>
      <c r="X2417" s="2">
        <v>778447000</v>
      </c>
      <c r="Y2417" s="2">
        <v>781031000</v>
      </c>
      <c r="Z2417" s="2">
        <v>783271000</v>
      </c>
      <c r="AA2417" s="2">
        <v>785425000</v>
      </c>
      <c r="AB2417" s="2">
        <v>787062000</v>
      </c>
      <c r="AC2417" s="2">
        <v>787493000</v>
      </c>
      <c r="AD2417" s="2">
        <v>787321000</v>
      </c>
      <c r="AE2417" s="2">
        <v>787924000</v>
      </c>
      <c r="AF2417" s="2">
        <v>789475000</v>
      </c>
    </row>
    <row r="2418" spans="1:32">
      <c r="A2418" t="s">
        <v>8022</v>
      </c>
      <c r="B2418" t="s">
        <v>19</v>
      </c>
      <c r="C2418" s="2">
        <v>276002000</v>
      </c>
      <c r="D2418" s="2">
        <v>282642000</v>
      </c>
      <c r="E2418" s="2">
        <v>263736000</v>
      </c>
      <c r="F2418" s="2">
        <v>265642000</v>
      </c>
      <c r="G2418" s="2">
        <v>267886000</v>
      </c>
      <c r="H2418" s="2">
        <v>269331000</v>
      </c>
      <c r="I2418" s="2">
        <v>270345000</v>
      </c>
      <c r="J2418" s="2">
        <v>271821000</v>
      </c>
      <c r="K2418" s="2">
        <v>273327000</v>
      </c>
      <c r="L2418" s="2">
        <v>274526000</v>
      </c>
      <c r="M2418" s="2">
        <v>275202000</v>
      </c>
      <c r="N2418" s="2">
        <v>275571000</v>
      </c>
      <c r="O2418" s="2">
        <v>276125000</v>
      </c>
      <c r="P2418" s="2">
        <v>276125000</v>
      </c>
      <c r="Q2418" s="2">
        <v>276063000</v>
      </c>
      <c r="R2418" s="2">
        <v>275940000</v>
      </c>
      <c r="S2418" s="2">
        <v>276002000</v>
      </c>
      <c r="T2418" s="2">
        <v>276155000</v>
      </c>
      <c r="U2418" s="2">
        <v>276555000</v>
      </c>
      <c r="V2418" s="2">
        <v>276924000</v>
      </c>
      <c r="W2418" s="2">
        <v>277354000</v>
      </c>
      <c r="X2418" s="2">
        <v>277754000</v>
      </c>
      <c r="Y2418" s="2">
        <v>278676000</v>
      </c>
      <c r="Z2418" s="2">
        <v>279476000</v>
      </c>
      <c r="AA2418" s="2">
        <v>280244000</v>
      </c>
      <c r="AB2418" s="2">
        <v>280828000</v>
      </c>
      <c r="AC2418" s="2">
        <v>280982000</v>
      </c>
      <c r="AD2418" s="2">
        <v>280920000</v>
      </c>
      <c r="AE2418" s="2">
        <v>281136000</v>
      </c>
      <c r="AF2418" s="2">
        <v>281689000</v>
      </c>
    </row>
    <row r="2419" spans="1:32">
      <c r="A2419" t="s">
        <v>8023</v>
      </c>
      <c r="B2419" t="s">
        <v>19</v>
      </c>
      <c r="C2419" s="2">
        <v>83010600</v>
      </c>
      <c r="D2419" s="2">
        <v>85007700</v>
      </c>
      <c r="E2419" s="2">
        <v>79321400</v>
      </c>
      <c r="F2419" s="2">
        <v>79894700</v>
      </c>
      <c r="G2419" s="2">
        <v>80569600</v>
      </c>
      <c r="H2419" s="2">
        <v>81004200</v>
      </c>
      <c r="I2419" s="2">
        <v>81309300</v>
      </c>
      <c r="J2419" s="2">
        <v>81753100</v>
      </c>
      <c r="K2419" s="2">
        <v>82206200</v>
      </c>
      <c r="L2419" s="2">
        <v>82566800</v>
      </c>
      <c r="M2419" s="2">
        <v>82770200</v>
      </c>
      <c r="N2419" s="2">
        <v>82881100</v>
      </c>
      <c r="O2419" s="2">
        <v>83047600</v>
      </c>
      <c r="P2419" s="2">
        <v>83047600</v>
      </c>
      <c r="Q2419" s="2">
        <v>83029100</v>
      </c>
      <c r="R2419" s="2">
        <v>82992100</v>
      </c>
      <c r="S2419" s="2">
        <v>83010600</v>
      </c>
      <c r="T2419" s="2">
        <v>83056800</v>
      </c>
      <c r="U2419" s="2">
        <v>83177000</v>
      </c>
      <c r="V2419" s="2">
        <v>83288000</v>
      </c>
      <c r="W2419" s="2">
        <v>83417400</v>
      </c>
      <c r="X2419" s="2">
        <v>83537600</v>
      </c>
      <c r="Y2419" s="2">
        <v>83815000</v>
      </c>
      <c r="Z2419" s="2">
        <v>84055400</v>
      </c>
      <c r="AA2419" s="2">
        <v>84286500</v>
      </c>
      <c r="AB2419" s="2">
        <v>84462200</v>
      </c>
      <c r="AC2419" s="2">
        <v>84508400</v>
      </c>
      <c r="AD2419" s="2">
        <v>84489900</v>
      </c>
      <c r="AE2419" s="2">
        <v>84554700</v>
      </c>
      <c r="AF2419" s="2">
        <v>84721100</v>
      </c>
    </row>
    <row r="2420" spans="1:32">
      <c r="A2420" t="s">
        <v>8024</v>
      </c>
      <c r="B2420" t="s">
        <v>19</v>
      </c>
      <c r="C2420" s="2">
        <v>2070720000</v>
      </c>
      <c r="D2420" s="2">
        <v>2120540000</v>
      </c>
      <c r="E2420" s="2">
        <v>1978690000</v>
      </c>
      <c r="F2420" s="2">
        <v>1992990000</v>
      </c>
      <c r="G2420" s="2">
        <v>2009830000</v>
      </c>
      <c r="H2420" s="2">
        <v>2020670000</v>
      </c>
      <c r="I2420" s="2">
        <v>2028280000</v>
      </c>
      <c r="J2420" s="2">
        <v>2039350000</v>
      </c>
      <c r="K2420" s="2">
        <v>2050660000</v>
      </c>
      <c r="L2420" s="2">
        <v>2059650000</v>
      </c>
      <c r="M2420" s="2">
        <v>2064730000</v>
      </c>
      <c r="N2420" s="2">
        <v>2067490000</v>
      </c>
      <c r="O2420" s="2">
        <v>2071640000</v>
      </c>
      <c r="P2420" s="2">
        <v>2071640000</v>
      </c>
      <c r="Q2420" s="2">
        <v>2071180000</v>
      </c>
      <c r="R2420" s="2">
        <v>2070260000</v>
      </c>
      <c r="S2420" s="2">
        <v>2070720000</v>
      </c>
      <c r="T2420" s="2">
        <v>2071880000</v>
      </c>
      <c r="U2420" s="2">
        <v>2074870000</v>
      </c>
      <c r="V2420" s="2">
        <v>2077640000</v>
      </c>
      <c r="W2420" s="2">
        <v>2080870000</v>
      </c>
      <c r="X2420" s="2">
        <v>2083870000</v>
      </c>
      <c r="Y2420" s="2">
        <v>2090790000</v>
      </c>
      <c r="Z2420" s="2">
        <v>2096780000</v>
      </c>
      <c r="AA2420" s="2">
        <v>2102550000</v>
      </c>
      <c r="AB2420" s="2">
        <v>2106930000</v>
      </c>
      <c r="AC2420" s="2">
        <v>2108090000</v>
      </c>
      <c r="AD2420" s="2">
        <v>2107620000</v>
      </c>
      <c r="AE2420" s="2">
        <v>2109240000</v>
      </c>
      <c r="AF2420" s="2">
        <v>2113390000</v>
      </c>
    </row>
    <row r="2421" spans="1:32">
      <c r="A2421" t="s">
        <v>8025</v>
      </c>
      <c r="B2421" t="s">
        <v>19</v>
      </c>
      <c r="C2421" s="2">
        <v>2899890</v>
      </c>
      <c r="D2421" s="2">
        <v>2969660</v>
      </c>
      <c r="E2421" s="2">
        <v>2771020</v>
      </c>
      <c r="F2421" s="2">
        <v>2791040</v>
      </c>
      <c r="G2421" s="2">
        <v>2814620</v>
      </c>
      <c r="H2421" s="2">
        <v>2829800</v>
      </c>
      <c r="I2421" s="2">
        <v>2840460</v>
      </c>
      <c r="J2421" s="2">
        <v>2855970</v>
      </c>
      <c r="K2421" s="2">
        <v>2871790</v>
      </c>
      <c r="L2421" s="2">
        <v>2884390</v>
      </c>
      <c r="M2421" s="2">
        <v>2891500</v>
      </c>
      <c r="N2421" s="2">
        <v>2895370</v>
      </c>
      <c r="O2421" s="2">
        <v>2901190</v>
      </c>
      <c r="P2421" s="2">
        <v>2901190</v>
      </c>
      <c r="Q2421" s="2">
        <v>2900540</v>
      </c>
      <c r="R2421" s="2">
        <v>2899250</v>
      </c>
      <c r="S2421" s="2">
        <v>2899890</v>
      </c>
      <c r="T2421" s="2">
        <v>2901510</v>
      </c>
      <c r="U2421" s="2">
        <v>2905710</v>
      </c>
      <c r="V2421" s="2">
        <v>2909580</v>
      </c>
      <c r="W2421" s="2">
        <v>2914110</v>
      </c>
      <c r="X2421" s="2">
        <v>2918300</v>
      </c>
      <c r="Y2421" s="2">
        <v>2928000</v>
      </c>
      <c r="Z2421" s="2">
        <v>2936390</v>
      </c>
      <c r="AA2421" s="2">
        <v>2944470</v>
      </c>
      <c r="AB2421" s="2">
        <v>2950600</v>
      </c>
      <c r="AC2421" s="2">
        <v>2952220</v>
      </c>
      <c r="AD2421" s="2">
        <v>2951570</v>
      </c>
      <c r="AE2421" s="2">
        <v>2953840</v>
      </c>
      <c r="AF2421" s="2">
        <v>2959650</v>
      </c>
    </row>
    <row r="2422" spans="1:32">
      <c r="A2422" t="s">
        <v>8026</v>
      </c>
      <c r="B2422" t="s">
        <v>19</v>
      </c>
      <c r="C2422" s="2">
        <v>1975160</v>
      </c>
      <c r="D2422" s="2">
        <v>2022680</v>
      </c>
      <c r="E2422" s="2">
        <v>1887380</v>
      </c>
      <c r="F2422" s="2">
        <v>1901020</v>
      </c>
      <c r="G2422" s="2">
        <v>1917080</v>
      </c>
      <c r="H2422" s="2">
        <v>1927420</v>
      </c>
      <c r="I2422" s="2">
        <v>1934680</v>
      </c>
      <c r="J2422" s="2">
        <v>1945240</v>
      </c>
      <c r="K2422" s="2">
        <v>1956020</v>
      </c>
      <c r="L2422" s="2">
        <v>1964600</v>
      </c>
      <c r="M2422" s="2">
        <v>1969440</v>
      </c>
      <c r="N2422" s="2">
        <v>1972080</v>
      </c>
      <c r="O2422" s="2">
        <v>1976040</v>
      </c>
      <c r="P2422" s="2">
        <v>1976040</v>
      </c>
      <c r="Q2422" s="2">
        <v>1975600</v>
      </c>
      <c r="R2422" s="2">
        <v>1974720</v>
      </c>
      <c r="S2422" s="2">
        <v>1975160</v>
      </c>
      <c r="T2422" s="2">
        <v>1976260</v>
      </c>
      <c r="U2422" s="2">
        <v>1979120</v>
      </c>
      <c r="V2422" s="2">
        <v>1981760</v>
      </c>
      <c r="W2422" s="2">
        <v>1984840</v>
      </c>
      <c r="X2422" s="2">
        <v>1987700</v>
      </c>
      <c r="Y2422" s="2">
        <v>1994300</v>
      </c>
      <c r="Z2422" s="2">
        <v>2000020</v>
      </c>
      <c r="AA2422" s="2">
        <v>2005520</v>
      </c>
      <c r="AB2422" s="2">
        <v>2009700</v>
      </c>
      <c r="AC2422" s="2">
        <v>2010800</v>
      </c>
      <c r="AD2422" s="2">
        <v>2010360</v>
      </c>
      <c r="AE2422" s="2">
        <v>2011900</v>
      </c>
      <c r="AF2422" s="2">
        <v>2015860</v>
      </c>
    </row>
    <row r="2423" spans="1:32">
      <c r="A2423" t="s">
        <v>8027</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8028</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8029</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8030</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8031</v>
      </c>
      <c r="B2427" t="s">
        <v>19</v>
      </c>
      <c r="C2427" s="2">
        <v>117083000</v>
      </c>
      <c r="D2427" s="2">
        <v>119896000</v>
      </c>
      <c r="E2427" s="2">
        <v>111985000</v>
      </c>
      <c r="F2427" s="2">
        <v>113215000</v>
      </c>
      <c r="G2427" s="2">
        <v>114534000</v>
      </c>
      <c r="H2427" s="2">
        <v>115764000</v>
      </c>
      <c r="I2427" s="2">
        <v>116995000</v>
      </c>
      <c r="J2427" s="2">
        <v>118138000</v>
      </c>
      <c r="K2427" s="2">
        <v>119104000</v>
      </c>
      <c r="L2427" s="2">
        <v>119896000</v>
      </c>
      <c r="M2427" s="2">
        <v>120511000</v>
      </c>
      <c r="N2427" s="2">
        <v>121038000</v>
      </c>
      <c r="O2427" s="2">
        <v>121566000</v>
      </c>
      <c r="P2427" s="2">
        <v>121917000</v>
      </c>
      <c r="Q2427" s="2">
        <v>122093000</v>
      </c>
      <c r="R2427" s="2">
        <v>122093000</v>
      </c>
      <c r="S2427" s="2">
        <v>122181000</v>
      </c>
      <c r="T2427" s="2">
        <v>122269000</v>
      </c>
      <c r="U2427" s="2">
        <v>122357000</v>
      </c>
      <c r="V2427" s="2">
        <v>122445000</v>
      </c>
      <c r="W2427" s="2">
        <v>122533000</v>
      </c>
      <c r="X2427" s="2">
        <v>122708000</v>
      </c>
      <c r="Y2427" s="2">
        <v>122796000</v>
      </c>
      <c r="Z2427" s="2">
        <v>122884000</v>
      </c>
      <c r="AA2427" s="2">
        <v>123060000</v>
      </c>
      <c r="AB2427" s="2">
        <v>123148000</v>
      </c>
      <c r="AC2427" s="2">
        <v>123236000</v>
      </c>
      <c r="AD2427" s="2">
        <v>123412000</v>
      </c>
      <c r="AE2427" s="2">
        <v>123500000</v>
      </c>
      <c r="AF2427" s="2">
        <v>123587000</v>
      </c>
    </row>
    <row r="2428" spans="1:32">
      <c r="A2428" t="s">
        <v>8032</v>
      </c>
      <c r="B2428" t="s">
        <v>19</v>
      </c>
      <c r="C2428" s="2">
        <v>3968960000</v>
      </c>
      <c r="D2428" s="2">
        <v>4064310000</v>
      </c>
      <c r="E2428" s="2">
        <v>3796140000</v>
      </c>
      <c r="F2428" s="2">
        <v>3837850000</v>
      </c>
      <c r="G2428" s="2">
        <v>3882550000</v>
      </c>
      <c r="H2428" s="2">
        <v>3924260000</v>
      </c>
      <c r="I2428" s="2">
        <v>3965980000</v>
      </c>
      <c r="J2428" s="2">
        <v>4004720000</v>
      </c>
      <c r="K2428" s="2">
        <v>4037490000</v>
      </c>
      <c r="L2428" s="2">
        <v>4064310000</v>
      </c>
      <c r="M2428" s="2">
        <v>4085170000</v>
      </c>
      <c r="N2428" s="2">
        <v>4103050000</v>
      </c>
      <c r="O2428" s="2">
        <v>4120930000</v>
      </c>
      <c r="P2428" s="2">
        <v>4132840000</v>
      </c>
      <c r="Q2428" s="2">
        <v>4138800000</v>
      </c>
      <c r="R2428" s="2">
        <v>4138800000</v>
      </c>
      <c r="S2428" s="2">
        <v>4141780000</v>
      </c>
      <c r="T2428" s="2">
        <v>4144760000</v>
      </c>
      <c r="U2428" s="2">
        <v>4147740000</v>
      </c>
      <c r="V2428" s="2">
        <v>4150720000</v>
      </c>
      <c r="W2428" s="2">
        <v>4153700000</v>
      </c>
      <c r="X2428" s="2">
        <v>4159660000</v>
      </c>
      <c r="Y2428" s="2">
        <v>4162640000</v>
      </c>
      <c r="Z2428" s="2">
        <v>4165620000</v>
      </c>
      <c r="AA2428" s="2">
        <v>4171580000</v>
      </c>
      <c r="AB2428" s="2">
        <v>4174560000</v>
      </c>
      <c r="AC2428" s="2">
        <v>4177540000</v>
      </c>
      <c r="AD2428" s="2">
        <v>4183500000</v>
      </c>
      <c r="AE2428" s="2">
        <v>4186480000</v>
      </c>
      <c r="AF2428" s="2">
        <v>4189460000</v>
      </c>
    </row>
    <row r="2429" spans="1:32">
      <c r="A2429" t="s">
        <v>8033</v>
      </c>
      <c r="B2429" t="s">
        <v>19</v>
      </c>
      <c r="C2429" s="2">
        <v>11476400000</v>
      </c>
      <c r="D2429" s="2">
        <v>11752100000</v>
      </c>
      <c r="E2429" s="2">
        <v>10976700000</v>
      </c>
      <c r="F2429" s="2">
        <v>11097300000</v>
      </c>
      <c r="G2429" s="2">
        <v>11226500000</v>
      </c>
      <c r="H2429" s="2">
        <v>11347100000</v>
      </c>
      <c r="I2429" s="2">
        <v>11467800000</v>
      </c>
      <c r="J2429" s="2">
        <v>11579800000</v>
      </c>
      <c r="K2429" s="2">
        <v>11674500000</v>
      </c>
      <c r="L2429" s="2">
        <v>11752100000</v>
      </c>
      <c r="M2429" s="2">
        <v>11812400000</v>
      </c>
      <c r="N2429" s="2">
        <v>11864100000</v>
      </c>
      <c r="O2429" s="2">
        <v>11915800000</v>
      </c>
      <c r="P2429" s="2">
        <v>11950300000</v>
      </c>
      <c r="Q2429" s="2">
        <v>11967500000</v>
      </c>
      <c r="R2429" s="2">
        <v>11967500000</v>
      </c>
      <c r="S2429" s="2">
        <v>11976100000</v>
      </c>
      <c r="T2429" s="2">
        <v>11984700000</v>
      </c>
      <c r="U2429" s="2">
        <v>11993300000</v>
      </c>
      <c r="V2429" s="2">
        <v>12001900000</v>
      </c>
      <c r="W2429" s="2">
        <v>12010600000</v>
      </c>
      <c r="X2429" s="2">
        <v>12027800000</v>
      </c>
      <c r="Y2429" s="2">
        <v>12036400000</v>
      </c>
      <c r="Z2429" s="2">
        <v>12045000000</v>
      </c>
      <c r="AA2429" s="2">
        <v>12062300000</v>
      </c>
      <c r="AB2429" s="2">
        <v>12070900000</v>
      </c>
      <c r="AC2429" s="2">
        <v>12079500000</v>
      </c>
      <c r="AD2429" s="2">
        <v>12096700000</v>
      </c>
      <c r="AE2429" s="2">
        <v>12105300000</v>
      </c>
      <c r="AF2429" s="2">
        <v>12114000000</v>
      </c>
    </row>
    <row r="2430" spans="1:32">
      <c r="A2430" t="s">
        <v>8034</v>
      </c>
      <c r="B2430" t="s">
        <v>19</v>
      </c>
      <c r="C2430" s="2">
        <v>4094830000</v>
      </c>
      <c r="D2430" s="2">
        <v>4193210000</v>
      </c>
      <c r="E2430" s="2">
        <v>3916530000</v>
      </c>
      <c r="F2430" s="2">
        <v>3959570000</v>
      </c>
      <c r="G2430" s="2">
        <v>4005680000</v>
      </c>
      <c r="H2430" s="2">
        <v>4048720000</v>
      </c>
      <c r="I2430" s="2">
        <v>4091760000</v>
      </c>
      <c r="J2430" s="2">
        <v>4131720000</v>
      </c>
      <c r="K2430" s="2">
        <v>4165540000</v>
      </c>
      <c r="L2430" s="2">
        <v>4193210000</v>
      </c>
      <c r="M2430" s="2">
        <v>4214730000</v>
      </c>
      <c r="N2430" s="2">
        <v>4233170000</v>
      </c>
      <c r="O2430" s="2">
        <v>4251620000</v>
      </c>
      <c r="P2430" s="2">
        <v>4263920000</v>
      </c>
      <c r="Q2430" s="2">
        <v>4270060000</v>
      </c>
      <c r="R2430" s="2">
        <v>4270060000</v>
      </c>
      <c r="S2430" s="2">
        <v>4273140000</v>
      </c>
      <c r="T2430" s="2">
        <v>4276210000</v>
      </c>
      <c r="U2430" s="2">
        <v>4279290000</v>
      </c>
      <c r="V2430" s="2">
        <v>4282360000</v>
      </c>
      <c r="W2430" s="2">
        <v>4285430000</v>
      </c>
      <c r="X2430" s="2">
        <v>4291580000</v>
      </c>
      <c r="Y2430" s="2">
        <v>4294660000</v>
      </c>
      <c r="Z2430" s="2">
        <v>4297730000</v>
      </c>
      <c r="AA2430" s="2">
        <v>4303880000</v>
      </c>
      <c r="AB2430" s="2">
        <v>4306950000</v>
      </c>
      <c r="AC2430" s="2">
        <v>4310030000</v>
      </c>
      <c r="AD2430" s="2">
        <v>4316180000</v>
      </c>
      <c r="AE2430" s="2">
        <v>4319250000</v>
      </c>
      <c r="AF2430" s="2">
        <v>4322330000</v>
      </c>
    </row>
    <row r="2431" spans="1:32">
      <c r="A2431" t="s">
        <v>8035</v>
      </c>
      <c r="B2431" t="s">
        <v>19</v>
      </c>
      <c r="C2431" s="2">
        <v>1231570000</v>
      </c>
      <c r="D2431" s="2">
        <v>1261150000</v>
      </c>
      <c r="E2431" s="2">
        <v>1177940000</v>
      </c>
      <c r="F2431" s="2">
        <v>1190880000</v>
      </c>
      <c r="G2431" s="2">
        <v>1204750000</v>
      </c>
      <c r="H2431" s="2">
        <v>1217700000</v>
      </c>
      <c r="I2431" s="2">
        <v>1230640000</v>
      </c>
      <c r="J2431" s="2">
        <v>1242660000</v>
      </c>
      <c r="K2431" s="2">
        <v>1252830000</v>
      </c>
      <c r="L2431" s="2">
        <v>1261150000</v>
      </c>
      <c r="M2431" s="2">
        <v>1267630000</v>
      </c>
      <c r="N2431" s="2">
        <v>1273170000</v>
      </c>
      <c r="O2431" s="2">
        <v>1278720000</v>
      </c>
      <c r="P2431" s="2">
        <v>1282420000</v>
      </c>
      <c r="Q2431" s="2">
        <v>1284270000</v>
      </c>
      <c r="R2431" s="2">
        <v>1284270000</v>
      </c>
      <c r="S2431" s="2">
        <v>1285190000</v>
      </c>
      <c r="T2431" s="2">
        <v>1286120000</v>
      </c>
      <c r="U2431" s="2">
        <v>1287040000</v>
      </c>
      <c r="V2431" s="2">
        <v>1287970000</v>
      </c>
      <c r="W2431" s="2">
        <v>1288890000</v>
      </c>
      <c r="X2431" s="2">
        <v>1290740000</v>
      </c>
      <c r="Y2431" s="2">
        <v>1291670000</v>
      </c>
      <c r="Z2431" s="2">
        <v>1292590000</v>
      </c>
      <c r="AA2431" s="2">
        <v>1294440000</v>
      </c>
      <c r="AB2431" s="2">
        <v>1295360000</v>
      </c>
      <c r="AC2431" s="2">
        <v>1296290000</v>
      </c>
      <c r="AD2431" s="2">
        <v>1298140000</v>
      </c>
      <c r="AE2431" s="2">
        <v>1299060000</v>
      </c>
      <c r="AF2431" s="2">
        <v>1299990000</v>
      </c>
    </row>
    <row r="2432" spans="1:32">
      <c r="A2432" t="s">
        <v>8036</v>
      </c>
      <c r="B2432" t="s">
        <v>19</v>
      </c>
      <c r="C2432" s="2">
        <v>30721800000</v>
      </c>
      <c r="D2432" s="2">
        <v>31459800000</v>
      </c>
      <c r="E2432" s="2">
        <v>29384000000</v>
      </c>
      <c r="F2432" s="2">
        <v>29706900000</v>
      </c>
      <c r="G2432" s="2">
        <v>30052900000</v>
      </c>
      <c r="H2432" s="2">
        <v>30375800000</v>
      </c>
      <c r="I2432" s="2">
        <v>30698700000</v>
      </c>
      <c r="J2432" s="2">
        <v>30998600000</v>
      </c>
      <c r="K2432" s="2">
        <v>31252300000</v>
      </c>
      <c r="L2432" s="2">
        <v>31459800000</v>
      </c>
      <c r="M2432" s="2">
        <v>31621300000</v>
      </c>
      <c r="N2432" s="2">
        <v>31759700000</v>
      </c>
      <c r="O2432" s="2">
        <v>31898100000</v>
      </c>
      <c r="P2432" s="2">
        <v>31990300000</v>
      </c>
      <c r="Q2432" s="2">
        <v>32036500000</v>
      </c>
      <c r="R2432" s="2">
        <v>32036500000</v>
      </c>
      <c r="S2432" s="2">
        <v>32059500000</v>
      </c>
      <c r="T2432" s="2">
        <v>32082600000</v>
      </c>
      <c r="U2432" s="2">
        <v>32105600000</v>
      </c>
      <c r="V2432" s="2">
        <v>32128700000</v>
      </c>
      <c r="W2432" s="2">
        <v>32151800000</v>
      </c>
      <c r="X2432" s="2">
        <v>32197900000</v>
      </c>
      <c r="Y2432" s="2">
        <v>32221000000</v>
      </c>
      <c r="Z2432" s="2">
        <v>32244000000</v>
      </c>
      <c r="AA2432" s="2">
        <v>32290200000</v>
      </c>
      <c r="AB2432" s="2">
        <v>32313200000</v>
      </c>
      <c r="AC2432" s="2">
        <v>32336300000</v>
      </c>
      <c r="AD2432" s="2">
        <v>32382400000</v>
      </c>
      <c r="AE2432" s="2">
        <v>32405500000</v>
      </c>
      <c r="AF2432" s="2">
        <v>32428500000</v>
      </c>
    </row>
    <row r="2433" spans="1:32">
      <c r="A2433" t="s">
        <v>8037</v>
      </c>
      <c r="B2433" t="s">
        <v>19</v>
      </c>
      <c r="C2433" s="2">
        <v>43023600</v>
      </c>
      <c r="D2433" s="2">
        <v>44057200</v>
      </c>
      <c r="E2433" s="2">
        <v>41150200</v>
      </c>
      <c r="F2433" s="2">
        <v>41602400</v>
      </c>
      <c r="G2433" s="2">
        <v>42086900</v>
      </c>
      <c r="H2433" s="2">
        <v>42539100</v>
      </c>
      <c r="I2433" s="2">
        <v>42991300</v>
      </c>
      <c r="J2433" s="2">
        <v>43411200</v>
      </c>
      <c r="K2433" s="2">
        <v>43766500</v>
      </c>
      <c r="L2433" s="2">
        <v>44057200</v>
      </c>
      <c r="M2433" s="2">
        <v>44283300</v>
      </c>
      <c r="N2433" s="2">
        <v>44477100</v>
      </c>
      <c r="O2433" s="2">
        <v>44670900</v>
      </c>
      <c r="P2433" s="2">
        <v>44800100</v>
      </c>
      <c r="Q2433" s="2">
        <v>44864700</v>
      </c>
      <c r="R2433" s="2">
        <v>44864700</v>
      </c>
      <c r="S2433" s="2">
        <v>44897000</v>
      </c>
      <c r="T2433" s="2">
        <v>44929300</v>
      </c>
      <c r="U2433" s="2">
        <v>44961600</v>
      </c>
      <c r="V2433" s="2">
        <v>44993900</v>
      </c>
      <c r="W2433" s="2">
        <v>45026200</v>
      </c>
      <c r="X2433" s="2">
        <v>45090800</v>
      </c>
      <c r="Y2433" s="2">
        <v>45123100</v>
      </c>
      <c r="Z2433" s="2">
        <v>45155400</v>
      </c>
      <c r="AA2433" s="2">
        <v>45220000</v>
      </c>
      <c r="AB2433" s="2">
        <v>45252300</v>
      </c>
      <c r="AC2433" s="2">
        <v>45284600</v>
      </c>
      <c r="AD2433" s="2">
        <v>45349200</v>
      </c>
      <c r="AE2433" s="2">
        <v>45381500</v>
      </c>
      <c r="AF2433" s="2">
        <v>45413800</v>
      </c>
    </row>
    <row r="2434" spans="1:32">
      <c r="A2434" t="s">
        <v>8038</v>
      </c>
      <c r="B2434" t="s">
        <v>19</v>
      </c>
      <c r="C2434" s="2">
        <v>29304000</v>
      </c>
      <c r="D2434" s="2">
        <v>30008000</v>
      </c>
      <c r="E2434" s="2">
        <v>28028000</v>
      </c>
      <c r="F2434" s="2">
        <v>28336000</v>
      </c>
      <c r="G2434" s="2">
        <v>28666000</v>
      </c>
      <c r="H2434" s="2">
        <v>28974000</v>
      </c>
      <c r="I2434" s="2">
        <v>29282000</v>
      </c>
      <c r="J2434" s="2">
        <v>29568000</v>
      </c>
      <c r="K2434" s="2">
        <v>29810000</v>
      </c>
      <c r="L2434" s="2">
        <v>30008000</v>
      </c>
      <c r="M2434" s="2">
        <v>30162000</v>
      </c>
      <c r="N2434" s="2">
        <v>30294000</v>
      </c>
      <c r="O2434" s="2">
        <v>30426000</v>
      </c>
      <c r="P2434" s="2">
        <v>30514000</v>
      </c>
      <c r="Q2434" s="2">
        <v>30558000</v>
      </c>
      <c r="R2434" s="2">
        <v>30558000</v>
      </c>
      <c r="S2434" s="2">
        <v>30580000</v>
      </c>
      <c r="T2434" s="2">
        <v>30602000</v>
      </c>
      <c r="U2434" s="2">
        <v>30624000</v>
      </c>
      <c r="V2434" s="2">
        <v>30646000</v>
      </c>
      <c r="W2434" s="2">
        <v>30668000</v>
      </c>
      <c r="X2434" s="2">
        <v>30712000</v>
      </c>
      <c r="Y2434" s="2">
        <v>30734000</v>
      </c>
      <c r="Z2434" s="2">
        <v>30756000</v>
      </c>
      <c r="AA2434" s="2">
        <v>30800000</v>
      </c>
      <c r="AB2434" s="2">
        <v>30822000</v>
      </c>
      <c r="AC2434" s="2">
        <v>30844000</v>
      </c>
      <c r="AD2434" s="2">
        <v>30888000</v>
      </c>
      <c r="AE2434" s="2">
        <v>30910000</v>
      </c>
      <c r="AF2434" s="2">
        <v>30932000</v>
      </c>
    </row>
    <row r="2435" spans="1:32">
      <c r="A2435" t="s">
        <v>8039</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8040</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8041</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8042</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8043</v>
      </c>
      <c r="B2439" t="s">
        <v>19</v>
      </c>
      <c r="C2439" s="2">
        <v>3326140</v>
      </c>
      <c r="D2439" s="2">
        <v>3406120</v>
      </c>
      <c r="E2439" s="2">
        <v>3059800</v>
      </c>
      <c r="F2439" s="2">
        <v>3094960</v>
      </c>
      <c r="G2439" s="2">
        <v>3136270</v>
      </c>
      <c r="H2439" s="2">
        <v>3197800</v>
      </c>
      <c r="I2439" s="2">
        <v>3266360</v>
      </c>
      <c r="J2439" s="2">
        <v>3330530</v>
      </c>
      <c r="K2439" s="2">
        <v>3386790</v>
      </c>
      <c r="L2439" s="2">
        <v>3432490</v>
      </c>
      <c r="M2439" s="2">
        <v>3473810</v>
      </c>
      <c r="N2439" s="2">
        <v>3522150</v>
      </c>
      <c r="O2439" s="2">
        <v>3568740</v>
      </c>
      <c r="P2439" s="2">
        <v>3611810</v>
      </c>
      <c r="Q2439" s="2">
        <v>3652240</v>
      </c>
      <c r="R2439" s="2">
        <v>3690040</v>
      </c>
      <c r="S2439" s="2">
        <v>3732230</v>
      </c>
      <c r="T2439" s="2">
        <v>3777940</v>
      </c>
      <c r="U2439" s="2">
        <v>3822770</v>
      </c>
      <c r="V2439" s="2">
        <v>3873750</v>
      </c>
      <c r="W2439" s="2">
        <v>3929130</v>
      </c>
      <c r="X2439" s="2">
        <v>3988020</v>
      </c>
      <c r="Y2439" s="2">
        <v>4046920</v>
      </c>
      <c r="Z2439" s="2">
        <v>4104050</v>
      </c>
      <c r="AA2439" s="2">
        <v>4160310</v>
      </c>
      <c r="AB2439" s="2">
        <v>4216560</v>
      </c>
      <c r="AC2439" s="2">
        <v>4277210</v>
      </c>
      <c r="AD2439" s="2">
        <v>4334350</v>
      </c>
      <c r="AE2439" s="2">
        <v>4385330</v>
      </c>
      <c r="AF2439" s="2">
        <v>4451260</v>
      </c>
    </row>
    <row r="2440" spans="1:32">
      <c r="A2440" t="s">
        <v>8044</v>
      </c>
      <c r="B2440" t="s">
        <v>19</v>
      </c>
      <c r="C2440" s="2">
        <v>112752000</v>
      </c>
      <c r="D2440" s="2">
        <v>115463000</v>
      </c>
      <c r="E2440" s="2">
        <v>103723000</v>
      </c>
      <c r="F2440" s="2">
        <v>104915000</v>
      </c>
      <c r="G2440" s="2">
        <v>106316000</v>
      </c>
      <c r="H2440" s="2">
        <v>108401000</v>
      </c>
      <c r="I2440" s="2">
        <v>110726000</v>
      </c>
      <c r="J2440" s="2">
        <v>112901000</v>
      </c>
      <c r="K2440" s="2">
        <v>114808000</v>
      </c>
      <c r="L2440" s="2">
        <v>116357000</v>
      </c>
      <c r="M2440" s="2">
        <v>117758000</v>
      </c>
      <c r="N2440" s="2">
        <v>119397000</v>
      </c>
      <c r="O2440" s="2">
        <v>120976000</v>
      </c>
      <c r="P2440" s="2">
        <v>122436000</v>
      </c>
      <c r="Q2440" s="2">
        <v>123807000</v>
      </c>
      <c r="R2440" s="2">
        <v>125088000</v>
      </c>
      <c r="S2440" s="2">
        <v>126518000</v>
      </c>
      <c r="T2440" s="2">
        <v>128068000</v>
      </c>
      <c r="U2440" s="2">
        <v>129587000</v>
      </c>
      <c r="V2440" s="2">
        <v>131315000</v>
      </c>
      <c r="W2440" s="2">
        <v>133193000</v>
      </c>
      <c r="X2440" s="2">
        <v>135189000</v>
      </c>
      <c r="Y2440" s="2">
        <v>137185000</v>
      </c>
      <c r="Z2440" s="2">
        <v>139122000</v>
      </c>
      <c r="AA2440" s="2">
        <v>141029000</v>
      </c>
      <c r="AB2440" s="2">
        <v>142936000</v>
      </c>
      <c r="AC2440" s="2">
        <v>144992000</v>
      </c>
      <c r="AD2440" s="2">
        <v>146929000</v>
      </c>
      <c r="AE2440" s="2">
        <v>148657000</v>
      </c>
      <c r="AF2440" s="2">
        <v>150892000</v>
      </c>
    </row>
    <row r="2441" spans="1:32">
      <c r="A2441" t="s">
        <v>8045</v>
      </c>
      <c r="B2441" t="s">
        <v>19</v>
      </c>
      <c r="C2441" s="2">
        <v>326026000</v>
      </c>
      <c r="D2441" s="2">
        <v>333866000</v>
      </c>
      <c r="E2441" s="2">
        <v>299919000</v>
      </c>
      <c r="F2441" s="2">
        <v>303366000</v>
      </c>
      <c r="G2441" s="2">
        <v>307415000</v>
      </c>
      <c r="H2441" s="2">
        <v>313446000</v>
      </c>
      <c r="I2441" s="2">
        <v>320167000</v>
      </c>
      <c r="J2441" s="2">
        <v>326456000</v>
      </c>
      <c r="K2441" s="2">
        <v>331971000</v>
      </c>
      <c r="L2441" s="2">
        <v>336451000</v>
      </c>
      <c r="M2441" s="2">
        <v>340500000</v>
      </c>
      <c r="N2441" s="2">
        <v>345239000</v>
      </c>
      <c r="O2441" s="2">
        <v>349806000</v>
      </c>
      <c r="P2441" s="2">
        <v>354027000</v>
      </c>
      <c r="Q2441" s="2">
        <v>357991000</v>
      </c>
      <c r="R2441" s="2">
        <v>361695000</v>
      </c>
      <c r="S2441" s="2">
        <v>365831000</v>
      </c>
      <c r="T2441" s="2">
        <v>370311000</v>
      </c>
      <c r="U2441" s="2">
        <v>374705000</v>
      </c>
      <c r="V2441" s="2">
        <v>379703000</v>
      </c>
      <c r="W2441" s="2">
        <v>385131000</v>
      </c>
      <c r="X2441" s="2">
        <v>390903000</v>
      </c>
      <c r="Y2441" s="2">
        <v>396676000</v>
      </c>
      <c r="Z2441" s="2">
        <v>402276000</v>
      </c>
      <c r="AA2441" s="2">
        <v>407791000</v>
      </c>
      <c r="AB2441" s="2">
        <v>413305000</v>
      </c>
      <c r="AC2441" s="2">
        <v>419250000</v>
      </c>
      <c r="AD2441" s="2">
        <v>424850000</v>
      </c>
      <c r="AE2441" s="2">
        <v>429847000</v>
      </c>
      <c r="AF2441" s="2">
        <v>436309000</v>
      </c>
    </row>
    <row r="2442" spans="1:32">
      <c r="A2442" t="s">
        <v>8046</v>
      </c>
      <c r="B2442" t="s">
        <v>19</v>
      </c>
      <c r="C2442" s="2">
        <v>116328000</v>
      </c>
      <c r="D2442" s="2">
        <v>119125000</v>
      </c>
      <c r="E2442" s="2">
        <v>107013000</v>
      </c>
      <c r="F2442" s="2">
        <v>108243000</v>
      </c>
      <c r="G2442" s="2">
        <v>109687000</v>
      </c>
      <c r="H2442" s="2">
        <v>111839000</v>
      </c>
      <c r="I2442" s="2">
        <v>114237000</v>
      </c>
      <c r="J2442" s="2">
        <v>116481000</v>
      </c>
      <c r="K2442" s="2">
        <v>118449000</v>
      </c>
      <c r="L2442" s="2">
        <v>120048000</v>
      </c>
      <c r="M2442" s="2">
        <v>121492000</v>
      </c>
      <c r="N2442" s="2">
        <v>123183000</v>
      </c>
      <c r="O2442" s="2">
        <v>124813000</v>
      </c>
      <c r="P2442" s="2">
        <v>126319000</v>
      </c>
      <c r="Q2442" s="2">
        <v>127733000</v>
      </c>
      <c r="R2442" s="2">
        <v>129055000</v>
      </c>
      <c r="S2442" s="2">
        <v>130531000</v>
      </c>
      <c r="T2442" s="2">
        <v>132129000</v>
      </c>
      <c r="U2442" s="2">
        <v>133697000</v>
      </c>
      <c r="V2442" s="2">
        <v>135480000</v>
      </c>
      <c r="W2442" s="2">
        <v>137417000</v>
      </c>
      <c r="X2442" s="2">
        <v>139476000</v>
      </c>
      <c r="Y2442" s="2">
        <v>141536000</v>
      </c>
      <c r="Z2442" s="2">
        <v>143534000</v>
      </c>
      <c r="AA2442" s="2">
        <v>145502000</v>
      </c>
      <c r="AB2442" s="2">
        <v>147469000</v>
      </c>
      <c r="AC2442" s="2">
        <v>149591000</v>
      </c>
      <c r="AD2442" s="2">
        <v>151589000</v>
      </c>
      <c r="AE2442" s="2">
        <v>153372000</v>
      </c>
      <c r="AF2442" s="2">
        <v>155677000</v>
      </c>
    </row>
    <row r="2443" spans="1:32">
      <c r="A2443" t="s">
        <v>8047</v>
      </c>
      <c r="B2443" t="s">
        <v>19</v>
      </c>
      <c r="C2443" s="2">
        <v>34986900</v>
      </c>
      <c r="D2443" s="2">
        <v>35828200</v>
      </c>
      <c r="E2443" s="2">
        <v>32185300</v>
      </c>
      <c r="F2443" s="2">
        <v>32555200</v>
      </c>
      <c r="G2443" s="2">
        <v>32989700</v>
      </c>
      <c r="H2443" s="2">
        <v>33636900</v>
      </c>
      <c r="I2443" s="2">
        <v>34358100</v>
      </c>
      <c r="J2443" s="2">
        <v>35033100</v>
      </c>
      <c r="K2443" s="2">
        <v>35624800</v>
      </c>
      <c r="L2443" s="2">
        <v>36105600</v>
      </c>
      <c r="M2443" s="2">
        <v>36540200</v>
      </c>
      <c r="N2443" s="2">
        <v>37048700</v>
      </c>
      <c r="O2443" s="2">
        <v>37538800</v>
      </c>
      <c r="P2443" s="2">
        <v>37991800</v>
      </c>
      <c r="Q2443" s="2">
        <v>38417100</v>
      </c>
      <c r="R2443" s="2">
        <v>38814700</v>
      </c>
      <c r="S2443" s="2">
        <v>39258500</v>
      </c>
      <c r="T2443" s="2">
        <v>39739300</v>
      </c>
      <c r="U2443" s="2">
        <v>40210900</v>
      </c>
      <c r="V2443" s="2">
        <v>40747100</v>
      </c>
      <c r="W2443" s="2">
        <v>41329600</v>
      </c>
      <c r="X2443" s="2">
        <v>41949100</v>
      </c>
      <c r="Y2443" s="2">
        <v>42568600</v>
      </c>
      <c r="Z2443" s="2">
        <v>43169600</v>
      </c>
      <c r="AA2443" s="2">
        <v>43761300</v>
      </c>
      <c r="AB2443" s="2">
        <v>44353100</v>
      </c>
      <c r="AC2443" s="2">
        <v>44991000</v>
      </c>
      <c r="AD2443" s="2">
        <v>45592000</v>
      </c>
      <c r="AE2443" s="2">
        <v>46128300</v>
      </c>
      <c r="AF2443" s="2">
        <v>46821700</v>
      </c>
    </row>
    <row r="2444" spans="1:32">
      <c r="A2444" t="s">
        <v>8048</v>
      </c>
      <c r="B2444" t="s">
        <v>19</v>
      </c>
      <c r="C2444" s="2">
        <v>872757000</v>
      </c>
      <c r="D2444" s="2">
        <v>893745000</v>
      </c>
      <c r="E2444" s="2">
        <v>802872000</v>
      </c>
      <c r="F2444" s="2">
        <v>812098000</v>
      </c>
      <c r="G2444" s="2">
        <v>822938000</v>
      </c>
      <c r="H2444" s="2">
        <v>839083000</v>
      </c>
      <c r="I2444" s="2">
        <v>857073000</v>
      </c>
      <c r="J2444" s="2">
        <v>873910000</v>
      </c>
      <c r="K2444" s="2">
        <v>888671000</v>
      </c>
      <c r="L2444" s="2">
        <v>900665000</v>
      </c>
      <c r="M2444" s="2">
        <v>911505000</v>
      </c>
      <c r="N2444" s="2">
        <v>924191000</v>
      </c>
      <c r="O2444" s="2">
        <v>936415000</v>
      </c>
      <c r="P2444" s="2">
        <v>947716000</v>
      </c>
      <c r="Q2444" s="2">
        <v>958326000</v>
      </c>
      <c r="R2444" s="2">
        <v>968244000</v>
      </c>
      <c r="S2444" s="2">
        <v>979314000</v>
      </c>
      <c r="T2444" s="2">
        <v>991308000</v>
      </c>
      <c r="U2444" s="2">
        <v>1003070000</v>
      </c>
      <c r="V2444" s="2">
        <v>1016450000</v>
      </c>
      <c r="W2444" s="2">
        <v>1030980000</v>
      </c>
      <c r="X2444" s="2">
        <v>1046430000</v>
      </c>
      <c r="Y2444" s="2">
        <v>1061880000</v>
      </c>
      <c r="Z2444" s="2">
        <v>1076880000</v>
      </c>
      <c r="AA2444" s="2">
        <v>1091640000</v>
      </c>
      <c r="AB2444" s="2">
        <v>1106400000</v>
      </c>
      <c r="AC2444" s="2">
        <v>1122310000</v>
      </c>
      <c r="AD2444" s="2">
        <v>1137310000</v>
      </c>
      <c r="AE2444" s="2">
        <v>1150680000</v>
      </c>
      <c r="AF2444" s="2">
        <v>1167980000</v>
      </c>
    </row>
    <row r="2445" spans="1:32">
      <c r="A2445" t="s">
        <v>8049</v>
      </c>
      <c r="B2445" t="s">
        <v>19</v>
      </c>
      <c r="C2445" s="2">
        <v>1222230</v>
      </c>
      <c r="D2445" s="2">
        <v>1251620</v>
      </c>
      <c r="E2445" s="2">
        <v>1124360</v>
      </c>
      <c r="F2445" s="2">
        <v>1137280</v>
      </c>
      <c r="G2445" s="2">
        <v>1152460</v>
      </c>
      <c r="H2445" s="2">
        <v>1175070</v>
      </c>
      <c r="I2445" s="2">
        <v>1200270</v>
      </c>
      <c r="J2445" s="2">
        <v>1223850</v>
      </c>
      <c r="K2445" s="2">
        <v>1244520</v>
      </c>
      <c r="L2445" s="2">
        <v>1261310</v>
      </c>
      <c r="M2445" s="2">
        <v>1276500</v>
      </c>
      <c r="N2445" s="2">
        <v>1294260</v>
      </c>
      <c r="O2445" s="2">
        <v>1311380</v>
      </c>
      <c r="P2445" s="2">
        <v>1327210</v>
      </c>
      <c r="Q2445" s="2">
        <v>1342060</v>
      </c>
      <c r="R2445" s="2">
        <v>1355950</v>
      </c>
      <c r="S2445" s="2">
        <v>1371460</v>
      </c>
      <c r="T2445" s="2">
        <v>1388250</v>
      </c>
      <c r="U2445" s="2">
        <v>1404730</v>
      </c>
      <c r="V2445" s="2">
        <v>1423460</v>
      </c>
      <c r="W2445" s="2">
        <v>1443810</v>
      </c>
      <c r="X2445" s="2">
        <v>1465450</v>
      </c>
      <c r="Y2445" s="2">
        <v>1487090</v>
      </c>
      <c r="Z2445" s="2">
        <v>1508090</v>
      </c>
      <c r="AA2445" s="2">
        <v>1528760</v>
      </c>
      <c r="AB2445" s="2">
        <v>1549430</v>
      </c>
      <c r="AC2445" s="2">
        <v>1571720</v>
      </c>
      <c r="AD2445" s="2">
        <v>1592710</v>
      </c>
      <c r="AE2445" s="2">
        <v>1611450</v>
      </c>
      <c r="AF2445" s="2">
        <v>1635670</v>
      </c>
    </row>
    <row r="2446" spans="1:32">
      <c r="A2446" t="s">
        <v>8050</v>
      </c>
      <c r="B2446" t="s">
        <v>19</v>
      </c>
      <c r="C2446">
        <v>832480</v>
      </c>
      <c r="D2446">
        <v>852500</v>
      </c>
      <c r="E2446">
        <v>765820</v>
      </c>
      <c r="F2446">
        <v>774620</v>
      </c>
      <c r="G2446">
        <v>784960</v>
      </c>
      <c r="H2446">
        <v>800360</v>
      </c>
      <c r="I2446">
        <v>817520</v>
      </c>
      <c r="J2446">
        <v>833580</v>
      </c>
      <c r="K2446">
        <v>847660</v>
      </c>
      <c r="L2446">
        <v>859100</v>
      </c>
      <c r="M2446">
        <v>869440</v>
      </c>
      <c r="N2446">
        <v>881540</v>
      </c>
      <c r="O2446">
        <v>893200</v>
      </c>
      <c r="P2446">
        <v>903980</v>
      </c>
      <c r="Q2446">
        <v>914100</v>
      </c>
      <c r="R2446">
        <v>923560</v>
      </c>
      <c r="S2446">
        <v>934120</v>
      </c>
      <c r="T2446">
        <v>945560</v>
      </c>
      <c r="U2446">
        <v>956780</v>
      </c>
      <c r="V2446">
        <v>969540</v>
      </c>
      <c r="W2446">
        <v>983400</v>
      </c>
      <c r="X2446">
        <v>998140</v>
      </c>
      <c r="Y2446" s="2">
        <v>1012880</v>
      </c>
      <c r="Z2446" s="2">
        <v>1027180</v>
      </c>
      <c r="AA2446" s="2">
        <v>1041260</v>
      </c>
      <c r="AB2446" s="2">
        <v>1055340</v>
      </c>
      <c r="AC2446" s="2">
        <v>1070520</v>
      </c>
      <c r="AD2446" s="2">
        <v>1084820</v>
      </c>
      <c r="AE2446" s="2">
        <v>1097580</v>
      </c>
      <c r="AF2446" s="2">
        <v>1114080</v>
      </c>
    </row>
    <row r="2447" spans="1:32">
      <c r="A2447" t="s">
        <v>8051</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8052</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8053</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8054</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8055</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8056</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8057</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8058</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8059</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8060</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8061</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8062</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8063</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8064</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8065</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8066</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8067</v>
      </c>
      <c r="B2463" t="s">
        <v>19</v>
      </c>
      <c r="C2463" s="2">
        <v>28224700</v>
      </c>
      <c r="D2463" s="2">
        <v>28901500</v>
      </c>
      <c r="E2463" s="2">
        <v>25350400</v>
      </c>
      <c r="F2463" s="2">
        <v>23856100</v>
      </c>
      <c r="G2463" s="2">
        <v>22748500</v>
      </c>
      <c r="H2463" s="2">
        <v>22142000</v>
      </c>
      <c r="I2463" s="2">
        <v>21579400</v>
      </c>
      <c r="J2463" s="2">
        <v>21043300</v>
      </c>
      <c r="K2463" s="2">
        <v>20524600</v>
      </c>
      <c r="L2463" s="2">
        <v>20023600</v>
      </c>
      <c r="M2463" s="2">
        <v>19584100</v>
      </c>
      <c r="N2463" s="2">
        <v>19179800</v>
      </c>
      <c r="O2463" s="2">
        <v>18819400</v>
      </c>
      <c r="P2463" s="2">
        <v>18467800</v>
      </c>
      <c r="Q2463" s="2">
        <v>18116200</v>
      </c>
      <c r="R2463" s="2">
        <v>17641500</v>
      </c>
      <c r="S2463" s="2">
        <v>17210800</v>
      </c>
      <c r="T2463" s="2">
        <v>16868000</v>
      </c>
      <c r="U2463" s="2">
        <v>16340600</v>
      </c>
      <c r="V2463" s="2">
        <v>16033000</v>
      </c>
      <c r="W2463" s="2">
        <v>15681400</v>
      </c>
      <c r="X2463" s="2">
        <v>15250600</v>
      </c>
      <c r="Y2463" s="2">
        <v>14749600</v>
      </c>
      <c r="Z2463" s="2">
        <v>14231000</v>
      </c>
      <c r="AA2463" s="2">
        <v>13756400</v>
      </c>
      <c r="AB2463" s="2">
        <v>13290500</v>
      </c>
      <c r="AC2463" s="2">
        <v>12842200</v>
      </c>
      <c r="AD2463" s="2">
        <v>12350000</v>
      </c>
      <c r="AE2463" s="2">
        <v>11884100</v>
      </c>
      <c r="AF2463" s="2">
        <v>11497300</v>
      </c>
    </row>
    <row r="2464" spans="1:32">
      <c r="A2464" t="s">
        <v>8068</v>
      </c>
      <c r="B2464" t="s">
        <v>19</v>
      </c>
      <c r="C2464" s="2">
        <v>956782000</v>
      </c>
      <c r="D2464" s="2">
        <v>979725000</v>
      </c>
      <c r="E2464" s="2">
        <v>859345000</v>
      </c>
      <c r="F2464" s="2">
        <v>808691000</v>
      </c>
      <c r="G2464" s="2">
        <v>771146000</v>
      </c>
      <c r="H2464" s="2">
        <v>750586000</v>
      </c>
      <c r="I2464" s="2">
        <v>731516000</v>
      </c>
      <c r="J2464" s="2">
        <v>713340000</v>
      </c>
      <c r="K2464" s="2">
        <v>695760000</v>
      </c>
      <c r="L2464" s="2">
        <v>678776000</v>
      </c>
      <c r="M2464" s="2">
        <v>663877000</v>
      </c>
      <c r="N2464" s="2">
        <v>650171000</v>
      </c>
      <c r="O2464" s="2">
        <v>637954000</v>
      </c>
      <c r="P2464" s="2">
        <v>626035000</v>
      </c>
      <c r="Q2464" s="2">
        <v>614116000</v>
      </c>
      <c r="R2464" s="2">
        <v>598026000</v>
      </c>
      <c r="S2464" s="2">
        <v>583425000</v>
      </c>
      <c r="T2464" s="2">
        <v>571804000</v>
      </c>
      <c r="U2464" s="2">
        <v>553926000</v>
      </c>
      <c r="V2464" s="2">
        <v>543497000</v>
      </c>
      <c r="W2464" s="2">
        <v>531578000</v>
      </c>
      <c r="X2464" s="2">
        <v>516978000</v>
      </c>
      <c r="Y2464" s="2">
        <v>499994000</v>
      </c>
      <c r="Z2464" s="2">
        <v>482413000</v>
      </c>
      <c r="AA2464" s="2">
        <v>466323000</v>
      </c>
      <c r="AB2464" s="2">
        <v>450531000</v>
      </c>
      <c r="AC2464" s="2">
        <v>435334000</v>
      </c>
      <c r="AD2464" s="2">
        <v>418648000</v>
      </c>
      <c r="AE2464" s="2">
        <v>402855000</v>
      </c>
      <c r="AF2464" s="2">
        <v>389745000</v>
      </c>
    </row>
    <row r="2465" spans="1:32">
      <c r="A2465" t="s">
        <v>8069</v>
      </c>
      <c r="B2465" t="s">
        <v>19</v>
      </c>
      <c r="C2465" s="2">
        <v>2766570000</v>
      </c>
      <c r="D2465" s="2">
        <v>2832910000</v>
      </c>
      <c r="E2465" s="2">
        <v>2484830000</v>
      </c>
      <c r="F2465" s="2">
        <v>2338360000</v>
      </c>
      <c r="G2465" s="2">
        <v>2229790000</v>
      </c>
      <c r="H2465" s="2">
        <v>2170350000</v>
      </c>
      <c r="I2465" s="2">
        <v>2115200000</v>
      </c>
      <c r="J2465" s="2">
        <v>2062650000</v>
      </c>
      <c r="K2465" s="2">
        <v>2011810000</v>
      </c>
      <c r="L2465" s="2">
        <v>1962700000</v>
      </c>
      <c r="M2465" s="2">
        <v>1919620000</v>
      </c>
      <c r="N2465" s="2">
        <v>1879990000</v>
      </c>
      <c r="O2465" s="2">
        <v>1844660000</v>
      </c>
      <c r="P2465" s="2">
        <v>1810200000</v>
      </c>
      <c r="Q2465" s="2">
        <v>1775740000</v>
      </c>
      <c r="R2465" s="2">
        <v>1729210000</v>
      </c>
      <c r="S2465" s="2">
        <v>1686990000</v>
      </c>
      <c r="T2465" s="2">
        <v>1653390000</v>
      </c>
      <c r="U2465" s="2">
        <v>1601700000</v>
      </c>
      <c r="V2465" s="2">
        <v>1571540000</v>
      </c>
      <c r="W2465" s="2">
        <v>1537080000</v>
      </c>
      <c r="X2465" s="2">
        <v>1494860000</v>
      </c>
      <c r="Y2465" s="2">
        <v>1445750000</v>
      </c>
      <c r="Z2465" s="2">
        <v>1394910000</v>
      </c>
      <c r="AA2465" s="2">
        <v>1348390000</v>
      </c>
      <c r="AB2465" s="2">
        <v>1302720000</v>
      </c>
      <c r="AC2465" s="2">
        <v>1258780000</v>
      </c>
      <c r="AD2465" s="2">
        <v>1210530000</v>
      </c>
      <c r="AE2465" s="2">
        <v>1164870000</v>
      </c>
      <c r="AF2465" s="2">
        <v>1126960000</v>
      </c>
    </row>
    <row r="2466" spans="1:32">
      <c r="A2466" t="s">
        <v>8070</v>
      </c>
      <c r="B2466" t="s">
        <v>19</v>
      </c>
      <c r="C2466" s="2">
        <v>987126000</v>
      </c>
      <c r="D2466" s="2">
        <v>1010800000</v>
      </c>
      <c r="E2466" s="2">
        <v>886599000</v>
      </c>
      <c r="F2466" s="2">
        <v>834338000</v>
      </c>
      <c r="G2466" s="2">
        <v>795603000</v>
      </c>
      <c r="H2466" s="2">
        <v>774391000</v>
      </c>
      <c r="I2466" s="2">
        <v>754716000</v>
      </c>
      <c r="J2466" s="2">
        <v>735963000</v>
      </c>
      <c r="K2466" s="2">
        <v>717826000</v>
      </c>
      <c r="L2466" s="2">
        <v>700303000</v>
      </c>
      <c r="M2466" s="2">
        <v>684932000</v>
      </c>
      <c r="N2466" s="2">
        <v>670790000</v>
      </c>
      <c r="O2466" s="2">
        <v>658186000</v>
      </c>
      <c r="P2466" s="2">
        <v>645889000</v>
      </c>
      <c r="Q2466" s="2">
        <v>633593000</v>
      </c>
      <c r="R2466" s="2">
        <v>616992000</v>
      </c>
      <c r="S2466" s="2">
        <v>601928000</v>
      </c>
      <c r="T2466" s="2">
        <v>589939000</v>
      </c>
      <c r="U2466" s="2">
        <v>571494000</v>
      </c>
      <c r="V2466" s="2">
        <v>560734000</v>
      </c>
      <c r="W2466" s="2">
        <v>548437000</v>
      </c>
      <c r="X2466" s="2">
        <v>533374000</v>
      </c>
      <c r="Y2466" s="2">
        <v>515851000</v>
      </c>
      <c r="Z2466" s="2">
        <v>497713000</v>
      </c>
      <c r="AA2466" s="2">
        <v>481112000</v>
      </c>
      <c r="AB2466" s="2">
        <v>464819000</v>
      </c>
      <c r="AC2466" s="2">
        <v>449141000</v>
      </c>
      <c r="AD2466" s="2">
        <v>431925000</v>
      </c>
      <c r="AE2466" s="2">
        <v>415632000</v>
      </c>
      <c r="AF2466" s="2">
        <v>402105000</v>
      </c>
    </row>
    <row r="2467" spans="1:32">
      <c r="A2467" t="s">
        <v>8071</v>
      </c>
      <c r="B2467" t="s">
        <v>19</v>
      </c>
      <c r="C2467" s="2">
        <v>296889000</v>
      </c>
      <c r="D2467" s="2">
        <v>304008000</v>
      </c>
      <c r="E2467" s="2">
        <v>266655000</v>
      </c>
      <c r="F2467" s="2">
        <v>250936000</v>
      </c>
      <c r="G2467" s="2">
        <v>239286000</v>
      </c>
      <c r="H2467" s="2">
        <v>232907000</v>
      </c>
      <c r="I2467" s="2">
        <v>226989000</v>
      </c>
      <c r="J2467" s="2">
        <v>221349000</v>
      </c>
      <c r="K2467" s="2">
        <v>215894000</v>
      </c>
      <c r="L2467" s="2">
        <v>210624000</v>
      </c>
      <c r="M2467" s="2">
        <v>206001000</v>
      </c>
      <c r="N2467" s="2">
        <v>201748000</v>
      </c>
      <c r="O2467" s="2">
        <v>197957000</v>
      </c>
      <c r="P2467" s="2">
        <v>194258000</v>
      </c>
      <c r="Q2467" s="2">
        <v>190560000</v>
      </c>
      <c r="R2467" s="2">
        <v>185567000</v>
      </c>
      <c r="S2467" s="2">
        <v>181037000</v>
      </c>
      <c r="T2467" s="2">
        <v>177431000</v>
      </c>
      <c r="U2467" s="2">
        <v>171883000</v>
      </c>
      <c r="V2467" s="2">
        <v>168647000</v>
      </c>
      <c r="W2467" s="2">
        <v>164949000</v>
      </c>
      <c r="X2467" s="2">
        <v>160418000</v>
      </c>
      <c r="Y2467" s="2">
        <v>155148000</v>
      </c>
      <c r="Z2467" s="2">
        <v>149693000</v>
      </c>
      <c r="AA2467" s="2">
        <v>144700000</v>
      </c>
      <c r="AB2467" s="2">
        <v>139800000</v>
      </c>
      <c r="AC2467" s="2">
        <v>135084000</v>
      </c>
      <c r="AD2467" s="2">
        <v>129906000</v>
      </c>
      <c r="AE2467" s="2">
        <v>125006000</v>
      </c>
      <c r="AF2467" s="2">
        <v>120938000</v>
      </c>
    </row>
    <row r="2468" spans="1:32">
      <c r="A2468" t="s">
        <v>8072</v>
      </c>
      <c r="B2468" t="s">
        <v>19</v>
      </c>
      <c r="C2468" s="2">
        <v>7405980000</v>
      </c>
      <c r="D2468" s="2">
        <v>7583570000</v>
      </c>
      <c r="E2468" s="2">
        <v>6651770000</v>
      </c>
      <c r="F2468" s="2">
        <v>6259680000</v>
      </c>
      <c r="G2468" s="2">
        <v>5969070000</v>
      </c>
      <c r="H2468" s="2">
        <v>5809920000</v>
      </c>
      <c r="I2468" s="2">
        <v>5662310000</v>
      </c>
      <c r="J2468" s="2">
        <v>5521620000</v>
      </c>
      <c r="K2468" s="2">
        <v>5385540000</v>
      </c>
      <c r="L2468" s="2">
        <v>5254070000</v>
      </c>
      <c r="M2468" s="2">
        <v>5138750000</v>
      </c>
      <c r="N2468" s="2">
        <v>5032650000</v>
      </c>
      <c r="O2468" s="2">
        <v>4938090000</v>
      </c>
      <c r="P2468" s="2">
        <v>4845830000</v>
      </c>
      <c r="Q2468" s="2">
        <v>4753570000</v>
      </c>
      <c r="R2468" s="2">
        <v>4629030000</v>
      </c>
      <c r="S2468" s="2">
        <v>4516010000</v>
      </c>
      <c r="T2468" s="2">
        <v>4426060000</v>
      </c>
      <c r="U2468" s="2">
        <v>4287670000</v>
      </c>
      <c r="V2468" s="2">
        <v>4206950000</v>
      </c>
      <c r="W2468" s="2">
        <v>4114690000</v>
      </c>
      <c r="X2468" s="2">
        <v>4001670000</v>
      </c>
      <c r="Y2468" s="2">
        <v>3870210000</v>
      </c>
      <c r="Z2468" s="2">
        <v>3734130000</v>
      </c>
      <c r="AA2468" s="2">
        <v>3609580000</v>
      </c>
      <c r="AB2468" s="2">
        <v>3487340000</v>
      </c>
      <c r="AC2468" s="2">
        <v>3369710000</v>
      </c>
      <c r="AD2468" s="2">
        <v>3240550000</v>
      </c>
      <c r="AE2468" s="2">
        <v>3118310000</v>
      </c>
      <c r="AF2468" s="2">
        <v>3016820000</v>
      </c>
    </row>
    <row r="2469" spans="1:32">
      <c r="A2469" t="s">
        <v>8073</v>
      </c>
      <c r="B2469" t="s">
        <v>19</v>
      </c>
      <c r="C2469" s="2">
        <v>10371500</v>
      </c>
      <c r="D2469" s="2">
        <v>10620200</v>
      </c>
      <c r="E2469" s="2">
        <v>9315320</v>
      </c>
      <c r="F2469" s="2">
        <v>8766220</v>
      </c>
      <c r="G2469" s="2">
        <v>8359240</v>
      </c>
      <c r="H2469" s="2">
        <v>8136370</v>
      </c>
      <c r="I2469" s="2">
        <v>7929650</v>
      </c>
      <c r="J2469" s="2">
        <v>7732620</v>
      </c>
      <c r="K2469" s="2">
        <v>7542050</v>
      </c>
      <c r="L2469" s="2">
        <v>7357940</v>
      </c>
      <c r="M2469" s="2">
        <v>7196440</v>
      </c>
      <c r="N2469" s="2">
        <v>7047860</v>
      </c>
      <c r="O2469" s="2">
        <v>6915430</v>
      </c>
      <c r="P2469" s="2">
        <v>6786230</v>
      </c>
      <c r="Q2469" s="2">
        <v>6657030</v>
      </c>
      <c r="R2469" s="2">
        <v>6482610</v>
      </c>
      <c r="S2469" s="2">
        <v>6324340</v>
      </c>
      <c r="T2469" s="2">
        <v>6198370</v>
      </c>
      <c r="U2469" s="2">
        <v>6004570</v>
      </c>
      <c r="V2469" s="2">
        <v>5891520</v>
      </c>
      <c r="W2469" s="2">
        <v>5762320</v>
      </c>
      <c r="X2469" s="2">
        <v>5604050</v>
      </c>
      <c r="Y2469" s="2">
        <v>5419940</v>
      </c>
      <c r="Z2469" s="2">
        <v>5229370</v>
      </c>
      <c r="AA2469" s="2">
        <v>5054950</v>
      </c>
      <c r="AB2469" s="2">
        <v>4883760</v>
      </c>
      <c r="AC2469" s="2">
        <v>4719030</v>
      </c>
      <c r="AD2469" s="2">
        <v>4538150</v>
      </c>
      <c r="AE2469" s="2">
        <v>4366960</v>
      </c>
      <c r="AF2469" s="2">
        <v>4224840</v>
      </c>
    </row>
    <row r="2470" spans="1:32">
      <c r="A2470" t="s">
        <v>8074</v>
      </c>
      <c r="B2470" t="s">
        <v>19</v>
      </c>
      <c r="C2470" s="2">
        <v>7064200</v>
      </c>
      <c r="D2470" s="2">
        <v>7233600</v>
      </c>
      <c r="E2470" s="2">
        <v>6344800</v>
      </c>
      <c r="F2470" s="2">
        <v>5970800</v>
      </c>
      <c r="G2470" s="2">
        <v>5693600</v>
      </c>
      <c r="H2470" s="2">
        <v>5541800</v>
      </c>
      <c r="I2470" s="2">
        <v>5401000</v>
      </c>
      <c r="J2470" s="2">
        <v>5266800</v>
      </c>
      <c r="K2470" s="2">
        <v>5137000</v>
      </c>
      <c r="L2470" s="2">
        <v>5011600</v>
      </c>
      <c r="M2470" s="2">
        <v>4901600</v>
      </c>
      <c r="N2470" s="2">
        <v>4800400</v>
      </c>
      <c r="O2470" s="2">
        <v>4710200</v>
      </c>
      <c r="P2470" s="2">
        <v>4622200</v>
      </c>
      <c r="Q2470" s="2">
        <v>4534200</v>
      </c>
      <c r="R2470" s="2">
        <v>4415400</v>
      </c>
      <c r="S2470" s="2">
        <v>4307600</v>
      </c>
      <c r="T2470" s="2">
        <v>4221800</v>
      </c>
      <c r="U2470" s="2">
        <v>4089800</v>
      </c>
      <c r="V2470" s="2">
        <v>4012800</v>
      </c>
      <c r="W2470" s="2">
        <v>3924800</v>
      </c>
      <c r="X2470" s="2">
        <v>3817000</v>
      </c>
      <c r="Y2470" s="2">
        <v>3691600</v>
      </c>
      <c r="Z2470" s="2">
        <v>3561800</v>
      </c>
      <c r="AA2470" s="2">
        <v>3443000</v>
      </c>
      <c r="AB2470" s="2">
        <v>3326400</v>
      </c>
      <c r="AC2470" s="2">
        <v>3214200</v>
      </c>
      <c r="AD2470" s="2">
        <v>3091000</v>
      </c>
      <c r="AE2470" s="2">
        <v>2974400</v>
      </c>
      <c r="AF2470" s="2">
        <v>2877600</v>
      </c>
    </row>
    <row r="2471" spans="1:32">
      <c r="A2471" t="s">
        <v>8075</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8076</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8077</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8078</v>
      </c>
      <c r="B2474" t="s">
        <v>19</v>
      </c>
      <c r="C2474" s="2">
        <v>2219060000000</v>
      </c>
      <c r="D2474" s="2">
        <v>2272080000000</v>
      </c>
      <c r="E2474" s="2">
        <v>2267350000000</v>
      </c>
      <c r="F2474" s="2">
        <v>16340000000</v>
      </c>
      <c r="G2474" s="2">
        <v>16311600000</v>
      </c>
      <c r="H2474" s="2">
        <v>16283200000</v>
      </c>
      <c r="I2474" s="2">
        <v>16245400000</v>
      </c>
      <c r="J2474" s="2">
        <v>16217000000</v>
      </c>
      <c r="K2474" s="2">
        <v>16188600000</v>
      </c>
      <c r="L2474" s="2">
        <v>16160200000</v>
      </c>
      <c r="M2474" s="2">
        <v>15179900000</v>
      </c>
      <c r="N2474" s="2">
        <v>14202800000</v>
      </c>
      <c r="O2474" s="2">
        <v>13242100000</v>
      </c>
      <c r="P2474" s="2">
        <v>12334500000</v>
      </c>
      <c r="Q2474" s="2">
        <v>11391800000</v>
      </c>
      <c r="R2474" s="2">
        <v>11398500000</v>
      </c>
      <c r="S2474" s="2">
        <v>11398500000</v>
      </c>
      <c r="T2474" s="2">
        <v>11421300000</v>
      </c>
      <c r="U2474" s="2">
        <v>11453600000</v>
      </c>
      <c r="V2474" s="2">
        <v>11460300000</v>
      </c>
      <c r="W2474" s="2">
        <v>11492600000</v>
      </c>
      <c r="X2474" s="2">
        <v>11492600000</v>
      </c>
      <c r="Y2474" s="2">
        <v>11515500000</v>
      </c>
      <c r="Z2474" s="2">
        <v>11515500000</v>
      </c>
      <c r="AA2474" s="2">
        <v>19697000000</v>
      </c>
      <c r="AB2474" s="2">
        <v>461503000000</v>
      </c>
      <c r="AC2474" s="2">
        <v>982091000000</v>
      </c>
      <c r="AD2474" s="2">
        <v>1776610000000</v>
      </c>
      <c r="AE2474" s="2">
        <v>2040420000000</v>
      </c>
      <c r="AF2474" s="2">
        <v>2041100000000</v>
      </c>
    </row>
    <row r="2475" spans="1:32">
      <c r="A2475" t="s">
        <v>8079</v>
      </c>
      <c r="B2475" t="s">
        <v>19</v>
      </c>
      <c r="C2475" s="2">
        <v>20603800</v>
      </c>
      <c r="D2475" s="2">
        <v>21096000</v>
      </c>
      <c r="E2475" s="2">
        <v>21052000</v>
      </c>
      <c r="F2475">
        <v>151715</v>
      </c>
      <c r="G2475">
        <v>151452</v>
      </c>
      <c r="H2475">
        <v>151188</v>
      </c>
      <c r="I2475">
        <v>150836</v>
      </c>
      <c r="J2475">
        <v>150573</v>
      </c>
      <c r="K2475">
        <v>150309</v>
      </c>
      <c r="L2475">
        <v>150045</v>
      </c>
      <c r="M2475">
        <v>149782</v>
      </c>
      <c r="N2475">
        <v>149518</v>
      </c>
      <c r="O2475">
        <v>149518</v>
      </c>
      <c r="P2475">
        <v>149606</v>
      </c>
      <c r="Q2475">
        <v>149606</v>
      </c>
      <c r="R2475">
        <v>149694</v>
      </c>
      <c r="S2475">
        <v>149694</v>
      </c>
      <c r="T2475">
        <v>149782</v>
      </c>
      <c r="U2475">
        <v>149782</v>
      </c>
      <c r="V2475">
        <v>149870</v>
      </c>
      <c r="W2475">
        <v>149870</v>
      </c>
      <c r="X2475">
        <v>149870</v>
      </c>
      <c r="Y2475">
        <v>149957</v>
      </c>
      <c r="Z2475">
        <v>149957</v>
      </c>
      <c r="AA2475">
        <v>256141</v>
      </c>
      <c r="AB2475" s="2">
        <v>6035210</v>
      </c>
      <c r="AC2475" s="2">
        <v>12807000</v>
      </c>
      <c r="AD2475" s="2">
        <v>23038600</v>
      </c>
      <c r="AE2475" s="2">
        <v>26422700</v>
      </c>
      <c r="AF2475" s="2">
        <v>26431500</v>
      </c>
    </row>
    <row r="2476" spans="1:32">
      <c r="A2476" t="s">
        <v>8080</v>
      </c>
      <c r="B2476" t="s">
        <v>19</v>
      </c>
      <c r="C2476" s="2">
        <v>698442000</v>
      </c>
      <c r="D2476" s="2">
        <v>715128000</v>
      </c>
      <c r="E2476" s="2">
        <v>713638000</v>
      </c>
      <c r="F2476" s="2">
        <v>5142960</v>
      </c>
      <c r="G2476" s="2">
        <v>5134020</v>
      </c>
      <c r="H2476" s="2">
        <v>5125080</v>
      </c>
      <c r="I2476" s="2">
        <v>5113170</v>
      </c>
      <c r="J2476" s="2">
        <v>5104230</v>
      </c>
      <c r="K2476" s="2">
        <v>5095290</v>
      </c>
      <c r="L2476" s="2">
        <v>5086350</v>
      </c>
      <c r="M2476" s="2">
        <v>5077410</v>
      </c>
      <c r="N2476" s="2">
        <v>5068470</v>
      </c>
      <c r="O2476" s="2">
        <v>5068470</v>
      </c>
      <c r="P2476" s="2">
        <v>5071450</v>
      </c>
      <c r="Q2476" s="2">
        <v>5071450</v>
      </c>
      <c r="R2476" s="2">
        <v>5074430</v>
      </c>
      <c r="S2476" s="2">
        <v>5074430</v>
      </c>
      <c r="T2476" s="2">
        <v>5077410</v>
      </c>
      <c r="U2476" s="2">
        <v>5077410</v>
      </c>
      <c r="V2476" s="2">
        <v>5080390</v>
      </c>
      <c r="W2476" s="2">
        <v>5080390</v>
      </c>
      <c r="X2476" s="2">
        <v>5080390</v>
      </c>
      <c r="Y2476" s="2">
        <v>5083370</v>
      </c>
      <c r="Z2476" s="2">
        <v>5083370</v>
      </c>
      <c r="AA2476" s="2">
        <v>8682850</v>
      </c>
      <c r="AB2476" s="2">
        <v>204586000</v>
      </c>
      <c r="AC2476" s="2">
        <v>434142000</v>
      </c>
      <c r="AD2476" s="2">
        <v>780979000</v>
      </c>
      <c r="AE2476" s="2">
        <v>895698000</v>
      </c>
      <c r="AF2476" s="2">
        <v>895996000</v>
      </c>
    </row>
    <row r="2477" spans="1:32">
      <c r="A2477" t="s">
        <v>8081</v>
      </c>
      <c r="B2477" t="s">
        <v>19</v>
      </c>
      <c r="C2477" s="2">
        <v>2019570000</v>
      </c>
      <c r="D2477" s="2">
        <v>2067820000</v>
      </c>
      <c r="E2477" s="2">
        <v>2063510000</v>
      </c>
      <c r="F2477" s="2">
        <v>14871000</v>
      </c>
      <c r="G2477" s="2">
        <v>14845200</v>
      </c>
      <c r="H2477" s="2">
        <v>14819300</v>
      </c>
      <c r="I2477" s="2">
        <v>14784900</v>
      </c>
      <c r="J2477" s="2">
        <v>14759000</v>
      </c>
      <c r="K2477" s="2">
        <v>14733200</v>
      </c>
      <c r="L2477" s="2">
        <v>14707300</v>
      </c>
      <c r="M2477" s="2">
        <v>14681500</v>
      </c>
      <c r="N2477" s="2">
        <v>14655600</v>
      </c>
      <c r="O2477" s="2">
        <v>14655600</v>
      </c>
      <c r="P2477" s="2">
        <v>14664300</v>
      </c>
      <c r="Q2477" s="2">
        <v>14664300</v>
      </c>
      <c r="R2477" s="2">
        <v>14672900</v>
      </c>
      <c r="S2477" s="2">
        <v>14672900</v>
      </c>
      <c r="T2477" s="2">
        <v>14681500</v>
      </c>
      <c r="U2477" s="2">
        <v>14681500</v>
      </c>
      <c r="V2477" s="2">
        <v>14690100</v>
      </c>
      <c r="W2477" s="2">
        <v>14690100</v>
      </c>
      <c r="X2477" s="2">
        <v>14690100</v>
      </c>
      <c r="Y2477" s="2">
        <v>14698700</v>
      </c>
      <c r="Z2477" s="2">
        <v>14698700</v>
      </c>
      <c r="AA2477" s="2">
        <v>25106700</v>
      </c>
      <c r="AB2477" s="2">
        <v>591568000</v>
      </c>
      <c r="AC2477" s="2">
        <v>1255340000</v>
      </c>
      <c r="AD2477" s="2">
        <v>2258230000</v>
      </c>
      <c r="AE2477" s="2">
        <v>2589940000</v>
      </c>
      <c r="AF2477" s="2">
        <v>2590800000</v>
      </c>
    </row>
    <row r="2478" spans="1:32">
      <c r="A2478" t="s">
        <v>8082</v>
      </c>
      <c r="B2478" t="s">
        <v>19</v>
      </c>
      <c r="C2478" s="2">
        <v>720592000</v>
      </c>
      <c r="D2478" s="2">
        <v>737808000</v>
      </c>
      <c r="E2478" s="2">
        <v>736271000</v>
      </c>
      <c r="F2478" s="2">
        <v>5306070</v>
      </c>
      <c r="G2478" s="2">
        <v>5296850</v>
      </c>
      <c r="H2478" s="2">
        <v>5287620</v>
      </c>
      <c r="I2478" s="2">
        <v>5275330</v>
      </c>
      <c r="J2478" s="2">
        <v>5266100</v>
      </c>
      <c r="K2478" s="2">
        <v>5256880</v>
      </c>
      <c r="L2478" s="2">
        <v>5247660</v>
      </c>
      <c r="M2478" s="2">
        <v>5238440</v>
      </c>
      <c r="N2478" s="2">
        <v>5229210</v>
      </c>
      <c r="O2478" s="2">
        <v>5229210</v>
      </c>
      <c r="P2478" s="2">
        <v>5232290</v>
      </c>
      <c r="Q2478" s="2">
        <v>5232290</v>
      </c>
      <c r="R2478" s="2">
        <v>5235360</v>
      </c>
      <c r="S2478" s="2">
        <v>5235360</v>
      </c>
      <c r="T2478" s="2">
        <v>5238440</v>
      </c>
      <c r="U2478" s="2">
        <v>5238440</v>
      </c>
      <c r="V2478" s="2">
        <v>5241510</v>
      </c>
      <c r="W2478" s="2">
        <v>5241510</v>
      </c>
      <c r="X2478" s="2">
        <v>5241510</v>
      </c>
      <c r="Y2478" s="2">
        <v>5244590</v>
      </c>
      <c r="Z2478" s="2">
        <v>5244590</v>
      </c>
      <c r="AA2478" s="2">
        <v>8958220</v>
      </c>
      <c r="AB2478" s="2">
        <v>211075000</v>
      </c>
      <c r="AC2478" s="2">
        <v>447911000</v>
      </c>
      <c r="AD2478" s="2">
        <v>805748000</v>
      </c>
      <c r="AE2478" s="2">
        <v>924105000</v>
      </c>
      <c r="AF2478" s="2">
        <v>924412000</v>
      </c>
    </row>
    <row r="2479" spans="1:32">
      <c r="A2479" t="s">
        <v>8083</v>
      </c>
      <c r="B2479" t="s">
        <v>19</v>
      </c>
      <c r="C2479" s="2">
        <v>216726000</v>
      </c>
      <c r="D2479" s="2">
        <v>221904000</v>
      </c>
      <c r="E2479" s="2">
        <v>221442000</v>
      </c>
      <c r="F2479" s="2">
        <v>1595860</v>
      </c>
      <c r="G2479" s="2">
        <v>1593090</v>
      </c>
      <c r="H2479" s="2">
        <v>1590310</v>
      </c>
      <c r="I2479" s="2">
        <v>1586610</v>
      </c>
      <c r="J2479" s="2">
        <v>1583840</v>
      </c>
      <c r="K2479" s="2">
        <v>1581070</v>
      </c>
      <c r="L2479" s="2">
        <v>1578290</v>
      </c>
      <c r="M2479" s="2">
        <v>1575520</v>
      </c>
      <c r="N2479" s="2">
        <v>1572740</v>
      </c>
      <c r="O2479" s="2">
        <v>1572740</v>
      </c>
      <c r="P2479" s="2">
        <v>1573670</v>
      </c>
      <c r="Q2479" s="2">
        <v>1573670</v>
      </c>
      <c r="R2479" s="2">
        <v>1574590</v>
      </c>
      <c r="S2479" s="2">
        <v>1574590</v>
      </c>
      <c r="T2479" s="2">
        <v>1575520</v>
      </c>
      <c r="U2479" s="2">
        <v>1575520</v>
      </c>
      <c r="V2479" s="2">
        <v>1576440</v>
      </c>
      <c r="W2479" s="2">
        <v>1576440</v>
      </c>
      <c r="X2479" s="2">
        <v>1576440</v>
      </c>
      <c r="Y2479" s="2">
        <v>1577370</v>
      </c>
      <c r="Z2479" s="2">
        <v>1577370</v>
      </c>
      <c r="AA2479" s="2">
        <v>2694280</v>
      </c>
      <c r="AB2479" s="2">
        <v>63483000</v>
      </c>
      <c r="AC2479" s="2">
        <v>134714000</v>
      </c>
      <c r="AD2479" s="2">
        <v>242338000</v>
      </c>
      <c r="AE2479" s="2">
        <v>277935000</v>
      </c>
      <c r="AF2479" s="2">
        <v>278027000</v>
      </c>
    </row>
    <row r="2480" spans="1:32">
      <c r="A2480" t="s">
        <v>8084</v>
      </c>
      <c r="B2480" t="s">
        <v>19</v>
      </c>
      <c r="C2480" s="2">
        <v>5406300000</v>
      </c>
      <c r="D2480" s="2">
        <v>5535460000</v>
      </c>
      <c r="E2480" s="2">
        <v>5523920000</v>
      </c>
      <c r="F2480" s="2">
        <v>39809200</v>
      </c>
      <c r="G2480" s="2">
        <v>39740000</v>
      </c>
      <c r="H2480" s="2">
        <v>39670800</v>
      </c>
      <c r="I2480" s="2">
        <v>39578500</v>
      </c>
      <c r="J2480" s="2">
        <v>39509300</v>
      </c>
      <c r="K2480" s="2">
        <v>39440100</v>
      </c>
      <c r="L2480" s="2">
        <v>39370900</v>
      </c>
      <c r="M2480" s="2">
        <v>39301700</v>
      </c>
      <c r="N2480" s="2">
        <v>39232500</v>
      </c>
      <c r="O2480" s="2">
        <v>39232500</v>
      </c>
      <c r="P2480" s="2">
        <v>39255600</v>
      </c>
      <c r="Q2480" s="2">
        <v>39255600</v>
      </c>
      <c r="R2480" s="2">
        <v>39278700</v>
      </c>
      <c r="S2480" s="2">
        <v>39278700</v>
      </c>
      <c r="T2480" s="2">
        <v>39301700</v>
      </c>
      <c r="U2480" s="2">
        <v>39301700</v>
      </c>
      <c r="V2480" s="2">
        <v>39324800</v>
      </c>
      <c r="W2480" s="2">
        <v>39324800</v>
      </c>
      <c r="X2480" s="2">
        <v>39324800</v>
      </c>
      <c r="Y2480" s="2">
        <v>39347900</v>
      </c>
      <c r="Z2480" s="2">
        <v>39347900</v>
      </c>
      <c r="AA2480" s="2">
        <v>67209700</v>
      </c>
      <c r="AB2480" s="2">
        <v>1583600000</v>
      </c>
      <c r="AC2480" s="2">
        <v>3360480000</v>
      </c>
      <c r="AD2480" s="2">
        <v>6045180000</v>
      </c>
      <c r="AE2480" s="2">
        <v>6933160000</v>
      </c>
      <c r="AF2480" s="2">
        <v>6935470000</v>
      </c>
    </row>
    <row r="2481" spans="1:32">
      <c r="A2481" t="s">
        <v>8085</v>
      </c>
      <c r="B2481" t="s">
        <v>19</v>
      </c>
      <c r="C2481" s="2">
        <v>7571120</v>
      </c>
      <c r="D2481" s="2">
        <v>7752000</v>
      </c>
      <c r="E2481" s="2">
        <v>7735850</v>
      </c>
      <c r="F2481">
        <v>55749.8</v>
      </c>
      <c r="G2481">
        <v>55652.9</v>
      </c>
      <c r="H2481">
        <v>55556</v>
      </c>
      <c r="I2481">
        <v>55426.8</v>
      </c>
      <c r="J2481">
        <v>55329.9</v>
      </c>
      <c r="K2481">
        <v>55233</v>
      </c>
      <c r="L2481">
        <v>55136.1</v>
      </c>
      <c r="M2481">
        <v>55039.199999999997</v>
      </c>
      <c r="N2481">
        <v>54942.3</v>
      </c>
      <c r="O2481">
        <v>54942.3</v>
      </c>
      <c r="P2481">
        <v>54974.6</v>
      </c>
      <c r="Q2481">
        <v>54974.6</v>
      </c>
      <c r="R2481">
        <v>55006.9</v>
      </c>
      <c r="S2481">
        <v>55006.9</v>
      </c>
      <c r="T2481">
        <v>55039.199999999997</v>
      </c>
      <c r="U2481">
        <v>55039.199999999997</v>
      </c>
      <c r="V2481">
        <v>55071.5</v>
      </c>
      <c r="W2481">
        <v>55071.5</v>
      </c>
      <c r="X2481">
        <v>55071.5</v>
      </c>
      <c r="Y2481">
        <v>55103.8</v>
      </c>
      <c r="Z2481">
        <v>55103.8</v>
      </c>
      <c r="AA2481">
        <v>94122.2</v>
      </c>
      <c r="AB2481" s="2">
        <v>2217720</v>
      </c>
      <c r="AC2481" s="2">
        <v>4706110</v>
      </c>
      <c r="AD2481" s="2">
        <v>8465830</v>
      </c>
      <c r="AE2481" s="2">
        <v>9709380</v>
      </c>
      <c r="AF2481" s="2">
        <v>9712610</v>
      </c>
    </row>
    <row r="2482" spans="1:32">
      <c r="A2482" t="s">
        <v>8086</v>
      </c>
      <c r="B2482" t="s">
        <v>19</v>
      </c>
      <c r="C2482" s="2">
        <v>5156800</v>
      </c>
      <c r="D2482" s="2">
        <v>5280000</v>
      </c>
      <c r="E2482" s="2">
        <v>5269000</v>
      </c>
      <c r="F2482">
        <v>37972</v>
      </c>
      <c r="G2482">
        <v>37906</v>
      </c>
      <c r="H2482">
        <v>37840</v>
      </c>
      <c r="I2482">
        <v>37752</v>
      </c>
      <c r="J2482">
        <v>37686</v>
      </c>
      <c r="K2482">
        <v>37620</v>
      </c>
      <c r="L2482">
        <v>37554</v>
      </c>
      <c r="M2482">
        <v>37488</v>
      </c>
      <c r="N2482">
        <v>37422</v>
      </c>
      <c r="O2482">
        <v>37422</v>
      </c>
      <c r="P2482">
        <v>37444</v>
      </c>
      <c r="Q2482">
        <v>37444</v>
      </c>
      <c r="R2482">
        <v>37466</v>
      </c>
      <c r="S2482">
        <v>37466</v>
      </c>
      <c r="T2482">
        <v>37488</v>
      </c>
      <c r="U2482">
        <v>37488</v>
      </c>
      <c r="V2482">
        <v>37510</v>
      </c>
      <c r="W2482">
        <v>37510</v>
      </c>
      <c r="X2482">
        <v>37510</v>
      </c>
      <c r="Y2482">
        <v>37532</v>
      </c>
      <c r="Z2482">
        <v>37532</v>
      </c>
      <c r="AA2482">
        <v>64108</v>
      </c>
      <c r="AB2482" s="2">
        <v>1510520</v>
      </c>
      <c r="AC2482" s="2">
        <v>3205400</v>
      </c>
      <c r="AD2482" s="2">
        <v>5766200</v>
      </c>
      <c r="AE2482" s="2">
        <v>6613200</v>
      </c>
      <c r="AF2482" s="2">
        <v>6615400</v>
      </c>
    </row>
    <row r="2483" spans="1:32">
      <c r="A2483" t="s">
        <v>8087</v>
      </c>
      <c r="B2483" t="s">
        <v>19</v>
      </c>
      <c r="C2483" s="2">
        <v>186043000</v>
      </c>
      <c r="D2483" s="2">
        <v>190488000</v>
      </c>
      <c r="E2483" s="2">
        <v>190091000</v>
      </c>
      <c r="F2483" s="2">
        <v>1369930</v>
      </c>
      <c r="G2483" s="2">
        <v>1367550</v>
      </c>
      <c r="H2483" s="2">
        <v>1365160</v>
      </c>
      <c r="I2483" s="2">
        <v>1361990</v>
      </c>
      <c r="J2483" s="2">
        <v>1359610</v>
      </c>
      <c r="K2483" s="2">
        <v>1357230</v>
      </c>
      <c r="L2483" s="2">
        <v>1354850</v>
      </c>
      <c r="M2483" s="2">
        <v>1352460</v>
      </c>
      <c r="N2483" s="2">
        <v>1350080</v>
      </c>
      <c r="O2483" s="2">
        <v>1350080</v>
      </c>
      <c r="P2483" s="2">
        <v>1350880</v>
      </c>
      <c r="Q2483" s="2">
        <v>1350880</v>
      </c>
      <c r="R2483" s="2">
        <v>1351670</v>
      </c>
      <c r="S2483" s="2">
        <v>1351670</v>
      </c>
      <c r="T2483" s="2">
        <v>1352460</v>
      </c>
      <c r="U2483" s="2">
        <v>1352460</v>
      </c>
      <c r="V2483" s="2">
        <v>1353260</v>
      </c>
      <c r="W2483" s="2">
        <v>1353260</v>
      </c>
      <c r="X2483" s="2">
        <v>1353260</v>
      </c>
      <c r="Y2483" s="2">
        <v>1354050</v>
      </c>
      <c r="Z2483" s="2">
        <v>1354050</v>
      </c>
      <c r="AA2483" s="2">
        <v>2312840</v>
      </c>
      <c r="AB2483" s="2">
        <v>54495400</v>
      </c>
      <c r="AC2483" s="2">
        <v>115642000</v>
      </c>
      <c r="AD2483" s="2">
        <v>208029000</v>
      </c>
      <c r="AE2483" s="2">
        <v>238586000</v>
      </c>
      <c r="AF2483" s="2">
        <v>238666000</v>
      </c>
    </row>
    <row r="2484" spans="1:32">
      <c r="A2484" t="s">
        <v>8088</v>
      </c>
      <c r="B2484" t="s">
        <v>19</v>
      </c>
      <c r="C2484" s="2">
        <v>39308900</v>
      </c>
      <c r="D2484" s="2">
        <v>40248000</v>
      </c>
      <c r="E2484" s="2">
        <v>40164200</v>
      </c>
      <c r="F2484">
        <v>289450</v>
      </c>
      <c r="G2484">
        <v>288947</v>
      </c>
      <c r="H2484">
        <v>288444</v>
      </c>
      <c r="I2484">
        <v>287773</v>
      </c>
      <c r="J2484">
        <v>287270</v>
      </c>
      <c r="K2484">
        <v>286767</v>
      </c>
      <c r="L2484">
        <v>286264</v>
      </c>
      <c r="M2484">
        <v>285761</v>
      </c>
      <c r="N2484">
        <v>285258</v>
      </c>
      <c r="O2484">
        <v>285258</v>
      </c>
      <c r="P2484">
        <v>285425</v>
      </c>
      <c r="Q2484">
        <v>285425</v>
      </c>
      <c r="R2484">
        <v>285593</v>
      </c>
      <c r="S2484">
        <v>285593</v>
      </c>
      <c r="T2484">
        <v>285761</v>
      </c>
      <c r="U2484">
        <v>285761</v>
      </c>
      <c r="V2484">
        <v>285928</v>
      </c>
      <c r="W2484">
        <v>285928</v>
      </c>
      <c r="X2484">
        <v>285928</v>
      </c>
      <c r="Y2484">
        <v>286096</v>
      </c>
      <c r="Z2484">
        <v>286096</v>
      </c>
      <c r="AA2484">
        <v>488678</v>
      </c>
      <c r="AB2484" s="2">
        <v>11514300</v>
      </c>
      <c r="AC2484" s="2">
        <v>24433900</v>
      </c>
      <c r="AD2484" s="2">
        <v>43954200</v>
      </c>
      <c r="AE2484" s="2">
        <v>50410600</v>
      </c>
      <c r="AF2484" s="2">
        <v>50427400</v>
      </c>
    </row>
    <row r="2485" spans="1:32">
      <c r="A2485" t="s">
        <v>8089</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8090</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8091</v>
      </c>
      <c r="B2487" t="s">
        <v>19</v>
      </c>
      <c r="C2487" s="2">
        <v>52362000</v>
      </c>
      <c r="D2487" s="2">
        <v>53619000</v>
      </c>
      <c r="E2487" s="2">
        <v>50111800</v>
      </c>
      <c r="F2487" s="2">
        <v>50621600</v>
      </c>
      <c r="G2487" s="2">
        <v>51184200</v>
      </c>
      <c r="H2487" s="2">
        <v>51729200</v>
      </c>
      <c r="I2487" s="2">
        <v>52221400</v>
      </c>
      <c r="J2487" s="2">
        <v>52652100</v>
      </c>
      <c r="K2487" s="2">
        <v>53030100</v>
      </c>
      <c r="L2487" s="2">
        <v>53337700</v>
      </c>
      <c r="M2487" s="2">
        <v>53566300</v>
      </c>
      <c r="N2487" s="2">
        <v>53733300</v>
      </c>
      <c r="O2487" s="2">
        <v>53926600</v>
      </c>
      <c r="P2487" s="2">
        <v>54040900</v>
      </c>
      <c r="Q2487" s="2">
        <v>54067300</v>
      </c>
      <c r="R2487" s="2">
        <v>54040900</v>
      </c>
      <c r="S2487" s="2">
        <v>54014600</v>
      </c>
      <c r="T2487" s="2">
        <v>53988200</v>
      </c>
      <c r="U2487" s="2">
        <v>53961800</v>
      </c>
      <c r="V2487" s="2">
        <v>53935400</v>
      </c>
      <c r="W2487" s="2">
        <v>53917900</v>
      </c>
      <c r="X2487" s="2">
        <v>53882700</v>
      </c>
      <c r="Y2487" s="2">
        <v>53856300</v>
      </c>
      <c r="Z2487" s="2">
        <v>53830000</v>
      </c>
      <c r="AA2487" s="2">
        <v>53794800</v>
      </c>
      <c r="AB2487" s="2">
        <v>53768400</v>
      </c>
      <c r="AC2487" s="2">
        <v>53742100</v>
      </c>
      <c r="AD2487" s="2">
        <v>53706900</v>
      </c>
      <c r="AE2487" s="2">
        <v>53680500</v>
      </c>
      <c r="AF2487" s="2">
        <v>53663000</v>
      </c>
    </row>
    <row r="2488" spans="1:32">
      <c r="A2488" t="s">
        <v>8092</v>
      </c>
      <c r="B2488" t="s">
        <v>19</v>
      </c>
      <c r="C2488" s="2">
        <v>1775010000</v>
      </c>
      <c r="D2488" s="2">
        <v>1817620000</v>
      </c>
      <c r="E2488" s="2">
        <v>1698730000</v>
      </c>
      <c r="F2488" s="2">
        <v>1716010000</v>
      </c>
      <c r="G2488" s="2">
        <v>1735080000</v>
      </c>
      <c r="H2488" s="2">
        <v>1753550000</v>
      </c>
      <c r="I2488" s="2">
        <v>1770240000</v>
      </c>
      <c r="J2488" s="2">
        <v>1784840000</v>
      </c>
      <c r="K2488" s="2">
        <v>1797650000</v>
      </c>
      <c r="L2488" s="2">
        <v>1808080000</v>
      </c>
      <c r="M2488" s="2">
        <v>1815830000</v>
      </c>
      <c r="N2488" s="2">
        <v>1821490000</v>
      </c>
      <c r="O2488" s="2">
        <v>1828050000</v>
      </c>
      <c r="P2488" s="2">
        <v>1831920000</v>
      </c>
      <c r="Q2488" s="2">
        <v>1832810000</v>
      </c>
      <c r="R2488" s="2">
        <v>1831920000</v>
      </c>
      <c r="S2488" s="2">
        <v>1831030000</v>
      </c>
      <c r="T2488" s="2">
        <v>1830130000</v>
      </c>
      <c r="U2488" s="2">
        <v>1829240000</v>
      </c>
      <c r="V2488" s="2">
        <v>1828340000</v>
      </c>
      <c r="W2488" s="2">
        <v>1827750000</v>
      </c>
      <c r="X2488" s="2">
        <v>1826560000</v>
      </c>
      <c r="Y2488" s="2">
        <v>1825660000</v>
      </c>
      <c r="Z2488" s="2">
        <v>1824770000</v>
      </c>
      <c r="AA2488" s="2">
        <v>1823580000</v>
      </c>
      <c r="AB2488" s="2">
        <v>1822680000</v>
      </c>
      <c r="AC2488" s="2">
        <v>1821790000</v>
      </c>
      <c r="AD2488" s="2">
        <v>1820600000</v>
      </c>
      <c r="AE2488" s="2">
        <v>1819700000</v>
      </c>
      <c r="AF2488" s="2">
        <v>1819110000</v>
      </c>
    </row>
    <row r="2489" spans="1:32">
      <c r="A2489" t="s">
        <v>8093</v>
      </c>
      <c r="B2489" t="s">
        <v>19</v>
      </c>
      <c r="C2489" s="2">
        <v>5132490000</v>
      </c>
      <c r="D2489" s="2">
        <v>5255700000</v>
      </c>
      <c r="E2489" s="2">
        <v>4911920000</v>
      </c>
      <c r="F2489" s="2">
        <v>4961900000</v>
      </c>
      <c r="G2489" s="2">
        <v>5017040000</v>
      </c>
      <c r="H2489" s="2">
        <v>5070460000</v>
      </c>
      <c r="I2489" s="2">
        <v>5118710000</v>
      </c>
      <c r="J2489" s="2">
        <v>5160920000</v>
      </c>
      <c r="K2489" s="2">
        <v>5197970000</v>
      </c>
      <c r="L2489" s="2">
        <v>5228130000</v>
      </c>
      <c r="M2489" s="2">
        <v>5250530000</v>
      </c>
      <c r="N2489" s="2">
        <v>5266900000</v>
      </c>
      <c r="O2489" s="2">
        <v>5285850000</v>
      </c>
      <c r="P2489" s="2">
        <v>5297060000</v>
      </c>
      <c r="Q2489" s="2">
        <v>5299640000</v>
      </c>
      <c r="R2489" s="2">
        <v>5297060000</v>
      </c>
      <c r="S2489" s="2">
        <v>5294470000</v>
      </c>
      <c r="T2489" s="2">
        <v>5291890000</v>
      </c>
      <c r="U2489" s="2">
        <v>5289300000</v>
      </c>
      <c r="V2489" s="2">
        <v>5286720000</v>
      </c>
      <c r="W2489" s="2">
        <v>5284990000</v>
      </c>
      <c r="X2489" s="2">
        <v>5281550000</v>
      </c>
      <c r="Y2489" s="2">
        <v>5278960000</v>
      </c>
      <c r="Z2489" s="2">
        <v>5276380000</v>
      </c>
      <c r="AA2489" s="2">
        <v>5272930000</v>
      </c>
      <c r="AB2489" s="2">
        <v>5270350000</v>
      </c>
      <c r="AC2489" s="2">
        <v>5267760000</v>
      </c>
      <c r="AD2489" s="2">
        <v>5264310000</v>
      </c>
      <c r="AE2489" s="2">
        <v>5261730000</v>
      </c>
      <c r="AF2489" s="2">
        <v>5260010000</v>
      </c>
    </row>
    <row r="2490" spans="1:32">
      <c r="A2490" t="s">
        <v>8094</v>
      </c>
      <c r="B2490" t="s">
        <v>19</v>
      </c>
      <c r="C2490" s="2">
        <v>1831300000</v>
      </c>
      <c r="D2490" s="2">
        <v>1875260000</v>
      </c>
      <c r="E2490" s="2">
        <v>1752600000</v>
      </c>
      <c r="F2490" s="2">
        <v>1770430000</v>
      </c>
      <c r="G2490" s="2">
        <v>1790110000</v>
      </c>
      <c r="H2490" s="2">
        <v>1809170000</v>
      </c>
      <c r="I2490" s="2">
        <v>1826380000</v>
      </c>
      <c r="J2490" s="2">
        <v>1841450000</v>
      </c>
      <c r="K2490" s="2">
        <v>1854660000</v>
      </c>
      <c r="L2490" s="2">
        <v>1865420000</v>
      </c>
      <c r="M2490" s="2">
        <v>1873420000</v>
      </c>
      <c r="N2490" s="2">
        <v>1879260000</v>
      </c>
      <c r="O2490" s="2">
        <v>1886020000</v>
      </c>
      <c r="P2490" s="2">
        <v>1890020000</v>
      </c>
      <c r="Q2490" s="2">
        <v>1890940000</v>
      </c>
      <c r="R2490" s="2">
        <v>1890020000</v>
      </c>
      <c r="S2490" s="2">
        <v>1889100000</v>
      </c>
      <c r="T2490" s="2">
        <v>1888170000</v>
      </c>
      <c r="U2490" s="2">
        <v>1887250000</v>
      </c>
      <c r="V2490" s="2">
        <v>1886330000</v>
      </c>
      <c r="W2490" s="2">
        <v>1885710000</v>
      </c>
      <c r="X2490" s="2">
        <v>1884480000</v>
      </c>
      <c r="Y2490" s="2">
        <v>1883560000</v>
      </c>
      <c r="Z2490" s="2">
        <v>1882640000</v>
      </c>
      <c r="AA2490" s="2">
        <v>1881410000</v>
      </c>
      <c r="AB2490" s="2">
        <v>1880490000</v>
      </c>
      <c r="AC2490" s="2">
        <v>1879570000</v>
      </c>
      <c r="AD2490" s="2">
        <v>1878340000</v>
      </c>
      <c r="AE2490" s="2">
        <v>1877410000</v>
      </c>
      <c r="AF2490" s="2">
        <v>1876800000</v>
      </c>
    </row>
    <row r="2491" spans="1:32">
      <c r="A2491" t="s">
        <v>8095</v>
      </c>
      <c r="B2491" t="s">
        <v>19</v>
      </c>
      <c r="C2491" s="2">
        <v>550784000</v>
      </c>
      <c r="D2491" s="2">
        <v>564006000</v>
      </c>
      <c r="E2491" s="2">
        <v>527114000</v>
      </c>
      <c r="F2491" s="2">
        <v>532477000</v>
      </c>
      <c r="G2491" s="2">
        <v>538395000</v>
      </c>
      <c r="H2491" s="2">
        <v>544127000</v>
      </c>
      <c r="I2491" s="2">
        <v>549305000</v>
      </c>
      <c r="J2491" s="2">
        <v>553835000</v>
      </c>
      <c r="K2491" s="2">
        <v>557811000</v>
      </c>
      <c r="L2491" s="2">
        <v>561047000</v>
      </c>
      <c r="M2491" s="2">
        <v>563451000</v>
      </c>
      <c r="N2491" s="2">
        <v>565208000</v>
      </c>
      <c r="O2491" s="2">
        <v>567242000</v>
      </c>
      <c r="P2491" s="2">
        <v>568444000</v>
      </c>
      <c r="Q2491" s="2">
        <v>568721000</v>
      </c>
      <c r="R2491" s="2">
        <v>568444000</v>
      </c>
      <c r="S2491" s="2">
        <v>568167000</v>
      </c>
      <c r="T2491" s="2">
        <v>567889000</v>
      </c>
      <c r="U2491" s="2">
        <v>567612000</v>
      </c>
      <c r="V2491" s="2">
        <v>567335000</v>
      </c>
      <c r="W2491" s="2">
        <v>567150000</v>
      </c>
      <c r="X2491" s="2">
        <v>566780000</v>
      </c>
      <c r="Y2491" s="2">
        <v>566502000</v>
      </c>
      <c r="Z2491" s="2">
        <v>566225000</v>
      </c>
      <c r="AA2491" s="2">
        <v>565855000</v>
      </c>
      <c r="AB2491" s="2">
        <v>565578000</v>
      </c>
      <c r="AC2491" s="2">
        <v>565300000</v>
      </c>
      <c r="AD2491" s="2">
        <v>564931000</v>
      </c>
      <c r="AE2491" s="2">
        <v>564653000</v>
      </c>
      <c r="AF2491" s="2">
        <v>564468000</v>
      </c>
    </row>
    <row r="2492" spans="1:32">
      <c r="A2492" t="s">
        <v>8096</v>
      </c>
      <c r="B2492" t="s">
        <v>19</v>
      </c>
      <c r="C2492" s="2">
        <v>13739500000</v>
      </c>
      <c r="D2492" s="2">
        <v>14069300000</v>
      </c>
      <c r="E2492" s="2">
        <v>13149000000</v>
      </c>
      <c r="F2492" s="2">
        <v>13282800000</v>
      </c>
      <c r="G2492" s="2">
        <v>13430400000</v>
      </c>
      <c r="H2492" s="2">
        <v>13573400000</v>
      </c>
      <c r="I2492" s="2">
        <v>13702600000</v>
      </c>
      <c r="J2492" s="2">
        <v>13815600000</v>
      </c>
      <c r="K2492" s="2">
        <v>13914800000</v>
      </c>
      <c r="L2492" s="2">
        <v>13995500000</v>
      </c>
      <c r="M2492" s="2">
        <v>14055400000</v>
      </c>
      <c r="N2492" s="2">
        <v>14099300000</v>
      </c>
      <c r="O2492" s="2">
        <v>14150000000</v>
      </c>
      <c r="P2492" s="2">
        <v>14180000000</v>
      </c>
      <c r="Q2492" s="2">
        <v>14186900000</v>
      </c>
      <c r="R2492" s="2">
        <v>14180000000</v>
      </c>
      <c r="S2492" s="2">
        <v>14173100000</v>
      </c>
      <c r="T2492" s="2">
        <v>14166200000</v>
      </c>
      <c r="U2492" s="2">
        <v>14159200000</v>
      </c>
      <c r="V2492" s="2">
        <v>14152300000</v>
      </c>
      <c r="W2492" s="2">
        <v>14147700000</v>
      </c>
      <c r="X2492" s="2">
        <v>14138500000</v>
      </c>
      <c r="Y2492" s="2">
        <v>14131600000</v>
      </c>
      <c r="Z2492" s="2">
        <v>14124600000</v>
      </c>
      <c r="AA2492" s="2">
        <v>14115400000</v>
      </c>
      <c r="AB2492" s="2">
        <v>14108500000</v>
      </c>
      <c r="AC2492" s="2">
        <v>14101600000</v>
      </c>
      <c r="AD2492" s="2">
        <v>14092300000</v>
      </c>
      <c r="AE2492" s="2">
        <v>14085400000</v>
      </c>
      <c r="AF2492" s="2">
        <v>14080800000</v>
      </c>
    </row>
    <row r="2493" spans="1:32">
      <c r="A2493" t="s">
        <v>8097</v>
      </c>
      <c r="B2493" t="s">
        <v>19</v>
      </c>
      <c r="C2493" s="2">
        <v>19241100</v>
      </c>
      <c r="D2493" s="2">
        <v>19703000</v>
      </c>
      <c r="E2493" s="2">
        <v>18414200</v>
      </c>
      <c r="F2493" s="2">
        <v>18601600</v>
      </c>
      <c r="G2493" s="2">
        <v>18808300</v>
      </c>
      <c r="H2493" s="2">
        <v>19008600</v>
      </c>
      <c r="I2493" s="2">
        <v>19189400</v>
      </c>
      <c r="J2493" s="2">
        <v>19347700</v>
      </c>
      <c r="K2493" s="2">
        <v>19486600</v>
      </c>
      <c r="L2493" s="2">
        <v>19599600</v>
      </c>
      <c r="M2493" s="2">
        <v>19683600</v>
      </c>
      <c r="N2493" s="2">
        <v>19745000</v>
      </c>
      <c r="O2493" s="2">
        <v>19816000</v>
      </c>
      <c r="P2493" s="2">
        <v>19858000</v>
      </c>
      <c r="Q2493" s="2">
        <v>19867700</v>
      </c>
      <c r="R2493" s="2">
        <v>19858000</v>
      </c>
      <c r="S2493" s="2">
        <v>19848400</v>
      </c>
      <c r="T2493" s="2">
        <v>19838700</v>
      </c>
      <c r="U2493" s="2">
        <v>19829000</v>
      </c>
      <c r="V2493" s="2">
        <v>19819300</v>
      </c>
      <c r="W2493" s="2">
        <v>19812800</v>
      </c>
      <c r="X2493" s="2">
        <v>19799900</v>
      </c>
      <c r="Y2493" s="2">
        <v>19790200</v>
      </c>
      <c r="Z2493" s="2">
        <v>19780500</v>
      </c>
      <c r="AA2493" s="2">
        <v>19767600</v>
      </c>
      <c r="AB2493" s="2">
        <v>19757900</v>
      </c>
      <c r="AC2493" s="2">
        <v>19748200</v>
      </c>
      <c r="AD2493" s="2">
        <v>19735300</v>
      </c>
      <c r="AE2493" s="2">
        <v>19725600</v>
      </c>
      <c r="AF2493" s="2">
        <v>19719200</v>
      </c>
    </row>
    <row r="2494" spans="1:32">
      <c r="A2494" t="s">
        <v>8098</v>
      </c>
      <c r="B2494" t="s">
        <v>19</v>
      </c>
      <c r="C2494" s="2">
        <v>13105400</v>
      </c>
      <c r="D2494" s="2">
        <v>13420000</v>
      </c>
      <c r="E2494" s="2">
        <v>12542200</v>
      </c>
      <c r="F2494" s="2">
        <v>12669800</v>
      </c>
      <c r="G2494" s="2">
        <v>12810600</v>
      </c>
      <c r="H2494" s="2">
        <v>12947000</v>
      </c>
      <c r="I2494" s="2">
        <v>13070200</v>
      </c>
      <c r="J2494" s="2">
        <v>13178000</v>
      </c>
      <c r="K2494" s="2">
        <v>13272600</v>
      </c>
      <c r="L2494" s="2">
        <v>13349600</v>
      </c>
      <c r="M2494" s="2">
        <v>13406800</v>
      </c>
      <c r="N2494" s="2">
        <v>13448600</v>
      </c>
      <c r="O2494" s="2">
        <v>13497000</v>
      </c>
      <c r="P2494" s="2">
        <v>13525600</v>
      </c>
      <c r="Q2494" s="2">
        <v>13532200</v>
      </c>
      <c r="R2494" s="2">
        <v>13525600</v>
      </c>
      <c r="S2494" s="2">
        <v>13519000</v>
      </c>
      <c r="T2494" s="2">
        <v>13512400</v>
      </c>
      <c r="U2494" s="2">
        <v>13505800</v>
      </c>
      <c r="V2494" s="2">
        <v>13499200</v>
      </c>
      <c r="W2494" s="2">
        <v>13494800</v>
      </c>
      <c r="X2494" s="2">
        <v>13486000</v>
      </c>
      <c r="Y2494" s="2">
        <v>13479400</v>
      </c>
      <c r="Z2494" s="2">
        <v>13472800</v>
      </c>
      <c r="AA2494" s="2">
        <v>13464000</v>
      </c>
      <c r="AB2494" s="2">
        <v>13457400</v>
      </c>
      <c r="AC2494" s="2">
        <v>13450800</v>
      </c>
      <c r="AD2494" s="2">
        <v>13442000</v>
      </c>
      <c r="AE2494" s="2">
        <v>13435400</v>
      </c>
      <c r="AF2494" s="2">
        <v>13431000</v>
      </c>
    </row>
    <row r="2495" spans="1:32">
      <c r="A2495" t="s">
        <v>8099</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8100</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8101</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8102</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8103</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8104</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8105</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8106</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8107</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8108</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8109</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8110</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8111</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8112</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8113</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8114</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8115</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8116</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8117</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8118</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8119</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8120</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8121</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8122</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8123</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8124</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8125</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8126</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8127</v>
      </c>
      <c r="B2523" t="s">
        <v>19</v>
      </c>
      <c r="C2523" s="2">
        <v>111194000</v>
      </c>
      <c r="D2523" s="2">
        <v>113830000</v>
      </c>
      <c r="E2523" s="2">
        <v>99151200</v>
      </c>
      <c r="F2523" s="2">
        <v>95019900</v>
      </c>
      <c r="G2523" s="2">
        <v>92734500</v>
      </c>
      <c r="H2523" s="2">
        <v>90624900</v>
      </c>
      <c r="I2523" s="2">
        <v>88163700</v>
      </c>
      <c r="J2523" s="2">
        <v>85131200</v>
      </c>
      <c r="K2523" s="2">
        <v>80182400</v>
      </c>
      <c r="L2523" s="2">
        <v>75418200</v>
      </c>
      <c r="M2523" s="2">
        <v>70926500</v>
      </c>
      <c r="N2523" s="2">
        <v>66461200</v>
      </c>
      <c r="O2523" s="2">
        <v>73739300</v>
      </c>
      <c r="P2523" s="2">
        <v>70012400</v>
      </c>
      <c r="Q2523" s="2">
        <v>66575500</v>
      </c>
      <c r="R2523" s="2">
        <v>63059500</v>
      </c>
      <c r="S2523" s="2">
        <v>59517100</v>
      </c>
      <c r="T2523" s="2">
        <v>56185700</v>
      </c>
      <c r="U2523" s="2">
        <v>54295800</v>
      </c>
      <c r="V2523" s="2">
        <v>52784000</v>
      </c>
      <c r="W2523" s="2">
        <v>51316000</v>
      </c>
      <c r="X2523" s="2">
        <v>49681100</v>
      </c>
      <c r="Y2523" s="2">
        <v>47879100</v>
      </c>
      <c r="Z2523" s="2">
        <v>46077200</v>
      </c>
      <c r="AA2523" s="2">
        <v>44714700</v>
      </c>
      <c r="AB2523" s="2">
        <v>43317100</v>
      </c>
      <c r="AC2523" s="2">
        <v>41963500</v>
      </c>
      <c r="AD2523" s="2">
        <v>40636200</v>
      </c>
      <c r="AE2523" s="2">
        <v>39300100</v>
      </c>
      <c r="AF2523" s="2">
        <v>38025500</v>
      </c>
    </row>
    <row r="2524" spans="1:32">
      <c r="A2524" t="s">
        <v>8128</v>
      </c>
      <c r="B2524" t="s">
        <v>19</v>
      </c>
      <c r="C2524" s="2">
        <v>3769320000</v>
      </c>
      <c r="D2524" s="2">
        <v>3858710000</v>
      </c>
      <c r="E2524" s="2">
        <v>3361100000</v>
      </c>
      <c r="F2524" s="2">
        <v>3221060000</v>
      </c>
      <c r="G2524" s="2">
        <v>3143580000</v>
      </c>
      <c r="H2524" s="2">
        <v>3072070000</v>
      </c>
      <c r="I2524" s="2">
        <v>2988640000</v>
      </c>
      <c r="J2524" s="2">
        <v>2885840000</v>
      </c>
      <c r="K2524" s="2">
        <v>2718080000</v>
      </c>
      <c r="L2524" s="2">
        <v>2556580000</v>
      </c>
      <c r="M2524" s="2">
        <v>2404320000</v>
      </c>
      <c r="N2524" s="2">
        <v>2252950000</v>
      </c>
      <c r="O2524" s="2">
        <v>2499670000</v>
      </c>
      <c r="P2524" s="2">
        <v>2373330000</v>
      </c>
      <c r="Q2524" s="2">
        <v>2256820000</v>
      </c>
      <c r="R2524" s="2">
        <v>2137640000</v>
      </c>
      <c r="S2524" s="2">
        <v>2017550000</v>
      </c>
      <c r="T2524" s="2">
        <v>1904620000</v>
      </c>
      <c r="U2524" s="2">
        <v>1840560000</v>
      </c>
      <c r="V2524" s="2">
        <v>1789310000</v>
      </c>
      <c r="W2524" s="2">
        <v>1739550000</v>
      </c>
      <c r="X2524" s="2">
        <v>1684130000</v>
      </c>
      <c r="Y2524" s="2">
        <v>1623040000</v>
      </c>
      <c r="Z2524" s="2">
        <v>1561960000</v>
      </c>
      <c r="AA2524" s="2">
        <v>1515770000</v>
      </c>
      <c r="AB2524" s="2">
        <v>1468400000</v>
      </c>
      <c r="AC2524" s="2">
        <v>1422510000</v>
      </c>
      <c r="AD2524" s="2">
        <v>1377520000</v>
      </c>
      <c r="AE2524" s="2">
        <v>1332220000</v>
      </c>
      <c r="AF2524" s="2">
        <v>1289020000</v>
      </c>
    </row>
    <row r="2525" spans="1:32">
      <c r="A2525" t="s">
        <v>8129</v>
      </c>
      <c r="B2525" t="s">
        <v>19</v>
      </c>
      <c r="C2525" s="2">
        <v>10899100000</v>
      </c>
      <c r="D2525" s="2">
        <v>11157600000</v>
      </c>
      <c r="E2525" s="2">
        <v>9718740000</v>
      </c>
      <c r="F2525" s="2">
        <v>9313790000</v>
      </c>
      <c r="G2525" s="2">
        <v>9089770000</v>
      </c>
      <c r="H2525" s="2">
        <v>8882990000</v>
      </c>
      <c r="I2525" s="2">
        <v>8641750000</v>
      </c>
      <c r="J2525" s="2">
        <v>8344500000</v>
      </c>
      <c r="K2525" s="2">
        <v>7859420000</v>
      </c>
      <c r="L2525" s="2">
        <v>7392440000</v>
      </c>
      <c r="M2525" s="2">
        <v>6952170000</v>
      </c>
      <c r="N2525" s="2">
        <v>6514480000</v>
      </c>
      <c r="O2525" s="2">
        <v>7227880000</v>
      </c>
      <c r="P2525" s="2">
        <v>6862560000</v>
      </c>
      <c r="Q2525" s="2">
        <v>6525680000</v>
      </c>
      <c r="R2525" s="2">
        <v>6181050000</v>
      </c>
      <c r="S2525" s="2">
        <v>5833830000</v>
      </c>
      <c r="T2525" s="2">
        <v>5507280000</v>
      </c>
      <c r="U2525" s="2">
        <v>5322040000</v>
      </c>
      <c r="V2525" s="2">
        <v>5173850000</v>
      </c>
      <c r="W2525" s="2">
        <v>5029960000</v>
      </c>
      <c r="X2525" s="2">
        <v>4869710000</v>
      </c>
      <c r="Y2525" s="2">
        <v>4693080000</v>
      </c>
      <c r="Z2525" s="2">
        <v>4516450000</v>
      </c>
      <c r="AA2525" s="2">
        <v>4382910000</v>
      </c>
      <c r="AB2525" s="2">
        <v>4245920000</v>
      </c>
      <c r="AC2525" s="2">
        <v>4113230000</v>
      </c>
      <c r="AD2525" s="2">
        <v>3983130000</v>
      </c>
      <c r="AE2525" s="2">
        <v>3852170000</v>
      </c>
      <c r="AF2525" s="2">
        <v>3727240000</v>
      </c>
    </row>
    <row r="2526" spans="1:32">
      <c r="A2526" t="s">
        <v>8130</v>
      </c>
      <c r="B2526" t="s">
        <v>19</v>
      </c>
      <c r="C2526" s="2">
        <v>3888860000</v>
      </c>
      <c r="D2526" s="2">
        <v>3981090000</v>
      </c>
      <c r="E2526" s="2">
        <v>3467700000</v>
      </c>
      <c r="F2526" s="2">
        <v>3323210000</v>
      </c>
      <c r="G2526" s="2">
        <v>3243280000</v>
      </c>
      <c r="H2526" s="2">
        <v>3169500000</v>
      </c>
      <c r="I2526" s="2">
        <v>3083420000</v>
      </c>
      <c r="J2526" s="2">
        <v>2977360000</v>
      </c>
      <c r="K2526" s="2">
        <v>2804290000</v>
      </c>
      <c r="L2526" s="2">
        <v>2637660000</v>
      </c>
      <c r="M2526" s="2">
        <v>2480570000</v>
      </c>
      <c r="N2526" s="2">
        <v>2324400000</v>
      </c>
      <c r="O2526" s="2">
        <v>2578950000</v>
      </c>
      <c r="P2526" s="2">
        <v>2448600000</v>
      </c>
      <c r="Q2526" s="2">
        <v>2328400000</v>
      </c>
      <c r="R2526" s="2">
        <v>2205430000</v>
      </c>
      <c r="S2526" s="2">
        <v>2081540000</v>
      </c>
      <c r="T2526" s="2">
        <v>1965030000</v>
      </c>
      <c r="U2526" s="2">
        <v>1898930000</v>
      </c>
      <c r="V2526" s="2">
        <v>1846060000</v>
      </c>
      <c r="W2526" s="2">
        <v>1794720000</v>
      </c>
      <c r="X2526" s="2">
        <v>1737540000</v>
      </c>
      <c r="Y2526" s="2">
        <v>1674520000</v>
      </c>
      <c r="Z2526" s="2">
        <v>1611500000</v>
      </c>
      <c r="AA2526" s="2">
        <v>1563850000</v>
      </c>
      <c r="AB2526" s="2">
        <v>1514970000</v>
      </c>
      <c r="AC2526" s="2">
        <v>1467620000</v>
      </c>
      <c r="AD2526" s="2">
        <v>1421200000</v>
      </c>
      <c r="AE2526" s="2">
        <v>1374470000</v>
      </c>
      <c r="AF2526" s="2">
        <v>1329900000</v>
      </c>
    </row>
    <row r="2527" spans="1:32">
      <c r="A2527" t="s">
        <v>8131</v>
      </c>
      <c r="B2527" t="s">
        <v>19</v>
      </c>
      <c r="C2527" s="2">
        <v>1169620000</v>
      </c>
      <c r="D2527" s="2">
        <v>1197360000</v>
      </c>
      <c r="E2527" s="2">
        <v>1042950000</v>
      </c>
      <c r="F2527" s="2">
        <v>999493000</v>
      </c>
      <c r="G2527" s="2">
        <v>975453000</v>
      </c>
      <c r="H2527" s="2">
        <v>953263000</v>
      </c>
      <c r="I2527" s="2">
        <v>927374000</v>
      </c>
      <c r="J2527" s="2">
        <v>895475000</v>
      </c>
      <c r="K2527" s="2">
        <v>843420000</v>
      </c>
      <c r="L2527" s="2">
        <v>793307000</v>
      </c>
      <c r="M2527" s="2">
        <v>746060000</v>
      </c>
      <c r="N2527" s="2">
        <v>699090000</v>
      </c>
      <c r="O2527" s="2">
        <v>775647000</v>
      </c>
      <c r="P2527" s="2">
        <v>736444000</v>
      </c>
      <c r="Q2527" s="2">
        <v>700292000</v>
      </c>
      <c r="R2527" s="2">
        <v>663308000</v>
      </c>
      <c r="S2527" s="2">
        <v>626047000</v>
      </c>
      <c r="T2527" s="2">
        <v>591004000</v>
      </c>
      <c r="U2527" s="2">
        <v>571125000</v>
      </c>
      <c r="V2527" s="2">
        <v>555222000</v>
      </c>
      <c r="W2527" s="2">
        <v>539781000</v>
      </c>
      <c r="X2527" s="2">
        <v>522584000</v>
      </c>
      <c r="Y2527" s="2">
        <v>503630000</v>
      </c>
      <c r="Z2527" s="2">
        <v>484675000</v>
      </c>
      <c r="AA2527" s="2">
        <v>470344000</v>
      </c>
      <c r="AB2527" s="2">
        <v>455643000</v>
      </c>
      <c r="AC2527" s="2">
        <v>441404000</v>
      </c>
      <c r="AD2527" s="2">
        <v>427443000</v>
      </c>
      <c r="AE2527" s="2">
        <v>413389000</v>
      </c>
      <c r="AF2527" s="2">
        <v>399982000</v>
      </c>
    </row>
    <row r="2528" spans="1:32">
      <c r="A2528" t="s">
        <v>8132</v>
      </c>
      <c r="B2528" t="s">
        <v>19</v>
      </c>
      <c r="C2528" s="2">
        <v>29176500000</v>
      </c>
      <c r="D2528" s="2">
        <v>29868400000</v>
      </c>
      <c r="E2528" s="2">
        <v>26016600000</v>
      </c>
      <c r="F2528" s="2">
        <v>24932600000</v>
      </c>
      <c r="G2528" s="2">
        <v>24332900000</v>
      </c>
      <c r="H2528" s="2">
        <v>23779400000</v>
      </c>
      <c r="I2528" s="2">
        <v>23133600000</v>
      </c>
      <c r="J2528" s="2">
        <v>22337900000</v>
      </c>
      <c r="K2528" s="2">
        <v>21039300000</v>
      </c>
      <c r="L2528" s="2">
        <v>19789300000</v>
      </c>
      <c r="M2528" s="2">
        <v>18610700000</v>
      </c>
      <c r="N2528" s="2">
        <v>17439000000</v>
      </c>
      <c r="O2528" s="2">
        <v>19348700000</v>
      </c>
      <c r="P2528" s="2">
        <v>18370800000</v>
      </c>
      <c r="Q2528" s="2">
        <v>17469000000</v>
      </c>
      <c r="R2528" s="2">
        <v>16546400000</v>
      </c>
      <c r="S2528" s="2">
        <v>15616900000</v>
      </c>
      <c r="T2528" s="2">
        <v>14742800000</v>
      </c>
      <c r="U2528" s="2">
        <v>14246900000</v>
      </c>
      <c r="V2528" s="2">
        <v>13850200000</v>
      </c>
      <c r="W2528" s="2">
        <v>13465000000</v>
      </c>
      <c r="X2528" s="2">
        <v>13036000000</v>
      </c>
      <c r="Y2528" s="2">
        <v>12563200000</v>
      </c>
      <c r="Z2528" s="2">
        <v>12090400000</v>
      </c>
      <c r="AA2528" s="2">
        <v>11732900000</v>
      </c>
      <c r="AB2528" s="2">
        <v>11366100000</v>
      </c>
      <c r="AC2528" s="2">
        <v>11010900000</v>
      </c>
      <c r="AD2528" s="2">
        <v>10662700000</v>
      </c>
      <c r="AE2528" s="2">
        <v>10312100000</v>
      </c>
      <c r="AF2528" s="2">
        <v>9977660000</v>
      </c>
    </row>
    <row r="2529" spans="1:32">
      <c r="A2529" t="s">
        <v>8133</v>
      </c>
      <c r="B2529" t="s">
        <v>19</v>
      </c>
      <c r="C2529" s="2">
        <v>40859500</v>
      </c>
      <c r="D2529" s="2">
        <v>41828500</v>
      </c>
      <c r="E2529" s="2">
        <v>36434400</v>
      </c>
      <c r="F2529" s="2">
        <v>34916300</v>
      </c>
      <c r="G2529" s="2">
        <v>34076500</v>
      </c>
      <c r="H2529" s="2">
        <v>33301300</v>
      </c>
      <c r="I2529" s="2">
        <v>32396900</v>
      </c>
      <c r="J2529" s="2">
        <v>31282600</v>
      </c>
      <c r="K2529" s="2">
        <v>29464100</v>
      </c>
      <c r="L2529" s="2">
        <v>27713400</v>
      </c>
      <c r="M2529" s="2">
        <v>26062900</v>
      </c>
      <c r="N2529" s="2">
        <v>24422000</v>
      </c>
      <c r="O2529" s="2">
        <v>27096500</v>
      </c>
      <c r="P2529" s="2">
        <v>25727000</v>
      </c>
      <c r="Q2529" s="2">
        <v>24464000</v>
      </c>
      <c r="R2529" s="2">
        <v>23172000</v>
      </c>
      <c r="S2529" s="2">
        <v>21870300</v>
      </c>
      <c r="T2529" s="2">
        <v>20646200</v>
      </c>
      <c r="U2529" s="2">
        <v>19951700</v>
      </c>
      <c r="V2529" s="2">
        <v>19396200</v>
      </c>
      <c r="W2529" s="2">
        <v>18856700</v>
      </c>
      <c r="X2529" s="2">
        <v>18256000</v>
      </c>
      <c r="Y2529" s="2">
        <v>17593800</v>
      </c>
      <c r="Z2529" s="2">
        <v>16931700</v>
      </c>
      <c r="AA2529" s="2">
        <v>16431000</v>
      </c>
      <c r="AB2529" s="2">
        <v>15917400</v>
      </c>
      <c r="AC2529" s="2">
        <v>15420000</v>
      </c>
      <c r="AD2529" s="2">
        <v>14932300</v>
      </c>
      <c r="AE2529" s="2">
        <v>14441300</v>
      </c>
      <c r="AF2529" s="2">
        <v>13973000</v>
      </c>
    </row>
    <row r="2530" spans="1:32">
      <c r="A2530" t="s">
        <v>8134</v>
      </c>
      <c r="B2530" t="s">
        <v>19</v>
      </c>
      <c r="C2530" s="2">
        <v>27830000</v>
      </c>
      <c r="D2530" s="2">
        <v>28490000</v>
      </c>
      <c r="E2530" s="2">
        <v>24816000</v>
      </c>
      <c r="F2530" s="2">
        <v>23782000</v>
      </c>
      <c r="G2530" s="2">
        <v>23210000</v>
      </c>
      <c r="H2530" s="2">
        <v>22682000</v>
      </c>
      <c r="I2530" s="2">
        <v>22066000</v>
      </c>
      <c r="J2530" s="2">
        <v>21307000</v>
      </c>
      <c r="K2530" s="2">
        <v>20068400</v>
      </c>
      <c r="L2530" s="2">
        <v>18876000</v>
      </c>
      <c r="M2530" s="2">
        <v>17751800</v>
      </c>
      <c r="N2530" s="2">
        <v>16634200</v>
      </c>
      <c r="O2530" s="2">
        <v>18455800</v>
      </c>
      <c r="P2530" s="2">
        <v>17523000</v>
      </c>
      <c r="Q2530" s="2">
        <v>16662800</v>
      </c>
      <c r="R2530" s="2">
        <v>15782800</v>
      </c>
      <c r="S2530" s="2">
        <v>14896200</v>
      </c>
      <c r="T2530" s="2">
        <v>14062400</v>
      </c>
      <c r="U2530" s="2">
        <v>13589400</v>
      </c>
      <c r="V2530" s="2">
        <v>13211000</v>
      </c>
      <c r="W2530" s="2">
        <v>12843600</v>
      </c>
      <c r="X2530" s="2">
        <v>12434400</v>
      </c>
      <c r="Y2530" s="2">
        <v>11983400</v>
      </c>
      <c r="Z2530" s="2">
        <v>11532400</v>
      </c>
      <c r="AA2530" s="2">
        <v>11191400</v>
      </c>
      <c r="AB2530" s="2">
        <v>10841600</v>
      </c>
      <c r="AC2530" s="2">
        <v>10502800</v>
      </c>
      <c r="AD2530" s="2">
        <v>10170600</v>
      </c>
      <c r="AE2530" s="2">
        <v>9836200</v>
      </c>
      <c r="AF2530" s="2">
        <v>9517200</v>
      </c>
    </row>
    <row r="2531" spans="1:32">
      <c r="A2531" t="s">
        <v>8135</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8136</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8137</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8138</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8139</v>
      </c>
      <c r="B2535" t="s">
        <v>19</v>
      </c>
      <c r="C2535" s="2">
        <v>33355100</v>
      </c>
      <c r="D2535" s="2">
        <v>108933000</v>
      </c>
      <c r="E2535" s="2">
        <v>96211300</v>
      </c>
      <c r="F2535" s="2">
        <v>91974300</v>
      </c>
      <c r="G2535" s="2">
        <v>89901400</v>
      </c>
      <c r="H2535" s="2">
        <v>89126400</v>
      </c>
      <c r="I2535" s="2">
        <v>87165000</v>
      </c>
      <c r="J2535" s="2">
        <v>84291600</v>
      </c>
      <c r="K2535" s="2">
        <v>81455800</v>
      </c>
      <c r="L2535" s="2">
        <v>77815900</v>
      </c>
      <c r="M2535" s="2">
        <v>74458300</v>
      </c>
      <c r="N2535" s="2">
        <v>71945300</v>
      </c>
      <c r="O2535" s="2">
        <v>70429300</v>
      </c>
      <c r="P2535" s="2">
        <v>69003100</v>
      </c>
      <c r="Q2535" s="2">
        <v>67721800</v>
      </c>
      <c r="R2535" s="2">
        <v>66385800</v>
      </c>
      <c r="S2535" s="2">
        <v>65427000</v>
      </c>
      <c r="T2535" s="2">
        <v>63933800</v>
      </c>
      <c r="U2535" s="2">
        <v>62140500</v>
      </c>
      <c r="V2535" s="2">
        <v>60699100</v>
      </c>
      <c r="W2535" s="2">
        <v>59644900</v>
      </c>
      <c r="X2535" s="2">
        <v>58747000</v>
      </c>
      <c r="Y2535" s="2">
        <v>57598900</v>
      </c>
      <c r="Z2535" s="2">
        <v>56322400</v>
      </c>
      <c r="AA2535" s="2">
        <v>54940000</v>
      </c>
      <c r="AB2535" s="2">
        <v>53744500</v>
      </c>
      <c r="AC2535" s="2">
        <v>52677400</v>
      </c>
      <c r="AD2535" s="2">
        <v>51377000</v>
      </c>
      <c r="AE2535" s="2">
        <v>50255200</v>
      </c>
      <c r="AF2535" s="2">
        <v>49576900</v>
      </c>
    </row>
    <row r="2536" spans="1:32">
      <c r="A2536" t="s">
        <v>8140</v>
      </c>
      <c r="B2536" t="s">
        <v>19</v>
      </c>
      <c r="C2536" s="2">
        <v>1130700000</v>
      </c>
      <c r="D2536" s="2">
        <v>3692700000</v>
      </c>
      <c r="E2536" s="2">
        <v>3261440000</v>
      </c>
      <c r="F2536" s="2">
        <v>3117810000</v>
      </c>
      <c r="G2536" s="2">
        <v>3047550000</v>
      </c>
      <c r="H2536" s="2">
        <v>3021270000</v>
      </c>
      <c r="I2536" s="2">
        <v>2954780000</v>
      </c>
      <c r="J2536" s="2">
        <v>2857380000</v>
      </c>
      <c r="K2536" s="2">
        <v>2761250000</v>
      </c>
      <c r="L2536" s="2">
        <v>2637860000</v>
      </c>
      <c r="M2536" s="2">
        <v>2524040000</v>
      </c>
      <c r="N2536" s="2">
        <v>2438860000</v>
      </c>
      <c r="O2536" s="2">
        <v>2387470000</v>
      </c>
      <c r="P2536" s="2">
        <v>2339120000</v>
      </c>
      <c r="Q2536" s="2">
        <v>2295690000</v>
      </c>
      <c r="R2536" s="2">
        <v>2250400000</v>
      </c>
      <c r="S2536" s="2">
        <v>2217890000</v>
      </c>
      <c r="T2536" s="2">
        <v>2167280000</v>
      </c>
      <c r="U2536" s="2">
        <v>2106490000</v>
      </c>
      <c r="V2536" s="2">
        <v>2057620000</v>
      </c>
      <c r="W2536" s="2">
        <v>2021890000</v>
      </c>
      <c r="X2536" s="2">
        <v>1991450000</v>
      </c>
      <c r="Y2536" s="2">
        <v>1952530000</v>
      </c>
      <c r="Z2536" s="2">
        <v>1909260000</v>
      </c>
      <c r="AA2536" s="2">
        <v>1862400000</v>
      </c>
      <c r="AB2536" s="2">
        <v>1821870000</v>
      </c>
      <c r="AC2536" s="2">
        <v>1785700000</v>
      </c>
      <c r="AD2536" s="2">
        <v>1741620000</v>
      </c>
      <c r="AE2536" s="2">
        <v>1703590000</v>
      </c>
      <c r="AF2536" s="2">
        <v>1680590000</v>
      </c>
    </row>
    <row r="2537" spans="1:32">
      <c r="A2537" t="s">
        <v>8141</v>
      </c>
      <c r="B2537" t="s">
        <v>19</v>
      </c>
      <c r="C2537" s="2">
        <v>3269440000</v>
      </c>
      <c r="D2537" s="2">
        <v>10677600000</v>
      </c>
      <c r="E2537" s="2">
        <v>9430570000</v>
      </c>
      <c r="F2537" s="2">
        <v>9015260000</v>
      </c>
      <c r="G2537" s="2">
        <v>8812080000</v>
      </c>
      <c r="H2537" s="2">
        <v>8736110000</v>
      </c>
      <c r="I2537" s="2">
        <v>8543850000</v>
      </c>
      <c r="J2537" s="2">
        <v>8262210000</v>
      </c>
      <c r="K2537" s="2">
        <v>7984250000</v>
      </c>
      <c r="L2537" s="2">
        <v>7627460000</v>
      </c>
      <c r="M2537" s="2">
        <v>7298350000</v>
      </c>
      <c r="N2537" s="2">
        <v>7052030000</v>
      </c>
      <c r="O2537" s="2">
        <v>6903430000</v>
      </c>
      <c r="P2537" s="2">
        <v>6763640000</v>
      </c>
      <c r="Q2537" s="2">
        <v>6638050000</v>
      </c>
      <c r="R2537" s="2">
        <v>6507090000</v>
      </c>
      <c r="S2537" s="2">
        <v>6413110000</v>
      </c>
      <c r="T2537" s="2">
        <v>6266750000</v>
      </c>
      <c r="U2537" s="2">
        <v>6090980000</v>
      </c>
      <c r="V2537" s="2">
        <v>5949690000</v>
      </c>
      <c r="W2537" s="2">
        <v>5846350000</v>
      </c>
      <c r="X2537" s="2">
        <v>5758340000</v>
      </c>
      <c r="Y2537" s="2">
        <v>5645810000</v>
      </c>
      <c r="Z2537" s="2">
        <v>5520690000</v>
      </c>
      <c r="AA2537" s="2">
        <v>5385180000</v>
      </c>
      <c r="AB2537" s="2">
        <v>5268000000</v>
      </c>
      <c r="AC2537" s="2">
        <v>5163400000</v>
      </c>
      <c r="AD2537" s="2">
        <v>5035940000</v>
      </c>
      <c r="AE2537" s="2">
        <v>4925980000</v>
      </c>
      <c r="AF2537" s="2">
        <v>4859490000</v>
      </c>
    </row>
    <row r="2538" spans="1:32">
      <c r="A2538" t="s">
        <v>8142</v>
      </c>
      <c r="B2538" t="s">
        <v>19</v>
      </c>
      <c r="C2538" s="2">
        <v>1166560000</v>
      </c>
      <c r="D2538" s="2">
        <v>3809810000</v>
      </c>
      <c r="E2538" s="2">
        <v>3364880000</v>
      </c>
      <c r="F2538" s="2">
        <v>3216690000</v>
      </c>
      <c r="G2538" s="2">
        <v>3144200000</v>
      </c>
      <c r="H2538" s="2">
        <v>3117090000</v>
      </c>
      <c r="I2538" s="2">
        <v>3048490000</v>
      </c>
      <c r="J2538" s="2">
        <v>2948000000</v>
      </c>
      <c r="K2538" s="2">
        <v>2848820000</v>
      </c>
      <c r="L2538" s="2">
        <v>2721520000</v>
      </c>
      <c r="M2538" s="2">
        <v>2604090000</v>
      </c>
      <c r="N2538" s="2">
        <v>2516200000</v>
      </c>
      <c r="O2538" s="2">
        <v>2463180000</v>
      </c>
      <c r="P2538" s="2">
        <v>2413300000</v>
      </c>
      <c r="Q2538" s="2">
        <v>2368490000</v>
      </c>
      <c r="R2538" s="2">
        <v>2321770000</v>
      </c>
      <c r="S2538" s="2">
        <v>2288230000</v>
      </c>
      <c r="T2538" s="2">
        <v>2236010000</v>
      </c>
      <c r="U2538" s="2">
        <v>2173290000</v>
      </c>
      <c r="V2538" s="2">
        <v>2122880000</v>
      </c>
      <c r="W2538" s="2">
        <v>2086010000</v>
      </c>
      <c r="X2538" s="2">
        <v>2054610000</v>
      </c>
      <c r="Y2538" s="2">
        <v>2014450000</v>
      </c>
      <c r="Z2538" s="2">
        <v>1969810000</v>
      </c>
      <c r="AA2538" s="2">
        <v>1921460000</v>
      </c>
      <c r="AB2538" s="2">
        <v>1879650000</v>
      </c>
      <c r="AC2538" s="2">
        <v>1842330000</v>
      </c>
      <c r="AD2538" s="2">
        <v>1796850000</v>
      </c>
      <c r="AE2538" s="2">
        <v>1757620000</v>
      </c>
      <c r="AF2538" s="2">
        <v>1733890000</v>
      </c>
    </row>
    <row r="2539" spans="1:32">
      <c r="A2539" t="s">
        <v>8143</v>
      </c>
      <c r="B2539" t="s">
        <v>19</v>
      </c>
      <c r="C2539" s="2">
        <v>350855000</v>
      </c>
      <c r="D2539" s="2">
        <v>1145840000</v>
      </c>
      <c r="E2539" s="2">
        <v>1012020000</v>
      </c>
      <c r="F2539" s="2">
        <v>967457000</v>
      </c>
      <c r="G2539" s="2">
        <v>945653000</v>
      </c>
      <c r="H2539" s="2">
        <v>937500000</v>
      </c>
      <c r="I2539" s="2">
        <v>916868000</v>
      </c>
      <c r="J2539" s="2">
        <v>886644000</v>
      </c>
      <c r="K2539" s="2">
        <v>856815000</v>
      </c>
      <c r="L2539" s="2">
        <v>818528000</v>
      </c>
      <c r="M2539" s="2">
        <v>783210000</v>
      </c>
      <c r="N2539" s="2">
        <v>756776000</v>
      </c>
      <c r="O2539" s="2">
        <v>740830000</v>
      </c>
      <c r="P2539" s="2">
        <v>725828000</v>
      </c>
      <c r="Q2539" s="2">
        <v>712350000</v>
      </c>
      <c r="R2539" s="2">
        <v>698297000</v>
      </c>
      <c r="S2539" s="2">
        <v>688211000</v>
      </c>
      <c r="T2539" s="2">
        <v>672505000</v>
      </c>
      <c r="U2539" s="2">
        <v>653642000</v>
      </c>
      <c r="V2539" s="2">
        <v>638480000</v>
      </c>
      <c r="W2539" s="2">
        <v>627391000</v>
      </c>
      <c r="X2539" s="2">
        <v>617946000</v>
      </c>
      <c r="Y2539" s="2">
        <v>605870000</v>
      </c>
      <c r="Z2539" s="2">
        <v>592443000</v>
      </c>
      <c r="AA2539" s="2">
        <v>577901000</v>
      </c>
      <c r="AB2539" s="2">
        <v>565326000</v>
      </c>
      <c r="AC2539" s="2">
        <v>554102000</v>
      </c>
      <c r="AD2539" s="2">
        <v>540423000</v>
      </c>
      <c r="AE2539" s="2">
        <v>528623000</v>
      </c>
      <c r="AF2539" s="2">
        <v>521488000</v>
      </c>
    </row>
    <row r="2540" spans="1:32">
      <c r="A2540" t="s">
        <v>8144</v>
      </c>
      <c r="B2540" t="s">
        <v>19</v>
      </c>
      <c r="C2540" s="2">
        <v>8752160000</v>
      </c>
      <c r="D2540" s="2">
        <v>28583400000</v>
      </c>
      <c r="E2540" s="2">
        <v>25245200000</v>
      </c>
      <c r="F2540" s="2">
        <v>24133500000</v>
      </c>
      <c r="G2540" s="2">
        <v>23589600000</v>
      </c>
      <c r="H2540" s="2">
        <v>23386200000</v>
      </c>
      <c r="I2540" s="2">
        <v>22871500000</v>
      </c>
      <c r="J2540" s="2">
        <v>22117600000</v>
      </c>
      <c r="K2540" s="2">
        <v>21373500000</v>
      </c>
      <c r="L2540" s="2">
        <v>20418400000</v>
      </c>
      <c r="M2540" s="2">
        <v>19537400000</v>
      </c>
      <c r="N2540" s="2">
        <v>18878000000</v>
      </c>
      <c r="O2540" s="2">
        <v>18480200000</v>
      </c>
      <c r="P2540" s="2">
        <v>18106000000</v>
      </c>
      <c r="Q2540" s="2">
        <v>17769800000</v>
      </c>
      <c r="R2540" s="2">
        <v>17419200000</v>
      </c>
      <c r="S2540" s="2">
        <v>17167600000</v>
      </c>
      <c r="T2540" s="2">
        <v>16775800000</v>
      </c>
      <c r="U2540" s="2">
        <v>16305300000</v>
      </c>
      <c r="V2540" s="2">
        <v>15927100000</v>
      </c>
      <c r="W2540" s="2">
        <v>15650400000</v>
      </c>
      <c r="X2540" s="2">
        <v>15414800000</v>
      </c>
      <c r="Y2540" s="2">
        <v>15113600000</v>
      </c>
      <c r="Z2540" s="2">
        <v>14778600000</v>
      </c>
      <c r="AA2540" s="2">
        <v>14415900000</v>
      </c>
      <c r="AB2540" s="2">
        <v>14102200000</v>
      </c>
      <c r="AC2540" s="2">
        <v>13822200000</v>
      </c>
      <c r="AD2540" s="2">
        <v>13481000000</v>
      </c>
      <c r="AE2540" s="2">
        <v>13186600000</v>
      </c>
      <c r="AF2540" s="2">
        <v>13008700000</v>
      </c>
    </row>
    <row r="2541" spans="1:32">
      <c r="A2541" t="s">
        <v>8145</v>
      </c>
      <c r="B2541" t="s">
        <v>19</v>
      </c>
      <c r="C2541" s="2">
        <v>12256800</v>
      </c>
      <c r="D2541" s="2">
        <v>40029000</v>
      </c>
      <c r="E2541" s="2">
        <v>35354100</v>
      </c>
      <c r="F2541" s="2">
        <v>33797200</v>
      </c>
      <c r="G2541" s="2">
        <v>33035500</v>
      </c>
      <c r="H2541" s="2">
        <v>32750700</v>
      </c>
      <c r="I2541" s="2">
        <v>32029900</v>
      </c>
      <c r="J2541" s="2">
        <v>30974000</v>
      </c>
      <c r="K2541" s="2">
        <v>29932000</v>
      </c>
      <c r="L2541" s="2">
        <v>28594500</v>
      </c>
      <c r="M2541" s="2">
        <v>27360700</v>
      </c>
      <c r="N2541" s="2">
        <v>26437200</v>
      </c>
      <c r="O2541" s="2">
        <v>25880200</v>
      </c>
      <c r="P2541" s="2">
        <v>25356100</v>
      </c>
      <c r="Q2541" s="2">
        <v>24885300</v>
      </c>
      <c r="R2541" s="2">
        <v>24394300</v>
      </c>
      <c r="S2541" s="2">
        <v>24042000</v>
      </c>
      <c r="T2541" s="2">
        <v>23493300</v>
      </c>
      <c r="U2541" s="2">
        <v>22834400</v>
      </c>
      <c r="V2541" s="2">
        <v>22304700</v>
      </c>
      <c r="W2541" s="2">
        <v>21917300</v>
      </c>
      <c r="X2541" s="2">
        <v>21587300</v>
      </c>
      <c r="Y2541" s="2">
        <v>21165500</v>
      </c>
      <c r="Z2541" s="2">
        <v>20696400</v>
      </c>
      <c r="AA2541" s="2">
        <v>20188400</v>
      </c>
      <c r="AB2541" s="2">
        <v>19749100</v>
      </c>
      <c r="AC2541" s="2">
        <v>19357000</v>
      </c>
      <c r="AD2541" s="2">
        <v>18879200</v>
      </c>
      <c r="AE2541" s="2">
        <v>18466900</v>
      </c>
      <c r="AF2541" s="2">
        <v>18217700</v>
      </c>
    </row>
    <row r="2542" spans="1:32">
      <c r="A2542" t="s">
        <v>8146</v>
      </c>
      <c r="B2542" t="s">
        <v>19</v>
      </c>
      <c r="C2542" s="2">
        <v>8348260</v>
      </c>
      <c r="D2542" s="2">
        <v>27264300</v>
      </c>
      <c r="E2542" s="2">
        <v>24080200</v>
      </c>
      <c r="F2542" s="2">
        <v>23019700</v>
      </c>
      <c r="G2542" s="2">
        <v>22500900</v>
      </c>
      <c r="H2542" s="2">
        <v>22307000</v>
      </c>
      <c r="I2542" s="2">
        <v>21816000</v>
      </c>
      <c r="J2542" s="2">
        <v>21096900</v>
      </c>
      <c r="K2542" s="2">
        <v>20387100</v>
      </c>
      <c r="L2542" s="2">
        <v>19476100</v>
      </c>
      <c r="M2542" s="2">
        <v>18635800</v>
      </c>
      <c r="N2542" s="2">
        <v>18006800</v>
      </c>
      <c r="O2542" s="2">
        <v>17627400</v>
      </c>
      <c r="P2542" s="2">
        <v>17270400</v>
      </c>
      <c r="Q2542" s="2">
        <v>16949700</v>
      </c>
      <c r="R2542" s="2">
        <v>16615300</v>
      </c>
      <c r="S2542" s="2">
        <v>16375400</v>
      </c>
      <c r="T2542" s="2">
        <v>16001600</v>
      </c>
      <c r="U2542" s="2">
        <v>15552800</v>
      </c>
      <c r="V2542" s="2">
        <v>15192000</v>
      </c>
      <c r="W2542" s="2">
        <v>14928200</v>
      </c>
      <c r="X2542" s="2">
        <v>14703500</v>
      </c>
      <c r="Y2542" s="2">
        <v>14416100</v>
      </c>
      <c r="Z2542" s="2">
        <v>14096600</v>
      </c>
      <c r="AA2542" s="2">
        <v>13750600</v>
      </c>
      <c r="AB2542" s="2">
        <v>13451400</v>
      </c>
      <c r="AC2542" s="2">
        <v>13184300</v>
      </c>
      <c r="AD2542" s="2">
        <v>12858900</v>
      </c>
      <c r="AE2542" s="2">
        <v>12578100</v>
      </c>
      <c r="AF2542" s="2">
        <v>12408300</v>
      </c>
    </row>
    <row r="2543" spans="1:32">
      <c r="A2543" t="s">
        <v>8147</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8148</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8149</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8150</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8151</v>
      </c>
      <c r="B2547" t="s">
        <v>19</v>
      </c>
      <c r="C2547" s="2">
        <v>2862020</v>
      </c>
      <c r="D2547" s="2">
        <v>2930590</v>
      </c>
      <c r="E2547" s="2">
        <v>2630850</v>
      </c>
      <c r="F2547" s="2">
        <v>2658970</v>
      </c>
      <c r="G2547" s="2">
        <v>2693260</v>
      </c>
      <c r="H2547" s="2">
        <v>2744240</v>
      </c>
      <c r="I2547" s="2">
        <v>2801370</v>
      </c>
      <c r="J2547" s="2">
        <v>2854990</v>
      </c>
      <c r="K2547" s="2">
        <v>2901580</v>
      </c>
      <c r="L2547" s="2">
        <v>2939380</v>
      </c>
      <c r="M2547" s="2">
        <v>2972780</v>
      </c>
      <c r="N2547" s="2">
        <v>3011450</v>
      </c>
      <c r="O2547" s="2">
        <v>3052770</v>
      </c>
      <c r="P2547" s="2">
        <v>3089680</v>
      </c>
      <c r="Q2547" s="2">
        <v>3124840</v>
      </c>
      <c r="R2547" s="2">
        <v>3157370</v>
      </c>
      <c r="S2547" s="2">
        <v>3193410</v>
      </c>
      <c r="T2547" s="2">
        <v>3232960</v>
      </c>
      <c r="U2547" s="2">
        <v>3271640</v>
      </c>
      <c r="V2547" s="2">
        <v>3315590</v>
      </c>
      <c r="W2547" s="2">
        <v>3363930</v>
      </c>
      <c r="X2547" s="2">
        <v>3414040</v>
      </c>
      <c r="Y2547" s="2">
        <v>3465020</v>
      </c>
      <c r="Z2547" s="2">
        <v>3515120</v>
      </c>
      <c r="AA2547" s="2">
        <v>3562590</v>
      </c>
      <c r="AB2547" s="2">
        <v>3611810</v>
      </c>
      <c r="AC2547" s="2">
        <v>3663670</v>
      </c>
      <c r="AD2547" s="2">
        <v>3713770</v>
      </c>
      <c r="AE2547" s="2">
        <v>3757720</v>
      </c>
      <c r="AF2547" s="2">
        <v>3813980</v>
      </c>
    </row>
    <row r="2548" spans="1:32">
      <c r="A2548" t="s">
        <v>8152</v>
      </c>
      <c r="B2548" t="s">
        <v>19</v>
      </c>
      <c r="C2548" s="2">
        <v>97019000</v>
      </c>
      <c r="D2548" s="2">
        <v>99343200</v>
      </c>
      <c r="E2548" s="2">
        <v>89182400</v>
      </c>
      <c r="F2548" s="2">
        <v>90135900</v>
      </c>
      <c r="G2548" s="2">
        <v>91298000</v>
      </c>
      <c r="H2548" s="2">
        <v>93026200</v>
      </c>
      <c r="I2548" s="2">
        <v>94963000</v>
      </c>
      <c r="J2548" s="2">
        <v>96780700</v>
      </c>
      <c r="K2548" s="2">
        <v>98359900</v>
      </c>
      <c r="L2548" s="2">
        <v>99641200</v>
      </c>
      <c r="M2548" s="2">
        <v>100773000</v>
      </c>
      <c r="N2548" s="2">
        <v>102085000</v>
      </c>
      <c r="O2548" s="2">
        <v>103485000</v>
      </c>
      <c r="P2548" s="2">
        <v>104736000</v>
      </c>
      <c r="Q2548" s="2">
        <v>105928000</v>
      </c>
      <c r="R2548" s="2">
        <v>107031000</v>
      </c>
      <c r="S2548" s="2">
        <v>108253000</v>
      </c>
      <c r="T2548" s="2">
        <v>109593000</v>
      </c>
      <c r="U2548" s="2">
        <v>110904000</v>
      </c>
      <c r="V2548" s="2">
        <v>112394000</v>
      </c>
      <c r="W2548" s="2">
        <v>114033000</v>
      </c>
      <c r="X2548" s="2">
        <v>115732000</v>
      </c>
      <c r="Y2548" s="2">
        <v>117460000</v>
      </c>
      <c r="Z2548" s="2">
        <v>119158000</v>
      </c>
      <c r="AA2548" s="2">
        <v>120767000</v>
      </c>
      <c r="AB2548" s="2">
        <v>122436000</v>
      </c>
      <c r="AC2548" s="2">
        <v>124194000</v>
      </c>
      <c r="AD2548" s="2">
        <v>125892000</v>
      </c>
      <c r="AE2548" s="2">
        <v>127382000</v>
      </c>
      <c r="AF2548" s="2">
        <v>129289000</v>
      </c>
    </row>
    <row r="2549" spans="1:32">
      <c r="A2549" t="s">
        <v>8153</v>
      </c>
      <c r="B2549" t="s">
        <v>19</v>
      </c>
      <c r="C2549" s="2">
        <v>280534000</v>
      </c>
      <c r="D2549" s="2">
        <v>287254000</v>
      </c>
      <c r="E2549" s="2">
        <v>257874000</v>
      </c>
      <c r="F2549" s="2">
        <v>260631000</v>
      </c>
      <c r="G2549" s="2">
        <v>263991000</v>
      </c>
      <c r="H2549" s="2">
        <v>268988000</v>
      </c>
      <c r="I2549" s="2">
        <v>274589000</v>
      </c>
      <c r="J2549" s="2">
        <v>279844000</v>
      </c>
      <c r="K2549" s="2">
        <v>284411000</v>
      </c>
      <c r="L2549" s="2">
        <v>288116000</v>
      </c>
      <c r="M2549" s="2">
        <v>291390000</v>
      </c>
      <c r="N2549" s="2">
        <v>295181000</v>
      </c>
      <c r="O2549" s="2">
        <v>299230000</v>
      </c>
      <c r="P2549" s="2">
        <v>302849000</v>
      </c>
      <c r="Q2549" s="2">
        <v>306295000</v>
      </c>
      <c r="R2549" s="2">
        <v>309483000</v>
      </c>
      <c r="S2549" s="2">
        <v>313016000</v>
      </c>
      <c r="T2549" s="2">
        <v>316893000</v>
      </c>
      <c r="U2549" s="2">
        <v>320684000</v>
      </c>
      <c r="V2549" s="2">
        <v>324992000</v>
      </c>
      <c r="W2549" s="2">
        <v>329730000</v>
      </c>
      <c r="X2549" s="2">
        <v>334642000</v>
      </c>
      <c r="Y2549" s="2">
        <v>339639000</v>
      </c>
      <c r="Z2549" s="2">
        <v>344550000</v>
      </c>
      <c r="AA2549" s="2">
        <v>349202000</v>
      </c>
      <c r="AB2549" s="2">
        <v>354027000</v>
      </c>
      <c r="AC2549" s="2">
        <v>359111000</v>
      </c>
      <c r="AD2549" s="2">
        <v>364022000</v>
      </c>
      <c r="AE2549" s="2">
        <v>368330000</v>
      </c>
      <c r="AF2549" s="2">
        <v>373844000</v>
      </c>
    </row>
    <row r="2550" spans="1:32">
      <c r="A2550" t="s">
        <v>8154</v>
      </c>
      <c r="B2550" t="s">
        <v>19</v>
      </c>
      <c r="C2550" s="2">
        <v>100096000</v>
      </c>
      <c r="D2550" s="2">
        <v>102494000</v>
      </c>
      <c r="E2550" s="2">
        <v>92010800</v>
      </c>
      <c r="F2550" s="2">
        <v>92994500</v>
      </c>
      <c r="G2550" s="2">
        <v>94193500</v>
      </c>
      <c r="H2550" s="2">
        <v>95976500</v>
      </c>
      <c r="I2550" s="2">
        <v>97974800</v>
      </c>
      <c r="J2550" s="2">
        <v>99850000</v>
      </c>
      <c r="K2550" s="2">
        <v>101479000</v>
      </c>
      <c r="L2550" s="2">
        <v>102801000</v>
      </c>
      <c r="M2550" s="2">
        <v>103969000</v>
      </c>
      <c r="N2550" s="2">
        <v>105322000</v>
      </c>
      <c r="O2550" s="2">
        <v>106767000</v>
      </c>
      <c r="P2550" s="2">
        <v>108058000</v>
      </c>
      <c r="Q2550" s="2">
        <v>109288000</v>
      </c>
      <c r="R2550" s="2">
        <v>110425000</v>
      </c>
      <c r="S2550" s="2">
        <v>111686000</v>
      </c>
      <c r="T2550" s="2">
        <v>113069000</v>
      </c>
      <c r="U2550" s="2">
        <v>114422000</v>
      </c>
      <c r="V2550" s="2">
        <v>115959000</v>
      </c>
      <c r="W2550" s="2">
        <v>117650000</v>
      </c>
      <c r="X2550" s="2">
        <v>119402000</v>
      </c>
      <c r="Y2550" s="2">
        <v>121185000</v>
      </c>
      <c r="Z2550" s="2">
        <v>122937000</v>
      </c>
      <c r="AA2550" s="2">
        <v>124597000</v>
      </c>
      <c r="AB2550" s="2">
        <v>126319000</v>
      </c>
      <c r="AC2550" s="2">
        <v>128133000</v>
      </c>
      <c r="AD2550" s="2">
        <v>129885000</v>
      </c>
      <c r="AE2550" s="2">
        <v>131422000</v>
      </c>
      <c r="AF2550" s="2">
        <v>133390000</v>
      </c>
    </row>
    <row r="2551" spans="1:32">
      <c r="A2551" t="s">
        <v>8155</v>
      </c>
      <c r="B2551" t="s">
        <v>19</v>
      </c>
      <c r="C2551" s="2">
        <v>30105000</v>
      </c>
      <c r="D2551" s="2">
        <v>30826200</v>
      </c>
      <c r="E2551" s="2">
        <v>27673300</v>
      </c>
      <c r="F2551" s="2">
        <v>27969100</v>
      </c>
      <c r="G2551" s="2">
        <v>28329700</v>
      </c>
      <c r="H2551" s="2">
        <v>28866000</v>
      </c>
      <c r="I2551" s="2">
        <v>29467000</v>
      </c>
      <c r="J2551" s="2">
        <v>30031000</v>
      </c>
      <c r="K2551" s="2">
        <v>30521000</v>
      </c>
      <c r="L2551" s="2">
        <v>30918600</v>
      </c>
      <c r="M2551" s="2">
        <v>31270000</v>
      </c>
      <c r="N2551" s="2">
        <v>31676800</v>
      </c>
      <c r="O2551" s="2">
        <v>32111400</v>
      </c>
      <c r="P2551" s="2">
        <v>32499700</v>
      </c>
      <c r="Q2551" s="2">
        <v>32869500</v>
      </c>
      <c r="R2551" s="2">
        <v>33211600</v>
      </c>
      <c r="S2551" s="2">
        <v>33590700</v>
      </c>
      <c r="T2551" s="2">
        <v>34006800</v>
      </c>
      <c r="U2551" s="2">
        <v>34413600</v>
      </c>
      <c r="V2551" s="2">
        <v>34875900</v>
      </c>
      <c r="W2551" s="2">
        <v>35384400</v>
      </c>
      <c r="X2551" s="2">
        <v>35911500</v>
      </c>
      <c r="Y2551" s="2">
        <v>36447700</v>
      </c>
      <c r="Z2551" s="2">
        <v>36974800</v>
      </c>
      <c r="AA2551" s="2">
        <v>37474000</v>
      </c>
      <c r="AB2551" s="2">
        <v>37991800</v>
      </c>
      <c r="AC2551" s="2">
        <v>38537300</v>
      </c>
      <c r="AD2551" s="2">
        <v>39064300</v>
      </c>
      <c r="AE2551" s="2">
        <v>39526600</v>
      </c>
      <c r="AF2551" s="2">
        <v>40118400</v>
      </c>
    </row>
    <row r="2552" spans="1:32">
      <c r="A2552" t="s">
        <v>8156</v>
      </c>
      <c r="B2552" t="s">
        <v>19</v>
      </c>
      <c r="C2552" s="2">
        <v>750977000</v>
      </c>
      <c r="D2552" s="2">
        <v>768967000</v>
      </c>
      <c r="E2552" s="2">
        <v>690317000</v>
      </c>
      <c r="F2552" s="2">
        <v>697698000</v>
      </c>
      <c r="G2552" s="2">
        <v>706693000</v>
      </c>
      <c r="H2552" s="2">
        <v>720071000</v>
      </c>
      <c r="I2552" s="2">
        <v>735062000</v>
      </c>
      <c r="J2552" s="2">
        <v>749132000</v>
      </c>
      <c r="K2552" s="2">
        <v>761356000</v>
      </c>
      <c r="L2552" s="2">
        <v>771274000</v>
      </c>
      <c r="M2552" s="2">
        <v>780038000</v>
      </c>
      <c r="N2552" s="2">
        <v>790186000</v>
      </c>
      <c r="O2552" s="2">
        <v>801027000</v>
      </c>
      <c r="P2552" s="2">
        <v>810714000</v>
      </c>
      <c r="Q2552" s="2">
        <v>819939000</v>
      </c>
      <c r="R2552" s="2">
        <v>828473000</v>
      </c>
      <c r="S2552" s="2">
        <v>837930000</v>
      </c>
      <c r="T2552" s="2">
        <v>848309000</v>
      </c>
      <c r="U2552" s="2">
        <v>858457000</v>
      </c>
      <c r="V2552" s="2">
        <v>869989000</v>
      </c>
      <c r="W2552" s="2">
        <v>882675000</v>
      </c>
      <c r="X2552" s="2">
        <v>895821000</v>
      </c>
      <c r="Y2552" s="2">
        <v>909199000</v>
      </c>
      <c r="Z2552" s="2">
        <v>922345000</v>
      </c>
      <c r="AA2552" s="2">
        <v>934800000</v>
      </c>
      <c r="AB2552" s="2">
        <v>947716000</v>
      </c>
      <c r="AC2552" s="2">
        <v>961324000</v>
      </c>
      <c r="AD2552" s="2">
        <v>974471000</v>
      </c>
      <c r="AE2552" s="2">
        <v>986003000</v>
      </c>
      <c r="AF2552" s="2">
        <v>1000760000</v>
      </c>
    </row>
    <row r="2553" spans="1:32">
      <c r="A2553" t="s">
        <v>8157</v>
      </c>
      <c r="B2553" t="s">
        <v>19</v>
      </c>
      <c r="C2553" s="2">
        <v>1051690</v>
      </c>
      <c r="D2553" s="2">
        <v>1076880</v>
      </c>
      <c r="E2553">
        <v>966739</v>
      </c>
      <c r="F2553">
        <v>977075</v>
      </c>
      <c r="G2553">
        <v>989672</v>
      </c>
      <c r="H2553" s="2">
        <v>1008410</v>
      </c>
      <c r="I2553" s="2">
        <v>1029400</v>
      </c>
      <c r="J2553" s="2">
        <v>1049100</v>
      </c>
      <c r="K2553" s="2">
        <v>1066220</v>
      </c>
      <c r="L2553" s="2">
        <v>1080110</v>
      </c>
      <c r="M2553" s="2">
        <v>1092390</v>
      </c>
      <c r="N2553" s="2">
        <v>1106600</v>
      </c>
      <c r="O2553" s="2">
        <v>1121780</v>
      </c>
      <c r="P2553" s="2">
        <v>1135340</v>
      </c>
      <c r="Q2553" s="2">
        <v>1148260</v>
      </c>
      <c r="R2553" s="2">
        <v>1160220</v>
      </c>
      <c r="S2553" s="2">
        <v>1173460</v>
      </c>
      <c r="T2553" s="2">
        <v>1187990</v>
      </c>
      <c r="U2553" s="2">
        <v>1202210</v>
      </c>
      <c r="V2553" s="2">
        <v>1218360</v>
      </c>
      <c r="W2553" s="2">
        <v>1236120</v>
      </c>
      <c r="X2553" s="2">
        <v>1254530</v>
      </c>
      <c r="Y2553" s="2">
        <v>1273270</v>
      </c>
      <c r="Z2553" s="2">
        <v>1291680</v>
      </c>
      <c r="AA2553" s="2">
        <v>1309120</v>
      </c>
      <c r="AB2553" s="2">
        <v>1327210</v>
      </c>
      <c r="AC2553" s="2">
        <v>1346260</v>
      </c>
      <c r="AD2553" s="2">
        <v>1364670</v>
      </c>
      <c r="AE2553" s="2">
        <v>1380820</v>
      </c>
      <c r="AF2553" s="2">
        <v>1401500</v>
      </c>
    </row>
    <row r="2554" spans="1:32">
      <c r="A2554" t="s">
        <v>8158</v>
      </c>
      <c r="B2554" t="s">
        <v>19</v>
      </c>
      <c r="C2554">
        <v>716320</v>
      </c>
      <c r="D2554">
        <v>733480</v>
      </c>
      <c r="E2554">
        <v>658460</v>
      </c>
      <c r="F2554">
        <v>665500</v>
      </c>
      <c r="G2554">
        <v>674080</v>
      </c>
      <c r="H2554">
        <v>686840</v>
      </c>
      <c r="I2554">
        <v>701140</v>
      </c>
      <c r="J2554">
        <v>714560</v>
      </c>
      <c r="K2554">
        <v>726220</v>
      </c>
      <c r="L2554">
        <v>735680</v>
      </c>
      <c r="M2554">
        <v>744040</v>
      </c>
      <c r="N2554">
        <v>753720</v>
      </c>
      <c r="O2554">
        <v>764060</v>
      </c>
      <c r="P2554">
        <v>773300</v>
      </c>
      <c r="Q2554">
        <v>782100</v>
      </c>
      <c r="R2554">
        <v>790240</v>
      </c>
      <c r="S2554">
        <v>799260</v>
      </c>
      <c r="T2554">
        <v>809160</v>
      </c>
      <c r="U2554">
        <v>818840</v>
      </c>
      <c r="V2554">
        <v>829840</v>
      </c>
      <c r="W2554">
        <v>841940</v>
      </c>
      <c r="X2554">
        <v>854480</v>
      </c>
      <c r="Y2554">
        <v>867240</v>
      </c>
      <c r="Z2554">
        <v>879780</v>
      </c>
      <c r="AA2554">
        <v>891660</v>
      </c>
      <c r="AB2554">
        <v>903980</v>
      </c>
      <c r="AC2554">
        <v>916960</v>
      </c>
      <c r="AD2554">
        <v>929500</v>
      </c>
      <c r="AE2554">
        <v>940500</v>
      </c>
      <c r="AF2554">
        <v>954580</v>
      </c>
    </row>
    <row r="2555" spans="1:32">
      <c r="A2555" t="s">
        <v>8159</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8160</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8161</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8162</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8163</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8164</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8165</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8166</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8167</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8168</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8169</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8170</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8171</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8172</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8173</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8174</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8175</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8176</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8177</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8178</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8179</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8180</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8181</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8182</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8183</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8184</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8185</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8186</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8187</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8188</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8189</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8190</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8191</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8192</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8193</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8194</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8195</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8196</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8197</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8198</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8199</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8200</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8201</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8202</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8203</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8204</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8205</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8206</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8207</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8208</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8209</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8210</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8211</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8212</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8213</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8214</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8215</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8216</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8217</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8218</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8219</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8220</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8221</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8222</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8223</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8224</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8225</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8226</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8227</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8228</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8229</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8230</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8231</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8232</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8233</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8234</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8235</v>
      </c>
      <c r="B2631" t="s">
        <v>19</v>
      </c>
      <c r="C2631" s="2">
        <v>10389800</v>
      </c>
      <c r="D2631" s="2">
        <v>10635900</v>
      </c>
      <c r="E2631" s="2">
        <v>9554730</v>
      </c>
      <c r="F2631" s="2">
        <v>9669000</v>
      </c>
      <c r="G2631" s="2">
        <v>9792060</v>
      </c>
      <c r="H2631" s="2">
        <v>9985440</v>
      </c>
      <c r="I2631" s="2">
        <v>10196400</v>
      </c>
      <c r="J2631" s="2">
        <v>10398600</v>
      </c>
      <c r="K2631" s="2">
        <v>10574400</v>
      </c>
      <c r="L2631" s="2">
        <v>10723800</v>
      </c>
      <c r="M2631" s="2">
        <v>10846900</v>
      </c>
      <c r="N2631" s="2">
        <v>10996300</v>
      </c>
      <c r="O2631" s="2">
        <v>11145700</v>
      </c>
      <c r="P2631" s="2">
        <v>11277600</v>
      </c>
      <c r="Q2631" s="2">
        <v>11409400</v>
      </c>
      <c r="R2631" s="2">
        <v>11523700</v>
      </c>
      <c r="S2631" s="2">
        <v>11655500</v>
      </c>
      <c r="T2631" s="2">
        <v>11796200</v>
      </c>
      <c r="U2631" s="2">
        <v>11936800</v>
      </c>
      <c r="V2631" s="2">
        <v>12095000</v>
      </c>
      <c r="W2631" s="2">
        <v>12270800</v>
      </c>
      <c r="X2631" s="2">
        <v>12455400</v>
      </c>
      <c r="Y2631" s="2">
        <v>12640000</v>
      </c>
      <c r="Z2631" s="2">
        <v>12815800</v>
      </c>
      <c r="AA2631" s="2">
        <v>12991600</v>
      </c>
      <c r="AB2631" s="2">
        <v>13167400</v>
      </c>
      <c r="AC2631" s="2">
        <v>13360800</v>
      </c>
      <c r="AD2631" s="2">
        <v>13536600</v>
      </c>
      <c r="AE2631" s="2">
        <v>13694800</v>
      </c>
      <c r="AF2631" s="2">
        <v>13897000</v>
      </c>
    </row>
    <row r="2632" spans="1:32">
      <c r="A2632" t="s">
        <v>8236</v>
      </c>
      <c r="B2632" t="s">
        <v>19</v>
      </c>
      <c r="C2632" s="2">
        <v>352201000</v>
      </c>
      <c r="D2632" s="2">
        <v>360544000</v>
      </c>
      <c r="E2632" s="2">
        <v>323893000</v>
      </c>
      <c r="F2632" s="2">
        <v>327767000</v>
      </c>
      <c r="G2632" s="2">
        <v>331939000</v>
      </c>
      <c r="H2632" s="2">
        <v>338494000</v>
      </c>
      <c r="I2632" s="2">
        <v>345645000</v>
      </c>
      <c r="J2632" s="2">
        <v>352499000</v>
      </c>
      <c r="K2632" s="2">
        <v>358458000</v>
      </c>
      <c r="L2632" s="2">
        <v>363523000</v>
      </c>
      <c r="M2632" s="2">
        <v>367695000</v>
      </c>
      <c r="N2632" s="2">
        <v>372760000</v>
      </c>
      <c r="O2632" s="2">
        <v>377826000</v>
      </c>
      <c r="P2632" s="2">
        <v>382296000</v>
      </c>
      <c r="Q2632" s="2">
        <v>386765000</v>
      </c>
      <c r="R2632" s="2">
        <v>390639000</v>
      </c>
      <c r="S2632" s="2">
        <v>395108000</v>
      </c>
      <c r="T2632" s="2">
        <v>399876000</v>
      </c>
      <c r="U2632" s="2">
        <v>404643000</v>
      </c>
      <c r="V2632" s="2">
        <v>410007000</v>
      </c>
      <c r="W2632" s="2">
        <v>415966000</v>
      </c>
      <c r="X2632" s="2">
        <v>422223000</v>
      </c>
      <c r="Y2632" s="2">
        <v>428481000</v>
      </c>
      <c r="Z2632" s="2">
        <v>434440000</v>
      </c>
      <c r="AA2632" s="2">
        <v>440400000</v>
      </c>
      <c r="AB2632" s="2">
        <v>446359000</v>
      </c>
      <c r="AC2632" s="2">
        <v>452914000</v>
      </c>
      <c r="AD2632" s="2">
        <v>458874000</v>
      </c>
      <c r="AE2632" s="2">
        <v>464237000</v>
      </c>
      <c r="AF2632" s="2">
        <v>471091000</v>
      </c>
    </row>
    <row r="2633" spans="1:32">
      <c r="A2633" t="s">
        <v>8237</v>
      </c>
      <c r="B2633" t="s">
        <v>19</v>
      </c>
      <c r="C2633" s="2">
        <v>1018400000</v>
      </c>
      <c r="D2633" s="2">
        <v>1042520000</v>
      </c>
      <c r="E2633" s="2">
        <v>936548000</v>
      </c>
      <c r="F2633" s="2">
        <v>947749000</v>
      </c>
      <c r="G2633" s="2">
        <v>959811000</v>
      </c>
      <c r="H2633" s="2">
        <v>978766000</v>
      </c>
      <c r="I2633" s="2">
        <v>999444000</v>
      </c>
      <c r="J2633" s="2">
        <v>1019260000</v>
      </c>
      <c r="K2633" s="2">
        <v>1036490000</v>
      </c>
      <c r="L2633" s="2">
        <v>1051140000</v>
      </c>
      <c r="M2633" s="2">
        <v>1063200000</v>
      </c>
      <c r="N2633" s="2">
        <v>1077850000</v>
      </c>
      <c r="O2633" s="2">
        <v>1092500000</v>
      </c>
      <c r="P2633" s="2">
        <v>1105420000</v>
      </c>
      <c r="Q2633" s="2">
        <v>1118340000</v>
      </c>
      <c r="R2633" s="2">
        <v>1129540000</v>
      </c>
      <c r="S2633" s="2">
        <v>1142470000</v>
      </c>
      <c r="T2633" s="2">
        <v>1156250000</v>
      </c>
      <c r="U2633" s="2">
        <v>1170040000</v>
      </c>
      <c r="V2633" s="2">
        <v>1185550000</v>
      </c>
      <c r="W2633" s="2">
        <v>1202780000</v>
      </c>
      <c r="X2633" s="2">
        <v>1220870000</v>
      </c>
      <c r="Y2633" s="2">
        <v>1238970000</v>
      </c>
      <c r="Z2633" s="2">
        <v>1256200000</v>
      </c>
      <c r="AA2633" s="2">
        <v>1273430000</v>
      </c>
      <c r="AB2633" s="2">
        <v>1290660000</v>
      </c>
      <c r="AC2633" s="2">
        <v>1309620000</v>
      </c>
      <c r="AD2633" s="2">
        <v>1326850000</v>
      </c>
      <c r="AE2633" s="2">
        <v>1342360000</v>
      </c>
      <c r="AF2633" s="2">
        <v>1362170000</v>
      </c>
    </row>
    <row r="2634" spans="1:32">
      <c r="A2634" t="s">
        <v>8238</v>
      </c>
      <c r="B2634" t="s">
        <v>19</v>
      </c>
      <c r="C2634" s="2">
        <v>363370000</v>
      </c>
      <c r="D2634" s="2">
        <v>371978000</v>
      </c>
      <c r="E2634" s="2">
        <v>334166000</v>
      </c>
      <c r="F2634" s="2">
        <v>338162000</v>
      </c>
      <c r="G2634" s="2">
        <v>342466000</v>
      </c>
      <c r="H2634" s="2">
        <v>349229000</v>
      </c>
      <c r="I2634" s="2">
        <v>356607000</v>
      </c>
      <c r="J2634" s="2">
        <v>363678000</v>
      </c>
      <c r="K2634" s="2">
        <v>369826000</v>
      </c>
      <c r="L2634" s="2">
        <v>375052000</v>
      </c>
      <c r="M2634" s="2">
        <v>379356000</v>
      </c>
      <c r="N2634" s="2">
        <v>384582000</v>
      </c>
      <c r="O2634" s="2">
        <v>389809000</v>
      </c>
      <c r="P2634" s="2">
        <v>394420000</v>
      </c>
      <c r="Q2634" s="2">
        <v>399031000</v>
      </c>
      <c r="R2634" s="2">
        <v>403028000</v>
      </c>
      <c r="S2634" s="2">
        <v>407639000</v>
      </c>
      <c r="T2634" s="2">
        <v>412558000</v>
      </c>
      <c r="U2634" s="2">
        <v>417476000</v>
      </c>
      <c r="V2634" s="2">
        <v>423010000</v>
      </c>
      <c r="W2634" s="2">
        <v>429158000</v>
      </c>
      <c r="X2634" s="2">
        <v>435614000</v>
      </c>
      <c r="Y2634" s="2">
        <v>442070000</v>
      </c>
      <c r="Z2634" s="2">
        <v>448218000</v>
      </c>
      <c r="AA2634" s="2">
        <v>454367000</v>
      </c>
      <c r="AB2634" s="2">
        <v>460515000</v>
      </c>
      <c r="AC2634" s="2">
        <v>467278000</v>
      </c>
      <c r="AD2634" s="2">
        <v>473427000</v>
      </c>
      <c r="AE2634" s="2">
        <v>478960000</v>
      </c>
      <c r="AF2634" s="2">
        <v>486031000</v>
      </c>
    </row>
    <row r="2635" spans="1:32">
      <c r="A2635" t="s">
        <v>8239</v>
      </c>
      <c r="B2635" t="s">
        <v>19</v>
      </c>
      <c r="C2635" s="2">
        <v>109288000</v>
      </c>
      <c r="D2635" s="2">
        <v>111877000</v>
      </c>
      <c r="E2635" s="2">
        <v>100504000</v>
      </c>
      <c r="F2635" s="2">
        <v>101706000</v>
      </c>
      <c r="G2635" s="2">
        <v>103000000</v>
      </c>
      <c r="H2635" s="2">
        <v>105035000</v>
      </c>
      <c r="I2635" s="2">
        <v>107254000</v>
      </c>
      <c r="J2635" s="2">
        <v>109380000</v>
      </c>
      <c r="K2635" s="2">
        <v>111229000</v>
      </c>
      <c r="L2635" s="2">
        <v>112801000</v>
      </c>
      <c r="M2635" s="2">
        <v>114096000</v>
      </c>
      <c r="N2635" s="2">
        <v>115667000</v>
      </c>
      <c r="O2635" s="2">
        <v>117239000</v>
      </c>
      <c r="P2635" s="2">
        <v>118626000</v>
      </c>
      <c r="Q2635" s="2">
        <v>120013000</v>
      </c>
      <c r="R2635" s="2">
        <v>121215000</v>
      </c>
      <c r="S2635" s="2">
        <v>122602000</v>
      </c>
      <c r="T2635" s="2">
        <v>124081000</v>
      </c>
      <c r="U2635" s="2">
        <v>125561000</v>
      </c>
      <c r="V2635" s="2">
        <v>127225000</v>
      </c>
      <c r="W2635" s="2">
        <v>129074000</v>
      </c>
      <c r="X2635" s="2">
        <v>131016000</v>
      </c>
      <c r="Y2635" s="2">
        <v>132957000</v>
      </c>
      <c r="Z2635" s="2">
        <v>134807000</v>
      </c>
      <c r="AA2635" s="2">
        <v>136656000</v>
      </c>
      <c r="AB2635" s="2">
        <v>138505000</v>
      </c>
      <c r="AC2635" s="2">
        <v>140539000</v>
      </c>
      <c r="AD2635" s="2">
        <v>142388000</v>
      </c>
      <c r="AE2635" s="2">
        <v>144053000</v>
      </c>
      <c r="AF2635" s="2">
        <v>146179000</v>
      </c>
    </row>
    <row r="2636" spans="1:32">
      <c r="A2636" t="s">
        <v>8240</v>
      </c>
      <c r="B2636" t="s">
        <v>19</v>
      </c>
      <c r="C2636" s="2">
        <v>2726210000</v>
      </c>
      <c r="D2636" s="2">
        <v>2790790000</v>
      </c>
      <c r="E2636" s="2">
        <v>2507100000</v>
      </c>
      <c r="F2636" s="2">
        <v>2537080000</v>
      </c>
      <c r="G2636" s="2">
        <v>2569370000</v>
      </c>
      <c r="H2636" s="2">
        <v>2620120000</v>
      </c>
      <c r="I2636" s="2">
        <v>2675470000</v>
      </c>
      <c r="J2636" s="2">
        <v>2728520000</v>
      </c>
      <c r="K2636" s="2">
        <v>2774650000</v>
      </c>
      <c r="L2636" s="2">
        <v>2813860000</v>
      </c>
      <c r="M2636" s="2">
        <v>2846150000</v>
      </c>
      <c r="N2636" s="2">
        <v>2885360000</v>
      </c>
      <c r="O2636" s="2">
        <v>2924570000</v>
      </c>
      <c r="P2636" s="2">
        <v>2959160000</v>
      </c>
      <c r="Q2636" s="2">
        <v>2993760000</v>
      </c>
      <c r="R2636" s="2">
        <v>3023740000</v>
      </c>
      <c r="S2636" s="2">
        <v>3058340000</v>
      </c>
      <c r="T2636" s="2">
        <v>3095240000</v>
      </c>
      <c r="U2636" s="2">
        <v>3132150000</v>
      </c>
      <c r="V2636" s="2">
        <v>3173660000</v>
      </c>
      <c r="W2636" s="2">
        <v>3219790000</v>
      </c>
      <c r="X2636" s="2">
        <v>3268230000</v>
      </c>
      <c r="Y2636" s="2">
        <v>3316660000</v>
      </c>
      <c r="Z2636" s="2">
        <v>3362790000</v>
      </c>
      <c r="AA2636" s="2">
        <v>3408920000</v>
      </c>
      <c r="AB2636" s="2">
        <v>3455050000</v>
      </c>
      <c r="AC2636" s="2">
        <v>3505790000</v>
      </c>
      <c r="AD2636" s="2">
        <v>3551920000</v>
      </c>
      <c r="AE2636" s="2">
        <v>3593430000</v>
      </c>
      <c r="AF2636" s="2">
        <v>3646480000</v>
      </c>
    </row>
    <row r="2637" spans="1:32">
      <c r="A2637" t="s">
        <v>8241</v>
      </c>
      <c r="B2637" t="s">
        <v>19</v>
      </c>
      <c r="C2637" s="2">
        <v>3817860</v>
      </c>
      <c r="D2637" s="2">
        <v>3908300</v>
      </c>
      <c r="E2637" s="2">
        <v>3511010</v>
      </c>
      <c r="F2637" s="2">
        <v>3553000</v>
      </c>
      <c r="G2637" s="2">
        <v>3598220</v>
      </c>
      <c r="H2637" s="2">
        <v>3669280</v>
      </c>
      <c r="I2637" s="2">
        <v>3746800</v>
      </c>
      <c r="J2637" s="2">
        <v>3821090</v>
      </c>
      <c r="K2637" s="2">
        <v>3885690</v>
      </c>
      <c r="L2637" s="2">
        <v>3940600</v>
      </c>
      <c r="M2637" s="2">
        <v>3985820</v>
      </c>
      <c r="N2637" s="2">
        <v>4040730</v>
      </c>
      <c r="O2637" s="2">
        <v>4095640</v>
      </c>
      <c r="P2637" s="2">
        <v>4144090</v>
      </c>
      <c r="Q2637" s="2">
        <v>4192540</v>
      </c>
      <c r="R2637" s="2">
        <v>4234530</v>
      </c>
      <c r="S2637" s="2">
        <v>4282980</v>
      </c>
      <c r="T2637" s="2">
        <v>4334660</v>
      </c>
      <c r="U2637" s="2">
        <v>4386340</v>
      </c>
      <c r="V2637" s="2">
        <v>4444480</v>
      </c>
      <c r="W2637" s="2">
        <v>4509080</v>
      </c>
      <c r="X2637" s="2">
        <v>4576910</v>
      </c>
      <c r="Y2637" s="2">
        <v>4644740</v>
      </c>
      <c r="Z2637" s="2">
        <v>4709340</v>
      </c>
      <c r="AA2637" s="2">
        <v>4773940</v>
      </c>
      <c r="AB2637" s="2">
        <v>4838540</v>
      </c>
      <c r="AC2637" s="2">
        <v>4909600</v>
      </c>
      <c r="AD2637" s="2">
        <v>4974200</v>
      </c>
      <c r="AE2637" s="2">
        <v>5032340</v>
      </c>
      <c r="AF2637" s="2">
        <v>5106630</v>
      </c>
    </row>
    <row r="2638" spans="1:32">
      <c r="A2638" t="s">
        <v>8242</v>
      </c>
      <c r="B2638" t="s">
        <v>19</v>
      </c>
      <c r="C2638" s="2">
        <v>2600400</v>
      </c>
      <c r="D2638" s="2">
        <v>2662000</v>
      </c>
      <c r="E2638" s="2">
        <v>2391400</v>
      </c>
      <c r="F2638" s="2">
        <v>2420000</v>
      </c>
      <c r="G2638" s="2">
        <v>2450800</v>
      </c>
      <c r="H2638" s="2">
        <v>2499200</v>
      </c>
      <c r="I2638" s="2">
        <v>2552000</v>
      </c>
      <c r="J2638" s="2">
        <v>2602600</v>
      </c>
      <c r="K2638" s="2">
        <v>2646600</v>
      </c>
      <c r="L2638" s="2">
        <v>2684000</v>
      </c>
      <c r="M2638" s="2">
        <v>2714800</v>
      </c>
      <c r="N2638" s="2">
        <v>2752200</v>
      </c>
      <c r="O2638" s="2">
        <v>2789600</v>
      </c>
      <c r="P2638" s="2">
        <v>2822600</v>
      </c>
      <c r="Q2638" s="2">
        <v>2855600</v>
      </c>
      <c r="R2638" s="2">
        <v>2884200</v>
      </c>
      <c r="S2638" s="2">
        <v>2917200</v>
      </c>
      <c r="T2638" s="2">
        <v>2952400</v>
      </c>
      <c r="U2638" s="2">
        <v>2987600</v>
      </c>
      <c r="V2638" s="2">
        <v>3027200</v>
      </c>
      <c r="W2638" s="2">
        <v>3071200</v>
      </c>
      <c r="X2638" s="2">
        <v>3117400</v>
      </c>
      <c r="Y2638" s="2">
        <v>3163600</v>
      </c>
      <c r="Z2638" s="2">
        <v>3207600</v>
      </c>
      <c r="AA2638" s="2">
        <v>3251600</v>
      </c>
      <c r="AB2638" s="2">
        <v>3295600</v>
      </c>
      <c r="AC2638" s="2">
        <v>3344000</v>
      </c>
      <c r="AD2638" s="2">
        <v>3388000</v>
      </c>
      <c r="AE2638" s="2">
        <v>3427600</v>
      </c>
      <c r="AF2638" s="2">
        <v>3478200</v>
      </c>
    </row>
    <row r="2639" spans="1:32">
      <c r="A2639" t="s">
        <v>8243</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8244</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8245</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8246</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8247</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8248</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8249</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8250</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8251</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8252</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8253</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8254</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8255</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8256</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8257</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8258</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8259</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8260</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8261</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8262</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8263</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8264</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8265</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8266</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8267</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8268</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8269</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8270</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8271</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8272</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8273</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8274</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8275</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8276</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8277</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8278</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8279</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8280</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8281</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8282</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8283</v>
      </c>
      <c r="B2679" t="s">
        <v>19</v>
      </c>
      <c r="C2679" s="2">
        <v>685522000</v>
      </c>
      <c r="D2679" s="2">
        <v>685522000</v>
      </c>
      <c r="E2679" s="2">
        <v>654596000</v>
      </c>
      <c r="F2679" s="2">
        <v>653451000</v>
      </c>
      <c r="G2679" s="2">
        <v>655169000</v>
      </c>
      <c r="H2679" s="2">
        <v>659178000</v>
      </c>
      <c r="I2679" s="2">
        <v>662041000</v>
      </c>
      <c r="J2679" s="2">
        <v>663759000</v>
      </c>
      <c r="K2679" s="2">
        <v>665477000</v>
      </c>
      <c r="L2679" s="2">
        <v>666623000</v>
      </c>
      <c r="M2679" s="2">
        <v>668341000</v>
      </c>
      <c r="N2679" s="2">
        <v>672350000</v>
      </c>
      <c r="O2679" s="2">
        <v>675213000</v>
      </c>
      <c r="P2679" s="2">
        <v>677504000</v>
      </c>
      <c r="Q2679" s="2">
        <v>680368000</v>
      </c>
      <c r="R2679" s="2">
        <v>682658000</v>
      </c>
      <c r="S2679" s="2">
        <v>686667000</v>
      </c>
      <c r="T2679" s="2">
        <v>690104000</v>
      </c>
      <c r="U2679" s="2">
        <v>693540000</v>
      </c>
      <c r="V2679" s="2">
        <v>696403000</v>
      </c>
      <c r="W2679" s="2">
        <v>698694000</v>
      </c>
      <c r="X2679" s="2">
        <v>700412000</v>
      </c>
      <c r="Y2679" s="2">
        <v>702703000</v>
      </c>
      <c r="Z2679" s="2">
        <v>704994000</v>
      </c>
      <c r="AA2679" s="2">
        <v>706712000</v>
      </c>
      <c r="AB2679" s="2">
        <v>704421000</v>
      </c>
      <c r="AC2679" s="2">
        <v>702130000</v>
      </c>
      <c r="AD2679" s="2">
        <v>699839000</v>
      </c>
      <c r="AE2679" s="2">
        <v>698694000</v>
      </c>
      <c r="AF2679" s="2">
        <v>697549000</v>
      </c>
    </row>
    <row r="2680" spans="1:32">
      <c r="A2680" t="s">
        <v>8284</v>
      </c>
      <c r="B2680" t="s">
        <v>19</v>
      </c>
      <c r="C2680" s="2">
        <v>3821420000</v>
      </c>
      <c r="D2680" s="2">
        <v>3821420000</v>
      </c>
      <c r="E2680" s="2">
        <v>3649030000</v>
      </c>
      <c r="F2680" s="2">
        <v>3642640000</v>
      </c>
      <c r="G2680" s="2">
        <v>3652220000</v>
      </c>
      <c r="H2680" s="2">
        <v>3674570000</v>
      </c>
      <c r="I2680" s="2">
        <v>3690530000</v>
      </c>
      <c r="J2680" s="2">
        <v>3700110000</v>
      </c>
      <c r="K2680" s="2">
        <v>3709680000</v>
      </c>
      <c r="L2680" s="2">
        <v>3716070000</v>
      </c>
      <c r="M2680" s="2">
        <v>3725650000</v>
      </c>
      <c r="N2680" s="2">
        <v>3747990000</v>
      </c>
      <c r="O2680" s="2">
        <v>3763960000</v>
      </c>
      <c r="P2680" s="2">
        <v>3776730000</v>
      </c>
      <c r="Q2680" s="2">
        <v>3792690000</v>
      </c>
      <c r="R2680" s="2">
        <v>3805460000</v>
      </c>
      <c r="S2680" s="2">
        <v>3827810000</v>
      </c>
      <c r="T2680" s="2">
        <v>3846960000</v>
      </c>
      <c r="U2680" s="2">
        <v>3866120000</v>
      </c>
      <c r="V2680" s="2">
        <v>3882080000</v>
      </c>
      <c r="W2680" s="2">
        <v>3894850000</v>
      </c>
      <c r="X2680" s="2">
        <v>3904430000</v>
      </c>
      <c r="Y2680" s="2">
        <v>3917200000</v>
      </c>
      <c r="Z2680" s="2">
        <v>3929970000</v>
      </c>
      <c r="AA2680" s="2">
        <v>3939540000</v>
      </c>
      <c r="AB2680" s="2">
        <v>3926770000</v>
      </c>
      <c r="AC2680" s="2">
        <v>3914000000</v>
      </c>
      <c r="AD2680" s="2">
        <v>3901230000</v>
      </c>
      <c r="AE2680" s="2">
        <v>3894850000</v>
      </c>
      <c r="AF2680" s="2">
        <v>3888460000</v>
      </c>
    </row>
    <row r="2681" spans="1:32">
      <c r="A2681" t="s">
        <v>8285</v>
      </c>
      <c r="B2681" t="s">
        <v>19</v>
      </c>
      <c r="C2681" s="2">
        <v>6393060000</v>
      </c>
      <c r="D2681" s="2">
        <v>6393060000</v>
      </c>
      <c r="E2681" s="2">
        <v>6104650000</v>
      </c>
      <c r="F2681" s="2">
        <v>6093970000</v>
      </c>
      <c r="G2681" s="2">
        <v>6109990000</v>
      </c>
      <c r="H2681" s="2">
        <v>6147380000</v>
      </c>
      <c r="I2681" s="2">
        <v>6174080000</v>
      </c>
      <c r="J2681" s="2">
        <v>6190100000</v>
      </c>
      <c r="K2681" s="2">
        <v>6206130000</v>
      </c>
      <c r="L2681" s="2">
        <v>6216810000</v>
      </c>
      <c r="M2681" s="2">
        <v>6232830000</v>
      </c>
      <c r="N2681" s="2">
        <v>6270220000</v>
      </c>
      <c r="O2681" s="2">
        <v>6296920000</v>
      </c>
      <c r="P2681" s="2">
        <v>6318280000</v>
      </c>
      <c r="Q2681" s="2">
        <v>6344990000</v>
      </c>
      <c r="R2681" s="2">
        <v>6366350000</v>
      </c>
      <c r="S2681" s="2">
        <v>6403740000</v>
      </c>
      <c r="T2681" s="2">
        <v>6435780000</v>
      </c>
      <c r="U2681" s="2">
        <v>6467830000</v>
      </c>
      <c r="V2681" s="2">
        <v>6494530000</v>
      </c>
      <c r="W2681" s="2">
        <v>6515900000</v>
      </c>
      <c r="X2681" s="2">
        <v>6531920000</v>
      </c>
      <c r="Y2681" s="2">
        <v>6553280000</v>
      </c>
      <c r="Z2681" s="2">
        <v>6574650000</v>
      </c>
      <c r="AA2681" s="2">
        <v>6590670000</v>
      </c>
      <c r="AB2681" s="2">
        <v>6569310000</v>
      </c>
      <c r="AC2681" s="2">
        <v>6547940000</v>
      </c>
      <c r="AD2681" s="2">
        <v>6526580000</v>
      </c>
      <c r="AE2681" s="2">
        <v>6515900000</v>
      </c>
      <c r="AF2681" s="2">
        <v>6505220000</v>
      </c>
    </row>
    <row r="2682" spans="1:32">
      <c r="A2682" t="s">
        <v>8286</v>
      </c>
      <c r="B2682" t="s">
        <v>19</v>
      </c>
      <c r="C2682" s="2">
        <v>256397000</v>
      </c>
      <c r="D2682" s="2">
        <v>256397000</v>
      </c>
      <c r="E2682" s="2">
        <v>244831000</v>
      </c>
      <c r="F2682" s="2">
        <v>244402000</v>
      </c>
      <c r="G2682" s="2">
        <v>245045000</v>
      </c>
      <c r="H2682" s="2">
        <v>246544000</v>
      </c>
      <c r="I2682" s="2">
        <v>247615000</v>
      </c>
      <c r="J2682" s="2">
        <v>248258000</v>
      </c>
      <c r="K2682" s="2">
        <v>248900000</v>
      </c>
      <c r="L2682" s="2">
        <v>249329000</v>
      </c>
      <c r="M2682" s="2">
        <v>249971000</v>
      </c>
      <c r="N2682" s="2">
        <v>251471000</v>
      </c>
      <c r="O2682" s="2">
        <v>252542000</v>
      </c>
      <c r="P2682" s="2">
        <v>253399000</v>
      </c>
      <c r="Q2682" s="2">
        <v>254470000</v>
      </c>
      <c r="R2682" s="2">
        <v>255326000</v>
      </c>
      <c r="S2682" s="2">
        <v>256826000</v>
      </c>
      <c r="T2682" s="2">
        <v>258111000</v>
      </c>
      <c r="U2682" s="2">
        <v>259396000</v>
      </c>
      <c r="V2682" s="2">
        <v>260467000</v>
      </c>
      <c r="W2682" s="2">
        <v>261324000</v>
      </c>
      <c r="X2682" s="2">
        <v>261967000</v>
      </c>
      <c r="Y2682" s="2">
        <v>262823000</v>
      </c>
      <c r="Z2682" s="2">
        <v>263680000</v>
      </c>
      <c r="AA2682" s="2">
        <v>264323000</v>
      </c>
      <c r="AB2682" s="2">
        <v>263466000</v>
      </c>
      <c r="AC2682" s="2">
        <v>262609000</v>
      </c>
      <c r="AD2682" s="2">
        <v>261752000</v>
      </c>
      <c r="AE2682" s="2">
        <v>261324000</v>
      </c>
      <c r="AF2682" s="2">
        <v>260896000</v>
      </c>
    </row>
    <row r="2683" spans="1:32">
      <c r="A2683" t="s">
        <v>8287</v>
      </c>
      <c r="B2683" t="s">
        <v>19</v>
      </c>
      <c r="C2683" s="2">
        <v>240956000</v>
      </c>
      <c r="D2683" s="2">
        <v>240956000</v>
      </c>
      <c r="E2683" s="2">
        <v>230086000</v>
      </c>
      <c r="F2683" s="2">
        <v>229683000</v>
      </c>
      <c r="G2683" s="2">
        <v>230287000</v>
      </c>
      <c r="H2683" s="2">
        <v>231696000</v>
      </c>
      <c r="I2683" s="2">
        <v>232703000</v>
      </c>
      <c r="J2683" s="2">
        <v>233307000</v>
      </c>
      <c r="K2683" s="2">
        <v>233911000</v>
      </c>
      <c r="L2683" s="2">
        <v>234313000</v>
      </c>
      <c r="M2683" s="2">
        <v>234917000</v>
      </c>
      <c r="N2683" s="2">
        <v>236326000</v>
      </c>
      <c r="O2683" s="2">
        <v>237333000</v>
      </c>
      <c r="P2683" s="2">
        <v>238138000</v>
      </c>
      <c r="Q2683" s="2">
        <v>239144000</v>
      </c>
      <c r="R2683" s="2">
        <v>239950000</v>
      </c>
      <c r="S2683" s="2">
        <v>241359000</v>
      </c>
      <c r="T2683" s="2">
        <v>242566000</v>
      </c>
      <c r="U2683" s="2">
        <v>243774000</v>
      </c>
      <c r="V2683" s="2">
        <v>244781000</v>
      </c>
      <c r="W2683" s="2">
        <v>245586000</v>
      </c>
      <c r="X2683" s="2">
        <v>246190000</v>
      </c>
      <c r="Y2683" s="2">
        <v>246995000</v>
      </c>
      <c r="Z2683" s="2">
        <v>247800000</v>
      </c>
      <c r="AA2683" s="2">
        <v>248404000</v>
      </c>
      <c r="AB2683" s="2">
        <v>247599000</v>
      </c>
      <c r="AC2683" s="2">
        <v>246794000</v>
      </c>
      <c r="AD2683" s="2">
        <v>245989000</v>
      </c>
      <c r="AE2683" s="2">
        <v>245586000</v>
      </c>
      <c r="AF2683" s="2">
        <v>245183000</v>
      </c>
    </row>
    <row r="2684" spans="1:32">
      <c r="A2684" t="s">
        <v>8288</v>
      </c>
      <c r="B2684" t="s">
        <v>19</v>
      </c>
      <c r="C2684" s="2">
        <v>148787000</v>
      </c>
      <c r="D2684" s="2">
        <v>148787000</v>
      </c>
      <c r="E2684" s="2">
        <v>142075000</v>
      </c>
      <c r="F2684" s="2">
        <v>141826000</v>
      </c>
      <c r="G2684" s="2">
        <v>142199000</v>
      </c>
      <c r="H2684" s="2">
        <v>143069000</v>
      </c>
      <c r="I2684" s="2">
        <v>143691000</v>
      </c>
      <c r="J2684" s="2">
        <v>144064000</v>
      </c>
      <c r="K2684" s="2">
        <v>144437000</v>
      </c>
      <c r="L2684" s="2">
        <v>144685000</v>
      </c>
      <c r="M2684" s="2">
        <v>145058000</v>
      </c>
      <c r="N2684" s="2">
        <v>145928000</v>
      </c>
      <c r="O2684" s="2">
        <v>146550000</v>
      </c>
      <c r="P2684" s="2">
        <v>147047000</v>
      </c>
      <c r="Q2684" s="2">
        <v>147668000</v>
      </c>
      <c r="R2684" s="2">
        <v>148166000</v>
      </c>
      <c r="S2684" s="2">
        <v>149036000</v>
      </c>
      <c r="T2684" s="2">
        <v>149782000</v>
      </c>
      <c r="U2684" s="2">
        <v>150527000</v>
      </c>
      <c r="V2684" s="2">
        <v>151149000</v>
      </c>
      <c r="W2684" s="2">
        <v>151646000</v>
      </c>
      <c r="X2684" s="2">
        <v>152019000</v>
      </c>
      <c r="Y2684" s="2">
        <v>152516000</v>
      </c>
      <c r="Z2684" s="2">
        <v>153013000</v>
      </c>
      <c r="AA2684" s="2">
        <v>153386000</v>
      </c>
      <c r="AB2684" s="2">
        <v>152889000</v>
      </c>
      <c r="AC2684" s="2">
        <v>152392000</v>
      </c>
      <c r="AD2684" s="2">
        <v>151895000</v>
      </c>
      <c r="AE2684" s="2">
        <v>151646000</v>
      </c>
      <c r="AF2684" s="2">
        <v>151397000</v>
      </c>
    </row>
    <row r="2685" spans="1:32">
      <c r="A2685" t="s">
        <v>8289</v>
      </c>
      <c r="B2685" t="s">
        <v>19</v>
      </c>
      <c r="C2685" s="2">
        <v>15082200</v>
      </c>
      <c r="D2685" s="2">
        <v>15082200</v>
      </c>
      <c r="E2685" s="2">
        <v>14401800</v>
      </c>
      <c r="F2685" s="2">
        <v>14376600</v>
      </c>
      <c r="G2685" s="2">
        <v>14414400</v>
      </c>
      <c r="H2685" s="2">
        <v>14502600</v>
      </c>
      <c r="I2685" s="2">
        <v>14565600</v>
      </c>
      <c r="J2685" s="2">
        <v>14603400</v>
      </c>
      <c r="K2685" s="2">
        <v>14641200</v>
      </c>
      <c r="L2685" s="2">
        <v>14666400</v>
      </c>
      <c r="M2685" s="2">
        <v>14704200</v>
      </c>
      <c r="N2685" s="2">
        <v>14792400</v>
      </c>
      <c r="O2685" s="2">
        <v>14855400</v>
      </c>
      <c r="P2685" s="2">
        <v>14905800</v>
      </c>
      <c r="Q2685" s="2">
        <v>14968800</v>
      </c>
      <c r="R2685" s="2">
        <v>15019200</v>
      </c>
      <c r="S2685" s="2">
        <v>15107400</v>
      </c>
      <c r="T2685" s="2">
        <v>15183000</v>
      </c>
      <c r="U2685" s="2">
        <v>15258600</v>
      </c>
      <c r="V2685" s="2">
        <v>15321600</v>
      </c>
      <c r="W2685" s="2">
        <v>15372000</v>
      </c>
      <c r="X2685" s="2">
        <v>15409800</v>
      </c>
      <c r="Y2685" s="2">
        <v>15460200</v>
      </c>
      <c r="Z2685" s="2">
        <v>15510600</v>
      </c>
      <c r="AA2685" s="2">
        <v>15548400</v>
      </c>
      <c r="AB2685" s="2">
        <v>15498000</v>
      </c>
      <c r="AC2685" s="2">
        <v>15447600</v>
      </c>
      <c r="AD2685" s="2">
        <v>15397200</v>
      </c>
      <c r="AE2685" s="2">
        <v>15372000</v>
      </c>
      <c r="AF2685" s="2">
        <v>15346800</v>
      </c>
    </row>
    <row r="2686" spans="1:32">
      <c r="A2686" t="s">
        <v>8290</v>
      </c>
      <c r="B2686" t="s">
        <v>19</v>
      </c>
      <c r="C2686" s="2">
        <v>110124000</v>
      </c>
      <c r="D2686" s="2">
        <v>110124000</v>
      </c>
      <c r="E2686" s="2">
        <v>105156000</v>
      </c>
      <c r="F2686" s="2">
        <v>104972000</v>
      </c>
      <c r="G2686" s="2">
        <v>105248000</v>
      </c>
      <c r="H2686" s="2">
        <v>105892000</v>
      </c>
      <c r="I2686" s="2">
        <v>106352000</v>
      </c>
      <c r="J2686" s="2">
        <v>106628000</v>
      </c>
      <c r="K2686" s="2">
        <v>106904000</v>
      </c>
      <c r="L2686" s="2">
        <v>107088000</v>
      </c>
      <c r="M2686" s="2">
        <v>107364000</v>
      </c>
      <c r="N2686" s="2">
        <v>108008000</v>
      </c>
      <c r="O2686" s="2">
        <v>108468000</v>
      </c>
      <c r="P2686" s="2">
        <v>108836000</v>
      </c>
      <c r="Q2686" s="2">
        <v>109296000</v>
      </c>
      <c r="R2686" s="2">
        <v>109664000</v>
      </c>
      <c r="S2686" s="2">
        <v>110308000</v>
      </c>
      <c r="T2686" s="2">
        <v>110860000</v>
      </c>
      <c r="U2686" s="2">
        <v>111412000</v>
      </c>
      <c r="V2686" s="2">
        <v>111872000</v>
      </c>
      <c r="W2686" s="2">
        <v>112240000</v>
      </c>
      <c r="X2686" s="2">
        <v>112516000</v>
      </c>
      <c r="Y2686" s="2">
        <v>112884000</v>
      </c>
      <c r="Z2686" s="2">
        <v>113252000</v>
      </c>
      <c r="AA2686" s="2">
        <v>113528000</v>
      </c>
      <c r="AB2686" s="2">
        <v>113160000</v>
      </c>
      <c r="AC2686" s="2">
        <v>112792000</v>
      </c>
      <c r="AD2686" s="2">
        <v>112424000</v>
      </c>
      <c r="AE2686" s="2">
        <v>112240000</v>
      </c>
      <c r="AF2686" s="2">
        <v>112056000</v>
      </c>
    </row>
    <row r="2687" spans="1:32">
      <c r="A2687" t="s">
        <v>8291</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8292</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8293</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8294</v>
      </c>
      <c r="B2690" t="s">
        <v>19</v>
      </c>
      <c r="C2690" s="2">
        <v>557130000000</v>
      </c>
      <c r="D2690" s="2">
        <v>560844000000</v>
      </c>
      <c r="E2690" s="2">
        <v>504494000000</v>
      </c>
      <c r="F2690" s="2">
        <v>541212000000</v>
      </c>
      <c r="G2690" s="2">
        <v>504919000000</v>
      </c>
      <c r="H2690" s="2">
        <v>459340000000</v>
      </c>
      <c r="I2690" s="2">
        <v>409676000000</v>
      </c>
      <c r="J2690" s="2">
        <v>365690000000</v>
      </c>
      <c r="K2690" s="2">
        <v>324674000000</v>
      </c>
      <c r="L2690" s="2">
        <v>307270000000</v>
      </c>
      <c r="M2690" s="2">
        <v>304671000000</v>
      </c>
      <c r="N2690" s="2">
        <v>305785000000</v>
      </c>
      <c r="O2690" s="2">
        <v>304246000000</v>
      </c>
      <c r="P2690" s="2">
        <v>301434000000</v>
      </c>
      <c r="Q2690" s="2">
        <v>303768000000</v>
      </c>
      <c r="R2690" s="2">
        <v>300213000000</v>
      </c>
      <c r="S2690" s="2">
        <v>293369000000</v>
      </c>
      <c r="T2690" s="2">
        <v>288806000000</v>
      </c>
      <c r="U2690" s="2">
        <v>282120000000</v>
      </c>
      <c r="V2690" s="2">
        <v>278034000000</v>
      </c>
      <c r="W2690" s="2">
        <v>278300000000</v>
      </c>
      <c r="X2690" s="2">
        <v>279043000000</v>
      </c>
      <c r="Y2690" s="2">
        <v>275434000000</v>
      </c>
      <c r="Z2690" s="2">
        <v>271243000000</v>
      </c>
      <c r="AA2690" s="2">
        <v>268271000000</v>
      </c>
      <c r="AB2690" s="2">
        <v>265406000000</v>
      </c>
      <c r="AC2690" s="2">
        <v>263602000000</v>
      </c>
      <c r="AD2690" s="2">
        <v>261745000000</v>
      </c>
      <c r="AE2690" s="2">
        <v>259623000000</v>
      </c>
      <c r="AF2690" s="2">
        <v>255006000000</v>
      </c>
    </row>
    <row r="2691" spans="1:32">
      <c r="A2691" t="s">
        <v>8295</v>
      </c>
      <c r="B2691" t="s">
        <v>19</v>
      </c>
      <c r="C2691" s="2">
        <v>60133500</v>
      </c>
      <c r="D2691" s="2">
        <v>60534400</v>
      </c>
      <c r="E2691" s="2">
        <v>54452300</v>
      </c>
      <c r="F2691" s="2">
        <v>58415400</v>
      </c>
      <c r="G2691" s="2">
        <v>54498100</v>
      </c>
      <c r="H2691" s="2">
        <v>49578600</v>
      </c>
      <c r="I2691" s="2">
        <v>44218200</v>
      </c>
      <c r="J2691" s="2">
        <v>39470500</v>
      </c>
      <c r="K2691" s="2">
        <v>35043500</v>
      </c>
      <c r="L2691" s="2">
        <v>33165100</v>
      </c>
      <c r="M2691" s="2">
        <v>32884400</v>
      </c>
      <c r="N2691" s="2">
        <v>33004700</v>
      </c>
      <c r="O2691" s="2">
        <v>32838600</v>
      </c>
      <c r="P2691" s="2">
        <v>32535100</v>
      </c>
      <c r="Q2691" s="2">
        <v>32787100</v>
      </c>
      <c r="R2691" s="2">
        <v>32403400</v>
      </c>
      <c r="S2691" s="2">
        <v>31664600</v>
      </c>
      <c r="T2691" s="2">
        <v>31172100</v>
      </c>
      <c r="U2691" s="2">
        <v>30450500</v>
      </c>
      <c r="V2691" s="2">
        <v>30009500</v>
      </c>
      <c r="W2691" s="2">
        <v>30038100</v>
      </c>
      <c r="X2691" s="2">
        <v>30118300</v>
      </c>
      <c r="Y2691" s="2">
        <v>29728900</v>
      </c>
      <c r="Z2691" s="2">
        <v>29276400</v>
      </c>
      <c r="AA2691" s="2">
        <v>28955700</v>
      </c>
      <c r="AB2691" s="2">
        <v>28646500</v>
      </c>
      <c r="AC2691" s="2">
        <v>28451700</v>
      </c>
      <c r="AD2691" s="2">
        <v>28251300</v>
      </c>
      <c r="AE2691" s="2">
        <v>28022200</v>
      </c>
      <c r="AF2691" s="2">
        <v>27524000</v>
      </c>
    </row>
    <row r="2692" spans="1:32">
      <c r="A2692" t="s">
        <v>8296</v>
      </c>
      <c r="B2692" t="s">
        <v>19</v>
      </c>
      <c r="C2692" s="2">
        <v>335212000</v>
      </c>
      <c r="D2692" s="2">
        <v>337447000</v>
      </c>
      <c r="E2692" s="2">
        <v>303543000</v>
      </c>
      <c r="F2692" s="2">
        <v>325635000</v>
      </c>
      <c r="G2692" s="2">
        <v>303798000</v>
      </c>
      <c r="H2692" s="2">
        <v>276375000</v>
      </c>
      <c r="I2692" s="2">
        <v>246493000</v>
      </c>
      <c r="J2692" s="2">
        <v>220027000</v>
      </c>
      <c r="K2692" s="2">
        <v>195349000</v>
      </c>
      <c r="L2692" s="2">
        <v>184878000</v>
      </c>
      <c r="M2692" s="2">
        <v>183313000</v>
      </c>
      <c r="N2692" s="2">
        <v>183984000</v>
      </c>
      <c r="O2692" s="2">
        <v>183058000</v>
      </c>
      <c r="P2692" s="2">
        <v>181366000</v>
      </c>
      <c r="Q2692" s="2">
        <v>182771000</v>
      </c>
      <c r="R2692" s="2">
        <v>180632000</v>
      </c>
      <c r="S2692" s="2">
        <v>176513000</v>
      </c>
      <c r="T2692" s="2">
        <v>173768000</v>
      </c>
      <c r="U2692" s="2">
        <v>169745000</v>
      </c>
      <c r="V2692" s="2">
        <v>167287000</v>
      </c>
      <c r="W2692" s="2">
        <v>167447000</v>
      </c>
      <c r="X2692" s="2">
        <v>167894000</v>
      </c>
      <c r="Y2692" s="2">
        <v>165723000</v>
      </c>
      <c r="Z2692" s="2">
        <v>163201000</v>
      </c>
      <c r="AA2692" s="2">
        <v>161413000</v>
      </c>
      <c r="AB2692" s="2">
        <v>159689000</v>
      </c>
      <c r="AC2692" s="2">
        <v>158603000</v>
      </c>
      <c r="AD2692" s="2">
        <v>157486000</v>
      </c>
      <c r="AE2692" s="2">
        <v>156209000</v>
      </c>
      <c r="AF2692" s="2">
        <v>153432000</v>
      </c>
    </row>
    <row r="2693" spans="1:32">
      <c r="A2693" t="s">
        <v>8297</v>
      </c>
      <c r="B2693" t="s">
        <v>19</v>
      </c>
      <c r="C2693" s="2">
        <v>560794000</v>
      </c>
      <c r="D2693" s="2">
        <v>564533000</v>
      </c>
      <c r="E2693" s="2">
        <v>507813000</v>
      </c>
      <c r="F2693" s="2">
        <v>544772000</v>
      </c>
      <c r="G2693" s="2">
        <v>508240000</v>
      </c>
      <c r="H2693" s="2">
        <v>462362000</v>
      </c>
      <c r="I2693" s="2">
        <v>412371000</v>
      </c>
      <c r="J2693" s="2">
        <v>368095000</v>
      </c>
      <c r="K2693" s="2">
        <v>326810000</v>
      </c>
      <c r="L2693" s="2">
        <v>309292000</v>
      </c>
      <c r="M2693" s="2">
        <v>306674000</v>
      </c>
      <c r="N2693" s="2">
        <v>307796000</v>
      </c>
      <c r="O2693" s="2">
        <v>306247000</v>
      </c>
      <c r="P2693" s="2">
        <v>303417000</v>
      </c>
      <c r="Q2693" s="2">
        <v>305767000</v>
      </c>
      <c r="R2693" s="2">
        <v>302188000</v>
      </c>
      <c r="S2693" s="2">
        <v>295298000</v>
      </c>
      <c r="T2693" s="2">
        <v>290705000</v>
      </c>
      <c r="U2693" s="2">
        <v>283976000</v>
      </c>
      <c r="V2693" s="2">
        <v>279863000</v>
      </c>
      <c r="W2693" s="2">
        <v>280130000</v>
      </c>
      <c r="X2693" s="2">
        <v>280878000</v>
      </c>
      <c r="Y2693" s="2">
        <v>277246000</v>
      </c>
      <c r="Z2693" s="2">
        <v>273027000</v>
      </c>
      <c r="AA2693" s="2">
        <v>270036000</v>
      </c>
      <c r="AB2693" s="2">
        <v>267152000</v>
      </c>
      <c r="AC2693" s="2">
        <v>265336000</v>
      </c>
      <c r="AD2693" s="2">
        <v>263467000</v>
      </c>
      <c r="AE2693" s="2">
        <v>261330000</v>
      </c>
      <c r="AF2693" s="2">
        <v>256684000</v>
      </c>
    </row>
    <row r="2694" spans="1:32">
      <c r="A2694" t="s">
        <v>8298</v>
      </c>
      <c r="B2694" t="s">
        <v>19</v>
      </c>
      <c r="C2694" s="2">
        <v>22491000</v>
      </c>
      <c r="D2694" s="2">
        <v>22640900</v>
      </c>
      <c r="E2694" s="2">
        <v>20366100</v>
      </c>
      <c r="F2694" s="2">
        <v>21848400</v>
      </c>
      <c r="G2694" s="2">
        <v>20383300</v>
      </c>
      <c r="H2694" s="2">
        <v>18543300</v>
      </c>
      <c r="I2694" s="2">
        <v>16538400</v>
      </c>
      <c r="J2694" s="2">
        <v>14762700</v>
      </c>
      <c r="K2694" s="2">
        <v>13106900</v>
      </c>
      <c r="L2694" s="2">
        <v>12404300</v>
      </c>
      <c r="M2694" s="2">
        <v>12299400</v>
      </c>
      <c r="N2694" s="2">
        <v>12344300</v>
      </c>
      <c r="O2694" s="2">
        <v>12282200</v>
      </c>
      <c r="P2694" s="2">
        <v>12168700</v>
      </c>
      <c r="Q2694" s="2">
        <v>12263000</v>
      </c>
      <c r="R2694" s="2">
        <v>12119400</v>
      </c>
      <c r="S2694" s="2">
        <v>11843100</v>
      </c>
      <c r="T2694" s="2">
        <v>11658900</v>
      </c>
      <c r="U2694" s="2">
        <v>11389000</v>
      </c>
      <c r="V2694" s="2">
        <v>11224100</v>
      </c>
      <c r="W2694" s="2">
        <v>11234800</v>
      </c>
      <c r="X2694" s="2">
        <v>11264800</v>
      </c>
      <c r="Y2694" s="2">
        <v>11119100</v>
      </c>
      <c r="Z2694" s="2">
        <v>10949900</v>
      </c>
      <c r="AA2694" s="2">
        <v>10830000</v>
      </c>
      <c r="AB2694" s="2">
        <v>10714300</v>
      </c>
      <c r="AC2694" s="2">
        <v>10641500</v>
      </c>
      <c r="AD2694" s="2">
        <v>10566500</v>
      </c>
      <c r="AE2694" s="2">
        <v>10480800</v>
      </c>
      <c r="AF2694" s="2">
        <v>10294500</v>
      </c>
    </row>
    <row r="2695" spans="1:32">
      <c r="A2695" t="s">
        <v>8299</v>
      </c>
      <c r="B2695" t="s">
        <v>19</v>
      </c>
      <c r="C2695" s="2">
        <v>21136500</v>
      </c>
      <c r="D2695" s="2">
        <v>21277400</v>
      </c>
      <c r="E2695" s="2">
        <v>19139600</v>
      </c>
      <c r="F2695" s="2">
        <v>20532600</v>
      </c>
      <c r="G2695" s="2">
        <v>19155700</v>
      </c>
      <c r="H2695" s="2">
        <v>17426500</v>
      </c>
      <c r="I2695" s="2">
        <v>15542400</v>
      </c>
      <c r="J2695" s="2">
        <v>13873600</v>
      </c>
      <c r="K2695" s="2">
        <v>12317500</v>
      </c>
      <c r="L2695" s="2">
        <v>11657300</v>
      </c>
      <c r="M2695" s="2">
        <v>11558600</v>
      </c>
      <c r="N2695" s="2">
        <v>11600900</v>
      </c>
      <c r="O2695" s="2">
        <v>11542500</v>
      </c>
      <c r="P2695" s="2">
        <v>11435900</v>
      </c>
      <c r="Q2695" s="2">
        <v>11524400</v>
      </c>
      <c r="R2695" s="2">
        <v>11389600</v>
      </c>
      <c r="S2695" s="2">
        <v>11129900</v>
      </c>
      <c r="T2695" s="2">
        <v>10956800</v>
      </c>
      <c r="U2695" s="2">
        <v>10703100</v>
      </c>
      <c r="V2695" s="2">
        <v>10548100</v>
      </c>
      <c r="W2695" s="2">
        <v>10558200</v>
      </c>
      <c r="X2695" s="2">
        <v>10586400</v>
      </c>
      <c r="Y2695" s="2">
        <v>10449500</v>
      </c>
      <c r="Z2695" s="2">
        <v>10290500</v>
      </c>
      <c r="AA2695" s="2">
        <v>10177700</v>
      </c>
      <c r="AB2695" s="2">
        <v>10069000</v>
      </c>
      <c r="AC2695" s="2">
        <v>10000600</v>
      </c>
      <c r="AD2695" s="2">
        <v>9930130</v>
      </c>
      <c r="AE2695" s="2">
        <v>9849610</v>
      </c>
      <c r="AF2695" s="2">
        <v>9674480</v>
      </c>
    </row>
    <row r="2696" spans="1:32">
      <c r="A2696" t="s">
        <v>8300</v>
      </c>
      <c r="B2696" t="s">
        <v>19</v>
      </c>
      <c r="C2696" s="2">
        <v>13051500</v>
      </c>
      <c r="D2696" s="2">
        <v>13138500</v>
      </c>
      <c r="E2696" s="2">
        <v>11818400</v>
      </c>
      <c r="F2696" s="2">
        <v>12678600</v>
      </c>
      <c r="G2696" s="2">
        <v>11828400</v>
      </c>
      <c r="H2696" s="2">
        <v>10760700</v>
      </c>
      <c r="I2696" s="2">
        <v>9597200</v>
      </c>
      <c r="J2696" s="2">
        <v>8566760</v>
      </c>
      <c r="K2696" s="2">
        <v>7605920</v>
      </c>
      <c r="L2696" s="2">
        <v>7198210</v>
      </c>
      <c r="M2696" s="2">
        <v>7137310</v>
      </c>
      <c r="N2696" s="2">
        <v>7163410</v>
      </c>
      <c r="O2696" s="2">
        <v>7127360</v>
      </c>
      <c r="P2696" s="2">
        <v>7061480</v>
      </c>
      <c r="Q2696" s="2">
        <v>7116180</v>
      </c>
      <c r="R2696" s="2">
        <v>7032890</v>
      </c>
      <c r="S2696" s="2">
        <v>6872550</v>
      </c>
      <c r="T2696" s="2">
        <v>6765650</v>
      </c>
      <c r="U2696" s="2">
        <v>6609030</v>
      </c>
      <c r="V2696" s="2">
        <v>6513320</v>
      </c>
      <c r="W2696" s="2">
        <v>6519540</v>
      </c>
      <c r="X2696" s="2">
        <v>6536940</v>
      </c>
      <c r="Y2696" s="2">
        <v>6452410</v>
      </c>
      <c r="Z2696" s="2">
        <v>6354220</v>
      </c>
      <c r="AA2696" s="2">
        <v>6284610</v>
      </c>
      <c r="AB2696" s="2">
        <v>6217490</v>
      </c>
      <c r="AC2696" s="2">
        <v>6175220</v>
      </c>
      <c r="AD2696" s="2">
        <v>6131720</v>
      </c>
      <c r="AE2696" s="2">
        <v>6082000</v>
      </c>
      <c r="AF2696" s="2">
        <v>5973860</v>
      </c>
    </row>
    <row r="2697" spans="1:32">
      <c r="A2697" t="s">
        <v>8301</v>
      </c>
      <c r="B2697" t="s">
        <v>19</v>
      </c>
      <c r="C2697" s="2">
        <v>1323000</v>
      </c>
      <c r="D2697" s="2">
        <v>1331820</v>
      </c>
      <c r="E2697" s="2">
        <v>1198010</v>
      </c>
      <c r="F2697" s="2">
        <v>1285200</v>
      </c>
      <c r="G2697" s="2">
        <v>1199020</v>
      </c>
      <c r="H2697" s="2">
        <v>1090780</v>
      </c>
      <c r="I2697">
        <v>972846</v>
      </c>
      <c r="J2697">
        <v>868392</v>
      </c>
      <c r="K2697">
        <v>770994</v>
      </c>
      <c r="L2697">
        <v>729666</v>
      </c>
      <c r="M2697">
        <v>723492</v>
      </c>
      <c r="N2697">
        <v>726138</v>
      </c>
      <c r="O2697">
        <v>722484</v>
      </c>
      <c r="P2697">
        <v>715806</v>
      </c>
      <c r="Q2697">
        <v>721350</v>
      </c>
      <c r="R2697">
        <v>712908</v>
      </c>
      <c r="S2697">
        <v>696654</v>
      </c>
      <c r="T2697">
        <v>685818</v>
      </c>
      <c r="U2697">
        <v>669942</v>
      </c>
      <c r="V2697">
        <v>660240</v>
      </c>
      <c r="W2697">
        <v>660870</v>
      </c>
      <c r="X2697">
        <v>662634</v>
      </c>
      <c r="Y2697">
        <v>654066</v>
      </c>
      <c r="Z2697">
        <v>644112</v>
      </c>
      <c r="AA2697">
        <v>637056</v>
      </c>
      <c r="AB2697">
        <v>630252</v>
      </c>
      <c r="AC2697">
        <v>625968</v>
      </c>
      <c r="AD2697">
        <v>621558</v>
      </c>
      <c r="AE2697">
        <v>616518</v>
      </c>
      <c r="AF2697">
        <v>605556</v>
      </c>
    </row>
    <row r="2698" spans="1:32">
      <c r="A2698" t="s">
        <v>8302</v>
      </c>
      <c r="B2698" t="s">
        <v>19</v>
      </c>
      <c r="C2698" s="2">
        <v>9660000</v>
      </c>
      <c r="D2698" s="2">
        <v>9724400</v>
      </c>
      <c r="E2698" s="2">
        <v>8747360</v>
      </c>
      <c r="F2698" s="2">
        <v>9384000</v>
      </c>
      <c r="G2698" s="2">
        <v>8754720</v>
      </c>
      <c r="H2698" s="2">
        <v>7964440</v>
      </c>
      <c r="I2698" s="2">
        <v>7103320</v>
      </c>
      <c r="J2698" s="2">
        <v>6340640</v>
      </c>
      <c r="K2698" s="2">
        <v>5629480</v>
      </c>
      <c r="L2698" s="2">
        <v>5327720</v>
      </c>
      <c r="M2698" s="2">
        <v>5282640</v>
      </c>
      <c r="N2698" s="2">
        <v>5301960</v>
      </c>
      <c r="O2698" s="2">
        <v>5275280</v>
      </c>
      <c r="P2698" s="2">
        <v>5226520</v>
      </c>
      <c r="Q2698" s="2">
        <v>5267000</v>
      </c>
      <c r="R2698" s="2">
        <v>5205360</v>
      </c>
      <c r="S2698" s="2">
        <v>5086680</v>
      </c>
      <c r="T2698" s="2">
        <v>5007560</v>
      </c>
      <c r="U2698" s="2">
        <v>4891640</v>
      </c>
      <c r="V2698" s="2">
        <v>4820800</v>
      </c>
      <c r="W2698" s="2">
        <v>4825400</v>
      </c>
      <c r="X2698" s="2">
        <v>4838280</v>
      </c>
      <c r="Y2698" s="2">
        <v>4775720</v>
      </c>
      <c r="Z2698" s="2">
        <v>4703040</v>
      </c>
      <c r="AA2698" s="2">
        <v>4651520</v>
      </c>
      <c r="AB2698" s="2">
        <v>4601840</v>
      </c>
      <c r="AC2698" s="2">
        <v>4570560</v>
      </c>
      <c r="AD2698" s="2">
        <v>4538360</v>
      </c>
      <c r="AE2698" s="2">
        <v>4501560</v>
      </c>
      <c r="AF2698" s="2">
        <v>4421520</v>
      </c>
    </row>
    <row r="2699" spans="1:32">
      <c r="A2699" t="s">
        <v>8303</v>
      </c>
      <c r="B2699" t="s">
        <v>19</v>
      </c>
      <c r="C2699" s="2">
        <v>11917500</v>
      </c>
      <c r="D2699" s="2">
        <v>11997000</v>
      </c>
      <c r="E2699" s="2">
        <v>10791600</v>
      </c>
      <c r="F2699" s="2">
        <v>11577000</v>
      </c>
      <c r="G2699" s="2">
        <v>10800700</v>
      </c>
      <c r="H2699" s="2">
        <v>9825700</v>
      </c>
      <c r="I2699" s="2">
        <v>8763340</v>
      </c>
      <c r="J2699" s="2">
        <v>7822420</v>
      </c>
      <c r="K2699" s="2">
        <v>6945060</v>
      </c>
      <c r="L2699" s="2">
        <v>6572780</v>
      </c>
      <c r="M2699" s="2">
        <v>6517170</v>
      </c>
      <c r="N2699" s="2">
        <v>6541000</v>
      </c>
      <c r="O2699" s="2">
        <v>6508090</v>
      </c>
      <c r="P2699" s="2">
        <v>6447940</v>
      </c>
      <c r="Q2699" s="2">
        <v>6497880</v>
      </c>
      <c r="R2699" s="2">
        <v>6421830</v>
      </c>
      <c r="S2699" s="2">
        <v>6275420</v>
      </c>
      <c r="T2699" s="2">
        <v>6177800</v>
      </c>
      <c r="U2699" s="2">
        <v>6034800</v>
      </c>
      <c r="V2699" s="2">
        <v>5947400</v>
      </c>
      <c r="W2699" s="2">
        <v>5953080</v>
      </c>
      <c r="X2699" s="2">
        <v>5968960</v>
      </c>
      <c r="Y2699" s="2">
        <v>5891780</v>
      </c>
      <c r="Z2699" s="2">
        <v>5802120</v>
      </c>
      <c r="AA2699" s="2">
        <v>5738560</v>
      </c>
      <c r="AB2699" s="2">
        <v>5677270</v>
      </c>
      <c r="AC2699" s="2">
        <v>5638680</v>
      </c>
      <c r="AD2699" s="2">
        <v>5598960</v>
      </c>
      <c r="AE2699" s="2">
        <v>5553560</v>
      </c>
      <c r="AF2699" s="2">
        <v>5454810</v>
      </c>
    </row>
    <row r="2700" spans="1:32">
      <c r="A2700" t="s">
        <v>8304</v>
      </c>
      <c r="B2700" t="s">
        <v>19</v>
      </c>
      <c r="C2700">
        <v>840000</v>
      </c>
      <c r="D2700">
        <v>845600</v>
      </c>
      <c r="E2700">
        <v>760640</v>
      </c>
      <c r="F2700">
        <v>816000</v>
      </c>
      <c r="G2700">
        <v>761280</v>
      </c>
      <c r="H2700">
        <v>692560</v>
      </c>
      <c r="I2700">
        <v>617680</v>
      </c>
      <c r="J2700">
        <v>551360</v>
      </c>
      <c r="K2700">
        <v>489520</v>
      </c>
      <c r="L2700">
        <v>463280</v>
      </c>
      <c r="M2700">
        <v>459360</v>
      </c>
      <c r="N2700">
        <v>461040</v>
      </c>
      <c r="O2700">
        <v>458720</v>
      </c>
      <c r="P2700">
        <v>454480</v>
      </c>
      <c r="Q2700">
        <v>458000</v>
      </c>
      <c r="R2700">
        <v>452640</v>
      </c>
      <c r="S2700">
        <v>442320</v>
      </c>
      <c r="T2700">
        <v>435440</v>
      </c>
      <c r="U2700">
        <v>425360</v>
      </c>
      <c r="V2700">
        <v>419200</v>
      </c>
      <c r="W2700">
        <v>419600</v>
      </c>
      <c r="X2700">
        <v>420720</v>
      </c>
      <c r="Y2700">
        <v>415280</v>
      </c>
      <c r="Z2700">
        <v>408960</v>
      </c>
      <c r="AA2700">
        <v>404480</v>
      </c>
      <c r="AB2700">
        <v>400160</v>
      </c>
      <c r="AC2700">
        <v>397440</v>
      </c>
      <c r="AD2700">
        <v>394640</v>
      </c>
      <c r="AE2700">
        <v>391440</v>
      </c>
      <c r="AF2700">
        <v>384480</v>
      </c>
    </row>
    <row r="2701" spans="1:32">
      <c r="A2701" t="s">
        <v>8305</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8306</v>
      </c>
      <c r="B2702" t="s">
        <v>19</v>
      </c>
      <c r="C2702" s="2">
        <v>119491000000000</v>
      </c>
      <c r="D2702" s="2">
        <v>128352000000000</v>
      </c>
      <c r="E2702" s="2">
        <v>129042000000000</v>
      </c>
      <c r="F2702" s="2">
        <v>128140000000000</v>
      </c>
      <c r="G2702" s="2">
        <v>128405000000000</v>
      </c>
      <c r="H2702" s="2">
        <v>129838000000000</v>
      </c>
      <c r="I2702" s="2">
        <v>129626000000000</v>
      </c>
      <c r="J2702" s="2">
        <v>131058000000000</v>
      </c>
      <c r="K2702" s="2">
        <v>131058000000000</v>
      </c>
      <c r="L2702" s="2">
        <v>131430000000000</v>
      </c>
      <c r="M2702" s="2">
        <v>131801000000000</v>
      </c>
      <c r="N2702" s="2">
        <v>133181000000000</v>
      </c>
      <c r="O2702" s="2">
        <v>134189000000000</v>
      </c>
      <c r="P2702" s="2">
        <v>135197000000000</v>
      </c>
      <c r="Q2702" s="2">
        <v>135834000000000</v>
      </c>
      <c r="R2702" s="2">
        <v>137372000000000</v>
      </c>
      <c r="S2702" s="2">
        <v>138434000000000</v>
      </c>
      <c r="T2702" s="2">
        <v>138964000000000</v>
      </c>
      <c r="U2702" s="2">
        <v>140078000000000</v>
      </c>
      <c r="V2702" s="2">
        <v>140025000000000</v>
      </c>
      <c r="W2702" s="2">
        <v>140185000000000</v>
      </c>
      <c r="X2702" s="2">
        <v>141140000000000</v>
      </c>
      <c r="Y2702" s="2">
        <v>142148000000000</v>
      </c>
      <c r="Z2702" s="2">
        <v>143527000000000</v>
      </c>
      <c r="AA2702" s="2">
        <v>144005000000000</v>
      </c>
      <c r="AB2702" s="2">
        <v>144535000000000</v>
      </c>
      <c r="AC2702" s="2">
        <v>144642000000000</v>
      </c>
      <c r="AD2702" s="2">
        <v>146233000000000</v>
      </c>
      <c r="AE2702" s="2">
        <v>147082000000000</v>
      </c>
      <c r="AF2702" s="2">
        <v>147560000000000</v>
      </c>
    </row>
    <row r="2703" spans="1:32">
      <c r="A2703" t="s">
        <v>8307</v>
      </c>
      <c r="B2703" t="s">
        <v>19</v>
      </c>
      <c r="C2703" s="2">
        <v>12897200000</v>
      </c>
      <c r="D2703" s="2">
        <v>13853600000</v>
      </c>
      <c r="E2703" s="2">
        <v>13928100000</v>
      </c>
      <c r="F2703" s="2">
        <v>13830700000</v>
      </c>
      <c r="G2703" s="2">
        <v>13859300000</v>
      </c>
      <c r="H2703" s="2">
        <v>14014000000</v>
      </c>
      <c r="I2703" s="2">
        <v>13991100000</v>
      </c>
      <c r="J2703" s="2">
        <v>14145700000</v>
      </c>
      <c r="K2703" s="2">
        <v>14145700000</v>
      </c>
      <c r="L2703" s="2">
        <v>14185800000</v>
      </c>
      <c r="M2703" s="2">
        <v>14225900000</v>
      </c>
      <c r="N2703" s="2">
        <v>14374800000</v>
      </c>
      <c r="O2703" s="2">
        <v>14483600000</v>
      </c>
      <c r="P2703" s="2">
        <v>14592400000</v>
      </c>
      <c r="Q2703" s="2">
        <v>14661100000</v>
      </c>
      <c r="R2703" s="2">
        <v>14827200000</v>
      </c>
      <c r="S2703" s="2">
        <v>14941700000</v>
      </c>
      <c r="T2703" s="2">
        <v>14999000000</v>
      </c>
      <c r="U2703" s="2">
        <v>15119300000</v>
      </c>
      <c r="V2703" s="2">
        <v>15113600000</v>
      </c>
      <c r="W2703" s="2">
        <v>15130700000</v>
      </c>
      <c r="X2703" s="2">
        <v>15233800000</v>
      </c>
      <c r="Y2703" s="2">
        <v>15342600000</v>
      </c>
      <c r="Z2703" s="2">
        <v>15491500000</v>
      </c>
      <c r="AA2703" s="2">
        <v>15543100000</v>
      </c>
      <c r="AB2703" s="2">
        <v>15600300000</v>
      </c>
      <c r="AC2703" s="2">
        <v>15611800000</v>
      </c>
      <c r="AD2703" s="2">
        <v>15783600000</v>
      </c>
      <c r="AE2703" s="2">
        <v>15875200000</v>
      </c>
      <c r="AF2703" s="2">
        <v>15926800000</v>
      </c>
    </row>
    <row r="2704" spans="1:32">
      <c r="A2704" t="s">
        <v>8308</v>
      </c>
      <c r="B2704" t="s">
        <v>19</v>
      </c>
      <c r="C2704" s="2">
        <v>71895100000</v>
      </c>
      <c r="D2704" s="2">
        <v>77226600000</v>
      </c>
      <c r="E2704" s="2">
        <v>77641600000</v>
      </c>
      <c r="F2704" s="2">
        <v>77098900000</v>
      </c>
      <c r="G2704" s="2">
        <v>77258500000</v>
      </c>
      <c r="H2704" s="2">
        <v>78120500000</v>
      </c>
      <c r="I2704" s="2">
        <v>77992800000</v>
      </c>
      <c r="J2704" s="2">
        <v>78854800000</v>
      </c>
      <c r="K2704" s="2">
        <v>78854800000</v>
      </c>
      <c r="L2704" s="2">
        <v>79078200000</v>
      </c>
      <c r="M2704" s="2">
        <v>79301700000</v>
      </c>
      <c r="N2704" s="2">
        <v>80131800000</v>
      </c>
      <c r="O2704" s="2">
        <v>80738300000</v>
      </c>
      <c r="P2704" s="2">
        <v>81344900000</v>
      </c>
      <c r="Q2704" s="2">
        <v>81728000000</v>
      </c>
      <c r="R2704" s="2">
        <v>82653800000</v>
      </c>
      <c r="S2704" s="2">
        <v>83292300000</v>
      </c>
      <c r="T2704" s="2">
        <v>83611600000</v>
      </c>
      <c r="U2704" s="2">
        <v>84282000000</v>
      </c>
      <c r="V2704" s="2">
        <v>84250100000</v>
      </c>
      <c r="W2704" s="2">
        <v>84345900000</v>
      </c>
      <c r="X2704" s="2">
        <v>84920500000</v>
      </c>
      <c r="Y2704" s="2">
        <v>85527100000</v>
      </c>
      <c r="Z2704" s="2">
        <v>86357100000</v>
      </c>
      <c r="AA2704" s="2">
        <v>86644500000</v>
      </c>
      <c r="AB2704" s="2">
        <v>86963700000</v>
      </c>
      <c r="AC2704" s="2">
        <v>87027600000</v>
      </c>
      <c r="AD2704" s="2">
        <v>87985300000</v>
      </c>
      <c r="AE2704" s="2">
        <v>88496100000</v>
      </c>
      <c r="AF2704" s="2">
        <v>88783400000</v>
      </c>
    </row>
    <row r="2705" spans="1:32">
      <c r="A2705" t="s">
        <v>8309</v>
      </c>
      <c r="B2705" t="s">
        <v>19</v>
      </c>
      <c r="C2705" s="2">
        <v>120277000000</v>
      </c>
      <c r="D2705" s="2">
        <v>129196000000</v>
      </c>
      <c r="E2705" s="2">
        <v>129891000000</v>
      </c>
      <c r="F2705" s="2">
        <v>128983000000</v>
      </c>
      <c r="G2705" s="2">
        <v>129250000000</v>
      </c>
      <c r="H2705" s="2">
        <v>130692000000</v>
      </c>
      <c r="I2705" s="2">
        <v>130478000000</v>
      </c>
      <c r="J2705" s="2">
        <v>131920000000</v>
      </c>
      <c r="K2705" s="2">
        <v>131920000000</v>
      </c>
      <c r="L2705" s="2">
        <v>132294000000</v>
      </c>
      <c r="M2705" s="2">
        <v>132668000000</v>
      </c>
      <c r="N2705" s="2">
        <v>134057000000</v>
      </c>
      <c r="O2705" s="2">
        <v>135071000000</v>
      </c>
      <c r="P2705" s="2">
        <v>136086000000</v>
      </c>
      <c r="Q2705" s="2">
        <v>136727000000</v>
      </c>
      <c r="R2705" s="2">
        <v>138276000000</v>
      </c>
      <c r="S2705" s="2">
        <v>139344000000</v>
      </c>
      <c r="T2705" s="2">
        <v>139878000000</v>
      </c>
      <c r="U2705" s="2">
        <v>141000000000</v>
      </c>
      <c r="V2705" s="2">
        <v>140946000000</v>
      </c>
      <c r="W2705" s="2">
        <v>141107000000</v>
      </c>
      <c r="X2705" s="2">
        <v>142068000000</v>
      </c>
      <c r="Y2705" s="2">
        <v>143083000000</v>
      </c>
      <c r="Z2705" s="2">
        <v>144471000000</v>
      </c>
      <c r="AA2705" s="2">
        <v>144952000000</v>
      </c>
      <c r="AB2705" s="2">
        <v>145486000000</v>
      </c>
      <c r="AC2705" s="2">
        <v>145593000000</v>
      </c>
      <c r="AD2705" s="2">
        <v>147195000000</v>
      </c>
      <c r="AE2705" s="2">
        <v>148050000000</v>
      </c>
      <c r="AF2705" s="2">
        <v>148530000000</v>
      </c>
    </row>
    <row r="2706" spans="1:32">
      <c r="A2706" t="s">
        <v>8310</v>
      </c>
      <c r="B2706" t="s">
        <v>19</v>
      </c>
      <c r="C2706" s="2">
        <v>4823780000</v>
      </c>
      <c r="D2706" s="2">
        <v>5181500000</v>
      </c>
      <c r="E2706" s="2">
        <v>5209340000</v>
      </c>
      <c r="F2706" s="2">
        <v>5172930000</v>
      </c>
      <c r="G2706" s="2">
        <v>5183640000</v>
      </c>
      <c r="H2706" s="2">
        <v>5241470000</v>
      </c>
      <c r="I2706" s="2">
        <v>5232910000</v>
      </c>
      <c r="J2706" s="2">
        <v>5290740000</v>
      </c>
      <c r="K2706" s="2">
        <v>5290740000</v>
      </c>
      <c r="L2706" s="2">
        <v>5305730000</v>
      </c>
      <c r="M2706" s="2">
        <v>5320730000</v>
      </c>
      <c r="N2706" s="2">
        <v>5376420000</v>
      </c>
      <c r="O2706" s="2">
        <v>5417120000</v>
      </c>
      <c r="P2706" s="2">
        <v>5457820000</v>
      </c>
      <c r="Q2706" s="2">
        <v>5483520000</v>
      </c>
      <c r="R2706" s="2">
        <v>5545640000</v>
      </c>
      <c r="S2706" s="2">
        <v>5588480000</v>
      </c>
      <c r="T2706" s="2">
        <v>5609900000</v>
      </c>
      <c r="U2706" s="2">
        <v>5654880000</v>
      </c>
      <c r="V2706" s="2">
        <v>5652740000</v>
      </c>
      <c r="W2706" s="2">
        <v>5659160000</v>
      </c>
      <c r="X2706" s="2">
        <v>5697720000</v>
      </c>
      <c r="Y2706" s="2">
        <v>5738420000</v>
      </c>
      <c r="Z2706" s="2">
        <v>5794110000</v>
      </c>
      <c r="AA2706" s="2">
        <v>5813390000</v>
      </c>
      <c r="AB2706" s="2">
        <v>5834810000</v>
      </c>
      <c r="AC2706" s="2">
        <v>5839090000</v>
      </c>
      <c r="AD2706" s="2">
        <v>5903350000</v>
      </c>
      <c r="AE2706" s="2">
        <v>5937620000</v>
      </c>
      <c r="AF2706" s="2">
        <v>5956900000</v>
      </c>
    </row>
    <row r="2707" spans="1:32">
      <c r="A2707" t="s">
        <v>8311</v>
      </c>
      <c r="B2707" t="s">
        <v>19</v>
      </c>
      <c r="C2707" s="2">
        <v>4533280000</v>
      </c>
      <c r="D2707" s="2">
        <v>4869450000</v>
      </c>
      <c r="E2707" s="2">
        <v>4895620000</v>
      </c>
      <c r="F2707" s="2">
        <v>4861400000</v>
      </c>
      <c r="G2707" s="2">
        <v>4871460000</v>
      </c>
      <c r="H2707" s="2">
        <v>4925810000</v>
      </c>
      <c r="I2707" s="2">
        <v>4917760000</v>
      </c>
      <c r="J2707" s="2">
        <v>4972110000</v>
      </c>
      <c r="K2707" s="2">
        <v>4972110000</v>
      </c>
      <c r="L2707" s="2">
        <v>4986200000</v>
      </c>
      <c r="M2707" s="2">
        <v>5000290000</v>
      </c>
      <c r="N2707" s="2">
        <v>5052630000</v>
      </c>
      <c r="O2707" s="2">
        <v>5090880000</v>
      </c>
      <c r="P2707" s="2">
        <v>5129120000</v>
      </c>
      <c r="Q2707" s="2">
        <v>5153280000</v>
      </c>
      <c r="R2707" s="2">
        <v>5211660000</v>
      </c>
      <c r="S2707" s="2">
        <v>5251920000</v>
      </c>
      <c r="T2707" s="2">
        <v>5272050000</v>
      </c>
      <c r="U2707" s="2">
        <v>5314320000</v>
      </c>
      <c r="V2707" s="2">
        <v>5312310000</v>
      </c>
      <c r="W2707" s="2">
        <v>5318350000</v>
      </c>
      <c r="X2707" s="2">
        <v>5354580000</v>
      </c>
      <c r="Y2707" s="2">
        <v>5392830000</v>
      </c>
      <c r="Z2707" s="2">
        <v>5445170000</v>
      </c>
      <c r="AA2707" s="2">
        <v>5463280000</v>
      </c>
      <c r="AB2707" s="2">
        <v>5483410000</v>
      </c>
      <c r="AC2707" s="2">
        <v>5487440000</v>
      </c>
      <c r="AD2707" s="2">
        <v>5547830000</v>
      </c>
      <c r="AE2707" s="2">
        <v>5580040000</v>
      </c>
      <c r="AF2707" s="2">
        <v>5598150000</v>
      </c>
    </row>
    <row r="2708" spans="1:32">
      <c r="A2708" t="s">
        <v>8312</v>
      </c>
      <c r="B2708" t="s">
        <v>19</v>
      </c>
      <c r="C2708" s="2">
        <v>2799240000</v>
      </c>
      <c r="D2708" s="2">
        <v>3006820000</v>
      </c>
      <c r="E2708" s="2">
        <v>3022980000</v>
      </c>
      <c r="F2708" s="2">
        <v>3001850000</v>
      </c>
      <c r="G2708" s="2">
        <v>3008060000</v>
      </c>
      <c r="H2708" s="2">
        <v>3041620000</v>
      </c>
      <c r="I2708" s="2">
        <v>3036650000</v>
      </c>
      <c r="J2708" s="2">
        <v>3070210000</v>
      </c>
      <c r="K2708" s="2">
        <v>3070210000</v>
      </c>
      <c r="L2708" s="2">
        <v>3078910000</v>
      </c>
      <c r="M2708" s="2">
        <v>3087610000</v>
      </c>
      <c r="N2708" s="2">
        <v>3119930000</v>
      </c>
      <c r="O2708" s="2">
        <v>3143550000</v>
      </c>
      <c r="P2708" s="2">
        <v>3167160000</v>
      </c>
      <c r="Q2708" s="2">
        <v>3182080000</v>
      </c>
      <c r="R2708" s="2">
        <v>3218130000</v>
      </c>
      <c r="S2708" s="2">
        <v>3242990000</v>
      </c>
      <c r="T2708" s="2">
        <v>3255420000</v>
      </c>
      <c r="U2708" s="2">
        <v>3281520000</v>
      </c>
      <c r="V2708" s="2">
        <v>3280280000</v>
      </c>
      <c r="W2708" s="2">
        <v>3284010000</v>
      </c>
      <c r="X2708" s="2">
        <v>3306380000</v>
      </c>
      <c r="Y2708" s="2">
        <v>3330000000</v>
      </c>
      <c r="Z2708" s="2">
        <v>3362320000</v>
      </c>
      <c r="AA2708" s="2">
        <v>3373500000</v>
      </c>
      <c r="AB2708" s="2">
        <v>3385930000</v>
      </c>
      <c r="AC2708" s="2">
        <v>3388420000</v>
      </c>
      <c r="AD2708" s="2">
        <v>3425710000</v>
      </c>
      <c r="AE2708" s="2">
        <v>3445600000</v>
      </c>
      <c r="AF2708" s="2">
        <v>3456780000</v>
      </c>
    </row>
    <row r="2709" spans="1:32">
      <c r="A2709" t="s">
        <v>8313</v>
      </c>
      <c r="B2709" t="s">
        <v>19</v>
      </c>
      <c r="C2709" s="2">
        <v>283752000</v>
      </c>
      <c r="D2709" s="2">
        <v>304794000</v>
      </c>
      <c r="E2709" s="2">
        <v>306432000</v>
      </c>
      <c r="F2709" s="2">
        <v>304290000</v>
      </c>
      <c r="G2709" s="2">
        <v>304920000</v>
      </c>
      <c r="H2709" s="2">
        <v>308322000</v>
      </c>
      <c r="I2709" s="2">
        <v>307818000</v>
      </c>
      <c r="J2709" s="2">
        <v>311220000</v>
      </c>
      <c r="K2709" s="2">
        <v>311220000</v>
      </c>
      <c r="L2709" s="2">
        <v>312102000</v>
      </c>
      <c r="M2709" s="2">
        <v>312984000</v>
      </c>
      <c r="N2709" s="2">
        <v>316260000</v>
      </c>
      <c r="O2709" s="2">
        <v>318654000</v>
      </c>
      <c r="P2709" s="2">
        <v>321048000</v>
      </c>
      <c r="Q2709" s="2">
        <v>322560000</v>
      </c>
      <c r="R2709" s="2">
        <v>326214000</v>
      </c>
      <c r="S2709" s="2">
        <v>328734000</v>
      </c>
      <c r="T2709" s="2">
        <v>329994000</v>
      </c>
      <c r="U2709" s="2">
        <v>332640000</v>
      </c>
      <c r="V2709" s="2">
        <v>332514000</v>
      </c>
      <c r="W2709" s="2">
        <v>332892000</v>
      </c>
      <c r="X2709" s="2">
        <v>335160000</v>
      </c>
      <c r="Y2709" s="2">
        <v>337554000</v>
      </c>
      <c r="Z2709" s="2">
        <v>340830000</v>
      </c>
      <c r="AA2709" s="2">
        <v>341964000</v>
      </c>
      <c r="AB2709" s="2">
        <v>343224000</v>
      </c>
      <c r="AC2709" s="2">
        <v>343476000</v>
      </c>
      <c r="AD2709" s="2">
        <v>347256000</v>
      </c>
      <c r="AE2709" s="2">
        <v>349272000</v>
      </c>
      <c r="AF2709" s="2">
        <v>350406000</v>
      </c>
    </row>
    <row r="2710" spans="1:32">
      <c r="A2710" t="s">
        <v>8314</v>
      </c>
      <c r="B2710" t="s">
        <v>19</v>
      </c>
      <c r="C2710" s="2">
        <v>2071840000</v>
      </c>
      <c r="D2710" s="2">
        <v>2225480000</v>
      </c>
      <c r="E2710" s="2">
        <v>2237440000</v>
      </c>
      <c r="F2710" s="2">
        <v>2221800000</v>
      </c>
      <c r="G2710" s="2">
        <v>2226400000</v>
      </c>
      <c r="H2710" s="2">
        <v>2251240000</v>
      </c>
      <c r="I2710" s="2">
        <v>2247560000</v>
      </c>
      <c r="J2710" s="2">
        <v>2272400000</v>
      </c>
      <c r="K2710" s="2">
        <v>2272400000</v>
      </c>
      <c r="L2710" s="2">
        <v>2278840000</v>
      </c>
      <c r="M2710" s="2">
        <v>2285280000</v>
      </c>
      <c r="N2710" s="2">
        <v>2309200000</v>
      </c>
      <c r="O2710" s="2">
        <v>2326680000</v>
      </c>
      <c r="P2710" s="2">
        <v>2344160000</v>
      </c>
      <c r="Q2710" s="2">
        <v>2355200000</v>
      </c>
      <c r="R2710" s="2">
        <v>2381880000</v>
      </c>
      <c r="S2710" s="2">
        <v>2400280000</v>
      </c>
      <c r="T2710" s="2">
        <v>2409480000</v>
      </c>
      <c r="U2710" s="2">
        <v>2428800000</v>
      </c>
      <c r="V2710" s="2">
        <v>2427880000</v>
      </c>
      <c r="W2710" s="2">
        <v>2430640000</v>
      </c>
      <c r="X2710" s="2">
        <v>2447200000</v>
      </c>
      <c r="Y2710" s="2">
        <v>2464680000</v>
      </c>
      <c r="Z2710" s="2">
        <v>2488600000</v>
      </c>
      <c r="AA2710" s="2">
        <v>2496880000</v>
      </c>
      <c r="AB2710" s="2">
        <v>2506080000</v>
      </c>
      <c r="AC2710" s="2">
        <v>2507920000</v>
      </c>
      <c r="AD2710" s="2">
        <v>2535520000</v>
      </c>
      <c r="AE2710" s="2">
        <v>2550240000</v>
      </c>
      <c r="AF2710" s="2">
        <v>2558520000</v>
      </c>
    </row>
    <row r="2711" spans="1:32">
      <c r="A2711" t="s">
        <v>8315</v>
      </c>
      <c r="B2711" t="s">
        <v>19</v>
      </c>
      <c r="C2711" s="2">
        <v>2556020000</v>
      </c>
      <c r="D2711" s="2">
        <v>2745570000</v>
      </c>
      <c r="E2711" s="2">
        <v>2760320000</v>
      </c>
      <c r="F2711" s="2">
        <v>2741030000</v>
      </c>
      <c r="G2711" s="2">
        <v>2746700000</v>
      </c>
      <c r="H2711" s="2">
        <v>2777350000</v>
      </c>
      <c r="I2711" s="2">
        <v>2772810000</v>
      </c>
      <c r="J2711" s="2">
        <v>2803450000</v>
      </c>
      <c r="K2711" s="2">
        <v>2803450000</v>
      </c>
      <c r="L2711" s="2">
        <v>2811400000</v>
      </c>
      <c r="M2711" s="2">
        <v>2819340000</v>
      </c>
      <c r="N2711" s="2">
        <v>2848850000</v>
      </c>
      <c r="O2711" s="2">
        <v>2870420000</v>
      </c>
      <c r="P2711" s="2">
        <v>2891980000</v>
      </c>
      <c r="Q2711" s="2">
        <v>2905600000</v>
      </c>
      <c r="R2711" s="2">
        <v>2938520000</v>
      </c>
      <c r="S2711" s="2">
        <v>2961220000</v>
      </c>
      <c r="T2711" s="2">
        <v>2972570000</v>
      </c>
      <c r="U2711" s="2">
        <v>2996400000</v>
      </c>
      <c r="V2711" s="2">
        <v>2995270000</v>
      </c>
      <c r="W2711" s="2">
        <v>2998670000</v>
      </c>
      <c r="X2711" s="2">
        <v>3019100000</v>
      </c>
      <c r="Y2711" s="2">
        <v>3040670000</v>
      </c>
      <c r="Z2711" s="2">
        <v>3070180000</v>
      </c>
      <c r="AA2711" s="2">
        <v>3080390000</v>
      </c>
      <c r="AB2711" s="2">
        <v>3091740000</v>
      </c>
      <c r="AC2711" s="2">
        <v>3094010000</v>
      </c>
      <c r="AD2711" s="2">
        <v>3128060000</v>
      </c>
      <c r="AE2711" s="2">
        <v>3146220000</v>
      </c>
      <c r="AF2711" s="2">
        <v>3156440000</v>
      </c>
    </row>
    <row r="2712" spans="1:32">
      <c r="A2712" t="s">
        <v>8316</v>
      </c>
      <c r="B2712" t="s">
        <v>19</v>
      </c>
      <c r="C2712" s="2">
        <v>180160000</v>
      </c>
      <c r="D2712" s="2">
        <v>193520000</v>
      </c>
      <c r="E2712" s="2">
        <v>194560000</v>
      </c>
      <c r="F2712" s="2">
        <v>193200000</v>
      </c>
      <c r="G2712" s="2">
        <v>193600000</v>
      </c>
      <c r="H2712" s="2">
        <v>195760000</v>
      </c>
      <c r="I2712" s="2">
        <v>195440000</v>
      </c>
      <c r="J2712" s="2">
        <v>197600000</v>
      </c>
      <c r="K2712" s="2">
        <v>197600000</v>
      </c>
      <c r="L2712" s="2">
        <v>198160000</v>
      </c>
      <c r="M2712" s="2">
        <v>198720000</v>
      </c>
      <c r="N2712" s="2">
        <v>200800000</v>
      </c>
      <c r="O2712" s="2">
        <v>202320000</v>
      </c>
      <c r="P2712" s="2">
        <v>203840000</v>
      </c>
      <c r="Q2712" s="2">
        <v>204800000</v>
      </c>
      <c r="R2712" s="2">
        <v>207120000</v>
      </c>
      <c r="S2712" s="2">
        <v>208720000</v>
      </c>
      <c r="T2712" s="2">
        <v>209520000</v>
      </c>
      <c r="U2712" s="2">
        <v>211200000</v>
      </c>
      <c r="V2712" s="2">
        <v>211120000</v>
      </c>
      <c r="W2712" s="2">
        <v>211360000</v>
      </c>
      <c r="X2712" s="2">
        <v>212800000</v>
      </c>
      <c r="Y2712" s="2">
        <v>214320000</v>
      </c>
      <c r="Z2712" s="2">
        <v>216400000</v>
      </c>
      <c r="AA2712" s="2">
        <v>217120000</v>
      </c>
      <c r="AB2712" s="2">
        <v>217920000</v>
      </c>
      <c r="AC2712" s="2">
        <v>218080000</v>
      </c>
      <c r="AD2712" s="2">
        <v>220480000</v>
      </c>
      <c r="AE2712" s="2">
        <v>221760000</v>
      </c>
      <c r="AF2712" s="2">
        <v>222480000</v>
      </c>
    </row>
    <row r="2713" spans="1:32">
      <c r="A2713" t="s">
        <v>8317</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8318</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8319</v>
      </c>
      <c r="B2715" t="s">
        <v>19</v>
      </c>
      <c r="C2715" s="2">
        <v>1074960000</v>
      </c>
      <c r="D2715" s="2">
        <v>1109890000</v>
      </c>
      <c r="E2715" s="2">
        <v>1057200000</v>
      </c>
      <c r="F2715" s="2">
        <v>1036010000</v>
      </c>
      <c r="G2715" s="2">
        <v>1023990000</v>
      </c>
      <c r="H2715" s="2">
        <v>1002230000</v>
      </c>
      <c r="I2715" s="2">
        <v>978744000</v>
      </c>
      <c r="J2715" s="2">
        <v>965572000</v>
      </c>
      <c r="K2715" s="2">
        <v>958700000</v>
      </c>
      <c r="L2715" s="2">
        <v>949537000</v>
      </c>
      <c r="M2715" s="2">
        <v>939801000</v>
      </c>
      <c r="N2715" s="2">
        <v>932928000</v>
      </c>
      <c r="O2715" s="2">
        <v>927774000</v>
      </c>
      <c r="P2715" s="2">
        <v>921474000</v>
      </c>
      <c r="Q2715" s="2">
        <v>919184000</v>
      </c>
      <c r="R2715" s="2">
        <v>918611000</v>
      </c>
      <c r="S2715" s="2">
        <v>920329000</v>
      </c>
      <c r="T2715" s="2">
        <v>923765000</v>
      </c>
      <c r="U2715" s="2">
        <v>928919000</v>
      </c>
      <c r="V2715" s="2">
        <v>933501000</v>
      </c>
      <c r="W2715" s="2">
        <v>938083000</v>
      </c>
      <c r="X2715" s="2">
        <v>942664000</v>
      </c>
      <c r="Y2715" s="2">
        <v>952400000</v>
      </c>
      <c r="Z2715" s="2">
        <v>960991000</v>
      </c>
      <c r="AA2715" s="2">
        <v>969008000</v>
      </c>
      <c r="AB2715" s="2">
        <v>975881000</v>
      </c>
      <c r="AC2715" s="2">
        <v>978744000</v>
      </c>
      <c r="AD2715" s="2">
        <v>979317000</v>
      </c>
      <c r="AE2715" s="2">
        <v>982181000</v>
      </c>
      <c r="AF2715" s="2">
        <v>989626000</v>
      </c>
    </row>
    <row r="2716" spans="1:32">
      <c r="A2716" t="s">
        <v>8320</v>
      </c>
      <c r="B2716" t="s">
        <v>19</v>
      </c>
      <c r="C2716" s="2">
        <v>5992320000</v>
      </c>
      <c r="D2716" s="2">
        <v>6187060000</v>
      </c>
      <c r="E2716" s="2">
        <v>5893350000</v>
      </c>
      <c r="F2716" s="2">
        <v>5775230000</v>
      </c>
      <c r="G2716" s="2">
        <v>5708190000</v>
      </c>
      <c r="H2716" s="2">
        <v>5586870000</v>
      </c>
      <c r="I2716" s="2">
        <v>5455980000</v>
      </c>
      <c r="J2716" s="2">
        <v>5382550000</v>
      </c>
      <c r="K2716" s="2">
        <v>5344240000</v>
      </c>
      <c r="L2716" s="2">
        <v>5293160000</v>
      </c>
      <c r="M2716" s="2">
        <v>5238890000</v>
      </c>
      <c r="N2716" s="2">
        <v>5200580000</v>
      </c>
      <c r="O2716" s="2">
        <v>5171850000</v>
      </c>
      <c r="P2716" s="2">
        <v>5136730000</v>
      </c>
      <c r="Q2716" s="2">
        <v>5123960000</v>
      </c>
      <c r="R2716" s="2">
        <v>5120770000</v>
      </c>
      <c r="S2716" s="2">
        <v>5130350000</v>
      </c>
      <c r="T2716" s="2">
        <v>5149500000</v>
      </c>
      <c r="U2716" s="2">
        <v>5178230000</v>
      </c>
      <c r="V2716" s="2">
        <v>5203770000</v>
      </c>
      <c r="W2716" s="2">
        <v>5229310000</v>
      </c>
      <c r="X2716" s="2">
        <v>5254850000</v>
      </c>
      <c r="Y2716" s="2">
        <v>5309130000</v>
      </c>
      <c r="Z2716" s="2">
        <v>5357010000</v>
      </c>
      <c r="AA2716" s="2">
        <v>5401710000</v>
      </c>
      <c r="AB2716" s="2">
        <v>5440020000</v>
      </c>
      <c r="AC2716" s="2">
        <v>5455980000</v>
      </c>
      <c r="AD2716" s="2">
        <v>5459170000</v>
      </c>
      <c r="AE2716" s="2">
        <v>5475140000</v>
      </c>
      <c r="AF2716" s="2">
        <v>5516640000</v>
      </c>
    </row>
    <row r="2717" spans="1:32">
      <c r="A2717" t="s">
        <v>8321</v>
      </c>
      <c r="B2717" t="s">
        <v>19</v>
      </c>
      <c r="C2717" s="2">
        <v>10024900000</v>
      </c>
      <c r="D2717" s="2">
        <v>10350700000</v>
      </c>
      <c r="E2717" s="2">
        <v>9859300000</v>
      </c>
      <c r="F2717" s="2">
        <v>9661690000</v>
      </c>
      <c r="G2717" s="2">
        <v>9549530000</v>
      </c>
      <c r="H2717" s="2">
        <v>9346580000</v>
      </c>
      <c r="I2717" s="2">
        <v>9127600000</v>
      </c>
      <c r="J2717" s="2">
        <v>9004760000</v>
      </c>
      <c r="K2717" s="2">
        <v>8940670000</v>
      </c>
      <c r="L2717" s="2">
        <v>8855210000</v>
      </c>
      <c r="M2717" s="2">
        <v>8764420000</v>
      </c>
      <c r="N2717" s="2">
        <v>8700330000</v>
      </c>
      <c r="O2717" s="2">
        <v>8652260000</v>
      </c>
      <c r="P2717" s="2">
        <v>8593510000</v>
      </c>
      <c r="Q2717" s="2">
        <v>8572140000</v>
      </c>
      <c r="R2717" s="2">
        <v>8566800000</v>
      </c>
      <c r="S2717" s="2">
        <v>8582830000</v>
      </c>
      <c r="T2717" s="2">
        <v>8614870000</v>
      </c>
      <c r="U2717" s="2">
        <v>8662940000</v>
      </c>
      <c r="V2717" s="2">
        <v>8705670000</v>
      </c>
      <c r="W2717" s="2">
        <v>8748390000</v>
      </c>
      <c r="X2717" s="2">
        <v>8791120000</v>
      </c>
      <c r="Y2717" s="2">
        <v>8881920000</v>
      </c>
      <c r="Z2717" s="2">
        <v>8962030000</v>
      </c>
      <c r="AA2717" s="2">
        <v>9036800000</v>
      </c>
      <c r="AB2717" s="2">
        <v>9100890000</v>
      </c>
      <c r="AC2717" s="2">
        <v>9127600000</v>
      </c>
      <c r="AD2717" s="2">
        <v>9132940000</v>
      </c>
      <c r="AE2717" s="2">
        <v>9159640000</v>
      </c>
      <c r="AF2717" s="2">
        <v>9229080000</v>
      </c>
    </row>
    <row r="2718" spans="1:32">
      <c r="A2718" t="s">
        <v>8322</v>
      </c>
      <c r="B2718" t="s">
        <v>19</v>
      </c>
      <c r="C2718" s="2">
        <v>402053000</v>
      </c>
      <c r="D2718" s="2">
        <v>415120000</v>
      </c>
      <c r="E2718" s="2">
        <v>395413000</v>
      </c>
      <c r="F2718" s="2">
        <v>387488000</v>
      </c>
      <c r="G2718" s="2">
        <v>382990000</v>
      </c>
      <c r="H2718" s="2">
        <v>374850000</v>
      </c>
      <c r="I2718" s="2">
        <v>366068000</v>
      </c>
      <c r="J2718" s="2">
        <v>361141000</v>
      </c>
      <c r="K2718" s="2">
        <v>358571000</v>
      </c>
      <c r="L2718" s="2">
        <v>355144000</v>
      </c>
      <c r="M2718" s="2">
        <v>351502000</v>
      </c>
      <c r="N2718" s="2">
        <v>348932000</v>
      </c>
      <c r="O2718" s="2">
        <v>347004000</v>
      </c>
      <c r="P2718" s="2">
        <v>344648000</v>
      </c>
      <c r="Q2718" s="2">
        <v>343791000</v>
      </c>
      <c r="R2718" s="2">
        <v>343577000</v>
      </c>
      <c r="S2718" s="2">
        <v>344219000</v>
      </c>
      <c r="T2718" s="2">
        <v>345505000</v>
      </c>
      <c r="U2718" s="2">
        <v>347432000</v>
      </c>
      <c r="V2718" s="2">
        <v>349146000</v>
      </c>
      <c r="W2718" s="2">
        <v>350860000</v>
      </c>
      <c r="X2718" s="2">
        <v>352573000</v>
      </c>
      <c r="Y2718" s="2">
        <v>356215000</v>
      </c>
      <c r="Z2718" s="2">
        <v>359428000</v>
      </c>
      <c r="AA2718" s="2">
        <v>362426000</v>
      </c>
      <c r="AB2718" s="2">
        <v>364997000</v>
      </c>
      <c r="AC2718" s="2">
        <v>366068000</v>
      </c>
      <c r="AD2718" s="2">
        <v>366282000</v>
      </c>
      <c r="AE2718" s="2">
        <v>367353000</v>
      </c>
      <c r="AF2718" s="2">
        <v>370138000</v>
      </c>
    </row>
    <row r="2719" spans="1:32">
      <c r="A2719" t="s">
        <v>8323</v>
      </c>
      <c r="B2719" t="s">
        <v>19</v>
      </c>
      <c r="C2719" s="2">
        <v>377840000</v>
      </c>
      <c r="D2719" s="2">
        <v>390119000</v>
      </c>
      <c r="E2719" s="2">
        <v>371600000</v>
      </c>
      <c r="F2719" s="2">
        <v>364152000</v>
      </c>
      <c r="G2719" s="2">
        <v>359924000</v>
      </c>
      <c r="H2719" s="2">
        <v>352275000</v>
      </c>
      <c r="I2719" s="2">
        <v>344022000</v>
      </c>
      <c r="J2719" s="2">
        <v>339392000</v>
      </c>
      <c r="K2719" s="2">
        <v>336976000</v>
      </c>
      <c r="L2719" s="2">
        <v>333755000</v>
      </c>
      <c r="M2719" s="2">
        <v>330333000</v>
      </c>
      <c r="N2719" s="2">
        <v>327918000</v>
      </c>
      <c r="O2719" s="2">
        <v>326106000</v>
      </c>
      <c r="P2719" s="2">
        <v>323892000</v>
      </c>
      <c r="Q2719" s="2">
        <v>323086000</v>
      </c>
      <c r="R2719" s="2">
        <v>322885000</v>
      </c>
      <c r="S2719" s="2">
        <v>323489000</v>
      </c>
      <c r="T2719" s="2">
        <v>324697000</v>
      </c>
      <c r="U2719" s="2">
        <v>326509000</v>
      </c>
      <c r="V2719" s="2">
        <v>328119000</v>
      </c>
      <c r="W2719" s="2">
        <v>329729000</v>
      </c>
      <c r="X2719" s="2">
        <v>331340000</v>
      </c>
      <c r="Y2719" s="2">
        <v>334762000</v>
      </c>
      <c r="Z2719" s="2">
        <v>337781000</v>
      </c>
      <c r="AA2719" s="2">
        <v>340600000</v>
      </c>
      <c r="AB2719" s="2">
        <v>343015000</v>
      </c>
      <c r="AC2719" s="2">
        <v>344022000</v>
      </c>
      <c r="AD2719" s="2">
        <v>344223000</v>
      </c>
      <c r="AE2719" s="2">
        <v>345230000</v>
      </c>
      <c r="AF2719" s="2">
        <v>347846000</v>
      </c>
    </row>
    <row r="2720" spans="1:32">
      <c r="A2720" t="s">
        <v>8324</v>
      </c>
      <c r="B2720" t="s">
        <v>19</v>
      </c>
      <c r="C2720" s="2">
        <v>233311000</v>
      </c>
      <c r="D2720" s="2">
        <v>240893000</v>
      </c>
      <c r="E2720" s="2">
        <v>229458000</v>
      </c>
      <c r="F2720" s="2">
        <v>224859000</v>
      </c>
      <c r="G2720" s="2">
        <v>222248000</v>
      </c>
      <c r="H2720" s="2">
        <v>217525000</v>
      </c>
      <c r="I2720" s="2">
        <v>212429000</v>
      </c>
      <c r="J2720" s="2">
        <v>209570000</v>
      </c>
      <c r="K2720" s="2">
        <v>208078000</v>
      </c>
      <c r="L2720" s="2">
        <v>206089000</v>
      </c>
      <c r="M2720" s="2">
        <v>203976000</v>
      </c>
      <c r="N2720" s="2">
        <v>202485000</v>
      </c>
      <c r="O2720" s="2">
        <v>201366000</v>
      </c>
      <c r="P2720" s="2">
        <v>199999000</v>
      </c>
      <c r="Q2720" s="2">
        <v>199502000</v>
      </c>
      <c r="R2720" s="2">
        <v>199377000</v>
      </c>
      <c r="S2720" s="2">
        <v>199750000</v>
      </c>
      <c r="T2720" s="2">
        <v>200496000</v>
      </c>
      <c r="U2720" s="2">
        <v>201615000</v>
      </c>
      <c r="V2720" s="2">
        <v>202609000</v>
      </c>
      <c r="W2720" s="2">
        <v>203603000</v>
      </c>
      <c r="X2720" s="2">
        <v>204598000</v>
      </c>
      <c r="Y2720" s="2">
        <v>206711000</v>
      </c>
      <c r="Z2720" s="2">
        <v>208575000</v>
      </c>
      <c r="AA2720" s="2">
        <v>210316000</v>
      </c>
      <c r="AB2720" s="2">
        <v>211807000</v>
      </c>
      <c r="AC2720" s="2">
        <v>212429000</v>
      </c>
      <c r="AD2720" s="2">
        <v>212553000</v>
      </c>
      <c r="AE2720" s="2">
        <v>213174000</v>
      </c>
      <c r="AF2720" s="2">
        <v>214790000</v>
      </c>
    </row>
    <row r="2721" spans="1:32">
      <c r="A2721" t="s">
        <v>8325</v>
      </c>
      <c r="B2721" t="s">
        <v>19</v>
      </c>
      <c r="C2721" s="2">
        <v>23650200</v>
      </c>
      <c r="D2721" s="2">
        <v>24418800</v>
      </c>
      <c r="E2721" s="2">
        <v>23259600</v>
      </c>
      <c r="F2721" s="2">
        <v>22793400</v>
      </c>
      <c r="G2721" s="2">
        <v>22528800</v>
      </c>
      <c r="H2721" s="2">
        <v>22050000</v>
      </c>
      <c r="I2721" s="2">
        <v>21533400</v>
      </c>
      <c r="J2721" s="2">
        <v>21243600</v>
      </c>
      <c r="K2721" s="2">
        <v>21092400</v>
      </c>
      <c r="L2721" s="2">
        <v>20890800</v>
      </c>
      <c r="M2721" s="2">
        <v>20676600</v>
      </c>
      <c r="N2721" s="2">
        <v>20525400</v>
      </c>
      <c r="O2721" s="2">
        <v>20412000</v>
      </c>
      <c r="P2721" s="2">
        <v>20273400</v>
      </c>
      <c r="Q2721" s="2">
        <v>20223000</v>
      </c>
      <c r="R2721" s="2">
        <v>20210400</v>
      </c>
      <c r="S2721" s="2">
        <v>20248200</v>
      </c>
      <c r="T2721" s="2">
        <v>20323800</v>
      </c>
      <c r="U2721" s="2">
        <v>20437200</v>
      </c>
      <c r="V2721" s="2">
        <v>20538000</v>
      </c>
      <c r="W2721" s="2">
        <v>20638800</v>
      </c>
      <c r="X2721" s="2">
        <v>20739600</v>
      </c>
      <c r="Y2721" s="2">
        <v>20953800</v>
      </c>
      <c r="Z2721" s="2">
        <v>21142800</v>
      </c>
      <c r="AA2721" s="2">
        <v>21319200</v>
      </c>
      <c r="AB2721" s="2">
        <v>21470400</v>
      </c>
      <c r="AC2721" s="2">
        <v>21533400</v>
      </c>
      <c r="AD2721" s="2">
        <v>21546000</v>
      </c>
      <c r="AE2721" s="2">
        <v>21609000</v>
      </c>
      <c r="AF2721" s="2">
        <v>21772800</v>
      </c>
    </row>
    <row r="2722" spans="1:32">
      <c r="A2722" t="s">
        <v>8326</v>
      </c>
      <c r="B2722" t="s">
        <v>19</v>
      </c>
      <c r="C2722" s="2">
        <v>172684000</v>
      </c>
      <c r="D2722" s="2">
        <v>178296000</v>
      </c>
      <c r="E2722" s="2">
        <v>169832000</v>
      </c>
      <c r="F2722" s="2">
        <v>166428000</v>
      </c>
      <c r="G2722" s="2">
        <v>164496000</v>
      </c>
      <c r="H2722" s="2">
        <v>161000000</v>
      </c>
      <c r="I2722" s="2">
        <v>157228000</v>
      </c>
      <c r="J2722" s="2">
        <v>155112000</v>
      </c>
      <c r="K2722" s="2">
        <v>154008000</v>
      </c>
      <c r="L2722" s="2">
        <v>152536000</v>
      </c>
      <c r="M2722" s="2">
        <v>150972000</v>
      </c>
      <c r="N2722" s="2">
        <v>149868000</v>
      </c>
      <c r="O2722" s="2">
        <v>149040000</v>
      </c>
      <c r="P2722" s="2">
        <v>148028000</v>
      </c>
      <c r="Q2722" s="2">
        <v>147660000</v>
      </c>
      <c r="R2722" s="2">
        <v>147568000</v>
      </c>
      <c r="S2722" s="2">
        <v>147844000</v>
      </c>
      <c r="T2722" s="2">
        <v>148396000</v>
      </c>
      <c r="U2722" s="2">
        <v>149224000</v>
      </c>
      <c r="V2722" s="2">
        <v>149960000</v>
      </c>
      <c r="W2722" s="2">
        <v>150696000</v>
      </c>
      <c r="X2722" s="2">
        <v>151432000</v>
      </c>
      <c r="Y2722" s="2">
        <v>152996000</v>
      </c>
      <c r="Z2722" s="2">
        <v>154376000</v>
      </c>
      <c r="AA2722" s="2">
        <v>155664000</v>
      </c>
      <c r="AB2722" s="2">
        <v>156768000</v>
      </c>
      <c r="AC2722" s="2">
        <v>157228000</v>
      </c>
      <c r="AD2722" s="2">
        <v>157320000</v>
      </c>
      <c r="AE2722" s="2">
        <v>157780000</v>
      </c>
      <c r="AF2722" s="2">
        <v>158976000</v>
      </c>
    </row>
    <row r="2723" spans="1:32">
      <c r="A2723" t="s">
        <v>8327</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8328</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8329</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8330</v>
      </c>
      <c r="B2726" t="s">
        <v>19</v>
      </c>
      <c r="C2726" s="2">
        <v>45965900000000</v>
      </c>
      <c r="D2726" s="2">
        <v>45345100000000</v>
      </c>
      <c r="E2726" s="2">
        <v>44347500000000</v>
      </c>
      <c r="F2726" s="2">
        <v>45185900000000</v>
      </c>
      <c r="G2726" s="2">
        <v>45408700000000</v>
      </c>
      <c r="H2726" s="2">
        <v>45812000000000</v>
      </c>
      <c r="I2726" s="2">
        <v>46008300000000</v>
      </c>
      <c r="J2726" s="2">
        <v>45774900000000</v>
      </c>
      <c r="K2726" s="2">
        <v>45403400000000</v>
      </c>
      <c r="L2726" s="2">
        <v>44984300000000</v>
      </c>
      <c r="M2726" s="2">
        <v>44581000000000</v>
      </c>
      <c r="N2726" s="2">
        <v>44183100000000</v>
      </c>
      <c r="O2726" s="2">
        <v>43875300000000</v>
      </c>
      <c r="P2726" s="2">
        <v>43668400000000</v>
      </c>
      <c r="Q2726" s="2">
        <v>43546300000000</v>
      </c>
      <c r="R2726" s="2">
        <v>43594100000000</v>
      </c>
      <c r="S2726" s="2">
        <v>43625900000000</v>
      </c>
      <c r="T2726" s="2">
        <v>43620600000000</v>
      </c>
      <c r="U2726" s="2">
        <v>43832900000000</v>
      </c>
      <c r="V2726" s="2">
        <v>43864700000000</v>
      </c>
      <c r="W2726" s="2">
        <v>43960200000000</v>
      </c>
      <c r="X2726" s="2">
        <v>44183100000000</v>
      </c>
      <c r="Y2726" s="2">
        <v>44469600000000</v>
      </c>
      <c r="Z2726" s="2">
        <v>44761400000000</v>
      </c>
      <c r="AA2726" s="2">
        <v>45000200000000</v>
      </c>
      <c r="AB2726" s="2">
        <v>44920600000000</v>
      </c>
      <c r="AC2726" s="2">
        <v>45185900000000</v>
      </c>
      <c r="AD2726" s="2">
        <v>45472400000000</v>
      </c>
      <c r="AE2726" s="2">
        <v>45758900000000</v>
      </c>
      <c r="AF2726" s="2">
        <v>46034900000000</v>
      </c>
    </row>
    <row r="2727" spans="1:32">
      <c r="A2727" t="s">
        <v>8331</v>
      </c>
      <c r="B2727" t="s">
        <v>19</v>
      </c>
      <c r="C2727" s="2">
        <v>4961300000</v>
      </c>
      <c r="D2727" s="2">
        <v>4894290000</v>
      </c>
      <c r="E2727" s="2">
        <v>4786630000</v>
      </c>
      <c r="F2727" s="2">
        <v>4877110000</v>
      </c>
      <c r="G2727" s="2">
        <v>4901170000</v>
      </c>
      <c r="H2727" s="2">
        <v>4944690000</v>
      </c>
      <c r="I2727" s="2">
        <v>4965880000</v>
      </c>
      <c r="J2727" s="2">
        <v>4940680000</v>
      </c>
      <c r="K2727" s="2">
        <v>4900590000</v>
      </c>
      <c r="L2727" s="2">
        <v>4855350000</v>
      </c>
      <c r="M2727" s="2">
        <v>4811830000</v>
      </c>
      <c r="N2727" s="2">
        <v>4768870000</v>
      </c>
      <c r="O2727" s="2">
        <v>4735660000</v>
      </c>
      <c r="P2727" s="2">
        <v>4713320000</v>
      </c>
      <c r="Q2727" s="2">
        <v>4700150000</v>
      </c>
      <c r="R2727" s="2">
        <v>4705300000</v>
      </c>
      <c r="S2727" s="2">
        <v>4708740000</v>
      </c>
      <c r="T2727" s="2">
        <v>4708170000</v>
      </c>
      <c r="U2727" s="2">
        <v>4731070000</v>
      </c>
      <c r="V2727" s="2">
        <v>4734510000</v>
      </c>
      <c r="W2727" s="2">
        <v>4744820000</v>
      </c>
      <c r="X2727" s="2">
        <v>4768870000</v>
      </c>
      <c r="Y2727" s="2">
        <v>4799800000</v>
      </c>
      <c r="Z2727" s="2">
        <v>4831300000</v>
      </c>
      <c r="AA2727" s="2">
        <v>4857070000</v>
      </c>
      <c r="AB2727" s="2">
        <v>4848480000</v>
      </c>
      <c r="AC2727" s="2">
        <v>4877110000</v>
      </c>
      <c r="AD2727" s="2">
        <v>4908040000</v>
      </c>
      <c r="AE2727" s="2">
        <v>4938960000</v>
      </c>
      <c r="AF2727" s="2">
        <v>4968750000</v>
      </c>
    </row>
    <row r="2728" spans="1:32">
      <c r="A2728" t="s">
        <v>8332</v>
      </c>
      <c r="B2728" t="s">
        <v>19</v>
      </c>
      <c r="C2728" s="2">
        <v>27656600000</v>
      </c>
      <c r="D2728" s="2">
        <v>27283100000</v>
      </c>
      <c r="E2728" s="2">
        <v>26682900000</v>
      </c>
      <c r="F2728" s="2">
        <v>27187300000</v>
      </c>
      <c r="G2728" s="2">
        <v>27321400000</v>
      </c>
      <c r="H2728" s="2">
        <v>27564000000</v>
      </c>
      <c r="I2728" s="2">
        <v>27682200000</v>
      </c>
      <c r="J2728" s="2">
        <v>27541700000</v>
      </c>
      <c r="K2728" s="2">
        <v>27318200000</v>
      </c>
      <c r="L2728" s="2">
        <v>27066000000</v>
      </c>
      <c r="M2728" s="2">
        <v>26823400000</v>
      </c>
      <c r="N2728" s="2">
        <v>26583900000</v>
      </c>
      <c r="O2728" s="2">
        <v>26398800000</v>
      </c>
      <c r="P2728" s="2">
        <v>26274300000</v>
      </c>
      <c r="Q2728" s="2">
        <v>26200800000</v>
      </c>
      <c r="R2728" s="2">
        <v>26229600000</v>
      </c>
      <c r="S2728" s="2">
        <v>26248700000</v>
      </c>
      <c r="T2728" s="2">
        <v>26245500000</v>
      </c>
      <c r="U2728" s="2">
        <v>26373200000</v>
      </c>
      <c r="V2728" s="2">
        <v>26392400000</v>
      </c>
      <c r="W2728" s="2">
        <v>26449900000</v>
      </c>
      <c r="X2728" s="2">
        <v>26583900000</v>
      </c>
      <c r="Y2728" s="2">
        <v>26756300000</v>
      </c>
      <c r="Z2728" s="2">
        <v>26931900000</v>
      </c>
      <c r="AA2728" s="2">
        <v>27075600000</v>
      </c>
      <c r="AB2728" s="2">
        <v>27027700000</v>
      </c>
      <c r="AC2728" s="2">
        <v>27187300000</v>
      </c>
      <c r="AD2728" s="2">
        <v>27359700000</v>
      </c>
      <c r="AE2728" s="2">
        <v>27532100000</v>
      </c>
      <c r="AF2728" s="2">
        <v>27698100000</v>
      </c>
    </row>
    <row r="2729" spans="1:32">
      <c r="A2729" t="s">
        <v>8333</v>
      </c>
      <c r="B2729" t="s">
        <v>19</v>
      </c>
      <c r="C2729" s="2">
        <v>46268200000</v>
      </c>
      <c r="D2729" s="2">
        <v>45643300000</v>
      </c>
      <c r="E2729" s="2">
        <v>44639200000</v>
      </c>
      <c r="F2729" s="2">
        <v>45483100000</v>
      </c>
      <c r="G2729" s="2">
        <v>45707400000</v>
      </c>
      <c r="H2729" s="2">
        <v>46113300000</v>
      </c>
      <c r="I2729" s="2">
        <v>46310900000</v>
      </c>
      <c r="J2729" s="2">
        <v>46075900000</v>
      </c>
      <c r="K2729" s="2">
        <v>45702100000</v>
      </c>
      <c r="L2729" s="2">
        <v>45280200000</v>
      </c>
      <c r="M2729" s="2">
        <v>44874200000</v>
      </c>
      <c r="N2729" s="2">
        <v>44473700000</v>
      </c>
      <c r="O2729" s="2">
        <v>44163900000</v>
      </c>
      <c r="P2729" s="2">
        <v>43955600000</v>
      </c>
      <c r="Q2729" s="2">
        <v>43832800000</v>
      </c>
      <c r="R2729" s="2">
        <v>43880800000</v>
      </c>
      <c r="S2729" s="2">
        <v>43912900000</v>
      </c>
      <c r="T2729" s="2">
        <v>43907500000</v>
      </c>
      <c r="U2729" s="2">
        <v>44121200000</v>
      </c>
      <c r="V2729" s="2">
        <v>44153200000</v>
      </c>
      <c r="W2729" s="2">
        <v>44249400000</v>
      </c>
      <c r="X2729" s="2">
        <v>44473700000</v>
      </c>
      <c r="Y2729" s="2">
        <v>44762100000</v>
      </c>
      <c r="Z2729" s="2">
        <v>45055800000</v>
      </c>
      <c r="AA2729" s="2">
        <v>45296200000</v>
      </c>
      <c r="AB2729" s="2">
        <v>45216100000</v>
      </c>
      <c r="AC2729" s="2">
        <v>45483100000</v>
      </c>
      <c r="AD2729" s="2">
        <v>45771500000</v>
      </c>
      <c r="AE2729" s="2">
        <v>46059900000</v>
      </c>
      <c r="AF2729" s="2">
        <v>46337600000</v>
      </c>
    </row>
    <row r="2730" spans="1:32">
      <c r="A2730" t="s">
        <v>8334</v>
      </c>
      <c r="B2730" t="s">
        <v>19</v>
      </c>
      <c r="C2730" s="2">
        <v>1855610000</v>
      </c>
      <c r="D2730" s="2">
        <v>1830550000</v>
      </c>
      <c r="E2730" s="2">
        <v>1790280000</v>
      </c>
      <c r="F2730" s="2">
        <v>1824130000</v>
      </c>
      <c r="G2730" s="2">
        <v>1833120000</v>
      </c>
      <c r="H2730" s="2">
        <v>1849400000</v>
      </c>
      <c r="I2730" s="2">
        <v>1857330000</v>
      </c>
      <c r="J2730" s="2">
        <v>1847900000</v>
      </c>
      <c r="K2730" s="2">
        <v>1832910000</v>
      </c>
      <c r="L2730" s="2">
        <v>1815990000</v>
      </c>
      <c r="M2730" s="2">
        <v>1799710000</v>
      </c>
      <c r="N2730" s="2">
        <v>1783640000</v>
      </c>
      <c r="O2730" s="2">
        <v>1771220000</v>
      </c>
      <c r="P2730" s="2">
        <v>1762870000</v>
      </c>
      <c r="Q2730" s="2">
        <v>1757940000</v>
      </c>
      <c r="R2730" s="2">
        <v>1759870000</v>
      </c>
      <c r="S2730" s="2">
        <v>1761150000</v>
      </c>
      <c r="T2730" s="2">
        <v>1760940000</v>
      </c>
      <c r="U2730" s="2">
        <v>1769510000</v>
      </c>
      <c r="V2730" s="2">
        <v>1770790000</v>
      </c>
      <c r="W2730" s="2">
        <v>1774650000</v>
      </c>
      <c r="X2730" s="2">
        <v>1783640000</v>
      </c>
      <c r="Y2730" s="2">
        <v>1795210000</v>
      </c>
      <c r="Z2730" s="2">
        <v>1806990000</v>
      </c>
      <c r="AA2730" s="2">
        <v>1816630000</v>
      </c>
      <c r="AB2730" s="2">
        <v>1813420000</v>
      </c>
      <c r="AC2730" s="2">
        <v>1824130000</v>
      </c>
      <c r="AD2730" s="2">
        <v>1835690000</v>
      </c>
      <c r="AE2730" s="2">
        <v>1847260000</v>
      </c>
      <c r="AF2730" s="2">
        <v>1858400000</v>
      </c>
    </row>
    <row r="2731" spans="1:32">
      <c r="A2731" t="s">
        <v>8335</v>
      </c>
      <c r="B2731" t="s">
        <v>19</v>
      </c>
      <c r="C2731" s="2">
        <v>1743860000</v>
      </c>
      <c r="D2731" s="2">
        <v>1720310000</v>
      </c>
      <c r="E2731" s="2">
        <v>1682470000</v>
      </c>
      <c r="F2731" s="2">
        <v>1714270000</v>
      </c>
      <c r="G2731" s="2">
        <v>1722730000</v>
      </c>
      <c r="H2731" s="2">
        <v>1738020000</v>
      </c>
      <c r="I2731" s="2">
        <v>1745470000</v>
      </c>
      <c r="J2731" s="2">
        <v>1736620000</v>
      </c>
      <c r="K2731" s="2">
        <v>1722520000</v>
      </c>
      <c r="L2731" s="2">
        <v>1706620000</v>
      </c>
      <c r="M2731" s="2">
        <v>1691320000</v>
      </c>
      <c r="N2731" s="2">
        <v>1676230000</v>
      </c>
      <c r="O2731" s="2">
        <v>1664550000</v>
      </c>
      <c r="P2731" s="2">
        <v>1656700000</v>
      </c>
      <c r="Q2731" s="2">
        <v>1652070000</v>
      </c>
      <c r="R2731" s="2">
        <v>1653880000</v>
      </c>
      <c r="S2731" s="2">
        <v>1655090000</v>
      </c>
      <c r="T2731" s="2">
        <v>1654890000</v>
      </c>
      <c r="U2731" s="2">
        <v>1662940000</v>
      </c>
      <c r="V2731" s="2">
        <v>1664150000</v>
      </c>
      <c r="W2731" s="2">
        <v>1667770000</v>
      </c>
      <c r="X2731" s="2">
        <v>1676230000</v>
      </c>
      <c r="Y2731" s="2">
        <v>1687100000</v>
      </c>
      <c r="Z2731" s="2">
        <v>1698170000</v>
      </c>
      <c r="AA2731" s="2">
        <v>1707230000</v>
      </c>
      <c r="AB2731" s="2">
        <v>1704210000</v>
      </c>
      <c r="AC2731" s="2">
        <v>1714270000</v>
      </c>
      <c r="AD2731" s="2">
        <v>1725140000</v>
      </c>
      <c r="AE2731" s="2">
        <v>1736010000</v>
      </c>
      <c r="AF2731" s="2">
        <v>1746480000</v>
      </c>
    </row>
    <row r="2732" spans="1:32">
      <c r="A2732" t="s">
        <v>8336</v>
      </c>
      <c r="B2732" t="s">
        <v>19</v>
      </c>
      <c r="C2732" s="2">
        <v>1076810000</v>
      </c>
      <c r="D2732" s="2">
        <v>1062270000</v>
      </c>
      <c r="E2732" s="2">
        <v>1038900000</v>
      </c>
      <c r="F2732" s="2">
        <v>1058540000</v>
      </c>
      <c r="G2732" s="2">
        <v>1063760000</v>
      </c>
      <c r="H2732" s="2">
        <v>1073210000</v>
      </c>
      <c r="I2732" s="2">
        <v>1077810000</v>
      </c>
      <c r="J2732" s="2">
        <v>1072340000</v>
      </c>
      <c r="K2732" s="2">
        <v>1063640000</v>
      </c>
      <c r="L2732" s="2">
        <v>1053820000</v>
      </c>
      <c r="M2732" s="2">
        <v>1044370000</v>
      </c>
      <c r="N2732" s="2">
        <v>1035050000</v>
      </c>
      <c r="O2732" s="2">
        <v>1027840000</v>
      </c>
      <c r="P2732" s="2">
        <v>1022990000</v>
      </c>
      <c r="Q2732" s="2">
        <v>1020130000</v>
      </c>
      <c r="R2732" s="2">
        <v>1021250000</v>
      </c>
      <c r="S2732" s="2">
        <v>1021990000</v>
      </c>
      <c r="T2732" s="2">
        <v>1021870000</v>
      </c>
      <c r="U2732" s="2">
        <v>1026840000</v>
      </c>
      <c r="V2732" s="2">
        <v>1027590000</v>
      </c>
      <c r="W2732" s="2">
        <v>1029830000</v>
      </c>
      <c r="X2732" s="2">
        <v>1035050000</v>
      </c>
      <c r="Y2732" s="2">
        <v>1041760000</v>
      </c>
      <c r="Z2732" s="2">
        <v>1048590000</v>
      </c>
      <c r="AA2732" s="2">
        <v>1054190000</v>
      </c>
      <c r="AB2732" s="2">
        <v>1052320000</v>
      </c>
      <c r="AC2732" s="2">
        <v>1058540000</v>
      </c>
      <c r="AD2732" s="2">
        <v>1065250000</v>
      </c>
      <c r="AE2732" s="2">
        <v>1071960000</v>
      </c>
      <c r="AF2732" s="2">
        <v>1078430000</v>
      </c>
    </row>
    <row r="2733" spans="1:32">
      <c r="A2733" t="s">
        <v>8337</v>
      </c>
      <c r="B2733" t="s">
        <v>19</v>
      </c>
      <c r="C2733" s="2">
        <v>109154000</v>
      </c>
      <c r="D2733" s="2">
        <v>107680000</v>
      </c>
      <c r="E2733" s="2">
        <v>105311000</v>
      </c>
      <c r="F2733" s="2">
        <v>107302000</v>
      </c>
      <c r="G2733" s="2">
        <v>107831000</v>
      </c>
      <c r="H2733" s="2">
        <v>108788000</v>
      </c>
      <c r="I2733" s="2">
        <v>109255000</v>
      </c>
      <c r="J2733" s="2">
        <v>108700000</v>
      </c>
      <c r="K2733" s="2">
        <v>107818000</v>
      </c>
      <c r="L2733" s="2">
        <v>106823000</v>
      </c>
      <c r="M2733" s="2">
        <v>105865000</v>
      </c>
      <c r="N2733" s="2">
        <v>104920000</v>
      </c>
      <c r="O2733" s="2">
        <v>104189000</v>
      </c>
      <c r="P2733" s="2">
        <v>103698000</v>
      </c>
      <c r="Q2733" s="2">
        <v>103408000</v>
      </c>
      <c r="R2733" s="2">
        <v>103522000</v>
      </c>
      <c r="S2733" s="2">
        <v>103597000</v>
      </c>
      <c r="T2733" s="2">
        <v>103585000</v>
      </c>
      <c r="U2733" s="2">
        <v>104089000</v>
      </c>
      <c r="V2733" s="2">
        <v>104164000</v>
      </c>
      <c r="W2733" s="2">
        <v>104391000</v>
      </c>
      <c r="X2733" s="2">
        <v>104920000</v>
      </c>
      <c r="Y2733" s="2">
        <v>105601000</v>
      </c>
      <c r="Z2733" s="2">
        <v>106294000</v>
      </c>
      <c r="AA2733" s="2">
        <v>106861000</v>
      </c>
      <c r="AB2733" s="2">
        <v>106672000</v>
      </c>
      <c r="AC2733" s="2">
        <v>107302000</v>
      </c>
      <c r="AD2733" s="2">
        <v>107982000</v>
      </c>
      <c r="AE2733" s="2">
        <v>108662000</v>
      </c>
      <c r="AF2733" s="2">
        <v>109318000</v>
      </c>
    </row>
    <row r="2734" spans="1:32">
      <c r="A2734" t="s">
        <v>8338</v>
      </c>
      <c r="B2734" t="s">
        <v>19</v>
      </c>
      <c r="C2734" s="2">
        <v>796996000</v>
      </c>
      <c r="D2734" s="2">
        <v>786232000</v>
      </c>
      <c r="E2734" s="2">
        <v>768936000</v>
      </c>
      <c r="F2734" s="2">
        <v>783472000</v>
      </c>
      <c r="G2734" s="2">
        <v>787336000</v>
      </c>
      <c r="H2734" s="2">
        <v>794328000</v>
      </c>
      <c r="I2734" s="2">
        <v>797732000</v>
      </c>
      <c r="J2734" s="2">
        <v>793684000</v>
      </c>
      <c r="K2734" s="2">
        <v>787244000</v>
      </c>
      <c r="L2734" s="2">
        <v>779976000</v>
      </c>
      <c r="M2734" s="2">
        <v>772984000</v>
      </c>
      <c r="N2734" s="2">
        <v>766084000</v>
      </c>
      <c r="O2734" s="2">
        <v>760748000</v>
      </c>
      <c r="P2734" s="2">
        <v>757160000</v>
      </c>
      <c r="Q2734" s="2">
        <v>755044000</v>
      </c>
      <c r="R2734" s="2">
        <v>755872000</v>
      </c>
      <c r="S2734" s="2">
        <v>756424000</v>
      </c>
      <c r="T2734" s="2">
        <v>756332000</v>
      </c>
      <c r="U2734" s="2">
        <v>760012000</v>
      </c>
      <c r="V2734" s="2">
        <v>760564000</v>
      </c>
      <c r="W2734" s="2">
        <v>762220000</v>
      </c>
      <c r="X2734" s="2">
        <v>766084000</v>
      </c>
      <c r="Y2734" s="2">
        <v>771052000</v>
      </c>
      <c r="Z2734" s="2">
        <v>776112000</v>
      </c>
      <c r="AA2734" s="2">
        <v>780252000</v>
      </c>
      <c r="AB2734" s="2">
        <v>778872000</v>
      </c>
      <c r="AC2734" s="2">
        <v>783472000</v>
      </c>
      <c r="AD2734" s="2">
        <v>788440000</v>
      </c>
      <c r="AE2734" s="2">
        <v>793408000</v>
      </c>
      <c r="AF2734" s="2">
        <v>798192000</v>
      </c>
    </row>
    <row r="2735" spans="1:32">
      <c r="A2735" t="s">
        <v>8339</v>
      </c>
      <c r="B2735" t="s">
        <v>19</v>
      </c>
      <c r="C2735" s="2">
        <v>983250000</v>
      </c>
      <c r="D2735" s="2">
        <v>969971000</v>
      </c>
      <c r="E2735" s="2">
        <v>948633000</v>
      </c>
      <c r="F2735" s="2">
        <v>966566000</v>
      </c>
      <c r="G2735" s="2">
        <v>971333000</v>
      </c>
      <c r="H2735" s="2">
        <v>979959000</v>
      </c>
      <c r="I2735" s="2">
        <v>984158000</v>
      </c>
      <c r="J2735" s="2">
        <v>979164000</v>
      </c>
      <c r="K2735" s="2">
        <v>971220000</v>
      </c>
      <c r="L2735" s="2">
        <v>962253000</v>
      </c>
      <c r="M2735" s="2">
        <v>953627000</v>
      </c>
      <c r="N2735" s="2">
        <v>945114000</v>
      </c>
      <c r="O2735" s="2">
        <v>938532000</v>
      </c>
      <c r="P2735" s="2">
        <v>934105000</v>
      </c>
      <c r="Q2735" s="2">
        <v>931494000</v>
      </c>
      <c r="R2735" s="2">
        <v>932516000</v>
      </c>
      <c r="S2735" s="2">
        <v>933197000</v>
      </c>
      <c r="T2735" s="2">
        <v>933084000</v>
      </c>
      <c r="U2735" s="2">
        <v>937624000</v>
      </c>
      <c r="V2735" s="2">
        <v>938304000</v>
      </c>
      <c r="W2735" s="2">
        <v>940348000</v>
      </c>
      <c r="X2735" s="2">
        <v>945114000</v>
      </c>
      <c r="Y2735" s="2">
        <v>951244000</v>
      </c>
      <c r="Z2735" s="2">
        <v>957486000</v>
      </c>
      <c r="AA2735" s="2">
        <v>962594000</v>
      </c>
      <c r="AB2735" s="2">
        <v>960891000</v>
      </c>
      <c r="AC2735" s="2">
        <v>966566000</v>
      </c>
      <c r="AD2735" s="2">
        <v>972695000</v>
      </c>
      <c r="AE2735" s="2">
        <v>978824000</v>
      </c>
      <c r="AF2735" s="2">
        <v>984726000</v>
      </c>
    </row>
    <row r="2736" spans="1:32">
      <c r="A2736" t="s">
        <v>8340</v>
      </c>
      <c r="B2736" t="s">
        <v>19</v>
      </c>
      <c r="C2736" s="2">
        <v>69304000</v>
      </c>
      <c r="D2736" s="2">
        <v>68368000</v>
      </c>
      <c r="E2736" s="2">
        <v>66864000</v>
      </c>
      <c r="F2736" s="2">
        <v>68128000</v>
      </c>
      <c r="G2736" s="2">
        <v>68464000</v>
      </c>
      <c r="H2736" s="2">
        <v>69072000</v>
      </c>
      <c r="I2736" s="2">
        <v>69368000</v>
      </c>
      <c r="J2736" s="2">
        <v>69016000</v>
      </c>
      <c r="K2736" s="2">
        <v>68456000</v>
      </c>
      <c r="L2736" s="2">
        <v>67824000</v>
      </c>
      <c r="M2736" s="2">
        <v>67216000</v>
      </c>
      <c r="N2736" s="2">
        <v>66616000</v>
      </c>
      <c r="O2736" s="2">
        <v>66152000</v>
      </c>
      <c r="P2736" s="2">
        <v>65840000</v>
      </c>
      <c r="Q2736" s="2">
        <v>65656000</v>
      </c>
      <c r="R2736" s="2">
        <v>65728000</v>
      </c>
      <c r="S2736" s="2">
        <v>65776000</v>
      </c>
      <c r="T2736" s="2">
        <v>65768000</v>
      </c>
      <c r="U2736" s="2">
        <v>66088000</v>
      </c>
      <c r="V2736" s="2">
        <v>66136000</v>
      </c>
      <c r="W2736" s="2">
        <v>66280000</v>
      </c>
      <c r="X2736" s="2">
        <v>66616000</v>
      </c>
      <c r="Y2736" s="2">
        <v>67048000</v>
      </c>
      <c r="Z2736" s="2">
        <v>67488000</v>
      </c>
      <c r="AA2736" s="2">
        <v>67848000</v>
      </c>
      <c r="AB2736" s="2">
        <v>67728000</v>
      </c>
      <c r="AC2736" s="2">
        <v>68128000</v>
      </c>
      <c r="AD2736" s="2">
        <v>68560000</v>
      </c>
      <c r="AE2736" s="2">
        <v>68992000</v>
      </c>
      <c r="AF2736" s="2">
        <v>69408000</v>
      </c>
    </row>
    <row r="2737" spans="1:32">
      <c r="A2737" t="s">
        <v>8341</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8342</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8343</v>
      </c>
      <c r="B2739" t="s">
        <v>19</v>
      </c>
      <c r="C2739" s="2">
        <v>581863000</v>
      </c>
      <c r="D2739" s="2">
        <v>595035000</v>
      </c>
      <c r="E2739" s="2">
        <v>549334000</v>
      </c>
      <c r="F2739" s="2">
        <v>572299000</v>
      </c>
      <c r="G2739" s="2">
        <v>579572000</v>
      </c>
      <c r="H2739" s="2">
        <v>590454000</v>
      </c>
      <c r="I2739" s="2">
        <v>598471000</v>
      </c>
      <c r="J2739" s="2">
        <v>602480000</v>
      </c>
      <c r="K2739" s="2">
        <v>603053000</v>
      </c>
      <c r="L2739" s="2">
        <v>601335000</v>
      </c>
      <c r="M2739" s="2">
        <v>599617000</v>
      </c>
      <c r="N2739" s="2">
        <v>599044000</v>
      </c>
      <c r="O2739" s="2">
        <v>600190000</v>
      </c>
      <c r="P2739" s="2">
        <v>602480000</v>
      </c>
      <c r="Q2739" s="2">
        <v>605344000</v>
      </c>
      <c r="R2739" s="2">
        <v>611071000</v>
      </c>
      <c r="S2739" s="2">
        <v>616225000</v>
      </c>
      <c r="T2739" s="2">
        <v>621379000</v>
      </c>
      <c r="U2739" s="2">
        <v>629970000</v>
      </c>
      <c r="V2739" s="2">
        <v>635697000</v>
      </c>
      <c r="W2739" s="2">
        <v>643142000</v>
      </c>
      <c r="X2739" s="2">
        <v>652305000</v>
      </c>
      <c r="Y2739" s="2">
        <v>662041000</v>
      </c>
      <c r="Z2739" s="2">
        <v>671777000</v>
      </c>
      <c r="AA2739" s="2">
        <v>680368000</v>
      </c>
      <c r="AB2739" s="2">
        <v>684949000</v>
      </c>
      <c r="AC2739" s="2">
        <v>694685000</v>
      </c>
      <c r="AD2739" s="2">
        <v>704421000</v>
      </c>
      <c r="AE2739" s="2">
        <v>713011000</v>
      </c>
      <c r="AF2739" s="2">
        <v>722747000</v>
      </c>
    </row>
    <row r="2740" spans="1:32">
      <c r="A2740" t="s">
        <v>8344</v>
      </c>
      <c r="B2740" t="s">
        <v>19</v>
      </c>
      <c r="C2740" s="2">
        <v>3243580000</v>
      </c>
      <c r="D2740" s="2">
        <v>3317010000</v>
      </c>
      <c r="E2740" s="2">
        <v>3062250000</v>
      </c>
      <c r="F2740" s="2">
        <v>3190270000</v>
      </c>
      <c r="G2740" s="2">
        <v>3230810000</v>
      </c>
      <c r="H2740" s="2">
        <v>3291470000</v>
      </c>
      <c r="I2740" s="2">
        <v>3336160000</v>
      </c>
      <c r="J2740" s="2">
        <v>3358510000</v>
      </c>
      <c r="K2740" s="2">
        <v>3361700000</v>
      </c>
      <c r="L2740" s="2">
        <v>3352120000</v>
      </c>
      <c r="M2740" s="2">
        <v>3342550000</v>
      </c>
      <c r="N2740" s="2">
        <v>3339350000</v>
      </c>
      <c r="O2740" s="2">
        <v>3345740000</v>
      </c>
      <c r="P2740" s="2">
        <v>3358510000</v>
      </c>
      <c r="Q2740" s="2">
        <v>3374470000</v>
      </c>
      <c r="R2740" s="2">
        <v>3406400000</v>
      </c>
      <c r="S2740" s="2">
        <v>3435130000</v>
      </c>
      <c r="T2740" s="2">
        <v>3463860000</v>
      </c>
      <c r="U2740" s="2">
        <v>3511750000</v>
      </c>
      <c r="V2740" s="2">
        <v>3543670000</v>
      </c>
      <c r="W2740" s="2">
        <v>3585180000</v>
      </c>
      <c r="X2740" s="2">
        <v>3636260000</v>
      </c>
      <c r="Y2740" s="2">
        <v>3690530000</v>
      </c>
      <c r="Z2740" s="2">
        <v>3744800000</v>
      </c>
      <c r="AA2740" s="2">
        <v>3792690000</v>
      </c>
      <c r="AB2740" s="2">
        <v>3818230000</v>
      </c>
      <c r="AC2740" s="2">
        <v>3872500000</v>
      </c>
      <c r="AD2740" s="2">
        <v>3926770000</v>
      </c>
      <c r="AE2740" s="2">
        <v>3974660000</v>
      </c>
      <c r="AF2740" s="2">
        <v>4028930000</v>
      </c>
    </row>
    <row r="2741" spans="1:32">
      <c r="A2741" t="s">
        <v>8345</v>
      </c>
      <c r="B2741" t="s">
        <v>19</v>
      </c>
      <c r="C2741" s="2">
        <v>5426350000</v>
      </c>
      <c r="D2741" s="2">
        <v>5549200000</v>
      </c>
      <c r="E2741" s="2">
        <v>5122990000</v>
      </c>
      <c r="F2741" s="2">
        <v>5337160000</v>
      </c>
      <c r="G2741" s="2">
        <v>5404990000</v>
      </c>
      <c r="H2741" s="2">
        <v>5506470000</v>
      </c>
      <c r="I2741" s="2">
        <v>5581240000</v>
      </c>
      <c r="J2741" s="2">
        <v>5618630000</v>
      </c>
      <c r="K2741" s="2">
        <v>5623970000</v>
      </c>
      <c r="L2741" s="2">
        <v>5607940000</v>
      </c>
      <c r="M2741" s="2">
        <v>5591920000</v>
      </c>
      <c r="N2741" s="2">
        <v>5586580000</v>
      </c>
      <c r="O2741" s="2">
        <v>5597260000</v>
      </c>
      <c r="P2741" s="2">
        <v>5618630000</v>
      </c>
      <c r="Q2741" s="2">
        <v>5645330000</v>
      </c>
      <c r="R2741" s="2">
        <v>5698740000</v>
      </c>
      <c r="S2741" s="2">
        <v>5746810000</v>
      </c>
      <c r="T2741" s="2">
        <v>5794880000</v>
      </c>
      <c r="U2741" s="2">
        <v>5874990000</v>
      </c>
      <c r="V2741" s="2">
        <v>5928400000</v>
      </c>
      <c r="W2741" s="2">
        <v>5997830000</v>
      </c>
      <c r="X2741" s="2">
        <v>6083290000</v>
      </c>
      <c r="Y2741" s="2">
        <v>6174080000</v>
      </c>
      <c r="Z2741" s="2">
        <v>6264880000</v>
      </c>
      <c r="AA2741" s="2">
        <v>6344990000</v>
      </c>
      <c r="AB2741" s="2">
        <v>6387720000</v>
      </c>
      <c r="AC2741" s="2">
        <v>6478510000</v>
      </c>
      <c r="AD2741" s="2">
        <v>6569310000</v>
      </c>
      <c r="AE2741" s="2">
        <v>6649420000</v>
      </c>
      <c r="AF2741" s="2">
        <v>6740220000</v>
      </c>
    </row>
    <row r="2742" spans="1:32">
      <c r="A2742" t="s">
        <v>8346</v>
      </c>
      <c r="B2742" t="s">
        <v>19</v>
      </c>
      <c r="C2742" s="2">
        <v>217627000</v>
      </c>
      <c r="D2742" s="2">
        <v>222554000</v>
      </c>
      <c r="E2742" s="2">
        <v>205461000</v>
      </c>
      <c r="F2742" s="2">
        <v>214050000</v>
      </c>
      <c r="G2742" s="2">
        <v>216770000</v>
      </c>
      <c r="H2742" s="2">
        <v>220840000</v>
      </c>
      <c r="I2742" s="2">
        <v>223839000</v>
      </c>
      <c r="J2742" s="2">
        <v>225338000</v>
      </c>
      <c r="K2742" s="2">
        <v>225553000</v>
      </c>
      <c r="L2742" s="2">
        <v>224910000</v>
      </c>
      <c r="M2742" s="2">
        <v>224267000</v>
      </c>
      <c r="N2742" s="2">
        <v>224053000</v>
      </c>
      <c r="O2742" s="2">
        <v>224482000</v>
      </c>
      <c r="P2742" s="2">
        <v>225338000</v>
      </c>
      <c r="Q2742" s="2">
        <v>226409000</v>
      </c>
      <c r="R2742" s="2">
        <v>228551000</v>
      </c>
      <c r="S2742" s="2">
        <v>230479000</v>
      </c>
      <c r="T2742" s="2">
        <v>232407000</v>
      </c>
      <c r="U2742" s="2">
        <v>235620000</v>
      </c>
      <c r="V2742" s="2">
        <v>237762000</v>
      </c>
      <c r="W2742" s="2">
        <v>240547000</v>
      </c>
      <c r="X2742" s="2">
        <v>243974000</v>
      </c>
      <c r="Y2742" s="2">
        <v>247615000</v>
      </c>
      <c r="Z2742" s="2">
        <v>251257000</v>
      </c>
      <c r="AA2742" s="2">
        <v>254470000</v>
      </c>
      <c r="AB2742" s="2">
        <v>256183000</v>
      </c>
      <c r="AC2742" s="2">
        <v>259825000</v>
      </c>
      <c r="AD2742" s="2">
        <v>263466000</v>
      </c>
      <c r="AE2742" s="2">
        <v>266679000</v>
      </c>
      <c r="AF2742" s="2">
        <v>270320000</v>
      </c>
    </row>
    <row r="2743" spans="1:32">
      <c r="A2743" t="s">
        <v>8347</v>
      </c>
      <c r="B2743" t="s">
        <v>19</v>
      </c>
      <c r="C2743" s="2">
        <v>204521000</v>
      </c>
      <c r="D2743" s="2">
        <v>209151000</v>
      </c>
      <c r="E2743" s="2">
        <v>193087000</v>
      </c>
      <c r="F2743" s="2">
        <v>201159000</v>
      </c>
      <c r="G2743" s="2">
        <v>203716000</v>
      </c>
      <c r="H2743" s="2">
        <v>207540000</v>
      </c>
      <c r="I2743" s="2">
        <v>210358000</v>
      </c>
      <c r="J2743" s="2">
        <v>211768000</v>
      </c>
      <c r="K2743" s="2">
        <v>211969000</v>
      </c>
      <c r="L2743" s="2">
        <v>211365000</v>
      </c>
      <c r="M2743" s="2">
        <v>210761000</v>
      </c>
      <c r="N2743" s="2">
        <v>210560000</v>
      </c>
      <c r="O2743" s="2">
        <v>210962000</v>
      </c>
      <c r="P2743" s="2">
        <v>211768000</v>
      </c>
      <c r="Q2743" s="2">
        <v>212774000</v>
      </c>
      <c r="R2743" s="2">
        <v>214787000</v>
      </c>
      <c r="S2743" s="2">
        <v>216599000</v>
      </c>
      <c r="T2743" s="2">
        <v>218410000</v>
      </c>
      <c r="U2743" s="2">
        <v>221430000</v>
      </c>
      <c r="V2743" s="2">
        <v>223443000</v>
      </c>
      <c r="W2743" s="2">
        <v>226060000</v>
      </c>
      <c r="X2743" s="2">
        <v>229281000</v>
      </c>
      <c r="Y2743" s="2">
        <v>232703000</v>
      </c>
      <c r="Z2743" s="2">
        <v>236125000</v>
      </c>
      <c r="AA2743" s="2">
        <v>239144000</v>
      </c>
      <c r="AB2743" s="2">
        <v>240755000</v>
      </c>
      <c r="AC2743" s="2">
        <v>244177000</v>
      </c>
      <c r="AD2743" s="2">
        <v>247599000</v>
      </c>
      <c r="AE2743" s="2">
        <v>250618000</v>
      </c>
      <c r="AF2743" s="2">
        <v>254041000</v>
      </c>
    </row>
    <row r="2744" spans="1:32">
      <c r="A2744" t="s">
        <v>8348</v>
      </c>
      <c r="B2744" t="s">
        <v>19</v>
      </c>
      <c r="C2744" s="2">
        <v>126289000</v>
      </c>
      <c r="D2744" s="2">
        <v>129148000</v>
      </c>
      <c r="E2744" s="2">
        <v>119229000</v>
      </c>
      <c r="F2744" s="2">
        <v>124213000</v>
      </c>
      <c r="G2744" s="2">
        <v>125792000</v>
      </c>
      <c r="H2744" s="2">
        <v>128153000</v>
      </c>
      <c r="I2744" s="2">
        <v>129893000</v>
      </c>
      <c r="J2744" s="2">
        <v>130764000</v>
      </c>
      <c r="K2744" s="2">
        <v>130888000</v>
      </c>
      <c r="L2744" s="2">
        <v>130515000</v>
      </c>
      <c r="M2744" s="2">
        <v>130142000</v>
      </c>
      <c r="N2744" s="2">
        <v>130018000</v>
      </c>
      <c r="O2744" s="2">
        <v>130266000</v>
      </c>
      <c r="P2744" s="2">
        <v>130764000</v>
      </c>
      <c r="Q2744" s="2">
        <v>131385000</v>
      </c>
      <c r="R2744" s="2">
        <v>132628000</v>
      </c>
      <c r="S2744" s="2">
        <v>133747000</v>
      </c>
      <c r="T2744" s="2">
        <v>134865000</v>
      </c>
      <c r="U2744" s="2">
        <v>136730000</v>
      </c>
      <c r="V2744" s="2">
        <v>137973000</v>
      </c>
      <c r="W2744" s="2">
        <v>139589000</v>
      </c>
      <c r="X2744" s="2">
        <v>141578000</v>
      </c>
      <c r="Y2744" s="2">
        <v>143691000</v>
      </c>
      <c r="Z2744" s="2">
        <v>145804000</v>
      </c>
      <c r="AA2744" s="2">
        <v>147668000</v>
      </c>
      <c r="AB2744" s="2">
        <v>148663000</v>
      </c>
      <c r="AC2744" s="2">
        <v>150776000</v>
      </c>
      <c r="AD2744" s="2">
        <v>152889000</v>
      </c>
      <c r="AE2744" s="2">
        <v>154753000</v>
      </c>
      <c r="AF2744" s="2">
        <v>156867000</v>
      </c>
    </row>
    <row r="2745" spans="1:32">
      <c r="A2745" t="s">
        <v>8349</v>
      </c>
      <c r="B2745" t="s">
        <v>19</v>
      </c>
      <c r="C2745" s="2">
        <v>12801600</v>
      </c>
      <c r="D2745" s="2">
        <v>13091400</v>
      </c>
      <c r="E2745" s="2">
        <v>12085900</v>
      </c>
      <c r="F2745" s="2">
        <v>12591200</v>
      </c>
      <c r="G2745" s="2">
        <v>12751200</v>
      </c>
      <c r="H2745" s="2">
        <v>12990600</v>
      </c>
      <c r="I2745" s="2">
        <v>13167000</v>
      </c>
      <c r="J2745" s="2">
        <v>13255200</v>
      </c>
      <c r="K2745" s="2">
        <v>13267800</v>
      </c>
      <c r="L2745" s="2">
        <v>13230000</v>
      </c>
      <c r="M2745" s="2">
        <v>13192200</v>
      </c>
      <c r="N2745" s="2">
        <v>13179600</v>
      </c>
      <c r="O2745" s="2">
        <v>13204800</v>
      </c>
      <c r="P2745" s="2">
        <v>13255200</v>
      </c>
      <c r="Q2745" s="2">
        <v>13318200</v>
      </c>
      <c r="R2745" s="2">
        <v>13444200</v>
      </c>
      <c r="S2745" s="2">
        <v>13557600</v>
      </c>
      <c r="T2745" s="2">
        <v>13671000</v>
      </c>
      <c r="U2745" s="2">
        <v>13860000</v>
      </c>
      <c r="V2745" s="2">
        <v>13986000</v>
      </c>
      <c r="W2745" s="2">
        <v>14149800</v>
      </c>
      <c r="X2745" s="2">
        <v>14351400</v>
      </c>
      <c r="Y2745" s="2">
        <v>14565600</v>
      </c>
      <c r="Z2745" s="2">
        <v>14779800</v>
      </c>
      <c r="AA2745" s="2">
        <v>14968800</v>
      </c>
      <c r="AB2745" s="2">
        <v>15069600</v>
      </c>
      <c r="AC2745" s="2">
        <v>15283800</v>
      </c>
      <c r="AD2745" s="2">
        <v>15498000</v>
      </c>
      <c r="AE2745" s="2">
        <v>15687000</v>
      </c>
      <c r="AF2745" s="2">
        <v>15901200</v>
      </c>
    </row>
    <row r="2746" spans="1:32">
      <c r="A2746" t="s">
        <v>8350</v>
      </c>
      <c r="B2746" t="s">
        <v>19</v>
      </c>
      <c r="C2746" s="2">
        <v>93472000</v>
      </c>
      <c r="D2746" s="2">
        <v>95588000</v>
      </c>
      <c r="E2746" s="2">
        <v>88246400</v>
      </c>
      <c r="F2746" s="2">
        <v>91935600</v>
      </c>
      <c r="G2746" s="2">
        <v>93104000</v>
      </c>
      <c r="H2746" s="2">
        <v>94852000</v>
      </c>
      <c r="I2746" s="2">
        <v>96140000</v>
      </c>
      <c r="J2746" s="2">
        <v>96784000</v>
      </c>
      <c r="K2746" s="2">
        <v>96876000</v>
      </c>
      <c r="L2746" s="2">
        <v>96600000</v>
      </c>
      <c r="M2746" s="2">
        <v>96324000</v>
      </c>
      <c r="N2746" s="2">
        <v>96232000</v>
      </c>
      <c r="O2746" s="2">
        <v>96416000</v>
      </c>
      <c r="P2746" s="2">
        <v>96784000</v>
      </c>
      <c r="Q2746" s="2">
        <v>97244000</v>
      </c>
      <c r="R2746" s="2">
        <v>98164000</v>
      </c>
      <c r="S2746" s="2">
        <v>98992000</v>
      </c>
      <c r="T2746" s="2">
        <v>99820000</v>
      </c>
      <c r="U2746" s="2">
        <v>101200000</v>
      </c>
      <c r="V2746" s="2">
        <v>102120000</v>
      </c>
      <c r="W2746" s="2">
        <v>103316000</v>
      </c>
      <c r="X2746" s="2">
        <v>104788000</v>
      </c>
      <c r="Y2746" s="2">
        <v>106352000</v>
      </c>
      <c r="Z2746" s="2">
        <v>107916000</v>
      </c>
      <c r="AA2746" s="2">
        <v>109296000</v>
      </c>
      <c r="AB2746" s="2">
        <v>110032000</v>
      </c>
      <c r="AC2746" s="2">
        <v>111596000</v>
      </c>
      <c r="AD2746" s="2">
        <v>113160000</v>
      </c>
      <c r="AE2746" s="2">
        <v>114540000</v>
      </c>
      <c r="AF2746" s="2">
        <v>116104000</v>
      </c>
    </row>
    <row r="2747" spans="1:32">
      <c r="A2747" t="s">
        <v>8351</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8352</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8353</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8354</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8355</v>
      </c>
      <c r="B2751" t="s">
        <v>19</v>
      </c>
      <c r="C2751" s="2">
        <v>320712000</v>
      </c>
      <c r="D2751" s="2">
        <v>320311000</v>
      </c>
      <c r="E2751" s="2">
        <v>284746000</v>
      </c>
      <c r="F2751" s="2">
        <v>275526000</v>
      </c>
      <c r="G2751" s="2">
        <v>278848000</v>
      </c>
      <c r="H2751" s="2">
        <v>277187000</v>
      </c>
      <c r="I2751" s="2">
        <v>277301000</v>
      </c>
      <c r="J2751" s="2">
        <v>279592000</v>
      </c>
      <c r="K2751" s="2">
        <v>280967000</v>
      </c>
      <c r="L2751" s="2">
        <v>279363000</v>
      </c>
      <c r="M2751" s="2">
        <v>277530000</v>
      </c>
      <c r="N2751" s="2">
        <v>277359000</v>
      </c>
      <c r="O2751" s="2">
        <v>277530000</v>
      </c>
      <c r="P2751" s="2">
        <v>277874000</v>
      </c>
      <c r="Q2751" s="2">
        <v>276843000</v>
      </c>
      <c r="R2751" s="2">
        <v>273693000</v>
      </c>
      <c r="S2751" s="2">
        <v>273407000</v>
      </c>
      <c r="T2751" s="2">
        <v>272433000</v>
      </c>
      <c r="U2751" s="2">
        <v>272548000</v>
      </c>
      <c r="V2751" s="2">
        <v>272892000</v>
      </c>
      <c r="W2751" s="2">
        <v>274209000</v>
      </c>
      <c r="X2751" s="2">
        <v>275240000</v>
      </c>
      <c r="Y2751" s="2">
        <v>275011000</v>
      </c>
      <c r="Z2751" s="2">
        <v>274209000</v>
      </c>
      <c r="AA2751" s="2">
        <v>272491000</v>
      </c>
      <c r="AB2751" s="2">
        <v>270543000</v>
      </c>
      <c r="AC2751" s="2">
        <v>270601000</v>
      </c>
      <c r="AD2751" s="2">
        <v>269914000</v>
      </c>
      <c r="AE2751" s="2">
        <v>269570000</v>
      </c>
      <c r="AF2751" s="2">
        <v>271173000</v>
      </c>
    </row>
    <row r="2752" spans="1:32">
      <c r="A2752" t="s">
        <v>8356</v>
      </c>
      <c r="B2752" t="s">
        <v>19</v>
      </c>
      <c r="C2752" s="2">
        <v>1787800000</v>
      </c>
      <c r="D2752" s="2">
        <v>1785570000</v>
      </c>
      <c r="E2752" s="2">
        <v>1587310000</v>
      </c>
      <c r="F2752" s="2">
        <v>1535910000</v>
      </c>
      <c r="G2752" s="2">
        <v>1554430000</v>
      </c>
      <c r="H2752" s="2">
        <v>1545170000</v>
      </c>
      <c r="I2752" s="2">
        <v>1545810000</v>
      </c>
      <c r="J2752" s="2">
        <v>1558580000</v>
      </c>
      <c r="K2752" s="2">
        <v>1566240000</v>
      </c>
      <c r="L2752" s="2">
        <v>1557300000</v>
      </c>
      <c r="M2752" s="2">
        <v>1547090000</v>
      </c>
      <c r="N2752" s="2">
        <v>1546130000</v>
      </c>
      <c r="O2752" s="2">
        <v>1547090000</v>
      </c>
      <c r="P2752" s="2">
        <v>1549000000</v>
      </c>
      <c r="Q2752" s="2">
        <v>1543250000</v>
      </c>
      <c r="R2752" s="2">
        <v>1525700000</v>
      </c>
      <c r="S2752" s="2">
        <v>1524100000</v>
      </c>
      <c r="T2752" s="2">
        <v>1518670000</v>
      </c>
      <c r="U2752" s="2">
        <v>1519310000</v>
      </c>
      <c r="V2752" s="2">
        <v>1521230000</v>
      </c>
      <c r="W2752" s="2">
        <v>1528570000</v>
      </c>
      <c r="X2752" s="2">
        <v>1534320000</v>
      </c>
      <c r="Y2752" s="2">
        <v>1533040000</v>
      </c>
      <c r="Z2752" s="2">
        <v>1528570000</v>
      </c>
      <c r="AA2752" s="2">
        <v>1518990000</v>
      </c>
      <c r="AB2752" s="2">
        <v>1508140000</v>
      </c>
      <c r="AC2752" s="2">
        <v>1508460000</v>
      </c>
      <c r="AD2752" s="2">
        <v>1504630000</v>
      </c>
      <c r="AE2752" s="2">
        <v>1502710000</v>
      </c>
      <c r="AF2752" s="2">
        <v>1511650000</v>
      </c>
    </row>
    <row r="2753" spans="1:32">
      <c r="A2753" t="s">
        <v>8357</v>
      </c>
      <c r="B2753" t="s">
        <v>19</v>
      </c>
      <c r="C2753" s="2">
        <v>2990900000</v>
      </c>
      <c r="D2753" s="2">
        <v>2987170000</v>
      </c>
      <c r="E2753" s="2">
        <v>2655500000</v>
      </c>
      <c r="F2753" s="2">
        <v>2569510000</v>
      </c>
      <c r="G2753" s="2">
        <v>2600480000</v>
      </c>
      <c r="H2753" s="2">
        <v>2585000000</v>
      </c>
      <c r="I2753" s="2">
        <v>2586060000</v>
      </c>
      <c r="J2753" s="2">
        <v>2607430000</v>
      </c>
      <c r="K2753" s="2">
        <v>2620250000</v>
      </c>
      <c r="L2753" s="2">
        <v>2605290000</v>
      </c>
      <c r="M2753" s="2">
        <v>2588200000</v>
      </c>
      <c r="N2753" s="2">
        <v>2586600000</v>
      </c>
      <c r="O2753" s="2">
        <v>2588200000</v>
      </c>
      <c r="P2753" s="2">
        <v>2591400000</v>
      </c>
      <c r="Q2753" s="2">
        <v>2581790000</v>
      </c>
      <c r="R2753" s="2">
        <v>2552420000</v>
      </c>
      <c r="S2753" s="2">
        <v>2549750000</v>
      </c>
      <c r="T2753" s="2">
        <v>2540670000</v>
      </c>
      <c r="U2753" s="2">
        <v>2541730000</v>
      </c>
      <c r="V2753" s="2">
        <v>2544940000</v>
      </c>
      <c r="W2753" s="2">
        <v>2557220000</v>
      </c>
      <c r="X2753" s="2">
        <v>2566840000</v>
      </c>
      <c r="Y2753" s="2">
        <v>2564700000</v>
      </c>
      <c r="Z2753" s="2">
        <v>2557220000</v>
      </c>
      <c r="AA2753" s="2">
        <v>2541200000</v>
      </c>
      <c r="AB2753" s="2">
        <v>2523040000</v>
      </c>
      <c r="AC2753" s="2">
        <v>2523580000</v>
      </c>
      <c r="AD2753" s="2">
        <v>2517170000</v>
      </c>
      <c r="AE2753" s="2">
        <v>2513960000</v>
      </c>
      <c r="AF2753" s="2">
        <v>2528920000</v>
      </c>
    </row>
    <row r="2754" spans="1:32">
      <c r="A2754" t="s">
        <v>8358</v>
      </c>
      <c r="B2754" t="s">
        <v>19</v>
      </c>
      <c r="C2754" s="2">
        <v>119952000</v>
      </c>
      <c r="D2754" s="2">
        <v>119802000</v>
      </c>
      <c r="E2754" s="2">
        <v>106500000</v>
      </c>
      <c r="F2754" s="2">
        <v>103052000</v>
      </c>
      <c r="G2754" s="2">
        <v>104294000</v>
      </c>
      <c r="H2754" s="2">
        <v>103673000</v>
      </c>
      <c r="I2754" s="2">
        <v>103716000</v>
      </c>
      <c r="J2754" s="2">
        <v>104572000</v>
      </c>
      <c r="K2754" s="2">
        <v>105087000</v>
      </c>
      <c r="L2754" s="2">
        <v>104487000</v>
      </c>
      <c r="M2754" s="2">
        <v>103801000</v>
      </c>
      <c r="N2754" s="2">
        <v>103737000</v>
      </c>
      <c r="O2754" s="2">
        <v>103801000</v>
      </c>
      <c r="P2754" s="2">
        <v>103930000</v>
      </c>
      <c r="Q2754" s="2">
        <v>103544000</v>
      </c>
      <c r="R2754" s="2">
        <v>102366000</v>
      </c>
      <c r="S2754" s="2">
        <v>102259000</v>
      </c>
      <c r="T2754" s="2">
        <v>101895000</v>
      </c>
      <c r="U2754" s="2">
        <v>101938000</v>
      </c>
      <c r="V2754" s="2">
        <v>102066000</v>
      </c>
      <c r="W2754" s="2">
        <v>102559000</v>
      </c>
      <c r="X2754" s="2">
        <v>102945000</v>
      </c>
      <c r="Y2754" s="2">
        <v>102859000</v>
      </c>
      <c r="Z2754" s="2">
        <v>102559000</v>
      </c>
      <c r="AA2754" s="2">
        <v>101916000</v>
      </c>
      <c r="AB2754" s="2">
        <v>101188000</v>
      </c>
      <c r="AC2754" s="2">
        <v>101210000</v>
      </c>
      <c r="AD2754" s="2">
        <v>100952000</v>
      </c>
      <c r="AE2754" s="2">
        <v>100824000</v>
      </c>
      <c r="AF2754" s="2">
        <v>101424000</v>
      </c>
    </row>
    <row r="2755" spans="1:32">
      <c r="A2755" t="s">
        <v>8359</v>
      </c>
      <c r="B2755" t="s">
        <v>19</v>
      </c>
      <c r="C2755" s="2">
        <v>112728000</v>
      </c>
      <c r="D2755" s="2">
        <v>112587000</v>
      </c>
      <c r="E2755" s="2">
        <v>100086000</v>
      </c>
      <c r="F2755" s="2">
        <v>96845400</v>
      </c>
      <c r="G2755" s="2">
        <v>98013000</v>
      </c>
      <c r="H2755" s="2">
        <v>97429200</v>
      </c>
      <c r="I2755" s="2">
        <v>97469500</v>
      </c>
      <c r="J2755" s="2">
        <v>98274700</v>
      </c>
      <c r="K2755" s="2">
        <v>98757800</v>
      </c>
      <c r="L2755" s="2">
        <v>98194100</v>
      </c>
      <c r="M2755" s="2">
        <v>97550000</v>
      </c>
      <c r="N2755" s="2">
        <v>97489600</v>
      </c>
      <c r="O2755" s="2">
        <v>97550000</v>
      </c>
      <c r="P2755" s="2">
        <v>97670800</v>
      </c>
      <c r="Q2755" s="2">
        <v>97308400</v>
      </c>
      <c r="R2755" s="2">
        <v>96201300</v>
      </c>
      <c r="S2755" s="2">
        <v>96100600</v>
      </c>
      <c r="T2755" s="2">
        <v>95758400</v>
      </c>
      <c r="U2755" s="2">
        <v>95798700</v>
      </c>
      <c r="V2755" s="2">
        <v>95919500</v>
      </c>
      <c r="W2755" s="2">
        <v>96382400</v>
      </c>
      <c r="X2755" s="2">
        <v>96744800</v>
      </c>
      <c r="Y2755" s="2">
        <v>96664300</v>
      </c>
      <c r="Z2755" s="2">
        <v>96382400</v>
      </c>
      <c r="AA2755" s="2">
        <v>95778500</v>
      </c>
      <c r="AB2755" s="2">
        <v>95094100</v>
      </c>
      <c r="AC2755" s="2">
        <v>95114300</v>
      </c>
      <c r="AD2755" s="2">
        <v>94872700</v>
      </c>
      <c r="AE2755" s="2">
        <v>94751900</v>
      </c>
      <c r="AF2755" s="2">
        <v>95315600</v>
      </c>
    </row>
    <row r="2756" spans="1:32">
      <c r="A2756" t="s">
        <v>8360</v>
      </c>
      <c r="B2756" t="s">
        <v>19</v>
      </c>
      <c r="C2756" s="2">
        <v>69608000</v>
      </c>
      <c r="D2756" s="2">
        <v>69521000</v>
      </c>
      <c r="E2756" s="2">
        <v>61802000</v>
      </c>
      <c r="F2756" s="2">
        <v>59800700</v>
      </c>
      <c r="G2756" s="2">
        <v>60521700</v>
      </c>
      <c r="H2756" s="2">
        <v>60161200</v>
      </c>
      <c r="I2756" s="2">
        <v>60186100</v>
      </c>
      <c r="J2756" s="2">
        <v>60683300</v>
      </c>
      <c r="K2756" s="2">
        <v>60981600</v>
      </c>
      <c r="L2756" s="2">
        <v>60633500</v>
      </c>
      <c r="M2756" s="2">
        <v>60235800</v>
      </c>
      <c r="N2756" s="2">
        <v>60198500</v>
      </c>
      <c r="O2756" s="2">
        <v>60235800</v>
      </c>
      <c r="P2756" s="2">
        <v>60310400</v>
      </c>
      <c r="Q2756" s="2">
        <v>60086600</v>
      </c>
      <c r="R2756" s="2">
        <v>59403000</v>
      </c>
      <c r="S2756" s="2">
        <v>59340800</v>
      </c>
      <c r="T2756" s="2">
        <v>59129500</v>
      </c>
      <c r="U2756" s="2">
        <v>59154400</v>
      </c>
      <c r="V2756" s="2">
        <v>59229000</v>
      </c>
      <c r="W2756" s="2">
        <v>59514800</v>
      </c>
      <c r="X2756" s="2">
        <v>59738600</v>
      </c>
      <c r="Y2756" s="2">
        <v>59688900</v>
      </c>
      <c r="Z2756" s="2">
        <v>59514800</v>
      </c>
      <c r="AA2756" s="2">
        <v>59141900</v>
      </c>
      <c r="AB2756" s="2">
        <v>58719300</v>
      </c>
      <c r="AC2756" s="2">
        <v>58731800</v>
      </c>
      <c r="AD2756" s="2">
        <v>58582600</v>
      </c>
      <c r="AE2756" s="2">
        <v>58508000</v>
      </c>
      <c r="AF2756" s="2">
        <v>58856100</v>
      </c>
    </row>
    <row r="2757" spans="1:32">
      <c r="A2757" t="s">
        <v>8361</v>
      </c>
      <c r="B2757" t="s">
        <v>19</v>
      </c>
      <c r="C2757" s="2">
        <v>7056000</v>
      </c>
      <c r="D2757" s="2">
        <v>7047180</v>
      </c>
      <c r="E2757" s="2">
        <v>6264720</v>
      </c>
      <c r="F2757" s="2">
        <v>6061860</v>
      </c>
      <c r="G2757" s="2">
        <v>6134940</v>
      </c>
      <c r="H2757" s="2">
        <v>6098400</v>
      </c>
      <c r="I2757" s="2">
        <v>6100920</v>
      </c>
      <c r="J2757" s="2">
        <v>6151320</v>
      </c>
      <c r="K2757" s="2">
        <v>6181560</v>
      </c>
      <c r="L2757" s="2">
        <v>6146280</v>
      </c>
      <c r="M2757" s="2">
        <v>6105960</v>
      </c>
      <c r="N2757" s="2">
        <v>6102180</v>
      </c>
      <c r="O2757" s="2">
        <v>6105960</v>
      </c>
      <c r="P2757" s="2">
        <v>6113520</v>
      </c>
      <c r="Q2757" s="2">
        <v>6090840</v>
      </c>
      <c r="R2757" s="2">
        <v>6021540</v>
      </c>
      <c r="S2757" s="2">
        <v>6015240</v>
      </c>
      <c r="T2757" s="2">
        <v>5993820</v>
      </c>
      <c r="U2757" s="2">
        <v>5996340</v>
      </c>
      <c r="V2757" s="2">
        <v>6003900</v>
      </c>
      <c r="W2757" s="2">
        <v>6032880</v>
      </c>
      <c r="X2757" s="2">
        <v>6055560</v>
      </c>
      <c r="Y2757" s="2">
        <v>6050520</v>
      </c>
      <c r="Z2757" s="2">
        <v>6032880</v>
      </c>
      <c r="AA2757" s="2">
        <v>5995080</v>
      </c>
      <c r="AB2757" s="2">
        <v>5952240</v>
      </c>
      <c r="AC2757" s="2">
        <v>5953500</v>
      </c>
      <c r="AD2757" s="2">
        <v>5938380</v>
      </c>
      <c r="AE2757" s="2">
        <v>5930820</v>
      </c>
      <c r="AF2757" s="2">
        <v>5966100</v>
      </c>
    </row>
    <row r="2758" spans="1:32">
      <c r="A2758" t="s">
        <v>8362</v>
      </c>
      <c r="B2758" t="s">
        <v>19</v>
      </c>
      <c r="C2758" s="2">
        <v>51520000</v>
      </c>
      <c r="D2758" s="2">
        <v>51455600</v>
      </c>
      <c r="E2758" s="2">
        <v>45742400</v>
      </c>
      <c r="F2758" s="2">
        <v>44261200</v>
      </c>
      <c r="G2758" s="2">
        <v>44794800</v>
      </c>
      <c r="H2758" s="2">
        <v>44528000</v>
      </c>
      <c r="I2758" s="2">
        <v>44546400</v>
      </c>
      <c r="J2758" s="2">
        <v>44914400</v>
      </c>
      <c r="K2758" s="2">
        <v>45135200</v>
      </c>
      <c r="L2758" s="2">
        <v>44877600</v>
      </c>
      <c r="M2758" s="2">
        <v>44583200</v>
      </c>
      <c r="N2758" s="2">
        <v>44555600</v>
      </c>
      <c r="O2758" s="2">
        <v>44583200</v>
      </c>
      <c r="P2758" s="2">
        <v>44638400</v>
      </c>
      <c r="Q2758" s="2">
        <v>44472800</v>
      </c>
      <c r="R2758" s="2">
        <v>43966800</v>
      </c>
      <c r="S2758" s="2">
        <v>43920800</v>
      </c>
      <c r="T2758" s="2">
        <v>43764400</v>
      </c>
      <c r="U2758" s="2">
        <v>43782800</v>
      </c>
      <c r="V2758" s="2">
        <v>43838000</v>
      </c>
      <c r="W2758" s="2">
        <v>44049600</v>
      </c>
      <c r="X2758" s="2">
        <v>44215200</v>
      </c>
      <c r="Y2758" s="2">
        <v>44178400</v>
      </c>
      <c r="Z2758" s="2">
        <v>44049600</v>
      </c>
      <c r="AA2758" s="2">
        <v>43773600</v>
      </c>
      <c r="AB2758" s="2">
        <v>43460800</v>
      </c>
      <c r="AC2758" s="2">
        <v>43470000</v>
      </c>
      <c r="AD2758" s="2">
        <v>43359600</v>
      </c>
      <c r="AE2758" s="2">
        <v>43304400</v>
      </c>
      <c r="AF2758" s="2">
        <v>43562000</v>
      </c>
    </row>
    <row r="2759" spans="1:32">
      <c r="A2759" t="s">
        <v>8363</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8364</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8365</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8366</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8367</v>
      </c>
      <c r="B2763" t="s">
        <v>19</v>
      </c>
      <c r="C2763" s="2">
        <v>3240340000</v>
      </c>
      <c r="D2763" s="2">
        <v>3286730000</v>
      </c>
      <c r="E2763" s="2">
        <v>3116060000</v>
      </c>
      <c r="F2763" s="2">
        <v>3077120000</v>
      </c>
      <c r="G2763" s="2">
        <v>3003810000</v>
      </c>
      <c r="H2763" s="2">
        <v>2975750000</v>
      </c>
      <c r="I2763" s="2">
        <v>2941960000</v>
      </c>
      <c r="J2763" s="2">
        <v>2901300000</v>
      </c>
      <c r="K2763" s="2">
        <v>2853190000</v>
      </c>
      <c r="L2763" s="2">
        <v>2803370000</v>
      </c>
      <c r="M2763" s="2">
        <v>2759270000</v>
      </c>
      <c r="N2763" s="2">
        <v>2719180000</v>
      </c>
      <c r="O2763" s="2">
        <v>2679090000</v>
      </c>
      <c r="P2763" s="2">
        <v>2645870000</v>
      </c>
      <c r="Q2763" s="2">
        <v>2616090000</v>
      </c>
      <c r="R2763" s="2">
        <v>2590890000</v>
      </c>
      <c r="S2763" s="2">
        <v>2566270000</v>
      </c>
      <c r="T2763" s="2">
        <v>2532480000</v>
      </c>
      <c r="U2763" s="2">
        <v>2517020000</v>
      </c>
      <c r="V2763" s="2">
        <v>2488380000</v>
      </c>
      <c r="W2763" s="2">
        <v>2464330000</v>
      </c>
      <c r="X2763" s="2">
        <v>2450580000</v>
      </c>
      <c r="Y2763" s="2">
        <v>2441420000</v>
      </c>
      <c r="Z2763" s="2">
        <v>2427680000</v>
      </c>
      <c r="AA2763" s="2">
        <v>2409350000</v>
      </c>
      <c r="AB2763" s="2">
        <v>2399040000</v>
      </c>
      <c r="AC2763" s="2">
        <v>2397320000</v>
      </c>
      <c r="AD2763" s="2">
        <v>2388730000</v>
      </c>
      <c r="AE2763" s="2">
        <v>2383580000</v>
      </c>
      <c r="AF2763" s="2">
        <v>2385300000</v>
      </c>
    </row>
    <row r="2764" spans="1:32">
      <c r="A2764" t="s">
        <v>8368</v>
      </c>
      <c r="B2764" t="s">
        <v>19</v>
      </c>
      <c r="C2764" s="2">
        <v>18063200000</v>
      </c>
      <c r="D2764" s="2">
        <v>18321800000</v>
      </c>
      <c r="E2764" s="2">
        <v>17370400000</v>
      </c>
      <c r="F2764" s="2">
        <v>17153300000</v>
      </c>
      <c r="G2764" s="2">
        <v>16744700000</v>
      </c>
      <c r="H2764" s="2">
        <v>16588200000</v>
      </c>
      <c r="I2764" s="2">
        <v>16399900000</v>
      </c>
      <c r="J2764" s="2">
        <v>16173200000</v>
      </c>
      <c r="K2764" s="2">
        <v>15905000000</v>
      </c>
      <c r="L2764" s="2">
        <v>15627300000</v>
      </c>
      <c r="M2764" s="2">
        <v>15381500000</v>
      </c>
      <c r="N2764" s="2">
        <v>15158000000</v>
      </c>
      <c r="O2764" s="2">
        <v>14934500000</v>
      </c>
      <c r="P2764" s="2">
        <v>14749300000</v>
      </c>
      <c r="Q2764" s="2">
        <v>14583300000</v>
      </c>
      <c r="R2764" s="2">
        <v>14442900000</v>
      </c>
      <c r="S2764" s="2">
        <v>14305600000</v>
      </c>
      <c r="T2764" s="2">
        <v>14117200000</v>
      </c>
      <c r="U2764" s="2">
        <v>14031000000</v>
      </c>
      <c r="V2764" s="2">
        <v>13871400000</v>
      </c>
      <c r="W2764" s="2">
        <v>13737300000</v>
      </c>
      <c r="X2764" s="2">
        <v>13660700000</v>
      </c>
      <c r="Y2764" s="2">
        <v>13609600000</v>
      </c>
      <c r="Z2764" s="2">
        <v>13533000000</v>
      </c>
      <c r="AA2764" s="2">
        <v>13430800000</v>
      </c>
      <c r="AB2764" s="2">
        <v>13373400000</v>
      </c>
      <c r="AC2764" s="2">
        <v>13363800000</v>
      </c>
      <c r="AD2764" s="2">
        <v>13315900000</v>
      </c>
      <c r="AE2764" s="2">
        <v>13287200000</v>
      </c>
      <c r="AF2764" s="2">
        <v>13296800000</v>
      </c>
    </row>
    <row r="2765" spans="1:32">
      <c r="A2765" t="s">
        <v>8369</v>
      </c>
      <c r="B2765" t="s">
        <v>19</v>
      </c>
      <c r="C2765" s="2">
        <v>30218800000</v>
      </c>
      <c r="D2765" s="2">
        <v>30651400000</v>
      </c>
      <c r="E2765" s="2">
        <v>29059800000</v>
      </c>
      <c r="F2765" s="2">
        <v>28696700000</v>
      </c>
      <c r="G2765" s="2">
        <v>28013000000</v>
      </c>
      <c r="H2765" s="2">
        <v>27751300000</v>
      </c>
      <c r="I2765" s="2">
        <v>27436200000</v>
      </c>
      <c r="J2765" s="2">
        <v>27057000000</v>
      </c>
      <c r="K2765" s="2">
        <v>26608400000</v>
      </c>
      <c r="L2765" s="2">
        <v>26143700000</v>
      </c>
      <c r="M2765" s="2">
        <v>25732500000</v>
      </c>
      <c r="N2765" s="2">
        <v>25358600000</v>
      </c>
      <c r="O2765" s="2">
        <v>24984700000</v>
      </c>
      <c r="P2765" s="2">
        <v>24675000000</v>
      </c>
      <c r="Q2765" s="2">
        <v>24397200000</v>
      </c>
      <c r="R2765" s="2">
        <v>24162200000</v>
      </c>
      <c r="S2765" s="2">
        <v>23932600000</v>
      </c>
      <c r="T2765" s="2">
        <v>23617500000</v>
      </c>
      <c r="U2765" s="2">
        <v>23473300000</v>
      </c>
      <c r="V2765" s="2">
        <v>23206200000</v>
      </c>
      <c r="W2765" s="2">
        <v>22981900000</v>
      </c>
      <c r="X2765" s="2">
        <v>22853700000</v>
      </c>
      <c r="Y2765" s="2">
        <v>22768300000</v>
      </c>
      <c r="Z2765" s="2">
        <v>22640100000</v>
      </c>
      <c r="AA2765" s="2">
        <v>22469200000</v>
      </c>
      <c r="AB2765" s="2">
        <v>22373000000</v>
      </c>
      <c r="AC2765" s="2">
        <v>22357000000</v>
      </c>
      <c r="AD2765" s="2">
        <v>22276900000</v>
      </c>
      <c r="AE2765" s="2">
        <v>22228800000</v>
      </c>
      <c r="AF2765" s="2">
        <v>22244800000</v>
      </c>
    </row>
    <row r="2766" spans="1:32">
      <c r="A2766" t="s">
        <v>8370</v>
      </c>
      <c r="B2766" t="s">
        <v>19</v>
      </c>
      <c r="C2766" s="2">
        <v>1211940000</v>
      </c>
      <c r="D2766" s="2">
        <v>1229290000</v>
      </c>
      <c r="E2766" s="2">
        <v>1165460000</v>
      </c>
      <c r="F2766" s="2">
        <v>1150900000</v>
      </c>
      <c r="G2766" s="2">
        <v>1123480000</v>
      </c>
      <c r="H2766" s="2">
        <v>1112980000</v>
      </c>
      <c r="I2766" s="2">
        <v>1100350000</v>
      </c>
      <c r="J2766" s="2">
        <v>1085140000</v>
      </c>
      <c r="K2766" s="2">
        <v>1067140000</v>
      </c>
      <c r="L2766" s="2">
        <v>1048510000</v>
      </c>
      <c r="M2766" s="2">
        <v>1032020000</v>
      </c>
      <c r="N2766" s="2">
        <v>1017020000</v>
      </c>
      <c r="O2766" s="2">
        <v>1002030000</v>
      </c>
      <c r="P2766" s="2">
        <v>989604000</v>
      </c>
      <c r="Q2766" s="2">
        <v>978466000</v>
      </c>
      <c r="R2766" s="2">
        <v>969041000</v>
      </c>
      <c r="S2766" s="2">
        <v>959830000</v>
      </c>
      <c r="T2766" s="2">
        <v>947192000</v>
      </c>
      <c r="U2766" s="2">
        <v>941409000</v>
      </c>
      <c r="V2766" s="2">
        <v>930699000</v>
      </c>
      <c r="W2766" s="2">
        <v>921703000</v>
      </c>
      <c r="X2766" s="2">
        <v>916562000</v>
      </c>
      <c r="Y2766" s="2">
        <v>913135000</v>
      </c>
      <c r="Z2766" s="2">
        <v>907994000</v>
      </c>
      <c r="AA2766" s="2">
        <v>901139000</v>
      </c>
      <c r="AB2766" s="2">
        <v>897284000</v>
      </c>
      <c r="AC2766" s="2">
        <v>896641000</v>
      </c>
      <c r="AD2766" s="2">
        <v>893428000</v>
      </c>
      <c r="AE2766" s="2">
        <v>891500000</v>
      </c>
      <c r="AF2766" s="2">
        <v>892143000</v>
      </c>
    </row>
    <row r="2767" spans="1:32">
      <c r="A2767" t="s">
        <v>8371</v>
      </c>
      <c r="B2767" t="s">
        <v>19</v>
      </c>
      <c r="C2767" s="2">
        <v>1138960000</v>
      </c>
      <c r="D2767" s="2">
        <v>1155260000</v>
      </c>
      <c r="E2767" s="2">
        <v>1095270000</v>
      </c>
      <c r="F2767" s="2">
        <v>1081580000</v>
      </c>
      <c r="G2767" s="2">
        <v>1055820000</v>
      </c>
      <c r="H2767" s="2">
        <v>1045950000</v>
      </c>
      <c r="I2767" s="2">
        <v>1034080000</v>
      </c>
      <c r="J2767" s="2">
        <v>1019790000</v>
      </c>
      <c r="K2767" s="2">
        <v>1002880000</v>
      </c>
      <c r="L2767" s="2">
        <v>985364000</v>
      </c>
      <c r="M2767" s="2">
        <v>969863000</v>
      </c>
      <c r="N2767" s="2">
        <v>955772000</v>
      </c>
      <c r="O2767" s="2">
        <v>941681000</v>
      </c>
      <c r="P2767" s="2">
        <v>930006000</v>
      </c>
      <c r="Q2767" s="2">
        <v>919538000</v>
      </c>
      <c r="R2767" s="2">
        <v>910681000</v>
      </c>
      <c r="S2767" s="2">
        <v>902025000</v>
      </c>
      <c r="T2767" s="2">
        <v>890149000</v>
      </c>
      <c r="U2767" s="2">
        <v>884714000</v>
      </c>
      <c r="V2767" s="2">
        <v>874648000</v>
      </c>
      <c r="W2767" s="2">
        <v>866194000</v>
      </c>
      <c r="X2767" s="2">
        <v>861363000</v>
      </c>
      <c r="Y2767" s="2">
        <v>858142000</v>
      </c>
      <c r="Z2767" s="2">
        <v>853311000</v>
      </c>
      <c r="AA2767" s="2">
        <v>846869000</v>
      </c>
      <c r="AB2767" s="2">
        <v>843246000</v>
      </c>
      <c r="AC2767" s="2">
        <v>842642000</v>
      </c>
      <c r="AD2767" s="2">
        <v>839622000</v>
      </c>
      <c r="AE2767" s="2">
        <v>837811000</v>
      </c>
      <c r="AF2767" s="2">
        <v>838414000</v>
      </c>
    </row>
    <row r="2768" spans="1:32">
      <c r="A2768" t="s">
        <v>8372</v>
      </c>
      <c r="B2768" t="s">
        <v>19</v>
      </c>
      <c r="C2768" s="2">
        <v>703289000</v>
      </c>
      <c r="D2768" s="2">
        <v>713358000</v>
      </c>
      <c r="E2768" s="2">
        <v>676316000</v>
      </c>
      <c r="F2768" s="2">
        <v>667864000</v>
      </c>
      <c r="G2768" s="2">
        <v>651954000</v>
      </c>
      <c r="H2768" s="2">
        <v>645863000</v>
      </c>
      <c r="I2768" s="2">
        <v>638529000</v>
      </c>
      <c r="J2768" s="2">
        <v>629704000</v>
      </c>
      <c r="K2768" s="2">
        <v>619263000</v>
      </c>
      <c r="L2768" s="2">
        <v>608448000</v>
      </c>
      <c r="M2768" s="2">
        <v>598877000</v>
      </c>
      <c r="N2768" s="2">
        <v>590176000</v>
      </c>
      <c r="O2768" s="2">
        <v>581475000</v>
      </c>
      <c r="P2768" s="2">
        <v>574266000</v>
      </c>
      <c r="Q2768" s="2">
        <v>567802000</v>
      </c>
      <c r="R2768" s="2">
        <v>562333000</v>
      </c>
      <c r="S2768" s="2">
        <v>556988000</v>
      </c>
      <c r="T2768" s="2">
        <v>549655000</v>
      </c>
      <c r="U2768" s="2">
        <v>546298000</v>
      </c>
      <c r="V2768" s="2">
        <v>540084000</v>
      </c>
      <c r="W2768" s="2">
        <v>534863000</v>
      </c>
      <c r="X2768" s="2">
        <v>531880000</v>
      </c>
      <c r="Y2768" s="2">
        <v>529891000</v>
      </c>
      <c r="Z2768" s="2">
        <v>526908000</v>
      </c>
      <c r="AA2768" s="2">
        <v>522930000</v>
      </c>
      <c r="AB2768" s="2">
        <v>520693000</v>
      </c>
      <c r="AC2768" s="2">
        <v>520320000</v>
      </c>
      <c r="AD2768" s="2">
        <v>518455000</v>
      </c>
      <c r="AE2768" s="2">
        <v>517337000</v>
      </c>
      <c r="AF2768" s="2">
        <v>517710000</v>
      </c>
    </row>
    <row r="2769" spans="1:32">
      <c r="A2769" t="s">
        <v>8373</v>
      </c>
      <c r="B2769" t="s">
        <v>19</v>
      </c>
      <c r="C2769" s="2">
        <v>71290800</v>
      </c>
      <c r="D2769" s="2">
        <v>72311400</v>
      </c>
      <c r="E2769" s="2">
        <v>68556600</v>
      </c>
      <c r="F2769" s="2">
        <v>67699800</v>
      </c>
      <c r="G2769" s="2">
        <v>66087000</v>
      </c>
      <c r="H2769" s="2">
        <v>65469600</v>
      </c>
      <c r="I2769" s="2">
        <v>64726200</v>
      </c>
      <c r="J2769" s="2">
        <v>63831600</v>
      </c>
      <c r="K2769" s="2">
        <v>62773200</v>
      </c>
      <c r="L2769" s="2">
        <v>61677000</v>
      </c>
      <c r="M2769" s="2">
        <v>60706800</v>
      </c>
      <c r="N2769" s="2">
        <v>59824800</v>
      </c>
      <c r="O2769" s="2">
        <v>58942800</v>
      </c>
      <c r="P2769" s="2">
        <v>58212000</v>
      </c>
      <c r="Q2769" s="2">
        <v>57556800</v>
      </c>
      <c r="R2769" s="2">
        <v>57002400</v>
      </c>
      <c r="S2769" s="2">
        <v>56460600</v>
      </c>
      <c r="T2769" s="2">
        <v>55717200</v>
      </c>
      <c r="U2769" s="2">
        <v>55377000</v>
      </c>
      <c r="V2769" s="2">
        <v>54747000</v>
      </c>
      <c r="W2769" s="2">
        <v>54217800</v>
      </c>
      <c r="X2769" s="2">
        <v>53915400</v>
      </c>
      <c r="Y2769" s="2">
        <v>53713800</v>
      </c>
      <c r="Z2769" s="2">
        <v>53411400</v>
      </c>
      <c r="AA2769" s="2">
        <v>53008200</v>
      </c>
      <c r="AB2769" s="2">
        <v>52781400</v>
      </c>
      <c r="AC2769" s="2">
        <v>52743600</v>
      </c>
      <c r="AD2769" s="2">
        <v>52554600</v>
      </c>
      <c r="AE2769" s="2">
        <v>52441200</v>
      </c>
      <c r="AF2769" s="2">
        <v>52479000</v>
      </c>
    </row>
    <row r="2770" spans="1:32">
      <c r="A2770" t="s">
        <v>8374</v>
      </c>
      <c r="B2770" t="s">
        <v>19</v>
      </c>
      <c r="C2770" s="2">
        <v>520536000</v>
      </c>
      <c r="D2770" s="2">
        <v>527988000</v>
      </c>
      <c r="E2770" s="2">
        <v>500572000</v>
      </c>
      <c r="F2770" s="2">
        <v>494316000</v>
      </c>
      <c r="G2770" s="2">
        <v>482540000</v>
      </c>
      <c r="H2770" s="2">
        <v>478032000</v>
      </c>
      <c r="I2770" s="2">
        <v>472604000</v>
      </c>
      <c r="J2770" s="2">
        <v>466072000</v>
      </c>
      <c r="K2770" s="2">
        <v>458344000</v>
      </c>
      <c r="L2770" s="2">
        <v>450340000</v>
      </c>
      <c r="M2770" s="2">
        <v>443256000</v>
      </c>
      <c r="N2770" s="2">
        <v>436816000</v>
      </c>
      <c r="O2770" s="2">
        <v>430376000</v>
      </c>
      <c r="P2770" s="2">
        <v>425040000</v>
      </c>
      <c r="Q2770" s="2">
        <v>420256000</v>
      </c>
      <c r="R2770" s="2">
        <v>416208000</v>
      </c>
      <c r="S2770" s="2">
        <v>412252000</v>
      </c>
      <c r="T2770" s="2">
        <v>406824000</v>
      </c>
      <c r="U2770" s="2">
        <v>404340000</v>
      </c>
      <c r="V2770" s="2">
        <v>399740000</v>
      </c>
      <c r="W2770" s="2">
        <v>395876000</v>
      </c>
      <c r="X2770" s="2">
        <v>393668000</v>
      </c>
      <c r="Y2770" s="2">
        <v>392196000</v>
      </c>
      <c r="Z2770" s="2">
        <v>389988000</v>
      </c>
      <c r="AA2770" s="2">
        <v>387044000</v>
      </c>
      <c r="AB2770" s="2">
        <v>385388000</v>
      </c>
      <c r="AC2770" s="2">
        <v>385112000</v>
      </c>
      <c r="AD2770" s="2">
        <v>383732000</v>
      </c>
      <c r="AE2770" s="2">
        <v>382904000</v>
      </c>
      <c r="AF2770" s="2">
        <v>383180000</v>
      </c>
    </row>
    <row r="2771" spans="1:32">
      <c r="A2771" t="s">
        <v>8375</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8376</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8377</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8378</v>
      </c>
      <c r="B2774" t="s">
        <v>19</v>
      </c>
      <c r="C2774" s="2">
        <v>39168900000000</v>
      </c>
      <c r="D2774" s="2">
        <v>38093200000000</v>
      </c>
      <c r="E2774" s="2">
        <v>33289100000000</v>
      </c>
      <c r="F2774" s="2">
        <v>26004500000000</v>
      </c>
      <c r="G2774" s="2">
        <v>26007100000000</v>
      </c>
      <c r="H2774" s="2">
        <v>26410000000000</v>
      </c>
      <c r="I2774" s="2">
        <v>25935700000000</v>
      </c>
      <c r="J2774" s="2">
        <v>26664400000000</v>
      </c>
      <c r="K2774" s="2">
        <v>27818900000000</v>
      </c>
      <c r="L2774" s="2">
        <v>28724900000000</v>
      </c>
      <c r="M2774" s="2">
        <v>26787100000000</v>
      </c>
      <c r="N2774" s="2">
        <v>24740100000000</v>
      </c>
      <c r="O2774" s="2">
        <v>23083600000000</v>
      </c>
      <c r="P2774" s="2">
        <v>21540100000000</v>
      </c>
      <c r="Q2774" s="2">
        <v>19705400000000</v>
      </c>
      <c r="R2774" s="2">
        <v>19670900000000</v>
      </c>
      <c r="S2774" s="2">
        <v>19361900000000</v>
      </c>
      <c r="T2774" s="2">
        <v>19624000000000</v>
      </c>
      <c r="U2774" s="2">
        <v>19695700000000</v>
      </c>
      <c r="V2774" s="2">
        <v>20058700000000</v>
      </c>
      <c r="W2774" s="2">
        <v>20305000000000</v>
      </c>
      <c r="X2774" s="2">
        <v>20423500000000</v>
      </c>
      <c r="Y2774" s="2">
        <v>20778100000000</v>
      </c>
      <c r="Z2774" s="2">
        <v>20804600000000</v>
      </c>
      <c r="AA2774" s="2">
        <v>21280900000000</v>
      </c>
      <c r="AB2774" s="2">
        <v>19996800000000</v>
      </c>
      <c r="AC2774" s="2">
        <v>20454800000000</v>
      </c>
      <c r="AD2774" s="2">
        <v>21416200000000</v>
      </c>
      <c r="AE2774" s="2">
        <v>21706600000000</v>
      </c>
      <c r="AF2774" s="2">
        <v>22295000000000</v>
      </c>
    </row>
    <row r="2775" spans="1:32">
      <c r="A2775" t="s">
        <v>8379</v>
      </c>
      <c r="B2775" t="s">
        <v>19</v>
      </c>
      <c r="C2775" s="2">
        <v>4227670000</v>
      </c>
      <c r="D2775" s="2">
        <v>4111570000</v>
      </c>
      <c r="E2775" s="2">
        <v>3593040000</v>
      </c>
      <c r="F2775" s="2">
        <v>2806780000</v>
      </c>
      <c r="G2775" s="2">
        <v>2807060000</v>
      </c>
      <c r="H2775" s="2">
        <v>2850550000</v>
      </c>
      <c r="I2775" s="2">
        <v>2799360000</v>
      </c>
      <c r="J2775" s="2">
        <v>2878010000</v>
      </c>
      <c r="K2775" s="2">
        <v>3002620000</v>
      </c>
      <c r="L2775" s="2">
        <v>3100410000</v>
      </c>
      <c r="M2775" s="2">
        <v>3072540000</v>
      </c>
      <c r="N2775" s="2">
        <v>3027650000</v>
      </c>
      <c r="O2775" s="2">
        <v>3029860000</v>
      </c>
      <c r="P2775" s="2">
        <v>3037100000</v>
      </c>
      <c r="Q2775" s="2">
        <v>3008330000</v>
      </c>
      <c r="R2775" s="2">
        <v>3003070000</v>
      </c>
      <c r="S2775" s="2">
        <v>2955890000</v>
      </c>
      <c r="T2775" s="2">
        <v>2991670000</v>
      </c>
      <c r="U2775" s="2">
        <v>2994140000</v>
      </c>
      <c r="V2775" s="2">
        <v>3049330000</v>
      </c>
      <c r="W2775" s="2">
        <v>3078110000</v>
      </c>
      <c r="X2775" s="2">
        <v>3096070000</v>
      </c>
      <c r="Y2775" s="2">
        <v>3145410000</v>
      </c>
      <c r="Z2775" s="2">
        <v>3149410000</v>
      </c>
      <c r="AA2775" s="2">
        <v>3217000000</v>
      </c>
      <c r="AB2775" s="2">
        <v>3039920000</v>
      </c>
      <c r="AC2775" s="2">
        <v>3100810000</v>
      </c>
      <c r="AD2775" s="2">
        <v>3228420000</v>
      </c>
      <c r="AE2775" s="2">
        <v>3267630000</v>
      </c>
      <c r="AF2775" s="2">
        <v>3356200000</v>
      </c>
    </row>
    <row r="2776" spans="1:32">
      <c r="A2776" t="s">
        <v>8380</v>
      </c>
      <c r="B2776" t="s">
        <v>19</v>
      </c>
      <c r="C2776" s="2">
        <v>23567000000</v>
      </c>
      <c r="D2776" s="2">
        <v>22919800000</v>
      </c>
      <c r="E2776" s="2">
        <v>20029300000</v>
      </c>
      <c r="F2776" s="2">
        <v>15646300000</v>
      </c>
      <c r="G2776" s="2">
        <v>15647900000</v>
      </c>
      <c r="H2776" s="2">
        <v>15890300000</v>
      </c>
      <c r="I2776" s="2">
        <v>15604900000</v>
      </c>
      <c r="J2776" s="2">
        <v>16043400000</v>
      </c>
      <c r="K2776" s="2">
        <v>16738000000</v>
      </c>
      <c r="L2776" s="2">
        <v>17283100000</v>
      </c>
      <c r="M2776" s="2">
        <v>17127800000</v>
      </c>
      <c r="N2776" s="2">
        <v>16877500000</v>
      </c>
      <c r="O2776" s="2">
        <v>16889900000</v>
      </c>
      <c r="P2776" s="2">
        <v>16930200000</v>
      </c>
      <c r="Q2776" s="2">
        <v>16769800000</v>
      </c>
      <c r="R2776" s="2">
        <v>16740500000</v>
      </c>
      <c r="S2776" s="2">
        <v>16477500000</v>
      </c>
      <c r="T2776" s="2">
        <v>16677000000</v>
      </c>
      <c r="U2776" s="2">
        <v>16690700000</v>
      </c>
      <c r="V2776" s="2">
        <v>16998400000</v>
      </c>
      <c r="W2776" s="2">
        <v>17158800000</v>
      </c>
      <c r="X2776" s="2">
        <v>17259000000</v>
      </c>
      <c r="Y2776" s="2">
        <v>17534000000</v>
      </c>
      <c r="Z2776" s="2">
        <v>17556300000</v>
      </c>
      <c r="AA2776" s="2">
        <v>17933100000</v>
      </c>
      <c r="AB2776" s="2">
        <v>16945900000</v>
      </c>
      <c r="AC2776" s="2">
        <v>17285400000</v>
      </c>
      <c r="AD2776" s="2">
        <v>17996700000</v>
      </c>
      <c r="AE2776" s="2">
        <v>18215300000</v>
      </c>
      <c r="AF2776" s="2">
        <v>18709000000</v>
      </c>
    </row>
    <row r="2777" spans="1:32">
      <c r="A2777" t="s">
        <v>8381</v>
      </c>
      <c r="B2777" t="s">
        <v>19</v>
      </c>
      <c r="C2777" s="2">
        <v>39426500000</v>
      </c>
      <c r="D2777" s="2">
        <v>38343700000</v>
      </c>
      <c r="E2777" s="2">
        <v>33508100000</v>
      </c>
      <c r="F2777" s="2">
        <v>26175500000</v>
      </c>
      <c r="G2777" s="2">
        <v>26178200000</v>
      </c>
      <c r="H2777" s="2">
        <v>26583700000</v>
      </c>
      <c r="I2777" s="2">
        <v>26106300000</v>
      </c>
      <c r="J2777" s="2">
        <v>26839800000</v>
      </c>
      <c r="K2777" s="2">
        <v>28001900000</v>
      </c>
      <c r="L2777" s="2">
        <v>28913900000</v>
      </c>
      <c r="M2777" s="2">
        <v>28654000000</v>
      </c>
      <c r="N2777" s="2">
        <v>28235300000</v>
      </c>
      <c r="O2777" s="2">
        <v>28256000000</v>
      </c>
      <c r="P2777" s="2">
        <v>28323400000</v>
      </c>
      <c r="Q2777" s="2">
        <v>28055200000</v>
      </c>
      <c r="R2777" s="2">
        <v>28006100000</v>
      </c>
      <c r="S2777" s="2">
        <v>27566100000</v>
      </c>
      <c r="T2777" s="2">
        <v>27899800000</v>
      </c>
      <c r="U2777" s="2">
        <v>27922800000</v>
      </c>
      <c r="V2777" s="2">
        <v>28437500000</v>
      </c>
      <c r="W2777" s="2">
        <v>28705900000</v>
      </c>
      <c r="X2777" s="2">
        <v>28873400000</v>
      </c>
      <c r="Y2777" s="2">
        <v>29333500000</v>
      </c>
      <c r="Z2777" s="2">
        <v>29370800000</v>
      </c>
      <c r="AA2777" s="2">
        <v>30001200000</v>
      </c>
      <c r="AB2777" s="2">
        <v>28349700000</v>
      </c>
      <c r="AC2777" s="2">
        <v>28917600000</v>
      </c>
      <c r="AD2777" s="2">
        <v>30107700000</v>
      </c>
      <c r="AE2777" s="2">
        <v>30473300000</v>
      </c>
      <c r="AF2777" s="2">
        <v>31299300000</v>
      </c>
    </row>
    <row r="2778" spans="1:32">
      <c r="A2778" t="s">
        <v>8382</v>
      </c>
      <c r="B2778" t="s">
        <v>19</v>
      </c>
      <c r="C2778" s="2">
        <v>1581230000</v>
      </c>
      <c r="D2778" s="2">
        <v>1537800000</v>
      </c>
      <c r="E2778" s="2">
        <v>1343860000</v>
      </c>
      <c r="F2778" s="2">
        <v>1049790000</v>
      </c>
      <c r="G2778" s="2">
        <v>1049890000</v>
      </c>
      <c r="H2778" s="2">
        <v>1066160000</v>
      </c>
      <c r="I2778" s="2">
        <v>1047010000</v>
      </c>
      <c r="J2778" s="2">
        <v>1076430000</v>
      </c>
      <c r="K2778" s="2">
        <v>1123030000</v>
      </c>
      <c r="L2778" s="2">
        <v>1159610000</v>
      </c>
      <c r="M2778" s="2">
        <v>1149180000</v>
      </c>
      <c r="N2778" s="2">
        <v>1132390000</v>
      </c>
      <c r="O2778" s="2">
        <v>1133220000</v>
      </c>
      <c r="P2778" s="2">
        <v>1135930000</v>
      </c>
      <c r="Q2778" s="2">
        <v>1125170000</v>
      </c>
      <c r="R2778" s="2">
        <v>1123200000</v>
      </c>
      <c r="S2778" s="2">
        <v>1105550000</v>
      </c>
      <c r="T2778" s="2">
        <v>1118940000</v>
      </c>
      <c r="U2778" s="2">
        <v>1119860000</v>
      </c>
      <c r="V2778" s="2">
        <v>1140500000</v>
      </c>
      <c r="W2778" s="2">
        <v>1151270000</v>
      </c>
      <c r="X2778" s="2">
        <v>1157990000</v>
      </c>
      <c r="Y2778" s="2">
        <v>1176440000</v>
      </c>
      <c r="Z2778" s="2">
        <v>1177940000</v>
      </c>
      <c r="AA2778" s="2">
        <v>1203210000</v>
      </c>
      <c r="AB2778" s="2">
        <v>1136980000</v>
      </c>
      <c r="AC2778" s="2">
        <v>1159760000</v>
      </c>
      <c r="AD2778" s="2">
        <v>1207490000</v>
      </c>
      <c r="AE2778" s="2">
        <v>1222150000</v>
      </c>
      <c r="AF2778" s="2">
        <v>1255280000</v>
      </c>
    </row>
    <row r="2779" spans="1:32">
      <c r="A2779" t="s">
        <v>8383</v>
      </c>
      <c r="B2779" t="s">
        <v>19</v>
      </c>
      <c r="C2779" s="2">
        <v>1486000000</v>
      </c>
      <c r="D2779" s="2">
        <v>1445190000</v>
      </c>
      <c r="E2779" s="2">
        <v>1262930000</v>
      </c>
      <c r="F2779" s="2">
        <v>986563000</v>
      </c>
      <c r="G2779" s="2">
        <v>986663000</v>
      </c>
      <c r="H2779" s="2">
        <v>1001950000</v>
      </c>
      <c r="I2779" s="2">
        <v>983955000</v>
      </c>
      <c r="J2779" s="2">
        <v>1011600000</v>
      </c>
      <c r="K2779" s="2">
        <v>1055400000</v>
      </c>
      <c r="L2779" s="2">
        <v>1089770000</v>
      </c>
      <c r="M2779" s="2">
        <v>1079980000</v>
      </c>
      <c r="N2779" s="2">
        <v>1064200000</v>
      </c>
      <c r="O2779" s="2">
        <v>1064970000</v>
      </c>
      <c r="P2779" s="2">
        <v>1067520000</v>
      </c>
      <c r="Q2779" s="2">
        <v>1057410000</v>
      </c>
      <c r="R2779" s="2">
        <v>1055560000</v>
      </c>
      <c r="S2779" s="2">
        <v>1038970000</v>
      </c>
      <c r="T2779" s="2">
        <v>1051550000</v>
      </c>
      <c r="U2779" s="2">
        <v>1052420000</v>
      </c>
      <c r="V2779" s="2">
        <v>1071820000</v>
      </c>
      <c r="W2779" s="2">
        <v>1081930000</v>
      </c>
      <c r="X2779" s="2">
        <v>1088250000</v>
      </c>
      <c r="Y2779" s="2">
        <v>1105590000</v>
      </c>
      <c r="Z2779" s="2">
        <v>1106990000</v>
      </c>
      <c r="AA2779" s="2">
        <v>1130750000</v>
      </c>
      <c r="AB2779" s="2">
        <v>1068510000</v>
      </c>
      <c r="AC2779" s="2">
        <v>1089910000</v>
      </c>
      <c r="AD2779" s="2">
        <v>1134770000</v>
      </c>
      <c r="AE2779" s="2">
        <v>1148550000</v>
      </c>
      <c r="AF2779" s="2">
        <v>1179680000</v>
      </c>
    </row>
    <row r="2780" spans="1:32">
      <c r="A2780" t="s">
        <v>8384</v>
      </c>
      <c r="B2780" t="s">
        <v>19</v>
      </c>
      <c r="C2780" s="2">
        <v>917583000</v>
      </c>
      <c r="D2780" s="2">
        <v>892383000</v>
      </c>
      <c r="E2780" s="2">
        <v>779841000</v>
      </c>
      <c r="F2780" s="2">
        <v>609189000</v>
      </c>
      <c r="G2780" s="2">
        <v>609251000</v>
      </c>
      <c r="H2780" s="2">
        <v>618689000</v>
      </c>
      <c r="I2780" s="2">
        <v>607579000</v>
      </c>
      <c r="J2780" s="2">
        <v>624648000</v>
      </c>
      <c r="K2780" s="2">
        <v>651694000</v>
      </c>
      <c r="L2780" s="2">
        <v>672919000</v>
      </c>
      <c r="M2780" s="2">
        <v>666871000</v>
      </c>
      <c r="N2780" s="2">
        <v>657127000</v>
      </c>
      <c r="O2780" s="2">
        <v>657607000</v>
      </c>
      <c r="P2780" s="2">
        <v>659178000</v>
      </c>
      <c r="Q2780" s="2">
        <v>652934000</v>
      </c>
      <c r="R2780" s="2">
        <v>651792000</v>
      </c>
      <c r="S2780" s="2">
        <v>641552000</v>
      </c>
      <c r="T2780" s="2">
        <v>649318000</v>
      </c>
      <c r="U2780" s="2">
        <v>649854000</v>
      </c>
      <c r="V2780" s="2">
        <v>661833000</v>
      </c>
      <c r="W2780" s="2">
        <v>668079000</v>
      </c>
      <c r="X2780" s="2">
        <v>671977000</v>
      </c>
      <c r="Y2780" s="2">
        <v>682686000</v>
      </c>
      <c r="Z2780" s="2">
        <v>683554000</v>
      </c>
      <c r="AA2780" s="2">
        <v>698224000</v>
      </c>
      <c r="AB2780" s="2">
        <v>659790000</v>
      </c>
      <c r="AC2780" s="2">
        <v>673005000</v>
      </c>
      <c r="AD2780" s="2">
        <v>700702000</v>
      </c>
      <c r="AE2780" s="2">
        <v>709212000</v>
      </c>
      <c r="AF2780" s="2">
        <v>728436000</v>
      </c>
    </row>
    <row r="2781" spans="1:32">
      <c r="A2781" t="s">
        <v>8385</v>
      </c>
      <c r="B2781" t="s">
        <v>19</v>
      </c>
      <c r="C2781" s="2">
        <v>93013200</v>
      </c>
      <c r="D2781" s="2">
        <v>90458700</v>
      </c>
      <c r="E2781" s="2">
        <v>79050700</v>
      </c>
      <c r="F2781" s="2">
        <v>61752100</v>
      </c>
      <c r="G2781" s="2">
        <v>61758400</v>
      </c>
      <c r="H2781" s="2">
        <v>62715100</v>
      </c>
      <c r="I2781" s="2">
        <v>61588800</v>
      </c>
      <c r="J2781" s="2">
        <v>63319100</v>
      </c>
      <c r="K2781" s="2">
        <v>66060700</v>
      </c>
      <c r="L2781" s="2">
        <v>68212200</v>
      </c>
      <c r="M2781" s="2">
        <v>67599100</v>
      </c>
      <c r="N2781" s="2">
        <v>66611400</v>
      </c>
      <c r="O2781" s="2">
        <v>66660100</v>
      </c>
      <c r="P2781" s="2">
        <v>66819300</v>
      </c>
      <c r="Q2781" s="2">
        <v>66186400</v>
      </c>
      <c r="R2781" s="2">
        <v>66070600</v>
      </c>
      <c r="S2781" s="2">
        <v>65032600</v>
      </c>
      <c r="T2781" s="2">
        <v>65819900</v>
      </c>
      <c r="U2781" s="2">
        <v>65874200</v>
      </c>
      <c r="V2781" s="2">
        <v>67088500</v>
      </c>
      <c r="W2781" s="2">
        <v>67721600</v>
      </c>
      <c r="X2781" s="2">
        <v>68116800</v>
      </c>
      <c r="Y2781" s="2">
        <v>69202200</v>
      </c>
      <c r="Z2781" s="2">
        <v>69290300</v>
      </c>
      <c r="AA2781" s="2">
        <v>70777300</v>
      </c>
      <c r="AB2781" s="2">
        <v>66881300</v>
      </c>
      <c r="AC2781" s="2">
        <v>68221000</v>
      </c>
      <c r="AD2781" s="2">
        <v>71028600</v>
      </c>
      <c r="AE2781" s="2">
        <v>71891200</v>
      </c>
      <c r="AF2781" s="2">
        <v>73839900</v>
      </c>
    </row>
    <row r="2782" spans="1:32">
      <c r="A2782" t="s">
        <v>8386</v>
      </c>
      <c r="B2782" t="s">
        <v>19</v>
      </c>
      <c r="C2782" s="2">
        <v>679144000</v>
      </c>
      <c r="D2782" s="2">
        <v>660492000</v>
      </c>
      <c r="E2782" s="2">
        <v>577195000</v>
      </c>
      <c r="F2782" s="2">
        <v>450888000</v>
      </c>
      <c r="G2782" s="2">
        <v>450934000</v>
      </c>
      <c r="H2782" s="2">
        <v>457920000</v>
      </c>
      <c r="I2782" s="2">
        <v>449696000</v>
      </c>
      <c r="J2782" s="2">
        <v>462330000</v>
      </c>
      <c r="K2782" s="2">
        <v>482348000</v>
      </c>
      <c r="L2782" s="2">
        <v>498058000</v>
      </c>
      <c r="M2782" s="2">
        <v>493581000</v>
      </c>
      <c r="N2782" s="2">
        <v>486369000</v>
      </c>
      <c r="O2782" s="2">
        <v>486725000</v>
      </c>
      <c r="P2782" s="2">
        <v>487887000</v>
      </c>
      <c r="Q2782" s="2">
        <v>483266000</v>
      </c>
      <c r="R2782" s="2">
        <v>482420000</v>
      </c>
      <c r="S2782" s="2">
        <v>474841000</v>
      </c>
      <c r="T2782" s="2">
        <v>480589000</v>
      </c>
      <c r="U2782" s="2">
        <v>480986000</v>
      </c>
      <c r="V2782" s="2">
        <v>489852000</v>
      </c>
      <c r="W2782" s="2">
        <v>494475000</v>
      </c>
      <c r="X2782" s="2">
        <v>497361000</v>
      </c>
      <c r="Y2782" s="2">
        <v>505286000</v>
      </c>
      <c r="Z2782" s="2">
        <v>505929000</v>
      </c>
      <c r="AA2782" s="2">
        <v>516787000</v>
      </c>
      <c r="AB2782" s="2">
        <v>488340000</v>
      </c>
      <c r="AC2782" s="2">
        <v>498121000</v>
      </c>
      <c r="AD2782" s="2">
        <v>518621000</v>
      </c>
      <c r="AE2782" s="2">
        <v>524920000</v>
      </c>
      <c r="AF2782" s="2">
        <v>539148000</v>
      </c>
    </row>
    <row r="2783" spans="1:32">
      <c r="A2783" t="s">
        <v>8387</v>
      </c>
      <c r="B2783" t="s">
        <v>19</v>
      </c>
      <c r="C2783" s="2">
        <v>837857000</v>
      </c>
      <c r="D2783" s="2">
        <v>814847000</v>
      </c>
      <c r="E2783" s="2">
        <v>712083000</v>
      </c>
      <c r="F2783" s="2">
        <v>556259000</v>
      </c>
      <c r="G2783" s="2">
        <v>556315000</v>
      </c>
      <c r="H2783" s="2">
        <v>564933000</v>
      </c>
      <c r="I2783" s="2">
        <v>554788000</v>
      </c>
      <c r="J2783" s="2">
        <v>570375000</v>
      </c>
      <c r="K2783" s="2">
        <v>595071000</v>
      </c>
      <c r="L2783" s="2">
        <v>614451000</v>
      </c>
      <c r="M2783" s="2">
        <v>608928000</v>
      </c>
      <c r="N2783" s="2">
        <v>600031000</v>
      </c>
      <c r="O2783" s="2">
        <v>600470000</v>
      </c>
      <c r="P2783" s="2">
        <v>601904000</v>
      </c>
      <c r="Q2783" s="2">
        <v>596203000</v>
      </c>
      <c r="R2783" s="2">
        <v>595160000</v>
      </c>
      <c r="S2783" s="2">
        <v>585810000</v>
      </c>
      <c r="T2783" s="2">
        <v>592901000</v>
      </c>
      <c r="U2783" s="2">
        <v>593391000</v>
      </c>
      <c r="V2783" s="2">
        <v>604329000</v>
      </c>
      <c r="W2783" s="2">
        <v>610032000</v>
      </c>
      <c r="X2783" s="2">
        <v>613592000</v>
      </c>
      <c r="Y2783" s="2">
        <v>623369000</v>
      </c>
      <c r="Z2783" s="2">
        <v>624163000</v>
      </c>
      <c r="AA2783" s="2">
        <v>637558000</v>
      </c>
      <c r="AB2783" s="2">
        <v>602463000</v>
      </c>
      <c r="AC2783" s="2">
        <v>614530000</v>
      </c>
      <c r="AD2783" s="2">
        <v>639821000</v>
      </c>
      <c r="AE2783" s="2">
        <v>647591000</v>
      </c>
      <c r="AF2783" s="2">
        <v>665145000</v>
      </c>
    </row>
    <row r="2784" spans="1:32">
      <c r="A2784" t="s">
        <v>8388</v>
      </c>
      <c r="B2784" t="s">
        <v>19</v>
      </c>
      <c r="C2784" s="2">
        <v>59056000</v>
      </c>
      <c r="D2784" s="2">
        <v>57434100</v>
      </c>
      <c r="E2784" s="2">
        <v>50190900</v>
      </c>
      <c r="F2784" s="2">
        <v>39207700</v>
      </c>
      <c r="G2784" s="2">
        <v>39211700</v>
      </c>
      <c r="H2784" s="2">
        <v>39819100</v>
      </c>
      <c r="I2784" s="2">
        <v>39104000</v>
      </c>
      <c r="J2784" s="2">
        <v>40202600</v>
      </c>
      <c r="K2784" s="2">
        <v>41943300</v>
      </c>
      <c r="L2784" s="2">
        <v>43309400</v>
      </c>
      <c r="M2784" s="2">
        <v>42920100</v>
      </c>
      <c r="N2784" s="2">
        <v>42293000</v>
      </c>
      <c r="O2784" s="2">
        <v>42323900</v>
      </c>
      <c r="P2784" s="2">
        <v>42425000</v>
      </c>
      <c r="Q2784" s="2">
        <v>42023100</v>
      </c>
      <c r="R2784" s="2">
        <v>41949600</v>
      </c>
      <c r="S2784" s="2">
        <v>41290500</v>
      </c>
      <c r="T2784" s="2">
        <v>41790400</v>
      </c>
      <c r="U2784" s="2">
        <v>41824900</v>
      </c>
      <c r="V2784" s="2">
        <v>42595900</v>
      </c>
      <c r="W2784" s="2">
        <v>42997800</v>
      </c>
      <c r="X2784" s="2">
        <v>43248700</v>
      </c>
      <c r="Y2784" s="2">
        <v>43937900</v>
      </c>
      <c r="Z2784" s="2">
        <v>43993800</v>
      </c>
      <c r="AA2784" s="2">
        <v>44938000</v>
      </c>
      <c r="AB2784" s="2">
        <v>42464300</v>
      </c>
      <c r="AC2784" s="2">
        <v>43314900</v>
      </c>
      <c r="AD2784" s="2">
        <v>45097500</v>
      </c>
      <c r="AE2784" s="2">
        <v>45645200</v>
      </c>
      <c r="AF2784" s="2">
        <v>46882500</v>
      </c>
    </row>
    <row r="2785" spans="1:32">
      <c r="A2785" t="s">
        <v>8389</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8390</v>
      </c>
      <c r="B2786" t="s">
        <v>19</v>
      </c>
      <c r="C2786" s="2">
        <v>92745400000000</v>
      </c>
      <c r="D2786" s="2">
        <v>98523200000000</v>
      </c>
      <c r="E2786" s="2">
        <v>92926000000000</v>
      </c>
      <c r="F2786" s="2">
        <v>95457700000000</v>
      </c>
      <c r="G2786" s="2">
        <v>99430500000000</v>
      </c>
      <c r="H2786" s="2">
        <v>104429000000000</v>
      </c>
      <c r="I2786" s="2">
        <v>108117000000000</v>
      </c>
      <c r="J2786" s="2">
        <v>110138000000000</v>
      </c>
      <c r="K2786" s="2">
        <v>110803000000000</v>
      </c>
      <c r="L2786" s="2">
        <v>111412000000000</v>
      </c>
      <c r="M2786" s="2">
        <v>112394000000000</v>
      </c>
      <c r="N2786" s="2">
        <v>113655000000000</v>
      </c>
      <c r="O2786" s="2">
        <v>114958000000000</v>
      </c>
      <c r="P2786" s="2">
        <v>116771000000000</v>
      </c>
      <c r="Q2786" s="2">
        <v>118712000000000</v>
      </c>
      <c r="R2786" s="2">
        <v>120526000000000</v>
      </c>
      <c r="S2786" s="2">
        <v>122278000000000</v>
      </c>
      <c r="T2786" s="2">
        <v>123663000000000</v>
      </c>
      <c r="U2786" s="2">
        <v>125475000000000</v>
      </c>
      <c r="V2786" s="2">
        <v>127462000000000</v>
      </c>
      <c r="W2786" s="2">
        <v>129333000000000</v>
      </c>
      <c r="X2786" s="2">
        <v>131110000000000</v>
      </c>
      <c r="Y2786" s="2">
        <v>133157000000000</v>
      </c>
      <c r="Z2786" s="2">
        <v>134796000000000</v>
      </c>
      <c r="AA2786" s="2">
        <v>136326000000000</v>
      </c>
      <c r="AB2786" s="2">
        <v>138213000000000</v>
      </c>
      <c r="AC2786" s="2">
        <v>140391000000000</v>
      </c>
      <c r="AD2786" s="2">
        <v>141965000000000</v>
      </c>
      <c r="AE2786" s="2">
        <v>144055000000000</v>
      </c>
      <c r="AF2786" s="2">
        <v>146795000000000</v>
      </c>
    </row>
    <row r="2787" spans="1:32">
      <c r="A2787" t="s">
        <v>8391</v>
      </c>
      <c r="B2787" t="s">
        <v>19</v>
      </c>
      <c r="C2787" s="2">
        <v>10010400000</v>
      </c>
      <c r="D2787" s="2">
        <v>10634000000</v>
      </c>
      <c r="E2787" s="2">
        <v>10029900000</v>
      </c>
      <c r="F2787" s="2">
        <v>10303200000</v>
      </c>
      <c r="G2787" s="2">
        <v>10732000000</v>
      </c>
      <c r="H2787" s="2">
        <v>11271400000</v>
      </c>
      <c r="I2787" s="2">
        <v>11669500000</v>
      </c>
      <c r="J2787" s="2">
        <v>11887600000</v>
      </c>
      <c r="K2787" s="2">
        <v>11959500000</v>
      </c>
      <c r="L2787" s="2">
        <v>12025200000</v>
      </c>
      <c r="M2787" s="2">
        <v>12131200000</v>
      </c>
      <c r="N2787" s="2">
        <v>12267300000</v>
      </c>
      <c r="O2787" s="2">
        <v>12407900000</v>
      </c>
      <c r="P2787" s="2">
        <v>12603600000</v>
      </c>
      <c r="Q2787" s="2">
        <v>12813100000</v>
      </c>
      <c r="R2787" s="2">
        <v>13008900000</v>
      </c>
      <c r="S2787" s="2">
        <v>13198000000</v>
      </c>
      <c r="T2787" s="2">
        <v>13347500000</v>
      </c>
      <c r="U2787" s="2">
        <v>13543000000</v>
      </c>
      <c r="V2787" s="2">
        <v>13757500000</v>
      </c>
      <c r="W2787" s="2">
        <v>13959500000</v>
      </c>
      <c r="X2787" s="2">
        <v>14151200000</v>
      </c>
      <c r="Y2787" s="2">
        <v>14372200000</v>
      </c>
      <c r="Z2787" s="2">
        <v>14549200000</v>
      </c>
      <c r="AA2787" s="2">
        <v>14714300000</v>
      </c>
      <c r="AB2787" s="2">
        <v>14918000000</v>
      </c>
      <c r="AC2787" s="2">
        <v>15153000000</v>
      </c>
      <c r="AD2787" s="2">
        <v>15322900000</v>
      </c>
      <c r="AE2787" s="2">
        <v>15548500000</v>
      </c>
      <c r="AF2787" s="2">
        <v>15844200000</v>
      </c>
    </row>
    <row r="2788" spans="1:32">
      <c r="A2788" t="s">
        <v>8392</v>
      </c>
      <c r="B2788" t="s">
        <v>19</v>
      </c>
      <c r="C2788" s="2">
        <v>55802800000</v>
      </c>
      <c r="D2788" s="2">
        <v>59279200000</v>
      </c>
      <c r="E2788" s="2">
        <v>55911500000</v>
      </c>
      <c r="F2788" s="2">
        <v>57434700000</v>
      </c>
      <c r="G2788" s="2">
        <v>59825100000</v>
      </c>
      <c r="H2788" s="2">
        <v>62832300000</v>
      </c>
      <c r="I2788" s="2">
        <v>65051500000</v>
      </c>
      <c r="J2788" s="2">
        <v>66267300000</v>
      </c>
      <c r="K2788" s="2">
        <v>66667800000</v>
      </c>
      <c r="L2788" s="2">
        <v>67033900000</v>
      </c>
      <c r="M2788" s="2">
        <v>67625000000</v>
      </c>
      <c r="N2788" s="2">
        <v>68383700000</v>
      </c>
      <c r="O2788" s="2">
        <v>69167500000</v>
      </c>
      <c r="P2788" s="2">
        <v>70258700000</v>
      </c>
      <c r="Q2788" s="2">
        <v>71426300000</v>
      </c>
      <c r="R2788" s="2">
        <v>72518000000</v>
      </c>
      <c r="S2788" s="2">
        <v>73571600000</v>
      </c>
      <c r="T2788" s="2">
        <v>74405100000</v>
      </c>
      <c r="U2788" s="2">
        <v>75495300000</v>
      </c>
      <c r="V2788" s="2">
        <v>76691000000</v>
      </c>
      <c r="W2788" s="2">
        <v>77816700000</v>
      </c>
      <c r="X2788" s="2">
        <v>78885700000</v>
      </c>
      <c r="Y2788" s="2">
        <v>80117300000</v>
      </c>
      <c r="Z2788" s="2">
        <v>81104000000</v>
      </c>
      <c r="AA2788" s="2">
        <v>82024400000</v>
      </c>
      <c r="AB2788" s="2">
        <v>83159800000</v>
      </c>
      <c r="AC2788" s="2">
        <v>84470000000</v>
      </c>
      <c r="AD2788" s="2">
        <v>85417200000</v>
      </c>
      <c r="AE2788" s="2">
        <v>86674500000</v>
      </c>
      <c r="AF2788" s="2">
        <v>88323000000</v>
      </c>
    </row>
    <row r="2789" spans="1:32">
      <c r="A2789" t="s">
        <v>8393</v>
      </c>
      <c r="B2789" t="s">
        <v>19</v>
      </c>
      <c r="C2789" s="2">
        <v>93355400000</v>
      </c>
      <c r="D2789" s="2">
        <v>99171200000</v>
      </c>
      <c r="E2789" s="2">
        <v>93537300000</v>
      </c>
      <c r="F2789" s="2">
        <v>96085500000</v>
      </c>
      <c r="G2789" s="2">
        <v>100084000000</v>
      </c>
      <c r="H2789" s="2">
        <v>105115000000</v>
      </c>
      <c r="I2789" s="2">
        <v>108828000000</v>
      </c>
      <c r="J2789" s="2">
        <v>110862000000</v>
      </c>
      <c r="K2789" s="2">
        <v>111532000000</v>
      </c>
      <c r="L2789" s="2">
        <v>112145000000</v>
      </c>
      <c r="M2789" s="2">
        <v>113133000000</v>
      </c>
      <c r="N2789" s="2">
        <v>114403000000</v>
      </c>
      <c r="O2789" s="2">
        <v>115714000000</v>
      </c>
      <c r="P2789" s="2">
        <v>117539000000</v>
      </c>
      <c r="Q2789" s="2">
        <v>119493000000</v>
      </c>
      <c r="R2789" s="2">
        <v>121319000000</v>
      </c>
      <c r="S2789" s="2">
        <v>123082000000</v>
      </c>
      <c r="T2789" s="2">
        <v>124476000000</v>
      </c>
      <c r="U2789" s="2">
        <v>126300000000</v>
      </c>
      <c r="V2789" s="2">
        <v>128300000000</v>
      </c>
      <c r="W2789" s="2">
        <v>130184000000</v>
      </c>
      <c r="X2789" s="2">
        <v>131972000000</v>
      </c>
      <c r="Y2789" s="2">
        <v>134032000000</v>
      </c>
      <c r="Z2789" s="2">
        <v>135683000000</v>
      </c>
      <c r="AA2789" s="2">
        <v>137223000000</v>
      </c>
      <c r="AB2789" s="2">
        <v>139122000000</v>
      </c>
      <c r="AC2789" s="2">
        <v>141314000000</v>
      </c>
      <c r="AD2789" s="2">
        <v>142899000000</v>
      </c>
      <c r="AE2789" s="2">
        <v>145002000000</v>
      </c>
      <c r="AF2789" s="2">
        <v>147760000000</v>
      </c>
    </row>
    <row r="2790" spans="1:32">
      <c r="A2790" t="s">
        <v>8394</v>
      </c>
      <c r="B2790" t="s">
        <v>19</v>
      </c>
      <c r="C2790" s="2">
        <v>3744080000</v>
      </c>
      <c r="D2790" s="2">
        <v>3977320000</v>
      </c>
      <c r="E2790" s="2">
        <v>3751370000</v>
      </c>
      <c r="F2790" s="2">
        <v>3853570000</v>
      </c>
      <c r="G2790" s="2">
        <v>4013950000</v>
      </c>
      <c r="H2790" s="2">
        <v>4215720000</v>
      </c>
      <c r="I2790" s="2">
        <v>4364610000</v>
      </c>
      <c r="J2790" s="2">
        <v>4446190000</v>
      </c>
      <c r="K2790" s="2">
        <v>4473060000</v>
      </c>
      <c r="L2790" s="2">
        <v>4497620000</v>
      </c>
      <c r="M2790" s="2">
        <v>4537280000</v>
      </c>
      <c r="N2790" s="2">
        <v>4588190000</v>
      </c>
      <c r="O2790" s="2">
        <v>4640780000</v>
      </c>
      <c r="P2790" s="2">
        <v>4713990000</v>
      </c>
      <c r="Q2790" s="2">
        <v>4792330000</v>
      </c>
      <c r="R2790" s="2">
        <v>4865580000</v>
      </c>
      <c r="S2790" s="2">
        <v>4936270000</v>
      </c>
      <c r="T2790" s="2">
        <v>4992190000</v>
      </c>
      <c r="U2790" s="2">
        <v>5065340000</v>
      </c>
      <c r="V2790" s="2">
        <v>5145560000</v>
      </c>
      <c r="W2790" s="2">
        <v>5221090000</v>
      </c>
      <c r="X2790" s="2">
        <v>5292820000</v>
      </c>
      <c r="Y2790" s="2">
        <v>5375450000</v>
      </c>
      <c r="Z2790" s="2">
        <v>5441650000</v>
      </c>
      <c r="AA2790" s="2">
        <v>5503410000</v>
      </c>
      <c r="AB2790" s="2">
        <v>5579590000</v>
      </c>
      <c r="AC2790" s="2">
        <v>5667500000</v>
      </c>
      <c r="AD2790" s="2">
        <v>5731050000</v>
      </c>
      <c r="AE2790" s="2">
        <v>5815400000</v>
      </c>
      <c r="AF2790" s="2">
        <v>5926010000</v>
      </c>
    </row>
    <row r="2791" spans="1:32">
      <c r="A2791" t="s">
        <v>8395</v>
      </c>
      <c r="B2791" t="s">
        <v>19</v>
      </c>
      <c r="C2791" s="2">
        <v>3518590000</v>
      </c>
      <c r="D2791" s="2">
        <v>3737790000</v>
      </c>
      <c r="E2791" s="2">
        <v>3525450000</v>
      </c>
      <c r="F2791" s="2">
        <v>3621490000</v>
      </c>
      <c r="G2791" s="2">
        <v>3772210000</v>
      </c>
      <c r="H2791" s="2">
        <v>3961830000</v>
      </c>
      <c r="I2791" s="2">
        <v>4101760000</v>
      </c>
      <c r="J2791" s="2">
        <v>4178420000</v>
      </c>
      <c r="K2791" s="2">
        <v>4203680000</v>
      </c>
      <c r="L2791" s="2">
        <v>4226760000</v>
      </c>
      <c r="M2791" s="2">
        <v>4264030000</v>
      </c>
      <c r="N2791" s="2">
        <v>4311870000</v>
      </c>
      <c r="O2791" s="2">
        <v>4361290000</v>
      </c>
      <c r="P2791" s="2">
        <v>4430090000</v>
      </c>
      <c r="Q2791" s="2">
        <v>4503720000</v>
      </c>
      <c r="R2791" s="2">
        <v>4572550000</v>
      </c>
      <c r="S2791" s="2">
        <v>4638990000</v>
      </c>
      <c r="T2791" s="2">
        <v>4691540000</v>
      </c>
      <c r="U2791" s="2">
        <v>4760280000</v>
      </c>
      <c r="V2791" s="2">
        <v>4835680000</v>
      </c>
      <c r="W2791" s="2">
        <v>4906660000</v>
      </c>
      <c r="X2791" s="2">
        <v>4974060000</v>
      </c>
      <c r="Y2791" s="2">
        <v>5051720000</v>
      </c>
      <c r="Z2791" s="2">
        <v>5113930000</v>
      </c>
      <c r="AA2791" s="2">
        <v>5171970000</v>
      </c>
      <c r="AB2791" s="2">
        <v>5243560000</v>
      </c>
      <c r="AC2791" s="2">
        <v>5326180000</v>
      </c>
      <c r="AD2791" s="2">
        <v>5385900000</v>
      </c>
      <c r="AE2791" s="2">
        <v>5465170000</v>
      </c>
      <c r="AF2791" s="2">
        <v>5569120000</v>
      </c>
    </row>
    <row r="2792" spans="1:32">
      <c r="A2792" t="s">
        <v>8396</v>
      </c>
      <c r="B2792" t="s">
        <v>19</v>
      </c>
      <c r="C2792" s="2">
        <v>2172680000</v>
      </c>
      <c r="D2792" s="2">
        <v>2308030000</v>
      </c>
      <c r="E2792" s="2">
        <v>2176910000</v>
      </c>
      <c r="F2792" s="2">
        <v>2236220000</v>
      </c>
      <c r="G2792" s="2">
        <v>2329290000</v>
      </c>
      <c r="H2792" s="2">
        <v>2446380000</v>
      </c>
      <c r="I2792" s="2">
        <v>2532780000</v>
      </c>
      <c r="J2792" s="2">
        <v>2580120000</v>
      </c>
      <c r="K2792" s="2">
        <v>2595710000</v>
      </c>
      <c r="L2792" s="2">
        <v>2609970000</v>
      </c>
      <c r="M2792" s="2">
        <v>2632980000</v>
      </c>
      <c r="N2792" s="2">
        <v>2662520000</v>
      </c>
      <c r="O2792" s="2">
        <v>2693040000</v>
      </c>
      <c r="P2792" s="2">
        <v>2735520000</v>
      </c>
      <c r="Q2792" s="2">
        <v>2780980000</v>
      </c>
      <c r="R2792" s="2">
        <v>2823490000</v>
      </c>
      <c r="S2792" s="2">
        <v>2864510000</v>
      </c>
      <c r="T2792" s="2">
        <v>2896960000</v>
      </c>
      <c r="U2792" s="2">
        <v>2939410000</v>
      </c>
      <c r="V2792" s="2">
        <v>2985960000</v>
      </c>
      <c r="W2792" s="2">
        <v>3029790000</v>
      </c>
      <c r="X2792" s="2">
        <v>3071420000</v>
      </c>
      <c r="Y2792" s="2">
        <v>3119370000</v>
      </c>
      <c r="Z2792" s="2">
        <v>3157780000</v>
      </c>
      <c r="AA2792" s="2">
        <v>3193620000</v>
      </c>
      <c r="AB2792" s="2">
        <v>3237830000</v>
      </c>
      <c r="AC2792" s="2">
        <v>3288840000</v>
      </c>
      <c r="AD2792" s="2">
        <v>3325720000</v>
      </c>
      <c r="AE2792" s="2">
        <v>3374670000</v>
      </c>
      <c r="AF2792" s="2">
        <v>3438860000</v>
      </c>
    </row>
    <row r="2793" spans="1:32">
      <c r="A2793" t="s">
        <v>8397</v>
      </c>
      <c r="B2793" t="s">
        <v>19</v>
      </c>
      <c r="C2793" s="2">
        <v>220240000</v>
      </c>
      <c r="D2793" s="2">
        <v>233960000</v>
      </c>
      <c r="E2793" s="2">
        <v>220669000</v>
      </c>
      <c r="F2793" s="2">
        <v>226681000</v>
      </c>
      <c r="G2793" s="2">
        <v>236115000</v>
      </c>
      <c r="H2793" s="2">
        <v>247983000</v>
      </c>
      <c r="I2793" s="2">
        <v>256742000</v>
      </c>
      <c r="J2793" s="2">
        <v>261540000</v>
      </c>
      <c r="K2793" s="2">
        <v>263121000</v>
      </c>
      <c r="L2793" s="2">
        <v>264566000</v>
      </c>
      <c r="M2793" s="2">
        <v>266899000</v>
      </c>
      <c r="N2793" s="2">
        <v>269894000</v>
      </c>
      <c r="O2793" s="2">
        <v>272987000</v>
      </c>
      <c r="P2793" s="2">
        <v>277293000</v>
      </c>
      <c r="Q2793" s="2">
        <v>281902000</v>
      </c>
      <c r="R2793" s="2">
        <v>286210000</v>
      </c>
      <c r="S2793" s="2">
        <v>290369000</v>
      </c>
      <c r="T2793" s="2">
        <v>293658000</v>
      </c>
      <c r="U2793" s="2">
        <v>297961000</v>
      </c>
      <c r="V2793" s="2">
        <v>302680000</v>
      </c>
      <c r="W2793" s="2">
        <v>307123000</v>
      </c>
      <c r="X2793" s="2">
        <v>311342000</v>
      </c>
      <c r="Y2793" s="2">
        <v>316203000</v>
      </c>
      <c r="Z2793" s="2">
        <v>320097000</v>
      </c>
      <c r="AA2793" s="2">
        <v>323730000</v>
      </c>
      <c r="AB2793" s="2">
        <v>328211000</v>
      </c>
      <c r="AC2793" s="2">
        <v>333382000</v>
      </c>
      <c r="AD2793" s="2">
        <v>337120000</v>
      </c>
      <c r="AE2793" s="2">
        <v>342082000</v>
      </c>
      <c r="AF2793" s="2">
        <v>348589000</v>
      </c>
    </row>
    <row r="2794" spans="1:32">
      <c r="A2794" t="s">
        <v>8398</v>
      </c>
      <c r="B2794" t="s">
        <v>19</v>
      </c>
      <c r="C2794" s="2">
        <v>1608100000</v>
      </c>
      <c r="D2794" s="2">
        <v>1708280000</v>
      </c>
      <c r="E2794" s="2">
        <v>1611230000</v>
      </c>
      <c r="F2794" s="2">
        <v>1655130000</v>
      </c>
      <c r="G2794" s="2">
        <v>1724010000</v>
      </c>
      <c r="H2794" s="2">
        <v>1810670000</v>
      </c>
      <c r="I2794" s="2">
        <v>1874620000</v>
      </c>
      <c r="J2794" s="2">
        <v>1909660000</v>
      </c>
      <c r="K2794" s="2">
        <v>1921200000</v>
      </c>
      <c r="L2794" s="2">
        <v>1931750000</v>
      </c>
      <c r="M2794" s="2">
        <v>1948790000</v>
      </c>
      <c r="N2794" s="2">
        <v>1970650000</v>
      </c>
      <c r="O2794" s="2">
        <v>1993240000</v>
      </c>
      <c r="P2794" s="2">
        <v>2024680000</v>
      </c>
      <c r="Q2794" s="2">
        <v>2058330000</v>
      </c>
      <c r="R2794" s="2">
        <v>2089790000</v>
      </c>
      <c r="S2794" s="2">
        <v>2120150000</v>
      </c>
      <c r="T2794" s="2">
        <v>2144170000</v>
      </c>
      <c r="U2794" s="2">
        <v>2175590000</v>
      </c>
      <c r="V2794" s="2">
        <v>2210050000</v>
      </c>
      <c r="W2794" s="2">
        <v>2242490000</v>
      </c>
      <c r="X2794" s="2">
        <v>2273290000</v>
      </c>
      <c r="Y2794" s="2">
        <v>2308780000</v>
      </c>
      <c r="Z2794" s="2">
        <v>2337220000</v>
      </c>
      <c r="AA2794" s="2">
        <v>2363740000</v>
      </c>
      <c r="AB2794" s="2">
        <v>2396460000</v>
      </c>
      <c r="AC2794" s="2">
        <v>2434220000</v>
      </c>
      <c r="AD2794" s="2">
        <v>2461510000</v>
      </c>
      <c r="AE2794" s="2">
        <v>2497750000</v>
      </c>
      <c r="AF2794" s="2">
        <v>2545250000</v>
      </c>
    </row>
    <row r="2795" spans="1:32">
      <c r="A2795" t="s">
        <v>8399</v>
      </c>
      <c r="B2795" t="s">
        <v>19</v>
      </c>
      <c r="C2795" s="2">
        <v>1983910000</v>
      </c>
      <c r="D2795" s="2">
        <v>2107500000</v>
      </c>
      <c r="E2795" s="2">
        <v>1987770000</v>
      </c>
      <c r="F2795" s="2">
        <v>2041920000</v>
      </c>
      <c r="G2795" s="2">
        <v>2126900000</v>
      </c>
      <c r="H2795" s="2">
        <v>2233820000</v>
      </c>
      <c r="I2795" s="2">
        <v>2312710000</v>
      </c>
      <c r="J2795" s="2">
        <v>2355940000</v>
      </c>
      <c r="K2795" s="2">
        <v>2370180000</v>
      </c>
      <c r="L2795" s="2">
        <v>2383190000</v>
      </c>
      <c r="M2795" s="2">
        <v>2404210000</v>
      </c>
      <c r="N2795" s="2">
        <v>2431180000</v>
      </c>
      <c r="O2795" s="2">
        <v>2459050000</v>
      </c>
      <c r="P2795" s="2">
        <v>2497840000</v>
      </c>
      <c r="Q2795" s="2">
        <v>2539350000</v>
      </c>
      <c r="R2795" s="2">
        <v>2578160000</v>
      </c>
      <c r="S2795" s="2">
        <v>2615620000</v>
      </c>
      <c r="T2795" s="2">
        <v>2645260000</v>
      </c>
      <c r="U2795" s="2">
        <v>2684010000</v>
      </c>
      <c r="V2795" s="2">
        <v>2726520000</v>
      </c>
      <c r="W2795" s="2">
        <v>2766540000</v>
      </c>
      <c r="X2795" s="2">
        <v>2804550000</v>
      </c>
      <c r="Y2795" s="2">
        <v>2848340000</v>
      </c>
      <c r="Z2795" s="2">
        <v>2883420000</v>
      </c>
      <c r="AA2795" s="2">
        <v>2916140000</v>
      </c>
      <c r="AB2795" s="2">
        <v>2956500000</v>
      </c>
      <c r="AC2795" s="2">
        <v>3003090000</v>
      </c>
      <c r="AD2795" s="2">
        <v>3036760000</v>
      </c>
      <c r="AE2795" s="2">
        <v>3081460000</v>
      </c>
      <c r="AF2795" s="2">
        <v>3140070000</v>
      </c>
    </row>
    <row r="2796" spans="1:32">
      <c r="A2796" t="s">
        <v>8400</v>
      </c>
      <c r="B2796" t="s">
        <v>19</v>
      </c>
      <c r="C2796" s="2">
        <v>139835000</v>
      </c>
      <c r="D2796" s="2">
        <v>148546000</v>
      </c>
      <c r="E2796" s="2">
        <v>140107000</v>
      </c>
      <c r="F2796" s="2">
        <v>143924000</v>
      </c>
      <c r="G2796" s="2">
        <v>149914000</v>
      </c>
      <c r="H2796" s="2">
        <v>157450000</v>
      </c>
      <c r="I2796" s="2">
        <v>163011000</v>
      </c>
      <c r="J2796" s="2">
        <v>166057000</v>
      </c>
      <c r="K2796" s="2">
        <v>167061000</v>
      </c>
      <c r="L2796" s="2">
        <v>167978000</v>
      </c>
      <c r="M2796" s="2">
        <v>169460000</v>
      </c>
      <c r="N2796" s="2">
        <v>171361000</v>
      </c>
      <c r="O2796" s="2">
        <v>173325000</v>
      </c>
      <c r="P2796" s="2">
        <v>176059000</v>
      </c>
      <c r="Q2796" s="2">
        <v>178985000</v>
      </c>
      <c r="R2796" s="2">
        <v>181721000</v>
      </c>
      <c r="S2796" s="2">
        <v>184361000</v>
      </c>
      <c r="T2796" s="2">
        <v>186450000</v>
      </c>
      <c r="U2796" s="2">
        <v>189182000</v>
      </c>
      <c r="V2796" s="2">
        <v>192178000</v>
      </c>
      <c r="W2796" s="2">
        <v>194999000</v>
      </c>
      <c r="X2796" s="2">
        <v>197678000</v>
      </c>
      <c r="Y2796" s="2">
        <v>200764000</v>
      </c>
      <c r="Z2796" s="2">
        <v>203236000</v>
      </c>
      <c r="AA2796" s="2">
        <v>205543000</v>
      </c>
      <c r="AB2796" s="2">
        <v>208388000</v>
      </c>
      <c r="AC2796" s="2">
        <v>211671000</v>
      </c>
      <c r="AD2796" s="2">
        <v>214045000</v>
      </c>
      <c r="AE2796" s="2">
        <v>217195000</v>
      </c>
      <c r="AF2796" s="2">
        <v>221326000</v>
      </c>
    </row>
    <row r="2797" spans="1:32">
      <c r="A2797" t="s">
        <v>8401</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8402</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8403</v>
      </c>
      <c r="B2799" t="s">
        <v>19</v>
      </c>
      <c r="C2799" s="2">
        <v>453178000</v>
      </c>
      <c r="D2799" s="2">
        <v>462799000</v>
      </c>
      <c r="E2799" s="2">
        <v>448653000</v>
      </c>
      <c r="F2799" s="2">
        <v>452032000</v>
      </c>
      <c r="G2799" s="2">
        <v>459363000</v>
      </c>
      <c r="H2799" s="2">
        <v>471046000</v>
      </c>
      <c r="I2799" s="2">
        <v>479350000</v>
      </c>
      <c r="J2799" s="2">
        <v>484218000</v>
      </c>
      <c r="K2799" s="2">
        <v>487139000</v>
      </c>
      <c r="L2799" s="2">
        <v>488456000</v>
      </c>
      <c r="M2799" s="2">
        <v>490403000</v>
      </c>
      <c r="N2799" s="2">
        <v>494297000</v>
      </c>
      <c r="O2799" s="2">
        <v>498764000</v>
      </c>
      <c r="P2799" s="2">
        <v>503861000</v>
      </c>
      <c r="Q2799" s="2">
        <v>510677000</v>
      </c>
      <c r="R2799" s="2">
        <v>517091000</v>
      </c>
      <c r="S2799" s="2">
        <v>522818000</v>
      </c>
      <c r="T2799" s="2">
        <v>528087000</v>
      </c>
      <c r="U2799" s="2">
        <v>534558000</v>
      </c>
      <c r="V2799" s="2">
        <v>539712000</v>
      </c>
      <c r="W2799" s="2">
        <v>546470000</v>
      </c>
      <c r="X2799" s="2">
        <v>553744000</v>
      </c>
      <c r="Y2799" s="2">
        <v>562220000</v>
      </c>
      <c r="Z2799" s="2">
        <v>569550000</v>
      </c>
      <c r="AA2799" s="2">
        <v>575564000</v>
      </c>
      <c r="AB2799" s="2">
        <v>580718000</v>
      </c>
      <c r="AC2799" s="2">
        <v>588736000</v>
      </c>
      <c r="AD2799" s="2">
        <v>595608000</v>
      </c>
      <c r="AE2799" s="2">
        <v>603053000</v>
      </c>
      <c r="AF2799" s="2">
        <v>613362000</v>
      </c>
    </row>
    <row r="2800" spans="1:32">
      <c r="A2800" t="s">
        <v>8404</v>
      </c>
      <c r="B2800" t="s">
        <v>19</v>
      </c>
      <c r="C2800" s="2">
        <v>2526230000</v>
      </c>
      <c r="D2800" s="2">
        <v>2579860000</v>
      </c>
      <c r="E2800" s="2">
        <v>2501000000</v>
      </c>
      <c r="F2800" s="2">
        <v>2519840000</v>
      </c>
      <c r="G2800" s="2">
        <v>2560700000</v>
      </c>
      <c r="H2800" s="2">
        <v>2625830000</v>
      </c>
      <c r="I2800" s="2">
        <v>2672120000</v>
      </c>
      <c r="J2800" s="2">
        <v>2699260000</v>
      </c>
      <c r="K2800" s="2">
        <v>2715540000</v>
      </c>
      <c r="L2800" s="2">
        <v>2722880000</v>
      </c>
      <c r="M2800" s="2">
        <v>2733740000</v>
      </c>
      <c r="N2800" s="2">
        <v>2755450000</v>
      </c>
      <c r="O2800" s="2">
        <v>2780350000</v>
      </c>
      <c r="P2800" s="2">
        <v>2808760000</v>
      </c>
      <c r="Q2800" s="2">
        <v>2846750000</v>
      </c>
      <c r="R2800" s="2">
        <v>2882510000</v>
      </c>
      <c r="S2800" s="2">
        <v>2914430000</v>
      </c>
      <c r="T2800" s="2">
        <v>2943800000</v>
      </c>
      <c r="U2800" s="2">
        <v>2979880000</v>
      </c>
      <c r="V2800" s="2">
        <v>3008610000</v>
      </c>
      <c r="W2800" s="2">
        <v>3046280000</v>
      </c>
      <c r="X2800" s="2">
        <v>3086830000</v>
      </c>
      <c r="Y2800" s="2">
        <v>3134080000</v>
      </c>
      <c r="Z2800" s="2">
        <v>3174940000</v>
      </c>
      <c r="AA2800" s="2">
        <v>3208460000</v>
      </c>
      <c r="AB2800" s="2">
        <v>3237200000</v>
      </c>
      <c r="AC2800" s="2">
        <v>3281890000</v>
      </c>
      <c r="AD2800" s="2">
        <v>3320200000</v>
      </c>
      <c r="AE2800" s="2">
        <v>3361700000</v>
      </c>
      <c r="AF2800" s="2">
        <v>3419170000</v>
      </c>
    </row>
    <row r="2801" spans="1:32">
      <c r="A2801" t="s">
        <v>8405</v>
      </c>
      <c r="B2801" t="s">
        <v>19</v>
      </c>
      <c r="C2801" s="2">
        <v>4226250000</v>
      </c>
      <c r="D2801" s="2">
        <v>4315980000</v>
      </c>
      <c r="E2801" s="2">
        <v>4184060000</v>
      </c>
      <c r="F2801" s="2">
        <v>4215570000</v>
      </c>
      <c r="G2801" s="2">
        <v>4283940000</v>
      </c>
      <c r="H2801" s="2">
        <v>4392890000</v>
      </c>
      <c r="I2801" s="2">
        <v>4470330000</v>
      </c>
      <c r="J2801" s="2">
        <v>4515730000</v>
      </c>
      <c r="K2801" s="2">
        <v>4542970000</v>
      </c>
      <c r="L2801" s="2">
        <v>4555250000</v>
      </c>
      <c r="M2801" s="2">
        <v>4573410000</v>
      </c>
      <c r="N2801" s="2">
        <v>4609730000</v>
      </c>
      <c r="O2801" s="2">
        <v>4651390000</v>
      </c>
      <c r="P2801" s="2">
        <v>4698920000</v>
      </c>
      <c r="Q2801" s="2">
        <v>4762480000</v>
      </c>
      <c r="R2801" s="2">
        <v>4822300000</v>
      </c>
      <c r="S2801" s="2">
        <v>4875710000</v>
      </c>
      <c r="T2801" s="2">
        <v>4924840000</v>
      </c>
      <c r="U2801" s="2">
        <v>4985200000</v>
      </c>
      <c r="V2801" s="2">
        <v>5033260000</v>
      </c>
      <c r="W2801" s="2">
        <v>5096290000</v>
      </c>
      <c r="X2801" s="2">
        <v>5164120000</v>
      </c>
      <c r="Y2801" s="2">
        <v>5243160000</v>
      </c>
      <c r="Z2801" s="2">
        <v>5311530000</v>
      </c>
      <c r="AA2801" s="2">
        <v>5367600000</v>
      </c>
      <c r="AB2801" s="2">
        <v>5415670000</v>
      </c>
      <c r="AC2801" s="2">
        <v>5490450000</v>
      </c>
      <c r="AD2801" s="2">
        <v>5554540000</v>
      </c>
      <c r="AE2801" s="2">
        <v>5623970000</v>
      </c>
      <c r="AF2801" s="2">
        <v>5720100000</v>
      </c>
    </row>
    <row r="2802" spans="1:32">
      <c r="A2802" t="s">
        <v>8406</v>
      </c>
      <c r="B2802" t="s">
        <v>19</v>
      </c>
      <c r="C2802" s="2">
        <v>169496000</v>
      </c>
      <c r="D2802" s="2">
        <v>173095000</v>
      </c>
      <c r="E2802" s="2">
        <v>167804000</v>
      </c>
      <c r="F2802" s="2">
        <v>169068000</v>
      </c>
      <c r="G2802" s="2">
        <v>171810000</v>
      </c>
      <c r="H2802" s="2">
        <v>176180000</v>
      </c>
      <c r="I2802" s="2">
        <v>179285000</v>
      </c>
      <c r="J2802" s="2">
        <v>181106000</v>
      </c>
      <c r="K2802" s="2">
        <v>182199000</v>
      </c>
      <c r="L2802" s="2">
        <v>182691000</v>
      </c>
      <c r="M2802" s="2">
        <v>183419000</v>
      </c>
      <c r="N2802" s="2">
        <v>184876000</v>
      </c>
      <c r="O2802" s="2">
        <v>186547000</v>
      </c>
      <c r="P2802" s="2">
        <v>188453000</v>
      </c>
      <c r="Q2802" s="2">
        <v>191002000</v>
      </c>
      <c r="R2802" s="2">
        <v>193401000</v>
      </c>
      <c r="S2802" s="2">
        <v>195543000</v>
      </c>
      <c r="T2802" s="2">
        <v>197514000</v>
      </c>
      <c r="U2802" s="2">
        <v>199934000</v>
      </c>
      <c r="V2802" s="2">
        <v>201862000</v>
      </c>
      <c r="W2802" s="2">
        <v>204390000</v>
      </c>
      <c r="X2802" s="2">
        <v>207110000</v>
      </c>
      <c r="Y2802" s="2">
        <v>210280000</v>
      </c>
      <c r="Z2802" s="2">
        <v>213022000</v>
      </c>
      <c r="AA2802" s="2">
        <v>215271000</v>
      </c>
      <c r="AB2802" s="2">
        <v>217199000</v>
      </c>
      <c r="AC2802" s="2">
        <v>220198000</v>
      </c>
      <c r="AD2802" s="2">
        <v>222768000</v>
      </c>
      <c r="AE2802" s="2">
        <v>225553000</v>
      </c>
      <c r="AF2802" s="2">
        <v>229408000</v>
      </c>
    </row>
    <row r="2803" spans="1:32">
      <c r="A2803" t="s">
        <v>8407</v>
      </c>
      <c r="B2803" t="s">
        <v>19</v>
      </c>
      <c r="C2803" s="2">
        <v>159289000</v>
      </c>
      <c r="D2803" s="2">
        <v>162671000</v>
      </c>
      <c r="E2803" s="2">
        <v>157698000</v>
      </c>
      <c r="F2803" s="2">
        <v>158886000</v>
      </c>
      <c r="G2803" s="2">
        <v>161463000</v>
      </c>
      <c r="H2803" s="2">
        <v>165569000</v>
      </c>
      <c r="I2803" s="2">
        <v>168488000</v>
      </c>
      <c r="J2803" s="2">
        <v>170199000</v>
      </c>
      <c r="K2803" s="2">
        <v>171226000</v>
      </c>
      <c r="L2803" s="2">
        <v>171689000</v>
      </c>
      <c r="M2803" s="2">
        <v>172373000</v>
      </c>
      <c r="N2803" s="2">
        <v>173742000</v>
      </c>
      <c r="O2803" s="2">
        <v>175312000</v>
      </c>
      <c r="P2803" s="2">
        <v>177104000</v>
      </c>
      <c r="Q2803" s="2">
        <v>179499000</v>
      </c>
      <c r="R2803" s="2">
        <v>181754000</v>
      </c>
      <c r="S2803" s="2">
        <v>183767000</v>
      </c>
      <c r="T2803" s="2">
        <v>185619000</v>
      </c>
      <c r="U2803" s="2">
        <v>187893000</v>
      </c>
      <c r="V2803" s="2">
        <v>189705000</v>
      </c>
      <c r="W2803" s="2">
        <v>192080000</v>
      </c>
      <c r="X2803" s="2">
        <v>194637000</v>
      </c>
      <c r="Y2803" s="2">
        <v>197616000</v>
      </c>
      <c r="Z2803" s="2">
        <v>200193000</v>
      </c>
      <c r="AA2803" s="2">
        <v>202307000</v>
      </c>
      <c r="AB2803" s="2">
        <v>204118000</v>
      </c>
      <c r="AC2803" s="2">
        <v>206936000</v>
      </c>
      <c r="AD2803" s="2">
        <v>209352000</v>
      </c>
      <c r="AE2803" s="2">
        <v>211969000</v>
      </c>
      <c r="AF2803" s="2">
        <v>215592000</v>
      </c>
    </row>
    <row r="2804" spans="1:32">
      <c r="A2804" t="s">
        <v>8408</v>
      </c>
      <c r="B2804" t="s">
        <v>19</v>
      </c>
      <c r="C2804" s="2">
        <v>98358600</v>
      </c>
      <c r="D2804" s="2">
        <v>100447000</v>
      </c>
      <c r="E2804" s="2">
        <v>97376600</v>
      </c>
      <c r="F2804" s="2">
        <v>98110000</v>
      </c>
      <c r="G2804" s="2">
        <v>99701000</v>
      </c>
      <c r="H2804" s="2">
        <v>102237000</v>
      </c>
      <c r="I2804" s="2">
        <v>104039000</v>
      </c>
      <c r="J2804" s="2">
        <v>105096000</v>
      </c>
      <c r="K2804" s="2">
        <v>105730000</v>
      </c>
      <c r="L2804" s="2">
        <v>106015000</v>
      </c>
      <c r="M2804" s="2">
        <v>106438000</v>
      </c>
      <c r="N2804" s="2">
        <v>107283000</v>
      </c>
      <c r="O2804" s="2">
        <v>108253000</v>
      </c>
      <c r="P2804" s="2">
        <v>109359000</v>
      </c>
      <c r="Q2804" s="2">
        <v>110838000</v>
      </c>
      <c r="R2804" s="2">
        <v>112230000</v>
      </c>
      <c r="S2804" s="2">
        <v>113473000</v>
      </c>
      <c r="T2804" s="2">
        <v>114617000</v>
      </c>
      <c r="U2804" s="2">
        <v>116022000</v>
      </c>
      <c r="V2804" s="2">
        <v>117140000</v>
      </c>
      <c r="W2804" s="2">
        <v>118607000</v>
      </c>
      <c r="X2804" s="2">
        <v>120186000</v>
      </c>
      <c r="Y2804" s="2">
        <v>122025000</v>
      </c>
      <c r="Z2804" s="2">
        <v>123616000</v>
      </c>
      <c r="AA2804" s="2">
        <v>124922000</v>
      </c>
      <c r="AB2804" s="2">
        <v>126040000</v>
      </c>
      <c r="AC2804" s="2">
        <v>127780000</v>
      </c>
      <c r="AD2804" s="2">
        <v>129272000</v>
      </c>
      <c r="AE2804" s="2">
        <v>130888000</v>
      </c>
      <c r="AF2804" s="2">
        <v>133125000</v>
      </c>
    </row>
    <row r="2805" spans="1:32">
      <c r="A2805" t="s">
        <v>8409</v>
      </c>
      <c r="B2805" t="s">
        <v>19</v>
      </c>
      <c r="C2805" s="2">
        <v>9970380</v>
      </c>
      <c r="D2805" s="2">
        <v>10182100</v>
      </c>
      <c r="E2805" s="2">
        <v>9870840</v>
      </c>
      <c r="F2805" s="2">
        <v>9945180</v>
      </c>
      <c r="G2805" s="2">
        <v>10106500</v>
      </c>
      <c r="H2805" s="2">
        <v>10363500</v>
      </c>
      <c r="I2805" s="2">
        <v>10546200</v>
      </c>
      <c r="J2805" s="2">
        <v>10653300</v>
      </c>
      <c r="K2805" s="2">
        <v>10717600</v>
      </c>
      <c r="L2805" s="2">
        <v>10746500</v>
      </c>
      <c r="M2805" s="2">
        <v>10789400</v>
      </c>
      <c r="N2805" s="2">
        <v>10875100</v>
      </c>
      <c r="O2805" s="2">
        <v>10973300</v>
      </c>
      <c r="P2805" s="2">
        <v>11085500</v>
      </c>
      <c r="Q2805" s="2">
        <v>11235400</v>
      </c>
      <c r="R2805" s="2">
        <v>11376500</v>
      </c>
      <c r="S2805" s="2">
        <v>11502500</v>
      </c>
      <c r="T2805" s="2">
        <v>11618500</v>
      </c>
      <c r="U2805" s="2">
        <v>11760800</v>
      </c>
      <c r="V2805" s="2">
        <v>11874200</v>
      </c>
      <c r="W2805" s="2">
        <v>12022900</v>
      </c>
      <c r="X2805" s="2">
        <v>12182900</v>
      </c>
      <c r="Y2805" s="2">
        <v>12369400</v>
      </c>
      <c r="Z2805" s="2">
        <v>12530700</v>
      </c>
      <c r="AA2805" s="2">
        <v>12663000</v>
      </c>
      <c r="AB2805" s="2">
        <v>12776400</v>
      </c>
      <c r="AC2805" s="2">
        <v>12952800</v>
      </c>
      <c r="AD2805" s="2">
        <v>13104000</v>
      </c>
      <c r="AE2805" s="2">
        <v>13267800</v>
      </c>
      <c r="AF2805" s="2">
        <v>13494600</v>
      </c>
    </row>
    <row r="2806" spans="1:32">
      <c r="A2806" t="s">
        <v>8410</v>
      </c>
      <c r="B2806" t="s">
        <v>19</v>
      </c>
      <c r="C2806" s="2">
        <v>72799600</v>
      </c>
      <c r="D2806" s="2">
        <v>74345200</v>
      </c>
      <c r="E2806" s="2">
        <v>72072800</v>
      </c>
      <c r="F2806" s="2">
        <v>72615600</v>
      </c>
      <c r="G2806" s="2">
        <v>73793200</v>
      </c>
      <c r="H2806" s="2">
        <v>75670000</v>
      </c>
      <c r="I2806" s="2">
        <v>77004000</v>
      </c>
      <c r="J2806" s="2">
        <v>77786000</v>
      </c>
      <c r="K2806" s="2">
        <v>78255200</v>
      </c>
      <c r="L2806" s="2">
        <v>78466800</v>
      </c>
      <c r="M2806" s="2">
        <v>78779600</v>
      </c>
      <c r="N2806" s="2">
        <v>79405200</v>
      </c>
      <c r="O2806" s="2">
        <v>80122800</v>
      </c>
      <c r="P2806" s="2">
        <v>80941600</v>
      </c>
      <c r="Q2806" s="2">
        <v>82036400</v>
      </c>
      <c r="R2806" s="2">
        <v>83066800</v>
      </c>
      <c r="S2806" s="2">
        <v>83986800</v>
      </c>
      <c r="T2806" s="2">
        <v>84833200</v>
      </c>
      <c r="U2806" s="2">
        <v>85872800</v>
      </c>
      <c r="V2806" s="2">
        <v>86700800</v>
      </c>
      <c r="W2806" s="2">
        <v>87786400</v>
      </c>
      <c r="X2806" s="2">
        <v>88954800</v>
      </c>
      <c r="Y2806" s="2">
        <v>90316400</v>
      </c>
      <c r="Z2806" s="2">
        <v>91494000</v>
      </c>
      <c r="AA2806" s="2">
        <v>92460000</v>
      </c>
      <c r="AB2806" s="2">
        <v>93288000</v>
      </c>
      <c r="AC2806" s="2">
        <v>94576000</v>
      </c>
      <c r="AD2806" s="2">
        <v>95680000</v>
      </c>
      <c r="AE2806" s="2">
        <v>96876000</v>
      </c>
      <c r="AF2806" s="2">
        <v>98532000</v>
      </c>
    </row>
    <row r="2807" spans="1:32">
      <c r="A2807" t="s">
        <v>8411</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8412</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8413</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8414</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8415</v>
      </c>
      <c r="B2811" t="s">
        <v>19</v>
      </c>
      <c r="C2811" s="2">
        <v>647724000</v>
      </c>
      <c r="D2811" s="2">
        <v>596181000</v>
      </c>
      <c r="E2811" s="2">
        <v>538682000</v>
      </c>
      <c r="F2811" s="2">
        <v>538682000</v>
      </c>
      <c r="G2811" s="2">
        <v>528831000</v>
      </c>
      <c r="H2811" s="2">
        <v>528373000</v>
      </c>
      <c r="I2811" s="2">
        <v>520470000</v>
      </c>
      <c r="J2811" s="2">
        <v>510161000</v>
      </c>
      <c r="K2811" s="2">
        <v>498764000</v>
      </c>
      <c r="L2811" s="2">
        <v>485650000</v>
      </c>
      <c r="M2811" s="2">
        <v>472248000</v>
      </c>
      <c r="N2811" s="2">
        <v>459592000</v>
      </c>
      <c r="O2811" s="2">
        <v>451173000</v>
      </c>
      <c r="P2811" s="2">
        <v>444358000</v>
      </c>
      <c r="Q2811" s="2">
        <v>439032000</v>
      </c>
      <c r="R2811" s="2">
        <v>435481000</v>
      </c>
      <c r="S2811" s="2">
        <v>433190000</v>
      </c>
      <c r="T2811" s="2">
        <v>430212000</v>
      </c>
      <c r="U2811" s="2">
        <v>434049000</v>
      </c>
      <c r="V2811" s="2">
        <v>434622000</v>
      </c>
      <c r="W2811" s="2">
        <v>434164000</v>
      </c>
      <c r="X2811" s="2">
        <v>435997000</v>
      </c>
      <c r="Y2811" s="2">
        <v>434221000</v>
      </c>
      <c r="Z2811" s="2">
        <v>434393000</v>
      </c>
      <c r="AA2811" s="2">
        <v>435252000</v>
      </c>
      <c r="AB2811" s="2">
        <v>438173000</v>
      </c>
      <c r="AC2811" s="2">
        <v>438975000</v>
      </c>
      <c r="AD2811" s="2">
        <v>437600000</v>
      </c>
      <c r="AE2811" s="2">
        <v>437829000</v>
      </c>
      <c r="AF2811" s="2">
        <v>438116000</v>
      </c>
    </row>
    <row r="2812" spans="1:32">
      <c r="A2812" t="s">
        <v>8416</v>
      </c>
      <c r="B2812" t="s">
        <v>19</v>
      </c>
      <c r="C2812" s="2">
        <v>3610720000</v>
      </c>
      <c r="D2812" s="2">
        <v>3323390000</v>
      </c>
      <c r="E2812" s="2">
        <v>3002870000</v>
      </c>
      <c r="F2812" s="2">
        <v>3002870000</v>
      </c>
      <c r="G2812" s="2">
        <v>2947950000</v>
      </c>
      <c r="H2812" s="2">
        <v>2945400000</v>
      </c>
      <c r="I2812" s="2">
        <v>2901340000</v>
      </c>
      <c r="J2812" s="2">
        <v>2843880000</v>
      </c>
      <c r="K2812" s="2">
        <v>2780350000</v>
      </c>
      <c r="L2812" s="2">
        <v>2707240000</v>
      </c>
      <c r="M2812" s="2">
        <v>2632540000</v>
      </c>
      <c r="N2812" s="2">
        <v>2561980000</v>
      </c>
      <c r="O2812" s="2">
        <v>2515050000</v>
      </c>
      <c r="P2812" s="2">
        <v>2477060000</v>
      </c>
      <c r="Q2812" s="2">
        <v>2447370000</v>
      </c>
      <c r="R2812" s="2">
        <v>2427580000</v>
      </c>
      <c r="S2812" s="2">
        <v>2414810000</v>
      </c>
      <c r="T2812" s="2">
        <v>2398210000</v>
      </c>
      <c r="U2812" s="2">
        <v>2419600000</v>
      </c>
      <c r="V2812" s="2">
        <v>2422790000</v>
      </c>
      <c r="W2812" s="2">
        <v>2420230000</v>
      </c>
      <c r="X2812" s="2">
        <v>2430450000</v>
      </c>
      <c r="Y2812" s="2">
        <v>2420550000</v>
      </c>
      <c r="Z2812" s="2">
        <v>2421510000</v>
      </c>
      <c r="AA2812" s="2">
        <v>2426300000</v>
      </c>
      <c r="AB2812" s="2">
        <v>2442580000</v>
      </c>
      <c r="AC2812" s="2">
        <v>2447050000</v>
      </c>
      <c r="AD2812" s="2">
        <v>2439390000</v>
      </c>
      <c r="AE2812" s="2">
        <v>2440670000</v>
      </c>
      <c r="AF2812" s="2">
        <v>2442260000</v>
      </c>
    </row>
    <row r="2813" spans="1:32">
      <c r="A2813" t="s">
        <v>8417</v>
      </c>
      <c r="B2813" t="s">
        <v>19</v>
      </c>
      <c r="C2813" s="2">
        <v>6040560000</v>
      </c>
      <c r="D2813" s="2">
        <v>5559880000</v>
      </c>
      <c r="E2813" s="2">
        <v>5023650000</v>
      </c>
      <c r="F2813" s="2">
        <v>5023650000</v>
      </c>
      <c r="G2813" s="2">
        <v>4931790000</v>
      </c>
      <c r="H2813" s="2">
        <v>4927510000</v>
      </c>
      <c r="I2813" s="2">
        <v>4853810000</v>
      </c>
      <c r="J2813" s="2">
        <v>4757670000</v>
      </c>
      <c r="K2813" s="2">
        <v>4651390000</v>
      </c>
      <c r="L2813" s="2">
        <v>4529080000</v>
      </c>
      <c r="M2813" s="2">
        <v>4404110000</v>
      </c>
      <c r="N2813" s="2">
        <v>4286070000</v>
      </c>
      <c r="O2813" s="2">
        <v>4207560000</v>
      </c>
      <c r="P2813" s="2">
        <v>4144000000</v>
      </c>
      <c r="Q2813" s="2">
        <v>4094330000</v>
      </c>
      <c r="R2813" s="2">
        <v>4061220000</v>
      </c>
      <c r="S2813" s="2">
        <v>4039860000</v>
      </c>
      <c r="T2813" s="2">
        <v>4012080000</v>
      </c>
      <c r="U2813" s="2">
        <v>4047870000</v>
      </c>
      <c r="V2813" s="2">
        <v>4053210000</v>
      </c>
      <c r="W2813" s="2">
        <v>4048940000</v>
      </c>
      <c r="X2813" s="2">
        <v>4066030000</v>
      </c>
      <c r="Y2813" s="2">
        <v>4049470000</v>
      </c>
      <c r="Z2813" s="2">
        <v>4051070000</v>
      </c>
      <c r="AA2813" s="2">
        <v>4059080000</v>
      </c>
      <c r="AB2813" s="2">
        <v>4086320000</v>
      </c>
      <c r="AC2813" s="2">
        <v>4093800000</v>
      </c>
      <c r="AD2813" s="2">
        <v>4080980000</v>
      </c>
      <c r="AE2813" s="2">
        <v>4083120000</v>
      </c>
      <c r="AF2813" s="2">
        <v>4085790000</v>
      </c>
    </row>
    <row r="2814" spans="1:32">
      <c r="A2814" t="s">
        <v>8418</v>
      </c>
      <c r="B2814" t="s">
        <v>19</v>
      </c>
      <c r="C2814" s="2">
        <v>242260000</v>
      </c>
      <c r="D2814" s="2">
        <v>222982000</v>
      </c>
      <c r="E2814" s="2">
        <v>201477000</v>
      </c>
      <c r="F2814" s="2">
        <v>201477000</v>
      </c>
      <c r="G2814" s="2">
        <v>197792000</v>
      </c>
      <c r="H2814" s="2">
        <v>197621000</v>
      </c>
      <c r="I2814" s="2">
        <v>194665000</v>
      </c>
      <c r="J2814" s="2">
        <v>190809000</v>
      </c>
      <c r="K2814" s="2">
        <v>186547000</v>
      </c>
      <c r="L2814" s="2">
        <v>181642000</v>
      </c>
      <c r="M2814" s="2">
        <v>176629000</v>
      </c>
      <c r="N2814" s="2">
        <v>171896000</v>
      </c>
      <c r="O2814" s="2">
        <v>168747000</v>
      </c>
      <c r="P2814" s="2">
        <v>166198000</v>
      </c>
      <c r="Q2814" s="2">
        <v>164206000</v>
      </c>
      <c r="R2814" s="2">
        <v>162878000</v>
      </c>
      <c r="S2814" s="2">
        <v>162021000</v>
      </c>
      <c r="T2814" s="2">
        <v>160907000</v>
      </c>
      <c r="U2814" s="2">
        <v>162342000</v>
      </c>
      <c r="V2814" s="2">
        <v>162556000</v>
      </c>
      <c r="W2814" s="2">
        <v>162385000</v>
      </c>
      <c r="X2814" s="2">
        <v>163070000</v>
      </c>
      <c r="Y2814" s="2">
        <v>162406000</v>
      </c>
      <c r="Z2814" s="2">
        <v>162471000</v>
      </c>
      <c r="AA2814" s="2">
        <v>162792000</v>
      </c>
      <c r="AB2814" s="2">
        <v>163884000</v>
      </c>
      <c r="AC2814" s="2">
        <v>164184000</v>
      </c>
      <c r="AD2814" s="2">
        <v>163670000</v>
      </c>
      <c r="AE2814" s="2">
        <v>163756000</v>
      </c>
      <c r="AF2814" s="2">
        <v>163863000</v>
      </c>
    </row>
    <row r="2815" spans="1:32">
      <c r="A2815" t="s">
        <v>8419</v>
      </c>
      <c r="B2815" t="s">
        <v>19</v>
      </c>
      <c r="C2815" s="2">
        <v>227670000</v>
      </c>
      <c r="D2815" s="2">
        <v>209553000</v>
      </c>
      <c r="E2815" s="2">
        <v>189343000</v>
      </c>
      <c r="F2815" s="2">
        <v>189343000</v>
      </c>
      <c r="G2815" s="2">
        <v>185880000</v>
      </c>
      <c r="H2815" s="2">
        <v>185719000</v>
      </c>
      <c r="I2815" s="2">
        <v>182941000</v>
      </c>
      <c r="J2815" s="2">
        <v>179318000</v>
      </c>
      <c r="K2815" s="2">
        <v>175312000</v>
      </c>
      <c r="L2815" s="2">
        <v>170702000</v>
      </c>
      <c r="M2815" s="2">
        <v>165992000</v>
      </c>
      <c r="N2815" s="2">
        <v>161543000</v>
      </c>
      <c r="O2815" s="2">
        <v>158584000</v>
      </c>
      <c r="P2815" s="2">
        <v>156189000</v>
      </c>
      <c r="Q2815" s="2">
        <v>154317000</v>
      </c>
      <c r="R2815" s="2">
        <v>153069000</v>
      </c>
      <c r="S2815" s="2">
        <v>152263000</v>
      </c>
      <c r="T2815" s="2">
        <v>151217000</v>
      </c>
      <c r="U2815" s="2">
        <v>152565000</v>
      </c>
      <c r="V2815" s="2">
        <v>152767000</v>
      </c>
      <c r="W2815" s="2">
        <v>152606000</v>
      </c>
      <c r="X2815" s="2">
        <v>153250000</v>
      </c>
      <c r="Y2815" s="2">
        <v>152626000</v>
      </c>
      <c r="Z2815" s="2">
        <v>152686000</v>
      </c>
      <c r="AA2815" s="2">
        <v>152988000</v>
      </c>
      <c r="AB2815" s="2">
        <v>154015000</v>
      </c>
      <c r="AC2815" s="2">
        <v>154296000</v>
      </c>
      <c r="AD2815" s="2">
        <v>153813000</v>
      </c>
      <c r="AE2815" s="2">
        <v>153894000</v>
      </c>
      <c r="AF2815" s="2">
        <v>153994000</v>
      </c>
    </row>
    <row r="2816" spans="1:32">
      <c r="A2816" t="s">
        <v>8420</v>
      </c>
      <c r="B2816" t="s">
        <v>19</v>
      </c>
      <c r="C2816" s="2">
        <v>140583000</v>
      </c>
      <c r="D2816" s="2">
        <v>129396000</v>
      </c>
      <c r="E2816" s="2">
        <v>116917000</v>
      </c>
      <c r="F2816" s="2">
        <v>116917000</v>
      </c>
      <c r="G2816" s="2">
        <v>114779000</v>
      </c>
      <c r="H2816" s="2">
        <v>114679000</v>
      </c>
      <c r="I2816" s="2">
        <v>112964000</v>
      </c>
      <c r="J2816" s="2">
        <v>110726000</v>
      </c>
      <c r="K2816" s="2">
        <v>108253000</v>
      </c>
      <c r="L2816" s="2">
        <v>105406000</v>
      </c>
      <c r="M2816" s="2">
        <v>102498000</v>
      </c>
      <c r="N2816" s="2">
        <v>99750800</v>
      </c>
      <c r="O2816" s="2">
        <v>97923500</v>
      </c>
      <c r="P2816" s="2">
        <v>96444400</v>
      </c>
      <c r="Q2816" s="2">
        <v>95288400</v>
      </c>
      <c r="R2816" s="2">
        <v>94517700</v>
      </c>
      <c r="S2816" s="2">
        <v>94020500</v>
      </c>
      <c r="T2816" s="2">
        <v>93374200</v>
      </c>
      <c r="U2816" s="2">
        <v>94207000</v>
      </c>
      <c r="V2816" s="2">
        <v>94331300</v>
      </c>
      <c r="W2816" s="2">
        <v>94231800</v>
      </c>
      <c r="X2816" s="2">
        <v>94629600</v>
      </c>
      <c r="Y2816" s="2">
        <v>94244300</v>
      </c>
      <c r="Z2816" s="2">
        <v>94281600</v>
      </c>
      <c r="AA2816" s="2">
        <v>94468000</v>
      </c>
      <c r="AB2816" s="2">
        <v>95101900</v>
      </c>
      <c r="AC2816" s="2">
        <v>95276000</v>
      </c>
      <c r="AD2816" s="2">
        <v>94977600</v>
      </c>
      <c r="AE2816" s="2">
        <v>95027400</v>
      </c>
      <c r="AF2816" s="2">
        <v>95089500</v>
      </c>
    </row>
    <row r="2817" spans="1:32">
      <c r="A2817" t="s">
        <v>8421</v>
      </c>
      <c r="B2817" t="s">
        <v>19</v>
      </c>
      <c r="C2817" s="2">
        <v>14250600</v>
      </c>
      <c r="D2817" s="2">
        <v>13116600</v>
      </c>
      <c r="E2817" s="2">
        <v>11851600</v>
      </c>
      <c r="F2817" s="2">
        <v>11851600</v>
      </c>
      <c r="G2817" s="2">
        <v>11634800</v>
      </c>
      <c r="H2817" s="2">
        <v>11624800</v>
      </c>
      <c r="I2817" s="2">
        <v>11450900</v>
      </c>
      <c r="J2817" s="2">
        <v>11224100</v>
      </c>
      <c r="K2817" s="2">
        <v>10973300</v>
      </c>
      <c r="L2817" s="2">
        <v>10684800</v>
      </c>
      <c r="M2817" s="2">
        <v>10390000</v>
      </c>
      <c r="N2817" s="2">
        <v>10111500</v>
      </c>
      <c r="O2817" s="2">
        <v>9926280</v>
      </c>
      <c r="P2817" s="2">
        <v>9776340</v>
      </c>
      <c r="Q2817" s="2">
        <v>9659160</v>
      </c>
      <c r="R2817" s="2">
        <v>9581040</v>
      </c>
      <c r="S2817" s="2">
        <v>9530640</v>
      </c>
      <c r="T2817" s="2">
        <v>9465120</v>
      </c>
      <c r="U2817" s="2">
        <v>9549540</v>
      </c>
      <c r="V2817" s="2">
        <v>9562140</v>
      </c>
      <c r="W2817" s="2">
        <v>9552060</v>
      </c>
      <c r="X2817" s="2">
        <v>9592380</v>
      </c>
      <c r="Y2817" s="2">
        <v>9553320</v>
      </c>
      <c r="Z2817" s="2">
        <v>9557100</v>
      </c>
      <c r="AA2817" s="2">
        <v>9576000</v>
      </c>
      <c r="AB2817" s="2">
        <v>9640260</v>
      </c>
      <c r="AC2817" s="2">
        <v>9657900</v>
      </c>
      <c r="AD2817" s="2">
        <v>9627660</v>
      </c>
      <c r="AE2817" s="2">
        <v>9632700</v>
      </c>
      <c r="AF2817" s="2">
        <v>9639000</v>
      </c>
    </row>
    <row r="2818" spans="1:32">
      <c r="A2818" t="s">
        <v>8422</v>
      </c>
      <c r="B2818" t="s">
        <v>19</v>
      </c>
      <c r="C2818" s="2">
        <v>104052000</v>
      </c>
      <c r="D2818" s="2">
        <v>95772000</v>
      </c>
      <c r="E2818" s="2">
        <v>86535200</v>
      </c>
      <c r="F2818" s="2">
        <v>86535200</v>
      </c>
      <c r="G2818" s="2">
        <v>84952800</v>
      </c>
      <c r="H2818" s="2">
        <v>84879200</v>
      </c>
      <c r="I2818" s="2">
        <v>83609600</v>
      </c>
      <c r="J2818" s="2">
        <v>81953600</v>
      </c>
      <c r="K2818" s="2">
        <v>80122800</v>
      </c>
      <c r="L2818" s="2">
        <v>78016000</v>
      </c>
      <c r="M2818" s="2">
        <v>75863200</v>
      </c>
      <c r="N2818" s="2">
        <v>73830000</v>
      </c>
      <c r="O2818" s="2">
        <v>72477600</v>
      </c>
      <c r="P2818" s="2">
        <v>71382800</v>
      </c>
      <c r="Q2818" s="2">
        <v>70527200</v>
      </c>
      <c r="R2818" s="2">
        <v>69956800</v>
      </c>
      <c r="S2818" s="2">
        <v>69588800</v>
      </c>
      <c r="T2818" s="2">
        <v>69110400</v>
      </c>
      <c r="U2818" s="2">
        <v>69726800</v>
      </c>
      <c r="V2818" s="2">
        <v>69818800</v>
      </c>
      <c r="W2818" s="2">
        <v>69745200</v>
      </c>
      <c r="X2818" s="2">
        <v>70039600</v>
      </c>
      <c r="Y2818" s="2">
        <v>69754400</v>
      </c>
      <c r="Z2818" s="2">
        <v>69782000</v>
      </c>
      <c r="AA2818" s="2">
        <v>69920000</v>
      </c>
      <c r="AB2818" s="2">
        <v>70389200</v>
      </c>
      <c r="AC2818" s="2">
        <v>70518000</v>
      </c>
      <c r="AD2818" s="2">
        <v>70297200</v>
      </c>
      <c r="AE2818" s="2">
        <v>70334000</v>
      </c>
      <c r="AF2818" s="2">
        <v>70380000</v>
      </c>
    </row>
    <row r="2819" spans="1:32">
      <c r="A2819" t="s">
        <v>8423</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8424</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8425</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8426</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8427</v>
      </c>
      <c r="B2823" t="s">
        <v>19</v>
      </c>
      <c r="C2823" s="2">
        <v>527056000</v>
      </c>
      <c r="D2823" s="2">
        <v>577282000</v>
      </c>
      <c r="E2823" s="2">
        <v>580145000</v>
      </c>
      <c r="F2823" s="2">
        <v>619661000</v>
      </c>
      <c r="G2823" s="2">
        <v>668914000</v>
      </c>
      <c r="H2823" s="2">
        <v>720457000</v>
      </c>
      <c r="I2823" s="2">
        <v>768563000</v>
      </c>
      <c r="J2823" s="2">
        <v>804644000</v>
      </c>
      <c r="K2823" s="2">
        <v>811516000</v>
      </c>
      <c r="L2823" s="2">
        <v>816098000</v>
      </c>
      <c r="M2823" s="2">
        <v>817816000</v>
      </c>
      <c r="N2823" s="2">
        <v>815525000</v>
      </c>
      <c r="O2823" s="2">
        <v>960991000</v>
      </c>
      <c r="P2823" s="2">
        <v>972446000</v>
      </c>
      <c r="Q2823" s="2">
        <v>989054000</v>
      </c>
      <c r="R2823" s="2">
        <v>1007950000</v>
      </c>
      <c r="S2823" s="2">
        <v>1021130000</v>
      </c>
      <c r="T2823" s="2">
        <v>1028570000</v>
      </c>
      <c r="U2823" s="2">
        <v>1048040000</v>
      </c>
      <c r="V2823" s="2">
        <v>1058920000</v>
      </c>
      <c r="W2823" s="2">
        <v>1070380000</v>
      </c>
      <c r="X2823" s="2">
        <v>1080110000</v>
      </c>
      <c r="Y2823" s="2">
        <v>1085840000</v>
      </c>
      <c r="Z2823" s="2">
        <v>1086990000</v>
      </c>
      <c r="AA2823" s="2">
        <v>1094430000</v>
      </c>
      <c r="AB2823" s="2">
        <v>1100160000</v>
      </c>
      <c r="AC2823" s="2">
        <v>1104740000</v>
      </c>
      <c r="AD2823" s="2">
        <v>1107030000</v>
      </c>
      <c r="AE2823" s="2">
        <v>1106460000</v>
      </c>
      <c r="AF2823" s="2">
        <v>1102450000</v>
      </c>
    </row>
    <row r="2824" spans="1:32">
      <c r="A2824" t="s">
        <v>8428</v>
      </c>
      <c r="B2824" t="s">
        <v>19</v>
      </c>
      <c r="C2824" s="2">
        <v>2938060000</v>
      </c>
      <c r="D2824" s="2">
        <v>3218040000</v>
      </c>
      <c r="E2824" s="2">
        <v>3234000000</v>
      </c>
      <c r="F2824" s="2">
        <v>3454280000</v>
      </c>
      <c r="G2824" s="2">
        <v>3728840000</v>
      </c>
      <c r="H2824" s="2">
        <v>4016160000</v>
      </c>
      <c r="I2824" s="2">
        <v>4284330000</v>
      </c>
      <c r="J2824" s="2">
        <v>4485460000</v>
      </c>
      <c r="K2824" s="2">
        <v>4523770000</v>
      </c>
      <c r="L2824" s="2">
        <v>4549310000</v>
      </c>
      <c r="M2824" s="2">
        <v>4558890000</v>
      </c>
      <c r="N2824" s="2">
        <v>4546120000</v>
      </c>
      <c r="O2824" s="2">
        <v>5357020000</v>
      </c>
      <c r="P2824" s="2">
        <v>5420870000</v>
      </c>
      <c r="Q2824" s="2">
        <v>5513460000</v>
      </c>
      <c r="R2824" s="2">
        <v>5618810000</v>
      </c>
      <c r="S2824" s="2">
        <v>5692240000</v>
      </c>
      <c r="T2824" s="2">
        <v>5733740000</v>
      </c>
      <c r="U2824" s="2">
        <v>5842290000</v>
      </c>
      <c r="V2824" s="2">
        <v>5902940000</v>
      </c>
      <c r="W2824" s="2">
        <v>5966790000</v>
      </c>
      <c r="X2824" s="2">
        <v>6021070000</v>
      </c>
      <c r="Y2824" s="2">
        <v>6052990000</v>
      </c>
      <c r="Z2824" s="2">
        <v>6059380000</v>
      </c>
      <c r="AA2824" s="2">
        <v>6100880000</v>
      </c>
      <c r="AB2824" s="2">
        <v>6132800000</v>
      </c>
      <c r="AC2824" s="2">
        <v>6158340000</v>
      </c>
      <c r="AD2824" s="2">
        <v>6171110000</v>
      </c>
      <c r="AE2824" s="2">
        <v>6167920000</v>
      </c>
      <c r="AF2824" s="2">
        <v>6145570000</v>
      </c>
    </row>
    <row r="2825" spans="1:32">
      <c r="A2825" t="s">
        <v>8429</v>
      </c>
      <c r="B2825" t="s">
        <v>19</v>
      </c>
      <c r="C2825" s="2">
        <v>4915230000</v>
      </c>
      <c r="D2825" s="2">
        <v>5383630000</v>
      </c>
      <c r="E2825" s="2">
        <v>5410330000</v>
      </c>
      <c r="F2825" s="2">
        <v>5778850000</v>
      </c>
      <c r="G2825" s="2">
        <v>6238170000</v>
      </c>
      <c r="H2825" s="2">
        <v>6718850000</v>
      </c>
      <c r="I2825" s="2">
        <v>7167490000</v>
      </c>
      <c r="J2825" s="2">
        <v>7503960000</v>
      </c>
      <c r="K2825" s="2">
        <v>7568060000</v>
      </c>
      <c r="L2825" s="2">
        <v>7610780000</v>
      </c>
      <c r="M2825" s="2">
        <v>7626810000</v>
      </c>
      <c r="N2825" s="2">
        <v>7605450000</v>
      </c>
      <c r="O2825" s="2">
        <v>8962040000</v>
      </c>
      <c r="P2825" s="2">
        <v>9068860000</v>
      </c>
      <c r="Q2825" s="2">
        <v>9223750000</v>
      </c>
      <c r="R2825" s="2">
        <v>9400000000</v>
      </c>
      <c r="S2825" s="2">
        <v>9522840000</v>
      </c>
      <c r="T2825" s="2">
        <v>9592270000</v>
      </c>
      <c r="U2825" s="2">
        <v>9773870000</v>
      </c>
      <c r="V2825" s="2">
        <v>9875340000</v>
      </c>
      <c r="W2825" s="2">
        <v>9982160000</v>
      </c>
      <c r="X2825" s="2">
        <v>10073000000</v>
      </c>
      <c r="Y2825" s="2">
        <v>10126400000</v>
      </c>
      <c r="Z2825" s="2">
        <v>10137000000</v>
      </c>
      <c r="AA2825" s="2">
        <v>10206500000</v>
      </c>
      <c r="AB2825" s="2">
        <v>10259900000</v>
      </c>
      <c r="AC2825" s="2">
        <v>10302600000</v>
      </c>
      <c r="AD2825" s="2">
        <v>10324000000</v>
      </c>
      <c r="AE2825" s="2">
        <v>10318600000</v>
      </c>
      <c r="AF2825" s="2">
        <v>10281300000</v>
      </c>
    </row>
    <row r="2826" spans="1:32">
      <c r="A2826" t="s">
        <v>8430</v>
      </c>
      <c r="B2826" t="s">
        <v>19</v>
      </c>
      <c r="C2826" s="2">
        <v>197128000</v>
      </c>
      <c r="D2826" s="2">
        <v>215914000</v>
      </c>
      <c r="E2826" s="2">
        <v>216985000</v>
      </c>
      <c r="F2826" s="2">
        <v>231764000</v>
      </c>
      <c r="G2826" s="2">
        <v>250186000</v>
      </c>
      <c r="H2826" s="2">
        <v>269464000</v>
      </c>
      <c r="I2826" s="2">
        <v>287456000</v>
      </c>
      <c r="J2826" s="2">
        <v>300951000</v>
      </c>
      <c r="K2826" s="2">
        <v>303521000</v>
      </c>
      <c r="L2826" s="2">
        <v>305235000</v>
      </c>
      <c r="M2826" s="2">
        <v>305878000</v>
      </c>
      <c r="N2826" s="2">
        <v>305021000</v>
      </c>
      <c r="O2826" s="2">
        <v>359428000</v>
      </c>
      <c r="P2826" s="2">
        <v>363712000</v>
      </c>
      <c r="Q2826" s="2">
        <v>369924000</v>
      </c>
      <c r="R2826" s="2">
        <v>376993000</v>
      </c>
      <c r="S2826" s="2">
        <v>381919000</v>
      </c>
      <c r="T2826" s="2">
        <v>384704000</v>
      </c>
      <c r="U2826" s="2">
        <v>391987000</v>
      </c>
      <c r="V2826" s="2">
        <v>396057000</v>
      </c>
      <c r="W2826" s="2">
        <v>400341000</v>
      </c>
      <c r="X2826" s="2">
        <v>403982000</v>
      </c>
      <c r="Y2826" s="2">
        <v>406124000</v>
      </c>
      <c r="Z2826" s="2">
        <v>406552000</v>
      </c>
      <c r="AA2826" s="2">
        <v>409337000</v>
      </c>
      <c r="AB2826" s="2">
        <v>411479000</v>
      </c>
      <c r="AC2826" s="2">
        <v>413193000</v>
      </c>
      <c r="AD2826" s="2">
        <v>414049000</v>
      </c>
      <c r="AE2826" s="2">
        <v>413835000</v>
      </c>
      <c r="AF2826" s="2">
        <v>412336000</v>
      </c>
    </row>
    <row r="2827" spans="1:32">
      <c r="A2827" t="s">
        <v>8431</v>
      </c>
      <c r="B2827" t="s">
        <v>19</v>
      </c>
      <c r="C2827" s="2">
        <v>185256000</v>
      </c>
      <c r="D2827" s="2">
        <v>202910000</v>
      </c>
      <c r="E2827" s="2">
        <v>203917000</v>
      </c>
      <c r="F2827" s="2">
        <v>217807000</v>
      </c>
      <c r="G2827" s="2">
        <v>235118000</v>
      </c>
      <c r="H2827" s="2">
        <v>253235000</v>
      </c>
      <c r="I2827" s="2">
        <v>270145000</v>
      </c>
      <c r="J2827" s="2">
        <v>282826000</v>
      </c>
      <c r="K2827" s="2">
        <v>285242000</v>
      </c>
      <c r="L2827" s="2">
        <v>286852000</v>
      </c>
      <c r="M2827" s="2">
        <v>287456000</v>
      </c>
      <c r="N2827" s="2">
        <v>286651000</v>
      </c>
      <c r="O2827" s="2">
        <v>337782000</v>
      </c>
      <c r="P2827" s="2">
        <v>341808000</v>
      </c>
      <c r="Q2827" s="2">
        <v>347646000</v>
      </c>
      <c r="R2827" s="2">
        <v>354289000</v>
      </c>
      <c r="S2827" s="2">
        <v>358919000</v>
      </c>
      <c r="T2827" s="2">
        <v>361535000</v>
      </c>
      <c r="U2827" s="2">
        <v>368380000</v>
      </c>
      <c r="V2827" s="2">
        <v>372204000</v>
      </c>
      <c r="W2827" s="2">
        <v>376230000</v>
      </c>
      <c r="X2827" s="2">
        <v>379652000</v>
      </c>
      <c r="Y2827" s="2">
        <v>381665000</v>
      </c>
      <c r="Z2827" s="2">
        <v>382068000</v>
      </c>
      <c r="AA2827" s="2">
        <v>384685000</v>
      </c>
      <c r="AB2827" s="2">
        <v>386698000</v>
      </c>
      <c r="AC2827" s="2">
        <v>388308000</v>
      </c>
      <c r="AD2827" s="2">
        <v>389114000</v>
      </c>
      <c r="AE2827" s="2">
        <v>388912000</v>
      </c>
      <c r="AF2827" s="2">
        <v>387503000</v>
      </c>
    </row>
    <row r="2828" spans="1:32">
      <c r="A2828" t="s">
        <v>8432</v>
      </c>
      <c r="B2828" t="s">
        <v>19</v>
      </c>
      <c r="C2828" s="2">
        <v>114393000</v>
      </c>
      <c r="D2828" s="2">
        <v>125294000</v>
      </c>
      <c r="E2828" s="2">
        <v>125916000</v>
      </c>
      <c r="F2828" s="2">
        <v>134493000</v>
      </c>
      <c r="G2828" s="2">
        <v>145182000</v>
      </c>
      <c r="H2828" s="2">
        <v>156369000</v>
      </c>
      <c r="I2828" s="2">
        <v>166811000</v>
      </c>
      <c r="J2828" s="2">
        <v>174642000</v>
      </c>
      <c r="K2828" s="2">
        <v>176133000</v>
      </c>
      <c r="L2828" s="2">
        <v>177128000</v>
      </c>
      <c r="M2828" s="2">
        <v>177500000</v>
      </c>
      <c r="N2828" s="2">
        <v>177003000</v>
      </c>
      <c r="O2828" s="2">
        <v>208576000</v>
      </c>
      <c r="P2828" s="2">
        <v>211062000</v>
      </c>
      <c r="Q2828" s="2">
        <v>214666000</v>
      </c>
      <c r="R2828" s="2">
        <v>218768000</v>
      </c>
      <c r="S2828" s="2">
        <v>221627000</v>
      </c>
      <c r="T2828" s="2">
        <v>223243000</v>
      </c>
      <c r="U2828" s="2">
        <v>227469000</v>
      </c>
      <c r="V2828" s="2">
        <v>229831000</v>
      </c>
      <c r="W2828" s="2">
        <v>232317000</v>
      </c>
      <c r="X2828" s="2">
        <v>234430000</v>
      </c>
      <c r="Y2828" s="2">
        <v>235673000</v>
      </c>
      <c r="Z2828" s="2">
        <v>235922000</v>
      </c>
      <c r="AA2828" s="2">
        <v>237538000</v>
      </c>
      <c r="AB2828" s="2">
        <v>238781000</v>
      </c>
      <c r="AC2828" s="2">
        <v>239775000</v>
      </c>
      <c r="AD2828" s="2">
        <v>240272000</v>
      </c>
      <c r="AE2828" s="2">
        <v>240148000</v>
      </c>
      <c r="AF2828" s="2">
        <v>239278000</v>
      </c>
    </row>
    <row r="2829" spans="1:32">
      <c r="A2829" t="s">
        <v>8433</v>
      </c>
      <c r="B2829" t="s">
        <v>19</v>
      </c>
      <c r="C2829" s="2">
        <v>11595800</v>
      </c>
      <c r="D2829" s="2">
        <v>12700800</v>
      </c>
      <c r="E2829" s="2">
        <v>12763800</v>
      </c>
      <c r="F2829" s="2">
        <v>13633200</v>
      </c>
      <c r="G2829" s="2">
        <v>14716800</v>
      </c>
      <c r="H2829" s="2">
        <v>15850800</v>
      </c>
      <c r="I2829" s="2">
        <v>16909200</v>
      </c>
      <c r="J2829" s="2">
        <v>17703000</v>
      </c>
      <c r="K2829" s="2">
        <v>17854200</v>
      </c>
      <c r="L2829" s="2">
        <v>17955000</v>
      </c>
      <c r="M2829" s="2">
        <v>17992800</v>
      </c>
      <c r="N2829" s="2">
        <v>17942400</v>
      </c>
      <c r="O2829" s="2">
        <v>21142800</v>
      </c>
      <c r="P2829" s="2">
        <v>21394800</v>
      </c>
      <c r="Q2829" s="2">
        <v>21760200</v>
      </c>
      <c r="R2829" s="2">
        <v>22176000</v>
      </c>
      <c r="S2829" s="2">
        <v>22465800</v>
      </c>
      <c r="T2829" s="2">
        <v>22629600</v>
      </c>
      <c r="U2829" s="2">
        <v>23058000</v>
      </c>
      <c r="V2829" s="2">
        <v>23297400</v>
      </c>
      <c r="W2829" s="2">
        <v>23549400</v>
      </c>
      <c r="X2829" s="2">
        <v>23763600</v>
      </c>
      <c r="Y2829" s="2">
        <v>23889600</v>
      </c>
      <c r="Z2829" s="2">
        <v>23914800</v>
      </c>
      <c r="AA2829" s="2">
        <v>24078600</v>
      </c>
      <c r="AB2829" s="2">
        <v>24204600</v>
      </c>
      <c r="AC2829" s="2">
        <v>24305400</v>
      </c>
      <c r="AD2829" s="2">
        <v>24355800</v>
      </c>
      <c r="AE2829" s="2">
        <v>24343200</v>
      </c>
      <c r="AF2829" s="2">
        <v>24255000</v>
      </c>
    </row>
    <row r="2830" spans="1:32">
      <c r="A2830" t="s">
        <v>8434</v>
      </c>
      <c r="B2830" t="s">
        <v>19</v>
      </c>
      <c r="C2830" s="2">
        <v>84667600</v>
      </c>
      <c r="D2830" s="2">
        <v>92736000</v>
      </c>
      <c r="E2830" s="2">
        <v>93196000</v>
      </c>
      <c r="F2830" s="2">
        <v>99544000</v>
      </c>
      <c r="G2830" s="2">
        <v>107456000</v>
      </c>
      <c r="H2830" s="2">
        <v>115736000</v>
      </c>
      <c r="I2830" s="2">
        <v>123464000</v>
      </c>
      <c r="J2830" s="2">
        <v>129260000</v>
      </c>
      <c r="K2830" s="2">
        <v>130364000</v>
      </c>
      <c r="L2830" s="2">
        <v>131100000</v>
      </c>
      <c r="M2830" s="2">
        <v>131376000</v>
      </c>
      <c r="N2830" s="2">
        <v>131008000</v>
      </c>
      <c r="O2830" s="2">
        <v>154376000</v>
      </c>
      <c r="P2830" s="2">
        <v>156216000</v>
      </c>
      <c r="Q2830" s="2">
        <v>158884000</v>
      </c>
      <c r="R2830" s="2">
        <v>161920000</v>
      </c>
      <c r="S2830" s="2">
        <v>164036000</v>
      </c>
      <c r="T2830" s="2">
        <v>165232000</v>
      </c>
      <c r="U2830" s="2">
        <v>168360000</v>
      </c>
      <c r="V2830" s="2">
        <v>170108000</v>
      </c>
      <c r="W2830" s="2">
        <v>171948000</v>
      </c>
      <c r="X2830" s="2">
        <v>173512000</v>
      </c>
      <c r="Y2830" s="2">
        <v>174432000</v>
      </c>
      <c r="Z2830" s="2">
        <v>174616000</v>
      </c>
      <c r="AA2830" s="2">
        <v>175812000</v>
      </c>
      <c r="AB2830" s="2">
        <v>176732000</v>
      </c>
      <c r="AC2830" s="2">
        <v>177468000</v>
      </c>
      <c r="AD2830" s="2">
        <v>177836000</v>
      </c>
      <c r="AE2830" s="2">
        <v>177744000</v>
      </c>
      <c r="AF2830" s="2">
        <v>177100000</v>
      </c>
    </row>
    <row r="2831" spans="1:32">
      <c r="A2831" t="s">
        <v>8435</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8436</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8437</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8438</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18797100000000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8439</v>
      </c>
      <c r="B2835" t="s">
        <v>19</v>
      </c>
      <c r="C2835" s="2">
        <v>1789820000</v>
      </c>
      <c r="D2835" s="2">
        <v>1534650000</v>
      </c>
      <c r="E2835" s="2">
        <v>1589330000</v>
      </c>
      <c r="F2835" s="2">
        <v>1676820000</v>
      </c>
      <c r="G2835" s="2">
        <v>1783570000</v>
      </c>
      <c r="H2835" s="2">
        <v>1917410000</v>
      </c>
      <c r="I2835" s="2">
        <v>1998120000</v>
      </c>
      <c r="J2835" s="2">
        <v>2032490000</v>
      </c>
      <c r="K2835" s="2">
        <v>2058010000</v>
      </c>
      <c r="L2835" s="2">
        <v>2064260000</v>
      </c>
      <c r="M2835" s="2">
        <v>2082490000</v>
      </c>
      <c r="N2835" s="2">
        <v>2124150000</v>
      </c>
      <c r="O2835" s="2">
        <v>2091340000</v>
      </c>
      <c r="P2835" s="2">
        <v>2067380000</v>
      </c>
      <c r="Q2835" s="2">
        <v>2052280000</v>
      </c>
      <c r="R2835" s="2">
        <v>2041870000</v>
      </c>
      <c r="S2835" s="2">
        <v>2045510000</v>
      </c>
      <c r="T2835" s="2">
        <v>2037700000</v>
      </c>
      <c r="U2835" s="2">
        <v>2028850000</v>
      </c>
      <c r="V2835" s="2">
        <v>2018950000</v>
      </c>
      <c r="W2835" s="2">
        <v>2016870000</v>
      </c>
      <c r="X2835" s="2">
        <v>2018950000</v>
      </c>
      <c r="Y2835" s="2">
        <v>2013750000</v>
      </c>
      <c r="Z2835" s="2">
        <v>2002810000</v>
      </c>
      <c r="AA2835" s="2">
        <v>1986670000</v>
      </c>
      <c r="AB2835" s="2">
        <v>1976770000</v>
      </c>
      <c r="AC2835" s="2">
        <v>1974690000</v>
      </c>
      <c r="AD2835" s="2">
        <v>1965320000</v>
      </c>
      <c r="AE2835" s="2">
        <v>1958030000</v>
      </c>
      <c r="AF2835" s="2">
        <v>1965840000</v>
      </c>
    </row>
    <row r="2836" spans="1:32">
      <c r="A2836" t="s">
        <v>8440</v>
      </c>
      <c r="B2836" t="s">
        <v>19</v>
      </c>
      <c r="C2836" s="2">
        <v>9977320000</v>
      </c>
      <c r="D2836" s="2">
        <v>8554890000</v>
      </c>
      <c r="E2836" s="2">
        <v>8859700000</v>
      </c>
      <c r="F2836" s="2">
        <v>9347390000</v>
      </c>
      <c r="G2836" s="2">
        <v>9942480000</v>
      </c>
      <c r="H2836" s="2">
        <v>10688500000</v>
      </c>
      <c r="I2836" s="2">
        <v>11138500000</v>
      </c>
      <c r="J2836" s="2">
        <v>11330100000</v>
      </c>
      <c r="K2836" s="2">
        <v>11472300000</v>
      </c>
      <c r="L2836" s="2">
        <v>11507200000</v>
      </c>
      <c r="M2836" s="2">
        <v>11608800000</v>
      </c>
      <c r="N2836" s="2">
        <v>11841000000</v>
      </c>
      <c r="O2836" s="2">
        <v>11658100000</v>
      </c>
      <c r="P2836" s="2">
        <v>11524600000</v>
      </c>
      <c r="Q2836" s="2">
        <v>11440400000</v>
      </c>
      <c r="R2836" s="2">
        <v>11382300000</v>
      </c>
      <c r="S2836" s="2">
        <v>11402700000</v>
      </c>
      <c r="T2836" s="2">
        <v>11359100000</v>
      </c>
      <c r="U2836" s="2">
        <v>11309800000</v>
      </c>
      <c r="V2836" s="2">
        <v>11254600000</v>
      </c>
      <c r="W2836" s="2">
        <v>11243000000</v>
      </c>
      <c r="X2836" s="2">
        <v>11254600000</v>
      </c>
      <c r="Y2836" s="2">
        <v>11225600000</v>
      </c>
      <c r="Z2836" s="2">
        <v>11164600000</v>
      </c>
      <c r="AA2836" s="2">
        <v>11074600000</v>
      </c>
      <c r="AB2836" s="2">
        <v>11019500000</v>
      </c>
      <c r="AC2836" s="2">
        <v>11007900000</v>
      </c>
      <c r="AD2836" s="2">
        <v>10955600000</v>
      </c>
      <c r="AE2836" s="2">
        <v>10915000000</v>
      </c>
      <c r="AF2836" s="2">
        <v>10958500000</v>
      </c>
    </row>
    <row r="2837" spans="1:32">
      <c r="A2837" t="s">
        <v>8441</v>
      </c>
      <c r="B2837" t="s">
        <v>19</v>
      </c>
      <c r="C2837" s="2">
        <v>16691600000</v>
      </c>
      <c r="D2837" s="2">
        <v>14311900000</v>
      </c>
      <c r="E2837" s="2">
        <v>14821800000</v>
      </c>
      <c r="F2837" s="2">
        <v>15637700000</v>
      </c>
      <c r="G2837" s="2">
        <v>16633300000</v>
      </c>
      <c r="H2837" s="2">
        <v>17881400000</v>
      </c>
      <c r="I2837" s="2">
        <v>18634200000</v>
      </c>
      <c r="J2837" s="2">
        <v>18954700000</v>
      </c>
      <c r="K2837" s="2">
        <v>19192600000</v>
      </c>
      <c r="L2837" s="2">
        <v>19250900000</v>
      </c>
      <c r="M2837" s="2">
        <v>19420900000</v>
      </c>
      <c r="N2837" s="2">
        <v>19809400000</v>
      </c>
      <c r="O2837" s="2">
        <v>19503500000</v>
      </c>
      <c r="P2837" s="2">
        <v>19280100000</v>
      </c>
      <c r="Q2837" s="2">
        <v>19139200000</v>
      </c>
      <c r="R2837" s="2">
        <v>19042100000</v>
      </c>
      <c r="S2837" s="2">
        <v>19076100000</v>
      </c>
      <c r="T2837" s="2">
        <v>19003200000</v>
      </c>
      <c r="U2837" s="2">
        <v>18920700000</v>
      </c>
      <c r="V2837" s="2">
        <v>18828400000</v>
      </c>
      <c r="W2837" s="2">
        <v>18809000000</v>
      </c>
      <c r="X2837" s="2">
        <v>18828400000</v>
      </c>
      <c r="Y2837" s="2">
        <v>18779900000</v>
      </c>
      <c r="Z2837" s="2">
        <v>18677900000</v>
      </c>
      <c r="AA2837" s="2">
        <v>18527300000</v>
      </c>
      <c r="AB2837" s="2">
        <v>18435000000</v>
      </c>
      <c r="AC2837" s="2">
        <v>18415600000</v>
      </c>
      <c r="AD2837" s="2">
        <v>18328200000</v>
      </c>
      <c r="AE2837" s="2">
        <v>18260200000</v>
      </c>
      <c r="AF2837" s="2">
        <v>18333100000</v>
      </c>
    </row>
    <row r="2838" spans="1:32">
      <c r="A2838" t="s">
        <v>8442</v>
      </c>
      <c r="B2838" t="s">
        <v>19</v>
      </c>
      <c r="C2838" s="2">
        <v>669426000</v>
      </c>
      <c r="D2838" s="2">
        <v>573988000</v>
      </c>
      <c r="E2838" s="2">
        <v>594439000</v>
      </c>
      <c r="F2838" s="2">
        <v>627161000</v>
      </c>
      <c r="G2838" s="2">
        <v>667088000</v>
      </c>
      <c r="H2838" s="2">
        <v>717144000</v>
      </c>
      <c r="I2838" s="2">
        <v>747334000</v>
      </c>
      <c r="J2838" s="2">
        <v>760189000</v>
      </c>
      <c r="K2838" s="2">
        <v>769732000</v>
      </c>
      <c r="L2838" s="2">
        <v>772070000</v>
      </c>
      <c r="M2838" s="2">
        <v>778887000</v>
      </c>
      <c r="N2838" s="2">
        <v>794468000</v>
      </c>
      <c r="O2838" s="2">
        <v>782198000</v>
      </c>
      <c r="P2838" s="2">
        <v>773238000</v>
      </c>
      <c r="Q2838" s="2">
        <v>767590000</v>
      </c>
      <c r="R2838" s="2">
        <v>763695000</v>
      </c>
      <c r="S2838" s="2">
        <v>765058000</v>
      </c>
      <c r="T2838" s="2">
        <v>762137000</v>
      </c>
      <c r="U2838" s="2">
        <v>758826000</v>
      </c>
      <c r="V2838" s="2">
        <v>755125000</v>
      </c>
      <c r="W2838" s="2">
        <v>754346000</v>
      </c>
      <c r="X2838" s="2">
        <v>755125000</v>
      </c>
      <c r="Y2838" s="2">
        <v>753177000</v>
      </c>
      <c r="Z2838" s="2">
        <v>749087000</v>
      </c>
      <c r="AA2838" s="2">
        <v>743049000</v>
      </c>
      <c r="AB2838" s="2">
        <v>739348000</v>
      </c>
      <c r="AC2838" s="2">
        <v>738569000</v>
      </c>
      <c r="AD2838" s="2">
        <v>735064000</v>
      </c>
      <c r="AE2838" s="2">
        <v>732337000</v>
      </c>
      <c r="AF2838" s="2">
        <v>735258000</v>
      </c>
    </row>
    <row r="2839" spans="1:32">
      <c r="A2839" t="s">
        <v>8443</v>
      </c>
      <c r="B2839" t="s">
        <v>19</v>
      </c>
      <c r="C2839" s="2">
        <v>629110000</v>
      </c>
      <c r="D2839" s="2">
        <v>539420000</v>
      </c>
      <c r="E2839" s="2">
        <v>558640000</v>
      </c>
      <c r="F2839" s="2">
        <v>589390000</v>
      </c>
      <c r="G2839" s="2">
        <v>626914000</v>
      </c>
      <c r="H2839" s="2">
        <v>673955000</v>
      </c>
      <c r="I2839" s="2">
        <v>702326000</v>
      </c>
      <c r="J2839" s="2">
        <v>714407000</v>
      </c>
      <c r="K2839" s="2">
        <v>723376000</v>
      </c>
      <c r="L2839" s="2">
        <v>725572000</v>
      </c>
      <c r="M2839" s="2">
        <v>731979000</v>
      </c>
      <c r="N2839" s="2">
        <v>746622000</v>
      </c>
      <c r="O2839" s="2">
        <v>735091000</v>
      </c>
      <c r="P2839" s="2">
        <v>726671000</v>
      </c>
      <c r="Q2839" s="2">
        <v>721363000</v>
      </c>
      <c r="R2839" s="2">
        <v>717702000</v>
      </c>
      <c r="S2839" s="2">
        <v>718983000</v>
      </c>
      <c r="T2839" s="2">
        <v>716238000</v>
      </c>
      <c r="U2839" s="2">
        <v>713126000</v>
      </c>
      <c r="V2839" s="2">
        <v>709648000</v>
      </c>
      <c r="W2839" s="2">
        <v>708916000</v>
      </c>
      <c r="X2839" s="2">
        <v>709648000</v>
      </c>
      <c r="Y2839" s="2">
        <v>707818000</v>
      </c>
      <c r="Z2839" s="2">
        <v>703974000</v>
      </c>
      <c r="AA2839" s="2">
        <v>698300000</v>
      </c>
      <c r="AB2839" s="2">
        <v>694822000</v>
      </c>
      <c r="AC2839" s="2">
        <v>694090000</v>
      </c>
      <c r="AD2839" s="2">
        <v>690795000</v>
      </c>
      <c r="AE2839" s="2">
        <v>688232000</v>
      </c>
      <c r="AF2839" s="2">
        <v>690978000</v>
      </c>
    </row>
    <row r="2840" spans="1:32">
      <c r="A2840" t="s">
        <v>8444</v>
      </c>
      <c r="B2840" t="s">
        <v>19</v>
      </c>
      <c r="C2840" s="2">
        <v>388467000</v>
      </c>
      <c r="D2840" s="2">
        <v>333085000</v>
      </c>
      <c r="E2840" s="2">
        <v>344952000</v>
      </c>
      <c r="F2840" s="2">
        <v>363940000</v>
      </c>
      <c r="G2840" s="2">
        <v>387111000</v>
      </c>
      <c r="H2840" s="2">
        <v>416158000</v>
      </c>
      <c r="I2840" s="2">
        <v>433677000</v>
      </c>
      <c r="J2840" s="2">
        <v>441137000</v>
      </c>
      <c r="K2840" s="2">
        <v>446675000</v>
      </c>
      <c r="L2840" s="2">
        <v>448031000</v>
      </c>
      <c r="M2840" s="2">
        <v>451987000</v>
      </c>
      <c r="N2840" s="2">
        <v>461029000</v>
      </c>
      <c r="O2840" s="2">
        <v>453908000</v>
      </c>
      <c r="P2840" s="2">
        <v>448709000</v>
      </c>
      <c r="Q2840" s="2">
        <v>445432000</v>
      </c>
      <c r="R2840" s="2">
        <v>443171000</v>
      </c>
      <c r="S2840" s="2">
        <v>443962000</v>
      </c>
      <c r="T2840" s="2">
        <v>442267000</v>
      </c>
      <c r="U2840" s="2">
        <v>440346000</v>
      </c>
      <c r="V2840" s="2">
        <v>438198000</v>
      </c>
      <c r="W2840" s="2">
        <v>437746000</v>
      </c>
      <c r="X2840" s="2">
        <v>438198000</v>
      </c>
      <c r="Y2840" s="2">
        <v>437068000</v>
      </c>
      <c r="Z2840" s="2">
        <v>434694000</v>
      </c>
      <c r="AA2840" s="2">
        <v>431190000</v>
      </c>
      <c r="AB2840" s="2">
        <v>429043000</v>
      </c>
      <c r="AC2840" s="2">
        <v>428591000</v>
      </c>
      <c r="AD2840" s="2">
        <v>426556000</v>
      </c>
      <c r="AE2840" s="2">
        <v>424974000</v>
      </c>
      <c r="AF2840" s="2">
        <v>426669000</v>
      </c>
    </row>
    <row r="2841" spans="1:32">
      <c r="A2841" t="s">
        <v>8445</v>
      </c>
      <c r="B2841" t="s">
        <v>19</v>
      </c>
      <c r="C2841" s="2">
        <v>39378000</v>
      </c>
      <c r="D2841" s="2">
        <v>33764000</v>
      </c>
      <c r="E2841" s="2">
        <v>34967000</v>
      </c>
      <c r="F2841" s="2">
        <v>36891800</v>
      </c>
      <c r="G2841" s="2">
        <v>39240500</v>
      </c>
      <c r="H2841" s="2">
        <v>42185000</v>
      </c>
      <c r="I2841" s="2">
        <v>43960800</v>
      </c>
      <c r="J2841" s="2">
        <v>44717000</v>
      </c>
      <c r="K2841" s="2">
        <v>45278400</v>
      </c>
      <c r="L2841" s="2">
        <v>45415900</v>
      </c>
      <c r="M2841" s="2">
        <v>45816900</v>
      </c>
      <c r="N2841" s="2">
        <v>46733400</v>
      </c>
      <c r="O2841" s="2">
        <v>46011600</v>
      </c>
      <c r="P2841" s="2">
        <v>45484600</v>
      </c>
      <c r="Q2841" s="2">
        <v>45152400</v>
      </c>
      <c r="R2841" s="2">
        <v>44923200</v>
      </c>
      <c r="S2841" s="2">
        <v>45003400</v>
      </c>
      <c r="T2841" s="2">
        <v>44831600</v>
      </c>
      <c r="U2841" s="2">
        <v>44636800</v>
      </c>
      <c r="V2841" s="2">
        <v>44419100</v>
      </c>
      <c r="W2841" s="2">
        <v>44373300</v>
      </c>
      <c r="X2841" s="2">
        <v>44419100</v>
      </c>
      <c r="Y2841" s="2">
        <v>44304500</v>
      </c>
      <c r="Z2841" s="2">
        <v>44063900</v>
      </c>
      <c r="AA2841" s="2">
        <v>43708800</v>
      </c>
      <c r="AB2841" s="2">
        <v>43491100</v>
      </c>
      <c r="AC2841" s="2">
        <v>43445300</v>
      </c>
      <c r="AD2841" s="2">
        <v>43239000</v>
      </c>
      <c r="AE2841" s="2">
        <v>43078600</v>
      </c>
      <c r="AF2841" s="2">
        <v>43250500</v>
      </c>
    </row>
    <row r="2842" spans="1:32">
      <c r="A2842" t="s">
        <v>8446</v>
      </c>
      <c r="B2842" t="s">
        <v>19</v>
      </c>
      <c r="C2842" s="2">
        <v>287522000</v>
      </c>
      <c r="D2842" s="2">
        <v>246531000</v>
      </c>
      <c r="E2842" s="2">
        <v>255315000</v>
      </c>
      <c r="F2842" s="2">
        <v>269369000</v>
      </c>
      <c r="G2842" s="2">
        <v>286518000</v>
      </c>
      <c r="H2842" s="2">
        <v>308017000</v>
      </c>
      <c r="I2842" s="2">
        <v>320984000</v>
      </c>
      <c r="J2842" s="2">
        <v>326505000</v>
      </c>
      <c r="K2842" s="2">
        <v>330604000</v>
      </c>
      <c r="L2842" s="2">
        <v>331608000</v>
      </c>
      <c r="M2842" s="2">
        <v>334536000</v>
      </c>
      <c r="N2842" s="2">
        <v>341228000</v>
      </c>
      <c r="O2842" s="2">
        <v>335958000</v>
      </c>
      <c r="P2842" s="2">
        <v>332110000</v>
      </c>
      <c r="Q2842" s="2">
        <v>329684000</v>
      </c>
      <c r="R2842" s="2">
        <v>328011000</v>
      </c>
      <c r="S2842" s="2">
        <v>328596000</v>
      </c>
      <c r="T2842" s="2">
        <v>327342000</v>
      </c>
      <c r="U2842" s="2">
        <v>325919000</v>
      </c>
      <c r="V2842" s="2">
        <v>324330000</v>
      </c>
      <c r="W2842" s="2">
        <v>323995000</v>
      </c>
      <c r="X2842" s="2">
        <v>324330000</v>
      </c>
      <c r="Y2842" s="2">
        <v>323493000</v>
      </c>
      <c r="Z2842" s="2">
        <v>321737000</v>
      </c>
      <c r="AA2842" s="2">
        <v>319143000</v>
      </c>
      <c r="AB2842" s="2">
        <v>317554000</v>
      </c>
      <c r="AC2842" s="2">
        <v>317219000</v>
      </c>
      <c r="AD2842" s="2">
        <v>315714000</v>
      </c>
      <c r="AE2842" s="2">
        <v>314542000</v>
      </c>
      <c r="AF2842" s="2">
        <v>315797000</v>
      </c>
    </row>
    <row r="2843" spans="1:32">
      <c r="A2843" t="s">
        <v>8447</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8448</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8449</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8450</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8451</v>
      </c>
      <c r="B2847" t="s">
        <v>19</v>
      </c>
      <c r="C2847" s="2">
        <v>1077250000</v>
      </c>
      <c r="D2847" s="2">
        <v>1093860000</v>
      </c>
      <c r="E2847" s="2">
        <v>1028570000</v>
      </c>
      <c r="F2847" s="2">
        <v>1046900000</v>
      </c>
      <c r="G2847" s="2">
        <v>1060640000</v>
      </c>
      <c r="H2847" s="2">
        <v>1084690000</v>
      </c>
      <c r="I2847" s="2">
        <v>1099580000</v>
      </c>
      <c r="J2847" s="2">
        <v>1104740000</v>
      </c>
      <c r="K2847" s="2">
        <v>1100730000</v>
      </c>
      <c r="L2847" s="2">
        <v>1092140000</v>
      </c>
      <c r="M2847" s="2">
        <v>1084690000</v>
      </c>
      <c r="N2847" s="2">
        <v>1080680000</v>
      </c>
      <c r="O2847" s="2">
        <v>1081260000</v>
      </c>
      <c r="P2847" s="2">
        <v>1086410000</v>
      </c>
      <c r="Q2847" s="2">
        <v>1093860000</v>
      </c>
      <c r="R2847" s="2">
        <v>1101300000</v>
      </c>
      <c r="S2847" s="2">
        <v>1109890000</v>
      </c>
      <c r="T2847" s="2">
        <v>1117910000</v>
      </c>
      <c r="U2847" s="2">
        <v>1129360000</v>
      </c>
      <c r="V2847" s="2">
        <v>1133370000</v>
      </c>
      <c r="W2847" s="2">
        <v>1144250000</v>
      </c>
      <c r="X2847" s="2">
        <v>1159140000</v>
      </c>
      <c r="Y2847" s="2">
        <v>1172320000</v>
      </c>
      <c r="Z2847" s="2">
        <v>1183200000</v>
      </c>
      <c r="AA2847" s="2">
        <v>1195800000</v>
      </c>
      <c r="AB2847" s="2">
        <v>1204960000</v>
      </c>
      <c r="AC2847" s="2">
        <v>1219280000</v>
      </c>
      <c r="AD2847" s="2">
        <v>1228440000</v>
      </c>
      <c r="AE2847" s="2">
        <v>1239320000</v>
      </c>
      <c r="AF2847" s="2">
        <v>1254790000</v>
      </c>
    </row>
    <row r="2848" spans="1:32">
      <c r="A2848" t="s">
        <v>8452</v>
      </c>
      <c r="B2848" t="s">
        <v>19</v>
      </c>
      <c r="C2848" s="2">
        <v>6005090000</v>
      </c>
      <c r="D2848" s="2">
        <v>6097670000</v>
      </c>
      <c r="E2848" s="2">
        <v>5733730000</v>
      </c>
      <c r="F2848" s="2">
        <v>5835890000</v>
      </c>
      <c r="G2848" s="2">
        <v>5912510000</v>
      </c>
      <c r="H2848" s="2">
        <v>6046590000</v>
      </c>
      <c r="I2848" s="2">
        <v>6129600000</v>
      </c>
      <c r="J2848" s="2">
        <v>6158330000</v>
      </c>
      <c r="K2848" s="2">
        <v>6135980000</v>
      </c>
      <c r="L2848" s="2">
        <v>6088100000</v>
      </c>
      <c r="M2848" s="2">
        <v>6046590000</v>
      </c>
      <c r="N2848" s="2">
        <v>6024250000</v>
      </c>
      <c r="O2848" s="2">
        <v>6027440000</v>
      </c>
      <c r="P2848" s="2">
        <v>6056170000</v>
      </c>
      <c r="Q2848" s="2">
        <v>6097670000</v>
      </c>
      <c r="R2848" s="2">
        <v>6139180000</v>
      </c>
      <c r="S2848" s="2">
        <v>6187060000</v>
      </c>
      <c r="T2848" s="2">
        <v>6231760000</v>
      </c>
      <c r="U2848" s="2">
        <v>6295610000</v>
      </c>
      <c r="V2848" s="2">
        <v>6317960000</v>
      </c>
      <c r="W2848" s="2">
        <v>6378610000</v>
      </c>
      <c r="X2848" s="2">
        <v>6461620000</v>
      </c>
      <c r="Y2848" s="2">
        <v>6535050000</v>
      </c>
      <c r="Z2848" s="2">
        <v>6595700000</v>
      </c>
      <c r="AA2848" s="2">
        <v>6665940000</v>
      </c>
      <c r="AB2848" s="2">
        <v>6717020000</v>
      </c>
      <c r="AC2848" s="2">
        <v>6796830000</v>
      </c>
      <c r="AD2848" s="2">
        <v>6847910000</v>
      </c>
      <c r="AE2848" s="2">
        <v>6908570000</v>
      </c>
      <c r="AF2848" s="2">
        <v>6994770000</v>
      </c>
    </row>
    <row r="2849" spans="1:32">
      <c r="A2849" t="s">
        <v>8453</v>
      </c>
      <c r="B2849" t="s">
        <v>19</v>
      </c>
      <c r="C2849" s="2">
        <v>10046200000</v>
      </c>
      <c r="D2849" s="2">
        <v>10201100000</v>
      </c>
      <c r="E2849" s="2">
        <v>9592260000</v>
      </c>
      <c r="F2849" s="2">
        <v>9763170000</v>
      </c>
      <c r="G2849" s="2">
        <v>9891350000</v>
      </c>
      <c r="H2849" s="2">
        <v>10115700000</v>
      </c>
      <c r="I2849" s="2">
        <v>10254500000</v>
      </c>
      <c r="J2849" s="2">
        <v>10302600000</v>
      </c>
      <c r="K2849" s="2">
        <v>10265200000</v>
      </c>
      <c r="L2849" s="2">
        <v>10185100000</v>
      </c>
      <c r="M2849" s="2">
        <v>10115700000</v>
      </c>
      <c r="N2849" s="2">
        <v>10078300000</v>
      </c>
      <c r="O2849" s="2">
        <v>10083600000</v>
      </c>
      <c r="P2849" s="2">
        <v>10131700000</v>
      </c>
      <c r="Q2849" s="2">
        <v>10201100000</v>
      </c>
      <c r="R2849" s="2">
        <v>10270600000</v>
      </c>
      <c r="S2849" s="2">
        <v>10350700000</v>
      </c>
      <c r="T2849" s="2">
        <v>10425400000</v>
      </c>
      <c r="U2849" s="2">
        <v>10532300000</v>
      </c>
      <c r="V2849" s="2">
        <v>10569600000</v>
      </c>
      <c r="W2849" s="2">
        <v>10671100000</v>
      </c>
      <c r="X2849" s="2">
        <v>10810000000</v>
      </c>
      <c r="Y2849" s="2">
        <v>10932800000</v>
      </c>
      <c r="Z2849" s="2">
        <v>11034300000</v>
      </c>
      <c r="AA2849" s="2">
        <v>11151800000</v>
      </c>
      <c r="AB2849" s="2">
        <v>11237300000</v>
      </c>
      <c r="AC2849" s="2">
        <v>11370800000</v>
      </c>
      <c r="AD2849" s="2">
        <v>11456200000</v>
      </c>
      <c r="AE2849" s="2">
        <v>11557700000</v>
      </c>
      <c r="AF2849" s="2">
        <v>11701900000</v>
      </c>
    </row>
    <row r="2850" spans="1:32">
      <c r="A2850" t="s">
        <v>8454</v>
      </c>
      <c r="B2850" t="s">
        <v>19</v>
      </c>
      <c r="C2850" s="2">
        <v>402910000</v>
      </c>
      <c r="D2850" s="2">
        <v>409122000</v>
      </c>
      <c r="E2850" s="2">
        <v>384703000</v>
      </c>
      <c r="F2850" s="2">
        <v>391558000</v>
      </c>
      <c r="G2850" s="2">
        <v>396698000</v>
      </c>
      <c r="H2850" s="2">
        <v>405695000</v>
      </c>
      <c r="I2850" s="2">
        <v>411264000</v>
      </c>
      <c r="J2850" s="2">
        <v>413192000</v>
      </c>
      <c r="K2850" s="2">
        <v>411692000</v>
      </c>
      <c r="L2850" s="2">
        <v>408479000</v>
      </c>
      <c r="M2850" s="2">
        <v>405695000</v>
      </c>
      <c r="N2850" s="2">
        <v>404195000</v>
      </c>
      <c r="O2850" s="2">
        <v>404410000</v>
      </c>
      <c r="P2850" s="2">
        <v>406337000</v>
      </c>
      <c r="Q2850" s="2">
        <v>409122000</v>
      </c>
      <c r="R2850" s="2">
        <v>411907000</v>
      </c>
      <c r="S2850" s="2">
        <v>415120000</v>
      </c>
      <c r="T2850" s="2">
        <v>418118000</v>
      </c>
      <c r="U2850" s="2">
        <v>422402000</v>
      </c>
      <c r="V2850" s="2">
        <v>423902000</v>
      </c>
      <c r="W2850" s="2">
        <v>427972000</v>
      </c>
      <c r="X2850" s="2">
        <v>433541000</v>
      </c>
      <c r="Y2850" s="2">
        <v>438467000</v>
      </c>
      <c r="Z2850" s="2">
        <v>442537000</v>
      </c>
      <c r="AA2850" s="2">
        <v>447250000</v>
      </c>
      <c r="AB2850" s="2">
        <v>450677000</v>
      </c>
      <c r="AC2850" s="2">
        <v>456032000</v>
      </c>
      <c r="AD2850" s="2">
        <v>459459000</v>
      </c>
      <c r="AE2850" s="2">
        <v>463529000</v>
      </c>
      <c r="AF2850" s="2">
        <v>469312000</v>
      </c>
    </row>
    <row r="2851" spans="1:32">
      <c r="A2851" t="s">
        <v>8455</v>
      </c>
      <c r="B2851" t="s">
        <v>19</v>
      </c>
      <c r="C2851" s="2">
        <v>378645000</v>
      </c>
      <c r="D2851" s="2">
        <v>384483000</v>
      </c>
      <c r="E2851" s="2">
        <v>361535000</v>
      </c>
      <c r="F2851" s="2">
        <v>367976000</v>
      </c>
      <c r="G2851" s="2">
        <v>372808000</v>
      </c>
      <c r="H2851" s="2">
        <v>381262000</v>
      </c>
      <c r="I2851" s="2">
        <v>386496000</v>
      </c>
      <c r="J2851" s="2">
        <v>388308000</v>
      </c>
      <c r="K2851" s="2">
        <v>386899000</v>
      </c>
      <c r="L2851" s="2">
        <v>383879000</v>
      </c>
      <c r="M2851" s="2">
        <v>381262000</v>
      </c>
      <c r="N2851" s="2">
        <v>379853000</v>
      </c>
      <c r="O2851" s="2">
        <v>380054000</v>
      </c>
      <c r="P2851" s="2">
        <v>381866000</v>
      </c>
      <c r="Q2851" s="2">
        <v>384483000</v>
      </c>
      <c r="R2851" s="2">
        <v>387100000</v>
      </c>
      <c r="S2851" s="2">
        <v>390119000</v>
      </c>
      <c r="T2851" s="2">
        <v>392938000</v>
      </c>
      <c r="U2851" s="2">
        <v>396964000</v>
      </c>
      <c r="V2851" s="2">
        <v>398373000</v>
      </c>
      <c r="W2851" s="2">
        <v>402197000</v>
      </c>
      <c r="X2851" s="2">
        <v>407431000</v>
      </c>
      <c r="Y2851" s="2">
        <v>412061000</v>
      </c>
      <c r="Z2851" s="2">
        <v>415886000</v>
      </c>
      <c r="AA2851" s="2">
        <v>420314000</v>
      </c>
      <c r="AB2851" s="2">
        <v>423535000</v>
      </c>
      <c r="AC2851" s="2">
        <v>428568000</v>
      </c>
      <c r="AD2851" s="2">
        <v>431788000</v>
      </c>
      <c r="AE2851" s="2">
        <v>435613000</v>
      </c>
      <c r="AF2851" s="2">
        <v>441048000</v>
      </c>
    </row>
    <row r="2852" spans="1:32">
      <c r="A2852" t="s">
        <v>8456</v>
      </c>
      <c r="B2852" t="s">
        <v>19</v>
      </c>
      <c r="C2852" s="2">
        <v>233808000</v>
      </c>
      <c r="D2852" s="2">
        <v>237413000</v>
      </c>
      <c r="E2852" s="2">
        <v>223243000</v>
      </c>
      <c r="F2852" s="2">
        <v>227220000</v>
      </c>
      <c r="G2852" s="2">
        <v>230204000</v>
      </c>
      <c r="H2852" s="2">
        <v>235424000</v>
      </c>
      <c r="I2852" s="2">
        <v>238656000</v>
      </c>
      <c r="J2852" s="2">
        <v>239775000</v>
      </c>
      <c r="K2852" s="2">
        <v>238905000</v>
      </c>
      <c r="L2852" s="2">
        <v>237040000</v>
      </c>
      <c r="M2852" s="2">
        <v>235424000</v>
      </c>
      <c r="N2852" s="2">
        <v>234554000</v>
      </c>
      <c r="O2852" s="2">
        <v>234678000</v>
      </c>
      <c r="P2852" s="2">
        <v>235797000</v>
      </c>
      <c r="Q2852" s="2">
        <v>237413000</v>
      </c>
      <c r="R2852" s="2">
        <v>239029000</v>
      </c>
      <c r="S2852" s="2">
        <v>240893000</v>
      </c>
      <c r="T2852" s="2">
        <v>242634000</v>
      </c>
      <c r="U2852" s="2">
        <v>245120000</v>
      </c>
      <c r="V2852" s="2">
        <v>245990000</v>
      </c>
      <c r="W2852" s="2">
        <v>248351000</v>
      </c>
      <c r="X2852" s="2">
        <v>251583000</v>
      </c>
      <c r="Y2852" s="2">
        <v>254442000</v>
      </c>
      <c r="Z2852" s="2">
        <v>256804000</v>
      </c>
      <c r="AA2852" s="2">
        <v>259538000</v>
      </c>
      <c r="AB2852" s="2">
        <v>261527000</v>
      </c>
      <c r="AC2852" s="2">
        <v>264635000</v>
      </c>
      <c r="AD2852" s="2">
        <v>266623000</v>
      </c>
      <c r="AE2852" s="2">
        <v>268985000</v>
      </c>
      <c r="AF2852" s="2">
        <v>272341000</v>
      </c>
    </row>
    <row r="2853" spans="1:32">
      <c r="A2853" t="s">
        <v>8457</v>
      </c>
      <c r="B2853" t="s">
        <v>19</v>
      </c>
      <c r="C2853" s="2">
        <v>23700600</v>
      </c>
      <c r="D2853" s="2">
        <v>24066000</v>
      </c>
      <c r="E2853" s="2">
        <v>22629600</v>
      </c>
      <c r="F2853" s="2">
        <v>23032800</v>
      </c>
      <c r="G2853" s="2">
        <v>23335200</v>
      </c>
      <c r="H2853" s="2">
        <v>23864400</v>
      </c>
      <c r="I2853" s="2">
        <v>24192000</v>
      </c>
      <c r="J2853" s="2">
        <v>24305400</v>
      </c>
      <c r="K2853" s="2">
        <v>24217200</v>
      </c>
      <c r="L2853" s="2">
        <v>24028200</v>
      </c>
      <c r="M2853" s="2">
        <v>23864400</v>
      </c>
      <c r="N2853" s="2">
        <v>23776200</v>
      </c>
      <c r="O2853" s="2">
        <v>23788800</v>
      </c>
      <c r="P2853" s="2">
        <v>23902200</v>
      </c>
      <c r="Q2853" s="2">
        <v>24066000</v>
      </c>
      <c r="R2853" s="2">
        <v>24229800</v>
      </c>
      <c r="S2853" s="2">
        <v>24418800</v>
      </c>
      <c r="T2853" s="2">
        <v>24595200</v>
      </c>
      <c r="U2853" s="2">
        <v>24847200</v>
      </c>
      <c r="V2853" s="2">
        <v>24935400</v>
      </c>
      <c r="W2853" s="2">
        <v>25174800</v>
      </c>
      <c r="X2853" s="2">
        <v>25502400</v>
      </c>
      <c r="Y2853" s="2">
        <v>25792200</v>
      </c>
      <c r="Z2853" s="2">
        <v>26031600</v>
      </c>
      <c r="AA2853" s="2">
        <v>26308800</v>
      </c>
      <c r="AB2853" s="2">
        <v>26510400</v>
      </c>
      <c r="AC2853" s="2">
        <v>26825400</v>
      </c>
      <c r="AD2853" s="2">
        <v>27027000</v>
      </c>
      <c r="AE2853" s="2">
        <v>27266400</v>
      </c>
      <c r="AF2853" s="2">
        <v>27606600</v>
      </c>
    </row>
    <row r="2854" spans="1:32">
      <c r="A2854" t="s">
        <v>8458</v>
      </c>
      <c r="B2854" t="s">
        <v>19</v>
      </c>
      <c r="C2854" s="2">
        <v>173052000</v>
      </c>
      <c r="D2854" s="2">
        <v>175720000</v>
      </c>
      <c r="E2854" s="2">
        <v>165232000</v>
      </c>
      <c r="F2854" s="2">
        <v>168176000</v>
      </c>
      <c r="G2854" s="2">
        <v>170384000</v>
      </c>
      <c r="H2854" s="2">
        <v>174248000</v>
      </c>
      <c r="I2854" s="2">
        <v>176640000</v>
      </c>
      <c r="J2854" s="2">
        <v>177468000</v>
      </c>
      <c r="K2854" s="2">
        <v>176824000</v>
      </c>
      <c r="L2854" s="2">
        <v>175444000</v>
      </c>
      <c r="M2854" s="2">
        <v>174248000</v>
      </c>
      <c r="N2854" s="2">
        <v>173604000</v>
      </c>
      <c r="O2854" s="2">
        <v>173696000</v>
      </c>
      <c r="P2854" s="2">
        <v>174524000</v>
      </c>
      <c r="Q2854" s="2">
        <v>175720000</v>
      </c>
      <c r="R2854" s="2">
        <v>176916000</v>
      </c>
      <c r="S2854" s="2">
        <v>178296000</v>
      </c>
      <c r="T2854" s="2">
        <v>179584000</v>
      </c>
      <c r="U2854" s="2">
        <v>181424000</v>
      </c>
      <c r="V2854" s="2">
        <v>182068000</v>
      </c>
      <c r="W2854" s="2">
        <v>183816000</v>
      </c>
      <c r="X2854" s="2">
        <v>186208000</v>
      </c>
      <c r="Y2854" s="2">
        <v>188324000</v>
      </c>
      <c r="Z2854" s="2">
        <v>190072000</v>
      </c>
      <c r="AA2854" s="2">
        <v>192096000</v>
      </c>
      <c r="AB2854" s="2">
        <v>193568000</v>
      </c>
      <c r="AC2854" s="2">
        <v>195868000</v>
      </c>
      <c r="AD2854" s="2">
        <v>197340000</v>
      </c>
      <c r="AE2854" s="2">
        <v>199088000</v>
      </c>
      <c r="AF2854" s="2">
        <v>201572000</v>
      </c>
    </row>
    <row r="2855" spans="1:32">
      <c r="A2855" t="s">
        <v>8459</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8460</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8461</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8462</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8463</v>
      </c>
      <c r="B2859" t="s">
        <v>19</v>
      </c>
      <c r="C2859" s="2">
        <v>595608000</v>
      </c>
      <c r="D2859" s="2">
        <v>587590000</v>
      </c>
      <c r="E2859" s="2">
        <v>570295000</v>
      </c>
      <c r="F2859" s="2">
        <v>576136000</v>
      </c>
      <c r="G2859" s="2">
        <v>588163000</v>
      </c>
      <c r="H2859" s="2">
        <v>608207000</v>
      </c>
      <c r="I2859" s="2">
        <v>623098000</v>
      </c>
      <c r="J2859" s="2">
        <v>628825000</v>
      </c>
      <c r="K2859" s="2">
        <v>629397000</v>
      </c>
      <c r="L2859" s="2">
        <v>627106000</v>
      </c>
      <c r="M2859" s="2">
        <v>625961000</v>
      </c>
      <c r="N2859" s="2">
        <v>631115000</v>
      </c>
      <c r="O2859" s="2">
        <v>636842000</v>
      </c>
      <c r="P2859" s="2">
        <v>642569000</v>
      </c>
      <c r="Q2859" s="2">
        <v>651160000</v>
      </c>
      <c r="R2859" s="2">
        <v>662614000</v>
      </c>
      <c r="S2859" s="2">
        <v>674068000</v>
      </c>
      <c r="T2859" s="2">
        <v>684949000</v>
      </c>
      <c r="U2859" s="2">
        <v>695830000</v>
      </c>
      <c r="V2859" s="2">
        <v>702703000</v>
      </c>
      <c r="W2859" s="2">
        <v>713011000</v>
      </c>
      <c r="X2859" s="2">
        <v>723320000</v>
      </c>
      <c r="Y2859" s="2">
        <v>733056000</v>
      </c>
      <c r="Z2859" s="2">
        <v>739928000</v>
      </c>
      <c r="AA2859" s="2">
        <v>743365000</v>
      </c>
      <c r="AB2859" s="2">
        <v>743937000</v>
      </c>
      <c r="AC2859" s="2">
        <v>751382000</v>
      </c>
      <c r="AD2859" s="2">
        <v>755391000</v>
      </c>
      <c r="AE2859" s="2">
        <v>757682000</v>
      </c>
      <c r="AF2859" s="2">
        <v>766845000</v>
      </c>
    </row>
    <row r="2860" spans="1:32">
      <c r="A2860" t="s">
        <v>8464</v>
      </c>
      <c r="B2860" t="s">
        <v>19</v>
      </c>
      <c r="C2860" s="2">
        <v>3320200000</v>
      </c>
      <c r="D2860" s="2">
        <v>3275500000</v>
      </c>
      <c r="E2860" s="2">
        <v>3179090000</v>
      </c>
      <c r="F2860" s="2">
        <v>3211650000</v>
      </c>
      <c r="G2860" s="2">
        <v>3278700000</v>
      </c>
      <c r="H2860" s="2">
        <v>3390430000</v>
      </c>
      <c r="I2860" s="2">
        <v>3473440000</v>
      </c>
      <c r="J2860" s="2">
        <v>3505360000</v>
      </c>
      <c r="K2860" s="2">
        <v>3508560000</v>
      </c>
      <c r="L2860" s="2">
        <v>3495790000</v>
      </c>
      <c r="M2860" s="2">
        <v>3489400000</v>
      </c>
      <c r="N2860" s="2">
        <v>3518130000</v>
      </c>
      <c r="O2860" s="2">
        <v>3550060000</v>
      </c>
      <c r="P2860" s="2">
        <v>3581980000</v>
      </c>
      <c r="Q2860" s="2">
        <v>3629870000</v>
      </c>
      <c r="R2860" s="2">
        <v>3693720000</v>
      </c>
      <c r="S2860" s="2">
        <v>3757570000</v>
      </c>
      <c r="T2860" s="2">
        <v>3818230000</v>
      </c>
      <c r="U2860" s="2">
        <v>3878890000</v>
      </c>
      <c r="V2860" s="2">
        <v>3917200000</v>
      </c>
      <c r="W2860" s="2">
        <v>3974660000</v>
      </c>
      <c r="X2860" s="2">
        <v>4032130000</v>
      </c>
      <c r="Y2860" s="2">
        <v>4086400000</v>
      </c>
      <c r="Z2860" s="2">
        <v>4124710000</v>
      </c>
      <c r="AA2860" s="2">
        <v>4143860000</v>
      </c>
      <c r="AB2860" s="2">
        <v>4147060000</v>
      </c>
      <c r="AC2860" s="2">
        <v>4188560000</v>
      </c>
      <c r="AD2860" s="2">
        <v>4210910000</v>
      </c>
      <c r="AE2860" s="2">
        <v>4223680000</v>
      </c>
      <c r="AF2860" s="2">
        <v>4274760000</v>
      </c>
    </row>
    <row r="2861" spans="1:32">
      <c r="A2861" t="s">
        <v>8465</v>
      </c>
      <c r="B2861" t="s">
        <v>19</v>
      </c>
      <c r="C2861" s="2">
        <v>5554540000</v>
      </c>
      <c r="D2861" s="2">
        <v>5479760000</v>
      </c>
      <c r="E2861" s="2">
        <v>5318470000</v>
      </c>
      <c r="F2861" s="2">
        <v>5372950000</v>
      </c>
      <c r="G2861" s="2">
        <v>5485100000</v>
      </c>
      <c r="H2861" s="2">
        <v>5672040000</v>
      </c>
      <c r="I2861" s="2">
        <v>5810900000</v>
      </c>
      <c r="J2861" s="2">
        <v>5864310000</v>
      </c>
      <c r="K2861" s="2">
        <v>5869650000</v>
      </c>
      <c r="L2861" s="2">
        <v>5848290000</v>
      </c>
      <c r="M2861" s="2">
        <v>5837600000</v>
      </c>
      <c r="N2861" s="2">
        <v>5885670000</v>
      </c>
      <c r="O2861" s="2">
        <v>5939080000</v>
      </c>
      <c r="P2861" s="2">
        <v>5992490000</v>
      </c>
      <c r="Q2861" s="2">
        <v>6072600000</v>
      </c>
      <c r="R2861" s="2">
        <v>6179420000</v>
      </c>
      <c r="S2861" s="2">
        <v>6286240000</v>
      </c>
      <c r="T2861" s="2">
        <v>6387720000</v>
      </c>
      <c r="U2861" s="2">
        <v>6489190000</v>
      </c>
      <c r="V2861" s="2">
        <v>6553280000</v>
      </c>
      <c r="W2861" s="2">
        <v>6649420000</v>
      </c>
      <c r="X2861" s="2">
        <v>6745560000</v>
      </c>
      <c r="Y2861" s="2">
        <v>6836350000</v>
      </c>
      <c r="Z2861" s="2">
        <v>6900440000</v>
      </c>
      <c r="AA2861" s="2">
        <v>6932490000</v>
      </c>
      <c r="AB2861" s="2">
        <v>6937830000</v>
      </c>
      <c r="AC2861" s="2">
        <v>7007260000</v>
      </c>
      <c r="AD2861" s="2">
        <v>7044650000</v>
      </c>
      <c r="AE2861" s="2">
        <v>7066010000</v>
      </c>
      <c r="AF2861" s="2">
        <v>7151470000</v>
      </c>
    </row>
    <row r="2862" spans="1:32">
      <c r="A2862" t="s">
        <v>8466</v>
      </c>
      <c r="B2862" t="s">
        <v>19</v>
      </c>
      <c r="C2862" s="2">
        <v>222768000</v>
      </c>
      <c r="D2862" s="2">
        <v>219769000</v>
      </c>
      <c r="E2862" s="2">
        <v>213300000</v>
      </c>
      <c r="F2862" s="2">
        <v>215485000</v>
      </c>
      <c r="G2862" s="2">
        <v>219983000</v>
      </c>
      <c r="H2862" s="2">
        <v>227480000</v>
      </c>
      <c r="I2862" s="2">
        <v>233050000</v>
      </c>
      <c r="J2862" s="2">
        <v>235192000</v>
      </c>
      <c r="K2862" s="2">
        <v>235406000</v>
      </c>
      <c r="L2862" s="2">
        <v>234549000</v>
      </c>
      <c r="M2862" s="2">
        <v>234121000</v>
      </c>
      <c r="N2862" s="2">
        <v>236048000</v>
      </c>
      <c r="O2862" s="2">
        <v>238190000</v>
      </c>
      <c r="P2862" s="2">
        <v>240332000</v>
      </c>
      <c r="Q2862" s="2">
        <v>243545000</v>
      </c>
      <c r="R2862" s="2">
        <v>247829000</v>
      </c>
      <c r="S2862" s="2">
        <v>252113000</v>
      </c>
      <c r="T2862" s="2">
        <v>256183000</v>
      </c>
      <c r="U2862" s="2">
        <v>260253000</v>
      </c>
      <c r="V2862" s="2">
        <v>262823000</v>
      </c>
      <c r="W2862" s="2">
        <v>266679000</v>
      </c>
      <c r="X2862" s="2">
        <v>270535000</v>
      </c>
      <c r="Y2862" s="2">
        <v>274176000</v>
      </c>
      <c r="Z2862" s="2">
        <v>276746000</v>
      </c>
      <c r="AA2862" s="2">
        <v>278032000</v>
      </c>
      <c r="AB2862" s="2">
        <v>278246000</v>
      </c>
      <c r="AC2862" s="2">
        <v>281030000</v>
      </c>
      <c r="AD2862" s="2">
        <v>282530000</v>
      </c>
      <c r="AE2862" s="2">
        <v>283387000</v>
      </c>
      <c r="AF2862" s="2">
        <v>286814000</v>
      </c>
    </row>
    <row r="2863" spans="1:32">
      <c r="A2863" t="s">
        <v>8467</v>
      </c>
      <c r="B2863" t="s">
        <v>19</v>
      </c>
      <c r="C2863" s="2">
        <v>209352000</v>
      </c>
      <c r="D2863" s="2">
        <v>206534000</v>
      </c>
      <c r="E2863" s="2">
        <v>200455000</v>
      </c>
      <c r="F2863" s="2">
        <v>202508000</v>
      </c>
      <c r="G2863" s="2">
        <v>206735000</v>
      </c>
      <c r="H2863" s="2">
        <v>213781000</v>
      </c>
      <c r="I2863" s="2">
        <v>219014000</v>
      </c>
      <c r="J2863" s="2">
        <v>221027000</v>
      </c>
      <c r="K2863" s="2">
        <v>221229000</v>
      </c>
      <c r="L2863" s="2">
        <v>220423000</v>
      </c>
      <c r="M2863" s="2">
        <v>220021000</v>
      </c>
      <c r="N2863" s="2">
        <v>221833000</v>
      </c>
      <c r="O2863" s="2">
        <v>223846000</v>
      </c>
      <c r="P2863" s="2">
        <v>225859000</v>
      </c>
      <c r="Q2863" s="2">
        <v>228878000</v>
      </c>
      <c r="R2863" s="2">
        <v>232904000</v>
      </c>
      <c r="S2863" s="2">
        <v>236930000</v>
      </c>
      <c r="T2863" s="2">
        <v>240755000</v>
      </c>
      <c r="U2863" s="2">
        <v>244579000</v>
      </c>
      <c r="V2863" s="2">
        <v>246995000</v>
      </c>
      <c r="W2863" s="2">
        <v>250618000</v>
      </c>
      <c r="X2863" s="2">
        <v>254242000</v>
      </c>
      <c r="Y2863" s="2">
        <v>257664000</v>
      </c>
      <c r="Z2863" s="2">
        <v>260080000</v>
      </c>
      <c r="AA2863" s="2">
        <v>261287000</v>
      </c>
      <c r="AB2863" s="2">
        <v>261489000</v>
      </c>
      <c r="AC2863" s="2">
        <v>264106000</v>
      </c>
      <c r="AD2863" s="2">
        <v>265515000</v>
      </c>
      <c r="AE2863" s="2">
        <v>266320000</v>
      </c>
      <c r="AF2863" s="2">
        <v>269541000</v>
      </c>
    </row>
    <row r="2864" spans="1:32">
      <c r="A2864" t="s">
        <v>8468</v>
      </c>
      <c r="B2864" t="s">
        <v>19</v>
      </c>
      <c r="C2864" s="2">
        <v>129272000</v>
      </c>
      <c r="D2864" s="2">
        <v>127532000</v>
      </c>
      <c r="E2864" s="2">
        <v>123778000</v>
      </c>
      <c r="F2864" s="2">
        <v>125046000</v>
      </c>
      <c r="G2864" s="2">
        <v>127656000</v>
      </c>
      <c r="H2864" s="2">
        <v>132007000</v>
      </c>
      <c r="I2864" s="2">
        <v>135238000</v>
      </c>
      <c r="J2864" s="2">
        <v>136481000</v>
      </c>
      <c r="K2864" s="2">
        <v>136606000</v>
      </c>
      <c r="L2864" s="2">
        <v>136108000</v>
      </c>
      <c r="M2864" s="2">
        <v>135860000</v>
      </c>
      <c r="N2864" s="2">
        <v>136979000</v>
      </c>
      <c r="O2864" s="2">
        <v>138222000</v>
      </c>
      <c r="P2864" s="2">
        <v>139465000</v>
      </c>
      <c r="Q2864" s="2">
        <v>141329000</v>
      </c>
      <c r="R2864" s="2">
        <v>143815000</v>
      </c>
      <c r="S2864" s="2">
        <v>146301000</v>
      </c>
      <c r="T2864" s="2">
        <v>148663000</v>
      </c>
      <c r="U2864" s="2">
        <v>151024000</v>
      </c>
      <c r="V2864" s="2">
        <v>152516000</v>
      </c>
      <c r="W2864" s="2">
        <v>154753000</v>
      </c>
      <c r="X2864" s="2">
        <v>156991000</v>
      </c>
      <c r="Y2864" s="2">
        <v>159104000</v>
      </c>
      <c r="Z2864" s="2">
        <v>160596000</v>
      </c>
      <c r="AA2864" s="2">
        <v>161341000</v>
      </c>
      <c r="AB2864" s="2">
        <v>161466000</v>
      </c>
      <c r="AC2864" s="2">
        <v>163082000</v>
      </c>
      <c r="AD2864" s="2">
        <v>163952000</v>
      </c>
      <c r="AE2864" s="2">
        <v>164449000</v>
      </c>
      <c r="AF2864" s="2">
        <v>166438000</v>
      </c>
    </row>
    <row r="2865" spans="1:32">
      <c r="A2865" t="s">
        <v>8469</v>
      </c>
      <c r="B2865" t="s">
        <v>19</v>
      </c>
      <c r="C2865" s="2">
        <v>13104000</v>
      </c>
      <c r="D2865" s="2">
        <v>12927600</v>
      </c>
      <c r="E2865" s="2">
        <v>12547100</v>
      </c>
      <c r="F2865" s="2">
        <v>12675600</v>
      </c>
      <c r="G2865" s="2">
        <v>12940200</v>
      </c>
      <c r="H2865" s="2">
        <v>13381200</v>
      </c>
      <c r="I2865" s="2">
        <v>13708800</v>
      </c>
      <c r="J2865" s="2">
        <v>13834800</v>
      </c>
      <c r="K2865" s="2">
        <v>13847400</v>
      </c>
      <c r="L2865" s="2">
        <v>13797000</v>
      </c>
      <c r="M2865" s="2">
        <v>13771800</v>
      </c>
      <c r="N2865" s="2">
        <v>13885200</v>
      </c>
      <c r="O2865" s="2">
        <v>14011200</v>
      </c>
      <c r="P2865" s="2">
        <v>14137200</v>
      </c>
      <c r="Q2865" s="2">
        <v>14326200</v>
      </c>
      <c r="R2865" s="2">
        <v>14578200</v>
      </c>
      <c r="S2865" s="2">
        <v>14830200</v>
      </c>
      <c r="T2865" s="2">
        <v>15069600</v>
      </c>
      <c r="U2865" s="2">
        <v>15309000</v>
      </c>
      <c r="V2865" s="2">
        <v>15460200</v>
      </c>
      <c r="W2865" s="2">
        <v>15687000</v>
      </c>
      <c r="X2865" s="2">
        <v>15913800</v>
      </c>
      <c r="Y2865" s="2">
        <v>16128000</v>
      </c>
      <c r="Z2865" s="2">
        <v>16279200</v>
      </c>
      <c r="AA2865" s="2">
        <v>16354800</v>
      </c>
      <c r="AB2865" s="2">
        <v>16367400</v>
      </c>
      <c r="AC2865" s="2">
        <v>16531200</v>
      </c>
      <c r="AD2865" s="2">
        <v>16619400</v>
      </c>
      <c r="AE2865" s="2">
        <v>16669800</v>
      </c>
      <c r="AF2865" s="2">
        <v>16871400</v>
      </c>
    </row>
    <row r="2866" spans="1:32">
      <c r="A2866" t="s">
        <v>8470</v>
      </c>
      <c r="B2866" t="s">
        <v>19</v>
      </c>
      <c r="C2866" s="2">
        <v>95680000</v>
      </c>
      <c r="D2866" s="2">
        <v>94392000</v>
      </c>
      <c r="E2866" s="2">
        <v>91613600</v>
      </c>
      <c r="F2866" s="2">
        <v>92552000</v>
      </c>
      <c r="G2866" s="2">
        <v>94484000</v>
      </c>
      <c r="H2866" s="2">
        <v>97704000</v>
      </c>
      <c r="I2866" s="2">
        <v>100096000</v>
      </c>
      <c r="J2866" s="2">
        <v>101016000</v>
      </c>
      <c r="K2866" s="2">
        <v>101108000</v>
      </c>
      <c r="L2866" s="2">
        <v>100740000</v>
      </c>
      <c r="M2866" s="2">
        <v>100556000</v>
      </c>
      <c r="N2866" s="2">
        <v>101384000</v>
      </c>
      <c r="O2866" s="2">
        <v>102304000</v>
      </c>
      <c r="P2866" s="2">
        <v>103224000</v>
      </c>
      <c r="Q2866" s="2">
        <v>104604000</v>
      </c>
      <c r="R2866" s="2">
        <v>106444000</v>
      </c>
      <c r="S2866" s="2">
        <v>108284000</v>
      </c>
      <c r="T2866" s="2">
        <v>110032000</v>
      </c>
      <c r="U2866" s="2">
        <v>111780000</v>
      </c>
      <c r="V2866" s="2">
        <v>112884000</v>
      </c>
      <c r="W2866" s="2">
        <v>114540000</v>
      </c>
      <c r="X2866" s="2">
        <v>116196000</v>
      </c>
      <c r="Y2866" s="2">
        <v>117760000</v>
      </c>
      <c r="Z2866" s="2">
        <v>118864000</v>
      </c>
      <c r="AA2866" s="2">
        <v>119416000</v>
      </c>
      <c r="AB2866" s="2">
        <v>119508000</v>
      </c>
      <c r="AC2866" s="2">
        <v>120704000</v>
      </c>
      <c r="AD2866" s="2">
        <v>121348000</v>
      </c>
      <c r="AE2866" s="2">
        <v>121716000</v>
      </c>
      <c r="AF2866" s="2">
        <v>123188000</v>
      </c>
    </row>
    <row r="2867" spans="1:32">
      <c r="A2867" t="s">
        <v>8471</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8472</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8473</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8474</v>
      </c>
      <c r="B2870" t="s">
        <v>19</v>
      </c>
      <c r="C2870" s="2">
        <v>1228870000000</v>
      </c>
      <c r="D2870" s="2">
        <v>1104180000000</v>
      </c>
      <c r="E2870" s="2">
        <v>1158300000000</v>
      </c>
      <c r="F2870" s="2">
        <v>1272380000000</v>
      </c>
      <c r="G2870" s="2">
        <v>1346130000000</v>
      </c>
      <c r="H2870" s="2">
        <v>1409270000000</v>
      </c>
      <c r="I2870" s="2">
        <v>1443230000000</v>
      </c>
      <c r="J2870" s="2">
        <v>1446420000000</v>
      </c>
      <c r="K2870" s="2">
        <v>1429970000000</v>
      </c>
      <c r="L2870" s="2">
        <v>1407150000000</v>
      </c>
      <c r="M2870" s="2">
        <v>1386460000000</v>
      </c>
      <c r="N2870" s="2">
        <v>1370540000000</v>
      </c>
      <c r="O2870" s="2">
        <v>1356210000000</v>
      </c>
      <c r="P2870" s="2">
        <v>1346660000000</v>
      </c>
      <c r="Q2870" s="2">
        <v>1339230000000</v>
      </c>
      <c r="R2870" s="2">
        <v>1349320000000</v>
      </c>
      <c r="S2870" s="2">
        <v>1357810000000</v>
      </c>
      <c r="T2870" s="2">
        <v>1357810000000</v>
      </c>
      <c r="U2870" s="2">
        <v>1382740000000</v>
      </c>
      <c r="V2870" s="2">
        <v>1384340000000</v>
      </c>
      <c r="W2870" s="2">
        <v>1391760000000</v>
      </c>
      <c r="X2870" s="2">
        <v>1408740000000</v>
      </c>
      <c r="Y2870" s="2">
        <v>1432620000000</v>
      </c>
      <c r="Z2870" s="2">
        <v>1456500000000</v>
      </c>
      <c r="AA2870" s="2">
        <v>1470290000000</v>
      </c>
      <c r="AB2870" s="2">
        <v>1455970000000</v>
      </c>
      <c r="AC2870" s="2">
        <v>1476130000000</v>
      </c>
      <c r="AD2870" s="2">
        <v>1496820000000</v>
      </c>
      <c r="AE2870" s="2">
        <v>1516450000000</v>
      </c>
      <c r="AF2870" s="2">
        <v>1530250000000</v>
      </c>
    </row>
    <row r="2871" spans="1:32">
      <c r="A2871" t="s">
        <v>8475</v>
      </c>
      <c r="B2871" t="s">
        <v>19</v>
      </c>
      <c r="C2871" s="2">
        <v>132637000</v>
      </c>
      <c r="D2871" s="2">
        <v>119179000</v>
      </c>
      <c r="E2871" s="2">
        <v>125020000</v>
      </c>
      <c r="F2871" s="2">
        <v>137333000</v>
      </c>
      <c r="G2871" s="2">
        <v>145294000</v>
      </c>
      <c r="H2871" s="2">
        <v>152109000</v>
      </c>
      <c r="I2871" s="2">
        <v>155774000</v>
      </c>
      <c r="J2871" s="2">
        <v>156118000</v>
      </c>
      <c r="K2871" s="2">
        <v>154343000</v>
      </c>
      <c r="L2871" s="2">
        <v>151880000</v>
      </c>
      <c r="M2871" s="2">
        <v>149647000</v>
      </c>
      <c r="N2871" s="2">
        <v>147928000</v>
      </c>
      <c r="O2871" s="2">
        <v>146382000</v>
      </c>
      <c r="P2871" s="2">
        <v>145351000</v>
      </c>
      <c r="Q2871" s="2">
        <v>144549000</v>
      </c>
      <c r="R2871" s="2">
        <v>145638000</v>
      </c>
      <c r="S2871" s="2">
        <v>146554000</v>
      </c>
      <c r="T2871" s="2">
        <v>146554000</v>
      </c>
      <c r="U2871" s="2">
        <v>149246000</v>
      </c>
      <c r="V2871" s="2">
        <v>149417000</v>
      </c>
      <c r="W2871" s="2">
        <v>150219000</v>
      </c>
      <c r="X2871" s="2">
        <v>152052000</v>
      </c>
      <c r="Y2871" s="2">
        <v>154629000</v>
      </c>
      <c r="Z2871" s="2">
        <v>157206000</v>
      </c>
      <c r="AA2871" s="2">
        <v>158695000</v>
      </c>
      <c r="AB2871" s="2">
        <v>157149000</v>
      </c>
      <c r="AC2871" s="2">
        <v>159325000</v>
      </c>
      <c r="AD2871" s="2">
        <v>161559000</v>
      </c>
      <c r="AE2871" s="2">
        <v>163678000</v>
      </c>
      <c r="AF2871" s="2">
        <v>165167000</v>
      </c>
    </row>
    <row r="2872" spans="1:32">
      <c r="A2872" t="s">
        <v>8476</v>
      </c>
      <c r="B2872" t="s">
        <v>19</v>
      </c>
      <c r="C2872" s="2">
        <v>739383000</v>
      </c>
      <c r="D2872" s="2">
        <v>664359000</v>
      </c>
      <c r="E2872" s="2">
        <v>696923000</v>
      </c>
      <c r="F2872" s="2">
        <v>765561000</v>
      </c>
      <c r="G2872" s="2">
        <v>809937000</v>
      </c>
      <c r="H2872" s="2">
        <v>847928000</v>
      </c>
      <c r="I2872" s="2">
        <v>868360000</v>
      </c>
      <c r="J2872" s="2">
        <v>870275000</v>
      </c>
      <c r="K2872" s="2">
        <v>860379000</v>
      </c>
      <c r="L2872" s="2">
        <v>846651000</v>
      </c>
      <c r="M2872" s="2">
        <v>834200000</v>
      </c>
      <c r="N2872" s="2">
        <v>824623000</v>
      </c>
      <c r="O2872" s="2">
        <v>816003000</v>
      </c>
      <c r="P2872" s="2">
        <v>810256000</v>
      </c>
      <c r="Q2872" s="2">
        <v>805787000</v>
      </c>
      <c r="R2872" s="2">
        <v>811853000</v>
      </c>
      <c r="S2872" s="2">
        <v>816961000</v>
      </c>
      <c r="T2872" s="2">
        <v>816961000</v>
      </c>
      <c r="U2872" s="2">
        <v>831965000</v>
      </c>
      <c r="V2872" s="2">
        <v>832923000</v>
      </c>
      <c r="W2872" s="2">
        <v>837393000</v>
      </c>
      <c r="X2872" s="2">
        <v>847609000</v>
      </c>
      <c r="Y2872" s="2">
        <v>861975000</v>
      </c>
      <c r="Z2872" s="2">
        <v>876341000</v>
      </c>
      <c r="AA2872" s="2">
        <v>884642000</v>
      </c>
      <c r="AB2872" s="2">
        <v>876022000</v>
      </c>
      <c r="AC2872" s="2">
        <v>888153000</v>
      </c>
      <c r="AD2872" s="2">
        <v>900604000</v>
      </c>
      <c r="AE2872" s="2">
        <v>912416000</v>
      </c>
      <c r="AF2872" s="2">
        <v>920717000</v>
      </c>
    </row>
    <row r="2873" spans="1:32">
      <c r="A2873" t="s">
        <v>8477</v>
      </c>
      <c r="B2873" t="s">
        <v>19</v>
      </c>
      <c r="C2873" s="2">
        <v>1236950000</v>
      </c>
      <c r="D2873" s="2">
        <v>1111440000</v>
      </c>
      <c r="E2873" s="2">
        <v>1165920000</v>
      </c>
      <c r="F2873" s="2">
        <v>1280750000</v>
      </c>
      <c r="G2873" s="2">
        <v>1354990000</v>
      </c>
      <c r="H2873" s="2">
        <v>1418540000</v>
      </c>
      <c r="I2873" s="2">
        <v>1452720000</v>
      </c>
      <c r="J2873" s="2">
        <v>1455930000</v>
      </c>
      <c r="K2873" s="2">
        <v>1439370000</v>
      </c>
      <c r="L2873" s="2">
        <v>1416410000</v>
      </c>
      <c r="M2873" s="2">
        <v>1395580000</v>
      </c>
      <c r="N2873" s="2">
        <v>1379550000</v>
      </c>
      <c r="O2873" s="2">
        <v>1365130000</v>
      </c>
      <c r="P2873" s="2">
        <v>1355520000</v>
      </c>
      <c r="Q2873" s="2">
        <v>1348040000</v>
      </c>
      <c r="R2873" s="2">
        <v>1358190000</v>
      </c>
      <c r="S2873" s="2">
        <v>1366740000</v>
      </c>
      <c r="T2873" s="2">
        <v>1366740000</v>
      </c>
      <c r="U2873" s="2">
        <v>1391840000</v>
      </c>
      <c r="V2873" s="2">
        <v>1393440000</v>
      </c>
      <c r="W2873" s="2">
        <v>1400920000</v>
      </c>
      <c r="X2873" s="2">
        <v>1418010000</v>
      </c>
      <c r="Y2873" s="2">
        <v>1442040000</v>
      </c>
      <c r="Z2873" s="2">
        <v>1466080000</v>
      </c>
      <c r="AA2873" s="2">
        <v>1479960000</v>
      </c>
      <c r="AB2873" s="2">
        <v>1465540000</v>
      </c>
      <c r="AC2873" s="2">
        <v>1485840000</v>
      </c>
      <c r="AD2873" s="2">
        <v>1506670000</v>
      </c>
      <c r="AE2873" s="2">
        <v>1526430000</v>
      </c>
      <c r="AF2873" s="2">
        <v>1540320000</v>
      </c>
    </row>
    <row r="2874" spans="1:32">
      <c r="A2874" t="s">
        <v>8478</v>
      </c>
      <c r="B2874" t="s">
        <v>19</v>
      </c>
      <c r="C2874" s="2">
        <v>49608700</v>
      </c>
      <c r="D2874" s="2">
        <v>44575000</v>
      </c>
      <c r="E2874" s="2">
        <v>46759900</v>
      </c>
      <c r="F2874" s="2">
        <v>51365200</v>
      </c>
      <c r="G2874" s="2">
        <v>54342500</v>
      </c>
      <c r="H2874" s="2">
        <v>56891500</v>
      </c>
      <c r="I2874" s="2">
        <v>58262400</v>
      </c>
      <c r="J2874" s="2">
        <v>58390900</v>
      </c>
      <c r="K2874" s="2">
        <v>57726900</v>
      </c>
      <c r="L2874" s="2">
        <v>56805800</v>
      </c>
      <c r="M2874" s="2">
        <v>55970500</v>
      </c>
      <c r="N2874" s="2">
        <v>55327900</v>
      </c>
      <c r="O2874" s="2">
        <v>54749500</v>
      </c>
      <c r="P2874" s="2">
        <v>54364000</v>
      </c>
      <c r="Q2874" s="2">
        <v>54064100</v>
      </c>
      <c r="R2874" s="2">
        <v>54471100</v>
      </c>
      <c r="S2874" s="2">
        <v>54813800</v>
      </c>
      <c r="T2874" s="2">
        <v>54813800</v>
      </c>
      <c r="U2874" s="2">
        <v>55820500</v>
      </c>
      <c r="V2874" s="2">
        <v>55884800</v>
      </c>
      <c r="W2874" s="2">
        <v>56184700</v>
      </c>
      <c r="X2874" s="2">
        <v>56870100</v>
      </c>
      <c r="Y2874" s="2">
        <v>57834000</v>
      </c>
      <c r="Z2874" s="2">
        <v>58797900</v>
      </c>
      <c r="AA2874" s="2">
        <v>59354800</v>
      </c>
      <c r="AB2874" s="2">
        <v>58776500</v>
      </c>
      <c r="AC2874" s="2">
        <v>59590400</v>
      </c>
      <c r="AD2874" s="2">
        <v>60425800</v>
      </c>
      <c r="AE2874" s="2">
        <v>61218400</v>
      </c>
      <c r="AF2874" s="2">
        <v>61775300</v>
      </c>
    </row>
    <row r="2875" spans="1:32">
      <c r="A2875" t="s">
        <v>8479</v>
      </c>
      <c r="B2875" t="s">
        <v>19</v>
      </c>
      <c r="C2875" s="2">
        <v>46621100</v>
      </c>
      <c r="D2875" s="2">
        <v>41890500</v>
      </c>
      <c r="E2875" s="2">
        <v>43943800</v>
      </c>
      <c r="F2875" s="2">
        <v>48271700</v>
      </c>
      <c r="G2875" s="2">
        <v>51069800</v>
      </c>
      <c r="H2875" s="2">
        <v>53465300</v>
      </c>
      <c r="I2875" s="2">
        <v>54753600</v>
      </c>
      <c r="J2875" s="2">
        <v>54874400</v>
      </c>
      <c r="K2875" s="2">
        <v>54250400</v>
      </c>
      <c r="L2875" s="2">
        <v>53384800</v>
      </c>
      <c r="M2875" s="2">
        <v>52599700</v>
      </c>
      <c r="N2875" s="2">
        <v>51995800</v>
      </c>
      <c r="O2875" s="2">
        <v>51452300</v>
      </c>
      <c r="P2875" s="2">
        <v>51089900</v>
      </c>
      <c r="Q2875" s="2">
        <v>50808100</v>
      </c>
      <c r="R2875" s="2">
        <v>51190600</v>
      </c>
      <c r="S2875" s="2">
        <v>51512700</v>
      </c>
      <c r="T2875" s="2">
        <v>51512700</v>
      </c>
      <c r="U2875" s="2">
        <v>52458800</v>
      </c>
      <c r="V2875" s="2">
        <v>52519200</v>
      </c>
      <c r="W2875" s="2">
        <v>52801000</v>
      </c>
      <c r="X2875" s="2">
        <v>53445200</v>
      </c>
      <c r="Y2875" s="2">
        <v>54351000</v>
      </c>
      <c r="Z2875" s="2">
        <v>55256800</v>
      </c>
      <c r="AA2875" s="2">
        <v>55780200</v>
      </c>
      <c r="AB2875" s="2">
        <v>55236700</v>
      </c>
      <c r="AC2875" s="2">
        <v>56001700</v>
      </c>
      <c r="AD2875" s="2">
        <v>56786700</v>
      </c>
      <c r="AE2875" s="2">
        <v>57531500</v>
      </c>
      <c r="AF2875" s="2">
        <v>58054900</v>
      </c>
    </row>
    <row r="2876" spans="1:32">
      <c r="A2876" t="s">
        <v>8480</v>
      </c>
      <c r="B2876" t="s">
        <v>19</v>
      </c>
      <c r="C2876" s="2">
        <v>28787900</v>
      </c>
      <c r="D2876" s="2">
        <v>25866800</v>
      </c>
      <c r="E2876" s="2">
        <v>27134700</v>
      </c>
      <c r="F2876" s="2">
        <v>29807100</v>
      </c>
      <c r="G2876" s="2">
        <v>31534900</v>
      </c>
      <c r="H2876" s="2">
        <v>33014100</v>
      </c>
      <c r="I2876" s="2">
        <v>33809600</v>
      </c>
      <c r="J2876" s="2">
        <v>33884200</v>
      </c>
      <c r="K2876" s="2">
        <v>33498800</v>
      </c>
      <c r="L2876" s="2">
        <v>32964400</v>
      </c>
      <c r="M2876" s="2">
        <v>32479600</v>
      </c>
      <c r="N2876" s="2">
        <v>32106700</v>
      </c>
      <c r="O2876" s="2">
        <v>31771100</v>
      </c>
      <c r="P2876" s="2">
        <v>31547300</v>
      </c>
      <c r="Q2876" s="2">
        <v>31373300</v>
      </c>
      <c r="R2876" s="2">
        <v>31609500</v>
      </c>
      <c r="S2876" s="2">
        <v>31808400</v>
      </c>
      <c r="T2876" s="2">
        <v>31808400</v>
      </c>
      <c r="U2876" s="2">
        <v>32392600</v>
      </c>
      <c r="V2876" s="2">
        <v>32429900</v>
      </c>
      <c r="W2876" s="2">
        <v>32603900</v>
      </c>
      <c r="X2876" s="2">
        <v>33001600</v>
      </c>
      <c r="Y2876" s="2">
        <v>33561000</v>
      </c>
      <c r="Z2876" s="2">
        <v>34120400</v>
      </c>
      <c r="AA2876" s="2">
        <v>34443500</v>
      </c>
      <c r="AB2876" s="2">
        <v>34107900</v>
      </c>
      <c r="AC2876" s="2">
        <v>34580300</v>
      </c>
      <c r="AD2876" s="2">
        <v>35065000</v>
      </c>
      <c r="AE2876" s="2">
        <v>35524900</v>
      </c>
      <c r="AF2876" s="2">
        <v>35848100</v>
      </c>
    </row>
    <row r="2877" spans="1:32">
      <c r="A2877" t="s">
        <v>8481</v>
      </c>
      <c r="B2877" t="s">
        <v>19</v>
      </c>
      <c r="C2877" s="2">
        <v>2918160</v>
      </c>
      <c r="D2877" s="2">
        <v>2622060</v>
      </c>
      <c r="E2877" s="2">
        <v>2750580</v>
      </c>
      <c r="F2877" s="2">
        <v>3021480</v>
      </c>
      <c r="G2877" s="2">
        <v>3196620</v>
      </c>
      <c r="H2877" s="2">
        <v>3346560</v>
      </c>
      <c r="I2877" s="2">
        <v>3427200</v>
      </c>
      <c r="J2877" s="2">
        <v>3434760</v>
      </c>
      <c r="K2877" s="2">
        <v>3395700</v>
      </c>
      <c r="L2877" s="2">
        <v>3341520</v>
      </c>
      <c r="M2877" s="2">
        <v>3292380</v>
      </c>
      <c r="N2877" s="2">
        <v>3254580</v>
      </c>
      <c r="O2877" s="2">
        <v>3220560</v>
      </c>
      <c r="P2877" s="2">
        <v>3197880</v>
      </c>
      <c r="Q2877" s="2">
        <v>3180240</v>
      </c>
      <c r="R2877" s="2">
        <v>3204180</v>
      </c>
      <c r="S2877" s="2">
        <v>3224340</v>
      </c>
      <c r="T2877" s="2">
        <v>3224340</v>
      </c>
      <c r="U2877" s="2">
        <v>3283560</v>
      </c>
      <c r="V2877" s="2">
        <v>3287340</v>
      </c>
      <c r="W2877" s="2">
        <v>3304980</v>
      </c>
      <c r="X2877" s="2">
        <v>3345300</v>
      </c>
      <c r="Y2877" s="2">
        <v>3402000</v>
      </c>
      <c r="Z2877" s="2">
        <v>3458700</v>
      </c>
      <c r="AA2877" s="2">
        <v>3491460</v>
      </c>
      <c r="AB2877" s="2">
        <v>3457440</v>
      </c>
      <c r="AC2877" s="2">
        <v>3505320</v>
      </c>
      <c r="AD2877" s="2">
        <v>3554460</v>
      </c>
      <c r="AE2877" s="2">
        <v>3601080</v>
      </c>
      <c r="AF2877" s="2">
        <v>3633840</v>
      </c>
    </row>
    <row r="2878" spans="1:32">
      <c r="A2878" t="s">
        <v>8482</v>
      </c>
      <c r="B2878" t="s">
        <v>19</v>
      </c>
      <c r="C2878" s="2">
        <v>21307200</v>
      </c>
      <c r="D2878" s="2">
        <v>19145200</v>
      </c>
      <c r="E2878" s="2">
        <v>20083600</v>
      </c>
      <c r="F2878" s="2">
        <v>22061600</v>
      </c>
      <c r="G2878" s="2">
        <v>23340400</v>
      </c>
      <c r="H2878" s="2">
        <v>24435200</v>
      </c>
      <c r="I2878" s="2">
        <v>25024000</v>
      </c>
      <c r="J2878" s="2">
        <v>25079200</v>
      </c>
      <c r="K2878" s="2">
        <v>24794000</v>
      </c>
      <c r="L2878" s="2">
        <v>24398400</v>
      </c>
      <c r="M2878" s="2">
        <v>24039600</v>
      </c>
      <c r="N2878" s="2">
        <v>23763600</v>
      </c>
      <c r="O2878" s="2">
        <v>23515200</v>
      </c>
      <c r="P2878" s="2">
        <v>23349600</v>
      </c>
      <c r="Q2878" s="2">
        <v>23220800</v>
      </c>
      <c r="R2878" s="2">
        <v>23395600</v>
      </c>
      <c r="S2878" s="2">
        <v>23542800</v>
      </c>
      <c r="T2878" s="2">
        <v>23542800</v>
      </c>
      <c r="U2878" s="2">
        <v>23975200</v>
      </c>
      <c r="V2878" s="2">
        <v>24002800</v>
      </c>
      <c r="W2878" s="2">
        <v>24131600</v>
      </c>
      <c r="X2878" s="2">
        <v>24426000</v>
      </c>
      <c r="Y2878" s="2">
        <v>24840000</v>
      </c>
      <c r="Z2878" s="2">
        <v>25254000</v>
      </c>
      <c r="AA2878" s="2">
        <v>25493200</v>
      </c>
      <c r="AB2878" s="2">
        <v>25244800</v>
      </c>
      <c r="AC2878" s="2">
        <v>25594400</v>
      </c>
      <c r="AD2878" s="2">
        <v>25953200</v>
      </c>
      <c r="AE2878" s="2">
        <v>26293600</v>
      </c>
      <c r="AF2878" s="2">
        <v>26532800</v>
      </c>
    </row>
    <row r="2879" spans="1:32">
      <c r="A2879" t="s">
        <v>8483</v>
      </c>
      <c r="B2879" t="s">
        <v>19</v>
      </c>
      <c r="C2879" s="2">
        <v>26286600</v>
      </c>
      <c r="D2879" s="2">
        <v>23619400</v>
      </c>
      <c r="E2879" s="2">
        <v>24777000</v>
      </c>
      <c r="F2879" s="2">
        <v>27217300</v>
      </c>
      <c r="G2879" s="2">
        <v>28795000</v>
      </c>
      <c r="H2879" s="2">
        <v>30145600</v>
      </c>
      <c r="I2879" s="2">
        <v>30872000</v>
      </c>
      <c r="J2879" s="2">
        <v>30940100</v>
      </c>
      <c r="K2879" s="2">
        <v>30588200</v>
      </c>
      <c r="L2879" s="2">
        <v>30100200</v>
      </c>
      <c r="M2879" s="2">
        <v>29657600</v>
      </c>
      <c r="N2879" s="2">
        <v>29317000</v>
      </c>
      <c r="O2879" s="2">
        <v>29010600</v>
      </c>
      <c r="P2879" s="2">
        <v>28806300</v>
      </c>
      <c r="Q2879" s="2">
        <v>28647400</v>
      </c>
      <c r="R2879" s="2">
        <v>28863000</v>
      </c>
      <c r="S2879" s="2">
        <v>29044600</v>
      </c>
      <c r="T2879" s="2">
        <v>29044600</v>
      </c>
      <c r="U2879" s="2">
        <v>29578100</v>
      </c>
      <c r="V2879" s="2">
        <v>29612200</v>
      </c>
      <c r="W2879" s="2">
        <v>29771000</v>
      </c>
      <c r="X2879" s="2">
        <v>30134200</v>
      </c>
      <c r="Y2879" s="2">
        <v>30645000</v>
      </c>
      <c r="Z2879" s="2">
        <v>31155800</v>
      </c>
      <c r="AA2879" s="2">
        <v>31450800</v>
      </c>
      <c r="AB2879" s="2">
        <v>31144400</v>
      </c>
      <c r="AC2879" s="2">
        <v>31575700</v>
      </c>
      <c r="AD2879" s="2">
        <v>32018300</v>
      </c>
      <c r="AE2879" s="2">
        <v>32438300</v>
      </c>
      <c r="AF2879" s="2">
        <v>32733400</v>
      </c>
    </row>
    <row r="2880" spans="1:32">
      <c r="A2880" t="s">
        <v>8484</v>
      </c>
      <c r="B2880" t="s">
        <v>19</v>
      </c>
      <c r="C2880" s="2">
        <v>1852800</v>
      </c>
      <c r="D2880" s="2">
        <v>1664800</v>
      </c>
      <c r="E2880" s="2">
        <v>1746400</v>
      </c>
      <c r="F2880" s="2">
        <v>1918400</v>
      </c>
      <c r="G2880" s="2">
        <v>2029600</v>
      </c>
      <c r="H2880" s="2">
        <v>2124800</v>
      </c>
      <c r="I2880" s="2">
        <v>2176000</v>
      </c>
      <c r="J2880" s="2">
        <v>2180800</v>
      </c>
      <c r="K2880" s="2">
        <v>2156000</v>
      </c>
      <c r="L2880" s="2">
        <v>2121600</v>
      </c>
      <c r="M2880" s="2">
        <v>2090400</v>
      </c>
      <c r="N2880" s="2">
        <v>2066400</v>
      </c>
      <c r="O2880" s="2">
        <v>2044800</v>
      </c>
      <c r="P2880" s="2">
        <v>2030400</v>
      </c>
      <c r="Q2880" s="2">
        <v>2019200</v>
      </c>
      <c r="R2880" s="2">
        <v>2034400</v>
      </c>
      <c r="S2880" s="2">
        <v>2047200</v>
      </c>
      <c r="T2880" s="2">
        <v>2047200</v>
      </c>
      <c r="U2880" s="2">
        <v>2084800</v>
      </c>
      <c r="V2880" s="2">
        <v>2087200</v>
      </c>
      <c r="W2880" s="2">
        <v>2098400</v>
      </c>
      <c r="X2880" s="2">
        <v>2124000</v>
      </c>
      <c r="Y2880" s="2">
        <v>2160000</v>
      </c>
      <c r="Z2880" s="2">
        <v>2196000</v>
      </c>
      <c r="AA2880" s="2">
        <v>2216800</v>
      </c>
      <c r="AB2880" s="2">
        <v>2195200</v>
      </c>
      <c r="AC2880" s="2">
        <v>2225600</v>
      </c>
      <c r="AD2880" s="2">
        <v>2256800</v>
      </c>
      <c r="AE2880" s="2">
        <v>2286400</v>
      </c>
      <c r="AF2880" s="2">
        <v>2307200</v>
      </c>
    </row>
    <row r="2881" spans="1:32">
      <c r="A2881" t="s">
        <v>8485</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8486</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8487</v>
      </c>
      <c r="B2883" t="s">
        <v>19</v>
      </c>
      <c r="C2883" s="2">
        <v>178797000</v>
      </c>
      <c r="D2883" s="2">
        <v>181374000</v>
      </c>
      <c r="E2883" s="2">
        <v>176277000</v>
      </c>
      <c r="F2883" s="2">
        <v>177938000</v>
      </c>
      <c r="G2883" s="2">
        <v>180744000</v>
      </c>
      <c r="H2883" s="2">
        <v>183379000</v>
      </c>
      <c r="I2883" s="2">
        <v>185211000</v>
      </c>
      <c r="J2883" s="2">
        <v>185956000</v>
      </c>
      <c r="K2883" s="2">
        <v>185555000</v>
      </c>
      <c r="L2883" s="2">
        <v>184638000</v>
      </c>
      <c r="M2883" s="2">
        <v>182863000</v>
      </c>
      <c r="N2883" s="2">
        <v>182863000</v>
      </c>
      <c r="O2883" s="2">
        <v>185097000</v>
      </c>
      <c r="P2883" s="2">
        <v>187617000</v>
      </c>
      <c r="Q2883" s="2">
        <v>190480000</v>
      </c>
      <c r="R2883" s="2">
        <v>193973000</v>
      </c>
      <c r="S2883" s="2">
        <v>197639000</v>
      </c>
      <c r="T2883" s="2">
        <v>201247000</v>
      </c>
      <c r="U2883" s="2">
        <v>205828000</v>
      </c>
      <c r="V2883" s="2">
        <v>209780000</v>
      </c>
      <c r="W2883" s="2">
        <v>214075000</v>
      </c>
      <c r="X2883" s="2">
        <v>218485000</v>
      </c>
      <c r="Y2883" s="2">
        <v>223410000</v>
      </c>
      <c r="Z2883" s="2">
        <v>228278000</v>
      </c>
      <c r="AA2883" s="2">
        <v>232688000</v>
      </c>
      <c r="AB2883" s="2">
        <v>236468000</v>
      </c>
      <c r="AC2883" s="2">
        <v>241565000</v>
      </c>
      <c r="AD2883" s="2">
        <v>246662000</v>
      </c>
      <c r="AE2883" s="2">
        <v>251702000</v>
      </c>
      <c r="AF2883" s="2">
        <v>257429000</v>
      </c>
    </row>
    <row r="2884" spans="1:32">
      <c r="A2884" t="s">
        <v>8488</v>
      </c>
      <c r="B2884" t="s">
        <v>19</v>
      </c>
      <c r="C2884" s="2">
        <v>996698000</v>
      </c>
      <c r="D2884" s="2">
        <v>1011060000</v>
      </c>
      <c r="E2884" s="2">
        <v>982651000</v>
      </c>
      <c r="F2884" s="2">
        <v>991910000</v>
      </c>
      <c r="G2884" s="2">
        <v>1007550000</v>
      </c>
      <c r="H2884" s="2">
        <v>1022240000</v>
      </c>
      <c r="I2884" s="2">
        <v>1032450000</v>
      </c>
      <c r="J2884" s="2">
        <v>1036600000</v>
      </c>
      <c r="K2884" s="2">
        <v>1034370000</v>
      </c>
      <c r="L2884" s="2">
        <v>1029260000</v>
      </c>
      <c r="M2884" s="2">
        <v>1019370000</v>
      </c>
      <c r="N2884" s="2">
        <v>1019370000</v>
      </c>
      <c r="O2884" s="2">
        <v>1031820000</v>
      </c>
      <c r="P2884" s="2">
        <v>1045860000</v>
      </c>
      <c r="Q2884" s="2">
        <v>1061830000</v>
      </c>
      <c r="R2884" s="2">
        <v>1081300000</v>
      </c>
      <c r="S2884" s="2">
        <v>1101730000</v>
      </c>
      <c r="T2884" s="2">
        <v>1121840000</v>
      </c>
      <c r="U2884" s="2">
        <v>1147380000</v>
      </c>
      <c r="V2884" s="2">
        <v>1169410000</v>
      </c>
      <c r="W2884" s="2">
        <v>1193360000</v>
      </c>
      <c r="X2884" s="2">
        <v>1217940000</v>
      </c>
      <c r="Y2884" s="2">
        <v>1245390000</v>
      </c>
      <c r="Z2884" s="2">
        <v>1272530000</v>
      </c>
      <c r="AA2884" s="2">
        <v>1297110000</v>
      </c>
      <c r="AB2884" s="2">
        <v>1318180000</v>
      </c>
      <c r="AC2884" s="2">
        <v>1346600000</v>
      </c>
      <c r="AD2884" s="2">
        <v>1375010000</v>
      </c>
      <c r="AE2884" s="2">
        <v>1403100000</v>
      </c>
      <c r="AF2884" s="2">
        <v>1435030000</v>
      </c>
    </row>
    <row r="2885" spans="1:32">
      <c r="A2885" t="s">
        <v>8489</v>
      </c>
      <c r="B2885" t="s">
        <v>19</v>
      </c>
      <c r="C2885" s="2">
        <v>1667430000</v>
      </c>
      <c r="D2885" s="2">
        <v>1691460000</v>
      </c>
      <c r="E2885" s="2">
        <v>1643930000</v>
      </c>
      <c r="F2885" s="2">
        <v>1659420000</v>
      </c>
      <c r="G2885" s="2">
        <v>1685590000</v>
      </c>
      <c r="H2885" s="2">
        <v>1710160000</v>
      </c>
      <c r="I2885" s="2">
        <v>1727250000</v>
      </c>
      <c r="J2885" s="2">
        <v>1734190000</v>
      </c>
      <c r="K2885" s="2">
        <v>1730450000</v>
      </c>
      <c r="L2885" s="2">
        <v>1721910000</v>
      </c>
      <c r="M2885" s="2">
        <v>1705350000</v>
      </c>
      <c r="N2885" s="2">
        <v>1705350000</v>
      </c>
      <c r="O2885" s="2">
        <v>1726180000</v>
      </c>
      <c r="P2885" s="2">
        <v>1749680000</v>
      </c>
      <c r="Q2885" s="2">
        <v>1776380000</v>
      </c>
      <c r="R2885" s="2">
        <v>1808960000</v>
      </c>
      <c r="S2885" s="2">
        <v>1843140000</v>
      </c>
      <c r="T2885" s="2">
        <v>1876790000</v>
      </c>
      <c r="U2885" s="2">
        <v>1919520000</v>
      </c>
      <c r="V2885" s="2">
        <v>1956370000</v>
      </c>
      <c r="W2885" s="2">
        <v>1996430000</v>
      </c>
      <c r="X2885" s="2">
        <v>2037550000</v>
      </c>
      <c r="Y2885" s="2">
        <v>2083490000</v>
      </c>
      <c r="Z2885" s="2">
        <v>2128880000</v>
      </c>
      <c r="AA2885" s="2">
        <v>2170010000</v>
      </c>
      <c r="AB2885" s="2">
        <v>2205260000</v>
      </c>
      <c r="AC2885" s="2">
        <v>2252790000</v>
      </c>
      <c r="AD2885" s="2">
        <v>2300330000</v>
      </c>
      <c r="AE2885" s="2">
        <v>2347330000</v>
      </c>
      <c r="AF2885" s="2">
        <v>2400730000</v>
      </c>
    </row>
    <row r="2886" spans="1:32">
      <c r="A2886" t="s">
        <v>8490</v>
      </c>
      <c r="B2886" t="s">
        <v>19</v>
      </c>
      <c r="C2886" s="2">
        <v>66873200</v>
      </c>
      <c r="D2886" s="2">
        <v>67837100</v>
      </c>
      <c r="E2886" s="2">
        <v>65930800</v>
      </c>
      <c r="F2886" s="2">
        <v>66551900</v>
      </c>
      <c r="G2886" s="2">
        <v>67601500</v>
      </c>
      <c r="H2886" s="2">
        <v>68586800</v>
      </c>
      <c r="I2886" s="2">
        <v>69272300</v>
      </c>
      <c r="J2886" s="2">
        <v>69550700</v>
      </c>
      <c r="K2886" s="2">
        <v>69400800</v>
      </c>
      <c r="L2886" s="2">
        <v>69058100</v>
      </c>
      <c r="M2886" s="2">
        <v>68394100</v>
      </c>
      <c r="N2886" s="2">
        <v>68394100</v>
      </c>
      <c r="O2886" s="2">
        <v>69229400</v>
      </c>
      <c r="P2886" s="2">
        <v>70171900</v>
      </c>
      <c r="Q2886" s="2">
        <v>71242900</v>
      </c>
      <c r="R2886" s="2">
        <v>72549500</v>
      </c>
      <c r="S2886" s="2">
        <v>73920400</v>
      </c>
      <c r="T2886" s="2">
        <v>75269900</v>
      </c>
      <c r="U2886" s="2">
        <v>76983500</v>
      </c>
      <c r="V2886" s="2">
        <v>78461500</v>
      </c>
      <c r="W2886" s="2">
        <v>80068000</v>
      </c>
      <c r="X2886" s="2">
        <v>81717300</v>
      </c>
      <c r="Y2886" s="2">
        <v>83559400</v>
      </c>
      <c r="Z2886" s="2">
        <v>85380100</v>
      </c>
      <c r="AA2886" s="2">
        <v>87029500</v>
      </c>
      <c r="AB2886" s="2">
        <v>88443200</v>
      </c>
      <c r="AC2886" s="2">
        <v>90349600</v>
      </c>
      <c r="AD2886" s="2">
        <v>92255900</v>
      </c>
      <c r="AE2886" s="2">
        <v>94140900</v>
      </c>
      <c r="AF2886" s="2">
        <v>96282900</v>
      </c>
    </row>
    <row r="2887" spans="1:32">
      <c r="A2887" t="s">
        <v>8491</v>
      </c>
      <c r="B2887" t="s">
        <v>19</v>
      </c>
      <c r="C2887" s="2">
        <v>62845900</v>
      </c>
      <c r="D2887" s="2">
        <v>63751700</v>
      </c>
      <c r="E2887" s="2">
        <v>61960100</v>
      </c>
      <c r="F2887" s="2">
        <v>62543900</v>
      </c>
      <c r="G2887" s="2">
        <v>63530300</v>
      </c>
      <c r="H2887" s="2">
        <v>64456300</v>
      </c>
      <c r="I2887" s="2">
        <v>65100400</v>
      </c>
      <c r="J2887" s="2">
        <v>65362100</v>
      </c>
      <c r="K2887" s="2">
        <v>65221200</v>
      </c>
      <c r="L2887" s="2">
        <v>64899100</v>
      </c>
      <c r="M2887" s="2">
        <v>64275100</v>
      </c>
      <c r="N2887" s="2">
        <v>64275100</v>
      </c>
      <c r="O2887" s="2">
        <v>65060200</v>
      </c>
      <c r="P2887" s="2">
        <v>65945900</v>
      </c>
      <c r="Q2887" s="2">
        <v>66952400</v>
      </c>
      <c r="R2887" s="2">
        <v>68180300</v>
      </c>
      <c r="S2887" s="2">
        <v>69468600</v>
      </c>
      <c r="T2887" s="2">
        <v>70736800</v>
      </c>
      <c r="U2887" s="2">
        <v>72347200</v>
      </c>
      <c r="V2887" s="2">
        <v>73736200</v>
      </c>
      <c r="W2887" s="2">
        <v>75245900</v>
      </c>
      <c r="X2887" s="2">
        <v>76795900</v>
      </c>
      <c r="Y2887" s="2">
        <v>78527100</v>
      </c>
      <c r="Z2887" s="2">
        <v>80238200</v>
      </c>
      <c r="AA2887" s="2">
        <v>81788200</v>
      </c>
      <c r="AB2887" s="2">
        <v>83116800</v>
      </c>
      <c r="AC2887" s="2">
        <v>84908300</v>
      </c>
      <c r="AD2887" s="2">
        <v>86699900</v>
      </c>
      <c r="AE2887" s="2">
        <v>88471300</v>
      </c>
      <c r="AF2887" s="2">
        <v>90484300</v>
      </c>
    </row>
    <row r="2888" spans="1:32">
      <c r="A2888" t="s">
        <v>8492</v>
      </c>
      <c r="B2888" t="s">
        <v>19</v>
      </c>
      <c r="C2888" s="2">
        <v>38806500</v>
      </c>
      <c r="D2888" s="2">
        <v>39365800</v>
      </c>
      <c r="E2888" s="2">
        <v>38259500</v>
      </c>
      <c r="F2888" s="2">
        <v>38620000</v>
      </c>
      <c r="G2888" s="2">
        <v>39229100</v>
      </c>
      <c r="H2888" s="2">
        <v>39800900</v>
      </c>
      <c r="I2888" s="2">
        <v>40198600</v>
      </c>
      <c r="J2888" s="2">
        <v>40360200</v>
      </c>
      <c r="K2888" s="2">
        <v>40273200</v>
      </c>
      <c r="L2888" s="2">
        <v>40074300</v>
      </c>
      <c r="M2888" s="2">
        <v>39689000</v>
      </c>
      <c r="N2888" s="2">
        <v>39689000</v>
      </c>
      <c r="O2888" s="2">
        <v>40173800</v>
      </c>
      <c r="P2888" s="2">
        <v>40720700</v>
      </c>
      <c r="Q2888" s="2">
        <v>41342200</v>
      </c>
      <c r="R2888" s="2">
        <v>42100400</v>
      </c>
      <c r="S2888" s="2">
        <v>42895900</v>
      </c>
      <c r="T2888" s="2">
        <v>43679000</v>
      </c>
      <c r="U2888" s="2">
        <v>44673400</v>
      </c>
      <c r="V2888" s="2">
        <v>45531100</v>
      </c>
      <c r="W2888" s="2">
        <v>46463300</v>
      </c>
      <c r="X2888" s="2">
        <v>47420400</v>
      </c>
      <c r="Y2888" s="2">
        <v>48489400</v>
      </c>
      <c r="Z2888" s="2">
        <v>49546000</v>
      </c>
      <c r="AA2888" s="2">
        <v>50503100</v>
      </c>
      <c r="AB2888" s="2">
        <v>51323500</v>
      </c>
      <c r="AC2888" s="2">
        <v>52429700</v>
      </c>
      <c r="AD2888" s="2">
        <v>53536000</v>
      </c>
      <c r="AE2888" s="2">
        <v>54629800</v>
      </c>
      <c r="AF2888" s="2">
        <v>55872800</v>
      </c>
    </row>
    <row r="2889" spans="1:32">
      <c r="A2889" t="s">
        <v>8493</v>
      </c>
      <c r="B2889" t="s">
        <v>19</v>
      </c>
      <c r="C2889" s="2">
        <v>3933720</v>
      </c>
      <c r="D2889" s="2">
        <v>3990420</v>
      </c>
      <c r="E2889" s="2">
        <v>3878280</v>
      </c>
      <c r="F2889" s="2">
        <v>3914820</v>
      </c>
      <c r="G2889" s="2">
        <v>3976560</v>
      </c>
      <c r="H2889" s="2">
        <v>4034520</v>
      </c>
      <c r="I2889" s="2">
        <v>4074840</v>
      </c>
      <c r="J2889" s="2">
        <v>4091220</v>
      </c>
      <c r="K2889" s="2">
        <v>4082400</v>
      </c>
      <c r="L2889" s="2">
        <v>4062240</v>
      </c>
      <c r="M2889" s="2">
        <v>4023180</v>
      </c>
      <c r="N2889" s="2">
        <v>4023180</v>
      </c>
      <c r="O2889" s="2">
        <v>4072320</v>
      </c>
      <c r="P2889" s="2">
        <v>4127760</v>
      </c>
      <c r="Q2889" s="2">
        <v>4190760</v>
      </c>
      <c r="R2889" s="2">
        <v>4267620</v>
      </c>
      <c r="S2889" s="2">
        <v>4348260</v>
      </c>
      <c r="T2889" s="2">
        <v>4427640</v>
      </c>
      <c r="U2889" s="2">
        <v>4528440</v>
      </c>
      <c r="V2889" s="2">
        <v>4615380</v>
      </c>
      <c r="W2889" s="2">
        <v>4709880</v>
      </c>
      <c r="X2889" s="2">
        <v>4806900</v>
      </c>
      <c r="Y2889" s="2">
        <v>4915260</v>
      </c>
      <c r="Z2889" s="2">
        <v>5022360</v>
      </c>
      <c r="AA2889" s="2">
        <v>5119380</v>
      </c>
      <c r="AB2889" s="2">
        <v>5202540</v>
      </c>
      <c r="AC2889" s="2">
        <v>5314680</v>
      </c>
      <c r="AD2889" s="2">
        <v>5426820</v>
      </c>
      <c r="AE2889" s="2">
        <v>5537700</v>
      </c>
      <c r="AF2889" s="2">
        <v>5663700</v>
      </c>
    </row>
    <row r="2890" spans="1:32">
      <c r="A2890" t="s">
        <v>8494</v>
      </c>
      <c r="B2890" t="s">
        <v>19</v>
      </c>
      <c r="C2890" s="2">
        <v>28722400</v>
      </c>
      <c r="D2890" s="2">
        <v>29136400</v>
      </c>
      <c r="E2890" s="2">
        <v>28317600</v>
      </c>
      <c r="F2890" s="2">
        <v>28584400</v>
      </c>
      <c r="G2890" s="2">
        <v>29035200</v>
      </c>
      <c r="H2890" s="2">
        <v>29458400</v>
      </c>
      <c r="I2890" s="2">
        <v>29752800</v>
      </c>
      <c r="J2890" s="2">
        <v>29872400</v>
      </c>
      <c r="K2890" s="2">
        <v>29808000</v>
      </c>
      <c r="L2890" s="2">
        <v>29660800</v>
      </c>
      <c r="M2890" s="2">
        <v>29375600</v>
      </c>
      <c r="N2890" s="2">
        <v>29375600</v>
      </c>
      <c r="O2890" s="2">
        <v>29734400</v>
      </c>
      <c r="P2890" s="2">
        <v>30139200</v>
      </c>
      <c r="Q2890" s="2">
        <v>30599200</v>
      </c>
      <c r="R2890" s="2">
        <v>31160400</v>
      </c>
      <c r="S2890" s="2">
        <v>31749200</v>
      </c>
      <c r="T2890" s="2">
        <v>32328800</v>
      </c>
      <c r="U2890" s="2">
        <v>33064800</v>
      </c>
      <c r="V2890" s="2">
        <v>33699600</v>
      </c>
      <c r="W2890" s="2">
        <v>34389600</v>
      </c>
      <c r="X2890" s="2">
        <v>35098000</v>
      </c>
      <c r="Y2890" s="2">
        <v>35889200</v>
      </c>
      <c r="Z2890" s="2">
        <v>36671200</v>
      </c>
      <c r="AA2890" s="2">
        <v>37379600</v>
      </c>
      <c r="AB2890" s="2">
        <v>37986800</v>
      </c>
      <c r="AC2890" s="2">
        <v>38805600</v>
      </c>
      <c r="AD2890" s="2">
        <v>39624400</v>
      </c>
      <c r="AE2890" s="2">
        <v>40434000</v>
      </c>
      <c r="AF2890" s="2">
        <v>41354000</v>
      </c>
    </row>
    <row r="2891" spans="1:32">
      <c r="A2891" t="s">
        <v>8495</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8496</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8497</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8498</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8499</v>
      </c>
      <c r="B2895" t="s">
        <v>19</v>
      </c>
      <c r="C2895" s="2">
        <v>292993000</v>
      </c>
      <c r="D2895" s="2">
        <v>282799000</v>
      </c>
      <c r="E2895" s="2">
        <v>279878000</v>
      </c>
      <c r="F2895" s="2">
        <v>286636000</v>
      </c>
      <c r="G2895" s="2">
        <v>292363000</v>
      </c>
      <c r="H2895" s="2">
        <v>305707000</v>
      </c>
      <c r="I2895" s="2">
        <v>316245000</v>
      </c>
      <c r="J2895" s="2">
        <v>319338000</v>
      </c>
      <c r="K2895" s="2">
        <v>318822000</v>
      </c>
      <c r="L2895" s="2">
        <v>317619000</v>
      </c>
      <c r="M2895" s="2">
        <v>317448000</v>
      </c>
      <c r="N2895" s="2">
        <v>319910000</v>
      </c>
      <c r="O2895" s="2">
        <v>322144000</v>
      </c>
      <c r="P2895" s="2">
        <v>325065000</v>
      </c>
      <c r="Q2895" s="2">
        <v>328844000</v>
      </c>
      <c r="R2895" s="2">
        <v>334113000</v>
      </c>
      <c r="S2895" s="2">
        <v>338695000</v>
      </c>
      <c r="T2895" s="2">
        <v>342016000</v>
      </c>
      <c r="U2895" s="2">
        <v>347973000</v>
      </c>
      <c r="V2895" s="2">
        <v>350607000</v>
      </c>
      <c r="W2895" s="2">
        <v>354501000</v>
      </c>
      <c r="X2895" s="2">
        <v>359541000</v>
      </c>
      <c r="Y2895" s="2">
        <v>364409000</v>
      </c>
      <c r="Z2895" s="2">
        <v>368532000</v>
      </c>
      <c r="AA2895" s="2">
        <v>371568000</v>
      </c>
      <c r="AB2895" s="2">
        <v>373171000</v>
      </c>
      <c r="AC2895" s="2">
        <v>378555000</v>
      </c>
      <c r="AD2895" s="2">
        <v>383652000</v>
      </c>
      <c r="AE2895" s="2">
        <v>387661000</v>
      </c>
      <c r="AF2895" s="2">
        <v>392185000</v>
      </c>
    </row>
    <row r="2896" spans="1:32">
      <c r="A2896" t="s">
        <v>8500</v>
      </c>
      <c r="B2896" t="s">
        <v>19</v>
      </c>
      <c r="C2896" s="2">
        <v>1633280000</v>
      </c>
      <c r="D2896" s="2">
        <v>1576460000</v>
      </c>
      <c r="E2896" s="2">
        <v>1560170000</v>
      </c>
      <c r="F2896" s="2">
        <v>1597850000</v>
      </c>
      <c r="G2896" s="2">
        <v>1629770000</v>
      </c>
      <c r="H2896" s="2">
        <v>1704160000</v>
      </c>
      <c r="I2896" s="2">
        <v>1762900000</v>
      </c>
      <c r="J2896" s="2">
        <v>1780140000</v>
      </c>
      <c r="K2896" s="2">
        <v>1777260000</v>
      </c>
      <c r="L2896" s="2">
        <v>1770560000</v>
      </c>
      <c r="M2896" s="2">
        <v>1769600000</v>
      </c>
      <c r="N2896" s="2">
        <v>1783330000</v>
      </c>
      <c r="O2896" s="2">
        <v>1795780000</v>
      </c>
      <c r="P2896" s="2">
        <v>1812060000</v>
      </c>
      <c r="Q2896" s="2">
        <v>1833130000</v>
      </c>
      <c r="R2896" s="2">
        <v>1862500000</v>
      </c>
      <c r="S2896" s="2">
        <v>1888040000</v>
      </c>
      <c r="T2896" s="2">
        <v>1906560000</v>
      </c>
      <c r="U2896" s="2">
        <v>1939760000</v>
      </c>
      <c r="V2896" s="2">
        <v>1954450000</v>
      </c>
      <c r="W2896" s="2">
        <v>1976160000</v>
      </c>
      <c r="X2896" s="2">
        <v>2004250000</v>
      </c>
      <c r="Y2896" s="2">
        <v>2031390000</v>
      </c>
      <c r="Z2896" s="2">
        <v>2054370000</v>
      </c>
      <c r="AA2896" s="2">
        <v>2071290000</v>
      </c>
      <c r="AB2896" s="2">
        <v>2080230000</v>
      </c>
      <c r="AC2896" s="2">
        <v>2110240000</v>
      </c>
      <c r="AD2896" s="2">
        <v>2138660000</v>
      </c>
      <c r="AE2896" s="2">
        <v>2161000000</v>
      </c>
      <c r="AF2896" s="2">
        <v>2186220000</v>
      </c>
    </row>
    <row r="2897" spans="1:32">
      <c r="A2897" t="s">
        <v>8501</v>
      </c>
      <c r="B2897" t="s">
        <v>19</v>
      </c>
      <c r="C2897" s="2">
        <v>2732400000</v>
      </c>
      <c r="D2897" s="2">
        <v>2637340000</v>
      </c>
      <c r="E2897" s="2">
        <v>2610100000</v>
      </c>
      <c r="F2897" s="2">
        <v>2673120000</v>
      </c>
      <c r="G2897" s="2">
        <v>2726530000</v>
      </c>
      <c r="H2897" s="2">
        <v>2850970000</v>
      </c>
      <c r="I2897" s="2">
        <v>2949240000</v>
      </c>
      <c r="J2897" s="2">
        <v>2978090000</v>
      </c>
      <c r="K2897" s="2">
        <v>2973280000</v>
      </c>
      <c r="L2897" s="2">
        <v>2962060000</v>
      </c>
      <c r="M2897" s="2">
        <v>2960460000</v>
      </c>
      <c r="N2897" s="2">
        <v>2983430000</v>
      </c>
      <c r="O2897" s="2">
        <v>3004260000</v>
      </c>
      <c r="P2897" s="2">
        <v>3031490000</v>
      </c>
      <c r="Q2897" s="2">
        <v>3066740000</v>
      </c>
      <c r="R2897" s="2">
        <v>3115880000</v>
      </c>
      <c r="S2897" s="2">
        <v>3158610000</v>
      </c>
      <c r="T2897" s="2">
        <v>3189590000</v>
      </c>
      <c r="U2897" s="2">
        <v>3245130000</v>
      </c>
      <c r="V2897" s="2">
        <v>3269700000</v>
      </c>
      <c r="W2897" s="2">
        <v>3306020000</v>
      </c>
      <c r="X2897" s="2">
        <v>3353020000</v>
      </c>
      <c r="Y2897" s="2">
        <v>3398410000</v>
      </c>
      <c r="Z2897" s="2">
        <v>3436870000</v>
      </c>
      <c r="AA2897" s="2">
        <v>3465180000</v>
      </c>
      <c r="AB2897" s="2">
        <v>3480130000</v>
      </c>
      <c r="AC2897" s="2">
        <v>3530330000</v>
      </c>
      <c r="AD2897" s="2">
        <v>3577870000</v>
      </c>
      <c r="AE2897" s="2">
        <v>3615260000</v>
      </c>
      <c r="AF2897" s="2">
        <v>3657450000</v>
      </c>
    </row>
    <row r="2898" spans="1:32">
      <c r="A2898" t="s">
        <v>8502</v>
      </c>
      <c r="B2898" t="s">
        <v>19</v>
      </c>
      <c r="C2898" s="2">
        <v>109585000</v>
      </c>
      <c r="D2898" s="2">
        <v>105772000</v>
      </c>
      <c r="E2898" s="2">
        <v>104680000</v>
      </c>
      <c r="F2898" s="2">
        <v>107207000</v>
      </c>
      <c r="G2898" s="2">
        <v>109349000</v>
      </c>
      <c r="H2898" s="2">
        <v>114340000</v>
      </c>
      <c r="I2898" s="2">
        <v>118281000</v>
      </c>
      <c r="J2898" s="2">
        <v>119438000</v>
      </c>
      <c r="K2898" s="2">
        <v>119245000</v>
      </c>
      <c r="L2898" s="2">
        <v>118795000</v>
      </c>
      <c r="M2898" s="2">
        <v>118731000</v>
      </c>
      <c r="N2898" s="2">
        <v>119652000</v>
      </c>
      <c r="O2898" s="2">
        <v>120488000</v>
      </c>
      <c r="P2898" s="2">
        <v>121580000</v>
      </c>
      <c r="Q2898" s="2">
        <v>122994000</v>
      </c>
      <c r="R2898" s="2">
        <v>124964000</v>
      </c>
      <c r="S2898" s="2">
        <v>126678000</v>
      </c>
      <c r="T2898" s="2">
        <v>127920000</v>
      </c>
      <c r="U2898" s="2">
        <v>130148000</v>
      </c>
      <c r="V2898" s="2">
        <v>131133000</v>
      </c>
      <c r="W2898" s="2">
        <v>132590000</v>
      </c>
      <c r="X2898" s="2">
        <v>134475000</v>
      </c>
      <c r="Y2898" s="2">
        <v>136295000</v>
      </c>
      <c r="Z2898" s="2">
        <v>137838000</v>
      </c>
      <c r="AA2898" s="2">
        <v>138973000</v>
      </c>
      <c r="AB2898" s="2">
        <v>139573000</v>
      </c>
      <c r="AC2898" s="2">
        <v>141586000</v>
      </c>
      <c r="AD2898" s="2">
        <v>143493000</v>
      </c>
      <c r="AE2898" s="2">
        <v>144992000</v>
      </c>
      <c r="AF2898" s="2">
        <v>146684000</v>
      </c>
    </row>
    <row r="2899" spans="1:32">
      <c r="A2899" t="s">
        <v>8503</v>
      </c>
      <c r="B2899" t="s">
        <v>19</v>
      </c>
      <c r="C2899" s="2">
        <v>102985000</v>
      </c>
      <c r="D2899" s="2">
        <v>99401900</v>
      </c>
      <c r="E2899" s="2">
        <v>98375300</v>
      </c>
      <c r="F2899" s="2">
        <v>100751000</v>
      </c>
      <c r="G2899" s="2">
        <v>102764000</v>
      </c>
      <c r="H2899" s="2">
        <v>107454000</v>
      </c>
      <c r="I2899" s="2">
        <v>111158000</v>
      </c>
      <c r="J2899" s="2">
        <v>112245000</v>
      </c>
      <c r="K2899" s="2">
        <v>112064000</v>
      </c>
      <c r="L2899" s="2">
        <v>111641000</v>
      </c>
      <c r="M2899" s="2">
        <v>111581000</v>
      </c>
      <c r="N2899" s="2">
        <v>112446000</v>
      </c>
      <c r="O2899" s="2">
        <v>113231000</v>
      </c>
      <c r="P2899" s="2">
        <v>114258000</v>
      </c>
      <c r="Q2899" s="2">
        <v>115586000</v>
      </c>
      <c r="R2899" s="2">
        <v>117438000</v>
      </c>
      <c r="S2899" s="2">
        <v>119049000</v>
      </c>
      <c r="T2899" s="2">
        <v>120216000</v>
      </c>
      <c r="U2899" s="2">
        <v>122310000</v>
      </c>
      <c r="V2899" s="2">
        <v>123236000</v>
      </c>
      <c r="W2899" s="2">
        <v>124605000</v>
      </c>
      <c r="X2899" s="2">
        <v>126376000</v>
      </c>
      <c r="Y2899" s="2">
        <v>128087000</v>
      </c>
      <c r="Z2899" s="2">
        <v>129537000</v>
      </c>
      <c r="AA2899" s="2">
        <v>130603000</v>
      </c>
      <c r="AB2899" s="2">
        <v>131167000</v>
      </c>
      <c r="AC2899" s="2">
        <v>133059000</v>
      </c>
      <c r="AD2899" s="2">
        <v>134851000</v>
      </c>
      <c r="AE2899" s="2">
        <v>136260000</v>
      </c>
      <c r="AF2899" s="2">
        <v>137850000</v>
      </c>
    </row>
    <row r="2900" spans="1:32">
      <c r="A2900" t="s">
        <v>8504</v>
      </c>
      <c r="B2900" t="s">
        <v>19</v>
      </c>
      <c r="C2900" s="2">
        <v>63591900</v>
      </c>
      <c r="D2900" s="2">
        <v>61379300</v>
      </c>
      <c r="E2900" s="2">
        <v>60745400</v>
      </c>
      <c r="F2900" s="2">
        <v>62212200</v>
      </c>
      <c r="G2900" s="2">
        <v>63455200</v>
      </c>
      <c r="H2900" s="2">
        <v>66351300</v>
      </c>
      <c r="I2900" s="2">
        <v>68638500</v>
      </c>
      <c r="J2900" s="2">
        <v>69309700</v>
      </c>
      <c r="K2900" s="2">
        <v>69197800</v>
      </c>
      <c r="L2900" s="2">
        <v>68936800</v>
      </c>
      <c r="M2900" s="2">
        <v>68899500</v>
      </c>
      <c r="N2900" s="2">
        <v>69434000</v>
      </c>
      <c r="O2900" s="2">
        <v>69918800</v>
      </c>
      <c r="P2900" s="2">
        <v>70552700</v>
      </c>
      <c r="Q2900" s="2">
        <v>71373100</v>
      </c>
      <c r="R2900" s="2">
        <v>72516600</v>
      </c>
      <c r="S2900" s="2">
        <v>73511000</v>
      </c>
      <c r="T2900" s="2">
        <v>74232000</v>
      </c>
      <c r="U2900" s="2">
        <v>75524700</v>
      </c>
      <c r="V2900" s="2">
        <v>76096500</v>
      </c>
      <c r="W2900" s="2">
        <v>76941700</v>
      </c>
      <c r="X2900" s="2">
        <v>78035500</v>
      </c>
      <c r="Y2900" s="2">
        <v>79092100</v>
      </c>
      <c r="Z2900" s="2">
        <v>79987100</v>
      </c>
      <c r="AA2900" s="2">
        <v>80645800</v>
      </c>
      <c r="AB2900" s="2">
        <v>80993900</v>
      </c>
      <c r="AC2900" s="2">
        <v>82162300</v>
      </c>
      <c r="AD2900" s="2">
        <v>83268600</v>
      </c>
      <c r="AE2900" s="2">
        <v>84138700</v>
      </c>
      <c r="AF2900" s="2">
        <v>85120600</v>
      </c>
    </row>
    <row r="2901" spans="1:32">
      <c r="A2901" t="s">
        <v>8505</v>
      </c>
      <c r="B2901" t="s">
        <v>19</v>
      </c>
      <c r="C2901" s="2">
        <v>6446160</v>
      </c>
      <c r="D2901" s="2">
        <v>6221880</v>
      </c>
      <c r="E2901" s="2">
        <v>6157620</v>
      </c>
      <c r="F2901" s="2">
        <v>6306300</v>
      </c>
      <c r="G2901" s="2">
        <v>6432300</v>
      </c>
      <c r="H2901" s="2">
        <v>6725880</v>
      </c>
      <c r="I2901" s="2">
        <v>6957720</v>
      </c>
      <c r="J2901" s="2">
        <v>7025760</v>
      </c>
      <c r="K2901" s="2">
        <v>7014420</v>
      </c>
      <c r="L2901" s="2">
        <v>6987960</v>
      </c>
      <c r="M2901" s="2">
        <v>6984180</v>
      </c>
      <c r="N2901" s="2">
        <v>7038360</v>
      </c>
      <c r="O2901" s="2">
        <v>7087500</v>
      </c>
      <c r="P2901" s="2">
        <v>7151760</v>
      </c>
      <c r="Q2901" s="2">
        <v>7234920</v>
      </c>
      <c r="R2901" s="2">
        <v>7350840</v>
      </c>
      <c r="S2901" s="2">
        <v>7451640</v>
      </c>
      <c r="T2901" s="2">
        <v>7524720</v>
      </c>
      <c r="U2901" s="2">
        <v>7655760</v>
      </c>
      <c r="V2901" s="2">
        <v>7713720</v>
      </c>
      <c r="W2901" s="2">
        <v>7799400</v>
      </c>
      <c r="X2901" s="2">
        <v>7910280</v>
      </c>
      <c r="Y2901" s="2">
        <v>8017380</v>
      </c>
      <c r="Z2901" s="2">
        <v>8108100</v>
      </c>
      <c r="AA2901" s="2">
        <v>8174880</v>
      </c>
      <c r="AB2901" s="2">
        <v>8210160</v>
      </c>
      <c r="AC2901" s="2">
        <v>8328600</v>
      </c>
      <c r="AD2901" s="2">
        <v>8440740</v>
      </c>
      <c r="AE2901" s="2">
        <v>8528940</v>
      </c>
      <c r="AF2901" s="2">
        <v>8628480</v>
      </c>
    </row>
    <row r="2902" spans="1:32">
      <c r="A2902" t="s">
        <v>8506</v>
      </c>
      <c r="B2902" t="s">
        <v>19</v>
      </c>
      <c r="C2902" s="2">
        <v>47067200</v>
      </c>
      <c r="D2902" s="2">
        <v>45429600</v>
      </c>
      <c r="E2902" s="2">
        <v>44960400</v>
      </c>
      <c r="F2902" s="2">
        <v>46046000</v>
      </c>
      <c r="G2902" s="2">
        <v>46966000</v>
      </c>
      <c r="H2902" s="2">
        <v>49109600</v>
      </c>
      <c r="I2902" s="2">
        <v>50802400</v>
      </c>
      <c r="J2902" s="2">
        <v>51299200</v>
      </c>
      <c r="K2902" s="2">
        <v>51216400</v>
      </c>
      <c r="L2902" s="2">
        <v>51023200</v>
      </c>
      <c r="M2902" s="2">
        <v>50995600</v>
      </c>
      <c r="N2902" s="2">
        <v>51391200</v>
      </c>
      <c r="O2902" s="2">
        <v>51750000</v>
      </c>
      <c r="P2902" s="2">
        <v>52219200</v>
      </c>
      <c r="Q2902" s="2">
        <v>52826400</v>
      </c>
      <c r="R2902" s="2">
        <v>53672800</v>
      </c>
      <c r="S2902" s="2">
        <v>54408800</v>
      </c>
      <c r="T2902" s="2">
        <v>54942400</v>
      </c>
      <c r="U2902" s="2">
        <v>55899200</v>
      </c>
      <c r="V2902" s="2">
        <v>56322400</v>
      </c>
      <c r="W2902" s="2">
        <v>56948000</v>
      </c>
      <c r="X2902" s="2">
        <v>57757600</v>
      </c>
      <c r="Y2902" s="2">
        <v>58539600</v>
      </c>
      <c r="Z2902" s="2">
        <v>59202000</v>
      </c>
      <c r="AA2902" s="2">
        <v>59689600</v>
      </c>
      <c r="AB2902" s="2">
        <v>59947200</v>
      </c>
      <c r="AC2902" s="2">
        <v>60812000</v>
      </c>
      <c r="AD2902" s="2">
        <v>61630800</v>
      </c>
      <c r="AE2902" s="2">
        <v>62274800</v>
      </c>
      <c r="AF2902" s="2">
        <v>63001600</v>
      </c>
    </row>
    <row r="2903" spans="1:32">
      <c r="A2903" t="s">
        <v>8507</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8508</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8509</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8510</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8511</v>
      </c>
      <c r="B2907" t="s">
        <v>19</v>
      </c>
      <c r="C2907" s="2">
        <v>535245000</v>
      </c>
      <c r="D2907" s="2">
        <v>535589000</v>
      </c>
      <c r="E2907" s="2">
        <v>551338000</v>
      </c>
      <c r="F2907" s="2">
        <v>572700000</v>
      </c>
      <c r="G2907" s="2">
        <v>573845000</v>
      </c>
      <c r="H2907" s="2">
        <v>579000000</v>
      </c>
      <c r="I2907" s="2">
        <v>592172000</v>
      </c>
      <c r="J2907" s="2">
        <v>597899000</v>
      </c>
      <c r="K2907" s="2">
        <v>596181000</v>
      </c>
      <c r="L2907" s="2">
        <v>593317000</v>
      </c>
      <c r="M2907" s="2">
        <v>592745000</v>
      </c>
      <c r="N2907" s="2">
        <v>597899000</v>
      </c>
      <c r="O2907" s="2">
        <v>602480000</v>
      </c>
      <c r="P2907" s="2">
        <v>607635000</v>
      </c>
      <c r="Q2907" s="2">
        <v>613934000</v>
      </c>
      <c r="R2907" s="2">
        <v>623098000</v>
      </c>
      <c r="S2907" s="2">
        <v>628252000</v>
      </c>
      <c r="T2907" s="2">
        <v>632261000</v>
      </c>
      <c r="U2907" s="2">
        <v>639706000</v>
      </c>
      <c r="V2907" s="2">
        <v>644860000</v>
      </c>
      <c r="W2907" s="2">
        <v>652878000</v>
      </c>
      <c r="X2907" s="2">
        <v>662041000</v>
      </c>
      <c r="Y2907" s="2">
        <v>670632000</v>
      </c>
      <c r="Z2907" s="2">
        <v>678077000</v>
      </c>
      <c r="AA2907" s="2">
        <v>684377000</v>
      </c>
      <c r="AB2907" s="2">
        <v>688385000</v>
      </c>
      <c r="AC2907" s="2">
        <v>698121000</v>
      </c>
      <c r="AD2907" s="2">
        <v>707285000</v>
      </c>
      <c r="AE2907" s="2">
        <v>715875000</v>
      </c>
      <c r="AF2907" s="2">
        <v>725038000</v>
      </c>
    </row>
    <row r="2908" spans="1:32">
      <c r="A2908" t="s">
        <v>8512</v>
      </c>
      <c r="B2908" t="s">
        <v>19</v>
      </c>
      <c r="C2908" s="2">
        <v>2983710000</v>
      </c>
      <c r="D2908" s="2">
        <v>2985630000</v>
      </c>
      <c r="E2908" s="2">
        <v>3073420000</v>
      </c>
      <c r="F2908" s="2">
        <v>3192500000</v>
      </c>
      <c r="G2908" s="2">
        <v>3198890000</v>
      </c>
      <c r="H2908" s="2">
        <v>3227620000</v>
      </c>
      <c r="I2908" s="2">
        <v>3301050000</v>
      </c>
      <c r="J2908" s="2">
        <v>3332970000</v>
      </c>
      <c r="K2908" s="2">
        <v>3323390000</v>
      </c>
      <c r="L2908" s="2">
        <v>3307430000</v>
      </c>
      <c r="M2908" s="2">
        <v>3304240000</v>
      </c>
      <c r="N2908" s="2">
        <v>3332970000</v>
      </c>
      <c r="O2908" s="2">
        <v>3358510000</v>
      </c>
      <c r="P2908" s="2">
        <v>3387240000</v>
      </c>
      <c r="Q2908" s="2">
        <v>3422360000</v>
      </c>
      <c r="R2908" s="2">
        <v>3473440000</v>
      </c>
      <c r="S2908" s="2">
        <v>3502170000</v>
      </c>
      <c r="T2908" s="2">
        <v>3524520000</v>
      </c>
      <c r="U2908" s="2">
        <v>3566020000</v>
      </c>
      <c r="V2908" s="2">
        <v>3594760000</v>
      </c>
      <c r="W2908" s="2">
        <v>3639450000</v>
      </c>
      <c r="X2908" s="2">
        <v>3690530000</v>
      </c>
      <c r="Y2908" s="2">
        <v>3738420000</v>
      </c>
      <c r="Z2908" s="2">
        <v>3779920000</v>
      </c>
      <c r="AA2908" s="2">
        <v>3815040000</v>
      </c>
      <c r="AB2908" s="2">
        <v>3837390000</v>
      </c>
      <c r="AC2908" s="2">
        <v>3891660000</v>
      </c>
      <c r="AD2908" s="2">
        <v>3942740000</v>
      </c>
      <c r="AE2908" s="2">
        <v>3990630000</v>
      </c>
      <c r="AF2908" s="2">
        <v>4041710000</v>
      </c>
    </row>
    <row r="2909" spans="1:32">
      <c r="A2909" t="s">
        <v>8513</v>
      </c>
      <c r="B2909" t="s">
        <v>19</v>
      </c>
      <c r="C2909" s="2">
        <v>4991610000</v>
      </c>
      <c r="D2909" s="2">
        <v>4994810000</v>
      </c>
      <c r="E2909" s="2">
        <v>5141680000</v>
      </c>
      <c r="F2909" s="2">
        <v>5340900000</v>
      </c>
      <c r="G2909" s="2">
        <v>5351580000</v>
      </c>
      <c r="H2909" s="2">
        <v>5399650000</v>
      </c>
      <c r="I2909" s="2">
        <v>5522490000</v>
      </c>
      <c r="J2909" s="2">
        <v>5575900000</v>
      </c>
      <c r="K2909" s="2">
        <v>5559880000</v>
      </c>
      <c r="L2909" s="2">
        <v>5533170000</v>
      </c>
      <c r="M2909" s="2">
        <v>5527830000</v>
      </c>
      <c r="N2909" s="2">
        <v>5575900000</v>
      </c>
      <c r="O2909" s="2">
        <v>5618630000</v>
      </c>
      <c r="P2909" s="2">
        <v>5666690000</v>
      </c>
      <c r="Q2909" s="2">
        <v>5725440000</v>
      </c>
      <c r="R2909" s="2">
        <v>5810900000</v>
      </c>
      <c r="S2909" s="2">
        <v>5858970000</v>
      </c>
      <c r="T2909" s="2">
        <v>5896350000</v>
      </c>
      <c r="U2909" s="2">
        <v>5965790000</v>
      </c>
      <c r="V2909" s="2">
        <v>6013850000</v>
      </c>
      <c r="W2909" s="2">
        <v>6088630000</v>
      </c>
      <c r="X2909" s="2">
        <v>6174080000</v>
      </c>
      <c r="Y2909" s="2">
        <v>6254190000</v>
      </c>
      <c r="Z2909" s="2">
        <v>6323630000</v>
      </c>
      <c r="AA2909" s="2">
        <v>6382380000</v>
      </c>
      <c r="AB2909" s="2">
        <v>6419760000</v>
      </c>
      <c r="AC2909" s="2">
        <v>6510560000</v>
      </c>
      <c r="AD2909" s="2">
        <v>6596010000</v>
      </c>
      <c r="AE2909" s="2">
        <v>6676130000</v>
      </c>
      <c r="AF2909" s="2">
        <v>6761580000</v>
      </c>
    </row>
    <row r="2910" spans="1:32">
      <c r="A2910" t="s">
        <v>8514</v>
      </c>
      <c r="B2910" t="s">
        <v>19</v>
      </c>
      <c r="C2910" s="2">
        <v>200191000</v>
      </c>
      <c r="D2910" s="2">
        <v>200320000</v>
      </c>
      <c r="E2910" s="2">
        <v>206210000</v>
      </c>
      <c r="F2910" s="2">
        <v>214200000</v>
      </c>
      <c r="G2910" s="2">
        <v>214628000</v>
      </c>
      <c r="H2910" s="2">
        <v>216556000</v>
      </c>
      <c r="I2910" s="2">
        <v>221483000</v>
      </c>
      <c r="J2910" s="2">
        <v>223625000</v>
      </c>
      <c r="K2910" s="2">
        <v>222982000</v>
      </c>
      <c r="L2910" s="2">
        <v>221911000</v>
      </c>
      <c r="M2910" s="2">
        <v>221697000</v>
      </c>
      <c r="N2910" s="2">
        <v>223625000</v>
      </c>
      <c r="O2910" s="2">
        <v>225338000</v>
      </c>
      <c r="P2910" s="2">
        <v>227266000</v>
      </c>
      <c r="Q2910" s="2">
        <v>229622000</v>
      </c>
      <c r="R2910" s="2">
        <v>233050000</v>
      </c>
      <c r="S2910" s="2">
        <v>234977000</v>
      </c>
      <c r="T2910" s="2">
        <v>236477000</v>
      </c>
      <c r="U2910" s="2">
        <v>239261000</v>
      </c>
      <c r="V2910" s="2">
        <v>241189000</v>
      </c>
      <c r="W2910" s="2">
        <v>244188000</v>
      </c>
      <c r="X2910" s="2">
        <v>247615000</v>
      </c>
      <c r="Y2910" s="2">
        <v>250828000</v>
      </c>
      <c r="Z2910" s="2">
        <v>253613000</v>
      </c>
      <c r="AA2910" s="2">
        <v>255969000</v>
      </c>
      <c r="AB2910" s="2">
        <v>257468000</v>
      </c>
      <c r="AC2910" s="2">
        <v>261110000</v>
      </c>
      <c r="AD2910" s="2">
        <v>264537000</v>
      </c>
      <c r="AE2910" s="2">
        <v>267750000</v>
      </c>
      <c r="AF2910" s="2">
        <v>271177000</v>
      </c>
    </row>
    <row r="2911" spans="1:32">
      <c r="A2911" t="s">
        <v>8515</v>
      </c>
      <c r="B2911" t="s">
        <v>19</v>
      </c>
      <c r="C2911" s="2">
        <v>188135000</v>
      </c>
      <c r="D2911" s="2">
        <v>188256000</v>
      </c>
      <c r="E2911" s="2">
        <v>193792000</v>
      </c>
      <c r="F2911" s="2">
        <v>201300000</v>
      </c>
      <c r="G2911" s="2">
        <v>201703000</v>
      </c>
      <c r="H2911" s="2">
        <v>203514000</v>
      </c>
      <c r="I2911" s="2">
        <v>208144000</v>
      </c>
      <c r="J2911" s="2">
        <v>210157000</v>
      </c>
      <c r="K2911" s="2">
        <v>209553000</v>
      </c>
      <c r="L2911" s="2">
        <v>208547000</v>
      </c>
      <c r="M2911" s="2">
        <v>208346000</v>
      </c>
      <c r="N2911" s="2">
        <v>210157000</v>
      </c>
      <c r="O2911" s="2">
        <v>211768000</v>
      </c>
      <c r="P2911" s="2">
        <v>213579000</v>
      </c>
      <c r="Q2911" s="2">
        <v>215794000</v>
      </c>
      <c r="R2911" s="2">
        <v>219014000</v>
      </c>
      <c r="S2911" s="2">
        <v>220826000</v>
      </c>
      <c r="T2911" s="2">
        <v>222235000</v>
      </c>
      <c r="U2911" s="2">
        <v>224852000</v>
      </c>
      <c r="V2911" s="2">
        <v>226664000</v>
      </c>
      <c r="W2911" s="2">
        <v>229482000</v>
      </c>
      <c r="X2911" s="2">
        <v>232703000</v>
      </c>
      <c r="Y2911" s="2">
        <v>235722000</v>
      </c>
      <c r="Z2911" s="2">
        <v>238339000</v>
      </c>
      <c r="AA2911" s="2">
        <v>240554000</v>
      </c>
      <c r="AB2911" s="2">
        <v>241963000</v>
      </c>
      <c r="AC2911" s="2">
        <v>245385000</v>
      </c>
      <c r="AD2911" s="2">
        <v>248606000</v>
      </c>
      <c r="AE2911" s="2">
        <v>251625000</v>
      </c>
      <c r="AF2911" s="2">
        <v>254846000</v>
      </c>
    </row>
    <row r="2912" spans="1:32">
      <c r="A2912" t="s">
        <v>8516</v>
      </c>
      <c r="B2912" t="s">
        <v>19</v>
      </c>
      <c r="C2912" s="2">
        <v>116171000</v>
      </c>
      <c r="D2912" s="2">
        <v>116245000</v>
      </c>
      <c r="E2912" s="2">
        <v>119664000</v>
      </c>
      <c r="F2912" s="2">
        <v>124300000</v>
      </c>
      <c r="G2912" s="2">
        <v>124549000</v>
      </c>
      <c r="H2912" s="2">
        <v>125667000</v>
      </c>
      <c r="I2912" s="2">
        <v>128526000</v>
      </c>
      <c r="J2912" s="2">
        <v>129769000</v>
      </c>
      <c r="K2912" s="2">
        <v>129396000</v>
      </c>
      <c r="L2912" s="2">
        <v>128775000</v>
      </c>
      <c r="M2912" s="2">
        <v>128651000</v>
      </c>
      <c r="N2912" s="2">
        <v>129769000</v>
      </c>
      <c r="O2912" s="2">
        <v>130764000</v>
      </c>
      <c r="P2912" s="2">
        <v>131882000</v>
      </c>
      <c r="Q2912" s="2">
        <v>133250000</v>
      </c>
      <c r="R2912" s="2">
        <v>135238000</v>
      </c>
      <c r="S2912" s="2">
        <v>136357000</v>
      </c>
      <c r="T2912" s="2">
        <v>137227000</v>
      </c>
      <c r="U2912" s="2">
        <v>138843000</v>
      </c>
      <c r="V2912" s="2">
        <v>139962000</v>
      </c>
      <c r="W2912" s="2">
        <v>141702000</v>
      </c>
      <c r="X2912" s="2">
        <v>143691000</v>
      </c>
      <c r="Y2912" s="2">
        <v>145555000</v>
      </c>
      <c r="Z2912" s="2">
        <v>147171000</v>
      </c>
      <c r="AA2912" s="2">
        <v>148539000</v>
      </c>
      <c r="AB2912" s="2">
        <v>149409000</v>
      </c>
      <c r="AC2912" s="2">
        <v>151522000</v>
      </c>
      <c r="AD2912" s="2">
        <v>153511000</v>
      </c>
      <c r="AE2912" s="2">
        <v>155375000</v>
      </c>
      <c r="AF2912" s="2">
        <v>157364000</v>
      </c>
    </row>
    <row r="2913" spans="1:32">
      <c r="A2913" t="s">
        <v>8517</v>
      </c>
      <c r="B2913" t="s">
        <v>19</v>
      </c>
      <c r="C2913" s="2">
        <v>11776000</v>
      </c>
      <c r="D2913" s="2">
        <v>11783500</v>
      </c>
      <c r="E2913" s="2">
        <v>12130000</v>
      </c>
      <c r="F2913" s="2">
        <v>12600000</v>
      </c>
      <c r="G2913" s="2">
        <v>12625200</v>
      </c>
      <c r="H2913" s="2">
        <v>12738600</v>
      </c>
      <c r="I2913" s="2">
        <v>13028400</v>
      </c>
      <c r="J2913" s="2">
        <v>13154400</v>
      </c>
      <c r="K2913" s="2">
        <v>13116600</v>
      </c>
      <c r="L2913" s="2">
        <v>13053600</v>
      </c>
      <c r="M2913" s="2">
        <v>13041000</v>
      </c>
      <c r="N2913" s="2">
        <v>13154400</v>
      </c>
      <c r="O2913" s="2">
        <v>13255200</v>
      </c>
      <c r="P2913" s="2">
        <v>13368600</v>
      </c>
      <c r="Q2913" s="2">
        <v>13507200</v>
      </c>
      <c r="R2913" s="2">
        <v>13708800</v>
      </c>
      <c r="S2913" s="2">
        <v>13822200</v>
      </c>
      <c r="T2913" s="2">
        <v>13910400</v>
      </c>
      <c r="U2913" s="2">
        <v>14074200</v>
      </c>
      <c r="V2913" s="2">
        <v>14187600</v>
      </c>
      <c r="W2913" s="2">
        <v>14364000</v>
      </c>
      <c r="X2913" s="2">
        <v>14565600</v>
      </c>
      <c r="Y2913" s="2">
        <v>14754600</v>
      </c>
      <c r="Z2913" s="2">
        <v>14918400</v>
      </c>
      <c r="AA2913" s="2">
        <v>15057000</v>
      </c>
      <c r="AB2913" s="2">
        <v>15145200</v>
      </c>
      <c r="AC2913" s="2">
        <v>15359400</v>
      </c>
      <c r="AD2913" s="2">
        <v>15561000</v>
      </c>
      <c r="AE2913" s="2">
        <v>15750000</v>
      </c>
      <c r="AF2913" s="2">
        <v>15951600</v>
      </c>
    </row>
    <row r="2914" spans="1:32">
      <c r="A2914" t="s">
        <v>8518</v>
      </c>
      <c r="B2914" t="s">
        <v>19</v>
      </c>
      <c r="C2914" s="2">
        <v>85983200</v>
      </c>
      <c r="D2914" s="2">
        <v>86038400</v>
      </c>
      <c r="E2914" s="2">
        <v>88568400</v>
      </c>
      <c r="F2914" s="2">
        <v>92000000</v>
      </c>
      <c r="G2914" s="2">
        <v>92184000</v>
      </c>
      <c r="H2914" s="2">
        <v>93012000</v>
      </c>
      <c r="I2914" s="2">
        <v>95128000</v>
      </c>
      <c r="J2914" s="2">
        <v>96048000</v>
      </c>
      <c r="K2914" s="2">
        <v>95772000</v>
      </c>
      <c r="L2914" s="2">
        <v>95312000</v>
      </c>
      <c r="M2914" s="2">
        <v>95220000</v>
      </c>
      <c r="N2914" s="2">
        <v>96048000</v>
      </c>
      <c r="O2914" s="2">
        <v>96784000</v>
      </c>
      <c r="P2914" s="2">
        <v>97612000</v>
      </c>
      <c r="Q2914" s="2">
        <v>98624000</v>
      </c>
      <c r="R2914" s="2">
        <v>100096000</v>
      </c>
      <c r="S2914" s="2">
        <v>100924000</v>
      </c>
      <c r="T2914" s="2">
        <v>101568000</v>
      </c>
      <c r="U2914" s="2">
        <v>102764000</v>
      </c>
      <c r="V2914" s="2">
        <v>103592000</v>
      </c>
      <c r="W2914" s="2">
        <v>104880000</v>
      </c>
      <c r="X2914" s="2">
        <v>106352000</v>
      </c>
      <c r="Y2914" s="2">
        <v>107732000</v>
      </c>
      <c r="Z2914" s="2">
        <v>108928000</v>
      </c>
      <c r="AA2914" s="2">
        <v>109940000</v>
      </c>
      <c r="AB2914" s="2">
        <v>110584000</v>
      </c>
      <c r="AC2914" s="2">
        <v>112148000</v>
      </c>
      <c r="AD2914" s="2">
        <v>113620000</v>
      </c>
      <c r="AE2914" s="2">
        <v>115000000</v>
      </c>
      <c r="AF2914" s="2">
        <v>116472000</v>
      </c>
    </row>
    <row r="2915" spans="1:32">
      <c r="A2915" t="s">
        <v>8519</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8520</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8521</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8522</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8523</v>
      </c>
      <c r="B2919" t="s">
        <v>19</v>
      </c>
      <c r="C2919" s="2">
        <v>303016000</v>
      </c>
      <c r="D2919" s="2">
        <v>303187000</v>
      </c>
      <c r="E2919" s="2">
        <v>312064000</v>
      </c>
      <c r="F2919" s="2">
        <v>324148000</v>
      </c>
      <c r="G2919" s="2">
        <v>324664000</v>
      </c>
      <c r="H2919" s="2">
        <v>327813000</v>
      </c>
      <c r="I2919" s="2">
        <v>334972000</v>
      </c>
      <c r="J2919" s="2">
        <v>338351000</v>
      </c>
      <c r="K2919" s="2">
        <v>337378000</v>
      </c>
      <c r="L2919" s="2">
        <v>335774000</v>
      </c>
      <c r="M2919" s="2">
        <v>335545000</v>
      </c>
      <c r="N2919" s="2">
        <v>338179000</v>
      </c>
      <c r="O2919" s="2">
        <v>341043000</v>
      </c>
      <c r="P2919" s="2">
        <v>343906000</v>
      </c>
      <c r="Q2919" s="2">
        <v>347457000</v>
      </c>
      <c r="R2919" s="2">
        <v>352440000</v>
      </c>
      <c r="S2919" s="2">
        <v>355360000</v>
      </c>
      <c r="T2919" s="2">
        <v>357823000</v>
      </c>
      <c r="U2919" s="2">
        <v>362061000</v>
      </c>
      <c r="V2919" s="2">
        <v>365039000</v>
      </c>
      <c r="W2919" s="2">
        <v>369392000</v>
      </c>
      <c r="X2919" s="2">
        <v>374718000</v>
      </c>
      <c r="Y2919" s="2">
        <v>379643000</v>
      </c>
      <c r="Z2919" s="2">
        <v>383652000</v>
      </c>
      <c r="AA2919" s="2">
        <v>387202000</v>
      </c>
      <c r="AB2919" s="2">
        <v>389493000</v>
      </c>
      <c r="AC2919" s="2">
        <v>395163000</v>
      </c>
      <c r="AD2919" s="2">
        <v>400317000</v>
      </c>
      <c r="AE2919" s="2">
        <v>405185000</v>
      </c>
      <c r="AF2919" s="2">
        <v>410454000</v>
      </c>
    </row>
    <row r="2920" spans="1:32">
      <c r="A2920" t="s">
        <v>8524</v>
      </c>
      <c r="B2920" t="s">
        <v>19</v>
      </c>
      <c r="C2920" s="2">
        <v>1689150000</v>
      </c>
      <c r="D2920" s="2">
        <v>1690110000</v>
      </c>
      <c r="E2920" s="2">
        <v>1739590000</v>
      </c>
      <c r="F2920" s="2">
        <v>1806950000</v>
      </c>
      <c r="G2920" s="2">
        <v>1809830000</v>
      </c>
      <c r="H2920" s="2">
        <v>1827390000</v>
      </c>
      <c r="I2920" s="2">
        <v>1867290000</v>
      </c>
      <c r="J2920" s="2">
        <v>1886130000</v>
      </c>
      <c r="K2920" s="2">
        <v>1880700000</v>
      </c>
      <c r="L2920" s="2">
        <v>1871760000</v>
      </c>
      <c r="M2920" s="2">
        <v>1870490000</v>
      </c>
      <c r="N2920" s="2">
        <v>1885170000</v>
      </c>
      <c r="O2920" s="2">
        <v>1901130000</v>
      </c>
      <c r="P2920" s="2">
        <v>1917100000</v>
      </c>
      <c r="Q2920" s="2">
        <v>1936890000</v>
      </c>
      <c r="R2920" s="2">
        <v>1964660000</v>
      </c>
      <c r="S2920" s="2">
        <v>1980950000</v>
      </c>
      <c r="T2920" s="2">
        <v>1994670000</v>
      </c>
      <c r="U2920" s="2">
        <v>2018300000</v>
      </c>
      <c r="V2920" s="2">
        <v>2034900000</v>
      </c>
      <c r="W2920" s="2">
        <v>2059160000</v>
      </c>
      <c r="X2920" s="2">
        <v>2088850000</v>
      </c>
      <c r="Y2920" s="2">
        <v>2116310000</v>
      </c>
      <c r="Z2920" s="2">
        <v>2138660000</v>
      </c>
      <c r="AA2920" s="2">
        <v>2158450000</v>
      </c>
      <c r="AB2920" s="2">
        <v>2171220000</v>
      </c>
      <c r="AC2920" s="2">
        <v>2202820000</v>
      </c>
      <c r="AD2920" s="2">
        <v>2231560000</v>
      </c>
      <c r="AE2920" s="2">
        <v>2258690000</v>
      </c>
      <c r="AF2920" s="2">
        <v>2288060000</v>
      </c>
    </row>
    <row r="2921" spans="1:32">
      <c r="A2921" t="s">
        <v>8525</v>
      </c>
      <c r="B2921" t="s">
        <v>19</v>
      </c>
      <c r="C2921" s="2">
        <v>2825870000</v>
      </c>
      <c r="D2921" s="2">
        <v>2827470000</v>
      </c>
      <c r="E2921" s="2">
        <v>2910260000</v>
      </c>
      <c r="F2921" s="2">
        <v>3022950000</v>
      </c>
      <c r="G2921" s="2">
        <v>3027760000</v>
      </c>
      <c r="H2921" s="2">
        <v>3057130000</v>
      </c>
      <c r="I2921" s="2">
        <v>3123890000</v>
      </c>
      <c r="J2921" s="2">
        <v>3155400000</v>
      </c>
      <c r="K2921" s="2">
        <v>3146320000</v>
      </c>
      <c r="L2921" s="2">
        <v>3131370000</v>
      </c>
      <c r="M2921" s="2">
        <v>3129230000</v>
      </c>
      <c r="N2921" s="2">
        <v>3153800000</v>
      </c>
      <c r="O2921" s="2">
        <v>3180510000</v>
      </c>
      <c r="P2921" s="2">
        <v>3207210000</v>
      </c>
      <c r="Q2921" s="2">
        <v>3240320000</v>
      </c>
      <c r="R2921" s="2">
        <v>3286790000</v>
      </c>
      <c r="S2921" s="2">
        <v>3314030000</v>
      </c>
      <c r="T2921" s="2">
        <v>3336990000</v>
      </c>
      <c r="U2921" s="2">
        <v>3376520000</v>
      </c>
      <c r="V2921" s="2">
        <v>3404290000</v>
      </c>
      <c r="W2921" s="2">
        <v>3444880000</v>
      </c>
      <c r="X2921" s="2">
        <v>3494550000</v>
      </c>
      <c r="Y2921" s="2">
        <v>3540480000</v>
      </c>
      <c r="Z2921" s="2">
        <v>3577870000</v>
      </c>
      <c r="AA2921" s="2">
        <v>3610980000</v>
      </c>
      <c r="AB2921" s="2">
        <v>3632350000</v>
      </c>
      <c r="AC2921" s="2">
        <v>3685220000</v>
      </c>
      <c r="AD2921" s="2">
        <v>3733290000</v>
      </c>
      <c r="AE2921" s="2">
        <v>3778690000</v>
      </c>
      <c r="AF2921" s="2">
        <v>3827820000</v>
      </c>
    </row>
    <row r="2922" spans="1:32">
      <c r="A2922" t="s">
        <v>8526</v>
      </c>
      <c r="B2922" t="s">
        <v>19</v>
      </c>
      <c r="C2922" s="2">
        <v>113333000</v>
      </c>
      <c r="D2922" s="2">
        <v>113397000</v>
      </c>
      <c r="E2922" s="2">
        <v>116718000</v>
      </c>
      <c r="F2922" s="2">
        <v>121237000</v>
      </c>
      <c r="G2922" s="2">
        <v>121430000</v>
      </c>
      <c r="H2922" s="2">
        <v>122608000</v>
      </c>
      <c r="I2922" s="2">
        <v>125286000</v>
      </c>
      <c r="J2922" s="2">
        <v>126549000</v>
      </c>
      <c r="K2922" s="2">
        <v>126185000</v>
      </c>
      <c r="L2922" s="2">
        <v>125585000</v>
      </c>
      <c r="M2922" s="2">
        <v>125500000</v>
      </c>
      <c r="N2922" s="2">
        <v>126485000</v>
      </c>
      <c r="O2922" s="2">
        <v>127556000</v>
      </c>
      <c r="P2922" s="2">
        <v>128627000</v>
      </c>
      <c r="Q2922" s="2">
        <v>129955000</v>
      </c>
      <c r="R2922" s="2">
        <v>131819000</v>
      </c>
      <c r="S2922" s="2">
        <v>132911000</v>
      </c>
      <c r="T2922" s="2">
        <v>133832000</v>
      </c>
      <c r="U2922" s="2">
        <v>135417000</v>
      </c>
      <c r="V2922" s="2">
        <v>136531000</v>
      </c>
      <c r="W2922" s="2">
        <v>138159000</v>
      </c>
      <c r="X2922" s="2">
        <v>140151000</v>
      </c>
      <c r="Y2922" s="2">
        <v>141993000</v>
      </c>
      <c r="Z2922" s="2">
        <v>143493000</v>
      </c>
      <c r="AA2922" s="2">
        <v>144821000</v>
      </c>
      <c r="AB2922" s="2">
        <v>145677000</v>
      </c>
      <c r="AC2922" s="2">
        <v>147798000</v>
      </c>
      <c r="AD2922" s="2">
        <v>149726000</v>
      </c>
      <c r="AE2922" s="2">
        <v>151546000</v>
      </c>
      <c r="AF2922" s="2">
        <v>153517000</v>
      </c>
    </row>
    <row r="2923" spans="1:32">
      <c r="A2923" t="s">
        <v>8527</v>
      </c>
      <c r="B2923" t="s">
        <v>19</v>
      </c>
      <c r="C2923" s="2">
        <v>106508000</v>
      </c>
      <c r="D2923" s="2">
        <v>106568000</v>
      </c>
      <c r="E2923" s="2">
        <v>109688000</v>
      </c>
      <c r="F2923" s="2">
        <v>113936000</v>
      </c>
      <c r="G2923" s="2">
        <v>114117000</v>
      </c>
      <c r="H2923" s="2">
        <v>115224000</v>
      </c>
      <c r="I2923" s="2">
        <v>117740000</v>
      </c>
      <c r="J2923" s="2">
        <v>118928000</v>
      </c>
      <c r="K2923" s="2">
        <v>118586000</v>
      </c>
      <c r="L2923" s="2">
        <v>118022000</v>
      </c>
      <c r="M2923" s="2">
        <v>117942000</v>
      </c>
      <c r="N2923" s="2">
        <v>118868000</v>
      </c>
      <c r="O2923" s="2">
        <v>119874000</v>
      </c>
      <c r="P2923" s="2">
        <v>120881000</v>
      </c>
      <c r="Q2923" s="2">
        <v>122129000</v>
      </c>
      <c r="R2923" s="2">
        <v>123880000</v>
      </c>
      <c r="S2923" s="2">
        <v>124907000</v>
      </c>
      <c r="T2923" s="2">
        <v>125772000</v>
      </c>
      <c r="U2923" s="2">
        <v>127262000</v>
      </c>
      <c r="V2923" s="2">
        <v>128309000</v>
      </c>
      <c r="W2923" s="2">
        <v>129838000</v>
      </c>
      <c r="X2923" s="2">
        <v>131711000</v>
      </c>
      <c r="Y2923" s="2">
        <v>133442000</v>
      </c>
      <c r="Z2923" s="2">
        <v>134851000</v>
      </c>
      <c r="AA2923" s="2">
        <v>136099000</v>
      </c>
      <c r="AB2923" s="2">
        <v>136904000</v>
      </c>
      <c r="AC2923" s="2">
        <v>138897000</v>
      </c>
      <c r="AD2923" s="2">
        <v>140709000</v>
      </c>
      <c r="AE2923" s="2">
        <v>142420000</v>
      </c>
      <c r="AF2923" s="2">
        <v>144272000</v>
      </c>
    </row>
    <row r="2924" spans="1:32">
      <c r="A2924" t="s">
        <v>8528</v>
      </c>
      <c r="B2924" t="s">
        <v>19</v>
      </c>
      <c r="C2924" s="2">
        <v>65767100</v>
      </c>
      <c r="D2924" s="2">
        <v>65804400</v>
      </c>
      <c r="E2924" s="2">
        <v>67731100</v>
      </c>
      <c r="F2924" s="2">
        <v>70353800</v>
      </c>
      <c r="G2924" s="2">
        <v>70465700</v>
      </c>
      <c r="H2924" s="2">
        <v>71149300</v>
      </c>
      <c r="I2924" s="2">
        <v>72703100</v>
      </c>
      <c r="J2924" s="2">
        <v>73436400</v>
      </c>
      <c r="K2924" s="2">
        <v>73225100</v>
      </c>
      <c r="L2924" s="2">
        <v>72877100</v>
      </c>
      <c r="M2924" s="2">
        <v>72827400</v>
      </c>
      <c r="N2924" s="2">
        <v>73399200</v>
      </c>
      <c r="O2924" s="2">
        <v>74020600</v>
      </c>
      <c r="P2924" s="2">
        <v>74642200</v>
      </c>
      <c r="Q2924" s="2">
        <v>75412800</v>
      </c>
      <c r="R2924" s="2">
        <v>76494200</v>
      </c>
      <c r="S2924" s="2">
        <v>77128200</v>
      </c>
      <c r="T2924" s="2">
        <v>77662600</v>
      </c>
      <c r="U2924" s="2">
        <v>78582500</v>
      </c>
      <c r="V2924" s="2">
        <v>79228800</v>
      </c>
      <c r="W2924" s="2">
        <v>80173500</v>
      </c>
      <c r="X2924" s="2">
        <v>81329500</v>
      </c>
      <c r="Y2924" s="2">
        <v>82398500</v>
      </c>
      <c r="Z2924" s="2">
        <v>83268600</v>
      </c>
      <c r="AA2924" s="2">
        <v>84039200</v>
      </c>
      <c r="AB2924" s="2">
        <v>84536400</v>
      </c>
      <c r="AC2924" s="2">
        <v>85767000</v>
      </c>
      <c r="AD2924" s="2">
        <v>86885700</v>
      </c>
      <c r="AE2924" s="2">
        <v>87942200</v>
      </c>
      <c r="AF2924" s="2">
        <v>89085800</v>
      </c>
    </row>
    <row r="2925" spans="1:32">
      <c r="A2925" t="s">
        <v>8529</v>
      </c>
      <c r="B2925" t="s">
        <v>19</v>
      </c>
      <c r="C2925" s="2">
        <v>6666660</v>
      </c>
      <c r="D2925" s="2">
        <v>6670440</v>
      </c>
      <c r="E2925" s="2">
        <v>6865740</v>
      </c>
      <c r="F2925" s="2">
        <v>7131600</v>
      </c>
      <c r="G2925" s="2">
        <v>7142940</v>
      </c>
      <c r="H2925" s="2">
        <v>7212240</v>
      </c>
      <c r="I2925" s="2">
        <v>7369740</v>
      </c>
      <c r="J2925" s="2">
        <v>7444080</v>
      </c>
      <c r="K2925" s="2">
        <v>7422660</v>
      </c>
      <c r="L2925" s="2">
        <v>7387380</v>
      </c>
      <c r="M2925" s="2">
        <v>7382340</v>
      </c>
      <c r="N2925" s="2">
        <v>7440300</v>
      </c>
      <c r="O2925" s="2">
        <v>7503300</v>
      </c>
      <c r="P2925" s="2">
        <v>7566300</v>
      </c>
      <c r="Q2925" s="2">
        <v>7644420</v>
      </c>
      <c r="R2925" s="2">
        <v>7754040</v>
      </c>
      <c r="S2925" s="2">
        <v>7818300</v>
      </c>
      <c r="T2925" s="2">
        <v>7872480</v>
      </c>
      <c r="U2925" s="2">
        <v>7965720</v>
      </c>
      <c r="V2925" s="2">
        <v>8031240</v>
      </c>
      <c r="W2925" s="2">
        <v>8127000</v>
      </c>
      <c r="X2925" s="2">
        <v>8244180</v>
      </c>
      <c r="Y2925" s="2">
        <v>8352540</v>
      </c>
      <c r="Z2925" s="2">
        <v>8440740</v>
      </c>
      <c r="AA2925" s="2">
        <v>8518860</v>
      </c>
      <c r="AB2925" s="2">
        <v>8569260</v>
      </c>
      <c r="AC2925" s="2">
        <v>8694000</v>
      </c>
      <c r="AD2925" s="2">
        <v>8807400</v>
      </c>
      <c r="AE2925" s="2">
        <v>8914500</v>
      </c>
      <c r="AF2925" s="2">
        <v>9030420</v>
      </c>
    </row>
    <row r="2926" spans="1:32">
      <c r="A2926" t="s">
        <v>8530</v>
      </c>
      <c r="B2926" t="s">
        <v>19</v>
      </c>
      <c r="C2926" s="2">
        <v>48677200</v>
      </c>
      <c r="D2926" s="2">
        <v>48704800</v>
      </c>
      <c r="E2926" s="2">
        <v>50130800</v>
      </c>
      <c r="F2926" s="2">
        <v>52072000</v>
      </c>
      <c r="G2926" s="2">
        <v>52154800</v>
      </c>
      <c r="H2926" s="2">
        <v>52660800</v>
      </c>
      <c r="I2926" s="2">
        <v>53810800</v>
      </c>
      <c r="J2926" s="2">
        <v>54353600</v>
      </c>
      <c r="K2926" s="2">
        <v>54197200</v>
      </c>
      <c r="L2926" s="2">
        <v>53939600</v>
      </c>
      <c r="M2926" s="2">
        <v>53902800</v>
      </c>
      <c r="N2926" s="2">
        <v>54326000</v>
      </c>
      <c r="O2926" s="2">
        <v>54786000</v>
      </c>
      <c r="P2926" s="2">
        <v>55246000</v>
      </c>
      <c r="Q2926" s="2">
        <v>55816400</v>
      </c>
      <c r="R2926" s="2">
        <v>56616800</v>
      </c>
      <c r="S2926" s="2">
        <v>57086000</v>
      </c>
      <c r="T2926" s="2">
        <v>57481600</v>
      </c>
      <c r="U2926" s="2">
        <v>58162400</v>
      </c>
      <c r="V2926" s="2">
        <v>58640800</v>
      </c>
      <c r="W2926" s="2">
        <v>59340000</v>
      </c>
      <c r="X2926" s="2">
        <v>60195600</v>
      </c>
      <c r="Y2926" s="2">
        <v>60986800</v>
      </c>
      <c r="Z2926" s="2">
        <v>61630800</v>
      </c>
      <c r="AA2926" s="2">
        <v>62201200</v>
      </c>
      <c r="AB2926" s="2">
        <v>62569200</v>
      </c>
      <c r="AC2926" s="2">
        <v>63480000</v>
      </c>
      <c r="AD2926" s="2">
        <v>64308000</v>
      </c>
      <c r="AE2926" s="2">
        <v>65090000</v>
      </c>
      <c r="AF2926" s="2">
        <v>65936400</v>
      </c>
    </row>
    <row r="2927" spans="1:32">
      <c r="A2927" t="s">
        <v>8531</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8532</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8533</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8534</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8535</v>
      </c>
      <c r="B2931" t="s">
        <v>19</v>
      </c>
      <c r="C2931" s="2">
        <v>1817750000</v>
      </c>
      <c r="D2931" s="2">
        <v>1858410000</v>
      </c>
      <c r="E2931" s="2">
        <v>1715810000</v>
      </c>
      <c r="F2931" s="2">
        <v>1787400000</v>
      </c>
      <c r="G2931" s="2">
        <v>1809160000</v>
      </c>
      <c r="H2931" s="2">
        <v>1844090000</v>
      </c>
      <c r="I2931" s="2">
        <v>1868720000</v>
      </c>
      <c r="J2931" s="2">
        <v>1881890000</v>
      </c>
      <c r="K2931" s="2">
        <v>1883040000</v>
      </c>
      <c r="L2931" s="2">
        <v>1878460000</v>
      </c>
      <c r="M2931" s="2">
        <v>1872160000</v>
      </c>
      <c r="N2931" s="2">
        <v>1871010000</v>
      </c>
      <c r="O2931" s="2">
        <v>1874450000</v>
      </c>
      <c r="P2931" s="2">
        <v>1881320000</v>
      </c>
      <c r="Q2931" s="2">
        <v>1891060000</v>
      </c>
      <c r="R2931" s="2">
        <v>1907660000</v>
      </c>
      <c r="S2931" s="2">
        <v>1925420000</v>
      </c>
      <c r="T2931" s="2">
        <v>1940880000</v>
      </c>
      <c r="U2931" s="2">
        <v>1966650000</v>
      </c>
      <c r="V2931" s="2">
        <v>1984980000</v>
      </c>
      <c r="W2931" s="2">
        <v>2008460000</v>
      </c>
      <c r="X2931" s="2">
        <v>2037090000</v>
      </c>
      <c r="Y2931" s="2">
        <v>2068020000</v>
      </c>
      <c r="Z2931" s="2">
        <v>2098950000</v>
      </c>
      <c r="AA2931" s="2">
        <v>2124720000</v>
      </c>
      <c r="AB2931" s="2">
        <v>2138460000</v>
      </c>
      <c r="AC2931" s="2">
        <v>2169390000</v>
      </c>
      <c r="AD2931" s="2">
        <v>2199170000</v>
      </c>
      <c r="AE2931" s="2">
        <v>2226080000</v>
      </c>
      <c r="AF2931" s="2">
        <v>2257010000</v>
      </c>
    </row>
    <row r="2932" spans="1:32">
      <c r="A2932" t="s">
        <v>8536</v>
      </c>
      <c r="B2932" t="s">
        <v>19</v>
      </c>
      <c r="C2932" s="2">
        <v>10133000000</v>
      </c>
      <c r="D2932" s="2">
        <v>10359700000</v>
      </c>
      <c r="E2932" s="2">
        <v>9564730000</v>
      </c>
      <c r="F2932" s="2">
        <v>9963790000</v>
      </c>
      <c r="G2932" s="2">
        <v>10085100000</v>
      </c>
      <c r="H2932" s="2">
        <v>10279800000</v>
      </c>
      <c r="I2932" s="2">
        <v>10417100000</v>
      </c>
      <c r="J2932" s="2">
        <v>10490600000</v>
      </c>
      <c r="K2932" s="2">
        <v>10496900000</v>
      </c>
      <c r="L2932" s="2">
        <v>10471400000</v>
      </c>
      <c r="M2932" s="2">
        <v>10436300000</v>
      </c>
      <c r="N2932" s="2">
        <v>10429900000</v>
      </c>
      <c r="O2932" s="2">
        <v>10449100000</v>
      </c>
      <c r="P2932" s="2">
        <v>10487400000</v>
      </c>
      <c r="Q2932" s="2">
        <v>10541600000</v>
      </c>
      <c r="R2932" s="2">
        <v>10634200000</v>
      </c>
      <c r="S2932" s="2">
        <v>10733200000</v>
      </c>
      <c r="T2932" s="2">
        <v>10819400000</v>
      </c>
      <c r="U2932" s="2">
        <v>10963000000</v>
      </c>
      <c r="V2932" s="2">
        <v>11065200000</v>
      </c>
      <c r="W2932" s="2">
        <v>11196100000</v>
      </c>
      <c r="X2932" s="2">
        <v>11355700000</v>
      </c>
      <c r="Y2932" s="2">
        <v>11528100000</v>
      </c>
      <c r="Z2932" s="2">
        <v>11700500000</v>
      </c>
      <c r="AA2932" s="2">
        <v>11844200000</v>
      </c>
      <c r="AB2932" s="2">
        <v>11920800000</v>
      </c>
      <c r="AC2932" s="2">
        <v>12093200000</v>
      </c>
      <c r="AD2932" s="2">
        <v>12259200000</v>
      </c>
      <c r="AE2932" s="2">
        <v>12409200000</v>
      </c>
      <c r="AF2932" s="2">
        <v>12581600000</v>
      </c>
    </row>
    <row r="2933" spans="1:32">
      <c r="A2933" t="s">
        <v>8537</v>
      </c>
      <c r="B2933" t="s">
        <v>19</v>
      </c>
      <c r="C2933" s="2">
        <v>16952000000</v>
      </c>
      <c r="D2933" s="2">
        <v>17331200000</v>
      </c>
      <c r="E2933" s="2">
        <v>16001300000</v>
      </c>
      <c r="F2933" s="2">
        <v>16668900000</v>
      </c>
      <c r="G2933" s="2">
        <v>16871900000</v>
      </c>
      <c r="H2933" s="2">
        <v>17197700000</v>
      </c>
      <c r="I2933" s="2">
        <v>17427400000</v>
      </c>
      <c r="J2933" s="2">
        <v>17550200000</v>
      </c>
      <c r="K2933" s="2">
        <v>17560900000</v>
      </c>
      <c r="L2933" s="2">
        <v>17518200000</v>
      </c>
      <c r="M2933" s="2">
        <v>17459400000</v>
      </c>
      <c r="N2933" s="2">
        <v>17448700000</v>
      </c>
      <c r="O2933" s="2">
        <v>17480800000</v>
      </c>
      <c r="P2933" s="2">
        <v>17544900000</v>
      </c>
      <c r="Q2933" s="2">
        <v>17635700000</v>
      </c>
      <c r="R2933" s="2">
        <v>17790500000</v>
      </c>
      <c r="S2933" s="2">
        <v>17956100000</v>
      </c>
      <c r="T2933" s="2">
        <v>18100300000</v>
      </c>
      <c r="U2933" s="2">
        <v>18340700000</v>
      </c>
      <c r="V2933" s="2">
        <v>18511600000</v>
      </c>
      <c r="W2933" s="2">
        <v>18730500000</v>
      </c>
      <c r="X2933" s="2">
        <v>18997600000</v>
      </c>
      <c r="Y2933" s="2">
        <v>19286000000</v>
      </c>
      <c r="Z2933" s="2">
        <v>19574400000</v>
      </c>
      <c r="AA2933" s="2">
        <v>19814700000</v>
      </c>
      <c r="AB2933" s="2">
        <v>19942900000</v>
      </c>
      <c r="AC2933" s="2">
        <v>20231300000</v>
      </c>
      <c r="AD2933" s="2">
        <v>20509100000</v>
      </c>
      <c r="AE2933" s="2">
        <v>20760100000</v>
      </c>
      <c r="AF2933" s="2">
        <v>21048500000</v>
      </c>
    </row>
    <row r="2934" spans="1:32">
      <c r="A2934" t="s">
        <v>8538</v>
      </c>
      <c r="B2934" t="s">
        <v>19</v>
      </c>
      <c r="C2934" s="2">
        <v>679871000</v>
      </c>
      <c r="D2934" s="2">
        <v>695079000</v>
      </c>
      <c r="E2934" s="2">
        <v>641743000</v>
      </c>
      <c r="F2934" s="2">
        <v>668518000</v>
      </c>
      <c r="G2934" s="2">
        <v>676658000</v>
      </c>
      <c r="H2934" s="2">
        <v>689724000</v>
      </c>
      <c r="I2934" s="2">
        <v>698935000</v>
      </c>
      <c r="J2934" s="2">
        <v>703861000</v>
      </c>
      <c r="K2934" s="2">
        <v>704290000</v>
      </c>
      <c r="L2934" s="2">
        <v>702576000</v>
      </c>
      <c r="M2934" s="2">
        <v>700220000</v>
      </c>
      <c r="N2934" s="2">
        <v>699791000</v>
      </c>
      <c r="O2934" s="2">
        <v>701077000</v>
      </c>
      <c r="P2934" s="2">
        <v>703647000</v>
      </c>
      <c r="Q2934" s="2">
        <v>707288000</v>
      </c>
      <c r="R2934" s="2">
        <v>713500000</v>
      </c>
      <c r="S2934" s="2">
        <v>720140000</v>
      </c>
      <c r="T2934" s="2">
        <v>725924000</v>
      </c>
      <c r="U2934" s="2">
        <v>735563000</v>
      </c>
      <c r="V2934" s="2">
        <v>742417000</v>
      </c>
      <c r="W2934" s="2">
        <v>751199000</v>
      </c>
      <c r="X2934" s="2">
        <v>761909000</v>
      </c>
      <c r="Y2934" s="2">
        <v>773476000</v>
      </c>
      <c r="Z2934" s="2">
        <v>785043000</v>
      </c>
      <c r="AA2934" s="2">
        <v>794682000</v>
      </c>
      <c r="AB2934" s="2">
        <v>799823000</v>
      </c>
      <c r="AC2934" s="2">
        <v>811390000</v>
      </c>
      <c r="AD2934" s="2">
        <v>822528000</v>
      </c>
      <c r="AE2934" s="2">
        <v>832595000</v>
      </c>
      <c r="AF2934" s="2">
        <v>844162000</v>
      </c>
    </row>
    <row r="2935" spans="1:32">
      <c r="A2935" t="s">
        <v>8539</v>
      </c>
      <c r="B2935" t="s">
        <v>19</v>
      </c>
      <c r="C2935" s="2">
        <v>638926000</v>
      </c>
      <c r="D2935" s="2">
        <v>653218000</v>
      </c>
      <c r="E2935" s="2">
        <v>603095000</v>
      </c>
      <c r="F2935" s="2">
        <v>628257000</v>
      </c>
      <c r="G2935" s="2">
        <v>635907000</v>
      </c>
      <c r="H2935" s="2">
        <v>648186000</v>
      </c>
      <c r="I2935" s="2">
        <v>656842000</v>
      </c>
      <c r="J2935" s="2">
        <v>661472000</v>
      </c>
      <c r="K2935" s="2">
        <v>661874000</v>
      </c>
      <c r="L2935" s="2">
        <v>660264000</v>
      </c>
      <c r="M2935" s="2">
        <v>658050000</v>
      </c>
      <c r="N2935" s="2">
        <v>657647000</v>
      </c>
      <c r="O2935" s="2">
        <v>658855000</v>
      </c>
      <c r="P2935" s="2">
        <v>661270000</v>
      </c>
      <c r="Q2935" s="2">
        <v>664693000</v>
      </c>
      <c r="R2935" s="2">
        <v>670530000</v>
      </c>
      <c r="S2935" s="2">
        <v>676771000</v>
      </c>
      <c r="T2935" s="2">
        <v>682206000</v>
      </c>
      <c r="U2935" s="2">
        <v>691264000</v>
      </c>
      <c r="V2935" s="2">
        <v>697706000</v>
      </c>
      <c r="W2935" s="2">
        <v>705959000</v>
      </c>
      <c r="X2935" s="2">
        <v>716024000</v>
      </c>
      <c r="Y2935" s="2">
        <v>726894000</v>
      </c>
      <c r="Z2935" s="2">
        <v>737764000</v>
      </c>
      <c r="AA2935" s="2">
        <v>746823000</v>
      </c>
      <c r="AB2935" s="2">
        <v>751654000</v>
      </c>
      <c r="AC2935" s="2">
        <v>762524000</v>
      </c>
      <c r="AD2935" s="2">
        <v>772992000</v>
      </c>
      <c r="AE2935" s="2">
        <v>782453000</v>
      </c>
      <c r="AF2935" s="2">
        <v>793323000</v>
      </c>
    </row>
    <row r="2936" spans="1:32">
      <c r="A2936" t="s">
        <v>8540</v>
      </c>
      <c r="B2936" t="s">
        <v>19</v>
      </c>
      <c r="C2936" s="2">
        <v>394528000</v>
      </c>
      <c r="D2936" s="2">
        <v>403354000</v>
      </c>
      <c r="E2936" s="2">
        <v>372403000</v>
      </c>
      <c r="F2936" s="2">
        <v>387940000</v>
      </c>
      <c r="G2936" s="2">
        <v>392664000</v>
      </c>
      <c r="H2936" s="2">
        <v>400246000</v>
      </c>
      <c r="I2936" s="2">
        <v>405591000</v>
      </c>
      <c r="J2936" s="2">
        <v>408450000</v>
      </c>
      <c r="K2936" s="2">
        <v>408698000</v>
      </c>
      <c r="L2936" s="2">
        <v>407704000</v>
      </c>
      <c r="M2936" s="2">
        <v>406337000</v>
      </c>
      <c r="N2936" s="2">
        <v>406088000</v>
      </c>
      <c r="O2936" s="2">
        <v>406834000</v>
      </c>
      <c r="P2936" s="2">
        <v>408326000</v>
      </c>
      <c r="Q2936" s="2">
        <v>410439000</v>
      </c>
      <c r="R2936" s="2">
        <v>414043000</v>
      </c>
      <c r="S2936" s="2">
        <v>417897000</v>
      </c>
      <c r="T2936" s="2">
        <v>421253000</v>
      </c>
      <c r="U2936" s="2">
        <v>426846000</v>
      </c>
      <c r="V2936" s="2">
        <v>430824000</v>
      </c>
      <c r="W2936" s="2">
        <v>435920000</v>
      </c>
      <c r="X2936" s="2">
        <v>442135000</v>
      </c>
      <c r="Y2936" s="2">
        <v>448847000</v>
      </c>
      <c r="Z2936" s="2">
        <v>455560000</v>
      </c>
      <c r="AA2936" s="2">
        <v>461153000</v>
      </c>
      <c r="AB2936" s="2">
        <v>464136000</v>
      </c>
      <c r="AC2936" s="2">
        <v>470848000</v>
      </c>
      <c r="AD2936" s="2">
        <v>477312000</v>
      </c>
      <c r="AE2936" s="2">
        <v>483154000</v>
      </c>
      <c r="AF2936" s="2">
        <v>489866000</v>
      </c>
    </row>
    <row r="2937" spans="1:32">
      <c r="A2937" t="s">
        <v>8541</v>
      </c>
      <c r="B2937" t="s">
        <v>19</v>
      </c>
      <c r="C2937" s="2">
        <v>39992400</v>
      </c>
      <c r="D2937" s="2">
        <v>40887000</v>
      </c>
      <c r="E2937" s="2">
        <v>37749600</v>
      </c>
      <c r="F2937" s="2">
        <v>39324600</v>
      </c>
      <c r="G2937" s="2">
        <v>39803400</v>
      </c>
      <c r="H2937" s="2">
        <v>40572000</v>
      </c>
      <c r="I2937" s="2">
        <v>41113800</v>
      </c>
      <c r="J2937" s="2">
        <v>41403600</v>
      </c>
      <c r="K2937" s="2">
        <v>41428800</v>
      </c>
      <c r="L2937" s="2">
        <v>41328000</v>
      </c>
      <c r="M2937" s="2">
        <v>41189400</v>
      </c>
      <c r="N2937" s="2">
        <v>41164200</v>
      </c>
      <c r="O2937" s="2">
        <v>41239800</v>
      </c>
      <c r="P2937" s="2">
        <v>41391000</v>
      </c>
      <c r="Q2937" s="2">
        <v>41605200</v>
      </c>
      <c r="R2937" s="2">
        <v>41970600</v>
      </c>
      <c r="S2937" s="2">
        <v>42361200</v>
      </c>
      <c r="T2937" s="2">
        <v>42701400</v>
      </c>
      <c r="U2937" s="2">
        <v>43268400</v>
      </c>
      <c r="V2937" s="2">
        <v>43671600</v>
      </c>
      <c r="W2937" s="2">
        <v>44188200</v>
      </c>
      <c r="X2937" s="2">
        <v>44818200</v>
      </c>
      <c r="Y2937" s="2">
        <v>45498600</v>
      </c>
      <c r="Z2937" s="2">
        <v>46179000</v>
      </c>
      <c r="AA2937" s="2">
        <v>46746000</v>
      </c>
      <c r="AB2937" s="2">
        <v>47048400</v>
      </c>
      <c r="AC2937" s="2">
        <v>47728800</v>
      </c>
      <c r="AD2937" s="2">
        <v>48384000</v>
      </c>
      <c r="AE2937" s="2">
        <v>48976200</v>
      </c>
      <c r="AF2937" s="2">
        <v>49656600</v>
      </c>
    </row>
    <row r="2938" spans="1:32">
      <c r="A2938" t="s">
        <v>8542</v>
      </c>
      <c r="B2938" t="s">
        <v>19</v>
      </c>
      <c r="C2938" s="2">
        <v>292008000</v>
      </c>
      <c r="D2938" s="2">
        <v>298540000</v>
      </c>
      <c r="E2938" s="2">
        <v>275632000</v>
      </c>
      <c r="F2938" s="2">
        <v>287132000</v>
      </c>
      <c r="G2938" s="2">
        <v>290628000</v>
      </c>
      <c r="H2938" s="2">
        <v>296240000</v>
      </c>
      <c r="I2938" s="2">
        <v>300196000</v>
      </c>
      <c r="J2938" s="2">
        <v>302312000</v>
      </c>
      <c r="K2938" s="2">
        <v>302496000</v>
      </c>
      <c r="L2938" s="2">
        <v>301760000</v>
      </c>
      <c r="M2938" s="2">
        <v>300748000</v>
      </c>
      <c r="N2938" s="2">
        <v>300564000</v>
      </c>
      <c r="O2938" s="2">
        <v>301116000</v>
      </c>
      <c r="P2938" s="2">
        <v>302220000</v>
      </c>
      <c r="Q2938" s="2">
        <v>303784000</v>
      </c>
      <c r="R2938" s="2">
        <v>306452000</v>
      </c>
      <c r="S2938" s="2">
        <v>309304000</v>
      </c>
      <c r="T2938" s="2">
        <v>311788000</v>
      </c>
      <c r="U2938" s="2">
        <v>315928000</v>
      </c>
      <c r="V2938" s="2">
        <v>318872000</v>
      </c>
      <c r="W2938" s="2">
        <v>322644000</v>
      </c>
      <c r="X2938" s="2">
        <v>327244000</v>
      </c>
      <c r="Y2938" s="2">
        <v>332212000</v>
      </c>
      <c r="Z2938" s="2">
        <v>337180000</v>
      </c>
      <c r="AA2938" s="2">
        <v>341320000</v>
      </c>
      <c r="AB2938" s="2">
        <v>343528000</v>
      </c>
      <c r="AC2938" s="2">
        <v>348496000</v>
      </c>
      <c r="AD2938" s="2">
        <v>353280000</v>
      </c>
      <c r="AE2938" s="2">
        <v>357604000</v>
      </c>
      <c r="AF2938" s="2">
        <v>362572000</v>
      </c>
    </row>
    <row r="2939" spans="1:32">
      <c r="A2939" t="s">
        <v>8543</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8544</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8545</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8546</v>
      </c>
      <c r="B2942" t="s">
        <v>19</v>
      </c>
      <c r="C2942" s="2">
        <v>55659900000000</v>
      </c>
      <c r="D2942" s="2">
        <v>48056400000000</v>
      </c>
      <c r="E2942" s="2">
        <v>43456100000000</v>
      </c>
      <c r="F2942" s="2">
        <v>40224800000000</v>
      </c>
      <c r="G2942" s="2">
        <v>38346500000000</v>
      </c>
      <c r="H2942" s="2">
        <v>36648500000000</v>
      </c>
      <c r="I2942" s="2">
        <v>34377600000000</v>
      </c>
      <c r="J2942" s="2">
        <v>32212700000000</v>
      </c>
      <c r="K2942" s="2">
        <v>32053500000000</v>
      </c>
      <c r="L2942" s="2">
        <v>31905000000000</v>
      </c>
      <c r="M2942" s="2">
        <v>31926200000000</v>
      </c>
      <c r="N2942" s="2">
        <v>32175600000000</v>
      </c>
      <c r="O2942" s="2">
        <v>32626600000000</v>
      </c>
      <c r="P2942" s="2">
        <v>32870700000000</v>
      </c>
      <c r="Q2942" s="2">
        <v>33019200000000</v>
      </c>
      <c r="R2942" s="2">
        <v>33056400000000</v>
      </c>
      <c r="S2942" s="2">
        <v>33013900000000</v>
      </c>
      <c r="T2942" s="2">
        <v>33279200000000</v>
      </c>
      <c r="U2942" s="2">
        <v>33226200000000</v>
      </c>
      <c r="V2942" s="2">
        <v>33714300000000</v>
      </c>
      <c r="W2942" s="2">
        <v>34064500000000</v>
      </c>
      <c r="X2942" s="2">
        <v>34377600000000</v>
      </c>
      <c r="Y2942" s="2">
        <v>34531400000000</v>
      </c>
      <c r="Z2942" s="2">
        <v>34754300000000</v>
      </c>
      <c r="AA2942" s="2">
        <v>34982500000000</v>
      </c>
      <c r="AB2942" s="2">
        <v>35269000000000</v>
      </c>
      <c r="AC2942" s="2">
        <v>35677500000000</v>
      </c>
      <c r="AD2942" s="2">
        <v>36070200000000</v>
      </c>
      <c r="AE2942" s="2">
        <v>36202800000000</v>
      </c>
      <c r="AF2942" s="2">
        <v>36468100000000</v>
      </c>
    </row>
    <row r="2943" spans="1:32">
      <c r="A2943" t="s">
        <v>8547</v>
      </c>
      <c r="B2943" t="s">
        <v>19</v>
      </c>
      <c r="C2943" s="2">
        <v>6007620000</v>
      </c>
      <c r="D2943" s="2">
        <v>5186940000</v>
      </c>
      <c r="E2943" s="2">
        <v>4690410000</v>
      </c>
      <c r="F2943" s="2">
        <v>4341640000</v>
      </c>
      <c r="G2943" s="2">
        <v>4138900000</v>
      </c>
      <c r="H2943" s="2">
        <v>3955640000</v>
      </c>
      <c r="I2943" s="2">
        <v>3710520000</v>
      </c>
      <c r="J2943" s="2">
        <v>3476860000</v>
      </c>
      <c r="K2943" s="2">
        <v>3459680000</v>
      </c>
      <c r="L2943" s="2">
        <v>3443650000</v>
      </c>
      <c r="M2943" s="2">
        <v>3445940000</v>
      </c>
      <c r="N2943" s="2">
        <v>3472850000</v>
      </c>
      <c r="O2943" s="2">
        <v>3521530000</v>
      </c>
      <c r="P2943" s="2">
        <v>3547880000</v>
      </c>
      <c r="Q2943" s="2">
        <v>3563910000</v>
      </c>
      <c r="R2943" s="2">
        <v>3567920000</v>
      </c>
      <c r="S2943" s="2">
        <v>3563340000</v>
      </c>
      <c r="T2943" s="2">
        <v>3591970000</v>
      </c>
      <c r="U2943" s="2">
        <v>3586250000</v>
      </c>
      <c r="V2943" s="2">
        <v>3638940000</v>
      </c>
      <c r="W2943" s="2">
        <v>3676730000</v>
      </c>
      <c r="X2943" s="2">
        <v>3710520000</v>
      </c>
      <c r="Y2943" s="2">
        <v>3727130000</v>
      </c>
      <c r="Z2943" s="2">
        <v>3751190000</v>
      </c>
      <c r="AA2943" s="2">
        <v>3775810000</v>
      </c>
      <c r="AB2943" s="2">
        <v>3806740000</v>
      </c>
      <c r="AC2943" s="2">
        <v>3850830000</v>
      </c>
      <c r="AD2943" s="2">
        <v>3893210000</v>
      </c>
      <c r="AE2943" s="2">
        <v>3907530000</v>
      </c>
      <c r="AF2943" s="2">
        <v>3936170000</v>
      </c>
    </row>
    <row r="2944" spans="1:32">
      <c r="A2944" t="s">
        <v>8548</v>
      </c>
      <c r="B2944" t="s">
        <v>19</v>
      </c>
      <c r="C2944" s="2">
        <v>33489300000</v>
      </c>
      <c r="D2944" s="2">
        <v>28914500000</v>
      </c>
      <c r="E2944" s="2">
        <v>26146600000</v>
      </c>
      <c r="F2944" s="2">
        <v>24202300000</v>
      </c>
      <c r="G2944" s="2">
        <v>23072200000</v>
      </c>
      <c r="H2944" s="2">
        <v>22050600000</v>
      </c>
      <c r="I2944" s="2">
        <v>20684200000</v>
      </c>
      <c r="J2944" s="2">
        <v>19381700000</v>
      </c>
      <c r="K2944" s="2">
        <v>19285900000</v>
      </c>
      <c r="L2944" s="2">
        <v>19196500000</v>
      </c>
      <c r="M2944" s="2">
        <v>19209300000</v>
      </c>
      <c r="N2944" s="2">
        <v>19359300000</v>
      </c>
      <c r="O2944" s="2">
        <v>19630700000</v>
      </c>
      <c r="P2944" s="2">
        <v>19777500000</v>
      </c>
      <c r="Q2944" s="2">
        <v>19866900000</v>
      </c>
      <c r="R2944" s="2">
        <v>19889300000</v>
      </c>
      <c r="S2944" s="2">
        <v>19863700000</v>
      </c>
      <c r="T2944" s="2">
        <v>20023400000</v>
      </c>
      <c r="U2944" s="2">
        <v>19991400000</v>
      </c>
      <c r="V2944" s="2">
        <v>20285100000</v>
      </c>
      <c r="W2944" s="2">
        <v>20495800000</v>
      </c>
      <c r="X2944" s="2">
        <v>20684200000</v>
      </c>
      <c r="Y2944" s="2">
        <v>20776800000</v>
      </c>
      <c r="Z2944" s="2">
        <v>20910900000</v>
      </c>
      <c r="AA2944" s="2">
        <v>21048200000</v>
      </c>
      <c r="AB2944" s="2">
        <v>21220500000</v>
      </c>
      <c r="AC2944" s="2">
        <v>21466400000</v>
      </c>
      <c r="AD2944" s="2">
        <v>21702600000</v>
      </c>
      <c r="AE2944" s="2">
        <v>21782400000</v>
      </c>
      <c r="AF2944" s="2">
        <v>21942100000</v>
      </c>
    </row>
    <row r="2945" spans="1:32">
      <c r="A2945" t="s">
        <v>8549</v>
      </c>
      <c r="B2945" t="s">
        <v>19</v>
      </c>
      <c r="C2945" s="2">
        <v>56026000000</v>
      </c>
      <c r="D2945" s="2">
        <v>48372500000</v>
      </c>
      <c r="E2945" s="2">
        <v>43742000000</v>
      </c>
      <c r="F2945" s="2">
        <v>40489400000</v>
      </c>
      <c r="G2945" s="2">
        <v>38598700000</v>
      </c>
      <c r="H2945" s="2">
        <v>36889600000</v>
      </c>
      <c r="I2945" s="2">
        <v>34603700000</v>
      </c>
      <c r="J2945" s="2">
        <v>32424600000</v>
      </c>
      <c r="K2945" s="2">
        <v>32264400000</v>
      </c>
      <c r="L2945" s="2">
        <v>32114800000</v>
      </c>
      <c r="M2945" s="2">
        <v>32136200000</v>
      </c>
      <c r="N2945" s="2">
        <v>32387200000</v>
      </c>
      <c r="O2945" s="2">
        <v>32841200000</v>
      </c>
      <c r="P2945" s="2">
        <v>33086900000</v>
      </c>
      <c r="Q2945" s="2">
        <v>33236400000</v>
      </c>
      <c r="R2945" s="2">
        <v>33273800000</v>
      </c>
      <c r="S2945" s="2">
        <v>33231100000</v>
      </c>
      <c r="T2945" s="2">
        <v>33498100000</v>
      </c>
      <c r="U2945" s="2">
        <v>33444700000</v>
      </c>
      <c r="V2945" s="2">
        <v>33936100000</v>
      </c>
      <c r="W2945" s="2">
        <v>34288600000</v>
      </c>
      <c r="X2945" s="2">
        <v>34603700000</v>
      </c>
      <c r="Y2945" s="2">
        <v>34758600000</v>
      </c>
      <c r="Z2945" s="2">
        <v>34982900000</v>
      </c>
      <c r="AA2945" s="2">
        <v>35212600000</v>
      </c>
      <c r="AB2945" s="2">
        <v>35501000000</v>
      </c>
      <c r="AC2945" s="2">
        <v>35912200000</v>
      </c>
      <c r="AD2945" s="2">
        <v>36307400000</v>
      </c>
      <c r="AE2945" s="2">
        <v>36441000000</v>
      </c>
      <c r="AF2945" s="2">
        <v>36708000000</v>
      </c>
    </row>
    <row r="2946" spans="1:32">
      <c r="A2946" t="s">
        <v>8550</v>
      </c>
      <c r="B2946" t="s">
        <v>19</v>
      </c>
      <c r="C2946" s="2">
        <v>2246960000</v>
      </c>
      <c r="D2946" s="2">
        <v>1940010000</v>
      </c>
      <c r="E2946" s="2">
        <v>1754300000</v>
      </c>
      <c r="F2946" s="2">
        <v>1623850000</v>
      </c>
      <c r="G2946" s="2">
        <v>1548020000</v>
      </c>
      <c r="H2946" s="2">
        <v>1479480000</v>
      </c>
      <c r="I2946" s="2">
        <v>1387800000</v>
      </c>
      <c r="J2946" s="2">
        <v>1300410000</v>
      </c>
      <c r="K2946" s="2">
        <v>1293980000</v>
      </c>
      <c r="L2946" s="2">
        <v>1287980000</v>
      </c>
      <c r="M2946" s="2">
        <v>1288840000</v>
      </c>
      <c r="N2946" s="2">
        <v>1298910000</v>
      </c>
      <c r="O2946" s="2">
        <v>1317120000</v>
      </c>
      <c r="P2946" s="2">
        <v>1326970000</v>
      </c>
      <c r="Q2946" s="2">
        <v>1332970000</v>
      </c>
      <c r="R2946" s="2">
        <v>1334470000</v>
      </c>
      <c r="S2946" s="2">
        <v>1332750000</v>
      </c>
      <c r="T2946" s="2">
        <v>1343460000</v>
      </c>
      <c r="U2946" s="2">
        <v>1341320000</v>
      </c>
      <c r="V2946" s="2">
        <v>1361030000</v>
      </c>
      <c r="W2946" s="2">
        <v>1375160000</v>
      </c>
      <c r="X2946" s="2">
        <v>1387800000</v>
      </c>
      <c r="Y2946" s="2">
        <v>1394010000</v>
      </c>
      <c r="Z2946" s="2">
        <v>1403010000</v>
      </c>
      <c r="AA2946" s="2">
        <v>1412220000</v>
      </c>
      <c r="AB2946" s="2">
        <v>1423790000</v>
      </c>
      <c r="AC2946" s="2">
        <v>1440280000</v>
      </c>
      <c r="AD2946" s="2">
        <v>1456130000</v>
      </c>
      <c r="AE2946" s="2">
        <v>1461490000</v>
      </c>
      <c r="AF2946" s="2">
        <v>1472200000</v>
      </c>
    </row>
    <row r="2947" spans="1:32">
      <c r="A2947" t="s">
        <v>8551</v>
      </c>
      <c r="B2947" t="s">
        <v>19</v>
      </c>
      <c r="C2947" s="2">
        <v>2111640000</v>
      </c>
      <c r="D2947" s="2">
        <v>1823170000</v>
      </c>
      <c r="E2947" s="2">
        <v>1648650000</v>
      </c>
      <c r="F2947" s="2">
        <v>1526060000</v>
      </c>
      <c r="G2947" s="2">
        <v>1454800000</v>
      </c>
      <c r="H2947" s="2">
        <v>1390380000</v>
      </c>
      <c r="I2947" s="2">
        <v>1304220000</v>
      </c>
      <c r="J2947" s="2">
        <v>1222090000</v>
      </c>
      <c r="K2947" s="2">
        <v>1216050000</v>
      </c>
      <c r="L2947" s="2">
        <v>1210420000</v>
      </c>
      <c r="M2947" s="2">
        <v>1211220000</v>
      </c>
      <c r="N2947" s="2">
        <v>1220680000</v>
      </c>
      <c r="O2947" s="2">
        <v>1237790000</v>
      </c>
      <c r="P2947" s="2">
        <v>1247050000</v>
      </c>
      <c r="Q2947" s="2">
        <v>1252690000</v>
      </c>
      <c r="R2947" s="2">
        <v>1254100000</v>
      </c>
      <c r="S2947" s="2">
        <v>1252490000</v>
      </c>
      <c r="T2947" s="2">
        <v>1262550000</v>
      </c>
      <c r="U2947" s="2">
        <v>1260540000</v>
      </c>
      <c r="V2947" s="2">
        <v>1279060000</v>
      </c>
      <c r="W2947" s="2">
        <v>1292350000</v>
      </c>
      <c r="X2947" s="2">
        <v>1304220000</v>
      </c>
      <c r="Y2947" s="2">
        <v>1310060000</v>
      </c>
      <c r="Z2947" s="2">
        <v>1318520000</v>
      </c>
      <c r="AA2947" s="2">
        <v>1327170000</v>
      </c>
      <c r="AB2947" s="2">
        <v>1338040000</v>
      </c>
      <c r="AC2947" s="2">
        <v>1353540000</v>
      </c>
      <c r="AD2947" s="2">
        <v>1368440000</v>
      </c>
      <c r="AE2947" s="2">
        <v>1373470000</v>
      </c>
      <c r="AF2947" s="2">
        <v>1383530000</v>
      </c>
    </row>
    <row r="2948" spans="1:32">
      <c r="A2948" t="s">
        <v>8552</v>
      </c>
      <c r="B2948" t="s">
        <v>19</v>
      </c>
      <c r="C2948" s="2">
        <v>1303910000</v>
      </c>
      <c r="D2948" s="2">
        <v>1125790000</v>
      </c>
      <c r="E2948" s="2">
        <v>1018020000</v>
      </c>
      <c r="F2948" s="2">
        <v>942318000</v>
      </c>
      <c r="G2948" s="2">
        <v>898316000</v>
      </c>
      <c r="H2948" s="2">
        <v>858540000</v>
      </c>
      <c r="I2948" s="2">
        <v>805340000</v>
      </c>
      <c r="J2948" s="2">
        <v>754625000</v>
      </c>
      <c r="K2948" s="2">
        <v>750896000</v>
      </c>
      <c r="L2948" s="2">
        <v>747416000</v>
      </c>
      <c r="M2948" s="2">
        <v>747913000</v>
      </c>
      <c r="N2948" s="2">
        <v>753755000</v>
      </c>
      <c r="O2948" s="2">
        <v>764321000</v>
      </c>
      <c r="P2948" s="2">
        <v>770038000</v>
      </c>
      <c r="Q2948" s="2">
        <v>773519000</v>
      </c>
      <c r="R2948" s="2">
        <v>774389000</v>
      </c>
      <c r="S2948" s="2">
        <v>773395000</v>
      </c>
      <c r="T2948" s="2">
        <v>779610000</v>
      </c>
      <c r="U2948" s="2">
        <v>778367000</v>
      </c>
      <c r="V2948" s="2">
        <v>789802000</v>
      </c>
      <c r="W2948" s="2">
        <v>798006000</v>
      </c>
      <c r="X2948" s="2">
        <v>805340000</v>
      </c>
      <c r="Y2948" s="2">
        <v>808944000</v>
      </c>
      <c r="Z2948" s="2">
        <v>814165000</v>
      </c>
      <c r="AA2948" s="2">
        <v>819510000</v>
      </c>
      <c r="AB2948" s="2">
        <v>826222000</v>
      </c>
      <c r="AC2948" s="2">
        <v>835793000</v>
      </c>
      <c r="AD2948" s="2">
        <v>844991000</v>
      </c>
      <c r="AE2948" s="2">
        <v>848099000</v>
      </c>
      <c r="AF2948" s="2">
        <v>854314000</v>
      </c>
    </row>
    <row r="2949" spans="1:32">
      <c r="A2949" t="s">
        <v>8553</v>
      </c>
      <c r="B2949" t="s">
        <v>19</v>
      </c>
      <c r="C2949" s="2">
        <v>132174000</v>
      </c>
      <c r="D2949" s="2">
        <v>114118000</v>
      </c>
      <c r="E2949" s="2">
        <v>103194000</v>
      </c>
      <c r="F2949" s="2">
        <v>95520600</v>
      </c>
      <c r="G2949" s="2">
        <v>91060200</v>
      </c>
      <c r="H2949" s="2">
        <v>87028200</v>
      </c>
      <c r="I2949" s="2">
        <v>81635400</v>
      </c>
      <c r="J2949" s="2">
        <v>76494600</v>
      </c>
      <c r="K2949" s="2">
        <v>76116600</v>
      </c>
      <c r="L2949" s="2">
        <v>75763800</v>
      </c>
      <c r="M2949" s="2">
        <v>75814200</v>
      </c>
      <c r="N2949" s="2">
        <v>76406400</v>
      </c>
      <c r="O2949" s="2">
        <v>77477400</v>
      </c>
      <c r="P2949" s="2">
        <v>78057000</v>
      </c>
      <c r="Q2949" s="2">
        <v>78409800</v>
      </c>
      <c r="R2949" s="2">
        <v>78498000</v>
      </c>
      <c r="S2949" s="2">
        <v>78397200</v>
      </c>
      <c r="T2949" s="2">
        <v>79027200</v>
      </c>
      <c r="U2949" s="2">
        <v>78901200</v>
      </c>
      <c r="V2949" s="2">
        <v>80060400</v>
      </c>
      <c r="W2949" s="2">
        <v>80892000</v>
      </c>
      <c r="X2949" s="2">
        <v>81635400</v>
      </c>
      <c r="Y2949" s="2">
        <v>82000800</v>
      </c>
      <c r="Z2949" s="2">
        <v>82530000</v>
      </c>
      <c r="AA2949" s="2">
        <v>83071800</v>
      </c>
      <c r="AB2949" s="2">
        <v>83752200</v>
      </c>
      <c r="AC2949" s="2">
        <v>84722400</v>
      </c>
      <c r="AD2949" s="2">
        <v>85654800</v>
      </c>
      <c r="AE2949" s="2">
        <v>85969800</v>
      </c>
      <c r="AF2949" s="2">
        <v>86599800</v>
      </c>
    </row>
    <row r="2950" spans="1:32">
      <c r="A2950" t="s">
        <v>8554</v>
      </c>
      <c r="B2950" t="s">
        <v>19</v>
      </c>
      <c r="C2950" s="2">
        <v>965080000</v>
      </c>
      <c r="D2950" s="2">
        <v>833244000</v>
      </c>
      <c r="E2950" s="2">
        <v>753480000</v>
      </c>
      <c r="F2950" s="2">
        <v>697452000</v>
      </c>
      <c r="G2950" s="2">
        <v>664884000</v>
      </c>
      <c r="H2950" s="2">
        <v>635444000</v>
      </c>
      <c r="I2950" s="2">
        <v>596068000</v>
      </c>
      <c r="J2950" s="2">
        <v>558532000</v>
      </c>
      <c r="K2950" s="2">
        <v>555772000</v>
      </c>
      <c r="L2950" s="2">
        <v>553196000</v>
      </c>
      <c r="M2950" s="2">
        <v>553564000</v>
      </c>
      <c r="N2950" s="2">
        <v>557888000</v>
      </c>
      <c r="O2950" s="2">
        <v>565708000</v>
      </c>
      <c r="P2950" s="2">
        <v>569940000</v>
      </c>
      <c r="Q2950" s="2">
        <v>572516000</v>
      </c>
      <c r="R2950" s="2">
        <v>573160000</v>
      </c>
      <c r="S2950" s="2">
        <v>572424000</v>
      </c>
      <c r="T2950" s="2">
        <v>577024000</v>
      </c>
      <c r="U2950" s="2">
        <v>576104000</v>
      </c>
      <c r="V2950" s="2">
        <v>584568000</v>
      </c>
      <c r="W2950" s="2">
        <v>590640000</v>
      </c>
      <c r="X2950" s="2">
        <v>596068000</v>
      </c>
      <c r="Y2950" s="2">
        <v>598736000</v>
      </c>
      <c r="Z2950" s="2">
        <v>602600000</v>
      </c>
      <c r="AA2950" s="2">
        <v>606556000</v>
      </c>
      <c r="AB2950" s="2">
        <v>611524000</v>
      </c>
      <c r="AC2950" s="2">
        <v>618608000</v>
      </c>
      <c r="AD2950" s="2">
        <v>625416000</v>
      </c>
      <c r="AE2950" s="2">
        <v>627716000</v>
      </c>
      <c r="AF2950" s="2">
        <v>632316000</v>
      </c>
    </row>
    <row r="2951" spans="1:32">
      <c r="A2951" t="s">
        <v>8555</v>
      </c>
      <c r="B2951" t="s">
        <v>19</v>
      </c>
      <c r="C2951" s="2">
        <v>1190620000</v>
      </c>
      <c r="D2951" s="2">
        <v>1027970000</v>
      </c>
      <c r="E2951" s="2">
        <v>929565000</v>
      </c>
      <c r="F2951" s="2">
        <v>860444000</v>
      </c>
      <c r="G2951" s="2">
        <v>820264000</v>
      </c>
      <c r="H2951" s="2">
        <v>783944000</v>
      </c>
      <c r="I2951" s="2">
        <v>735366000</v>
      </c>
      <c r="J2951" s="2">
        <v>689058000</v>
      </c>
      <c r="K2951" s="2">
        <v>685654000</v>
      </c>
      <c r="L2951" s="2">
        <v>682476000</v>
      </c>
      <c r="M2951" s="2">
        <v>682930000</v>
      </c>
      <c r="N2951" s="2">
        <v>688264000</v>
      </c>
      <c r="O2951" s="2">
        <v>697912000</v>
      </c>
      <c r="P2951" s="2">
        <v>703132000</v>
      </c>
      <c r="Q2951" s="2">
        <v>706310000</v>
      </c>
      <c r="R2951" s="2">
        <v>707105000</v>
      </c>
      <c r="S2951" s="2">
        <v>706197000</v>
      </c>
      <c r="T2951" s="2">
        <v>711872000</v>
      </c>
      <c r="U2951" s="2">
        <v>710737000</v>
      </c>
      <c r="V2951" s="2">
        <v>721179000</v>
      </c>
      <c r="W2951" s="2">
        <v>728670000</v>
      </c>
      <c r="X2951" s="2">
        <v>735366000</v>
      </c>
      <c r="Y2951" s="2">
        <v>738658000</v>
      </c>
      <c r="Z2951" s="2">
        <v>743425000</v>
      </c>
      <c r="AA2951" s="2">
        <v>748306000</v>
      </c>
      <c r="AB2951" s="2">
        <v>754434000</v>
      </c>
      <c r="AC2951" s="2">
        <v>763174000</v>
      </c>
      <c r="AD2951" s="2">
        <v>771573000</v>
      </c>
      <c r="AE2951" s="2">
        <v>774410000</v>
      </c>
      <c r="AF2951" s="2">
        <v>780086000</v>
      </c>
    </row>
    <row r="2952" spans="1:32">
      <c r="A2952" t="s">
        <v>8556</v>
      </c>
      <c r="B2952" t="s">
        <v>19</v>
      </c>
      <c r="C2952" s="2">
        <v>83920000</v>
      </c>
      <c r="D2952" s="2">
        <v>72456000</v>
      </c>
      <c r="E2952" s="2">
        <v>65520000</v>
      </c>
      <c r="F2952" s="2">
        <v>60648000</v>
      </c>
      <c r="G2952" s="2">
        <v>57816000</v>
      </c>
      <c r="H2952" s="2">
        <v>55256000</v>
      </c>
      <c r="I2952" s="2">
        <v>51832000</v>
      </c>
      <c r="J2952" s="2">
        <v>48568000</v>
      </c>
      <c r="K2952" s="2">
        <v>48328000</v>
      </c>
      <c r="L2952" s="2">
        <v>48104000</v>
      </c>
      <c r="M2952" s="2">
        <v>48136000</v>
      </c>
      <c r="N2952" s="2">
        <v>48512000</v>
      </c>
      <c r="O2952" s="2">
        <v>49192000</v>
      </c>
      <c r="P2952" s="2">
        <v>49560000</v>
      </c>
      <c r="Q2952" s="2">
        <v>49784000</v>
      </c>
      <c r="R2952" s="2">
        <v>49840000</v>
      </c>
      <c r="S2952" s="2">
        <v>49776000</v>
      </c>
      <c r="T2952" s="2">
        <v>50176000</v>
      </c>
      <c r="U2952" s="2">
        <v>50096000</v>
      </c>
      <c r="V2952" s="2">
        <v>50832000</v>
      </c>
      <c r="W2952" s="2">
        <v>51360000</v>
      </c>
      <c r="X2952" s="2">
        <v>51832000</v>
      </c>
      <c r="Y2952" s="2">
        <v>52064000</v>
      </c>
      <c r="Z2952" s="2">
        <v>52400000</v>
      </c>
      <c r="AA2952" s="2">
        <v>52744000</v>
      </c>
      <c r="AB2952" s="2">
        <v>53176000</v>
      </c>
      <c r="AC2952" s="2">
        <v>53792000</v>
      </c>
      <c r="AD2952" s="2">
        <v>54384000</v>
      </c>
      <c r="AE2952" s="2">
        <v>54584000</v>
      </c>
      <c r="AF2952" s="2">
        <v>54984000</v>
      </c>
    </row>
    <row r="2953" spans="1:32">
      <c r="A2953" t="s">
        <v>8557</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8558</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8559</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8560</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8561</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8562</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8563</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8564</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8565</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8566</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8567</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8568</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8569</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8570</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8571</v>
      </c>
      <c r="B2967" t="s">
        <v>19</v>
      </c>
      <c r="C2967" s="2">
        <v>1286860000</v>
      </c>
      <c r="D2967" s="2">
        <v>1231880000</v>
      </c>
      <c r="E2967" s="2">
        <v>1146550000</v>
      </c>
      <c r="F2967" s="2">
        <v>1125360000</v>
      </c>
      <c r="G2967" s="2">
        <v>1128790000</v>
      </c>
      <c r="H2967" s="2">
        <v>1127650000</v>
      </c>
      <c r="I2967" s="2">
        <v>1118480000</v>
      </c>
      <c r="J2967" s="2">
        <v>1115050000</v>
      </c>
      <c r="K2967" s="2">
        <v>1124210000</v>
      </c>
      <c r="L2967" s="2">
        <v>1127650000</v>
      </c>
      <c r="M2967" s="2">
        <v>1121350000</v>
      </c>
      <c r="N2967" s="2">
        <v>1113900000</v>
      </c>
      <c r="O2967" s="2">
        <v>1110470000</v>
      </c>
      <c r="P2967" s="2">
        <v>1107030000</v>
      </c>
      <c r="Q2967" s="2">
        <v>1105880000</v>
      </c>
      <c r="R2967" s="2">
        <v>1108750000</v>
      </c>
      <c r="S2967" s="2">
        <v>1113900000</v>
      </c>
      <c r="T2967" s="2">
        <v>1119630000</v>
      </c>
      <c r="U2967" s="2">
        <v>1124210000</v>
      </c>
      <c r="V2967" s="2">
        <v>1128790000</v>
      </c>
      <c r="W2967" s="2">
        <v>1135090000</v>
      </c>
      <c r="X2967" s="2">
        <v>1137950000</v>
      </c>
      <c r="Y2967" s="2">
        <v>1140820000</v>
      </c>
      <c r="Z2967" s="2">
        <v>1143680000</v>
      </c>
      <c r="AA2967" s="2">
        <v>1147690000</v>
      </c>
      <c r="AB2967" s="2">
        <v>1140250000</v>
      </c>
      <c r="AC2967" s="2">
        <v>1133950000</v>
      </c>
      <c r="AD2967" s="2">
        <v>1127650000</v>
      </c>
      <c r="AE2967" s="2">
        <v>1122490000</v>
      </c>
      <c r="AF2967" s="2">
        <v>1121920000</v>
      </c>
    </row>
    <row r="2968" spans="1:32">
      <c r="A2968" t="s">
        <v>8572</v>
      </c>
      <c r="B2968" t="s">
        <v>19</v>
      </c>
      <c r="C2968" s="2">
        <v>7173550000</v>
      </c>
      <c r="D2968" s="2">
        <v>6867070000</v>
      </c>
      <c r="E2968" s="2">
        <v>6391380000</v>
      </c>
      <c r="F2968" s="2">
        <v>6273260000</v>
      </c>
      <c r="G2968" s="2">
        <v>6292420000</v>
      </c>
      <c r="H2968" s="2">
        <v>6286030000</v>
      </c>
      <c r="I2968" s="2">
        <v>6234950000</v>
      </c>
      <c r="J2968" s="2">
        <v>6215800000</v>
      </c>
      <c r="K2968" s="2">
        <v>6266880000</v>
      </c>
      <c r="L2968" s="2">
        <v>6286030000</v>
      </c>
      <c r="M2968" s="2">
        <v>6250910000</v>
      </c>
      <c r="N2968" s="2">
        <v>6209410000</v>
      </c>
      <c r="O2968" s="2">
        <v>6190260000</v>
      </c>
      <c r="P2968" s="2">
        <v>6171100000</v>
      </c>
      <c r="Q2968" s="2">
        <v>6164720000</v>
      </c>
      <c r="R2968" s="2">
        <v>6180680000</v>
      </c>
      <c r="S2968" s="2">
        <v>6209410000</v>
      </c>
      <c r="T2968" s="2">
        <v>6241340000</v>
      </c>
      <c r="U2968" s="2">
        <v>6266880000</v>
      </c>
      <c r="V2968" s="2">
        <v>6292420000</v>
      </c>
      <c r="W2968" s="2">
        <v>6327530000</v>
      </c>
      <c r="X2968" s="2">
        <v>6343500000</v>
      </c>
      <c r="Y2968" s="2">
        <v>6359460000</v>
      </c>
      <c r="Z2968" s="2">
        <v>6375420000</v>
      </c>
      <c r="AA2968" s="2">
        <v>6397770000</v>
      </c>
      <c r="AB2968" s="2">
        <v>6356270000</v>
      </c>
      <c r="AC2968" s="2">
        <v>6321150000</v>
      </c>
      <c r="AD2968" s="2">
        <v>6286030000</v>
      </c>
      <c r="AE2968" s="2">
        <v>6257300000</v>
      </c>
      <c r="AF2968" s="2">
        <v>6254110000</v>
      </c>
    </row>
    <row r="2969" spans="1:32">
      <c r="A2969" t="s">
        <v>8573</v>
      </c>
      <c r="B2969" t="s">
        <v>19</v>
      </c>
      <c r="C2969" s="2">
        <v>12001000000</v>
      </c>
      <c r="D2969" s="2">
        <v>11488300000</v>
      </c>
      <c r="E2969" s="2">
        <v>10692500000</v>
      </c>
      <c r="F2969" s="2">
        <v>10494900000</v>
      </c>
      <c r="G2969" s="2">
        <v>10526900000</v>
      </c>
      <c r="H2969" s="2">
        <v>10516200000</v>
      </c>
      <c r="I2969" s="2">
        <v>10430800000</v>
      </c>
      <c r="J2969" s="2">
        <v>10398700000</v>
      </c>
      <c r="K2969" s="2">
        <v>10484200000</v>
      </c>
      <c r="L2969" s="2">
        <v>10516200000</v>
      </c>
      <c r="M2969" s="2">
        <v>10457500000</v>
      </c>
      <c r="N2969" s="2">
        <v>10388100000</v>
      </c>
      <c r="O2969" s="2">
        <v>10356000000</v>
      </c>
      <c r="P2969" s="2">
        <v>10324000000</v>
      </c>
      <c r="Q2969" s="2">
        <v>10313300000</v>
      </c>
      <c r="R2969" s="2">
        <v>10340000000</v>
      </c>
      <c r="S2969" s="2">
        <v>10388100000</v>
      </c>
      <c r="T2969" s="2">
        <v>10441500000</v>
      </c>
      <c r="U2969" s="2">
        <v>10484200000</v>
      </c>
      <c r="V2969" s="2">
        <v>10526900000</v>
      </c>
      <c r="W2969" s="2">
        <v>10585700000</v>
      </c>
      <c r="X2969" s="2">
        <v>10612400000</v>
      </c>
      <c r="Y2969" s="2">
        <v>10639100000</v>
      </c>
      <c r="Z2969" s="2">
        <v>10665800000</v>
      </c>
      <c r="AA2969" s="2">
        <v>10703200000</v>
      </c>
      <c r="AB2969" s="2">
        <v>10633700000</v>
      </c>
      <c r="AC2969" s="2">
        <v>10575000000</v>
      </c>
      <c r="AD2969" s="2">
        <v>10516200000</v>
      </c>
      <c r="AE2969" s="2">
        <v>10468200000</v>
      </c>
      <c r="AF2969" s="2">
        <v>10462800000</v>
      </c>
    </row>
    <row r="2970" spans="1:32">
      <c r="A2970" t="s">
        <v>8574</v>
      </c>
      <c r="B2970" t="s">
        <v>19</v>
      </c>
      <c r="C2970" s="2">
        <v>481307000</v>
      </c>
      <c r="D2970" s="2">
        <v>460744000</v>
      </c>
      <c r="E2970" s="2">
        <v>428828000</v>
      </c>
      <c r="F2970" s="2">
        <v>420903000</v>
      </c>
      <c r="G2970" s="2">
        <v>422188000</v>
      </c>
      <c r="H2970" s="2">
        <v>421760000</v>
      </c>
      <c r="I2970" s="2">
        <v>418333000</v>
      </c>
      <c r="J2970" s="2">
        <v>417047000</v>
      </c>
      <c r="K2970" s="2">
        <v>420475000</v>
      </c>
      <c r="L2970" s="2">
        <v>421760000</v>
      </c>
      <c r="M2970" s="2">
        <v>419404000</v>
      </c>
      <c r="N2970" s="2">
        <v>416619000</v>
      </c>
      <c r="O2970" s="2">
        <v>415334000</v>
      </c>
      <c r="P2970" s="2">
        <v>414049000</v>
      </c>
      <c r="Q2970" s="2">
        <v>413620000</v>
      </c>
      <c r="R2970" s="2">
        <v>414691000</v>
      </c>
      <c r="S2970" s="2">
        <v>416619000</v>
      </c>
      <c r="T2970" s="2">
        <v>418761000</v>
      </c>
      <c r="U2970" s="2">
        <v>420475000</v>
      </c>
      <c r="V2970" s="2">
        <v>422188000</v>
      </c>
      <c r="W2970" s="2">
        <v>424544000</v>
      </c>
      <c r="X2970" s="2">
        <v>425615000</v>
      </c>
      <c r="Y2970" s="2">
        <v>426686000</v>
      </c>
      <c r="Z2970" s="2">
        <v>427757000</v>
      </c>
      <c r="AA2970" s="2">
        <v>429257000</v>
      </c>
      <c r="AB2970" s="2">
        <v>426472000</v>
      </c>
      <c r="AC2970" s="2">
        <v>424116000</v>
      </c>
      <c r="AD2970" s="2">
        <v>421760000</v>
      </c>
      <c r="AE2970" s="2">
        <v>419832000</v>
      </c>
      <c r="AF2970" s="2">
        <v>419618000</v>
      </c>
    </row>
    <row r="2971" spans="1:32">
      <c r="A2971" t="s">
        <v>8575</v>
      </c>
      <c r="B2971" t="s">
        <v>19</v>
      </c>
      <c r="C2971" s="2">
        <v>452321000</v>
      </c>
      <c r="D2971" s="2">
        <v>432996000</v>
      </c>
      <c r="E2971" s="2">
        <v>403003000</v>
      </c>
      <c r="F2971" s="2">
        <v>395554000</v>
      </c>
      <c r="G2971" s="2">
        <v>396762000</v>
      </c>
      <c r="H2971" s="2">
        <v>396360000</v>
      </c>
      <c r="I2971" s="2">
        <v>393139000</v>
      </c>
      <c r="J2971" s="2">
        <v>391931000</v>
      </c>
      <c r="K2971" s="2">
        <v>395152000</v>
      </c>
      <c r="L2971" s="2">
        <v>396360000</v>
      </c>
      <c r="M2971" s="2">
        <v>394145000</v>
      </c>
      <c r="N2971" s="2">
        <v>391528000</v>
      </c>
      <c r="O2971" s="2">
        <v>390321000</v>
      </c>
      <c r="P2971" s="2">
        <v>389113000</v>
      </c>
      <c r="Q2971" s="2">
        <v>388710000</v>
      </c>
      <c r="R2971" s="2">
        <v>389717000</v>
      </c>
      <c r="S2971" s="2">
        <v>391528000</v>
      </c>
      <c r="T2971" s="2">
        <v>393542000</v>
      </c>
      <c r="U2971" s="2">
        <v>395152000</v>
      </c>
      <c r="V2971" s="2">
        <v>396762000</v>
      </c>
      <c r="W2971" s="2">
        <v>398977000</v>
      </c>
      <c r="X2971" s="2">
        <v>399983000</v>
      </c>
      <c r="Y2971" s="2">
        <v>400990000</v>
      </c>
      <c r="Z2971" s="2">
        <v>401996000</v>
      </c>
      <c r="AA2971" s="2">
        <v>403405000</v>
      </c>
      <c r="AB2971" s="2">
        <v>400788000</v>
      </c>
      <c r="AC2971" s="2">
        <v>398574000</v>
      </c>
      <c r="AD2971" s="2">
        <v>396360000</v>
      </c>
      <c r="AE2971" s="2">
        <v>394548000</v>
      </c>
      <c r="AF2971" s="2">
        <v>394347000</v>
      </c>
    </row>
    <row r="2972" spans="1:32">
      <c r="A2972" t="s">
        <v>8576</v>
      </c>
      <c r="B2972" t="s">
        <v>19</v>
      </c>
      <c r="C2972" s="2">
        <v>279302000</v>
      </c>
      <c r="D2972" s="2">
        <v>267369000</v>
      </c>
      <c r="E2972" s="2">
        <v>248849000</v>
      </c>
      <c r="F2972" s="2">
        <v>244250000</v>
      </c>
      <c r="G2972" s="2">
        <v>244995000</v>
      </c>
      <c r="H2972" s="2">
        <v>244747000</v>
      </c>
      <c r="I2972" s="2">
        <v>242758000</v>
      </c>
      <c r="J2972" s="2">
        <v>242012000</v>
      </c>
      <c r="K2972" s="2">
        <v>244001000</v>
      </c>
      <c r="L2972" s="2">
        <v>244747000</v>
      </c>
      <c r="M2972" s="2">
        <v>243379000</v>
      </c>
      <c r="N2972" s="2">
        <v>241764000</v>
      </c>
      <c r="O2972" s="2">
        <v>241018000</v>
      </c>
      <c r="P2972" s="2">
        <v>240272000</v>
      </c>
      <c r="Q2972" s="2">
        <v>240023000</v>
      </c>
      <c r="R2972" s="2">
        <v>240645000</v>
      </c>
      <c r="S2972" s="2">
        <v>241764000</v>
      </c>
      <c r="T2972" s="2">
        <v>243006000</v>
      </c>
      <c r="U2972" s="2">
        <v>244001000</v>
      </c>
      <c r="V2972" s="2">
        <v>244995000</v>
      </c>
      <c r="W2972" s="2">
        <v>246363000</v>
      </c>
      <c r="X2972" s="2">
        <v>246984000</v>
      </c>
      <c r="Y2972" s="2">
        <v>247606000</v>
      </c>
      <c r="Z2972" s="2">
        <v>248227000</v>
      </c>
      <c r="AA2972" s="2">
        <v>249097000</v>
      </c>
      <c r="AB2972" s="2">
        <v>247481000</v>
      </c>
      <c r="AC2972" s="2">
        <v>246114000</v>
      </c>
      <c r="AD2972" s="2">
        <v>244747000</v>
      </c>
      <c r="AE2972" s="2">
        <v>243628000</v>
      </c>
      <c r="AF2972" s="2">
        <v>243504000</v>
      </c>
    </row>
    <row r="2973" spans="1:32">
      <c r="A2973" t="s">
        <v>8577</v>
      </c>
      <c r="B2973" t="s">
        <v>19</v>
      </c>
      <c r="C2973" s="2">
        <v>28312200</v>
      </c>
      <c r="D2973" s="2">
        <v>27102600</v>
      </c>
      <c r="E2973" s="2">
        <v>25225200</v>
      </c>
      <c r="F2973" s="2">
        <v>24759000</v>
      </c>
      <c r="G2973" s="2">
        <v>24834600</v>
      </c>
      <c r="H2973" s="2">
        <v>24809400</v>
      </c>
      <c r="I2973" s="2">
        <v>24607800</v>
      </c>
      <c r="J2973" s="2">
        <v>24532200</v>
      </c>
      <c r="K2973" s="2">
        <v>24733800</v>
      </c>
      <c r="L2973" s="2">
        <v>24809400</v>
      </c>
      <c r="M2973" s="2">
        <v>24670800</v>
      </c>
      <c r="N2973" s="2">
        <v>24507000</v>
      </c>
      <c r="O2973" s="2">
        <v>24431400</v>
      </c>
      <c r="P2973" s="2">
        <v>24355800</v>
      </c>
      <c r="Q2973" s="2">
        <v>24330600</v>
      </c>
      <c r="R2973" s="2">
        <v>24393600</v>
      </c>
      <c r="S2973" s="2">
        <v>24507000</v>
      </c>
      <c r="T2973" s="2">
        <v>24633000</v>
      </c>
      <c r="U2973" s="2">
        <v>24733800</v>
      </c>
      <c r="V2973" s="2">
        <v>24834600</v>
      </c>
      <c r="W2973" s="2">
        <v>24973200</v>
      </c>
      <c r="X2973" s="2">
        <v>25036200</v>
      </c>
      <c r="Y2973" s="2">
        <v>25099200</v>
      </c>
      <c r="Z2973" s="2">
        <v>25162200</v>
      </c>
      <c r="AA2973" s="2">
        <v>25250400</v>
      </c>
      <c r="AB2973" s="2">
        <v>25086600</v>
      </c>
      <c r="AC2973" s="2">
        <v>24948000</v>
      </c>
      <c r="AD2973" s="2">
        <v>24809400</v>
      </c>
      <c r="AE2973" s="2">
        <v>24696000</v>
      </c>
      <c r="AF2973" s="2">
        <v>24683400</v>
      </c>
    </row>
    <row r="2974" spans="1:32">
      <c r="A2974" t="s">
        <v>8578</v>
      </c>
      <c r="B2974" t="s">
        <v>19</v>
      </c>
      <c r="C2974" s="2">
        <v>206724000</v>
      </c>
      <c r="D2974" s="2">
        <v>197892000</v>
      </c>
      <c r="E2974" s="2">
        <v>184184000</v>
      </c>
      <c r="F2974" s="2">
        <v>180780000</v>
      </c>
      <c r="G2974" s="2">
        <v>181332000</v>
      </c>
      <c r="H2974" s="2">
        <v>181148000</v>
      </c>
      <c r="I2974" s="2">
        <v>179676000</v>
      </c>
      <c r="J2974" s="2">
        <v>179124000</v>
      </c>
      <c r="K2974" s="2">
        <v>180596000</v>
      </c>
      <c r="L2974" s="2">
        <v>181148000</v>
      </c>
      <c r="M2974" s="2">
        <v>180136000</v>
      </c>
      <c r="N2974" s="2">
        <v>178940000</v>
      </c>
      <c r="O2974" s="2">
        <v>178388000</v>
      </c>
      <c r="P2974" s="2">
        <v>177836000</v>
      </c>
      <c r="Q2974" s="2">
        <v>177652000</v>
      </c>
      <c r="R2974" s="2">
        <v>178112000</v>
      </c>
      <c r="S2974" s="2">
        <v>178940000</v>
      </c>
      <c r="T2974" s="2">
        <v>179860000</v>
      </c>
      <c r="U2974" s="2">
        <v>180596000</v>
      </c>
      <c r="V2974" s="2">
        <v>181332000</v>
      </c>
      <c r="W2974" s="2">
        <v>182344000</v>
      </c>
      <c r="X2974" s="2">
        <v>182804000</v>
      </c>
      <c r="Y2974" s="2">
        <v>183264000</v>
      </c>
      <c r="Z2974" s="2">
        <v>183724000</v>
      </c>
      <c r="AA2974" s="2">
        <v>184368000</v>
      </c>
      <c r="AB2974" s="2">
        <v>183172000</v>
      </c>
      <c r="AC2974" s="2">
        <v>182160000</v>
      </c>
      <c r="AD2974" s="2">
        <v>181148000</v>
      </c>
      <c r="AE2974" s="2">
        <v>180320000</v>
      </c>
      <c r="AF2974" s="2">
        <v>180228000</v>
      </c>
    </row>
    <row r="2975" spans="1:32">
      <c r="A2975" t="s">
        <v>8579</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8580</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8581</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8582</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8583</v>
      </c>
      <c r="B2979" t="s">
        <v>19</v>
      </c>
      <c r="C2979" s="2">
        <v>722954000</v>
      </c>
      <c r="D2979" s="2">
        <v>711353000</v>
      </c>
      <c r="E2979" s="2">
        <v>737868000</v>
      </c>
      <c r="F2979" s="2">
        <v>744083000</v>
      </c>
      <c r="G2979" s="2">
        <v>752783000</v>
      </c>
      <c r="H2979" s="2">
        <v>762726000</v>
      </c>
      <c r="I2979" s="2">
        <v>772255000</v>
      </c>
      <c r="J2979" s="2">
        <v>780127000</v>
      </c>
      <c r="K2979" s="2">
        <v>787584000</v>
      </c>
      <c r="L2979" s="2">
        <v>794213000</v>
      </c>
      <c r="M2979" s="2">
        <v>800842000</v>
      </c>
      <c r="N2979" s="2">
        <v>807471000</v>
      </c>
      <c r="O2979" s="2">
        <v>815342000</v>
      </c>
      <c r="P2979" s="2">
        <v>821971000</v>
      </c>
      <c r="Q2979" s="2">
        <v>828186000</v>
      </c>
      <c r="R2979" s="2">
        <v>833986000</v>
      </c>
      <c r="S2979" s="2">
        <v>841029000</v>
      </c>
      <c r="T2979" s="2">
        <v>848072000</v>
      </c>
      <c r="U2979" s="2">
        <v>854701000</v>
      </c>
      <c r="V2979" s="2">
        <v>861744000</v>
      </c>
      <c r="W2979" s="2">
        <v>868787000</v>
      </c>
      <c r="X2979" s="2">
        <v>875830000</v>
      </c>
      <c r="Y2979" s="2">
        <v>882873000</v>
      </c>
      <c r="Z2979" s="2">
        <v>889502000</v>
      </c>
      <c r="AA2979" s="2">
        <v>896131000</v>
      </c>
      <c r="AB2979" s="2">
        <v>902760000</v>
      </c>
      <c r="AC2979" s="2">
        <v>909388000</v>
      </c>
      <c r="AD2979" s="2">
        <v>915603000</v>
      </c>
      <c r="AE2979" s="2">
        <v>922232000</v>
      </c>
      <c r="AF2979" s="2">
        <v>928861000</v>
      </c>
    </row>
    <row r="2980" spans="1:32">
      <c r="A2980" t="s">
        <v>8584</v>
      </c>
      <c r="B2980" t="s">
        <v>19</v>
      </c>
      <c r="C2980" s="2">
        <v>21379400000</v>
      </c>
      <c r="D2980" s="2">
        <v>21036300000</v>
      </c>
      <c r="E2980" s="2">
        <v>21820500000</v>
      </c>
      <c r="F2980" s="2">
        <v>22004200000</v>
      </c>
      <c r="G2980" s="2">
        <v>22261500000</v>
      </c>
      <c r="H2980" s="2">
        <v>22555600000</v>
      </c>
      <c r="I2980" s="2">
        <v>22837400000</v>
      </c>
      <c r="J2980" s="2">
        <v>23070100000</v>
      </c>
      <c r="K2980" s="2">
        <v>23290700000</v>
      </c>
      <c r="L2980" s="2">
        <v>23486700000</v>
      </c>
      <c r="M2980" s="2">
        <v>23682700000</v>
      </c>
      <c r="N2980" s="2">
        <v>23878800000</v>
      </c>
      <c r="O2980" s="2">
        <v>24111500000</v>
      </c>
      <c r="P2980" s="2">
        <v>24307600000</v>
      </c>
      <c r="Q2980" s="2">
        <v>24491300000</v>
      </c>
      <c r="R2980" s="2">
        <v>24662900000</v>
      </c>
      <c r="S2980" s="2">
        <v>24871200000</v>
      </c>
      <c r="T2980" s="2">
        <v>25079400000</v>
      </c>
      <c r="U2980" s="2">
        <v>25275500000</v>
      </c>
      <c r="V2980" s="2">
        <v>25483700000</v>
      </c>
      <c r="W2980" s="2">
        <v>25692000000</v>
      </c>
      <c r="X2980" s="2">
        <v>25900300000</v>
      </c>
      <c r="Y2980" s="2">
        <v>26108600000</v>
      </c>
      <c r="Z2980" s="2">
        <v>26304600000</v>
      </c>
      <c r="AA2980" s="2">
        <v>26500600000</v>
      </c>
      <c r="AB2980" s="2">
        <v>26696700000</v>
      </c>
      <c r="AC2980" s="2">
        <v>26892700000</v>
      </c>
      <c r="AD2980" s="2">
        <v>27076500000</v>
      </c>
      <c r="AE2980" s="2">
        <v>27272500000</v>
      </c>
      <c r="AF2980" s="2">
        <v>27468500000</v>
      </c>
    </row>
    <row r="2981" spans="1:32">
      <c r="A2981" t="s">
        <v>8585</v>
      </c>
      <c r="B2981" t="s">
        <v>19</v>
      </c>
      <c r="C2981" s="2">
        <v>8678060000</v>
      </c>
      <c r="D2981" s="2">
        <v>8538810000</v>
      </c>
      <c r="E2981" s="2">
        <v>8857090000</v>
      </c>
      <c r="F2981" s="2">
        <v>8931690000</v>
      </c>
      <c r="G2981" s="2">
        <v>9036120000</v>
      </c>
      <c r="H2981" s="2">
        <v>9155480000</v>
      </c>
      <c r="I2981" s="2">
        <v>9269860000</v>
      </c>
      <c r="J2981" s="2">
        <v>9364350000</v>
      </c>
      <c r="K2981" s="2">
        <v>9453860000</v>
      </c>
      <c r="L2981" s="2">
        <v>9533430000</v>
      </c>
      <c r="M2981" s="2">
        <v>9613000000</v>
      </c>
      <c r="N2981" s="2">
        <v>9692570000</v>
      </c>
      <c r="O2981" s="2">
        <v>9787060000</v>
      </c>
      <c r="P2981" s="2">
        <v>9866630000</v>
      </c>
      <c r="Q2981" s="2">
        <v>9941230000</v>
      </c>
      <c r="R2981" s="2">
        <v>10010900000</v>
      </c>
      <c r="S2981" s="2">
        <v>10095400000</v>
      </c>
      <c r="T2981" s="2">
        <v>10179900000</v>
      </c>
      <c r="U2981" s="2">
        <v>10259500000</v>
      </c>
      <c r="V2981" s="2">
        <v>10344000000</v>
      </c>
      <c r="W2981" s="2">
        <v>10428600000</v>
      </c>
      <c r="X2981" s="2">
        <v>10513100000</v>
      </c>
      <c r="Y2981" s="2">
        <v>10597700000</v>
      </c>
      <c r="Z2981" s="2">
        <v>10677200000</v>
      </c>
      <c r="AA2981" s="2">
        <v>10756800000</v>
      </c>
      <c r="AB2981" s="2">
        <v>10836400000</v>
      </c>
      <c r="AC2981" s="2">
        <v>10916000000</v>
      </c>
      <c r="AD2981" s="2">
        <v>10990600000</v>
      </c>
      <c r="AE2981" s="2">
        <v>11070100000</v>
      </c>
      <c r="AF2981" s="2">
        <v>11149700000</v>
      </c>
    </row>
    <row r="2982" spans="1:32">
      <c r="A2982" t="s">
        <v>8586</v>
      </c>
      <c r="B2982" t="s">
        <v>19</v>
      </c>
      <c r="C2982" s="2">
        <v>14642300000</v>
      </c>
      <c r="D2982" s="2">
        <v>14407300000</v>
      </c>
      <c r="E2982" s="2">
        <v>14944400000</v>
      </c>
      <c r="F2982" s="2">
        <v>15070200000</v>
      </c>
      <c r="G2982" s="2">
        <v>15246400000</v>
      </c>
      <c r="H2982" s="2">
        <v>15447800000</v>
      </c>
      <c r="I2982" s="2">
        <v>15640800000</v>
      </c>
      <c r="J2982" s="2">
        <v>15800300000</v>
      </c>
      <c r="K2982" s="2">
        <v>15951300000</v>
      </c>
      <c r="L2982" s="2">
        <v>16085500000</v>
      </c>
      <c r="M2982" s="2">
        <v>16219800000</v>
      </c>
      <c r="N2982" s="2">
        <v>16354100000</v>
      </c>
      <c r="O2982" s="2">
        <v>16513500000</v>
      </c>
      <c r="P2982" s="2">
        <v>16647700000</v>
      </c>
      <c r="Q2982" s="2">
        <v>16773600000</v>
      </c>
      <c r="R2982" s="2">
        <v>16891100000</v>
      </c>
      <c r="S2982" s="2">
        <v>17033700000</v>
      </c>
      <c r="T2982" s="2">
        <v>17176400000</v>
      </c>
      <c r="U2982" s="2">
        <v>17310600000</v>
      </c>
      <c r="V2982" s="2">
        <v>17453300000</v>
      </c>
      <c r="W2982" s="2">
        <v>17595900000</v>
      </c>
      <c r="X2982" s="2">
        <v>17738600000</v>
      </c>
      <c r="Y2982" s="2">
        <v>17881200000</v>
      </c>
      <c r="Z2982" s="2">
        <v>18015500000</v>
      </c>
      <c r="AA2982" s="2">
        <v>18149700000</v>
      </c>
      <c r="AB2982" s="2">
        <v>18284000000</v>
      </c>
      <c r="AC2982" s="2">
        <v>18418200000</v>
      </c>
      <c r="AD2982" s="2">
        <v>18544100000</v>
      </c>
      <c r="AE2982" s="2">
        <v>18678400000</v>
      </c>
      <c r="AF2982" s="2">
        <v>18812600000</v>
      </c>
    </row>
    <row r="2983" spans="1:32">
      <c r="A2983" t="s">
        <v>8587</v>
      </c>
      <c r="B2983" t="s">
        <v>19</v>
      </c>
      <c r="C2983" s="2">
        <v>12653200000</v>
      </c>
      <c r="D2983" s="2">
        <v>12450100000</v>
      </c>
      <c r="E2983" s="2">
        <v>12914200000</v>
      </c>
      <c r="F2983" s="2">
        <v>13023000000</v>
      </c>
      <c r="G2983" s="2">
        <v>13175200000</v>
      </c>
      <c r="H2983" s="2">
        <v>13349300000</v>
      </c>
      <c r="I2983" s="2">
        <v>13516100000</v>
      </c>
      <c r="J2983" s="2">
        <v>13653800000</v>
      </c>
      <c r="K2983" s="2">
        <v>13784300000</v>
      </c>
      <c r="L2983" s="2">
        <v>13900400000</v>
      </c>
      <c r="M2983" s="2">
        <v>14016400000</v>
      </c>
      <c r="N2983" s="2">
        <v>14132400000</v>
      </c>
      <c r="O2983" s="2">
        <v>14270200000</v>
      </c>
      <c r="P2983" s="2">
        <v>14386200000</v>
      </c>
      <c r="Q2983" s="2">
        <v>14494900000</v>
      </c>
      <c r="R2983" s="2">
        <v>14596500000</v>
      </c>
      <c r="S2983" s="2">
        <v>14719700000</v>
      </c>
      <c r="T2983" s="2">
        <v>14843000000</v>
      </c>
      <c r="U2983" s="2">
        <v>14959000000</v>
      </c>
      <c r="V2983" s="2">
        <v>15082300000</v>
      </c>
      <c r="W2983" s="2">
        <v>15205600000</v>
      </c>
      <c r="X2983" s="2">
        <v>15328800000</v>
      </c>
      <c r="Y2983" s="2">
        <v>15452100000</v>
      </c>
      <c r="Z2983" s="2">
        <v>15568100000</v>
      </c>
      <c r="AA2983" s="2">
        <v>15684100000</v>
      </c>
      <c r="AB2983" s="2">
        <v>15800100000</v>
      </c>
      <c r="AC2983" s="2">
        <v>15916200000</v>
      </c>
      <c r="AD2983" s="2">
        <v>16024900000</v>
      </c>
      <c r="AE2983" s="2">
        <v>16140900000</v>
      </c>
      <c r="AF2983" s="2">
        <v>16257000000</v>
      </c>
    </row>
    <row r="2984" spans="1:32">
      <c r="A2984" t="s">
        <v>8588</v>
      </c>
      <c r="B2984" t="s">
        <v>19</v>
      </c>
      <c r="C2984" s="2">
        <v>1245230000</v>
      </c>
      <c r="D2984" s="2">
        <v>1225250000</v>
      </c>
      <c r="E2984" s="2">
        <v>1270920000</v>
      </c>
      <c r="F2984" s="2">
        <v>1281630000</v>
      </c>
      <c r="G2984" s="2">
        <v>1296610000</v>
      </c>
      <c r="H2984" s="2">
        <v>1313740000</v>
      </c>
      <c r="I2984" s="2">
        <v>1330150000</v>
      </c>
      <c r="J2984" s="2">
        <v>1343710000</v>
      </c>
      <c r="K2984" s="2">
        <v>1356550000</v>
      </c>
      <c r="L2984" s="2">
        <v>1367970000</v>
      </c>
      <c r="M2984" s="2">
        <v>1379390000</v>
      </c>
      <c r="N2984" s="2">
        <v>1390810000</v>
      </c>
      <c r="O2984" s="2">
        <v>1404360000</v>
      </c>
      <c r="P2984" s="2">
        <v>1415780000</v>
      </c>
      <c r="Q2984" s="2">
        <v>1426490000</v>
      </c>
      <c r="R2984" s="2">
        <v>1436480000</v>
      </c>
      <c r="S2984" s="2">
        <v>1448610000</v>
      </c>
      <c r="T2984" s="2">
        <v>1460740000</v>
      </c>
      <c r="U2984" s="2">
        <v>1472160000</v>
      </c>
      <c r="V2984" s="2">
        <v>1484290000</v>
      </c>
      <c r="W2984" s="2">
        <v>1496420000</v>
      </c>
      <c r="X2984" s="2">
        <v>1508550000</v>
      </c>
      <c r="Y2984" s="2">
        <v>1520680000</v>
      </c>
      <c r="Z2984" s="2">
        <v>1532100000</v>
      </c>
      <c r="AA2984" s="2">
        <v>1543520000</v>
      </c>
      <c r="AB2984" s="2">
        <v>1554930000</v>
      </c>
      <c r="AC2984" s="2">
        <v>1566350000</v>
      </c>
      <c r="AD2984" s="2">
        <v>1577060000</v>
      </c>
      <c r="AE2984" s="2">
        <v>1588470000</v>
      </c>
      <c r="AF2984" s="2">
        <v>1599890000</v>
      </c>
    </row>
    <row r="2985" spans="1:32">
      <c r="A2985" t="s">
        <v>8589</v>
      </c>
      <c r="B2985" t="s">
        <v>19</v>
      </c>
      <c r="C2985" s="2">
        <v>464170000</v>
      </c>
      <c r="D2985" s="2">
        <v>456722000</v>
      </c>
      <c r="E2985" s="2">
        <v>473746000</v>
      </c>
      <c r="F2985" s="2">
        <v>477736000</v>
      </c>
      <c r="G2985" s="2">
        <v>483322000</v>
      </c>
      <c r="H2985" s="2">
        <v>489706000</v>
      </c>
      <c r="I2985" s="2">
        <v>495824000</v>
      </c>
      <c r="J2985" s="2">
        <v>500878000</v>
      </c>
      <c r="K2985" s="2">
        <v>505666000</v>
      </c>
      <c r="L2985" s="2">
        <v>509922000</v>
      </c>
      <c r="M2985" s="2">
        <v>514178000</v>
      </c>
      <c r="N2985" s="2">
        <v>518434000</v>
      </c>
      <c r="O2985" s="2">
        <v>523488000</v>
      </c>
      <c r="P2985" s="2">
        <v>527744000</v>
      </c>
      <c r="Q2985" s="2">
        <v>531734000</v>
      </c>
      <c r="R2985" s="2">
        <v>535458000</v>
      </c>
      <c r="S2985" s="2">
        <v>539980000</v>
      </c>
      <c r="T2985" s="2">
        <v>544502000</v>
      </c>
      <c r="U2985" s="2">
        <v>548758000</v>
      </c>
      <c r="V2985" s="2">
        <v>553280000</v>
      </c>
      <c r="W2985" s="2">
        <v>557802000</v>
      </c>
      <c r="X2985" s="2">
        <v>562324000</v>
      </c>
      <c r="Y2985" s="2">
        <v>566846000</v>
      </c>
      <c r="Z2985" s="2">
        <v>571102000</v>
      </c>
      <c r="AA2985" s="2">
        <v>575358000</v>
      </c>
      <c r="AB2985" s="2">
        <v>579614000</v>
      </c>
      <c r="AC2985" s="2">
        <v>583870000</v>
      </c>
      <c r="AD2985" s="2">
        <v>587860000</v>
      </c>
      <c r="AE2985" s="2">
        <v>592116000</v>
      </c>
      <c r="AF2985" s="2">
        <v>596372000</v>
      </c>
    </row>
    <row r="2986" spans="1:32">
      <c r="A2986" t="s">
        <v>8590</v>
      </c>
      <c r="B2986" t="s">
        <v>19</v>
      </c>
      <c r="C2986" s="2">
        <v>4439980000</v>
      </c>
      <c r="D2986" s="2">
        <v>4368730000</v>
      </c>
      <c r="E2986" s="2">
        <v>4531580000</v>
      </c>
      <c r="F2986" s="2">
        <v>4569740000</v>
      </c>
      <c r="G2986" s="2">
        <v>4623170000</v>
      </c>
      <c r="H2986" s="2">
        <v>4684240000</v>
      </c>
      <c r="I2986" s="2">
        <v>4742760000</v>
      </c>
      <c r="J2986" s="2">
        <v>4791110000</v>
      </c>
      <c r="K2986" s="2">
        <v>4836900000</v>
      </c>
      <c r="L2986" s="2">
        <v>4877610000</v>
      </c>
      <c r="M2986" s="2">
        <v>4918330000</v>
      </c>
      <c r="N2986" s="2">
        <v>4959040000</v>
      </c>
      <c r="O2986" s="2">
        <v>5007380000</v>
      </c>
      <c r="P2986" s="2">
        <v>5048090000</v>
      </c>
      <c r="Q2986" s="2">
        <v>5086260000</v>
      </c>
      <c r="R2986" s="2">
        <v>5121880000</v>
      </c>
      <c r="S2986" s="2">
        <v>5165130000</v>
      </c>
      <c r="T2986" s="2">
        <v>5208390000</v>
      </c>
      <c r="U2986" s="2">
        <v>5249100000</v>
      </c>
      <c r="V2986" s="2">
        <v>5292350000</v>
      </c>
      <c r="W2986" s="2">
        <v>5335610000</v>
      </c>
      <c r="X2986" s="2">
        <v>5378860000</v>
      </c>
      <c r="Y2986" s="2">
        <v>5422120000</v>
      </c>
      <c r="Z2986" s="2">
        <v>5462830000</v>
      </c>
      <c r="AA2986" s="2">
        <v>5503540000</v>
      </c>
      <c r="AB2986" s="2">
        <v>5544250000</v>
      </c>
      <c r="AC2986" s="2">
        <v>5584960000</v>
      </c>
      <c r="AD2986" s="2">
        <v>5623120000</v>
      </c>
      <c r="AE2986" s="2">
        <v>5663830000</v>
      </c>
      <c r="AF2986" s="2">
        <v>5704540000</v>
      </c>
    </row>
    <row r="2987" spans="1:32">
      <c r="A2987" t="s">
        <v>8591</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8592</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8593</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8594</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8595</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8596</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8597</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8598</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8599</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8600</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8601</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8602</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8603</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8604</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8605</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8606</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8607</v>
      </c>
      <c r="B3003" t="s">
        <v>19</v>
      </c>
      <c r="C3003" s="2">
        <v>24286300</v>
      </c>
      <c r="D3003" s="2">
        <v>24775100</v>
      </c>
      <c r="E3003" s="2">
        <v>26299800</v>
      </c>
      <c r="F3003" s="2">
        <v>26279000</v>
      </c>
      <c r="G3003" s="2">
        <v>26436500</v>
      </c>
      <c r="H3003" s="2">
        <v>26718200</v>
      </c>
      <c r="I3003" s="2">
        <v>26680900</v>
      </c>
      <c r="J3003" s="2">
        <v>26784500</v>
      </c>
      <c r="K3003" s="2">
        <v>26701600</v>
      </c>
      <c r="L3003" s="2">
        <v>26730600</v>
      </c>
      <c r="M3003" s="2">
        <v>26747200</v>
      </c>
      <c r="N3003" s="2">
        <v>26896400</v>
      </c>
      <c r="O3003" s="2">
        <v>27099400</v>
      </c>
      <c r="P3003" s="2">
        <v>27223700</v>
      </c>
      <c r="Q3003" s="2">
        <v>27260900</v>
      </c>
      <c r="R3003" s="2">
        <v>27327200</v>
      </c>
      <c r="S3003" s="2">
        <v>27410100</v>
      </c>
      <c r="T3003" s="2">
        <v>27410100</v>
      </c>
      <c r="U3003" s="2">
        <v>27455700</v>
      </c>
      <c r="V3003" s="2">
        <v>27364500</v>
      </c>
      <c r="W3003" s="2">
        <v>27294100</v>
      </c>
      <c r="X3003" s="2">
        <v>27310700</v>
      </c>
      <c r="Y3003" s="2">
        <v>27393500</v>
      </c>
      <c r="Z3003" s="2">
        <v>27472200</v>
      </c>
      <c r="AA3003" s="2">
        <v>27414200</v>
      </c>
      <c r="AB3003" s="2">
        <v>27447400</v>
      </c>
      <c r="AC3003" s="2">
        <v>27356200</v>
      </c>
      <c r="AD3003" s="2">
        <v>27414200</v>
      </c>
      <c r="AE3003" s="2">
        <v>27513700</v>
      </c>
      <c r="AF3003" s="2">
        <v>27596500</v>
      </c>
    </row>
    <row r="3004" spans="1:32">
      <c r="A3004" t="s">
        <v>8608</v>
      </c>
      <c r="B3004" t="s">
        <v>19</v>
      </c>
      <c r="C3004" s="2">
        <v>718201000</v>
      </c>
      <c r="D3004" s="2">
        <v>732658000</v>
      </c>
      <c r="E3004" s="2">
        <v>777744000</v>
      </c>
      <c r="F3004" s="2">
        <v>777132000</v>
      </c>
      <c r="G3004" s="2">
        <v>781787000</v>
      </c>
      <c r="H3004" s="2">
        <v>790119000</v>
      </c>
      <c r="I3004" s="2">
        <v>789016000</v>
      </c>
      <c r="J3004" s="2">
        <v>792079000</v>
      </c>
      <c r="K3004" s="2">
        <v>789629000</v>
      </c>
      <c r="L3004" s="2">
        <v>790486000</v>
      </c>
      <c r="M3004" s="2">
        <v>790976000</v>
      </c>
      <c r="N3004" s="2">
        <v>795387000</v>
      </c>
      <c r="O3004" s="2">
        <v>801390000</v>
      </c>
      <c r="P3004" s="2">
        <v>805066000</v>
      </c>
      <c r="Q3004" s="2">
        <v>806168000</v>
      </c>
      <c r="R3004" s="2">
        <v>808129000</v>
      </c>
      <c r="S3004" s="2">
        <v>810579000</v>
      </c>
      <c r="T3004" s="2">
        <v>810579000</v>
      </c>
      <c r="U3004" s="2">
        <v>811927000</v>
      </c>
      <c r="V3004" s="2">
        <v>809231000</v>
      </c>
      <c r="W3004" s="2">
        <v>807149000</v>
      </c>
      <c r="X3004" s="2">
        <v>807639000</v>
      </c>
      <c r="Y3004" s="2">
        <v>810089000</v>
      </c>
      <c r="Z3004" s="2">
        <v>812417000</v>
      </c>
      <c r="AA3004" s="2">
        <v>810702000</v>
      </c>
      <c r="AB3004" s="2">
        <v>811682000</v>
      </c>
      <c r="AC3004" s="2">
        <v>808986000</v>
      </c>
      <c r="AD3004" s="2">
        <v>810702000</v>
      </c>
      <c r="AE3004" s="2">
        <v>813642000</v>
      </c>
      <c r="AF3004" s="2">
        <v>816092000</v>
      </c>
    </row>
    <row r="3005" spans="1:32">
      <c r="A3005" t="s">
        <v>8609</v>
      </c>
      <c r="B3005" t="s">
        <v>19</v>
      </c>
      <c r="C3005" s="2">
        <v>291523000</v>
      </c>
      <c r="D3005" s="2">
        <v>297391000</v>
      </c>
      <c r="E3005" s="2">
        <v>315692000</v>
      </c>
      <c r="F3005" s="2">
        <v>315444000</v>
      </c>
      <c r="G3005" s="2">
        <v>317334000</v>
      </c>
      <c r="H3005" s="2">
        <v>320715000</v>
      </c>
      <c r="I3005" s="2">
        <v>320268000</v>
      </c>
      <c r="J3005" s="2">
        <v>321511000</v>
      </c>
      <c r="K3005" s="2">
        <v>320516000</v>
      </c>
      <c r="L3005" s="2">
        <v>320864000</v>
      </c>
      <c r="M3005" s="2">
        <v>321063000</v>
      </c>
      <c r="N3005" s="2">
        <v>322854000</v>
      </c>
      <c r="O3005" s="2">
        <v>325290000</v>
      </c>
      <c r="P3005" s="2">
        <v>326782000</v>
      </c>
      <c r="Q3005" s="2">
        <v>327230000</v>
      </c>
      <c r="R3005" s="2">
        <v>328026000</v>
      </c>
      <c r="S3005" s="2">
        <v>329020000</v>
      </c>
      <c r="T3005" s="2">
        <v>329020000</v>
      </c>
      <c r="U3005" s="2">
        <v>329567000</v>
      </c>
      <c r="V3005" s="2">
        <v>328473000</v>
      </c>
      <c r="W3005" s="2">
        <v>327628000</v>
      </c>
      <c r="X3005" s="2">
        <v>327827000</v>
      </c>
      <c r="Y3005" s="2">
        <v>328821000</v>
      </c>
      <c r="Z3005" s="2">
        <v>329766000</v>
      </c>
      <c r="AA3005" s="2">
        <v>329070000</v>
      </c>
      <c r="AB3005" s="2">
        <v>329468000</v>
      </c>
      <c r="AC3005" s="2">
        <v>328374000</v>
      </c>
      <c r="AD3005" s="2">
        <v>329070000</v>
      </c>
      <c r="AE3005" s="2">
        <v>330264000</v>
      </c>
      <c r="AF3005" s="2">
        <v>331258000</v>
      </c>
    </row>
    <row r="3006" spans="1:32">
      <c r="A3006" t="s">
        <v>8610</v>
      </c>
      <c r="B3006" t="s">
        <v>19</v>
      </c>
      <c r="C3006" s="2">
        <v>491880000</v>
      </c>
      <c r="D3006" s="2">
        <v>501782000</v>
      </c>
      <c r="E3006" s="2">
        <v>532661000</v>
      </c>
      <c r="F3006" s="2">
        <v>532241000</v>
      </c>
      <c r="G3006" s="2">
        <v>535430000</v>
      </c>
      <c r="H3006" s="2">
        <v>541136000</v>
      </c>
      <c r="I3006" s="2">
        <v>540380000</v>
      </c>
      <c r="J3006" s="2">
        <v>542478000</v>
      </c>
      <c r="K3006" s="2">
        <v>540800000</v>
      </c>
      <c r="L3006" s="2">
        <v>541387000</v>
      </c>
      <c r="M3006" s="2">
        <v>541723000</v>
      </c>
      <c r="N3006" s="2">
        <v>544744000</v>
      </c>
      <c r="O3006" s="2">
        <v>548855000</v>
      </c>
      <c r="P3006" s="2">
        <v>551373000</v>
      </c>
      <c r="Q3006" s="2">
        <v>552128000</v>
      </c>
      <c r="R3006" s="2">
        <v>553470000</v>
      </c>
      <c r="S3006" s="2">
        <v>555149000</v>
      </c>
      <c r="T3006" s="2">
        <v>555149000</v>
      </c>
      <c r="U3006" s="2">
        <v>556072000</v>
      </c>
      <c r="V3006" s="2">
        <v>554226000</v>
      </c>
      <c r="W3006" s="2">
        <v>552799000</v>
      </c>
      <c r="X3006" s="2">
        <v>553135000</v>
      </c>
      <c r="Y3006" s="2">
        <v>554813000</v>
      </c>
      <c r="Z3006" s="2">
        <v>556407000</v>
      </c>
      <c r="AA3006" s="2">
        <v>555232000</v>
      </c>
      <c r="AB3006" s="2">
        <v>555904000</v>
      </c>
      <c r="AC3006" s="2">
        <v>554058000</v>
      </c>
      <c r="AD3006" s="2">
        <v>555232000</v>
      </c>
      <c r="AE3006" s="2">
        <v>557246000</v>
      </c>
      <c r="AF3006" s="2">
        <v>558925000</v>
      </c>
    </row>
    <row r="3007" spans="1:32">
      <c r="A3007" t="s">
        <v>8611</v>
      </c>
      <c r="B3007" t="s">
        <v>19</v>
      </c>
      <c r="C3007" s="2">
        <v>425059000</v>
      </c>
      <c r="D3007" s="2">
        <v>433616000</v>
      </c>
      <c r="E3007" s="2">
        <v>460300000</v>
      </c>
      <c r="F3007" s="2">
        <v>459937000</v>
      </c>
      <c r="G3007" s="2">
        <v>462693000</v>
      </c>
      <c r="H3007" s="2">
        <v>467623000</v>
      </c>
      <c r="I3007" s="2">
        <v>466971000</v>
      </c>
      <c r="J3007" s="2">
        <v>468784000</v>
      </c>
      <c r="K3007" s="2">
        <v>467333000</v>
      </c>
      <c r="L3007" s="2">
        <v>467841000</v>
      </c>
      <c r="M3007" s="2">
        <v>468131000</v>
      </c>
      <c r="N3007" s="2">
        <v>470741000</v>
      </c>
      <c r="O3007" s="2">
        <v>474294000</v>
      </c>
      <c r="P3007" s="2">
        <v>476470000</v>
      </c>
      <c r="Q3007" s="2">
        <v>477122000</v>
      </c>
      <c r="R3007" s="2">
        <v>478283000</v>
      </c>
      <c r="S3007" s="2">
        <v>479733000</v>
      </c>
      <c r="T3007" s="2">
        <v>479733000</v>
      </c>
      <c r="U3007" s="2">
        <v>480530000</v>
      </c>
      <c r="V3007" s="2">
        <v>478935000</v>
      </c>
      <c r="W3007" s="2">
        <v>477702000</v>
      </c>
      <c r="X3007" s="2">
        <v>477993000</v>
      </c>
      <c r="Y3007" s="2">
        <v>479443000</v>
      </c>
      <c r="Z3007" s="2">
        <v>480820000</v>
      </c>
      <c r="AA3007" s="2">
        <v>479805000</v>
      </c>
      <c r="AB3007" s="2">
        <v>480385000</v>
      </c>
      <c r="AC3007" s="2">
        <v>478790000</v>
      </c>
      <c r="AD3007" s="2">
        <v>479805000</v>
      </c>
      <c r="AE3007" s="2">
        <v>481546000</v>
      </c>
      <c r="AF3007" s="2">
        <v>482996000</v>
      </c>
    </row>
    <row r="3008" spans="1:32">
      <c r="A3008" t="s">
        <v>8612</v>
      </c>
      <c r="B3008" t="s">
        <v>19</v>
      </c>
      <c r="C3008" s="2">
        <v>41831200</v>
      </c>
      <c r="D3008" s="2">
        <v>42673300</v>
      </c>
      <c r="E3008" s="2">
        <v>45299300</v>
      </c>
      <c r="F3008" s="2">
        <v>45263600</v>
      </c>
      <c r="G3008" s="2">
        <v>45534800</v>
      </c>
      <c r="H3008" s="2">
        <v>46020100</v>
      </c>
      <c r="I3008" s="2">
        <v>45955800</v>
      </c>
      <c r="J3008" s="2">
        <v>46134200</v>
      </c>
      <c r="K3008" s="2">
        <v>45991500</v>
      </c>
      <c r="L3008" s="2">
        <v>46041500</v>
      </c>
      <c r="M3008" s="2">
        <v>46070000</v>
      </c>
      <c r="N3008" s="2">
        <v>46326900</v>
      </c>
      <c r="O3008" s="2">
        <v>46676600</v>
      </c>
      <c r="P3008" s="2">
        <v>46890700</v>
      </c>
      <c r="Q3008" s="2">
        <v>46954900</v>
      </c>
      <c r="R3008" s="2">
        <v>47069100</v>
      </c>
      <c r="S3008" s="2">
        <v>47211800</v>
      </c>
      <c r="T3008" s="2">
        <v>47211800</v>
      </c>
      <c r="U3008" s="2">
        <v>47290300</v>
      </c>
      <c r="V3008" s="2">
        <v>47133300</v>
      </c>
      <c r="W3008" s="2">
        <v>47012000</v>
      </c>
      <c r="X3008" s="2">
        <v>47040500</v>
      </c>
      <c r="Y3008" s="2">
        <v>47183200</v>
      </c>
      <c r="Z3008" s="2">
        <v>47318800</v>
      </c>
      <c r="AA3008" s="2">
        <v>47218900</v>
      </c>
      <c r="AB3008" s="2">
        <v>47276000</v>
      </c>
      <c r="AC3008" s="2">
        <v>47119000</v>
      </c>
      <c r="AD3008" s="2">
        <v>47218900</v>
      </c>
      <c r="AE3008" s="2">
        <v>47390200</v>
      </c>
      <c r="AF3008" s="2">
        <v>47532900</v>
      </c>
    </row>
    <row r="3009" spans="1:32">
      <c r="A3009" t="s">
        <v>8613</v>
      </c>
      <c r="B3009" t="s">
        <v>19</v>
      </c>
      <c r="C3009" s="2">
        <v>15592900</v>
      </c>
      <c r="D3009" s="2">
        <v>15906800</v>
      </c>
      <c r="E3009" s="2">
        <v>16885700</v>
      </c>
      <c r="F3009" s="2">
        <v>16872400</v>
      </c>
      <c r="G3009" s="2">
        <v>16973500</v>
      </c>
      <c r="H3009" s="2">
        <v>17154300</v>
      </c>
      <c r="I3009" s="2">
        <v>17130400</v>
      </c>
      <c r="J3009" s="2">
        <v>17196900</v>
      </c>
      <c r="K3009" s="2">
        <v>17143700</v>
      </c>
      <c r="L3009" s="2">
        <v>17162300</v>
      </c>
      <c r="M3009" s="2">
        <v>17173000</v>
      </c>
      <c r="N3009" s="2">
        <v>17268700</v>
      </c>
      <c r="O3009" s="2">
        <v>17399100</v>
      </c>
      <c r="P3009" s="2">
        <v>17478900</v>
      </c>
      <c r="Q3009" s="2">
        <v>17502800</v>
      </c>
      <c r="R3009" s="2">
        <v>17545400</v>
      </c>
      <c r="S3009" s="2">
        <v>17598600</v>
      </c>
      <c r="T3009" s="2">
        <v>17598600</v>
      </c>
      <c r="U3009" s="2">
        <v>17627800</v>
      </c>
      <c r="V3009" s="2">
        <v>17569300</v>
      </c>
      <c r="W3009" s="2">
        <v>17524100</v>
      </c>
      <c r="X3009" s="2">
        <v>17534700</v>
      </c>
      <c r="Y3009" s="2">
        <v>17587900</v>
      </c>
      <c r="Z3009" s="2">
        <v>17638500</v>
      </c>
      <c r="AA3009" s="2">
        <v>17601200</v>
      </c>
      <c r="AB3009" s="2">
        <v>17622500</v>
      </c>
      <c r="AC3009" s="2">
        <v>17564000</v>
      </c>
      <c r="AD3009" s="2">
        <v>17601200</v>
      </c>
      <c r="AE3009" s="2">
        <v>17665100</v>
      </c>
      <c r="AF3009" s="2">
        <v>17718300</v>
      </c>
    </row>
    <row r="3010" spans="1:32">
      <c r="A3010" t="s">
        <v>8614</v>
      </c>
      <c r="B3010" t="s">
        <v>19</v>
      </c>
      <c r="C3010" s="2">
        <v>149153000</v>
      </c>
      <c r="D3010" s="2">
        <v>152155000</v>
      </c>
      <c r="E3010" s="2">
        <v>161519000</v>
      </c>
      <c r="F3010" s="2">
        <v>161391000</v>
      </c>
      <c r="G3010" s="2">
        <v>162358000</v>
      </c>
      <c r="H3010" s="2">
        <v>164088000</v>
      </c>
      <c r="I3010" s="2">
        <v>163859000</v>
      </c>
      <c r="J3010" s="2">
        <v>164495000</v>
      </c>
      <c r="K3010" s="2">
        <v>163987000</v>
      </c>
      <c r="L3010" s="2">
        <v>164165000</v>
      </c>
      <c r="M3010" s="2">
        <v>164266000</v>
      </c>
      <c r="N3010" s="2">
        <v>165182000</v>
      </c>
      <c r="O3010" s="2">
        <v>166429000</v>
      </c>
      <c r="P3010" s="2">
        <v>167193000</v>
      </c>
      <c r="Q3010" s="2">
        <v>167422000</v>
      </c>
      <c r="R3010" s="2">
        <v>167829000</v>
      </c>
      <c r="S3010" s="2">
        <v>168338000</v>
      </c>
      <c r="T3010" s="2">
        <v>168338000</v>
      </c>
      <c r="U3010" s="2">
        <v>168617000</v>
      </c>
      <c r="V3010" s="2">
        <v>168058000</v>
      </c>
      <c r="W3010" s="2">
        <v>167625000</v>
      </c>
      <c r="X3010" s="2">
        <v>167727000</v>
      </c>
      <c r="Y3010" s="2">
        <v>168236000</v>
      </c>
      <c r="Z3010" s="2">
        <v>168719000</v>
      </c>
      <c r="AA3010" s="2">
        <v>168363000</v>
      </c>
      <c r="AB3010" s="2">
        <v>168566000</v>
      </c>
      <c r="AC3010" s="2">
        <v>168007000</v>
      </c>
      <c r="AD3010" s="2">
        <v>168363000</v>
      </c>
      <c r="AE3010" s="2">
        <v>168974000</v>
      </c>
      <c r="AF3010" s="2">
        <v>169482000</v>
      </c>
    </row>
    <row r="3011" spans="1:32">
      <c r="A3011" t="s">
        <v>8615</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8616</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8617</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8618</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8619</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8620</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8621</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8622</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8623</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8624</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8625</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8626</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8627</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8628</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8629</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8630</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8631</v>
      </c>
      <c r="B3027" t="s">
        <v>19</v>
      </c>
      <c r="C3027" s="2">
        <v>197621000</v>
      </c>
      <c r="D3027" s="2">
        <v>195922000</v>
      </c>
      <c r="E3027" s="2">
        <v>217590000</v>
      </c>
      <c r="F3027" s="2">
        <v>220242000</v>
      </c>
      <c r="G3027" s="2">
        <v>222769000</v>
      </c>
      <c r="H3027" s="2">
        <v>226581000</v>
      </c>
      <c r="I3027" s="2">
        <v>231014000</v>
      </c>
      <c r="J3027" s="2">
        <v>235281000</v>
      </c>
      <c r="K3027" s="2">
        <v>238885000</v>
      </c>
      <c r="L3027" s="2">
        <v>242490000</v>
      </c>
      <c r="M3027" s="2">
        <v>246757000</v>
      </c>
      <c r="N3027" s="2">
        <v>250527000</v>
      </c>
      <c r="O3027" s="2">
        <v>253842000</v>
      </c>
      <c r="P3027" s="2">
        <v>257115000</v>
      </c>
      <c r="Q3027" s="2">
        <v>260760000</v>
      </c>
      <c r="R3027" s="2">
        <v>264531000</v>
      </c>
      <c r="S3027" s="2">
        <v>268135000</v>
      </c>
      <c r="T3027" s="2">
        <v>271905000</v>
      </c>
      <c r="U3027" s="2">
        <v>275882000</v>
      </c>
      <c r="V3027" s="2">
        <v>279818000</v>
      </c>
      <c r="W3027" s="2">
        <v>283796000</v>
      </c>
      <c r="X3027" s="2">
        <v>288021000</v>
      </c>
      <c r="Y3027" s="2">
        <v>292247000</v>
      </c>
      <c r="Z3027" s="2">
        <v>296473000</v>
      </c>
      <c r="AA3027" s="2">
        <v>300658000</v>
      </c>
      <c r="AB3027" s="2">
        <v>304676000</v>
      </c>
      <c r="AC3027" s="2">
        <v>308902000</v>
      </c>
      <c r="AD3027" s="2">
        <v>313211000</v>
      </c>
      <c r="AE3027" s="2">
        <v>317395000</v>
      </c>
      <c r="AF3027" s="2">
        <v>321704000</v>
      </c>
    </row>
    <row r="3028" spans="1:32">
      <c r="A3028" t="s">
        <v>8632</v>
      </c>
      <c r="B3028" t="s">
        <v>19</v>
      </c>
      <c r="C3028" s="2">
        <v>5844110000</v>
      </c>
      <c r="D3028" s="2">
        <v>5793880000</v>
      </c>
      <c r="E3028" s="2">
        <v>6434650000</v>
      </c>
      <c r="F3028" s="2">
        <v>6513060000</v>
      </c>
      <c r="G3028" s="2">
        <v>6587790000</v>
      </c>
      <c r="H3028" s="2">
        <v>6700510000</v>
      </c>
      <c r="I3028" s="2">
        <v>6831600000</v>
      </c>
      <c r="J3028" s="2">
        <v>6957800000</v>
      </c>
      <c r="K3028" s="2">
        <v>7064390000</v>
      </c>
      <c r="L3028" s="2">
        <v>7170980000</v>
      </c>
      <c r="M3028" s="2">
        <v>7297170000</v>
      </c>
      <c r="N3028" s="2">
        <v>7408660000</v>
      </c>
      <c r="O3028" s="2">
        <v>7506680000</v>
      </c>
      <c r="P3028" s="2">
        <v>7603470000</v>
      </c>
      <c r="Q3028" s="2">
        <v>7711280000</v>
      </c>
      <c r="R3028" s="2">
        <v>7822770000</v>
      </c>
      <c r="S3028" s="2">
        <v>7929360000</v>
      </c>
      <c r="T3028" s="2">
        <v>8040860000</v>
      </c>
      <c r="U3028" s="2">
        <v>8158470000</v>
      </c>
      <c r="V3028" s="2">
        <v>8274870000</v>
      </c>
      <c r="W3028" s="2">
        <v>8392480000</v>
      </c>
      <c r="X3028" s="2">
        <v>8517450000</v>
      </c>
      <c r="Y3028" s="2">
        <v>8642420000</v>
      </c>
      <c r="Z3028" s="2">
        <v>8767390000</v>
      </c>
      <c r="AA3028" s="2">
        <v>8891130000</v>
      </c>
      <c r="AB3028" s="2">
        <v>9009970000</v>
      </c>
      <c r="AC3028" s="2">
        <v>9134940000</v>
      </c>
      <c r="AD3028" s="2">
        <v>9262360000</v>
      </c>
      <c r="AE3028" s="2">
        <v>9386100000</v>
      </c>
      <c r="AF3028" s="2">
        <v>9513520000</v>
      </c>
    </row>
    <row r="3029" spans="1:32">
      <c r="A3029" t="s">
        <v>8633</v>
      </c>
      <c r="B3029" t="s">
        <v>19</v>
      </c>
      <c r="C3029" s="2">
        <v>2372170000</v>
      </c>
      <c r="D3029" s="2">
        <v>2351780000</v>
      </c>
      <c r="E3029" s="2">
        <v>2611870000</v>
      </c>
      <c r="F3029" s="2">
        <v>2643700000</v>
      </c>
      <c r="G3029" s="2">
        <v>2674040000</v>
      </c>
      <c r="H3029" s="2">
        <v>2719790000</v>
      </c>
      <c r="I3029" s="2">
        <v>2773000000</v>
      </c>
      <c r="J3029" s="2">
        <v>2824220000</v>
      </c>
      <c r="K3029" s="2">
        <v>2867490000</v>
      </c>
      <c r="L3029" s="2">
        <v>2910760000</v>
      </c>
      <c r="M3029" s="2">
        <v>2961980000</v>
      </c>
      <c r="N3029" s="2">
        <v>3007230000</v>
      </c>
      <c r="O3029" s="2">
        <v>3047020000</v>
      </c>
      <c r="P3029" s="2">
        <v>3086310000</v>
      </c>
      <c r="Q3029" s="2">
        <v>3130070000</v>
      </c>
      <c r="R3029" s="2">
        <v>3175320000</v>
      </c>
      <c r="S3029" s="2">
        <v>3218590000</v>
      </c>
      <c r="T3029" s="2">
        <v>3263850000</v>
      </c>
      <c r="U3029" s="2">
        <v>3311590000</v>
      </c>
      <c r="V3029" s="2">
        <v>3358830000</v>
      </c>
      <c r="W3029" s="2">
        <v>3406570000</v>
      </c>
      <c r="X3029" s="2">
        <v>3457300000</v>
      </c>
      <c r="Y3029" s="2">
        <v>3508020000</v>
      </c>
      <c r="Z3029" s="2">
        <v>3558750000</v>
      </c>
      <c r="AA3029" s="2">
        <v>3608980000</v>
      </c>
      <c r="AB3029" s="2">
        <v>3657220000</v>
      </c>
      <c r="AC3029" s="2">
        <v>3707940000</v>
      </c>
      <c r="AD3029" s="2">
        <v>3759660000</v>
      </c>
      <c r="AE3029" s="2">
        <v>3809890000</v>
      </c>
      <c r="AF3029" s="2">
        <v>3861610000</v>
      </c>
    </row>
    <row r="3030" spans="1:32">
      <c r="A3030" t="s">
        <v>8634</v>
      </c>
      <c r="B3030" t="s">
        <v>19</v>
      </c>
      <c r="C3030" s="2">
        <v>4002510000</v>
      </c>
      <c r="D3030" s="2">
        <v>3968100000</v>
      </c>
      <c r="E3030" s="2">
        <v>4406950000</v>
      </c>
      <c r="F3030" s="2">
        <v>4460660000</v>
      </c>
      <c r="G3030" s="2">
        <v>4511840000</v>
      </c>
      <c r="H3030" s="2">
        <v>4589040000</v>
      </c>
      <c r="I3030" s="2">
        <v>4678820000</v>
      </c>
      <c r="J3030" s="2">
        <v>4765250000</v>
      </c>
      <c r="K3030" s="2">
        <v>4838250000</v>
      </c>
      <c r="L3030" s="2">
        <v>4911250000</v>
      </c>
      <c r="M3030" s="2">
        <v>4997680000</v>
      </c>
      <c r="N3030" s="2">
        <v>5074040000</v>
      </c>
      <c r="O3030" s="2">
        <v>5141170000</v>
      </c>
      <c r="P3030" s="2">
        <v>5207450000</v>
      </c>
      <c r="Q3030" s="2">
        <v>5281300000</v>
      </c>
      <c r="R3030" s="2">
        <v>5357650000</v>
      </c>
      <c r="S3030" s="2">
        <v>5430660000</v>
      </c>
      <c r="T3030" s="2">
        <v>5507010000</v>
      </c>
      <c r="U3030" s="2">
        <v>5587570000</v>
      </c>
      <c r="V3030" s="2">
        <v>5667280000</v>
      </c>
      <c r="W3030" s="2">
        <v>5747840000</v>
      </c>
      <c r="X3030" s="2">
        <v>5833420000</v>
      </c>
      <c r="Y3030" s="2">
        <v>5919010000</v>
      </c>
      <c r="Z3030" s="2">
        <v>6004600000</v>
      </c>
      <c r="AA3030" s="2">
        <v>6089350000</v>
      </c>
      <c r="AB3030" s="2">
        <v>6170740000</v>
      </c>
      <c r="AC3030" s="2">
        <v>6256330000</v>
      </c>
      <c r="AD3030" s="2">
        <v>6343600000</v>
      </c>
      <c r="AE3030" s="2">
        <v>6428350000</v>
      </c>
      <c r="AF3030" s="2">
        <v>6515610000</v>
      </c>
    </row>
    <row r="3031" spans="1:32">
      <c r="A3031" t="s">
        <v>8635</v>
      </c>
      <c r="B3031" t="s">
        <v>19</v>
      </c>
      <c r="C3031" s="2">
        <v>3458770000</v>
      </c>
      <c r="D3031" s="2">
        <v>3429050000</v>
      </c>
      <c r="E3031" s="2">
        <v>3808280000</v>
      </c>
      <c r="F3031" s="2">
        <v>3854680000</v>
      </c>
      <c r="G3031" s="2">
        <v>3898920000</v>
      </c>
      <c r="H3031" s="2">
        <v>3965630000</v>
      </c>
      <c r="I3031" s="2">
        <v>4043210000</v>
      </c>
      <c r="J3031" s="2">
        <v>4117900000</v>
      </c>
      <c r="K3031" s="2">
        <v>4180980000</v>
      </c>
      <c r="L3031" s="2">
        <v>4244070000</v>
      </c>
      <c r="M3031" s="2">
        <v>4318760000</v>
      </c>
      <c r="N3031" s="2">
        <v>4384740000</v>
      </c>
      <c r="O3031" s="2">
        <v>4442750000</v>
      </c>
      <c r="P3031" s="2">
        <v>4500030000</v>
      </c>
      <c r="Q3031" s="2">
        <v>4563840000</v>
      </c>
      <c r="R3031" s="2">
        <v>4629830000</v>
      </c>
      <c r="S3031" s="2">
        <v>4692910000</v>
      </c>
      <c r="T3031" s="2">
        <v>4758900000</v>
      </c>
      <c r="U3031" s="2">
        <v>4828510000</v>
      </c>
      <c r="V3031" s="2">
        <v>4897390000</v>
      </c>
      <c r="W3031" s="2">
        <v>4967000000</v>
      </c>
      <c r="X3031" s="2">
        <v>5040960000</v>
      </c>
      <c r="Y3031" s="2">
        <v>5114930000</v>
      </c>
      <c r="Z3031" s="2">
        <v>5188890000</v>
      </c>
      <c r="AA3031" s="2">
        <v>5262120000</v>
      </c>
      <c r="AB3031" s="2">
        <v>5332460000</v>
      </c>
      <c r="AC3031" s="2">
        <v>5406420000</v>
      </c>
      <c r="AD3031" s="2">
        <v>5481830000</v>
      </c>
      <c r="AE3031" s="2">
        <v>5555070000</v>
      </c>
      <c r="AF3031" s="2">
        <v>5630480000</v>
      </c>
    </row>
    <row r="3032" spans="1:32">
      <c r="A3032" t="s">
        <v>8636</v>
      </c>
      <c r="B3032" t="s">
        <v>19</v>
      </c>
      <c r="C3032" s="2">
        <v>340387000</v>
      </c>
      <c r="D3032" s="2">
        <v>337461000</v>
      </c>
      <c r="E3032" s="2">
        <v>374783000</v>
      </c>
      <c r="F3032" s="2">
        <v>379350000</v>
      </c>
      <c r="G3032" s="2">
        <v>383703000</v>
      </c>
      <c r="H3032" s="2">
        <v>390268000</v>
      </c>
      <c r="I3032" s="2">
        <v>397903000</v>
      </c>
      <c r="J3032" s="2">
        <v>405253000</v>
      </c>
      <c r="K3032" s="2">
        <v>411462000</v>
      </c>
      <c r="L3032" s="2">
        <v>417670000</v>
      </c>
      <c r="M3032" s="2">
        <v>425020000</v>
      </c>
      <c r="N3032" s="2">
        <v>431514000</v>
      </c>
      <c r="O3032" s="2">
        <v>437223000</v>
      </c>
      <c r="P3032" s="2">
        <v>442860000</v>
      </c>
      <c r="Q3032" s="2">
        <v>449140000</v>
      </c>
      <c r="R3032" s="2">
        <v>455634000</v>
      </c>
      <c r="S3032" s="2">
        <v>461842000</v>
      </c>
      <c r="T3032" s="2">
        <v>468336000</v>
      </c>
      <c r="U3032" s="2">
        <v>475186000</v>
      </c>
      <c r="V3032" s="2">
        <v>481965000</v>
      </c>
      <c r="W3032" s="2">
        <v>488816000</v>
      </c>
      <c r="X3032" s="2">
        <v>496095000</v>
      </c>
      <c r="Y3032" s="2">
        <v>503373000</v>
      </c>
      <c r="Z3032" s="2">
        <v>510652000</v>
      </c>
      <c r="AA3032" s="2">
        <v>517860000</v>
      </c>
      <c r="AB3032" s="2">
        <v>524781000</v>
      </c>
      <c r="AC3032" s="2">
        <v>532060000</v>
      </c>
      <c r="AD3032" s="2">
        <v>539482000</v>
      </c>
      <c r="AE3032" s="2">
        <v>546689000</v>
      </c>
      <c r="AF3032" s="2">
        <v>554110000</v>
      </c>
    </row>
    <row r="3033" spans="1:32">
      <c r="A3033" t="s">
        <v>8637</v>
      </c>
      <c r="B3033" t="s">
        <v>19</v>
      </c>
      <c r="C3033" s="2">
        <v>126882000</v>
      </c>
      <c r="D3033" s="2">
        <v>125791000</v>
      </c>
      <c r="E3033" s="2">
        <v>139703000</v>
      </c>
      <c r="F3033" s="2">
        <v>141406000</v>
      </c>
      <c r="G3033" s="2">
        <v>143028000</v>
      </c>
      <c r="H3033" s="2">
        <v>145475000</v>
      </c>
      <c r="I3033" s="2">
        <v>148322000</v>
      </c>
      <c r="J3033" s="2">
        <v>151061000</v>
      </c>
      <c r="K3033" s="2">
        <v>153376000</v>
      </c>
      <c r="L3033" s="2">
        <v>155690000</v>
      </c>
      <c r="M3033" s="2">
        <v>158430000</v>
      </c>
      <c r="N3033" s="2">
        <v>160850000</v>
      </c>
      <c r="O3033" s="2">
        <v>162978000</v>
      </c>
      <c r="P3033" s="2">
        <v>165080000</v>
      </c>
      <c r="Q3033" s="2">
        <v>167420000</v>
      </c>
      <c r="R3033" s="2">
        <v>169841000</v>
      </c>
      <c r="S3033" s="2">
        <v>172155000</v>
      </c>
      <c r="T3033" s="2">
        <v>174576000</v>
      </c>
      <c r="U3033" s="2">
        <v>177129000</v>
      </c>
      <c r="V3033" s="2">
        <v>179656000</v>
      </c>
      <c r="W3033" s="2">
        <v>182210000</v>
      </c>
      <c r="X3033" s="2">
        <v>184923000</v>
      </c>
      <c r="Y3033" s="2">
        <v>187636000</v>
      </c>
      <c r="Z3033" s="2">
        <v>190350000</v>
      </c>
      <c r="AA3033" s="2">
        <v>193036000</v>
      </c>
      <c r="AB3033" s="2">
        <v>195616000</v>
      </c>
      <c r="AC3033" s="2">
        <v>198330000</v>
      </c>
      <c r="AD3033" s="2">
        <v>201096000</v>
      </c>
      <c r="AE3033" s="2">
        <v>203783000</v>
      </c>
      <c r="AF3033" s="2">
        <v>206549000</v>
      </c>
    </row>
    <row r="3034" spans="1:32">
      <c r="A3034" t="s">
        <v>8638</v>
      </c>
      <c r="B3034" t="s">
        <v>19</v>
      </c>
      <c r="C3034" s="2">
        <v>1213680000</v>
      </c>
      <c r="D3034" s="2">
        <v>1203250000</v>
      </c>
      <c r="E3034" s="2">
        <v>1336320000</v>
      </c>
      <c r="F3034" s="2">
        <v>1352600000</v>
      </c>
      <c r="G3034" s="2">
        <v>1368120000</v>
      </c>
      <c r="H3034" s="2">
        <v>1391530000</v>
      </c>
      <c r="I3034" s="2">
        <v>1418760000</v>
      </c>
      <c r="J3034" s="2">
        <v>1444960000</v>
      </c>
      <c r="K3034" s="2">
        <v>1467100000</v>
      </c>
      <c r="L3034" s="2">
        <v>1489240000</v>
      </c>
      <c r="M3034" s="2">
        <v>1515440000</v>
      </c>
      <c r="N3034" s="2">
        <v>1538600000</v>
      </c>
      <c r="O3034" s="2">
        <v>1558950000</v>
      </c>
      <c r="P3034" s="2">
        <v>1579050000</v>
      </c>
      <c r="Q3034" s="2">
        <v>1601450000</v>
      </c>
      <c r="R3034" s="2">
        <v>1624600000</v>
      </c>
      <c r="S3034" s="2">
        <v>1646740000</v>
      </c>
      <c r="T3034" s="2">
        <v>1669890000</v>
      </c>
      <c r="U3034" s="2">
        <v>1694320000</v>
      </c>
      <c r="V3034" s="2">
        <v>1718490000</v>
      </c>
      <c r="W3034" s="2">
        <v>1742910000</v>
      </c>
      <c r="X3034" s="2">
        <v>1768870000</v>
      </c>
      <c r="Y3034" s="2">
        <v>1794820000</v>
      </c>
      <c r="Z3034" s="2">
        <v>1820770000</v>
      </c>
      <c r="AA3034" s="2">
        <v>1846470000</v>
      </c>
      <c r="AB3034" s="2">
        <v>1871150000</v>
      </c>
      <c r="AC3034" s="2">
        <v>1897100000</v>
      </c>
      <c r="AD3034" s="2">
        <v>1923570000</v>
      </c>
      <c r="AE3034" s="2">
        <v>1949260000</v>
      </c>
      <c r="AF3034" s="2">
        <v>1975730000</v>
      </c>
    </row>
    <row r="3035" spans="1:32">
      <c r="A3035" t="s">
        <v>8639</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8640</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8641</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8642</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8643</v>
      </c>
      <c r="B3039" t="s">
        <v>19</v>
      </c>
      <c r="C3039" s="2">
        <v>7643830</v>
      </c>
      <c r="D3039" s="2">
        <v>7643830</v>
      </c>
      <c r="E3039" s="2">
        <v>7987700</v>
      </c>
      <c r="F3039" s="2">
        <v>8008420</v>
      </c>
      <c r="G3039" s="2">
        <v>8045710</v>
      </c>
      <c r="H3039" s="2">
        <v>8153420</v>
      </c>
      <c r="I3039" s="2">
        <v>8294290</v>
      </c>
      <c r="J3039" s="2">
        <v>8435150</v>
      </c>
      <c r="K3039" s="2">
        <v>8559440</v>
      </c>
      <c r="L3039" s="2">
        <v>8658870</v>
      </c>
      <c r="M3039" s="2">
        <v>8758300</v>
      </c>
      <c r="N3039" s="2">
        <v>8899160</v>
      </c>
      <c r="O3039" s="2">
        <v>9056600</v>
      </c>
      <c r="P3039" s="2">
        <v>9218170</v>
      </c>
      <c r="Q3039" s="2">
        <v>9388040</v>
      </c>
      <c r="R3039" s="2">
        <v>9562040</v>
      </c>
      <c r="S3039" s="2">
        <v>9744340</v>
      </c>
      <c r="T3039" s="2">
        <v>9943200</v>
      </c>
      <c r="U3039" s="2">
        <v>10146200</v>
      </c>
      <c r="V3039" s="2">
        <v>10374100</v>
      </c>
      <c r="W3039" s="2">
        <v>10618500</v>
      </c>
      <c r="X3039" s="2">
        <v>10875400</v>
      </c>
      <c r="Y3039" s="2">
        <v>11140500</v>
      </c>
      <c r="Z3039" s="2">
        <v>11405700</v>
      </c>
      <c r="AA3039" s="2">
        <v>11662500</v>
      </c>
      <c r="AB3039" s="2">
        <v>11927700</v>
      </c>
      <c r="AC3039" s="2">
        <v>12213600</v>
      </c>
      <c r="AD3039" s="2">
        <v>12495300</v>
      </c>
      <c r="AE3039" s="2">
        <v>12760400</v>
      </c>
      <c r="AF3039" s="2">
        <v>13071200</v>
      </c>
    </row>
    <row r="3040" spans="1:32">
      <c r="A3040" t="s">
        <v>8644</v>
      </c>
      <c r="B3040" t="s">
        <v>19</v>
      </c>
      <c r="C3040" s="2">
        <v>226046000</v>
      </c>
      <c r="D3040" s="2">
        <v>226046000</v>
      </c>
      <c r="E3040" s="2">
        <v>236215000</v>
      </c>
      <c r="F3040" s="2">
        <v>236827000</v>
      </c>
      <c r="G3040" s="2">
        <v>237930000</v>
      </c>
      <c r="H3040" s="2">
        <v>241115000</v>
      </c>
      <c r="I3040" s="2">
        <v>245281000</v>
      </c>
      <c r="J3040" s="2">
        <v>249447000</v>
      </c>
      <c r="K3040" s="2">
        <v>253122000</v>
      </c>
      <c r="L3040" s="2">
        <v>256063000</v>
      </c>
      <c r="M3040" s="2">
        <v>259003000</v>
      </c>
      <c r="N3040" s="2">
        <v>263169000</v>
      </c>
      <c r="O3040" s="2">
        <v>267824000</v>
      </c>
      <c r="P3040" s="2">
        <v>272603000</v>
      </c>
      <c r="Q3040" s="2">
        <v>277626000</v>
      </c>
      <c r="R3040" s="2">
        <v>282772000</v>
      </c>
      <c r="S3040" s="2">
        <v>288162000</v>
      </c>
      <c r="T3040" s="2">
        <v>294043000</v>
      </c>
      <c r="U3040" s="2">
        <v>300047000</v>
      </c>
      <c r="V3040" s="2">
        <v>306785000</v>
      </c>
      <c r="W3040" s="2">
        <v>314014000</v>
      </c>
      <c r="X3040" s="2">
        <v>321610000</v>
      </c>
      <c r="Y3040" s="2">
        <v>329451000</v>
      </c>
      <c r="Z3040" s="2">
        <v>337292000</v>
      </c>
      <c r="AA3040" s="2">
        <v>344888000</v>
      </c>
      <c r="AB3040" s="2">
        <v>352729000</v>
      </c>
      <c r="AC3040" s="2">
        <v>361183000</v>
      </c>
      <c r="AD3040" s="2">
        <v>369514000</v>
      </c>
      <c r="AE3040" s="2">
        <v>377355000</v>
      </c>
      <c r="AF3040" s="2">
        <v>386544000</v>
      </c>
    </row>
    <row r="3041" spans="1:32">
      <c r="A3041" t="s">
        <v>8645</v>
      </c>
      <c r="B3041" t="s">
        <v>19</v>
      </c>
      <c r="C3041" s="2">
        <v>91753700</v>
      </c>
      <c r="D3041" s="2">
        <v>91753700</v>
      </c>
      <c r="E3041" s="2">
        <v>95881400</v>
      </c>
      <c r="F3041" s="2">
        <v>96130000</v>
      </c>
      <c r="G3041" s="2">
        <v>96577600</v>
      </c>
      <c r="H3041" s="2">
        <v>97870600</v>
      </c>
      <c r="I3041" s="2">
        <v>99561500</v>
      </c>
      <c r="J3041" s="2">
        <v>101252000</v>
      </c>
      <c r="K3041" s="2">
        <v>102744000</v>
      </c>
      <c r="L3041" s="2">
        <v>103938000</v>
      </c>
      <c r="M3041" s="2">
        <v>105131000</v>
      </c>
      <c r="N3041" s="2">
        <v>106822000</v>
      </c>
      <c r="O3041" s="2">
        <v>108712000</v>
      </c>
      <c r="P3041" s="2">
        <v>110651000</v>
      </c>
      <c r="Q3041" s="2">
        <v>112690000</v>
      </c>
      <c r="R3041" s="2">
        <v>114779000</v>
      </c>
      <c r="S3041" s="2">
        <v>116967000</v>
      </c>
      <c r="T3041" s="2">
        <v>119354000</v>
      </c>
      <c r="U3041" s="2">
        <v>121791000</v>
      </c>
      <c r="V3041" s="2">
        <v>124526000</v>
      </c>
      <c r="W3041" s="2">
        <v>127461000</v>
      </c>
      <c r="X3041" s="2">
        <v>130544000</v>
      </c>
      <c r="Y3041" s="2">
        <v>133727000</v>
      </c>
      <c r="Z3041" s="2">
        <v>136909000</v>
      </c>
      <c r="AA3041" s="2">
        <v>139993000</v>
      </c>
      <c r="AB3041" s="2">
        <v>143176000</v>
      </c>
      <c r="AC3041" s="2">
        <v>146607000</v>
      </c>
      <c r="AD3041" s="2">
        <v>149989000</v>
      </c>
      <c r="AE3041" s="2">
        <v>153171000</v>
      </c>
      <c r="AF3041" s="2">
        <v>156901000</v>
      </c>
    </row>
    <row r="3042" spans="1:32">
      <c r="A3042" t="s">
        <v>8646</v>
      </c>
      <c r="B3042" t="s">
        <v>19</v>
      </c>
      <c r="C3042" s="2">
        <v>154814000</v>
      </c>
      <c r="D3042" s="2">
        <v>154814000</v>
      </c>
      <c r="E3042" s="2">
        <v>161778000</v>
      </c>
      <c r="F3042" s="2">
        <v>162198000</v>
      </c>
      <c r="G3042" s="2">
        <v>162953000</v>
      </c>
      <c r="H3042" s="2">
        <v>165135000</v>
      </c>
      <c r="I3042" s="2">
        <v>167988000</v>
      </c>
      <c r="J3042" s="2">
        <v>170841000</v>
      </c>
      <c r="K3042" s="2">
        <v>173358000</v>
      </c>
      <c r="L3042" s="2">
        <v>175372000</v>
      </c>
      <c r="M3042" s="2">
        <v>177386000</v>
      </c>
      <c r="N3042" s="2">
        <v>180239000</v>
      </c>
      <c r="O3042" s="2">
        <v>183427000</v>
      </c>
      <c r="P3042" s="2">
        <v>186700000</v>
      </c>
      <c r="Q3042" s="2">
        <v>190140000</v>
      </c>
      <c r="R3042" s="2">
        <v>193664000</v>
      </c>
      <c r="S3042" s="2">
        <v>197356000</v>
      </c>
      <c r="T3042" s="2">
        <v>201384000</v>
      </c>
      <c r="U3042" s="2">
        <v>205496000</v>
      </c>
      <c r="V3042" s="2">
        <v>210111000</v>
      </c>
      <c r="W3042" s="2">
        <v>215061000</v>
      </c>
      <c r="X3042" s="2">
        <v>220264000</v>
      </c>
      <c r="Y3042" s="2">
        <v>225634000</v>
      </c>
      <c r="Z3042" s="2">
        <v>231004000</v>
      </c>
      <c r="AA3042" s="2">
        <v>236207000</v>
      </c>
      <c r="AB3042" s="2">
        <v>241577000</v>
      </c>
      <c r="AC3042" s="2">
        <v>247367000</v>
      </c>
      <c r="AD3042" s="2">
        <v>253073000</v>
      </c>
      <c r="AE3042" s="2">
        <v>258443000</v>
      </c>
      <c r="AF3042" s="2">
        <v>264736000</v>
      </c>
    </row>
    <row r="3043" spans="1:32">
      <c r="A3043" t="s">
        <v>8647</v>
      </c>
      <c r="B3043" t="s">
        <v>19</v>
      </c>
      <c r="C3043" s="2">
        <v>133783000</v>
      </c>
      <c r="D3043" s="2">
        <v>133783000</v>
      </c>
      <c r="E3043" s="2">
        <v>139801000</v>
      </c>
      <c r="F3043" s="2">
        <v>140164000</v>
      </c>
      <c r="G3043" s="2">
        <v>140816000</v>
      </c>
      <c r="H3043" s="2">
        <v>142702000</v>
      </c>
      <c r="I3043" s="2">
        <v>145167000</v>
      </c>
      <c r="J3043" s="2">
        <v>147632000</v>
      </c>
      <c r="K3043" s="2">
        <v>149808000</v>
      </c>
      <c r="L3043" s="2">
        <v>151548000</v>
      </c>
      <c r="M3043" s="2">
        <v>153288000</v>
      </c>
      <c r="N3043" s="2">
        <v>155754000</v>
      </c>
      <c r="O3043" s="2">
        <v>158509000</v>
      </c>
      <c r="P3043" s="2">
        <v>161337000</v>
      </c>
      <c r="Q3043" s="2">
        <v>164310000</v>
      </c>
      <c r="R3043" s="2">
        <v>167355000</v>
      </c>
      <c r="S3043" s="2">
        <v>170546000</v>
      </c>
      <c r="T3043" s="2">
        <v>174026000</v>
      </c>
      <c r="U3043" s="2">
        <v>177579000</v>
      </c>
      <c r="V3043" s="2">
        <v>181568000</v>
      </c>
      <c r="W3043" s="2">
        <v>185846000</v>
      </c>
      <c r="X3043" s="2">
        <v>190341000</v>
      </c>
      <c r="Y3043" s="2">
        <v>194982000</v>
      </c>
      <c r="Z3043" s="2">
        <v>199623000</v>
      </c>
      <c r="AA3043" s="2">
        <v>204118000</v>
      </c>
      <c r="AB3043" s="2">
        <v>208759000</v>
      </c>
      <c r="AC3043" s="2">
        <v>213762000</v>
      </c>
      <c r="AD3043" s="2">
        <v>218693000</v>
      </c>
      <c r="AE3043" s="2">
        <v>223334000</v>
      </c>
      <c r="AF3043" s="2">
        <v>228772000</v>
      </c>
    </row>
    <row r="3044" spans="1:32">
      <c r="A3044" t="s">
        <v>8648</v>
      </c>
      <c r="B3044" t="s">
        <v>19</v>
      </c>
      <c r="C3044" s="2">
        <v>13165900</v>
      </c>
      <c r="D3044" s="2">
        <v>13165900</v>
      </c>
      <c r="E3044" s="2">
        <v>13758200</v>
      </c>
      <c r="F3044" s="2">
        <v>13793900</v>
      </c>
      <c r="G3044" s="2">
        <v>13858100</v>
      </c>
      <c r="H3044" s="2">
        <v>14043600</v>
      </c>
      <c r="I3044" s="2">
        <v>14286300</v>
      </c>
      <c r="J3044" s="2">
        <v>14528900</v>
      </c>
      <c r="K3044" s="2">
        <v>14743000</v>
      </c>
      <c r="L3044" s="2">
        <v>14914200</v>
      </c>
      <c r="M3044" s="2">
        <v>15085500</v>
      </c>
      <c r="N3044" s="2">
        <v>15328100</v>
      </c>
      <c r="O3044" s="2">
        <v>15599300</v>
      </c>
      <c r="P3044" s="2">
        <v>15877600</v>
      </c>
      <c r="Q3044" s="2">
        <v>16170200</v>
      </c>
      <c r="R3044" s="2">
        <v>16469900</v>
      </c>
      <c r="S3044" s="2">
        <v>16783900</v>
      </c>
      <c r="T3044" s="2">
        <v>17126400</v>
      </c>
      <c r="U3044" s="2">
        <v>17476100</v>
      </c>
      <c r="V3044" s="2">
        <v>17868500</v>
      </c>
      <c r="W3044" s="2">
        <v>18289600</v>
      </c>
      <c r="X3044" s="2">
        <v>18732000</v>
      </c>
      <c r="Y3044" s="2">
        <v>19188700</v>
      </c>
      <c r="Z3044" s="2">
        <v>19645400</v>
      </c>
      <c r="AA3044" s="2">
        <v>20087800</v>
      </c>
      <c r="AB3044" s="2">
        <v>20544500</v>
      </c>
      <c r="AC3044" s="2">
        <v>21036900</v>
      </c>
      <c r="AD3044" s="2">
        <v>21522200</v>
      </c>
      <c r="AE3044" s="2">
        <v>21978900</v>
      </c>
      <c r="AF3044" s="2">
        <v>22514100</v>
      </c>
    </row>
    <row r="3045" spans="1:32">
      <c r="A3045" t="s">
        <v>8649</v>
      </c>
      <c r="B3045" t="s">
        <v>19</v>
      </c>
      <c r="C3045" s="2">
        <v>4907700</v>
      </c>
      <c r="D3045" s="2">
        <v>4907700</v>
      </c>
      <c r="E3045" s="2">
        <v>5128480</v>
      </c>
      <c r="F3045" s="2">
        <v>5141780</v>
      </c>
      <c r="G3045" s="2">
        <v>5165720</v>
      </c>
      <c r="H3045" s="2">
        <v>5234880</v>
      </c>
      <c r="I3045" s="2">
        <v>5325320</v>
      </c>
      <c r="J3045" s="2">
        <v>5415760</v>
      </c>
      <c r="K3045" s="2">
        <v>5495560</v>
      </c>
      <c r="L3045" s="2">
        <v>5559400</v>
      </c>
      <c r="M3045" s="2">
        <v>5623240</v>
      </c>
      <c r="N3045" s="2">
        <v>5713680</v>
      </c>
      <c r="O3045" s="2">
        <v>5814760</v>
      </c>
      <c r="P3045" s="2">
        <v>5918500</v>
      </c>
      <c r="Q3045" s="2">
        <v>6027560</v>
      </c>
      <c r="R3045" s="2">
        <v>6139280</v>
      </c>
      <c r="S3045" s="2">
        <v>6256320</v>
      </c>
      <c r="T3045" s="2">
        <v>6384000</v>
      </c>
      <c r="U3045" s="2">
        <v>6514340</v>
      </c>
      <c r="V3045" s="2">
        <v>6660640</v>
      </c>
      <c r="W3045" s="2">
        <v>6817580</v>
      </c>
      <c r="X3045" s="2">
        <v>6982500</v>
      </c>
      <c r="Y3045" s="2">
        <v>7152740</v>
      </c>
      <c r="Z3045" s="2">
        <v>7322980</v>
      </c>
      <c r="AA3045" s="2">
        <v>7487900</v>
      </c>
      <c r="AB3045" s="2">
        <v>7658140</v>
      </c>
      <c r="AC3045" s="2">
        <v>7841680</v>
      </c>
      <c r="AD3045" s="2">
        <v>8022560</v>
      </c>
      <c r="AE3045" s="2">
        <v>8192800</v>
      </c>
      <c r="AF3045" s="2">
        <v>8392300</v>
      </c>
    </row>
    <row r="3046" spans="1:32">
      <c r="A3046" t="s">
        <v>8650</v>
      </c>
      <c r="B3046" t="s">
        <v>19</v>
      </c>
      <c r="C3046" s="2">
        <v>46944200</v>
      </c>
      <c r="D3046" s="2">
        <v>46944200</v>
      </c>
      <c r="E3046" s="2">
        <v>49056000</v>
      </c>
      <c r="F3046" s="2">
        <v>49183300</v>
      </c>
      <c r="G3046" s="2">
        <v>49412200</v>
      </c>
      <c r="H3046" s="2">
        <v>50073800</v>
      </c>
      <c r="I3046" s="2">
        <v>50938900</v>
      </c>
      <c r="J3046" s="2">
        <v>51804000</v>
      </c>
      <c r="K3046" s="2">
        <v>52567300</v>
      </c>
      <c r="L3046" s="2">
        <v>53178000</v>
      </c>
      <c r="M3046" s="2">
        <v>53788600</v>
      </c>
      <c r="N3046" s="2">
        <v>54653700</v>
      </c>
      <c r="O3046" s="2">
        <v>55620600</v>
      </c>
      <c r="P3046" s="2">
        <v>56612900</v>
      </c>
      <c r="Q3046" s="2">
        <v>57656100</v>
      </c>
      <c r="R3046" s="2">
        <v>58724800</v>
      </c>
      <c r="S3046" s="2">
        <v>59844300</v>
      </c>
      <c r="T3046" s="2">
        <v>61065600</v>
      </c>
      <c r="U3046" s="2">
        <v>62312400</v>
      </c>
      <c r="V3046" s="2">
        <v>63711800</v>
      </c>
      <c r="W3046" s="2">
        <v>65213000</v>
      </c>
      <c r="X3046" s="2">
        <v>66790500</v>
      </c>
      <c r="Y3046" s="2">
        <v>68418900</v>
      </c>
      <c r="Z3046" s="2">
        <v>70047300</v>
      </c>
      <c r="AA3046" s="2">
        <v>71624900</v>
      </c>
      <c r="AB3046" s="2">
        <v>73253300</v>
      </c>
      <c r="AC3046" s="2">
        <v>75008900</v>
      </c>
      <c r="AD3046" s="2">
        <v>76739100</v>
      </c>
      <c r="AE3046" s="2">
        <v>78367500</v>
      </c>
      <c r="AF3046" s="2">
        <v>80275800</v>
      </c>
    </row>
    <row r="3047" spans="1:32">
      <c r="A3047" t="s">
        <v>8651</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8652</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8653</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8654</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8655</v>
      </c>
      <c r="B3051" t="s">
        <v>19</v>
      </c>
      <c r="C3051" s="2">
        <v>1278120000</v>
      </c>
      <c r="D3051" s="2">
        <v>1231300000</v>
      </c>
      <c r="E3051" s="2">
        <v>1225500000</v>
      </c>
      <c r="F3051" s="2">
        <v>1197330000</v>
      </c>
      <c r="G3051" s="2">
        <v>1223840000</v>
      </c>
      <c r="H3051" s="2">
        <v>1212240000</v>
      </c>
      <c r="I3051" s="2">
        <v>1209760000</v>
      </c>
      <c r="J3051" s="2">
        <v>1228810000</v>
      </c>
      <c r="K3051" s="2">
        <v>1252840000</v>
      </c>
      <c r="L3051" s="2">
        <v>1265270000</v>
      </c>
      <c r="M3051" s="2">
        <v>1273560000</v>
      </c>
      <c r="N3051" s="2">
        <v>1292620000</v>
      </c>
      <c r="O3051" s="2">
        <v>1317470000</v>
      </c>
      <c r="P3051" s="2">
        <v>1346060000</v>
      </c>
      <c r="Q3051" s="2">
        <v>1364700000</v>
      </c>
      <c r="R3051" s="2">
        <v>1365950000</v>
      </c>
      <c r="S3051" s="2">
        <v>1378380000</v>
      </c>
      <c r="T3051" s="2">
        <v>1389150000</v>
      </c>
      <c r="U3051" s="2">
        <v>1401990000</v>
      </c>
      <c r="V3051" s="2">
        <v>1418980000</v>
      </c>
      <c r="W3051" s="2">
        <v>1440940000</v>
      </c>
      <c r="X3051" s="2">
        <v>1459990000</v>
      </c>
      <c r="Y3051" s="2">
        <v>1474490000</v>
      </c>
      <c r="Z3051" s="2">
        <v>1481950000</v>
      </c>
      <c r="AA3051" s="2">
        <v>1479470000</v>
      </c>
      <c r="AB3051" s="2">
        <v>1479880000</v>
      </c>
      <c r="AC3051" s="2">
        <v>1487750000</v>
      </c>
      <c r="AD3051" s="2">
        <v>1491070000</v>
      </c>
      <c r="AE3051" s="2">
        <v>1498520000</v>
      </c>
      <c r="AF3051" s="2">
        <v>1520480000</v>
      </c>
    </row>
    <row r="3052" spans="1:32">
      <c r="A3052" t="s">
        <v>8656</v>
      </c>
      <c r="B3052" t="s">
        <v>19</v>
      </c>
      <c r="C3052" s="2">
        <v>37796800000</v>
      </c>
      <c r="D3052" s="2">
        <v>36412300000</v>
      </c>
      <c r="E3052" s="2">
        <v>36240800000</v>
      </c>
      <c r="F3052" s="2">
        <v>35407700000</v>
      </c>
      <c r="G3052" s="2">
        <v>36191800000</v>
      </c>
      <c r="H3052" s="2">
        <v>35848800000</v>
      </c>
      <c r="I3052" s="2">
        <v>35775300000</v>
      </c>
      <c r="J3052" s="2">
        <v>36338800000</v>
      </c>
      <c r="K3052" s="2">
        <v>37049400000</v>
      </c>
      <c r="L3052" s="2">
        <v>37417000000</v>
      </c>
      <c r="M3052" s="2">
        <v>37662000000</v>
      </c>
      <c r="N3052" s="2">
        <v>38225600000</v>
      </c>
      <c r="O3052" s="2">
        <v>38960700000</v>
      </c>
      <c r="P3052" s="2">
        <v>39806100000</v>
      </c>
      <c r="Q3052" s="2">
        <v>40357400000</v>
      </c>
      <c r="R3052" s="2">
        <v>40394200000</v>
      </c>
      <c r="S3052" s="2">
        <v>40761700000</v>
      </c>
      <c r="T3052" s="2">
        <v>41080300000</v>
      </c>
      <c r="U3052" s="2">
        <v>41460100000</v>
      </c>
      <c r="V3052" s="2">
        <v>41962400000</v>
      </c>
      <c r="W3052" s="2">
        <v>42611800000</v>
      </c>
      <c r="X3052" s="2">
        <v>43175300000</v>
      </c>
      <c r="Y3052" s="2">
        <v>43604200000</v>
      </c>
      <c r="Z3052" s="2">
        <v>43824700000</v>
      </c>
      <c r="AA3052" s="2">
        <v>43751200000</v>
      </c>
      <c r="AB3052" s="2">
        <v>43763400000</v>
      </c>
      <c r="AC3052" s="2">
        <v>43996200000</v>
      </c>
      <c r="AD3052" s="2">
        <v>44094200000</v>
      </c>
      <c r="AE3052" s="2">
        <v>44314800000</v>
      </c>
      <c r="AF3052" s="2">
        <v>44964100000</v>
      </c>
    </row>
    <row r="3053" spans="1:32">
      <c r="A3053" t="s">
        <v>8657</v>
      </c>
      <c r="B3053" t="s">
        <v>19</v>
      </c>
      <c r="C3053" s="2">
        <v>15342000000</v>
      </c>
      <c r="D3053" s="2">
        <v>14780100000</v>
      </c>
      <c r="E3053" s="2">
        <v>14710400000</v>
      </c>
      <c r="F3053" s="2">
        <v>14372300000</v>
      </c>
      <c r="G3053" s="2">
        <v>14690500000</v>
      </c>
      <c r="H3053" s="2">
        <v>14551300000</v>
      </c>
      <c r="I3053" s="2">
        <v>14521500000</v>
      </c>
      <c r="J3053" s="2">
        <v>14750200000</v>
      </c>
      <c r="K3053" s="2">
        <v>15038700000</v>
      </c>
      <c r="L3053" s="2">
        <v>15187800000</v>
      </c>
      <c r="M3053" s="2">
        <v>15287300000</v>
      </c>
      <c r="N3053" s="2">
        <v>15516100000</v>
      </c>
      <c r="O3053" s="2">
        <v>15814500000</v>
      </c>
      <c r="P3053" s="2">
        <v>16157600000</v>
      </c>
      <c r="Q3053" s="2">
        <v>16381400000</v>
      </c>
      <c r="R3053" s="2">
        <v>16396300000</v>
      </c>
      <c r="S3053" s="2">
        <v>16545500000</v>
      </c>
      <c r="T3053" s="2">
        <v>16674800000</v>
      </c>
      <c r="U3053" s="2">
        <v>16829000000</v>
      </c>
      <c r="V3053" s="2">
        <v>17032900000</v>
      </c>
      <c r="W3053" s="2">
        <v>17296400000</v>
      </c>
      <c r="X3053" s="2">
        <v>17525200000</v>
      </c>
      <c r="Y3053" s="2">
        <v>17699300000</v>
      </c>
      <c r="Z3053" s="2">
        <v>17788800000</v>
      </c>
      <c r="AA3053" s="2">
        <v>17758900000</v>
      </c>
      <c r="AB3053" s="2">
        <v>17763900000</v>
      </c>
      <c r="AC3053" s="2">
        <v>17858400000</v>
      </c>
      <c r="AD3053" s="2">
        <v>17898200000</v>
      </c>
      <c r="AE3053" s="2">
        <v>17987700000</v>
      </c>
      <c r="AF3053" s="2">
        <v>18251300000</v>
      </c>
    </row>
    <row r="3054" spans="1:32">
      <c r="A3054" t="s">
        <v>8658</v>
      </c>
      <c r="B3054" t="s">
        <v>19</v>
      </c>
      <c r="C3054" s="2">
        <v>25886200000</v>
      </c>
      <c r="D3054" s="2">
        <v>24938100000</v>
      </c>
      <c r="E3054" s="2">
        <v>24820600000</v>
      </c>
      <c r="F3054" s="2">
        <v>24250000000</v>
      </c>
      <c r="G3054" s="2">
        <v>24787000000</v>
      </c>
      <c r="H3054" s="2">
        <v>24552100000</v>
      </c>
      <c r="I3054" s="2">
        <v>24501700000</v>
      </c>
      <c r="J3054" s="2">
        <v>24887700000</v>
      </c>
      <c r="K3054" s="2">
        <v>25374400000</v>
      </c>
      <c r="L3054" s="2">
        <v>25626100000</v>
      </c>
      <c r="M3054" s="2">
        <v>25793900000</v>
      </c>
      <c r="N3054" s="2">
        <v>26179900000</v>
      </c>
      <c r="O3054" s="2">
        <v>26683400000</v>
      </c>
      <c r="P3054" s="2">
        <v>27262400000</v>
      </c>
      <c r="Q3054" s="2">
        <v>27640000000</v>
      </c>
      <c r="R3054" s="2">
        <v>27665100000</v>
      </c>
      <c r="S3054" s="2">
        <v>27916900000</v>
      </c>
      <c r="T3054" s="2">
        <v>28135000000</v>
      </c>
      <c r="U3054" s="2">
        <v>28395100000</v>
      </c>
      <c r="V3054" s="2">
        <v>28739200000</v>
      </c>
      <c r="W3054" s="2">
        <v>29183900000</v>
      </c>
      <c r="X3054" s="2">
        <v>29569900000</v>
      </c>
      <c r="Y3054" s="2">
        <v>29863600000</v>
      </c>
      <c r="Z3054" s="2">
        <v>30014600000</v>
      </c>
      <c r="AA3054" s="2">
        <v>29964300000</v>
      </c>
      <c r="AB3054" s="2">
        <v>29972700000</v>
      </c>
      <c r="AC3054" s="2">
        <v>30132100000</v>
      </c>
      <c r="AD3054" s="2">
        <v>30199200000</v>
      </c>
      <c r="AE3054" s="2">
        <v>30350200000</v>
      </c>
      <c r="AF3054" s="2">
        <v>30795000000</v>
      </c>
    </row>
    <row r="3055" spans="1:32">
      <c r="A3055" t="s">
        <v>8659</v>
      </c>
      <c r="B3055" t="s">
        <v>19</v>
      </c>
      <c r="C3055" s="2">
        <v>22369600000</v>
      </c>
      <c r="D3055" s="2">
        <v>21550300000</v>
      </c>
      <c r="E3055" s="2">
        <v>21448800000</v>
      </c>
      <c r="F3055" s="2">
        <v>20955700000</v>
      </c>
      <c r="G3055" s="2">
        <v>21419700000</v>
      </c>
      <c r="H3055" s="2">
        <v>21216700000</v>
      </c>
      <c r="I3055" s="2">
        <v>21173200000</v>
      </c>
      <c r="J3055" s="2">
        <v>21506800000</v>
      </c>
      <c r="K3055" s="2">
        <v>21927300000</v>
      </c>
      <c r="L3055" s="2">
        <v>22144900000</v>
      </c>
      <c r="M3055" s="2">
        <v>22289900000</v>
      </c>
      <c r="N3055" s="2">
        <v>22623400000</v>
      </c>
      <c r="O3055" s="2">
        <v>23058500000</v>
      </c>
      <c r="P3055" s="2">
        <v>23558800000</v>
      </c>
      <c r="Q3055" s="2">
        <v>23885100000</v>
      </c>
      <c r="R3055" s="2">
        <v>23906900000</v>
      </c>
      <c r="S3055" s="2">
        <v>24124400000</v>
      </c>
      <c r="T3055" s="2">
        <v>24312900000</v>
      </c>
      <c r="U3055" s="2">
        <v>24537700000</v>
      </c>
      <c r="V3055" s="2">
        <v>24835000000</v>
      </c>
      <c r="W3055" s="2">
        <v>25219300000</v>
      </c>
      <c r="X3055" s="2">
        <v>25552900000</v>
      </c>
      <c r="Y3055" s="2">
        <v>25806700000</v>
      </c>
      <c r="Z3055" s="2">
        <v>25937200000</v>
      </c>
      <c r="AA3055" s="2">
        <v>25893700000</v>
      </c>
      <c r="AB3055" s="2">
        <v>25900900000</v>
      </c>
      <c r="AC3055" s="2">
        <v>26038700000</v>
      </c>
      <c r="AD3055" s="2">
        <v>26096700000</v>
      </c>
      <c r="AE3055" s="2">
        <v>26227200000</v>
      </c>
      <c r="AF3055" s="2">
        <v>26611500000</v>
      </c>
    </row>
    <row r="3056" spans="1:32">
      <c r="A3056" t="s">
        <v>8660</v>
      </c>
      <c r="B3056" t="s">
        <v>19</v>
      </c>
      <c r="C3056" s="2">
        <v>2201460000</v>
      </c>
      <c r="D3056" s="2">
        <v>2120820000</v>
      </c>
      <c r="E3056" s="2">
        <v>2110830000</v>
      </c>
      <c r="F3056" s="2">
        <v>2062300000</v>
      </c>
      <c r="G3056" s="2">
        <v>2107970000</v>
      </c>
      <c r="H3056" s="2">
        <v>2087990000</v>
      </c>
      <c r="I3056" s="2">
        <v>2083710000</v>
      </c>
      <c r="J3056" s="2">
        <v>2116540000</v>
      </c>
      <c r="K3056" s="2">
        <v>2157930000</v>
      </c>
      <c r="L3056" s="2">
        <v>2179330000</v>
      </c>
      <c r="M3056" s="2">
        <v>2193610000</v>
      </c>
      <c r="N3056" s="2">
        <v>2226430000</v>
      </c>
      <c r="O3056" s="2">
        <v>2269250000</v>
      </c>
      <c r="P3056" s="2">
        <v>2318490000</v>
      </c>
      <c r="Q3056" s="2">
        <v>2350600000</v>
      </c>
      <c r="R3056" s="2">
        <v>2352740000</v>
      </c>
      <c r="S3056" s="2">
        <v>2374150000</v>
      </c>
      <c r="T3056" s="2">
        <v>2392700000</v>
      </c>
      <c r="U3056" s="2">
        <v>2414820000</v>
      </c>
      <c r="V3056" s="2">
        <v>2444080000</v>
      </c>
      <c r="W3056" s="2">
        <v>2481900000</v>
      </c>
      <c r="X3056" s="2">
        <v>2514730000</v>
      </c>
      <c r="Y3056" s="2">
        <v>2539700000</v>
      </c>
      <c r="Z3056" s="2">
        <v>2552550000</v>
      </c>
      <c r="AA3056" s="2">
        <v>2548270000</v>
      </c>
      <c r="AB3056" s="2">
        <v>2548980000</v>
      </c>
      <c r="AC3056" s="2">
        <v>2562540000</v>
      </c>
      <c r="AD3056" s="2">
        <v>2568250000</v>
      </c>
      <c r="AE3056" s="2">
        <v>2581090000</v>
      </c>
      <c r="AF3056" s="2">
        <v>2618910000</v>
      </c>
    </row>
    <row r="3057" spans="1:32">
      <c r="A3057" t="s">
        <v>8661</v>
      </c>
      <c r="B3057" t="s">
        <v>19</v>
      </c>
      <c r="C3057" s="2">
        <v>820610000</v>
      </c>
      <c r="D3057" s="2">
        <v>790552000</v>
      </c>
      <c r="E3057" s="2">
        <v>786828000</v>
      </c>
      <c r="F3057" s="2">
        <v>768740000</v>
      </c>
      <c r="G3057" s="2">
        <v>785764000</v>
      </c>
      <c r="H3057" s="2">
        <v>778316000</v>
      </c>
      <c r="I3057" s="2">
        <v>776720000</v>
      </c>
      <c r="J3057" s="2">
        <v>788956000</v>
      </c>
      <c r="K3057" s="2">
        <v>804384000</v>
      </c>
      <c r="L3057" s="2">
        <v>812364000</v>
      </c>
      <c r="M3057" s="2">
        <v>817684000</v>
      </c>
      <c r="N3057" s="2">
        <v>829920000</v>
      </c>
      <c r="O3057" s="2">
        <v>845880000</v>
      </c>
      <c r="P3057" s="2">
        <v>864234000</v>
      </c>
      <c r="Q3057" s="2">
        <v>876204000</v>
      </c>
      <c r="R3057" s="2">
        <v>877002000</v>
      </c>
      <c r="S3057" s="2">
        <v>884982000</v>
      </c>
      <c r="T3057" s="2">
        <v>891898000</v>
      </c>
      <c r="U3057" s="2">
        <v>900144000</v>
      </c>
      <c r="V3057" s="2">
        <v>911050000</v>
      </c>
      <c r="W3057" s="2">
        <v>925148000</v>
      </c>
      <c r="X3057" s="2">
        <v>937384000</v>
      </c>
      <c r="Y3057" s="2">
        <v>946694000</v>
      </c>
      <c r="Z3057" s="2">
        <v>951482000</v>
      </c>
      <c r="AA3057" s="2">
        <v>949886000</v>
      </c>
      <c r="AB3057" s="2">
        <v>950152000</v>
      </c>
      <c r="AC3057" s="2">
        <v>955206000</v>
      </c>
      <c r="AD3057" s="2">
        <v>957334000</v>
      </c>
      <c r="AE3057" s="2">
        <v>962122000</v>
      </c>
      <c r="AF3057" s="2">
        <v>976220000</v>
      </c>
    </row>
    <row r="3058" spans="1:32">
      <c r="A3058" t="s">
        <v>8662</v>
      </c>
      <c r="B3058" t="s">
        <v>19</v>
      </c>
      <c r="C3058" s="2">
        <v>7849470000</v>
      </c>
      <c r="D3058" s="2">
        <v>7561960000</v>
      </c>
      <c r="E3058" s="2">
        <v>7526340000</v>
      </c>
      <c r="F3058" s="2">
        <v>7353320000</v>
      </c>
      <c r="G3058" s="2">
        <v>7516160000</v>
      </c>
      <c r="H3058" s="2">
        <v>7444910000</v>
      </c>
      <c r="I3058" s="2">
        <v>7429650000</v>
      </c>
      <c r="J3058" s="2">
        <v>7546690000</v>
      </c>
      <c r="K3058" s="2">
        <v>7694270000</v>
      </c>
      <c r="L3058" s="2">
        <v>7770600000</v>
      </c>
      <c r="M3058" s="2">
        <v>7821490000</v>
      </c>
      <c r="N3058" s="2">
        <v>7938530000</v>
      </c>
      <c r="O3058" s="2">
        <v>8091190000</v>
      </c>
      <c r="P3058" s="2">
        <v>8266760000</v>
      </c>
      <c r="Q3058" s="2">
        <v>8381250000</v>
      </c>
      <c r="R3058" s="2">
        <v>8388890000</v>
      </c>
      <c r="S3058" s="2">
        <v>8465220000</v>
      </c>
      <c r="T3058" s="2">
        <v>8531370000</v>
      </c>
      <c r="U3058" s="2">
        <v>8610250000</v>
      </c>
      <c r="V3058" s="2">
        <v>8714570000</v>
      </c>
      <c r="W3058" s="2">
        <v>8849420000</v>
      </c>
      <c r="X3058" s="2">
        <v>8966470000</v>
      </c>
      <c r="Y3058" s="2">
        <v>9055520000</v>
      </c>
      <c r="Z3058" s="2">
        <v>9101320000</v>
      </c>
      <c r="AA3058" s="2">
        <v>9086050000</v>
      </c>
      <c r="AB3058" s="2">
        <v>9088600000</v>
      </c>
      <c r="AC3058" s="2">
        <v>9136940000</v>
      </c>
      <c r="AD3058" s="2">
        <v>9157300000</v>
      </c>
      <c r="AE3058" s="2">
        <v>9203090000</v>
      </c>
      <c r="AF3058" s="2">
        <v>9337950000</v>
      </c>
    </row>
    <row r="3059" spans="1:32">
      <c r="A3059" t="s">
        <v>8663</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8664</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8665</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8666</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8667</v>
      </c>
      <c r="B3063" t="s">
        <v>19</v>
      </c>
      <c r="C3063" s="2">
        <v>3773860000</v>
      </c>
      <c r="D3063" s="2">
        <v>3773860000</v>
      </c>
      <c r="E3063" s="2">
        <v>4026170000</v>
      </c>
      <c r="F3063" s="2">
        <v>3914310000</v>
      </c>
      <c r="G3063" s="2">
        <v>3896080000</v>
      </c>
      <c r="H3063" s="2">
        <v>3899390000</v>
      </c>
      <c r="I3063" s="2">
        <v>3907680000</v>
      </c>
      <c r="J3063" s="2">
        <v>3916380000</v>
      </c>
      <c r="K3063" s="2">
        <v>3921350000</v>
      </c>
      <c r="L3063" s="2">
        <v>3924250000</v>
      </c>
      <c r="M3063" s="2">
        <v>3938750000</v>
      </c>
      <c r="N3063" s="2">
        <v>3957390000</v>
      </c>
      <c r="O3063" s="2">
        <v>3981010000</v>
      </c>
      <c r="P3063" s="2">
        <v>4005450000</v>
      </c>
      <c r="Q3063" s="2">
        <v>4029900000</v>
      </c>
      <c r="R3063" s="2">
        <v>4046880000</v>
      </c>
      <c r="S3063" s="2">
        <v>4068010000</v>
      </c>
      <c r="T3063" s="2">
        <v>4084170000</v>
      </c>
      <c r="U3063" s="2">
        <v>4103640000</v>
      </c>
      <c r="V3063" s="2">
        <v>4126840000</v>
      </c>
      <c r="W3063" s="2">
        <v>4147140000</v>
      </c>
      <c r="X3063" s="2">
        <v>4167860000</v>
      </c>
      <c r="Y3063" s="2">
        <v>4188570000</v>
      </c>
      <c r="Z3063" s="2">
        <v>4196860000</v>
      </c>
      <c r="AA3063" s="2">
        <v>4205140000</v>
      </c>
      <c r="AB3063" s="2">
        <v>4221720000</v>
      </c>
      <c r="AC3063" s="2">
        <v>4250720000</v>
      </c>
      <c r="AD3063" s="2">
        <v>4259000000</v>
      </c>
      <c r="AE3063" s="2">
        <v>4275580000</v>
      </c>
      <c r="AF3063" s="2">
        <v>4308720000</v>
      </c>
    </row>
    <row r="3064" spans="1:32">
      <c r="A3064" t="s">
        <v>8668</v>
      </c>
      <c r="B3064" t="s">
        <v>19</v>
      </c>
      <c r="C3064" s="2">
        <v>111602000000</v>
      </c>
      <c r="D3064" s="2">
        <v>111602000000</v>
      </c>
      <c r="E3064" s="2">
        <v>119063000000</v>
      </c>
      <c r="F3064" s="2">
        <v>115755000000</v>
      </c>
      <c r="G3064" s="2">
        <v>115216000000</v>
      </c>
      <c r="H3064" s="2">
        <v>115314000000</v>
      </c>
      <c r="I3064" s="2">
        <v>115559000000</v>
      </c>
      <c r="J3064" s="2">
        <v>115816000000</v>
      </c>
      <c r="K3064" s="2">
        <v>115963000000</v>
      </c>
      <c r="L3064" s="2">
        <v>116049000000</v>
      </c>
      <c r="M3064" s="2">
        <v>116478000000</v>
      </c>
      <c r="N3064" s="2">
        <v>117029000000</v>
      </c>
      <c r="O3064" s="2">
        <v>117728000000</v>
      </c>
      <c r="P3064" s="2">
        <v>118450000000</v>
      </c>
      <c r="Q3064" s="2">
        <v>119173000000</v>
      </c>
      <c r="R3064" s="2">
        <v>119676000000</v>
      </c>
      <c r="S3064" s="2">
        <v>120300000000</v>
      </c>
      <c r="T3064" s="2">
        <v>120778000000</v>
      </c>
      <c r="U3064" s="2">
        <v>121354000000</v>
      </c>
      <c r="V3064" s="2">
        <v>122040000000</v>
      </c>
      <c r="W3064" s="2">
        <v>122641000000</v>
      </c>
      <c r="X3064" s="2">
        <v>123253000000</v>
      </c>
      <c r="Y3064" s="2">
        <v>123866000000</v>
      </c>
      <c r="Z3064" s="2">
        <v>124111000000</v>
      </c>
      <c r="AA3064" s="2">
        <v>124356000000</v>
      </c>
      <c r="AB3064" s="2">
        <v>124846000000</v>
      </c>
      <c r="AC3064" s="2">
        <v>125703000000</v>
      </c>
      <c r="AD3064" s="2">
        <v>125949000000</v>
      </c>
      <c r="AE3064" s="2">
        <v>126439000000</v>
      </c>
      <c r="AF3064" s="2">
        <v>127419000000</v>
      </c>
    </row>
    <row r="3065" spans="1:32">
      <c r="A3065" t="s">
        <v>8669</v>
      </c>
      <c r="B3065" t="s">
        <v>19</v>
      </c>
      <c r="C3065" s="2">
        <v>45300000000</v>
      </c>
      <c r="D3065" s="2">
        <v>45300000000</v>
      </c>
      <c r="E3065" s="2">
        <v>48328600000</v>
      </c>
      <c r="F3065" s="2">
        <v>46985800000</v>
      </c>
      <c r="G3065" s="2">
        <v>46767000000</v>
      </c>
      <c r="H3065" s="2">
        <v>46806800000</v>
      </c>
      <c r="I3065" s="2">
        <v>46906300000</v>
      </c>
      <c r="J3065" s="2">
        <v>47010700000</v>
      </c>
      <c r="K3065" s="2">
        <v>47070400000</v>
      </c>
      <c r="L3065" s="2">
        <v>47105200000</v>
      </c>
      <c r="M3065" s="2">
        <v>47279300000</v>
      </c>
      <c r="N3065" s="2">
        <v>47503100000</v>
      </c>
      <c r="O3065" s="2">
        <v>47786500000</v>
      </c>
      <c r="P3065" s="2">
        <v>48079900000</v>
      </c>
      <c r="Q3065" s="2">
        <v>48373300000</v>
      </c>
      <c r="R3065" s="2">
        <v>48577200000</v>
      </c>
      <c r="S3065" s="2">
        <v>48830900000</v>
      </c>
      <c r="T3065" s="2">
        <v>49024800000</v>
      </c>
      <c r="U3065" s="2">
        <v>49258600000</v>
      </c>
      <c r="V3065" s="2">
        <v>49537000000</v>
      </c>
      <c r="W3065" s="2">
        <v>49780700000</v>
      </c>
      <c r="X3065" s="2">
        <v>50029400000</v>
      </c>
      <c r="Y3065" s="2">
        <v>50278000000</v>
      </c>
      <c r="Z3065" s="2">
        <v>50377500000</v>
      </c>
      <c r="AA3065" s="2">
        <v>50477000000</v>
      </c>
      <c r="AB3065" s="2">
        <v>50675900000</v>
      </c>
      <c r="AC3065" s="2">
        <v>51024000000</v>
      </c>
      <c r="AD3065" s="2">
        <v>51123500000</v>
      </c>
      <c r="AE3065" s="2">
        <v>51322400000</v>
      </c>
      <c r="AF3065" s="2">
        <v>51720200000</v>
      </c>
    </row>
    <row r="3066" spans="1:32">
      <c r="A3066" t="s">
        <v>8670</v>
      </c>
      <c r="B3066" t="s">
        <v>19</v>
      </c>
      <c r="C3066" s="2">
        <v>76433600000</v>
      </c>
      <c r="D3066" s="2">
        <v>76433600000</v>
      </c>
      <c r="E3066" s="2">
        <v>81543700000</v>
      </c>
      <c r="F3066" s="2">
        <v>79278200000</v>
      </c>
      <c r="G3066" s="2">
        <v>78909000000</v>
      </c>
      <c r="H3066" s="2">
        <v>78976100000</v>
      </c>
      <c r="I3066" s="2">
        <v>79143900000</v>
      </c>
      <c r="J3066" s="2">
        <v>79320100000</v>
      </c>
      <c r="K3066" s="2">
        <v>79420800000</v>
      </c>
      <c r="L3066" s="2">
        <v>79479600000</v>
      </c>
      <c r="M3066" s="2">
        <v>79773200000</v>
      </c>
      <c r="N3066" s="2">
        <v>80150800000</v>
      </c>
      <c r="O3066" s="2">
        <v>80629100000</v>
      </c>
      <c r="P3066" s="2">
        <v>81124200000</v>
      </c>
      <c r="Q3066" s="2">
        <v>81619300000</v>
      </c>
      <c r="R3066" s="2">
        <v>81963300000</v>
      </c>
      <c r="S3066" s="2">
        <v>82391200000</v>
      </c>
      <c r="T3066" s="2">
        <v>82718500000</v>
      </c>
      <c r="U3066" s="2">
        <v>83112900000</v>
      </c>
      <c r="V3066" s="2">
        <v>83582800000</v>
      </c>
      <c r="W3066" s="2">
        <v>83993900000</v>
      </c>
      <c r="X3066" s="2">
        <v>84413500000</v>
      </c>
      <c r="Y3066" s="2">
        <v>84833000000</v>
      </c>
      <c r="Z3066" s="2">
        <v>85000800000</v>
      </c>
      <c r="AA3066" s="2">
        <v>85168600000</v>
      </c>
      <c r="AB3066" s="2">
        <v>85504300000</v>
      </c>
      <c r="AC3066" s="2">
        <v>86091700000</v>
      </c>
      <c r="AD3066" s="2">
        <v>86259500000</v>
      </c>
      <c r="AE3066" s="2">
        <v>86595100000</v>
      </c>
      <c r="AF3066" s="2">
        <v>87266400000</v>
      </c>
    </row>
    <row r="3067" spans="1:32">
      <c r="A3067" t="s">
        <v>8671</v>
      </c>
      <c r="B3067" t="s">
        <v>19</v>
      </c>
      <c r="C3067" s="2">
        <v>66050300000</v>
      </c>
      <c r="D3067" s="2">
        <v>66050300000</v>
      </c>
      <c r="E3067" s="2">
        <v>70466200000</v>
      </c>
      <c r="F3067" s="2">
        <v>68508400000</v>
      </c>
      <c r="G3067" s="2">
        <v>68189300000</v>
      </c>
      <c r="H3067" s="2">
        <v>68247400000</v>
      </c>
      <c r="I3067" s="2">
        <v>68392400000</v>
      </c>
      <c r="J3067" s="2">
        <v>68544600000</v>
      </c>
      <c r="K3067" s="2">
        <v>68631700000</v>
      </c>
      <c r="L3067" s="2">
        <v>68682400000</v>
      </c>
      <c r="M3067" s="2">
        <v>68936200000</v>
      </c>
      <c r="N3067" s="2">
        <v>69262500000</v>
      </c>
      <c r="O3067" s="2">
        <v>69675800000</v>
      </c>
      <c r="P3067" s="2">
        <v>70103600000</v>
      </c>
      <c r="Q3067" s="2">
        <v>70531400000</v>
      </c>
      <c r="R3067" s="2">
        <v>70828700000</v>
      </c>
      <c r="S3067" s="2">
        <v>71198600000</v>
      </c>
      <c r="T3067" s="2">
        <v>71481300000</v>
      </c>
      <c r="U3067" s="2">
        <v>71822100000</v>
      </c>
      <c r="V3067" s="2">
        <v>72228200000</v>
      </c>
      <c r="W3067" s="2">
        <v>72583500000</v>
      </c>
      <c r="X3067" s="2">
        <v>72946100000</v>
      </c>
      <c r="Y3067" s="2">
        <v>73308600000</v>
      </c>
      <c r="Z3067" s="2">
        <v>73453600000</v>
      </c>
      <c r="AA3067" s="2">
        <v>73598700000</v>
      </c>
      <c r="AB3067" s="2">
        <v>73888700000</v>
      </c>
      <c r="AC3067" s="2">
        <v>74396300000</v>
      </c>
      <c r="AD3067" s="2">
        <v>74541300000</v>
      </c>
      <c r="AE3067" s="2">
        <v>74831400000</v>
      </c>
      <c r="AF3067" s="2">
        <v>75411400000</v>
      </c>
    </row>
    <row r="3068" spans="1:32">
      <c r="A3068" t="s">
        <v>8672</v>
      </c>
      <c r="B3068" t="s">
        <v>19</v>
      </c>
      <c r="C3068" s="2">
        <v>6500180000</v>
      </c>
      <c r="D3068" s="2">
        <v>6500180000</v>
      </c>
      <c r="E3068" s="2">
        <v>6934760000</v>
      </c>
      <c r="F3068" s="2">
        <v>6742090000</v>
      </c>
      <c r="G3068" s="2">
        <v>6710690000</v>
      </c>
      <c r="H3068" s="2">
        <v>6716400000</v>
      </c>
      <c r="I3068" s="2">
        <v>6730680000</v>
      </c>
      <c r="J3068" s="2">
        <v>6745660000</v>
      </c>
      <c r="K3068" s="2">
        <v>6754220000</v>
      </c>
      <c r="L3068" s="2">
        <v>6759220000</v>
      </c>
      <c r="M3068" s="2">
        <v>6784200000</v>
      </c>
      <c r="N3068" s="2">
        <v>6816310000</v>
      </c>
      <c r="O3068" s="2">
        <v>6856980000</v>
      </c>
      <c r="P3068" s="2">
        <v>6899080000</v>
      </c>
      <c r="Q3068" s="2">
        <v>6941190000</v>
      </c>
      <c r="R3068" s="2">
        <v>6970440000</v>
      </c>
      <c r="S3068" s="2">
        <v>7006840000</v>
      </c>
      <c r="T3068" s="2">
        <v>7034670000</v>
      </c>
      <c r="U3068" s="2">
        <v>7068210000</v>
      </c>
      <c r="V3068" s="2">
        <v>7108170000</v>
      </c>
      <c r="W3068" s="2">
        <v>7143140000</v>
      </c>
      <c r="X3068" s="2">
        <v>7178820000</v>
      </c>
      <c r="Y3068" s="2">
        <v>7214500000</v>
      </c>
      <c r="Z3068" s="2">
        <v>7228770000</v>
      </c>
      <c r="AA3068" s="2">
        <v>7243040000</v>
      </c>
      <c r="AB3068" s="2">
        <v>7271580000</v>
      </c>
      <c r="AC3068" s="2">
        <v>7321540000</v>
      </c>
      <c r="AD3068" s="2">
        <v>7335810000</v>
      </c>
      <c r="AE3068" s="2">
        <v>7364350000</v>
      </c>
      <c r="AF3068" s="2">
        <v>7421440000</v>
      </c>
    </row>
    <row r="3069" spans="1:32">
      <c r="A3069" t="s">
        <v>8673</v>
      </c>
      <c r="B3069" t="s">
        <v>19</v>
      </c>
      <c r="C3069" s="2">
        <v>2422990000</v>
      </c>
      <c r="D3069" s="2">
        <v>2422990000</v>
      </c>
      <c r="E3069" s="2">
        <v>2584990000</v>
      </c>
      <c r="F3069" s="2">
        <v>2513170000</v>
      </c>
      <c r="G3069" s="2">
        <v>2501460000</v>
      </c>
      <c r="H3069" s="2">
        <v>2503590000</v>
      </c>
      <c r="I3069" s="2">
        <v>2508910000</v>
      </c>
      <c r="J3069" s="2">
        <v>2514500000</v>
      </c>
      <c r="K3069" s="2">
        <v>2517690000</v>
      </c>
      <c r="L3069" s="2">
        <v>2519550000</v>
      </c>
      <c r="M3069" s="2">
        <v>2528860000</v>
      </c>
      <c r="N3069" s="2">
        <v>2540830000</v>
      </c>
      <c r="O3069" s="2">
        <v>2555990000</v>
      </c>
      <c r="P3069" s="2">
        <v>2571690000</v>
      </c>
      <c r="Q3069" s="2">
        <v>2587380000</v>
      </c>
      <c r="R3069" s="2">
        <v>2598290000</v>
      </c>
      <c r="S3069" s="2">
        <v>2611850000</v>
      </c>
      <c r="T3069" s="2">
        <v>2622230000</v>
      </c>
      <c r="U3069" s="2">
        <v>2634730000</v>
      </c>
      <c r="V3069" s="2">
        <v>2649630000</v>
      </c>
      <c r="W3069" s="2">
        <v>2662660000</v>
      </c>
      <c r="X3069" s="2">
        <v>2675960000</v>
      </c>
      <c r="Y3069" s="2">
        <v>2689260000</v>
      </c>
      <c r="Z3069" s="2">
        <v>2694580000</v>
      </c>
      <c r="AA3069" s="2">
        <v>2699900000</v>
      </c>
      <c r="AB3069" s="2">
        <v>2710540000</v>
      </c>
      <c r="AC3069" s="2">
        <v>2729160000</v>
      </c>
      <c r="AD3069" s="2">
        <v>2734480000</v>
      </c>
      <c r="AE3069" s="2">
        <v>2745120000</v>
      </c>
      <c r="AF3069" s="2">
        <v>2766400000</v>
      </c>
    </row>
    <row r="3070" spans="1:32">
      <c r="A3070" t="s">
        <v>8674</v>
      </c>
      <c r="B3070" t="s">
        <v>19</v>
      </c>
      <c r="C3070" s="2">
        <v>23176900000</v>
      </c>
      <c r="D3070" s="2">
        <v>23176900000</v>
      </c>
      <c r="E3070" s="2">
        <v>24726500000</v>
      </c>
      <c r="F3070" s="2">
        <v>24039500000</v>
      </c>
      <c r="G3070" s="2">
        <v>23927500000</v>
      </c>
      <c r="H3070" s="2">
        <v>23947900000</v>
      </c>
      <c r="I3070" s="2">
        <v>23998800000</v>
      </c>
      <c r="J3070" s="2">
        <v>24052200000</v>
      </c>
      <c r="K3070" s="2">
        <v>24082700000</v>
      </c>
      <c r="L3070" s="2">
        <v>24100600000</v>
      </c>
      <c r="M3070" s="2">
        <v>24189600000</v>
      </c>
      <c r="N3070" s="2">
        <v>24304100000</v>
      </c>
      <c r="O3070" s="2">
        <v>24449100000</v>
      </c>
      <c r="P3070" s="2">
        <v>24599300000</v>
      </c>
      <c r="Q3070" s="2">
        <v>24749400000</v>
      </c>
      <c r="R3070" s="2">
        <v>24853700000</v>
      </c>
      <c r="S3070" s="2">
        <v>24983500000</v>
      </c>
      <c r="T3070" s="2">
        <v>25082700000</v>
      </c>
      <c r="U3070" s="2">
        <v>25202300000</v>
      </c>
      <c r="V3070" s="2">
        <v>25344800000</v>
      </c>
      <c r="W3070" s="2">
        <v>25469400000</v>
      </c>
      <c r="X3070" s="2">
        <v>25596700000</v>
      </c>
      <c r="Y3070" s="2">
        <v>25723900000</v>
      </c>
      <c r="Z3070" s="2">
        <v>25774800000</v>
      </c>
      <c r="AA3070" s="2">
        <v>25825700000</v>
      </c>
      <c r="AB3070" s="2">
        <v>25927400000</v>
      </c>
      <c r="AC3070" s="2">
        <v>26105500000</v>
      </c>
      <c r="AD3070" s="2">
        <v>26156400000</v>
      </c>
      <c r="AE3070" s="2">
        <v>26258200000</v>
      </c>
      <c r="AF3070" s="2">
        <v>26461800000</v>
      </c>
    </row>
    <row r="3071" spans="1:32">
      <c r="A3071" t="s">
        <v>8675</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8676</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8677</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8678</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8679</v>
      </c>
      <c r="B3075" t="s">
        <v>19</v>
      </c>
      <c r="C3075" s="2">
        <v>3900630000</v>
      </c>
      <c r="D3075" s="2">
        <v>3803690000</v>
      </c>
      <c r="E3075" s="2">
        <v>4071330000</v>
      </c>
      <c r="F3075" s="2">
        <v>3757290000</v>
      </c>
      <c r="G3075" s="2">
        <v>3734910000</v>
      </c>
      <c r="H3075" s="2">
        <v>3720830000</v>
      </c>
      <c r="I3075" s="2">
        <v>3709230000</v>
      </c>
      <c r="J3075" s="2">
        <v>3715030000</v>
      </c>
      <c r="K3075" s="2">
        <v>3693900000</v>
      </c>
      <c r="L3075" s="2">
        <v>3669040000</v>
      </c>
      <c r="M3075" s="2">
        <v>3646670000</v>
      </c>
      <c r="N3075" s="2">
        <v>3624710000</v>
      </c>
      <c r="O3075" s="2">
        <v>3620980000</v>
      </c>
      <c r="P3075" s="2">
        <v>3622220000</v>
      </c>
      <c r="Q3075" s="2">
        <v>3652050000</v>
      </c>
      <c r="R3075" s="2">
        <v>3650810000</v>
      </c>
      <c r="S3075" s="2">
        <v>3655370000</v>
      </c>
      <c r="T3075" s="2">
        <v>3663240000</v>
      </c>
      <c r="U3075" s="2">
        <v>3674430000</v>
      </c>
      <c r="V3075" s="2">
        <v>3692240000</v>
      </c>
      <c r="W3075" s="2">
        <v>3744860000</v>
      </c>
      <c r="X3075" s="2">
        <v>3770540000</v>
      </c>
      <c r="Y3075" s="2">
        <v>3798720000</v>
      </c>
      <c r="Z3075" s="2">
        <v>3802860000</v>
      </c>
      <c r="AA3075" s="2">
        <v>3831030000</v>
      </c>
      <c r="AB3075" s="2">
        <v>3873700000</v>
      </c>
      <c r="AC3075" s="2">
        <v>3922180000</v>
      </c>
      <c r="AD3075" s="2">
        <v>4009180000</v>
      </c>
      <c r="AE3075" s="2">
        <v>4047300000</v>
      </c>
      <c r="AF3075" s="2">
        <v>4073810000</v>
      </c>
    </row>
    <row r="3076" spans="1:32">
      <c r="A3076" t="s">
        <v>8680</v>
      </c>
      <c r="B3076" t="s">
        <v>19</v>
      </c>
      <c r="C3076" s="2">
        <v>115351000000</v>
      </c>
      <c r="D3076" s="2">
        <v>112484000000</v>
      </c>
      <c r="E3076" s="2">
        <v>120398000000</v>
      </c>
      <c r="F3076" s="2">
        <v>111112000000</v>
      </c>
      <c r="G3076" s="2">
        <v>110450000000</v>
      </c>
      <c r="H3076" s="2">
        <v>110033000000</v>
      </c>
      <c r="I3076" s="2">
        <v>109690000000</v>
      </c>
      <c r="J3076" s="2">
        <v>109862000000</v>
      </c>
      <c r="K3076" s="2">
        <v>109237000000</v>
      </c>
      <c r="L3076" s="2">
        <v>108502000000</v>
      </c>
      <c r="M3076" s="2">
        <v>107840000000</v>
      </c>
      <c r="N3076" s="2">
        <v>107191000000</v>
      </c>
      <c r="O3076" s="2">
        <v>107081000000</v>
      </c>
      <c r="P3076" s="2">
        <v>107117000000</v>
      </c>
      <c r="Q3076" s="2">
        <v>108000000000</v>
      </c>
      <c r="R3076" s="2">
        <v>107963000000</v>
      </c>
      <c r="S3076" s="2">
        <v>108098000000</v>
      </c>
      <c r="T3076" s="2">
        <v>108330000000</v>
      </c>
      <c r="U3076" s="2">
        <v>108661000000</v>
      </c>
      <c r="V3076" s="2">
        <v>109188000000</v>
      </c>
      <c r="W3076" s="2">
        <v>110744000000</v>
      </c>
      <c r="X3076" s="2">
        <v>111504000000</v>
      </c>
      <c r="Y3076" s="2">
        <v>112337000000</v>
      </c>
      <c r="Z3076" s="2">
        <v>112459000000</v>
      </c>
      <c r="AA3076" s="2">
        <v>113292000000</v>
      </c>
      <c r="AB3076" s="2">
        <v>114554000000</v>
      </c>
      <c r="AC3076" s="2">
        <v>115988000000</v>
      </c>
      <c r="AD3076" s="2">
        <v>118561000000</v>
      </c>
      <c r="AE3076" s="2">
        <v>119688000000</v>
      </c>
      <c r="AF3076" s="2">
        <v>120472000000</v>
      </c>
    </row>
    <row r="3077" spans="1:32">
      <c r="A3077" t="s">
        <v>8681</v>
      </c>
      <c r="B3077" t="s">
        <v>19</v>
      </c>
      <c r="C3077" s="2">
        <v>46821700000</v>
      </c>
      <c r="D3077" s="2">
        <v>45658000000</v>
      </c>
      <c r="E3077" s="2">
        <v>48870700000</v>
      </c>
      <c r="F3077" s="2">
        <v>45101000000</v>
      </c>
      <c r="G3077" s="2">
        <v>44832500000</v>
      </c>
      <c r="H3077" s="2">
        <v>44663400000</v>
      </c>
      <c r="I3077" s="2">
        <v>44524200000</v>
      </c>
      <c r="J3077" s="2">
        <v>44593800000</v>
      </c>
      <c r="K3077" s="2">
        <v>44340200000</v>
      </c>
      <c r="L3077" s="2">
        <v>44041800000</v>
      </c>
      <c r="M3077" s="2">
        <v>43773200000</v>
      </c>
      <c r="N3077" s="2">
        <v>43509700000</v>
      </c>
      <c r="O3077" s="2">
        <v>43464900000</v>
      </c>
      <c r="P3077" s="2">
        <v>43479800000</v>
      </c>
      <c r="Q3077" s="2">
        <v>43837900000</v>
      </c>
      <c r="R3077" s="2">
        <v>43823000000</v>
      </c>
      <c r="S3077" s="2">
        <v>43877700000</v>
      </c>
      <c r="T3077" s="2">
        <v>43972200000</v>
      </c>
      <c r="U3077" s="2">
        <v>44106400000</v>
      </c>
      <c r="V3077" s="2">
        <v>44320300000</v>
      </c>
      <c r="W3077" s="2">
        <v>44951900000</v>
      </c>
      <c r="X3077" s="2">
        <v>45260200000</v>
      </c>
      <c r="Y3077" s="2">
        <v>45598400000</v>
      </c>
      <c r="Z3077" s="2">
        <v>45648100000</v>
      </c>
      <c r="AA3077" s="2">
        <v>45986300000</v>
      </c>
      <c r="AB3077" s="2">
        <v>46498500000</v>
      </c>
      <c r="AC3077" s="2">
        <v>47080300000</v>
      </c>
      <c r="AD3077" s="2">
        <v>48124700000</v>
      </c>
      <c r="AE3077" s="2">
        <v>48582200000</v>
      </c>
      <c r="AF3077" s="2">
        <v>48900500000</v>
      </c>
    </row>
    <row r="3078" spans="1:32">
      <c r="A3078" t="s">
        <v>8682</v>
      </c>
      <c r="B3078" t="s">
        <v>19</v>
      </c>
      <c r="C3078" s="2">
        <v>79001300000</v>
      </c>
      <c r="D3078" s="2">
        <v>77037800000</v>
      </c>
      <c r="E3078" s="2">
        <v>82458400000</v>
      </c>
      <c r="F3078" s="2">
        <v>76098000000</v>
      </c>
      <c r="G3078" s="2">
        <v>75644900000</v>
      </c>
      <c r="H3078" s="2">
        <v>75359600000</v>
      </c>
      <c r="I3078" s="2">
        <v>75124600000</v>
      </c>
      <c r="J3078" s="2">
        <v>75242100000</v>
      </c>
      <c r="K3078" s="2">
        <v>74814200000</v>
      </c>
      <c r="L3078" s="2">
        <v>74310700000</v>
      </c>
      <c r="M3078" s="2">
        <v>73857600000</v>
      </c>
      <c r="N3078" s="2">
        <v>73412900000</v>
      </c>
      <c r="O3078" s="2">
        <v>73337300000</v>
      </c>
      <c r="P3078" s="2">
        <v>73362500000</v>
      </c>
      <c r="Q3078" s="2">
        <v>73966700000</v>
      </c>
      <c r="R3078" s="2">
        <v>73941500000</v>
      </c>
      <c r="S3078" s="2">
        <v>74033800000</v>
      </c>
      <c r="T3078" s="2">
        <v>74193200000</v>
      </c>
      <c r="U3078" s="2">
        <v>74419800000</v>
      </c>
      <c r="V3078" s="2">
        <v>74780600000</v>
      </c>
      <c r="W3078" s="2">
        <v>75846200000</v>
      </c>
      <c r="X3078" s="2">
        <v>76366500000</v>
      </c>
      <c r="Y3078" s="2">
        <v>76937100000</v>
      </c>
      <c r="Z3078" s="2">
        <v>77021000000</v>
      </c>
      <c r="AA3078" s="2">
        <v>77591600000</v>
      </c>
      <c r="AB3078" s="2">
        <v>78455800000</v>
      </c>
      <c r="AC3078" s="2">
        <v>79437600000</v>
      </c>
      <c r="AD3078" s="2">
        <v>81199700000</v>
      </c>
      <c r="AE3078" s="2">
        <v>81971700000</v>
      </c>
      <c r="AF3078" s="2">
        <v>82508700000</v>
      </c>
    </row>
    <row r="3079" spans="1:32">
      <c r="A3079" t="s">
        <v>8683</v>
      </c>
      <c r="B3079" t="s">
        <v>19</v>
      </c>
      <c r="C3079" s="2">
        <v>68269100000</v>
      </c>
      <c r="D3079" s="2">
        <v>66572300000</v>
      </c>
      <c r="E3079" s="2">
        <v>71256600000</v>
      </c>
      <c r="F3079" s="2">
        <v>65760200000</v>
      </c>
      <c r="G3079" s="2">
        <v>65368700000</v>
      </c>
      <c r="H3079" s="2">
        <v>65122100000</v>
      </c>
      <c r="I3079" s="2">
        <v>64919100000</v>
      </c>
      <c r="J3079" s="2">
        <v>65020600000</v>
      </c>
      <c r="K3079" s="2">
        <v>64650800000</v>
      </c>
      <c r="L3079" s="2">
        <v>64215700000</v>
      </c>
      <c r="M3079" s="2">
        <v>63824200000</v>
      </c>
      <c r="N3079" s="2">
        <v>63439900000</v>
      </c>
      <c r="O3079" s="2">
        <v>63374600000</v>
      </c>
      <c r="P3079" s="2">
        <v>63396400000</v>
      </c>
      <c r="Q3079" s="2">
        <v>63918400000</v>
      </c>
      <c r="R3079" s="2">
        <v>63896700000</v>
      </c>
      <c r="S3079" s="2">
        <v>63976500000</v>
      </c>
      <c r="T3079" s="2">
        <v>64114200000</v>
      </c>
      <c r="U3079" s="2">
        <v>64310000000</v>
      </c>
      <c r="V3079" s="2">
        <v>64621800000</v>
      </c>
      <c r="W3079" s="2">
        <v>65542700000</v>
      </c>
      <c r="X3079" s="2">
        <v>65992300000</v>
      </c>
      <c r="Y3079" s="2">
        <v>66485300000</v>
      </c>
      <c r="Z3079" s="2">
        <v>66557800000</v>
      </c>
      <c r="AA3079" s="2">
        <v>67050900000</v>
      </c>
      <c r="AB3079" s="2">
        <v>67797800000</v>
      </c>
      <c r="AC3079" s="2">
        <v>68646200000</v>
      </c>
      <c r="AD3079" s="2">
        <v>70168900000</v>
      </c>
      <c r="AE3079" s="2">
        <v>70836000000</v>
      </c>
      <c r="AF3079" s="2">
        <v>71300100000</v>
      </c>
    </row>
    <row r="3080" spans="1:32">
      <c r="A3080" t="s">
        <v>8684</v>
      </c>
      <c r="B3080" t="s">
        <v>19</v>
      </c>
      <c r="C3080" s="2">
        <v>6718540000</v>
      </c>
      <c r="D3080" s="2">
        <v>6551560000</v>
      </c>
      <c r="E3080" s="2">
        <v>7012550000</v>
      </c>
      <c r="F3080" s="2">
        <v>6471640000</v>
      </c>
      <c r="G3080" s="2">
        <v>6433100000</v>
      </c>
      <c r="H3080" s="2">
        <v>6408840000</v>
      </c>
      <c r="I3080" s="2">
        <v>6388860000</v>
      </c>
      <c r="J3080" s="2">
        <v>6398850000</v>
      </c>
      <c r="K3080" s="2">
        <v>6362460000</v>
      </c>
      <c r="L3080" s="2">
        <v>6319640000</v>
      </c>
      <c r="M3080" s="2">
        <v>6281110000</v>
      </c>
      <c r="N3080" s="2">
        <v>6243290000</v>
      </c>
      <c r="O3080" s="2">
        <v>6236860000</v>
      </c>
      <c r="P3080" s="2">
        <v>6239000000</v>
      </c>
      <c r="Q3080" s="2">
        <v>6290380000</v>
      </c>
      <c r="R3080" s="2">
        <v>6288240000</v>
      </c>
      <c r="S3080" s="2">
        <v>6296090000</v>
      </c>
      <c r="T3080" s="2">
        <v>6309650000</v>
      </c>
      <c r="U3080" s="2">
        <v>6328920000</v>
      </c>
      <c r="V3080" s="2">
        <v>6359600000</v>
      </c>
      <c r="W3080" s="2">
        <v>6450230000</v>
      </c>
      <c r="X3080" s="2">
        <v>6494470000</v>
      </c>
      <c r="Y3080" s="2">
        <v>6543000000</v>
      </c>
      <c r="Z3080" s="2">
        <v>6550130000</v>
      </c>
      <c r="AA3080" s="2">
        <v>6598660000</v>
      </c>
      <c r="AB3080" s="2">
        <v>6672160000</v>
      </c>
      <c r="AC3080" s="2">
        <v>6755650000</v>
      </c>
      <c r="AD3080" s="2">
        <v>6905510000</v>
      </c>
      <c r="AE3080" s="2">
        <v>6971160000</v>
      </c>
      <c r="AF3080" s="2">
        <v>7016830000</v>
      </c>
    </row>
    <row r="3081" spans="1:32">
      <c r="A3081" t="s">
        <v>8685</v>
      </c>
      <c r="B3081" t="s">
        <v>19</v>
      </c>
      <c r="C3081" s="2">
        <v>2504390000</v>
      </c>
      <c r="D3081" s="2">
        <v>2442150000</v>
      </c>
      <c r="E3081" s="2">
        <v>2613980000</v>
      </c>
      <c r="F3081" s="2">
        <v>2412350000</v>
      </c>
      <c r="G3081" s="2">
        <v>2397990000</v>
      </c>
      <c r="H3081" s="2">
        <v>2388950000</v>
      </c>
      <c r="I3081" s="2">
        <v>2381500000</v>
      </c>
      <c r="J3081" s="2">
        <v>2385220000</v>
      </c>
      <c r="K3081" s="2">
        <v>2371660000</v>
      </c>
      <c r="L3081" s="2">
        <v>2355700000</v>
      </c>
      <c r="M3081" s="2">
        <v>2341330000</v>
      </c>
      <c r="N3081" s="2">
        <v>2327230000</v>
      </c>
      <c r="O3081" s="2">
        <v>2324840000</v>
      </c>
      <c r="P3081" s="2">
        <v>2325640000</v>
      </c>
      <c r="Q3081" s="2">
        <v>2344790000</v>
      </c>
      <c r="R3081" s="2">
        <v>2343990000</v>
      </c>
      <c r="S3081" s="2">
        <v>2346920000</v>
      </c>
      <c r="T3081" s="2">
        <v>2351970000</v>
      </c>
      <c r="U3081" s="2">
        <v>2359150000</v>
      </c>
      <c r="V3081" s="2">
        <v>2370590000</v>
      </c>
      <c r="W3081" s="2">
        <v>2404370000</v>
      </c>
      <c r="X3081" s="2">
        <v>2420870000</v>
      </c>
      <c r="Y3081" s="2">
        <v>2438950000</v>
      </c>
      <c r="Z3081" s="2">
        <v>2441610000</v>
      </c>
      <c r="AA3081" s="2">
        <v>2459700000</v>
      </c>
      <c r="AB3081" s="2">
        <v>2487100000</v>
      </c>
      <c r="AC3081" s="2">
        <v>2518220000</v>
      </c>
      <c r="AD3081" s="2">
        <v>2574080000</v>
      </c>
      <c r="AE3081" s="2">
        <v>2598550000</v>
      </c>
      <c r="AF3081" s="2">
        <v>2615580000</v>
      </c>
    </row>
    <row r="3082" spans="1:32">
      <c r="A3082" t="s">
        <v>8686</v>
      </c>
      <c r="B3082" t="s">
        <v>19</v>
      </c>
      <c r="C3082" s="2">
        <v>23955500000</v>
      </c>
      <c r="D3082" s="2">
        <v>23360100000</v>
      </c>
      <c r="E3082" s="2">
        <v>25003800000</v>
      </c>
      <c r="F3082" s="2">
        <v>23075200000</v>
      </c>
      <c r="G3082" s="2">
        <v>22937800000</v>
      </c>
      <c r="H3082" s="2">
        <v>22851300000</v>
      </c>
      <c r="I3082" s="2">
        <v>22780000000</v>
      </c>
      <c r="J3082" s="2">
        <v>22815600000</v>
      </c>
      <c r="K3082" s="2">
        <v>22685900000</v>
      </c>
      <c r="L3082" s="2">
        <v>22533200000</v>
      </c>
      <c r="M3082" s="2">
        <v>22395800000</v>
      </c>
      <c r="N3082" s="2">
        <v>22261000000</v>
      </c>
      <c r="O3082" s="2">
        <v>22238100000</v>
      </c>
      <c r="P3082" s="2">
        <v>22245700000</v>
      </c>
      <c r="Q3082" s="2">
        <v>22428900000</v>
      </c>
      <c r="R3082" s="2">
        <v>22421300000</v>
      </c>
      <c r="S3082" s="2">
        <v>22449200000</v>
      </c>
      <c r="T3082" s="2">
        <v>22497600000</v>
      </c>
      <c r="U3082" s="2">
        <v>22566300000</v>
      </c>
      <c r="V3082" s="2">
        <v>22675700000</v>
      </c>
      <c r="W3082" s="2">
        <v>22998800000</v>
      </c>
      <c r="X3082" s="2">
        <v>23156600000</v>
      </c>
      <c r="Y3082" s="2">
        <v>23329600000</v>
      </c>
      <c r="Z3082" s="2">
        <v>23355000000</v>
      </c>
      <c r="AA3082" s="2">
        <v>23528100000</v>
      </c>
      <c r="AB3082" s="2">
        <v>23790100000</v>
      </c>
      <c r="AC3082" s="2">
        <v>24087800000</v>
      </c>
      <c r="AD3082" s="2">
        <v>24622200000</v>
      </c>
      <c r="AE3082" s="2">
        <v>24856200000</v>
      </c>
      <c r="AF3082" s="2">
        <v>25019100000</v>
      </c>
    </row>
    <row r="3083" spans="1:32">
      <c r="A3083" t="s">
        <v>8687</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8688</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8689</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8690</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8691</v>
      </c>
      <c r="B3087" t="s">
        <v>19</v>
      </c>
      <c r="C3087">
        <v>29001</v>
      </c>
      <c r="D3087">
        <v>29001</v>
      </c>
      <c r="E3087">
        <v>28943</v>
      </c>
      <c r="F3087">
        <v>28885</v>
      </c>
      <c r="G3087">
        <v>28831.1</v>
      </c>
      <c r="H3087">
        <v>28777.3</v>
      </c>
      <c r="I3087">
        <v>28723.4</v>
      </c>
      <c r="J3087">
        <v>28669.599999999999</v>
      </c>
      <c r="K3087">
        <v>28611.599999999999</v>
      </c>
      <c r="L3087">
        <v>28557.7</v>
      </c>
      <c r="M3087">
        <v>28508</v>
      </c>
      <c r="N3087">
        <v>28454.1</v>
      </c>
      <c r="O3087">
        <v>28462.400000000001</v>
      </c>
      <c r="P3087">
        <v>28470.7</v>
      </c>
      <c r="Q3087">
        <v>28479</v>
      </c>
      <c r="R3087">
        <v>28487.3</v>
      </c>
      <c r="S3087">
        <v>28495.599999999999</v>
      </c>
      <c r="T3087">
        <v>28503.8</v>
      </c>
      <c r="U3087">
        <v>28512.1</v>
      </c>
      <c r="V3087">
        <v>28520.400000000001</v>
      </c>
      <c r="W3087">
        <v>28528.7</v>
      </c>
      <c r="X3087">
        <v>28537</v>
      </c>
      <c r="Y3087">
        <v>28545.3</v>
      </c>
      <c r="Z3087">
        <v>28553.599999999999</v>
      </c>
      <c r="AA3087">
        <v>28561.8</v>
      </c>
      <c r="AB3087">
        <v>28566</v>
      </c>
      <c r="AC3087">
        <v>28574.3</v>
      </c>
      <c r="AD3087">
        <v>28582.6</v>
      </c>
      <c r="AE3087">
        <v>28590.799999999999</v>
      </c>
      <c r="AF3087">
        <v>28599.1</v>
      </c>
    </row>
    <row r="3088" spans="1:32">
      <c r="A3088" t="s">
        <v>8692</v>
      </c>
      <c r="B3088" t="s">
        <v>19</v>
      </c>
      <c r="C3088">
        <v>857626</v>
      </c>
      <c r="D3088">
        <v>857626</v>
      </c>
      <c r="E3088">
        <v>855911</v>
      </c>
      <c r="F3088">
        <v>854195</v>
      </c>
      <c r="G3088">
        <v>852603</v>
      </c>
      <c r="H3088">
        <v>851010</v>
      </c>
      <c r="I3088">
        <v>849417</v>
      </c>
      <c r="J3088">
        <v>847825</v>
      </c>
      <c r="K3088">
        <v>846109</v>
      </c>
      <c r="L3088">
        <v>844517</v>
      </c>
      <c r="M3088">
        <v>843046</v>
      </c>
      <c r="N3088">
        <v>841454</v>
      </c>
      <c r="O3088">
        <v>841699</v>
      </c>
      <c r="P3088">
        <v>841944</v>
      </c>
      <c r="Q3088">
        <v>842189</v>
      </c>
      <c r="R3088">
        <v>842434</v>
      </c>
      <c r="S3088">
        <v>842679</v>
      </c>
      <c r="T3088">
        <v>842924</v>
      </c>
      <c r="U3088">
        <v>843169</v>
      </c>
      <c r="V3088">
        <v>843414</v>
      </c>
      <c r="W3088">
        <v>843659</v>
      </c>
      <c r="X3088">
        <v>843904</v>
      </c>
      <c r="Y3088">
        <v>844149</v>
      </c>
      <c r="Z3088">
        <v>844394</v>
      </c>
      <c r="AA3088">
        <v>844639</v>
      </c>
      <c r="AB3088">
        <v>844762</v>
      </c>
      <c r="AC3088">
        <v>845007</v>
      </c>
      <c r="AD3088">
        <v>845252</v>
      </c>
      <c r="AE3088">
        <v>845497</v>
      </c>
      <c r="AF3088">
        <v>845742</v>
      </c>
    </row>
    <row r="3089" spans="1:32">
      <c r="A3089" t="s">
        <v>8693</v>
      </c>
      <c r="B3089" t="s">
        <v>19</v>
      </c>
      <c r="C3089">
        <v>348117</v>
      </c>
      <c r="D3089">
        <v>348117</v>
      </c>
      <c r="E3089">
        <v>347421</v>
      </c>
      <c r="F3089">
        <v>346725</v>
      </c>
      <c r="G3089">
        <v>346078</v>
      </c>
      <c r="H3089">
        <v>345432</v>
      </c>
      <c r="I3089">
        <v>344785</v>
      </c>
      <c r="J3089">
        <v>344139</v>
      </c>
      <c r="K3089">
        <v>343442</v>
      </c>
      <c r="L3089">
        <v>342796</v>
      </c>
      <c r="M3089">
        <v>342199</v>
      </c>
      <c r="N3089">
        <v>341553</v>
      </c>
      <c r="O3089">
        <v>341652</v>
      </c>
      <c r="P3089">
        <v>341751</v>
      </c>
      <c r="Q3089">
        <v>341851</v>
      </c>
      <c r="R3089">
        <v>341950</v>
      </c>
      <c r="S3089">
        <v>342050</v>
      </c>
      <c r="T3089">
        <v>342149</v>
      </c>
      <c r="U3089">
        <v>342249</v>
      </c>
      <c r="V3089">
        <v>342348</v>
      </c>
      <c r="W3089">
        <v>342448</v>
      </c>
      <c r="X3089">
        <v>342547</v>
      </c>
      <c r="Y3089">
        <v>342647</v>
      </c>
      <c r="Z3089">
        <v>342746</v>
      </c>
      <c r="AA3089">
        <v>342846</v>
      </c>
      <c r="AB3089">
        <v>342895</v>
      </c>
      <c r="AC3089">
        <v>342995</v>
      </c>
      <c r="AD3089">
        <v>343094</v>
      </c>
      <c r="AE3089">
        <v>343194</v>
      </c>
      <c r="AF3089">
        <v>343293</v>
      </c>
    </row>
    <row r="3090" spans="1:32">
      <c r="A3090" t="s">
        <v>8694</v>
      </c>
      <c r="B3090" t="s">
        <v>19</v>
      </c>
      <c r="C3090">
        <v>587370</v>
      </c>
      <c r="D3090">
        <v>587370</v>
      </c>
      <c r="E3090">
        <v>586195</v>
      </c>
      <c r="F3090">
        <v>585021</v>
      </c>
      <c r="G3090">
        <v>583930</v>
      </c>
      <c r="H3090">
        <v>582839</v>
      </c>
      <c r="I3090">
        <v>581748</v>
      </c>
      <c r="J3090">
        <v>580657</v>
      </c>
      <c r="K3090">
        <v>579482</v>
      </c>
      <c r="L3090">
        <v>578392</v>
      </c>
      <c r="M3090">
        <v>577385</v>
      </c>
      <c r="N3090">
        <v>576294</v>
      </c>
      <c r="O3090">
        <v>576462</v>
      </c>
      <c r="P3090">
        <v>576630</v>
      </c>
      <c r="Q3090">
        <v>576797</v>
      </c>
      <c r="R3090">
        <v>576965</v>
      </c>
      <c r="S3090">
        <v>577133</v>
      </c>
      <c r="T3090">
        <v>577301</v>
      </c>
      <c r="U3090">
        <v>577469</v>
      </c>
      <c r="V3090">
        <v>577636</v>
      </c>
      <c r="W3090">
        <v>577804</v>
      </c>
      <c r="X3090">
        <v>577972</v>
      </c>
      <c r="Y3090">
        <v>578140</v>
      </c>
      <c r="Z3090">
        <v>578308</v>
      </c>
      <c r="AA3090">
        <v>578476</v>
      </c>
      <c r="AB3090">
        <v>578559</v>
      </c>
      <c r="AC3090">
        <v>578727</v>
      </c>
      <c r="AD3090">
        <v>578895</v>
      </c>
      <c r="AE3090">
        <v>579063</v>
      </c>
      <c r="AF3090">
        <v>579231</v>
      </c>
    </row>
    <row r="3091" spans="1:32">
      <c r="A3091" t="s">
        <v>8695</v>
      </c>
      <c r="B3091" t="s">
        <v>19</v>
      </c>
      <c r="C3091">
        <v>507577</v>
      </c>
      <c r="D3091">
        <v>507577</v>
      </c>
      <c r="E3091">
        <v>506562</v>
      </c>
      <c r="F3091">
        <v>505547</v>
      </c>
      <c r="G3091">
        <v>504604</v>
      </c>
      <c r="H3091">
        <v>503661</v>
      </c>
      <c r="I3091">
        <v>502719</v>
      </c>
      <c r="J3091">
        <v>501776</v>
      </c>
      <c r="K3091">
        <v>500761</v>
      </c>
      <c r="L3091">
        <v>499818</v>
      </c>
      <c r="M3091">
        <v>498948</v>
      </c>
      <c r="N3091">
        <v>498006</v>
      </c>
      <c r="O3091">
        <v>498151</v>
      </c>
      <c r="P3091">
        <v>498296</v>
      </c>
      <c r="Q3091">
        <v>498441</v>
      </c>
      <c r="R3091">
        <v>498586</v>
      </c>
      <c r="S3091">
        <v>498731</v>
      </c>
      <c r="T3091">
        <v>498876</v>
      </c>
      <c r="U3091">
        <v>499021</v>
      </c>
      <c r="V3091">
        <v>499166</v>
      </c>
      <c r="W3091">
        <v>499311</v>
      </c>
      <c r="X3091">
        <v>499456</v>
      </c>
      <c r="Y3091">
        <v>499601</v>
      </c>
      <c r="Z3091">
        <v>499746</v>
      </c>
      <c r="AA3091">
        <v>499891</v>
      </c>
      <c r="AB3091">
        <v>499963</v>
      </c>
      <c r="AC3091">
        <v>500108</v>
      </c>
      <c r="AD3091">
        <v>500253</v>
      </c>
      <c r="AE3091">
        <v>500398</v>
      </c>
      <c r="AF3091">
        <v>500543</v>
      </c>
    </row>
    <row r="3092" spans="1:32">
      <c r="A3092" t="s">
        <v>8696</v>
      </c>
      <c r="B3092" t="s">
        <v>19</v>
      </c>
      <c r="C3092">
        <v>49952</v>
      </c>
      <c r="D3092">
        <v>49952</v>
      </c>
      <c r="E3092">
        <v>49852.1</v>
      </c>
      <c r="F3092">
        <v>49752.2</v>
      </c>
      <c r="G3092">
        <v>49659.4</v>
      </c>
      <c r="H3092">
        <v>49566.7</v>
      </c>
      <c r="I3092">
        <v>49473.9</v>
      </c>
      <c r="J3092">
        <v>49381.1</v>
      </c>
      <c r="K3092">
        <v>49281.2</v>
      </c>
      <c r="L3092">
        <v>49188.4</v>
      </c>
      <c r="M3092">
        <v>49102.8</v>
      </c>
      <c r="N3092">
        <v>49010</v>
      </c>
      <c r="O3092">
        <v>49024.3</v>
      </c>
      <c r="P3092">
        <v>49038.6</v>
      </c>
      <c r="Q3092">
        <v>49052.9</v>
      </c>
      <c r="R3092">
        <v>49067.1</v>
      </c>
      <c r="S3092">
        <v>49081.4</v>
      </c>
      <c r="T3092">
        <v>49095.7</v>
      </c>
      <c r="U3092">
        <v>49110</v>
      </c>
      <c r="V3092">
        <v>49124.2</v>
      </c>
      <c r="W3092">
        <v>49138.5</v>
      </c>
      <c r="X3092">
        <v>49152.800000000003</v>
      </c>
      <c r="Y3092">
        <v>49167</v>
      </c>
      <c r="Z3092">
        <v>49181.3</v>
      </c>
      <c r="AA3092">
        <v>49195.6</v>
      </c>
      <c r="AB3092">
        <v>49202.7</v>
      </c>
      <c r="AC3092">
        <v>49217</v>
      </c>
      <c r="AD3092">
        <v>49231.3</v>
      </c>
      <c r="AE3092">
        <v>49245.5</v>
      </c>
      <c r="AF3092">
        <v>49259.8</v>
      </c>
    </row>
    <row r="3093" spans="1:32">
      <c r="A3093" t="s">
        <v>8697</v>
      </c>
      <c r="B3093" t="s">
        <v>19</v>
      </c>
      <c r="C3093">
        <v>18620</v>
      </c>
      <c r="D3093">
        <v>18620</v>
      </c>
      <c r="E3093">
        <v>18582.8</v>
      </c>
      <c r="F3093">
        <v>18545.5</v>
      </c>
      <c r="G3093">
        <v>18510.900000000001</v>
      </c>
      <c r="H3093">
        <v>18476.400000000001</v>
      </c>
      <c r="I3093">
        <v>18441.8</v>
      </c>
      <c r="J3093">
        <v>18407.2</v>
      </c>
      <c r="K3093">
        <v>18370</v>
      </c>
      <c r="L3093">
        <v>18335.400000000001</v>
      </c>
      <c r="M3093">
        <v>18303.5</v>
      </c>
      <c r="N3093">
        <v>18268.900000000001</v>
      </c>
      <c r="O3093">
        <v>18274.2</v>
      </c>
      <c r="P3093">
        <v>18279.5</v>
      </c>
      <c r="Q3093">
        <v>18284.8</v>
      </c>
      <c r="R3093">
        <v>18290.2</v>
      </c>
      <c r="S3093">
        <v>18295.5</v>
      </c>
      <c r="T3093">
        <v>18300.8</v>
      </c>
      <c r="U3093">
        <v>18306.099999999999</v>
      </c>
      <c r="V3093">
        <v>18311.400000000001</v>
      </c>
      <c r="W3093">
        <v>18316.8</v>
      </c>
      <c r="X3093">
        <v>18322.099999999999</v>
      </c>
      <c r="Y3093">
        <v>18327.400000000001</v>
      </c>
      <c r="Z3093">
        <v>18332.7</v>
      </c>
      <c r="AA3093">
        <v>18338</v>
      </c>
      <c r="AB3093">
        <v>18340.7</v>
      </c>
      <c r="AC3093">
        <v>18346</v>
      </c>
      <c r="AD3093">
        <v>18351.3</v>
      </c>
      <c r="AE3093">
        <v>18356.7</v>
      </c>
      <c r="AF3093">
        <v>18362</v>
      </c>
    </row>
    <row r="3094" spans="1:32">
      <c r="A3094" t="s">
        <v>8698</v>
      </c>
      <c r="B3094" t="s">
        <v>19</v>
      </c>
      <c r="C3094">
        <v>178108</v>
      </c>
      <c r="D3094">
        <v>178108</v>
      </c>
      <c r="E3094">
        <v>177752</v>
      </c>
      <c r="F3094">
        <v>177396</v>
      </c>
      <c r="G3094">
        <v>177065</v>
      </c>
      <c r="H3094">
        <v>176734</v>
      </c>
      <c r="I3094">
        <v>176403</v>
      </c>
      <c r="J3094">
        <v>176072</v>
      </c>
      <c r="K3094">
        <v>175716</v>
      </c>
      <c r="L3094">
        <v>175385</v>
      </c>
      <c r="M3094">
        <v>175080</v>
      </c>
      <c r="N3094">
        <v>174749</v>
      </c>
      <c r="O3094">
        <v>174800</v>
      </c>
      <c r="P3094">
        <v>174851</v>
      </c>
      <c r="Q3094">
        <v>174902</v>
      </c>
      <c r="R3094">
        <v>174953</v>
      </c>
      <c r="S3094">
        <v>175004</v>
      </c>
      <c r="T3094">
        <v>175055</v>
      </c>
      <c r="U3094">
        <v>175106</v>
      </c>
      <c r="V3094">
        <v>175156</v>
      </c>
      <c r="W3094">
        <v>175207</v>
      </c>
      <c r="X3094">
        <v>175258</v>
      </c>
      <c r="Y3094">
        <v>175309</v>
      </c>
      <c r="Z3094">
        <v>175360</v>
      </c>
      <c r="AA3094">
        <v>175411</v>
      </c>
      <c r="AB3094">
        <v>175436</v>
      </c>
      <c r="AC3094">
        <v>175487</v>
      </c>
      <c r="AD3094">
        <v>175538</v>
      </c>
      <c r="AE3094">
        <v>175589</v>
      </c>
      <c r="AF3094">
        <v>175640</v>
      </c>
    </row>
    <row r="3095" spans="1:32">
      <c r="A3095" t="s">
        <v>8699</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8700</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8701</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8702</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8703</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8704</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8705</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8706</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8707</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8708</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8709</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8710</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8711</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8712</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8713</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8714</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8715</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8716</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8717</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8718</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8719</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8720</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8721</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8722</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8723</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8724</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8725</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8726</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8727</v>
      </c>
      <c r="B3123" t="s">
        <v>19</v>
      </c>
      <c r="C3123" s="2">
        <v>189294000</v>
      </c>
      <c r="D3123" s="2">
        <v>197828000</v>
      </c>
      <c r="E3123" s="2">
        <v>185979000</v>
      </c>
      <c r="F3123" s="2">
        <v>179889000</v>
      </c>
      <c r="G3123" s="2">
        <v>178646000</v>
      </c>
      <c r="H3123" s="2">
        <v>178066000</v>
      </c>
      <c r="I3123" s="2">
        <v>176575000</v>
      </c>
      <c r="J3123" s="2">
        <v>172805000</v>
      </c>
      <c r="K3123" s="2">
        <v>162696000</v>
      </c>
      <c r="L3123" s="2">
        <v>153374000</v>
      </c>
      <c r="M3123" s="2">
        <v>144839000</v>
      </c>
      <c r="N3123" s="2">
        <v>136180000</v>
      </c>
      <c r="O3123" s="2">
        <v>151924000</v>
      </c>
      <c r="P3123" s="2">
        <v>145295000</v>
      </c>
      <c r="Q3123" s="2">
        <v>139205000</v>
      </c>
      <c r="R3123" s="2">
        <v>132700000</v>
      </c>
      <c r="S3123" s="2">
        <v>125864000</v>
      </c>
      <c r="T3123" s="2">
        <v>119360000</v>
      </c>
      <c r="U3123" s="2">
        <v>117040000</v>
      </c>
      <c r="V3123" s="2">
        <v>115507000</v>
      </c>
      <c r="W3123" s="2">
        <v>113891000</v>
      </c>
      <c r="X3123" s="2">
        <v>111571000</v>
      </c>
      <c r="Y3123" s="2">
        <v>108547000</v>
      </c>
      <c r="Z3123" s="2">
        <v>105232000</v>
      </c>
      <c r="AA3123" s="2">
        <v>103326000</v>
      </c>
      <c r="AB3123" s="2">
        <v>101172000</v>
      </c>
      <c r="AC3123" s="2">
        <v>99017700</v>
      </c>
      <c r="AD3123" s="2">
        <v>96946200</v>
      </c>
      <c r="AE3123" s="2">
        <v>94626100</v>
      </c>
      <c r="AF3123" s="2">
        <v>92430300</v>
      </c>
    </row>
    <row r="3124" spans="1:32">
      <c r="A3124" t="s">
        <v>8728</v>
      </c>
      <c r="B3124" t="s">
        <v>19</v>
      </c>
      <c r="C3124" s="2">
        <v>5597850000</v>
      </c>
      <c r="D3124" s="2">
        <v>5850230000</v>
      </c>
      <c r="E3124" s="2">
        <v>5499830000</v>
      </c>
      <c r="F3124" s="2">
        <v>5319730000</v>
      </c>
      <c r="G3124" s="2">
        <v>5282980000</v>
      </c>
      <c r="H3124" s="2">
        <v>5265820000</v>
      </c>
      <c r="I3124" s="2">
        <v>5221720000</v>
      </c>
      <c r="J3124" s="2">
        <v>5110230000</v>
      </c>
      <c r="K3124" s="2">
        <v>4811280000</v>
      </c>
      <c r="L3124" s="2">
        <v>4535620000</v>
      </c>
      <c r="M3124" s="2">
        <v>4283230000</v>
      </c>
      <c r="N3124" s="2">
        <v>4027170000</v>
      </c>
      <c r="O3124" s="2">
        <v>4492740000</v>
      </c>
      <c r="P3124" s="2">
        <v>4296710000</v>
      </c>
      <c r="Q3124" s="2">
        <v>4116600000</v>
      </c>
      <c r="R3124" s="2">
        <v>3924250000</v>
      </c>
      <c r="S3124" s="2">
        <v>3722100000</v>
      </c>
      <c r="T3124" s="2">
        <v>3529740000</v>
      </c>
      <c r="U3124" s="2">
        <v>3461130000</v>
      </c>
      <c r="V3124" s="2">
        <v>3415800000</v>
      </c>
      <c r="W3124" s="2">
        <v>3368020000</v>
      </c>
      <c r="X3124" s="2">
        <v>3299410000</v>
      </c>
      <c r="Y3124" s="2">
        <v>3209970000</v>
      </c>
      <c r="Z3124" s="2">
        <v>3111960000</v>
      </c>
      <c r="AA3124" s="2">
        <v>3055600000</v>
      </c>
      <c r="AB3124" s="2">
        <v>2991890000</v>
      </c>
      <c r="AC3124" s="2">
        <v>2928180000</v>
      </c>
      <c r="AD3124" s="2">
        <v>2866920000</v>
      </c>
      <c r="AE3124" s="2">
        <v>2798310000</v>
      </c>
      <c r="AF3124" s="2">
        <v>2733380000</v>
      </c>
    </row>
    <row r="3125" spans="1:32">
      <c r="A3125" t="s">
        <v>8729</v>
      </c>
      <c r="B3125" t="s">
        <v>19</v>
      </c>
      <c r="C3125" s="2">
        <v>2272210000</v>
      </c>
      <c r="D3125" s="2">
        <v>2374660000</v>
      </c>
      <c r="E3125" s="2">
        <v>2232420000</v>
      </c>
      <c r="F3125" s="2">
        <v>2159320000</v>
      </c>
      <c r="G3125" s="2">
        <v>2144400000</v>
      </c>
      <c r="H3125" s="2">
        <v>2137440000</v>
      </c>
      <c r="I3125" s="2">
        <v>2119540000</v>
      </c>
      <c r="J3125" s="2">
        <v>2074280000</v>
      </c>
      <c r="K3125" s="2">
        <v>1952940000</v>
      </c>
      <c r="L3125" s="2">
        <v>1841040000</v>
      </c>
      <c r="M3125" s="2">
        <v>1738600000</v>
      </c>
      <c r="N3125" s="2">
        <v>1634660000</v>
      </c>
      <c r="O3125" s="2">
        <v>1823640000</v>
      </c>
      <c r="P3125" s="2">
        <v>1744070000</v>
      </c>
      <c r="Q3125" s="2">
        <v>1670960000</v>
      </c>
      <c r="R3125" s="2">
        <v>1592880000</v>
      </c>
      <c r="S3125" s="2">
        <v>1510830000</v>
      </c>
      <c r="T3125" s="2">
        <v>1432750000</v>
      </c>
      <c r="U3125" s="2">
        <v>1404900000</v>
      </c>
      <c r="V3125" s="2">
        <v>1386500000</v>
      </c>
      <c r="W3125" s="2">
        <v>1367110000</v>
      </c>
      <c r="X3125" s="2">
        <v>1339260000</v>
      </c>
      <c r="Y3125" s="2">
        <v>1302950000</v>
      </c>
      <c r="Z3125" s="2">
        <v>1263170000</v>
      </c>
      <c r="AA3125" s="2">
        <v>1240290000</v>
      </c>
      <c r="AB3125" s="2">
        <v>1214430000</v>
      </c>
      <c r="AC3125" s="2">
        <v>1188570000</v>
      </c>
      <c r="AD3125" s="2">
        <v>1163710000</v>
      </c>
      <c r="AE3125" s="2">
        <v>1135860000</v>
      </c>
      <c r="AF3125" s="2">
        <v>1109500000</v>
      </c>
    </row>
    <row r="3126" spans="1:32">
      <c r="A3126" t="s">
        <v>8730</v>
      </c>
      <c r="B3126" t="s">
        <v>19</v>
      </c>
      <c r="C3126" s="2">
        <v>3833850000</v>
      </c>
      <c r="D3126" s="2">
        <v>4006700000</v>
      </c>
      <c r="E3126" s="2">
        <v>3766720000</v>
      </c>
      <c r="F3126" s="2">
        <v>3643370000</v>
      </c>
      <c r="G3126" s="2">
        <v>3618200000</v>
      </c>
      <c r="H3126" s="2">
        <v>3606450000</v>
      </c>
      <c r="I3126" s="2">
        <v>3576240000</v>
      </c>
      <c r="J3126" s="2">
        <v>3499890000</v>
      </c>
      <c r="K3126" s="2">
        <v>3295150000</v>
      </c>
      <c r="L3126" s="2">
        <v>3106350000</v>
      </c>
      <c r="M3126" s="2">
        <v>2933490000</v>
      </c>
      <c r="N3126" s="2">
        <v>2758120000</v>
      </c>
      <c r="O3126" s="2">
        <v>3076980000</v>
      </c>
      <c r="P3126" s="2">
        <v>2942720000</v>
      </c>
      <c r="Q3126" s="2">
        <v>2819380000</v>
      </c>
      <c r="R3126" s="2">
        <v>2687640000</v>
      </c>
      <c r="S3126" s="2">
        <v>2549190000</v>
      </c>
      <c r="T3126" s="2">
        <v>2417450000</v>
      </c>
      <c r="U3126" s="2">
        <v>2370460000</v>
      </c>
      <c r="V3126" s="2">
        <v>2339410000</v>
      </c>
      <c r="W3126" s="2">
        <v>2306690000</v>
      </c>
      <c r="X3126" s="2">
        <v>2259700000</v>
      </c>
      <c r="Y3126" s="2">
        <v>2198440000</v>
      </c>
      <c r="Z3126" s="2">
        <v>2131310000</v>
      </c>
      <c r="AA3126" s="2">
        <v>2092720000</v>
      </c>
      <c r="AB3126" s="2">
        <v>2049080000</v>
      </c>
      <c r="AC3126" s="2">
        <v>2005450000</v>
      </c>
      <c r="AD3126" s="2">
        <v>1963490000</v>
      </c>
      <c r="AE3126" s="2">
        <v>1916500000</v>
      </c>
      <c r="AF3126" s="2">
        <v>1872030000</v>
      </c>
    </row>
    <row r="3127" spans="1:32">
      <c r="A3127" t="s">
        <v>8731</v>
      </c>
      <c r="B3127" t="s">
        <v>19</v>
      </c>
      <c r="C3127" s="2">
        <v>3313030000</v>
      </c>
      <c r="D3127" s="2">
        <v>3462400000</v>
      </c>
      <c r="E3127" s="2">
        <v>3255020000</v>
      </c>
      <c r="F3127" s="2">
        <v>3148430000</v>
      </c>
      <c r="G3127" s="2">
        <v>3126670000</v>
      </c>
      <c r="H3127" s="2">
        <v>3116520000</v>
      </c>
      <c r="I3127" s="2">
        <v>3090420000</v>
      </c>
      <c r="J3127" s="2">
        <v>3024430000</v>
      </c>
      <c r="K3127" s="2">
        <v>2847510000</v>
      </c>
      <c r="L3127" s="2">
        <v>2684360000</v>
      </c>
      <c r="M3127" s="2">
        <v>2534980000</v>
      </c>
      <c r="N3127" s="2">
        <v>2383440000</v>
      </c>
      <c r="O3127" s="2">
        <v>2658980000</v>
      </c>
      <c r="P3127" s="2">
        <v>2542960000</v>
      </c>
      <c r="Q3127" s="2">
        <v>2436370000</v>
      </c>
      <c r="R3127" s="2">
        <v>2322530000</v>
      </c>
      <c r="S3127" s="2">
        <v>2202880000</v>
      </c>
      <c r="T3127" s="2">
        <v>2089040000</v>
      </c>
      <c r="U3127" s="2">
        <v>2048440000</v>
      </c>
      <c r="V3127" s="2">
        <v>2021610000</v>
      </c>
      <c r="W3127" s="2">
        <v>1993330000</v>
      </c>
      <c r="X3127" s="2">
        <v>1952720000</v>
      </c>
      <c r="Y3127" s="2">
        <v>1899790000</v>
      </c>
      <c r="Z3127" s="2">
        <v>1841780000</v>
      </c>
      <c r="AA3127" s="2">
        <v>1808420000</v>
      </c>
      <c r="AB3127" s="2">
        <v>1770720000</v>
      </c>
      <c r="AC3127" s="2">
        <v>1733010000</v>
      </c>
      <c r="AD3127" s="2">
        <v>1696760000</v>
      </c>
      <c r="AE3127" s="2">
        <v>1656150000</v>
      </c>
      <c r="AF3127" s="2">
        <v>1617720000</v>
      </c>
    </row>
    <row r="3128" spans="1:32">
      <c r="A3128" t="s">
        <v>8732</v>
      </c>
      <c r="B3128" t="s">
        <v>19</v>
      </c>
      <c r="C3128" s="2">
        <v>326044000</v>
      </c>
      <c r="D3128" s="2">
        <v>340744000</v>
      </c>
      <c r="E3128" s="2">
        <v>320335000</v>
      </c>
      <c r="F3128" s="2">
        <v>309845000</v>
      </c>
      <c r="G3128" s="2">
        <v>307704000</v>
      </c>
      <c r="H3128" s="2">
        <v>306705000</v>
      </c>
      <c r="I3128" s="2">
        <v>304136000</v>
      </c>
      <c r="J3128" s="2">
        <v>297643000</v>
      </c>
      <c r="K3128" s="2">
        <v>280231000</v>
      </c>
      <c r="L3128" s="2">
        <v>264175000</v>
      </c>
      <c r="M3128" s="2">
        <v>249475000</v>
      </c>
      <c r="N3128" s="2">
        <v>234560000</v>
      </c>
      <c r="O3128" s="2">
        <v>261677000</v>
      </c>
      <c r="P3128" s="2">
        <v>250260000</v>
      </c>
      <c r="Q3128" s="2">
        <v>239770000</v>
      </c>
      <c r="R3128" s="2">
        <v>228566000</v>
      </c>
      <c r="S3128" s="2">
        <v>216792000</v>
      </c>
      <c r="T3128" s="2">
        <v>205588000</v>
      </c>
      <c r="U3128" s="2">
        <v>201592000</v>
      </c>
      <c r="V3128" s="2">
        <v>198952000</v>
      </c>
      <c r="W3128" s="2">
        <v>196169000</v>
      </c>
      <c r="X3128" s="2">
        <v>192172000</v>
      </c>
      <c r="Y3128" s="2">
        <v>186963000</v>
      </c>
      <c r="Z3128" s="2">
        <v>181254000</v>
      </c>
      <c r="AA3128" s="2">
        <v>177972000</v>
      </c>
      <c r="AB3128" s="2">
        <v>174261000</v>
      </c>
      <c r="AC3128" s="2">
        <v>170550000</v>
      </c>
      <c r="AD3128" s="2">
        <v>166982000</v>
      </c>
      <c r="AE3128" s="2">
        <v>162986000</v>
      </c>
      <c r="AF3128" s="2">
        <v>159204000</v>
      </c>
    </row>
    <row r="3129" spans="1:32">
      <c r="A3129" t="s">
        <v>8733</v>
      </c>
      <c r="B3129" t="s">
        <v>19</v>
      </c>
      <c r="C3129" s="2">
        <v>121535000</v>
      </c>
      <c r="D3129" s="2">
        <v>127015000</v>
      </c>
      <c r="E3129" s="2">
        <v>119407000</v>
      </c>
      <c r="F3129" s="2">
        <v>115497000</v>
      </c>
      <c r="G3129" s="2">
        <v>114699000</v>
      </c>
      <c r="H3129" s="2">
        <v>114327000</v>
      </c>
      <c r="I3129" s="2">
        <v>113369000</v>
      </c>
      <c r="J3129" s="2">
        <v>110949000</v>
      </c>
      <c r="K3129" s="2">
        <v>104458000</v>
      </c>
      <c r="L3129" s="2">
        <v>98473200</v>
      </c>
      <c r="M3129" s="2">
        <v>92993600</v>
      </c>
      <c r="N3129" s="2">
        <v>87434200</v>
      </c>
      <c r="O3129" s="2">
        <v>97542200</v>
      </c>
      <c r="P3129" s="2">
        <v>93286200</v>
      </c>
      <c r="Q3129" s="2">
        <v>89376000</v>
      </c>
      <c r="R3129" s="2">
        <v>85199800</v>
      </c>
      <c r="S3129" s="2">
        <v>80810800</v>
      </c>
      <c r="T3129" s="2">
        <v>76634600</v>
      </c>
      <c r="U3129" s="2">
        <v>75145000</v>
      </c>
      <c r="V3129" s="2">
        <v>74160800</v>
      </c>
      <c r="W3129" s="2">
        <v>73123400</v>
      </c>
      <c r="X3129" s="2">
        <v>71633800</v>
      </c>
      <c r="Y3129" s="2">
        <v>69692000</v>
      </c>
      <c r="Z3129" s="2">
        <v>67564000</v>
      </c>
      <c r="AA3129" s="2">
        <v>66340400</v>
      </c>
      <c r="AB3129" s="2">
        <v>64957200</v>
      </c>
      <c r="AC3129" s="2">
        <v>63574000</v>
      </c>
      <c r="AD3129" s="2">
        <v>62244000</v>
      </c>
      <c r="AE3129" s="2">
        <v>60754400</v>
      </c>
      <c r="AF3129" s="2">
        <v>59344600</v>
      </c>
    </row>
    <row r="3130" spans="1:32">
      <c r="A3130" t="s">
        <v>8734</v>
      </c>
      <c r="B3130" t="s">
        <v>19</v>
      </c>
      <c r="C3130" s="2">
        <v>1162540000</v>
      </c>
      <c r="D3130" s="2">
        <v>1214950000</v>
      </c>
      <c r="E3130" s="2">
        <v>1142180000</v>
      </c>
      <c r="F3130" s="2">
        <v>1104780000</v>
      </c>
      <c r="G3130" s="2">
        <v>1097150000</v>
      </c>
      <c r="H3130" s="2">
        <v>1093580000</v>
      </c>
      <c r="I3130" s="2">
        <v>1084420000</v>
      </c>
      <c r="J3130" s="2">
        <v>1061270000</v>
      </c>
      <c r="K3130" s="2">
        <v>999186000</v>
      </c>
      <c r="L3130" s="2">
        <v>941937000</v>
      </c>
      <c r="M3130" s="2">
        <v>889522000</v>
      </c>
      <c r="N3130" s="2">
        <v>836344000</v>
      </c>
      <c r="O3130" s="2">
        <v>933031000</v>
      </c>
      <c r="P3130" s="2">
        <v>892321000</v>
      </c>
      <c r="Q3130" s="2">
        <v>854918000</v>
      </c>
      <c r="R3130" s="2">
        <v>814971000</v>
      </c>
      <c r="S3130" s="2">
        <v>772989000</v>
      </c>
      <c r="T3130" s="2">
        <v>733042000</v>
      </c>
      <c r="U3130" s="2">
        <v>718793000</v>
      </c>
      <c r="V3130" s="2">
        <v>709379000</v>
      </c>
      <c r="W3130" s="2">
        <v>699456000</v>
      </c>
      <c r="X3130" s="2">
        <v>685207000</v>
      </c>
      <c r="Y3130" s="2">
        <v>666633000</v>
      </c>
      <c r="Z3130" s="2">
        <v>646278000</v>
      </c>
      <c r="AA3130" s="2">
        <v>634573000</v>
      </c>
      <c r="AB3130" s="2">
        <v>621342000</v>
      </c>
      <c r="AC3130" s="2">
        <v>608112000</v>
      </c>
      <c r="AD3130" s="2">
        <v>595390000</v>
      </c>
      <c r="AE3130" s="2">
        <v>581141000</v>
      </c>
      <c r="AF3130" s="2">
        <v>567656000</v>
      </c>
    </row>
    <row r="3131" spans="1:32">
      <c r="A3131" t="s">
        <v>8735</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8736</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8737</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8738</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8739</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8740</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8741</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8742</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8743</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8744</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8745</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8746</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8747</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8748</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8749</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8750</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8751</v>
      </c>
      <c r="B3147" t="s">
        <v>19</v>
      </c>
      <c r="C3147" s="2">
        <v>6574940</v>
      </c>
      <c r="D3147" s="2">
        <v>6579080</v>
      </c>
      <c r="E3147" s="2">
        <v>6869090</v>
      </c>
      <c r="F3147" s="2">
        <v>6881520</v>
      </c>
      <c r="G3147" s="2">
        <v>6910520</v>
      </c>
      <c r="H3147" s="2">
        <v>6997530</v>
      </c>
      <c r="I3147" s="2">
        <v>7113530</v>
      </c>
      <c r="J3147" s="2">
        <v>7229530</v>
      </c>
      <c r="K3147" s="2">
        <v>7328970</v>
      </c>
      <c r="L3147" s="2">
        <v>7411830</v>
      </c>
      <c r="M3147" s="2">
        <v>7494690</v>
      </c>
      <c r="N3147" s="2">
        <v>7610690</v>
      </c>
      <c r="O3147" s="2">
        <v>7743270</v>
      </c>
      <c r="P3147" s="2">
        <v>7884130</v>
      </c>
      <c r="Q3147" s="2">
        <v>8033280</v>
      </c>
      <c r="R3147" s="2">
        <v>8182420</v>
      </c>
      <c r="S3147" s="2">
        <v>8339860</v>
      </c>
      <c r="T3147" s="2">
        <v>8509720</v>
      </c>
      <c r="U3147" s="2">
        <v>8683730</v>
      </c>
      <c r="V3147" s="2">
        <v>8878450</v>
      </c>
      <c r="W3147" s="2">
        <v>9089740</v>
      </c>
      <c r="X3147" s="2">
        <v>9313460</v>
      </c>
      <c r="Y3147" s="2">
        <v>9537190</v>
      </c>
      <c r="Z3147" s="2">
        <v>9765050</v>
      </c>
      <c r="AA3147" s="2">
        <v>9988770</v>
      </c>
      <c r="AB3147" s="2">
        <v>10216600</v>
      </c>
      <c r="AC3147" s="2">
        <v>10461100</v>
      </c>
      <c r="AD3147" s="2">
        <v>10705500</v>
      </c>
      <c r="AE3147" s="2">
        <v>10933400</v>
      </c>
      <c r="AF3147" s="2">
        <v>11202700</v>
      </c>
    </row>
    <row r="3148" spans="1:32">
      <c r="A3148" t="s">
        <v>8752</v>
      </c>
      <c r="B3148" t="s">
        <v>19</v>
      </c>
      <c r="C3148" s="2">
        <v>194436000</v>
      </c>
      <c r="D3148" s="2">
        <v>194559000</v>
      </c>
      <c r="E3148" s="2">
        <v>203135000</v>
      </c>
      <c r="F3148" s="2">
        <v>203502000</v>
      </c>
      <c r="G3148" s="2">
        <v>204360000</v>
      </c>
      <c r="H3148" s="2">
        <v>206933000</v>
      </c>
      <c r="I3148" s="2">
        <v>210363000</v>
      </c>
      <c r="J3148" s="2">
        <v>213794000</v>
      </c>
      <c r="K3148" s="2">
        <v>216734000</v>
      </c>
      <c r="L3148" s="2">
        <v>219185000</v>
      </c>
      <c r="M3148" s="2">
        <v>221635000</v>
      </c>
      <c r="N3148" s="2">
        <v>225066000</v>
      </c>
      <c r="O3148" s="2">
        <v>228986000</v>
      </c>
      <c r="P3148" s="2">
        <v>233152000</v>
      </c>
      <c r="Q3148" s="2">
        <v>237562000</v>
      </c>
      <c r="R3148" s="2">
        <v>241973000</v>
      </c>
      <c r="S3148" s="2">
        <v>246629000</v>
      </c>
      <c r="T3148" s="2">
        <v>251652000</v>
      </c>
      <c r="U3148" s="2">
        <v>256798000</v>
      </c>
      <c r="V3148" s="2">
        <v>262556000</v>
      </c>
      <c r="W3148" s="2">
        <v>268804000</v>
      </c>
      <c r="X3148" s="2">
        <v>275420000</v>
      </c>
      <c r="Y3148" s="2">
        <v>282036000</v>
      </c>
      <c r="Z3148" s="2">
        <v>288775000</v>
      </c>
      <c r="AA3148" s="2">
        <v>295391000</v>
      </c>
      <c r="AB3148" s="2">
        <v>302129000</v>
      </c>
      <c r="AC3148" s="2">
        <v>309358000</v>
      </c>
      <c r="AD3148" s="2">
        <v>316587000</v>
      </c>
      <c r="AE3148" s="2">
        <v>323325000</v>
      </c>
      <c r="AF3148" s="2">
        <v>331289000</v>
      </c>
    </row>
    <row r="3149" spans="1:32">
      <c r="A3149" t="s">
        <v>8753</v>
      </c>
      <c r="B3149" t="s">
        <v>19</v>
      </c>
      <c r="C3149" s="2">
        <v>78923100</v>
      </c>
      <c r="D3149" s="2">
        <v>78972800</v>
      </c>
      <c r="E3149" s="2">
        <v>82454000</v>
      </c>
      <c r="F3149" s="2">
        <v>82603200</v>
      </c>
      <c r="G3149" s="2">
        <v>82951300</v>
      </c>
      <c r="H3149" s="2">
        <v>83995700</v>
      </c>
      <c r="I3149" s="2">
        <v>85388100</v>
      </c>
      <c r="J3149" s="2">
        <v>86780600</v>
      </c>
      <c r="K3149" s="2">
        <v>87974100</v>
      </c>
      <c r="L3149" s="2">
        <v>88968800</v>
      </c>
      <c r="M3149" s="2">
        <v>89963400</v>
      </c>
      <c r="N3149" s="2">
        <v>91355800</v>
      </c>
      <c r="O3149" s="2">
        <v>92947200</v>
      </c>
      <c r="P3149" s="2">
        <v>94638100</v>
      </c>
      <c r="Q3149" s="2">
        <v>96428400</v>
      </c>
      <c r="R3149" s="2">
        <v>98218700</v>
      </c>
      <c r="S3149" s="2">
        <v>100109000</v>
      </c>
      <c r="T3149" s="2">
        <v>102147000</v>
      </c>
      <c r="U3149" s="2">
        <v>104236000</v>
      </c>
      <c r="V3149" s="2">
        <v>106574000</v>
      </c>
      <c r="W3149" s="2">
        <v>109110000</v>
      </c>
      <c r="X3149" s="2">
        <v>111795000</v>
      </c>
      <c r="Y3149" s="2">
        <v>114481000</v>
      </c>
      <c r="Z3149" s="2">
        <v>117216000</v>
      </c>
      <c r="AA3149" s="2">
        <v>119901000</v>
      </c>
      <c r="AB3149" s="2">
        <v>122637000</v>
      </c>
      <c r="AC3149" s="2">
        <v>125571000</v>
      </c>
      <c r="AD3149" s="2">
        <v>128505000</v>
      </c>
      <c r="AE3149" s="2">
        <v>131240000</v>
      </c>
      <c r="AF3149" s="2">
        <v>134473000</v>
      </c>
    </row>
    <row r="3150" spans="1:32">
      <c r="A3150" t="s">
        <v>8754</v>
      </c>
      <c r="B3150" t="s">
        <v>19</v>
      </c>
      <c r="C3150" s="2">
        <v>133165000</v>
      </c>
      <c r="D3150" s="2">
        <v>133249000</v>
      </c>
      <c r="E3150" s="2">
        <v>139123000</v>
      </c>
      <c r="F3150" s="2">
        <v>139375000</v>
      </c>
      <c r="G3150" s="2">
        <v>139962000</v>
      </c>
      <c r="H3150" s="2">
        <v>141724000</v>
      </c>
      <c r="I3150" s="2">
        <v>144073000</v>
      </c>
      <c r="J3150" s="2">
        <v>146423000</v>
      </c>
      <c r="K3150" s="2">
        <v>148437000</v>
      </c>
      <c r="L3150" s="2">
        <v>150115000</v>
      </c>
      <c r="M3150" s="2">
        <v>151793000</v>
      </c>
      <c r="N3150" s="2">
        <v>154143000</v>
      </c>
      <c r="O3150" s="2">
        <v>156828000</v>
      </c>
      <c r="P3150" s="2">
        <v>159681000</v>
      </c>
      <c r="Q3150" s="2">
        <v>162701000</v>
      </c>
      <c r="R3150" s="2">
        <v>165722000</v>
      </c>
      <c r="S3150" s="2">
        <v>168911000</v>
      </c>
      <c r="T3150" s="2">
        <v>172351000</v>
      </c>
      <c r="U3150" s="2">
        <v>175875000</v>
      </c>
      <c r="V3150" s="2">
        <v>179819000</v>
      </c>
      <c r="W3150" s="2">
        <v>184099000</v>
      </c>
      <c r="X3150" s="2">
        <v>188630000</v>
      </c>
      <c r="Y3150" s="2">
        <v>193161000</v>
      </c>
      <c r="Z3150" s="2">
        <v>197776000</v>
      </c>
      <c r="AA3150" s="2">
        <v>202307000</v>
      </c>
      <c r="AB3150" s="2">
        <v>206922000</v>
      </c>
      <c r="AC3150" s="2">
        <v>211873000</v>
      </c>
      <c r="AD3150" s="2">
        <v>216823000</v>
      </c>
      <c r="AE3150" s="2">
        <v>221438000</v>
      </c>
      <c r="AF3150" s="2">
        <v>226893000</v>
      </c>
    </row>
    <row r="3151" spans="1:32">
      <c r="A3151" t="s">
        <v>8755</v>
      </c>
      <c r="B3151" t="s">
        <v>19</v>
      </c>
      <c r="C3151" s="2">
        <v>115075000</v>
      </c>
      <c r="D3151" s="2">
        <v>115147000</v>
      </c>
      <c r="E3151" s="2">
        <v>120223000</v>
      </c>
      <c r="F3151" s="2">
        <v>120441000</v>
      </c>
      <c r="G3151" s="2">
        <v>120948000</v>
      </c>
      <c r="H3151" s="2">
        <v>122471000</v>
      </c>
      <c r="I3151" s="2">
        <v>124501000</v>
      </c>
      <c r="J3151" s="2">
        <v>126532000</v>
      </c>
      <c r="K3151" s="2">
        <v>128272000</v>
      </c>
      <c r="L3151" s="2">
        <v>129722000</v>
      </c>
      <c r="M3151" s="2">
        <v>131172000</v>
      </c>
      <c r="N3151" s="2">
        <v>133203000</v>
      </c>
      <c r="O3151" s="2">
        <v>135523000</v>
      </c>
      <c r="P3151" s="2">
        <v>137988000</v>
      </c>
      <c r="Q3151" s="2">
        <v>140599000</v>
      </c>
      <c r="R3151" s="2">
        <v>143209000</v>
      </c>
      <c r="S3151" s="2">
        <v>145965000</v>
      </c>
      <c r="T3151" s="2">
        <v>148938000</v>
      </c>
      <c r="U3151" s="2">
        <v>151983000</v>
      </c>
      <c r="V3151" s="2">
        <v>155391000</v>
      </c>
      <c r="W3151" s="2">
        <v>159089000</v>
      </c>
      <c r="X3151" s="2">
        <v>163005000</v>
      </c>
      <c r="Y3151" s="2">
        <v>166920000</v>
      </c>
      <c r="Z3151" s="2">
        <v>170908000</v>
      </c>
      <c r="AA3151" s="2">
        <v>174824000</v>
      </c>
      <c r="AB3151" s="2">
        <v>178812000</v>
      </c>
      <c r="AC3151" s="2">
        <v>183090000</v>
      </c>
      <c r="AD3151" s="2">
        <v>187368000</v>
      </c>
      <c r="AE3151" s="2">
        <v>191357000</v>
      </c>
      <c r="AF3151" s="2">
        <v>196070000</v>
      </c>
    </row>
    <row r="3152" spans="1:32">
      <c r="A3152" t="s">
        <v>8756</v>
      </c>
      <c r="B3152" t="s">
        <v>19</v>
      </c>
      <c r="C3152" s="2">
        <v>11324800</v>
      </c>
      <c r="D3152" s="2">
        <v>11332000</v>
      </c>
      <c r="E3152" s="2">
        <v>11831500</v>
      </c>
      <c r="F3152" s="2">
        <v>11852900</v>
      </c>
      <c r="G3152" s="2">
        <v>11902800</v>
      </c>
      <c r="H3152" s="2">
        <v>12052700</v>
      </c>
      <c r="I3152" s="2">
        <v>12252500</v>
      </c>
      <c r="J3152" s="2">
        <v>12452300</v>
      </c>
      <c r="K3152" s="2">
        <v>12623600</v>
      </c>
      <c r="L3152" s="2">
        <v>12766300</v>
      </c>
      <c r="M3152" s="2">
        <v>12909000</v>
      </c>
      <c r="N3152" s="2">
        <v>13108800</v>
      </c>
      <c r="O3152" s="2">
        <v>13337200</v>
      </c>
      <c r="P3152" s="2">
        <v>13579800</v>
      </c>
      <c r="Q3152" s="2">
        <v>13836700</v>
      </c>
      <c r="R3152" s="2">
        <v>14093600</v>
      </c>
      <c r="S3152" s="2">
        <v>14364800</v>
      </c>
      <c r="T3152" s="2">
        <v>14657300</v>
      </c>
      <c r="U3152" s="2">
        <v>14957100</v>
      </c>
      <c r="V3152" s="2">
        <v>15292400</v>
      </c>
      <c r="W3152" s="2">
        <v>15656400</v>
      </c>
      <c r="X3152" s="2">
        <v>16041700</v>
      </c>
      <c r="Y3152" s="2">
        <v>16427100</v>
      </c>
      <c r="Z3152" s="2">
        <v>16819600</v>
      </c>
      <c r="AA3152" s="2">
        <v>17204900</v>
      </c>
      <c r="AB3152" s="2">
        <v>17597400</v>
      </c>
      <c r="AC3152" s="2">
        <v>18018400</v>
      </c>
      <c r="AD3152" s="2">
        <v>18439400</v>
      </c>
      <c r="AE3152" s="2">
        <v>18831900</v>
      </c>
      <c r="AF3152" s="2">
        <v>19295700</v>
      </c>
    </row>
    <row r="3153" spans="1:32">
      <c r="A3153" t="s">
        <v>8757</v>
      </c>
      <c r="B3153" t="s">
        <v>19</v>
      </c>
      <c r="C3153" s="2">
        <v>4221420</v>
      </c>
      <c r="D3153" s="2">
        <v>4224080</v>
      </c>
      <c r="E3153" s="2">
        <v>4410280</v>
      </c>
      <c r="F3153" s="2">
        <v>4418260</v>
      </c>
      <c r="G3153" s="2">
        <v>4436880</v>
      </c>
      <c r="H3153" s="2">
        <v>4492740</v>
      </c>
      <c r="I3153" s="2">
        <v>4567220</v>
      </c>
      <c r="J3153" s="2">
        <v>4641700</v>
      </c>
      <c r="K3153" s="2">
        <v>4705540</v>
      </c>
      <c r="L3153" s="2">
        <v>4758740</v>
      </c>
      <c r="M3153" s="2">
        <v>4811940</v>
      </c>
      <c r="N3153" s="2">
        <v>4886420</v>
      </c>
      <c r="O3153" s="2">
        <v>4971540</v>
      </c>
      <c r="P3153" s="2">
        <v>5061980</v>
      </c>
      <c r="Q3153" s="2">
        <v>5157740</v>
      </c>
      <c r="R3153" s="2">
        <v>5253500</v>
      </c>
      <c r="S3153" s="2">
        <v>5354580</v>
      </c>
      <c r="T3153" s="2">
        <v>5463640</v>
      </c>
      <c r="U3153" s="2">
        <v>5575360</v>
      </c>
      <c r="V3153" s="2">
        <v>5700380</v>
      </c>
      <c r="W3153" s="2">
        <v>5836040</v>
      </c>
      <c r="X3153" s="2">
        <v>5979680</v>
      </c>
      <c r="Y3153" s="2">
        <v>6123320</v>
      </c>
      <c r="Z3153" s="2">
        <v>6269620</v>
      </c>
      <c r="AA3153" s="2">
        <v>6413260</v>
      </c>
      <c r="AB3153" s="2">
        <v>6559560</v>
      </c>
      <c r="AC3153" s="2">
        <v>6716500</v>
      </c>
      <c r="AD3153" s="2">
        <v>6873440</v>
      </c>
      <c r="AE3153" s="2">
        <v>7019740</v>
      </c>
      <c r="AF3153" s="2">
        <v>7192640</v>
      </c>
    </row>
    <row r="3154" spans="1:32">
      <c r="A3154" t="s">
        <v>8758</v>
      </c>
      <c r="B3154" t="s">
        <v>19</v>
      </c>
      <c r="C3154" s="2">
        <v>40379600</v>
      </c>
      <c r="D3154" s="2">
        <v>40405100</v>
      </c>
      <c r="E3154" s="2">
        <v>42186200</v>
      </c>
      <c r="F3154" s="2">
        <v>42262500</v>
      </c>
      <c r="G3154" s="2">
        <v>42440600</v>
      </c>
      <c r="H3154" s="2">
        <v>42974900</v>
      </c>
      <c r="I3154" s="2">
        <v>43687300</v>
      </c>
      <c r="J3154" s="2">
        <v>44399800</v>
      </c>
      <c r="K3154" s="2">
        <v>45010400</v>
      </c>
      <c r="L3154" s="2">
        <v>45519300</v>
      </c>
      <c r="M3154" s="2">
        <v>46028200</v>
      </c>
      <c r="N3154" s="2">
        <v>46740600</v>
      </c>
      <c r="O3154" s="2">
        <v>47554800</v>
      </c>
      <c r="P3154" s="2">
        <v>48419900</v>
      </c>
      <c r="Q3154" s="2">
        <v>49335900</v>
      </c>
      <c r="R3154" s="2">
        <v>50251900</v>
      </c>
      <c r="S3154" s="2">
        <v>51218800</v>
      </c>
      <c r="T3154" s="2">
        <v>52262000</v>
      </c>
      <c r="U3154" s="2">
        <v>53330600</v>
      </c>
      <c r="V3154" s="2">
        <v>54526500</v>
      </c>
      <c r="W3154" s="2">
        <v>55824100</v>
      </c>
      <c r="X3154" s="2">
        <v>57198100</v>
      </c>
      <c r="Y3154" s="2">
        <v>58572100</v>
      </c>
      <c r="Z3154" s="2">
        <v>59971500</v>
      </c>
      <c r="AA3154" s="2">
        <v>61345500</v>
      </c>
      <c r="AB3154" s="2">
        <v>62744900</v>
      </c>
      <c r="AC3154" s="2">
        <v>64246100</v>
      </c>
      <c r="AD3154" s="2">
        <v>65747300</v>
      </c>
      <c r="AE3154" s="2">
        <v>67146700</v>
      </c>
      <c r="AF3154" s="2">
        <v>68800600</v>
      </c>
    </row>
    <row r="3155" spans="1:32">
      <c r="A3155" t="s">
        <v>8759</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8760</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8761</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8762</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8763</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8764</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8765</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8766</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8767</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8768</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8769</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8770</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8771</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8772</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8773</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8774</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8775</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8776</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8777</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8778</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8779</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8780</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8781</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8782</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8783</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8784</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8785</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8786</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8787</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8788</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8789</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8790</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8791</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8792</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8793</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8794</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8795</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8796</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8797</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8798</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8799</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8800</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8801</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8802</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8803</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8804</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8805</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8806</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8807</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8808</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8809</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8810</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8811</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8812</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8813</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8814</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8815</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8816</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8817</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8818</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8819</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8820</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8821</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8822</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8823</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8824</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8825</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8826</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8827</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8828</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8829</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8830</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8831</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8832</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8833</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8834</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8835</v>
      </c>
      <c r="B3231" t="s">
        <v>19</v>
      </c>
      <c r="C3231" s="2">
        <v>23867800</v>
      </c>
      <c r="D3231" s="2">
        <v>23876100</v>
      </c>
      <c r="E3231" s="2">
        <v>24945000</v>
      </c>
      <c r="F3231" s="2">
        <v>25007100</v>
      </c>
      <c r="G3231" s="2">
        <v>25131400</v>
      </c>
      <c r="H3231" s="2">
        <v>25462900</v>
      </c>
      <c r="I3231" s="2">
        <v>25906200</v>
      </c>
      <c r="J3231" s="2">
        <v>26337100</v>
      </c>
      <c r="K3231" s="2">
        <v>26726500</v>
      </c>
      <c r="L3231" s="2">
        <v>27037200</v>
      </c>
      <c r="M3231" s="2">
        <v>27347900</v>
      </c>
      <c r="N3231" s="2">
        <v>27787100</v>
      </c>
      <c r="O3231" s="2">
        <v>28280100</v>
      </c>
      <c r="P3231" s="2">
        <v>28781400</v>
      </c>
      <c r="Q3231" s="2">
        <v>29320000</v>
      </c>
      <c r="R3231" s="2">
        <v>29858600</v>
      </c>
      <c r="S3231" s="2">
        <v>30426200</v>
      </c>
      <c r="T3231" s="2">
        <v>31051800</v>
      </c>
      <c r="U3231" s="2">
        <v>31689800</v>
      </c>
      <c r="V3231" s="2">
        <v>32394100</v>
      </c>
      <c r="W3231" s="2">
        <v>33164700</v>
      </c>
      <c r="X3231" s="2">
        <v>33968500</v>
      </c>
      <c r="Y3231" s="2">
        <v>34784600</v>
      </c>
      <c r="Z3231" s="2">
        <v>35613200</v>
      </c>
      <c r="AA3231" s="2">
        <v>36425300</v>
      </c>
      <c r="AB3231" s="2">
        <v>37253900</v>
      </c>
      <c r="AC3231" s="2">
        <v>38140500</v>
      </c>
      <c r="AD3231" s="2">
        <v>39027100</v>
      </c>
      <c r="AE3231" s="2">
        <v>39855700</v>
      </c>
      <c r="AF3231" s="2">
        <v>40825100</v>
      </c>
    </row>
    <row r="3232" spans="1:32">
      <c r="A3232" t="s">
        <v>8836</v>
      </c>
      <c r="B3232" t="s">
        <v>19</v>
      </c>
      <c r="C3232" s="2">
        <v>705826000</v>
      </c>
      <c r="D3232" s="2">
        <v>706071000</v>
      </c>
      <c r="E3232" s="2">
        <v>737681000</v>
      </c>
      <c r="F3232" s="2">
        <v>739519000</v>
      </c>
      <c r="G3232" s="2">
        <v>743194000</v>
      </c>
      <c r="H3232" s="2">
        <v>752996000</v>
      </c>
      <c r="I3232" s="2">
        <v>766105000</v>
      </c>
      <c r="J3232" s="2">
        <v>778847000</v>
      </c>
      <c r="K3232" s="2">
        <v>790364000</v>
      </c>
      <c r="L3232" s="2">
        <v>799552000</v>
      </c>
      <c r="M3232" s="2">
        <v>808741000</v>
      </c>
      <c r="N3232" s="2">
        <v>821728000</v>
      </c>
      <c r="O3232" s="2">
        <v>836308000</v>
      </c>
      <c r="P3232" s="2">
        <v>851133000</v>
      </c>
      <c r="Q3232" s="2">
        <v>867060000</v>
      </c>
      <c r="R3232" s="2">
        <v>882987000</v>
      </c>
      <c r="S3232" s="2">
        <v>899772000</v>
      </c>
      <c r="T3232" s="2">
        <v>918272000</v>
      </c>
      <c r="U3232" s="2">
        <v>937140000</v>
      </c>
      <c r="V3232" s="2">
        <v>957968000</v>
      </c>
      <c r="W3232" s="2">
        <v>980757000</v>
      </c>
      <c r="X3232" s="2">
        <v>1004530000</v>
      </c>
      <c r="Y3232" s="2">
        <v>1028660000</v>
      </c>
      <c r="Z3232" s="2">
        <v>1053160000</v>
      </c>
      <c r="AA3232" s="2">
        <v>1077180000</v>
      </c>
      <c r="AB3232" s="2">
        <v>1101680000</v>
      </c>
      <c r="AC3232" s="2">
        <v>1127900000</v>
      </c>
      <c r="AD3232" s="2">
        <v>1154120000</v>
      </c>
      <c r="AE3232" s="2">
        <v>1178620000</v>
      </c>
      <c r="AF3232" s="2">
        <v>1207290000</v>
      </c>
    </row>
    <row r="3233" spans="1:32">
      <c r="A3233" t="s">
        <v>8837</v>
      </c>
      <c r="B3233" t="s">
        <v>19</v>
      </c>
      <c r="C3233" s="2">
        <v>286500000</v>
      </c>
      <c r="D3233" s="2">
        <v>286600000</v>
      </c>
      <c r="E3233" s="2">
        <v>299430000</v>
      </c>
      <c r="F3233" s="2">
        <v>300176000</v>
      </c>
      <c r="G3233" s="2">
        <v>301668000</v>
      </c>
      <c r="H3233" s="2">
        <v>305647000</v>
      </c>
      <c r="I3233" s="2">
        <v>310968000</v>
      </c>
      <c r="J3233" s="2">
        <v>316140000</v>
      </c>
      <c r="K3233" s="2">
        <v>320815000</v>
      </c>
      <c r="L3233" s="2">
        <v>324545000</v>
      </c>
      <c r="M3233" s="2">
        <v>328274000</v>
      </c>
      <c r="N3233" s="2">
        <v>333546000</v>
      </c>
      <c r="O3233" s="2">
        <v>339464000</v>
      </c>
      <c r="P3233" s="2">
        <v>345481000</v>
      </c>
      <c r="Q3233" s="2">
        <v>351946000</v>
      </c>
      <c r="R3233" s="2">
        <v>358411000</v>
      </c>
      <c r="S3233" s="2">
        <v>365224000</v>
      </c>
      <c r="T3233" s="2">
        <v>372734000</v>
      </c>
      <c r="U3233" s="2">
        <v>380392000</v>
      </c>
      <c r="V3233" s="2">
        <v>388847000</v>
      </c>
      <c r="W3233" s="2">
        <v>398097000</v>
      </c>
      <c r="X3233" s="2">
        <v>407744000</v>
      </c>
      <c r="Y3233" s="2">
        <v>417541000</v>
      </c>
      <c r="Z3233" s="2">
        <v>427488000</v>
      </c>
      <c r="AA3233" s="2">
        <v>437235000</v>
      </c>
      <c r="AB3233" s="2">
        <v>447181000</v>
      </c>
      <c r="AC3233" s="2">
        <v>457824000</v>
      </c>
      <c r="AD3233" s="2">
        <v>468466000</v>
      </c>
      <c r="AE3233" s="2">
        <v>478412000</v>
      </c>
      <c r="AF3233" s="2">
        <v>490049000</v>
      </c>
    </row>
    <row r="3234" spans="1:32">
      <c r="A3234" t="s">
        <v>8838</v>
      </c>
      <c r="B3234" t="s">
        <v>19</v>
      </c>
      <c r="C3234" s="2">
        <v>483406000</v>
      </c>
      <c r="D3234" s="2">
        <v>483573000</v>
      </c>
      <c r="E3234" s="2">
        <v>505222000</v>
      </c>
      <c r="F3234" s="2">
        <v>506481000</v>
      </c>
      <c r="G3234" s="2">
        <v>508998000</v>
      </c>
      <c r="H3234" s="2">
        <v>515711000</v>
      </c>
      <c r="I3234" s="2">
        <v>524689000</v>
      </c>
      <c r="J3234" s="2">
        <v>533416000</v>
      </c>
      <c r="K3234" s="2">
        <v>541303000</v>
      </c>
      <c r="L3234" s="2">
        <v>547597000</v>
      </c>
      <c r="M3234" s="2">
        <v>553890000</v>
      </c>
      <c r="N3234" s="2">
        <v>562784000</v>
      </c>
      <c r="O3234" s="2">
        <v>572770000</v>
      </c>
      <c r="P3234" s="2">
        <v>582923000</v>
      </c>
      <c r="Q3234" s="2">
        <v>593831000</v>
      </c>
      <c r="R3234" s="2">
        <v>604739000</v>
      </c>
      <c r="S3234" s="2">
        <v>616235000</v>
      </c>
      <c r="T3234" s="2">
        <v>628905000</v>
      </c>
      <c r="U3234" s="2">
        <v>641828000</v>
      </c>
      <c r="V3234" s="2">
        <v>656092000</v>
      </c>
      <c r="W3234" s="2">
        <v>671700000</v>
      </c>
      <c r="X3234" s="2">
        <v>687978000</v>
      </c>
      <c r="Y3234" s="2">
        <v>704508000</v>
      </c>
      <c r="Z3234" s="2">
        <v>721290000</v>
      </c>
      <c r="AA3234" s="2">
        <v>737737000</v>
      </c>
      <c r="AB3234" s="2">
        <v>754519000</v>
      </c>
      <c r="AC3234" s="2">
        <v>772475000</v>
      </c>
      <c r="AD3234" s="2">
        <v>790432000</v>
      </c>
      <c r="AE3234" s="2">
        <v>807214000</v>
      </c>
      <c r="AF3234" s="2">
        <v>826849000</v>
      </c>
    </row>
    <row r="3235" spans="1:32">
      <c r="A3235" t="s">
        <v>8839</v>
      </c>
      <c r="B3235" t="s">
        <v>19</v>
      </c>
      <c r="C3235" s="2">
        <v>417736000</v>
      </c>
      <c r="D3235" s="2">
        <v>417881000</v>
      </c>
      <c r="E3235" s="2">
        <v>436589000</v>
      </c>
      <c r="F3235" s="2">
        <v>437676000</v>
      </c>
      <c r="G3235" s="2">
        <v>439852000</v>
      </c>
      <c r="H3235" s="2">
        <v>445653000</v>
      </c>
      <c r="I3235" s="2">
        <v>453411000</v>
      </c>
      <c r="J3235" s="2">
        <v>460952000</v>
      </c>
      <c r="K3235" s="2">
        <v>467768000</v>
      </c>
      <c r="L3235" s="2">
        <v>473207000</v>
      </c>
      <c r="M3235" s="2">
        <v>478645000</v>
      </c>
      <c r="N3235" s="2">
        <v>486331000</v>
      </c>
      <c r="O3235" s="2">
        <v>494960000</v>
      </c>
      <c r="P3235" s="2">
        <v>503734000</v>
      </c>
      <c r="Q3235" s="2">
        <v>513160000</v>
      </c>
      <c r="R3235" s="2">
        <v>522587000</v>
      </c>
      <c r="S3235" s="2">
        <v>532521000</v>
      </c>
      <c r="T3235" s="2">
        <v>543470000</v>
      </c>
      <c r="U3235" s="2">
        <v>554637000</v>
      </c>
      <c r="V3235" s="2">
        <v>566964000</v>
      </c>
      <c r="W3235" s="2">
        <v>580451000</v>
      </c>
      <c r="X3235" s="2">
        <v>594518000</v>
      </c>
      <c r="Y3235" s="2">
        <v>608802000</v>
      </c>
      <c r="Z3235" s="2">
        <v>623305000</v>
      </c>
      <c r="AA3235" s="2">
        <v>637517000</v>
      </c>
      <c r="AB3235" s="2">
        <v>652019000</v>
      </c>
      <c r="AC3235" s="2">
        <v>667536000</v>
      </c>
      <c r="AD3235" s="2">
        <v>683054000</v>
      </c>
      <c r="AE3235" s="2">
        <v>697556000</v>
      </c>
      <c r="AF3235" s="2">
        <v>714523000</v>
      </c>
    </row>
    <row r="3236" spans="1:32">
      <c r="A3236" t="s">
        <v>8840</v>
      </c>
      <c r="B3236" t="s">
        <v>19</v>
      </c>
      <c r="C3236" s="2">
        <v>41110500</v>
      </c>
      <c r="D3236" s="2">
        <v>41124800</v>
      </c>
      <c r="E3236" s="2">
        <v>42965900</v>
      </c>
      <c r="F3236" s="2">
        <v>43072900</v>
      </c>
      <c r="G3236" s="2">
        <v>43287000</v>
      </c>
      <c r="H3236" s="2">
        <v>43857900</v>
      </c>
      <c r="I3236" s="2">
        <v>44621400</v>
      </c>
      <c r="J3236" s="2">
        <v>45363600</v>
      </c>
      <c r="K3236" s="2">
        <v>46034300</v>
      </c>
      <c r="L3236" s="2">
        <v>46569500</v>
      </c>
      <c r="M3236" s="2">
        <v>47104700</v>
      </c>
      <c r="N3236" s="2">
        <v>47861200</v>
      </c>
      <c r="O3236" s="2">
        <v>48710300</v>
      </c>
      <c r="P3236" s="2">
        <v>49573800</v>
      </c>
      <c r="Q3236" s="2">
        <v>50501500</v>
      </c>
      <c r="R3236" s="2">
        <v>51429200</v>
      </c>
      <c r="S3236" s="2">
        <v>52406800</v>
      </c>
      <c r="T3236" s="2">
        <v>53484300</v>
      </c>
      <c r="U3236" s="2">
        <v>54583300</v>
      </c>
      <c r="V3236" s="2">
        <v>55796400</v>
      </c>
      <c r="W3236" s="2">
        <v>57123700</v>
      </c>
      <c r="X3236" s="2">
        <v>58508100</v>
      </c>
      <c r="Y3236" s="2">
        <v>59913900</v>
      </c>
      <c r="Z3236" s="2">
        <v>61341100</v>
      </c>
      <c r="AA3236" s="2">
        <v>62739700</v>
      </c>
      <c r="AB3236" s="2">
        <v>64166900</v>
      </c>
      <c r="AC3236" s="2">
        <v>65694000</v>
      </c>
      <c r="AD3236" s="2">
        <v>67221100</v>
      </c>
      <c r="AE3236" s="2">
        <v>68648300</v>
      </c>
      <c r="AF3236" s="2">
        <v>70318100</v>
      </c>
    </row>
    <row r="3237" spans="1:32">
      <c r="A3237" t="s">
        <v>8841</v>
      </c>
      <c r="B3237" t="s">
        <v>19</v>
      </c>
      <c r="C3237" s="2">
        <v>15324300</v>
      </c>
      <c r="D3237" s="2">
        <v>15329600</v>
      </c>
      <c r="E3237" s="2">
        <v>16015900</v>
      </c>
      <c r="F3237" s="2">
        <v>16055800</v>
      </c>
      <c r="G3237" s="2">
        <v>16135600</v>
      </c>
      <c r="H3237" s="2">
        <v>16348400</v>
      </c>
      <c r="I3237" s="2">
        <v>16633000</v>
      </c>
      <c r="J3237" s="2">
        <v>16909600</v>
      </c>
      <c r="K3237" s="2">
        <v>17159700</v>
      </c>
      <c r="L3237" s="2">
        <v>17359200</v>
      </c>
      <c r="M3237" s="2">
        <v>17558700</v>
      </c>
      <c r="N3237" s="2">
        <v>17840600</v>
      </c>
      <c r="O3237" s="2">
        <v>18157200</v>
      </c>
      <c r="P3237" s="2">
        <v>18479000</v>
      </c>
      <c r="Q3237" s="2">
        <v>18824800</v>
      </c>
      <c r="R3237" s="2">
        <v>19170600</v>
      </c>
      <c r="S3237" s="2">
        <v>19535000</v>
      </c>
      <c r="T3237" s="2">
        <v>19936700</v>
      </c>
      <c r="U3237" s="2">
        <v>20346300</v>
      </c>
      <c r="V3237" s="2">
        <v>20798500</v>
      </c>
      <c r="W3237" s="2">
        <v>21293300</v>
      </c>
      <c r="X3237" s="2">
        <v>21809300</v>
      </c>
      <c r="Y3237" s="2">
        <v>22333400</v>
      </c>
      <c r="Z3237" s="2">
        <v>22865400</v>
      </c>
      <c r="AA3237" s="2">
        <v>23386700</v>
      </c>
      <c r="AB3237" s="2">
        <v>23918700</v>
      </c>
      <c r="AC3237" s="2">
        <v>24488000</v>
      </c>
      <c r="AD3237" s="2">
        <v>25057200</v>
      </c>
      <c r="AE3237" s="2">
        <v>25589200</v>
      </c>
      <c r="AF3237" s="2">
        <v>26211600</v>
      </c>
    </row>
    <row r="3238" spans="1:32">
      <c r="A3238" t="s">
        <v>8842</v>
      </c>
      <c r="B3238" t="s">
        <v>19</v>
      </c>
      <c r="C3238" s="2">
        <v>146583000</v>
      </c>
      <c r="D3238" s="2">
        <v>146634000</v>
      </c>
      <c r="E3238" s="2">
        <v>153198000</v>
      </c>
      <c r="F3238" s="2">
        <v>153580000</v>
      </c>
      <c r="G3238" s="2">
        <v>154343000</v>
      </c>
      <c r="H3238" s="2">
        <v>156379000</v>
      </c>
      <c r="I3238" s="2">
        <v>159101000</v>
      </c>
      <c r="J3238" s="2">
        <v>161748000</v>
      </c>
      <c r="K3238" s="2">
        <v>164139000</v>
      </c>
      <c r="L3238" s="2">
        <v>166048000</v>
      </c>
      <c r="M3238" s="2">
        <v>167956000</v>
      </c>
      <c r="N3238" s="2">
        <v>170653000</v>
      </c>
      <c r="O3238" s="2">
        <v>173681000</v>
      </c>
      <c r="P3238" s="2">
        <v>176759000</v>
      </c>
      <c r="Q3238" s="2">
        <v>180067000</v>
      </c>
      <c r="R3238" s="2">
        <v>183375000</v>
      </c>
      <c r="S3238" s="2">
        <v>186861000</v>
      </c>
      <c r="T3238" s="2">
        <v>190703000</v>
      </c>
      <c r="U3238" s="2">
        <v>194621000</v>
      </c>
      <c r="V3238" s="2">
        <v>198947000</v>
      </c>
      <c r="W3238" s="2">
        <v>203679000</v>
      </c>
      <c r="X3238" s="2">
        <v>208615000</v>
      </c>
      <c r="Y3238" s="2">
        <v>213628000</v>
      </c>
      <c r="Z3238" s="2">
        <v>218717000</v>
      </c>
      <c r="AA3238" s="2">
        <v>223704000</v>
      </c>
      <c r="AB3238" s="2">
        <v>228792000</v>
      </c>
      <c r="AC3238" s="2">
        <v>234237000</v>
      </c>
      <c r="AD3238" s="2">
        <v>239682000</v>
      </c>
      <c r="AE3238" s="2">
        <v>244771000</v>
      </c>
      <c r="AF3238" s="2">
        <v>250725000</v>
      </c>
    </row>
    <row r="3239" spans="1:32">
      <c r="A3239" t="s">
        <v>8843</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8844</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8845</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8846</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8847</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8848</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8849</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8850</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8851</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8852</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8853</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8854</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8855</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8856</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8857</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8858</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8859</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8860</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8861</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8862</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8863</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8864</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8865</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8866</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8867</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8868</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8869</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8870</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8871</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8872</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8873</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8874</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8875</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8876</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8877</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8878</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8879</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8880</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8881</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8882</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8883</v>
      </c>
      <c r="B3279" t="s">
        <v>19</v>
      </c>
      <c r="C3279" s="2">
        <v>765871000</v>
      </c>
      <c r="D3279" s="2">
        <v>768936000</v>
      </c>
      <c r="E3279" s="2">
        <v>796100000</v>
      </c>
      <c r="F3279" s="2">
        <v>792756000</v>
      </c>
      <c r="G3279" s="2">
        <v>792756000</v>
      </c>
      <c r="H3279" s="2">
        <v>794846000</v>
      </c>
      <c r="I3279" s="2">
        <v>796657000</v>
      </c>
      <c r="J3279" s="2">
        <v>798050000</v>
      </c>
      <c r="K3279" s="2">
        <v>799303000</v>
      </c>
      <c r="L3279" s="2">
        <v>799861000</v>
      </c>
      <c r="M3279" s="2">
        <v>801254000</v>
      </c>
      <c r="N3279" s="2">
        <v>805015000</v>
      </c>
      <c r="O3279" s="2">
        <v>807801000</v>
      </c>
      <c r="P3279" s="2">
        <v>810865000</v>
      </c>
      <c r="Q3279" s="2">
        <v>814208000</v>
      </c>
      <c r="R3279" s="2">
        <v>817134000</v>
      </c>
      <c r="S3279" s="2">
        <v>822149000</v>
      </c>
      <c r="T3279" s="2">
        <v>826885000</v>
      </c>
      <c r="U3279" s="2">
        <v>831482000</v>
      </c>
      <c r="V3279" s="2">
        <v>836079000</v>
      </c>
      <c r="W3279" s="2">
        <v>839979000</v>
      </c>
      <c r="X3279" s="2">
        <v>844158000</v>
      </c>
      <c r="Y3279" s="2">
        <v>848058000</v>
      </c>
      <c r="Z3279" s="2">
        <v>851680000</v>
      </c>
      <c r="AA3279" s="2">
        <v>855441000</v>
      </c>
      <c r="AB3279" s="2">
        <v>858924000</v>
      </c>
      <c r="AC3279" s="2">
        <v>862406000</v>
      </c>
      <c r="AD3279" s="2">
        <v>865889000</v>
      </c>
      <c r="AE3279" s="2">
        <v>869232000</v>
      </c>
      <c r="AF3279" s="2">
        <v>872714000</v>
      </c>
    </row>
    <row r="3280" spans="1:32">
      <c r="A3280" t="s">
        <v>8884</v>
      </c>
      <c r="B3280" t="s">
        <v>19</v>
      </c>
      <c r="C3280" s="2">
        <v>3774380000</v>
      </c>
      <c r="D3280" s="2">
        <v>3789480000</v>
      </c>
      <c r="E3280" s="2">
        <v>3923350000</v>
      </c>
      <c r="F3280" s="2">
        <v>3906870000</v>
      </c>
      <c r="G3280" s="2">
        <v>3906870000</v>
      </c>
      <c r="H3280" s="2">
        <v>3917170000</v>
      </c>
      <c r="I3280" s="2">
        <v>3926090000</v>
      </c>
      <c r="J3280" s="2">
        <v>3932960000</v>
      </c>
      <c r="K3280" s="2">
        <v>3939140000</v>
      </c>
      <c r="L3280" s="2">
        <v>3941880000</v>
      </c>
      <c r="M3280" s="2">
        <v>3948750000</v>
      </c>
      <c r="N3280" s="2">
        <v>3967280000</v>
      </c>
      <c r="O3280" s="2">
        <v>3981010000</v>
      </c>
      <c r="P3280" s="2">
        <v>3996120000</v>
      </c>
      <c r="Q3280" s="2">
        <v>4012590000</v>
      </c>
      <c r="R3280" s="2">
        <v>4027010000</v>
      </c>
      <c r="S3280" s="2">
        <v>4051720000</v>
      </c>
      <c r="T3280" s="2">
        <v>4075060000</v>
      </c>
      <c r="U3280" s="2">
        <v>4097720000</v>
      </c>
      <c r="V3280" s="2">
        <v>4120370000</v>
      </c>
      <c r="W3280" s="2">
        <v>4139600000</v>
      </c>
      <c r="X3280" s="2">
        <v>4160190000</v>
      </c>
      <c r="Y3280" s="2">
        <v>4179410000</v>
      </c>
      <c r="Z3280" s="2">
        <v>4197260000</v>
      </c>
      <c r="AA3280" s="2">
        <v>4215800000</v>
      </c>
      <c r="AB3280" s="2">
        <v>4232960000</v>
      </c>
      <c r="AC3280" s="2">
        <v>4250120000</v>
      </c>
      <c r="AD3280" s="2">
        <v>4267280000</v>
      </c>
      <c r="AE3280" s="2">
        <v>4283760000</v>
      </c>
      <c r="AF3280" s="2">
        <v>4300920000</v>
      </c>
    </row>
    <row r="3281" spans="1:32">
      <c r="A3281" t="s">
        <v>8885</v>
      </c>
      <c r="B3281" t="s">
        <v>19</v>
      </c>
      <c r="C3281" s="2">
        <v>11209300000</v>
      </c>
      <c r="D3281" s="2">
        <v>11254200000</v>
      </c>
      <c r="E3281" s="2">
        <v>11651700000</v>
      </c>
      <c r="F3281" s="2">
        <v>11602800000</v>
      </c>
      <c r="G3281" s="2">
        <v>11602800000</v>
      </c>
      <c r="H3281" s="2">
        <v>11633400000</v>
      </c>
      <c r="I3281" s="2">
        <v>11659900000</v>
      </c>
      <c r="J3281" s="2">
        <v>11680300000</v>
      </c>
      <c r="K3281" s="2">
        <v>11698600000</v>
      </c>
      <c r="L3281" s="2">
        <v>11706800000</v>
      </c>
      <c r="M3281" s="2">
        <v>11727200000</v>
      </c>
      <c r="N3281" s="2">
        <v>11782200000</v>
      </c>
      <c r="O3281" s="2">
        <v>11823000000</v>
      </c>
      <c r="P3281" s="2">
        <v>11867900000</v>
      </c>
      <c r="Q3281" s="2">
        <v>11916800000</v>
      </c>
      <c r="R3281" s="2">
        <v>11959600000</v>
      </c>
      <c r="S3281" s="2">
        <v>12033000000</v>
      </c>
      <c r="T3281" s="2">
        <v>12102300000</v>
      </c>
      <c r="U3281" s="2">
        <v>12169600000</v>
      </c>
      <c r="V3281" s="2">
        <v>12236900000</v>
      </c>
      <c r="W3281" s="2">
        <v>12294000000</v>
      </c>
      <c r="X3281" s="2">
        <v>12355100000</v>
      </c>
      <c r="Y3281" s="2">
        <v>12412200000</v>
      </c>
      <c r="Z3281" s="2">
        <v>12465200000</v>
      </c>
      <c r="AA3281" s="2">
        <v>12520300000</v>
      </c>
      <c r="AB3281" s="2">
        <v>12571200000</v>
      </c>
      <c r="AC3281" s="2">
        <v>12622200000</v>
      </c>
      <c r="AD3281" s="2">
        <v>12673200000</v>
      </c>
      <c r="AE3281" s="2">
        <v>12722100000</v>
      </c>
      <c r="AF3281" s="2">
        <v>12773100000</v>
      </c>
    </row>
    <row r="3282" spans="1:32">
      <c r="A3282" t="s">
        <v>8886</v>
      </c>
      <c r="B3282" t="s">
        <v>19</v>
      </c>
      <c r="C3282" s="2">
        <v>794461000</v>
      </c>
      <c r="D3282" s="2">
        <v>797640000</v>
      </c>
      <c r="E3282" s="2">
        <v>825818000</v>
      </c>
      <c r="F3282" s="2">
        <v>822350000</v>
      </c>
      <c r="G3282" s="2">
        <v>822350000</v>
      </c>
      <c r="H3282" s="2">
        <v>824517000</v>
      </c>
      <c r="I3282" s="2">
        <v>826396000</v>
      </c>
      <c r="J3282" s="2">
        <v>827840000</v>
      </c>
      <c r="K3282" s="2">
        <v>829141000</v>
      </c>
      <c r="L3282" s="2">
        <v>829719000</v>
      </c>
      <c r="M3282" s="2">
        <v>831164000</v>
      </c>
      <c r="N3282" s="2">
        <v>835066000</v>
      </c>
      <c r="O3282" s="2">
        <v>837956000</v>
      </c>
      <c r="P3282" s="2">
        <v>841134000</v>
      </c>
      <c r="Q3282" s="2">
        <v>844602000</v>
      </c>
      <c r="R3282" s="2">
        <v>847637000</v>
      </c>
      <c r="S3282" s="2">
        <v>852839000</v>
      </c>
      <c r="T3282" s="2">
        <v>857752000</v>
      </c>
      <c r="U3282" s="2">
        <v>862520000</v>
      </c>
      <c r="V3282" s="2">
        <v>867289000</v>
      </c>
      <c r="W3282" s="2">
        <v>871335000</v>
      </c>
      <c r="X3282" s="2">
        <v>875670000</v>
      </c>
      <c r="Y3282" s="2">
        <v>879716000</v>
      </c>
      <c r="Z3282" s="2">
        <v>883473000</v>
      </c>
      <c r="AA3282" s="2">
        <v>887374000</v>
      </c>
      <c r="AB3282" s="2">
        <v>890987000</v>
      </c>
      <c r="AC3282" s="2">
        <v>894600000</v>
      </c>
      <c r="AD3282" s="2">
        <v>898212000</v>
      </c>
      <c r="AE3282" s="2">
        <v>901680000</v>
      </c>
      <c r="AF3282" s="2">
        <v>905292000</v>
      </c>
    </row>
    <row r="3283" spans="1:32">
      <c r="A3283" t="s">
        <v>8887</v>
      </c>
      <c r="B3283" t="s">
        <v>19</v>
      </c>
      <c r="C3283" s="2">
        <v>712541000</v>
      </c>
      <c r="D3283" s="2">
        <v>715392000</v>
      </c>
      <c r="E3283" s="2">
        <v>740664000</v>
      </c>
      <c r="F3283" s="2">
        <v>737554000</v>
      </c>
      <c r="G3283" s="2">
        <v>737554000</v>
      </c>
      <c r="H3283" s="2">
        <v>739498000</v>
      </c>
      <c r="I3283" s="2">
        <v>741182000</v>
      </c>
      <c r="J3283" s="2">
        <v>742478000</v>
      </c>
      <c r="K3283" s="2">
        <v>743645000</v>
      </c>
      <c r="L3283" s="2">
        <v>744163000</v>
      </c>
      <c r="M3283" s="2">
        <v>745459000</v>
      </c>
      <c r="N3283" s="2">
        <v>748958000</v>
      </c>
      <c r="O3283" s="2">
        <v>751550000</v>
      </c>
      <c r="P3283" s="2">
        <v>754402000</v>
      </c>
      <c r="Q3283" s="2">
        <v>757512000</v>
      </c>
      <c r="R3283" s="2">
        <v>760234000</v>
      </c>
      <c r="S3283" s="2">
        <v>764899000</v>
      </c>
      <c r="T3283" s="2">
        <v>769306000</v>
      </c>
      <c r="U3283" s="2">
        <v>773582000</v>
      </c>
      <c r="V3283" s="2">
        <v>777859000</v>
      </c>
      <c r="W3283" s="2">
        <v>781488000</v>
      </c>
      <c r="X3283" s="2">
        <v>785376000</v>
      </c>
      <c r="Y3283" s="2">
        <v>789005000</v>
      </c>
      <c r="Z3283" s="2">
        <v>792374000</v>
      </c>
      <c r="AA3283" s="2">
        <v>795874000</v>
      </c>
      <c r="AB3283" s="2">
        <v>799114000</v>
      </c>
      <c r="AC3283" s="2">
        <v>802354000</v>
      </c>
      <c r="AD3283" s="2">
        <v>805594000</v>
      </c>
      <c r="AE3283" s="2">
        <v>808704000</v>
      </c>
      <c r="AF3283" s="2">
        <v>811944000</v>
      </c>
    </row>
    <row r="3284" spans="1:32">
      <c r="A3284" t="s">
        <v>8888</v>
      </c>
      <c r="B3284" t="s">
        <v>19</v>
      </c>
      <c r="C3284" s="2">
        <v>1848430000</v>
      </c>
      <c r="D3284" s="2">
        <v>1855820000</v>
      </c>
      <c r="E3284" s="2">
        <v>1921380000</v>
      </c>
      <c r="F3284" s="2">
        <v>1913310000</v>
      </c>
      <c r="G3284" s="2">
        <v>1913310000</v>
      </c>
      <c r="H3284" s="2">
        <v>1918360000</v>
      </c>
      <c r="I3284" s="2">
        <v>1922730000</v>
      </c>
      <c r="J3284" s="2">
        <v>1926090000</v>
      </c>
      <c r="K3284" s="2">
        <v>1929120000</v>
      </c>
      <c r="L3284" s="2">
        <v>1930460000</v>
      </c>
      <c r="M3284" s="2">
        <v>1933820000</v>
      </c>
      <c r="N3284" s="2">
        <v>1942900000</v>
      </c>
      <c r="O3284" s="2">
        <v>1949620000</v>
      </c>
      <c r="P3284" s="2">
        <v>1957020000</v>
      </c>
      <c r="Q3284" s="2">
        <v>1965090000</v>
      </c>
      <c r="R3284" s="2">
        <v>1972150000</v>
      </c>
      <c r="S3284" s="2">
        <v>1984250000</v>
      </c>
      <c r="T3284" s="2">
        <v>1995680000</v>
      </c>
      <c r="U3284" s="2">
        <v>2006780000</v>
      </c>
      <c r="V3284" s="2">
        <v>2017870000</v>
      </c>
      <c r="W3284" s="2">
        <v>2027290000</v>
      </c>
      <c r="X3284" s="2">
        <v>2037370000</v>
      </c>
      <c r="Y3284" s="2">
        <v>2046790000</v>
      </c>
      <c r="Z3284" s="2">
        <v>2055530000</v>
      </c>
      <c r="AA3284" s="2">
        <v>2064600000</v>
      </c>
      <c r="AB3284" s="2">
        <v>2073010000</v>
      </c>
      <c r="AC3284" s="2">
        <v>2081410000</v>
      </c>
      <c r="AD3284" s="2">
        <v>2089820000</v>
      </c>
      <c r="AE3284" s="2">
        <v>2097890000</v>
      </c>
      <c r="AF3284" s="2">
        <v>2106290000</v>
      </c>
    </row>
    <row r="3285" spans="1:32">
      <c r="A3285" t="s">
        <v>8889</v>
      </c>
      <c r="B3285" t="s">
        <v>19</v>
      </c>
      <c r="C3285" s="2">
        <v>186382000</v>
      </c>
      <c r="D3285" s="2">
        <v>187128000</v>
      </c>
      <c r="E3285" s="2">
        <v>193738000</v>
      </c>
      <c r="F3285" s="2">
        <v>192925000</v>
      </c>
      <c r="G3285" s="2">
        <v>192925000</v>
      </c>
      <c r="H3285" s="2">
        <v>193433000</v>
      </c>
      <c r="I3285" s="2">
        <v>193874000</v>
      </c>
      <c r="J3285" s="2">
        <v>194213000</v>
      </c>
      <c r="K3285" s="2">
        <v>194518000</v>
      </c>
      <c r="L3285" s="2">
        <v>194654000</v>
      </c>
      <c r="M3285" s="2">
        <v>194993000</v>
      </c>
      <c r="N3285" s="2">
        <v>195908000</v>
      </c>
      <c r="O3285" s="2">
        <v>196586000</v>
      </c>
      <c r="P3285" s="2">
        <v>197332000</v>
      </c>
      <c r="Q3285" s="2">
        <v>198146000</v>
      </c>
      <c r="R3285" s="2">
        <v>198857000</v>
      </c>
      <c r="S3285" s="2">
        <v>200078000</v>
      </c>
      <c r="T3285" s="2">
        <v>201230000</v>
      </c>
      <c r="U3285" s="2">
        <v>202349000</v>
      </c>
      <c r="V3285" s="2">
        <v>203468000</v>
      </c>
      <c r="W3285" s="2">
        <v>204417000</v>
      </c>
      <c r="X3285" s="2">
        <v>205434000</v>
      </c>
      <c r="Y3285" s="2">
        <v>206383000</v>
      </c>
      <c r="Z3285" s="2">
        <v>207265000</v>
      </c>
      <c r="AA3285" s="2">
        <v>208180000</v>
      </c>
      <c r="AB3285" s="2">
        <v>209027000</v>
      </c>
      <c r="AC3285" s="2">
        <v>209875000</v>
      </c>
      <c r="AD3285" s="2">
        <v>210722000</v>
      </c>
      <c r="AE3285" s="2">
        <v>211536000</v>
      </c>
      <c r="AF3285" s="2">
        <v>212384000</v>
      </c>
    </row>
    <row r="3286" spans="1:32">
      <c r="A3286" t="s">
        <v>8890</v>
      </c>
      <c r="B3286" t="s">
        <v>19</v>
      </c>
      <c r="C3286" s="2">
        <v>122605000</v>
      </c>
      <c r="D3286" s="2">
        <v>123096000</v>
      </c>
      <c r="E3286" s="2">
        <v>127444000</v>
      </c>
      <c r="F3286" s="2">
        <v>126909000</v>
      </c>
      <c r="G3286" s="2">
        <v>126909000</v>
      </c>
      <c r="H3286" s="2">
        <v>127244000</v>
      </c>
      <c r="I3286" s="2">
        <v>127534000</v>
      </c>
      <c r="J3286" s="2">
        <v>127757000</v>
      </c>
      <c r="K3286" s="2">
        <v>127957000</v>
      </c>
      <c r="L3286" s="2">
        <v>128047000</v>
      </c>
      <c r="M3286" s="2">
        <v>128270000</v>
      </c>
      <c r="N3286" s="2">
        <v>128872000</v>
      </c>
      <c r="O3286" s="2">
        <v>129318000</v>
      </c>
      <c r="P3286" s="2">
        <v>129808000</v>
      </c>
      <c r="Q3286" s="2">
        <v>130344000</v>
      </c>
      <c r="R3286" s="2">
        <v>130812000</v>
      </c>
      <c r="S3286" s="2">
        <v>131615000</v>
      </c>
      <c r="T3286" s="2">
        <v>132373000</v>
      </c>
      <c r="U3286" s="2">
        <v>133109000</v>
      </c>
      <c r="V3286" s="2">
        <v>133845000</v>
      </c>
      <c r="W3286" s="2">
        <v>134469000</v>
      </c>
      <c r="X3286" s="2">
        <v>135138000</v>
      </c>
      <c r="Y3286" s="2">
        <v>135762000</v>
      </c>
      <c r="Z3286" s="2">
        <v>136342000</v>
      </c>
      <c r="AA3286" s="2">
        <v>136944000</v>
      </c>
      <c r="AB3286" s="2">
        <v>137502000</v>
      </c>
      <c r="AC3286" s="2">
        <v>138059000</v>
      </c>
      <c r="AD3286" s="2">
        <v>138617000</v>
      </c>
      <c r="AE3286" s="2">
        <v>139152000</v>
      </c>
      <c r="AF3286" s="2">
        <v>139710000</v>
      </c>
    </row>
    <row r="3287" spans="1:32">
      <c r="A3287" t="s">
        <v>8891</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8892</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8893</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8894</v>
      </c>
      <c r="B3290" t="s">
        <v>19</v>
      </c>
      <c r="C3290" s="2">
        <v>2726200000000</v>
      </c>
      <c r="D3290" s="2">
        <v>2737460000000</v>
      </c>
      <c r="E3290" s="2">
        <v>2534850000000</v>
      </c>
      <c r="F3290" s="2">
        <v>2701440000000</v>
      </c>
      <c r="G3290" s="2">
        <v>2494330000000</v>
      </c>
      <c r="H3290" s="2">
        <v>2263210000000</v>
      </c>
      <c r="I3290" s="2">
        <v>2015570000000</v>
      </c>
      <c r="J3290" s="2">
        <v>1796460000000</v>
      </c>
      <c r="K3290" s="2">
        <v>1591600000000</v>
      </c>
      <c r="L3290" s="2">
        <v>1506050000000</v>
      </c>
      <c r="M3290" s="2">
        <v>1494050000000</v>
      </c>
      <c r="N3290" s="2">
        <v>1498550000000</v>
      </c>
      <c r="O3290" s="2">
        <v>1490290000000</v>
      </c>
      <c r="P3290" s="2">
        <v>1477540000000</v>
      </c>
      <c r="Q3290" s="2">
        <v>1490290000000</v>
      </c>
      <c r="R3290" s="2">
        <v>1474540000000</v>
      </c>
      <c r="S3290" s="2">
        <v>1441520000000</v>
      </c>
      <c r="T3290" s="2">
        <v>1422760000000</v>
      </c>
      <c r="U3290" s="2">
        <v>1391990000000</v>
      </c>
      <c r="V3290" s="2">
        <v>1375480000000</v>
      </c>
      <c r="W3290" s="2">
        <v>1379990000000</v>
      </c>
      <c r="X3290" s="2">
        <v>1385990000000</v>
      </c>
      <c r="Y3290" s="2">
        <v>1370980000000</v>
      </c>
      <c r="Z3290" s="2">
        <v>1352970000000</v>
      </c>
      <c r="AA3290" s="2">
        <v>1340960000000</v>
      </c>
      <c r="AB3290" s="2">
        <v>1329710000000</v>
      </c>
      <c r="AC3290" s="2">
        <v>1325210000000</v>
      </c>
      <c r="AD3290" s="2">
        <v>1322960000000</v>
      </c>
      <c r="AE3290" s="2">
        <v>1317700000000</v>
      </c>
      <c r="AF3290" s="2">
        <v>1301190000000</v>
      </c>
    </row>
    <row r="3291" spans="1:32">
      <c r="A3291" t="s">
        <v>8895</v>
      </c>
      <c r="B3291" t="s">
        <v>19</v>
      </c>
      <c r="C3291" s="2">
        <v>50607700</v>
      </c>
      <c r="D3291" s="2">
        <v>50816600</v>
      </c>
      <c r="E3291" s="2">
        <v>47055500</v>
      </c>
      <c r="F3291" s="2">
        <v>50148000</v>
      </c>
      <c r="G3291" s="2">
        <v>46303300</v>
      </c>
      <c r="H3291" s="2">
        <v>42012900</v>
      </c>
      <c r="I3291" s="2">
        <v>37416000</v>
      </c>
      <c r="J3291" s="2">
        <v>33348400</v>
      </c>
      <c r="K3291" s="2">
        <v>29545500</v>
      </c>
      <c r="L3291" s="2">
        <v>27957500</v>
      </c>
      <c r="M3291" s="2">
        <v>27734600</v>
      </c>
      <c r="N3291" s="2">
        <v>27818200</v>
      </c>
      <c r="O3291" s="2">
        <v>27665000</v>
      </c>
      <c r="P3291" s="2">
        <v>27428200</v>
      </c>
      <c r="Q3291" s="2">
        <v>27665000</v>
      </c>
      <c r="R3291" s="2">
        <v>27372400</v>
      </c>
      <c r="S3291" s="2">
        <v>26759500</v>
      </c>
      <c r="T3291" s="2">
        <v>26411300</v>
      </c>
      <c r="U3291" s="2">
        <v>25840200</v>
      </c>
      <c r="V3291" s="2">
        <v>25533700</v>
      </c>
      <c r="W3291" s="2">
        <v>25617300</v>
      </c>
      <c r="X3291" s="2">
        <v>25728700</v>
      </c>
      <c r="Y3291" s="2">
        <v>25450100</v>
      </c>
      <c r="Z3291" s="2">
        <v>25115800</v>
      </c>
      <c r="AA3291" s="2">
        <v>24892900</v>
      </c>
      <c r="AB3291" s="2">
        <v>24684000</v>
      </c>
      <c r="AC3291" s="2">
        <v>24600400</v>
      </c>
      <c r="AD3291" s="2">
        <v>24558600</v>
      </c>
      <c r="AE3291" s="2">
        <v>24461100</v>
      </c>
      <c r="AF3291" s="2">
        <v>24154600</v>
      </c>
    </row>
    <row r="3292" spans="1:32">
      <c r="A3292" t="s">
        <v>8896</v>
      </c>
      <c r="B3292" t="s">
        <v>19</v>
      </c>
      <c r="C3292" s="2">
        <v>249405000</v>
      </c>
      <c r="D3292" s="2">
        <v>250435000</v>
      </c>
      <c r="E3292" s="2">
        <v>231900000</v>
      </c>
      <c r="F3292" s="2">
        <v>247140000</v>
      </c>
      <c r="G3292" s="2">
        <v>228193000</v>
      </c>
      <c r="H3292" s="2">
        <v>207048000</v>
      </c>
      <c r="I3292" s="2">
        <v>184394000</v>
      </c>
      <c r="J3292" s="2">
        <v>164348000</v>
      </c>
      <c r="K3292" s="2">
        <v>145607000</v>
      </c>
      <c r="L3292" s="2">
        <v>137781000</v>
      </c>
      <c r="M3292" s="2">
        <v>136682000</v>
      </c>
      <c r="N3292" s="2">
        <v>137094000</v>
      </c>
      <c r="O3292" s="2">
        <v>136339000</v>
      </c>
      <c r="P3292" s="2">
        <v>135172000</v>
      </c>
      <c r="Q3292" s="2">
        <v>136339000</v>
      </c>
      <c r="R3292" s="2">
        <v>134897000</v>
      </c>
      <c r="S3292" s="2">
        <v>131877000</v>
      </c>
      <c r="T3292" s="2">
        <v>130160000</v>
      </c>
      <c r="U3292" s="2">
        <v>127346000</v>
      </c>
      <c r="V3292" s="2">
        <v>125835000</v>
      </c>
      <c r="W3292" s="2">
        <v>126247000</v>
      </c>
      <c r="X3292" s="2">
        <v>126797000</v>
      </c>
      <c r="Y3292" s="2">
        <v>125424000</v>
      </c>
      <c r="Z3292" s="2">
        <v>123776000</v>
      </c>
      <c r="AA3292" s="2">
        <v>122678000</v>
      </c>
      <c r="AB3292" s="2">
        <v>121648000</v>
      </c>
      <c r="AC3292" s="2">
        <v>121236000</v>
      </c>
      <c r="AD3292" s="2">
        <v>121030000</v>
      </c>
      <c r="AE3292" s="2">
        <v>120549000</v>
      </c>
      <c r="AF3292" s="2">
        <v>119039000</v>
      </c>
    </row>
    <row r="3293" spans="1:32">
      <c r="A3293" t="s">
        <v>8897</v>
      </c>
      <c r="B3293" t="s">
        <v>19</v>
      </c>
      <c r="C3293" s="2">
        <v>740696000</v>
      </c>
      <c r="D3293" s="2">
        <v>743754000</v>
      </c>
      <c r="E3293" s="2">
        <v>688707000</v>
      </c>
      <c r="F3293" s="2">
        <v>733968000</v>
      </c>
      <c r="G3293" s="2">
        <v>677697000</v>
      </c>
      <c r="H3293" s="2">
        <v>614902000</v>
      </c>
      <c r="I3293" s="2">
        <v>547622000</v>
      </c>
      <c r="J3293" s="2">
        <v>488089000</v>
      </c>
      <c r="K3293" s="2">
        <v>432429000</v>
      </c>
      <c r="L3293" s="2">
        <v>409187000</v>
      </c>
      <c r="M3293" s="2">
        <v>405925000</v>
      </c>
      <c r="N3293" s="2">
        <v>407148000</v>
      </c>
      <c r="O3293" s="2">
        <v>404906000</v>
      </c>
      <c r="P3293" s="2">
        <v>401440000</v>
      </c>
      <c r="Q3293" s="2">
        <v>404906000</v>
      </c>
      <c r="R3293" s="2">
        <v>400624000</v>
      </c>
      <c r="S3293" s="2">
        <v>391653000</v>
      </c>
      <c r="T3293" s="2">
        <v>386556000</v>
      </c>
      <c r="U3293" s="2">
        <v>378197000</v>
      </c>
      <c r="V3293" s="2">
        <v>373712000</v>
      </c>
      <c r="W3293" s="2">
        <v>374935000</v>
      </c>
      <c r="X3293" s="2">
        <v>376566000</v>
      </c>
      <c r="Y3293" s="2">
        <v>372489000</v>
      </c>
      <c r="Z3293" s="2">
        <v>367596000</v>
      </c>
      <c r="AA3293" s="2">
        <v>364334000</v>
      </c>
      <c r="AB3293" s="2">
        <v>361275000</v>
      </c>
      <c r="AC3293" s="2">
        <v>360052000</v>
      </c>
      <c r="AD3293" s="2">
        <v>359440000</v>
      </c>
      <c r="AE3293" s="2">
        <v>358013000</v>
      </c>
      <c r="AF3293" s="2">
        <v>353528000</v>
      </c>
    </row>
    <row r="3294" spans="1:32">
      <c r="A3294" t="s">
        <v>8898</v>
      </c>
      <c r="B3294" t="s">
        <v>19</v>
      </c>
      <c r="C3294" s="2">
        <v>52496800</v>
      </c>
      <c r="D3294" s="2">
        <v>52713600</v>
      </c>
      <c r="E3294" s="2">
        <v>48812100</v>
      </c>
      <c r="F3294" s="2">
        <v>52020000</v>
      </c>
      <c r="G3294" s="2">
        <v>48031800</v>
      </c>
      <c r="H3294" s="2">
        <v>43581200</v>
      </c>
      <c r="I3294" s="2">
        <v>38812700</v>
      </c>
      <c r="J3294" s="2">
        <v>34593300</v>
      </c>
      <c r="K3294" s="2">
        <v>30648400</v>
      </c>
      <c r="L3294" s="2">
        <v>29001200</v>
      </c>
      <c r="M3294" s="2">
        <v>28770000</v>
      </c>
      <c r="N3294" s="2">
        <v>28856600</v>
      </c>
      <c r="O3294" s="2">
        <v>28697700</v>
      </c>
      <c r="P3294" s="2">
        <v>28452000</v>
      </c>
      <c r="Q3294" s="2">
        <v>28697700</v>
      </c>
      <c r="R3294" s="2">
        <v>28394200</v>
      </c>
      <c r="S3294" s="2">
        <v>27758400</v>
      </c>
      <c r="T3294" s="2">
        <v>27397200</v>
      </c>
      <c r="U3294" s="2">
        <v>26804800</v>
      </c>
      <c r="V3294" s="2">
        <v>26486800</v>
      </c>
      <c r="W3294" s="2">
        <v>26573600</v>
      </c>
      <c r="X3294" s="2">
        <v>26689200</v>
      </c>
      <c r="Y3294" s="2">
        <v>26400200</v>
      </c>
      <c r="Z3294" s="2">
        <v>26053400</v>
      </c>
      <c r="AA3294" s="2">
        <v>25822200</v>
      </c>
      <c r="AB3294" s="2">
        <v>25605400</v>
      </c>
      <c r="AC3294" s="2">
        <v>25518700</v>
      </c>
      <c r="AD3294" s="2">
        <v>25475400</v>
      </c>
      <c r="AE3294" s="2">
        <v>25374200</v>
      </c>
      <c r="AF3294" s="2">
        <v>25056300</v>
      </c>
    </row>
    <row r="3295" spans="1:32">
      <c r="A3295" t="s">
        <v>8899</v>
      </c>
      <c r="B3295" t="s">
        <v>19</v>
      </c>
      <c r="C3295" s="2">
        <v>47083700</v>
      </c>
      <c r="D3295" s="2">
        <v>47278100</v>
      </c>
      <c r="E3295" s="2">
        <v>43778900</v>
      </c>
      <c r="F3295" s="2">
        <v>46656000</v>
      </c>
      <c r="G3295" s="2">
        <v>43079000</v>
      </c>
      <c r="H3295" s="2">
        <v>39087400</v>
      </c>
      <c r="I3295" s="2">
        <v>34810600</v>
      </c>
      <c r="J3295" s="2">
        <v>31026200</v>
      </c>
      <c r="K3295" s="2">
        <v>27488200</v>
      </c>
      <c r="L3295" s="2">
        <v>26010700</v>
      </c>
      <c r="M3295" s="2">
        <v>25803400</v>
      </c>
      <c r="N3295" s="2">
        <v>25881100</v>
      </c>
      <c r="O3295" s="2">
        <v>25738600</v>
      </c>
      <c r="P3295" s="2">
        <v>25518200</v>
      </c>
      <c r="Q3295" s="2">
        <v>25738600</v>
      </c>
      <c r="R3295" s="2">
        <v>25466400</v>
      </c>
      <c r="S3295" s="2">
        <v>24896200</v>
      </c>
      <c r="T3295" s="2">
        <v>24572200</v>
      </c>
      <c r="U3295" s="2">
        <v>24040800</v>
      </c>
      <c r="V3295" s="2">
        <v>23755700</v>
      </c>
      <c r="W3295" s="2">
        <v>23833400</v>
      </c>
      <c r="X3295" s="2">
        <v>23937100</v>
      </c>
      <c r="Y3295" s="2">
        <v>23677900</v>
      </c>
      <c r="Z3295" s="2">
        <v>23366900</v>
      </c>
      <c r="AA3295" s="2">
        <v>23159500</v>
      </c>
      <c r="AB3295" s="2">
        <v>22965100</v>
      </c>
      <c r="AC3295" s="2">
        <v>22887400</v>
      </c>
      <c r="AD3295" s="2">
        <v>22848500</v>
      </c>
      <c r="AE3295" s="2">
        <v>22757800</v>
      </c>
      <c r="AF3295" s="2">
        <v>22472600</v>
      </c>
    </row>
    <row r="3296" spans="1:32">
      <c r="A3296" t="s">
        <v>8900</v>
      </c>
      <c r="B3296" t="s">
        <v>19</v>
      </c>
      <c r="C3296" s="2">
        <v>122141000</v>
      </c>
      <c r="D3296" s="2">
        <v>122646000</v>
      </c>
      <c r="E3296" s="2">
        <v>113568000</v>
      </c>
      <c r="F3296" s="2">
        <v>121032000</v>
      </c>
      <c r="G3296" s="2">
        <v>111753000</v>
      </c>
      <c r="H3296" s="2">
        <v>101398000</v>
      </c>
      <c r="I3296" s="2">
        <v>90303300</v>
      </c>
      <c r="J3296" s="2">
        <v>80486300</v>
      </c>
      <c r="K3296" s="2">
        <v>71308000</v>
      </c>
      <c r="L3296" s="2">
        <v>67475300</v>
      </c>
      <c r="M3296" s="2">
        <v>66937400</v>
      </c>
      <c r="N3296" s="2">
        <v>67139100</v>
      </c>
      <c r="O3296" s="2">
        <v>66769300</v>
      </c>
      <c r="P3296" s="2">
        <v>66197800</v>
      </c>
      <c r="Q3296" s="2">
        <v>66769300</v>
      </c>
      <c r="R3296" s="2">
        <v>66063300</v>
      </c>
      <c r="S3296" s="2">
        <v>64584000</v>
      </c>
      <c r="T3296" s="2">
        <v>63743500</v>
      </c>
      <c r="U3296" s="2">
        <v>62365100</v>
      </c>
      <c r="V3296" s="2">
        <v>61625500</v>
      </c>
      <c r="W3296" s="2">
        <v>61827200</v>
      </c>
      <c r="X3296" s="2">
        <v>62096100</v>
      </c>
      <c r="Y3296" s="2">
        <v>61423700</v>
      </c>
      <c r="Z3296" s="2">
        <v>60616900</v>
      </c>
      <c r="AA3296" s="2">
        <v>60078900</v>
      </c>
      <c r="AB3296" s="2">
        <v>59574600</v>
      </c>
      <c r="AC3296" s="2">
        <v>59372900</v>
      </c>
      <c r="AD3296" s="2">
        <v>59272100</v>
      </c>
      <c r="AE3296" s="2">
        <v>59036700</v>
      </c>
      <c r="AF3296" s="2">
        <v>58297100</v>
      </c>
    </row>
    <row r="3297" spans="1:32">
      <c r="A3297" t="s">
        <v>8901</v>
      </c>
      <c r="B3297" t="s">
        <v>19</v>
      </c>
      <c r="C3297" s="2">
        <v>12315900</v>
      </c>
      <c r="D3297" s="2">
        <v>12366700</v>
      </c>
      <c r="E3297" s="2">
        <v>11451400</v>
      </c>
      <c r="F3297" s="2">
        <v>12204000</v>
      </c>
      <c r="G3297" s="2">
        <v>11268400</v>
      </c>
      <c r="H3297" s="2">
        <v>10224200</v>
      </c>
      <c r="I3297" s="2">
        <v>9105540</v>
      </c>
      <c r="J3297" s="2">
        <v>8115660</v>
      </c>
      <c r="K3297" s="2">
        <v>7190190</v>
      </c>
      <c r="L3297" s="2">
        <v>6803730</v>
      </c>
      <c r="M3297" s="2">
        <v>6749490</v>
      </c>
      <c r="N3297" s="2">
        <v>6769830</v>
      </c>
      <c r="O3297" s="2">
        <v>6732540</v>
      </c>
      <c r="P3297" s="2">
        <v>6674910</v>
      </c>
      <c r="Q3297" s="2">
        <v>6732540</v>
      </c>
      <c r="R3297" s="2">
        <v>6661350</v>
      </c>
      <c r="S3297" s="2">
        <v>6512190</v>
      </c>
      <c r="T3297" s="2">
        <v>6427440</v>
      </c>
      <c r="U3297" s="2">
        <v>6288450</v>
      </c>
      <c r="V3297" s="2">
        <v>6213870</v>
      </c>
      <c r="W3297" s="2">
        <v>6234210</v>
      </c>
      <c r="X3297" s="2">
        <v>6261330</v>
      </c>
      <c r="Y3297" s="2">
        <v>6193530</v>
      </c>
      <c r="Z3297" s="2">
        <v>6112170</v>
      </c>
      <c r="AA3297" s="2">
        <v>6057930</v>
      </c>
      <c r="AB3297" s="2">
        <v>6007080</v>
      </c>
      <c r="AC3297" s="2">
        <v>5986740</v>
      </c>
      <c r="AD3297" s="2">
        <v>5976570</v>
      </c>
      <c r="AE3297" s="2">
        <v>5952840</v>
      </c>
      <c r="AF3297" s="2">
        <v>5878260</v>
      </c>
    </row>
    <row r="3298" spans="1:32">
      <c r="A3298" t="s">
        <v>8902</v>
      </c>
      <c r="B3298" t="s">
        <v>19</v>
      </c>
      <c r="C3298" s="2">
        <v>8101590</v>
      </c>
      <c r="D3298" s="2">
        <v>8135040</v>
      </c>
      <c r="E3298" s="2">
        <v>7532940</v>
      </c>
      <c r="F3298" s="2">
        <v>8028000</v>
      </c>
      <c r="G3298" s="2">
        <v>7412520</v>
      </c>
      <c r="H3298" s="2">
        <v>6725680</v>
      </c>
      <c r="I3298" s="2">
        <v>5989780</v>
      </c>
      <c r="J3298" s="2">
        <v>5338620</v>
      </c>
      <c r="K3298" s="2">
        <v>4729830</v>
      </c>
      <c r="L3298" s="2">
        <v>4475610</v>
      </c>
      <c r="M3298" s="2">
        <v>4439930</v>
      </c>
      <c r="N3298" s="2">
        <v>4453310</v>
      </c>
      <c r="O3298" s="2">
        <v>4428780</v>
      </c>
      <c r="P3298" s="2">
        <v>4390870</v>
      </c>
      <c r="Q3298" s="2">
        <v>4428780</v>
      </c>
      <c r="R3298" s="2">
        <v>4381950</v>
      </c>
      <c r="S3298" s="2">
        <v>4283830</v>
      </c>
      <c r="T3298" s="2">
        <v>4228080</v>
      </c>
      <c r="U3298" s="2">
        <v>4136650</v>
      </c>
      <c r="V3298" s="2">
        <v>4087590</v>
      </c>
      <c r="W3298" s="2">
        <v>4100970</v>
      </c>
      <c r="X3298" s="2">
        <v>4118810</v>
      </c>
      <c r="Y3298" s="2">
        <v>4074210</v>
      </c>
      <c r="Z3298" s="2">
        <v>4020690</v>
      </c>
      <c r="AA3298" s="2">
        <v>3985010</v>
      </c>
      <c r="AB3298" s="2">
        <v>3951560</v>
      </c>
      <c r="AC3298" s="2">
        <v>3938180</v>
      </c>
      <c r="AD3298" s="2">
        <v>3931490</v>
      </c>
      <c r="AE3298" s="2">
        <v>3915880</v>
      </c>
      <c r="AF3298" s="2">
        <v>3866820</v>
      </c>
    </row>
    <row r="3299" spans="1:32">
      <c r="A3299" t="s">
        <v>8903</v>
      </c>
      <c r="B3299" t="s">
        <v>19</v>
      </c>
      <c r="C3299" s="2">
        <v>75748000</v>
      </c>
      <c r="D3299" s="2">
        <v>76060800</v>
      </c>
      <c r="E3299" s="2">
        <v>70431300</v>
      </c>
      <c r="F3299" s="2">
        <v>75060000</v>
      </c>
      <c r="G3299" s="2">
        <v>69305400</v>
      </c>
      <c r="H3299" s="2">
        <v>62883600</v>
      </c>
      <c r="I3299" s="2">
        <v>56003100</v>
      </c>
      <c r="J3299" s="2">
        <v>49914900</v>
      </c>
      <c r="K3299" s="2">
        <v>44222800</v>
      </c>
      <c r="L3299" s="2">
        <v>41846000</v>
      </c>
      <c r="M3299" s="2">
        <v>41512400</v>
      </c>
      <c r="N3299" s="2">
        <v>41637400</v>
      </c>
      <c r="O3299" s="2">
        <v>41408100</v>
      </c>
      <c r="P3299" s="2">
        <v>41053600</v>
      </c>
      <c r="Q3299" s="2">
        <v>41408100</v>
      </c>
      <c r="R3299" s="2">
        <v>40970200</v>
      </c>
      <c r="S3299" s="2">
        <v>40052800</v>
      </c>
      <c r="T3299" s="2">
        <v>39531600</v>
      </c>
      <c r="U3299" s="2">
        <v>38676800</v>
      </c>
      <c r="V3299" s="2">
        <v>38218000</v>
      </c>
      <c r="W3299" s="2">
        <v>38343200</v>
      </c>
      <c r="X3299" s="2">
        <v>38510000</v>
      </c>
      <c r="Y3299" s="2">
        <v>38093000</v>
      </c>
      <c r="Z3299" s="2">
        <v>37592600</v>
      </c>
      <c r="AA3299" s="2">
        <v>37259000</v>
      </c>
      <c r="AB3299" s="2">
        <v>36946200</v>
      </c>
      <c r="AC3299" s="2">
        <v>36821100</v>
      </c>
      <c r="AD3299" s="2">
        <v>36758600</v>
      </c>
      <c r="AE3299" s="2">
        <v>36612600</v>
      </c>
      <c r="AF3299" s="2">
        <v>36153900</v>
      </c>
    </row>
    <row r="3300" spans="1:32">
      <c r="A3300" t="s">
        <v>8904</v>
      </c>
      <c r="B3300" t="s">
        <v>19</v>
      </c>
      <c r="C3300" s="2">
        <v>24014100</v>
      </c>
      <c r="D3300" s="2">
        <v>24113300</v>
      </c>
      <c r="E3300" s="2">
        <v>22328600</v>
      </c>
      <c r="F3300" s="2">
        <v>23796000</v>
      </c>
      <c r="G3300" s="2">
        <v>21971600</v>
      </c>
      <c r="H3300" s="2">
        <v>19935800</v>
      </c>
      <c r="I3300" s="2">
        <v>17754500</v>
      </c>
      <c r="J3300" s="2">
        <v>15824300</v>
      </c>
      <c r="K3300" s="2">
        <v>14019800</v>
      </c>
      <c r="L3300" s="2">
        <v>13266300</v>
      </c>
      <c r="M3300" s="2">
        <v>13160500</v>
      </c>
      <c r="N3300" s="2">
        <v>13200200</v>
      </c>
      <c r="O3300" s="2">
        <v>13127500</v>
      </c>
      <c r="P3300" s="2">
        <v>13015100</v>
      </c>
      <c r="Q3300" s="2">
        <v>13127500</v>
      </c>
      <c r="R3300" s="2">
        <v>12988600</v>
      </c>
      <c r="S3300" s="2">
        <v>12697800</v>
      </c>
      <c r="T3300" s="2">
        <v>12532600</v>
      </c>
      <c r="U3300" s="2">
        <v>12261600</v>
      </c>
      <c r="V3300" s="2">
        <v>12116100</v>
      </c>
      <c r="W3300" s="2">
        <v>12155800</v>
      </c>
      <c r="X3300" s="2">
        <v>12208700</v>
      </c>
      <c r="Y3300" s="2">
        <v>12076500</v>
      </c>
      <c r="Z3300" s="2">
        <v>11917800</v>
      </c>
      <c r="AA3300" s="2">
        <v>11812100</v>
      </c>
      <c r="AB3300" s="2">
        <v>11712900</v>
      </c>
      <c r="AC3300" s="2">
        <v>11673300</v>
      </c>
      <c r="AD3300" s="2">
        <v>11653400</v>
      </c>
      <c r="AE3300" s="2">
        <v>11607200</v>
      </c>
      <c r="AF3300" s="2">
        <v>11461700</v>
      </c>
    </row>
    <row r="3301" spans="1:32">
      <c r="A3301" t="s">
        <v>8905</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8906</v>
      </c>
      <c r="B3302" t="s">
        <v>19</v>
      </c>
      <c r="C3302" s="2">
        <v>10100400000000</v>
      </c>
      <c r="D3302" s="2">
        <v>10145400000000</v>
      </c>
      <c r="E3302" s="2">
        <v>9597620000000</v>
      </c>
      <c r="F3302" s="2">
        <v>9402510000000</v>
      </c>
      <c r="G3302" s="2">
        <v>9327470000000</v>
      </c>
      <c r="H3302" s="2">
        <v>9327470000000</v>
      </c>
      <c r="I3302" s="2">
        <v>9252430000000</v>
      </c>
      <c r="J3302" s="2">
        <v>9229920000000</v>
      </c>
      <c r="K3302" s="2">
        <v>9147380000000</v>
      </c>
      <c r="L3302" s="2">
        <v>9124860000000</v>
      </c>
      <c r="M3302" s="2">
        <v>9079840000000</v>
      </c>
      <c r="N3302" s="2">
        <v>9079840000000</v>
      </c>
      <c r="O3302" s="2">
        <v>9109860000000</v>
      </c>
      <c r="P3302" s="2">
        <v>9109860000000</v>
      </c>
      <c r="Q3302" s="2">
        <v>9109860000000</v>
      </c>
      <c r="R3302" s="2">
        <v>9117360000000</v>
      </c>
      <c r="S3302" s="2">
        <v>9124860000000</v>
      </c>
      <c r="T3302" s="2">
        <v>9094850000000</v>
      </c>
      <c r="U3302" s="2">
        <v>9102350000000</v>
      </c>
      <c r="V3302" s="2">
        <v>9064830000000</v>
      </c>
      <c r="W3302" s="2">
        <v>9034820000000</v>
      </c>
      <c r="X3302" s="2">
        <v>9027310000000</v>
      </c>
      <c r="Y3302" s="2">
        <v>9042320000000</v>
      </c>
      <c r="Z3302" s="2">
        <v>9064830000000</v>
      </c>
      <c r="AA3302" s="2">
        <v>9034820000000</v>
      </c>
      <c r="AB3302" s="2">
        <v>9042320000000</v>
      </c>
      <c r="AC3302" s="2">
        <v>9004800000000</v>
      </c>
      <c r="AD3302" s="2">
        <v>9012300000000</v>
      </c>
      <c r="AE3302" s="2">
        <v>9034820000000</v>
      </c>
      <c r="AF3302" s="2">
        <v>9049820000000</v>
      </c>
    </row>
    <row r="3303" spans="1:32">
      <c r="A3303" t="s">
        <v>8907</v>
      </c>
      <c r="B3303" t="s">
        <v>19</v>
      </c>
      <c r="C3303" s="2">
        <v>187498000</v>
      </c>
      <c r="D3303" s="2">
        <v>188334000</v>
      </c>
      <c r="E3303" s="2">
        <v>178165000</v>
      </c>
      <c r="F3303" s="2">
        <v>174543000</v>
      </c>
      <c r="G3303" s="2">
        <v>173150000</v>
      </c>
      <c r="H3303" s="2">
        <v>173150000</v>
      </c>
      <c r="I3303" s="2">
        <v>171757000</v>
      </c>
      <c r="J3303" s="2">
        <v>171339000</v>
      </c>
      <c r="K3303" s="2">
        <v>169807000</v>
      </c>
      <c r="L3303" s="2">
        <v>169389000</v>
      </c>
      <c r="M3303" s="2">
        <v>168553000</v>
      </c>
      <c r="N3303" s="2">
        <v>168553000</v>
      </c>
      <c r="O3303" s="2">
        <v>169110000</v>
      </c>
      <c r="P3303" s="2">
        <v>169110000</v>
      </c>
      <c r="Q3303" s="2">
        <v>169110000</v>
      </c>
      <c r="R3303" s="2">
        <v>169250000</v>
      </c>
      <c r="S3303" s="2">
        <v>169389000</v>
      </c>
      <c r="T3303" s="2">
        <v>168832000</v>
      </c>
      <c r="U3303" s="2">
        <v>168971000</v>
      </c>
      <c r="V3303" s="2">
        <v>168274000</v>
      </c>
      <c r="W3303" s="2">
        <v>167717000</v>
      </c>
      <c r="X3303" s="2">
        <v>167578000</v>
      </c>
      <c r="Y3303" s="2">
        <v>167856000</v>
      </c>
      <c r="Z3303" s="2">
        <v>168274000</v>
      </c>
      <c r="AA3303" s="2">
        <v>167717000</v>
      </c>
      <c r="AB3303" s="2">
        <v>167856000</v>
      </c>
      <c r="AC3303" s="2">
        <v>167160000</v>
      </c>
      <c r="AD3303" s="2">
        <v>167299000</v>
      </c>
      <c r="AE3303" s="2">
        <v>167717000</v>
      </c>
      <c r="AF3303" s="2">
        <v>167996000</v>
      </c>
    </row>
    <row r="3304" spans="1:32">
      <c r="A3304" t="s">
        <v>8908</v>
      </c>
      <c r="B3304" t="s">
        <v>19</v>
      </c>
      <c r="C3304" s="2">
        <v>924029000</v>
      </c>
      <c r="D3304" s="2">
        <v>928148000</v>
      </c>
      <c r="E3304" s="2">
        <v>878034000</v>
      </c>
      <c r="F3304" s="2">
        <v>860184000</v>
      </c>
      <c r="G3304" s="2">
        <v>853320000</v>
      </c>
      <c r="H3304" s="2">
        <v>853320000</v>
      </c>
      <c r="I3304" s="2">
        <v>846454000</v>
      </c>
      <c r="J3304" s="2">
        <v>844395000</v>
      </c>
      <c r="K3304" s="2">
        <v>836844000</v>
      </c>
      <c r="L3304" s="2">
        <v>834784000</v>
      </c>
      <c r="M3304" s="2">
        <v>830665000</v>
      </c>
      <c r="N3304" s="2">
        <v>830665000</v>
      </c>
      <c r="O3304" s="2">
        <v>833411000</v>
      </c>
      <c r="P3304" s="2">
        <v>833411000</v>
      </c>
      <c r="Q3304" s="2">
        <v>833411000</v>
      </c>
      <c r="R3304" s="2">
        <v>834098000</v>
      </c>
      <c r="S3304" s="2">
        <v>834784000</v>
      </c>
      <c r="T3304" s="2">
        <v>832038000</v>
      </c>
      <c r="U3304" s="2">
        <v>832724000</v>
      </c>
      <c r="V3304" s="2">
        <v>829292000</v>
      </c>
      <c r="W3304" s="2">
        <v>826546000</v>
      </c>
      <c r="X3304" s="2">
        <v>825860000</v>
      </c>
      <c r="Y3304" s="2">
        <v>827232000</v>
      </c>
      <c r="Z3304" s="2">
        <v>829292000</v>
      </c>
      <c r="AA3304" s="2">
        <v>826546000</v>
      </c>
      <c r="AB3304" s="2">
        <v>827232000</v>
      </c>
      <c r="AC3304" s="2">
        <v>823800000</v>
      </c>
      <c r="AD3304" s="2">
        <v>824486000</v>
      </c>
      <c r="AE3304" s="2">
        <v>826546000</v>
      </c>
      <c r="AF3304" s="2">
        <v>827919000</v>
      </c>
    </row>
    <row r="3305" spans="1:32">
      <c r="A3305" t="s">
        <v>8909</v>
      </c>
      <c r="B3305" t="s">
        <v>19</v>
      </c>
      <c r="C3305" s="2">
        <v>2744220000</v>
      </c>
      <c r="D3305" s="2">
        <v>2756460000</v>
      </c>
      <c r="E3305" s="2">
        <v>2607630000</v>
      </c>
      <c r="F3305" s="2">
        <v>2554620000</v>
      </c>
      <c r="G3305" s="2">
        <v>2534230000</v>
      </c>
      <c r="H3305" s="2">
        <v>2534230000</v>
      </c>
      <c r="I3305" s="2">
        <v>2513840000</v>
      </c>
      <c r="J3305" s="2">
        <v>2507720000</v>
      </c>
      <c r="K3305" s="2">
        <v>2485300000</v>
      </c>
      <c r="L3305" s="2">
        <v>2479180000</v>
      </c>
      <c r="M3305" s="2">
        <v>2466950000</v>
      </c>
      <c r="N3305" s="2">
        <v>2466950000</v>
      </c>
      <c r="O3305" s="2">
        <v>2475100000</v>
      </c>
      <c r="P3305" s="2">
        <v>2475100000</v>
      </c>
      <c r="Q3305" s="2">
        <v>2475100000</v>
      </c>
      <c r="R3305" s="2">
        <v>2477140000</v>
      </c>
      <c r="S3305" s="2">
        <v>2479180000</v>
      </c>
      <c r="T3305" s="2">
        <v>2471030000</v>
      </c>
      <c r="U3305" s="2">
        <v>2473060000</v>
      </c>
      <c r="V3305" s="2">
        <v>2462870000</v>
      </c>
      <c r="W3305" s="2">
        <v>2454720000</v>
      </c>
      <c r="X3305" s="2">
        <v>2452680000</v>
      </c>
      <c r="Y3305" s="2">
        <v>2456750000</v>
      </c>
      <c r="Z3305" s="2">
        <v>2462870000</v>
      </c>
      <c r="AA3305" s="2">
        <v>2454720000</v>
      </c>
      <c r="AB3305" s="2">
        <v>2456750000</v>
      </c>
      <c r="AC3305" s="2">
        <v>2446560000</v>
      </c>
      <c r="AD3305" s="2">
        <v>2448600000</v>
      </c>
      <c r="AE3305" s="2">
        <v>2454720000</v>
      </c>
      <c r="AF3305" s="2">
        <v>2458790000</v>
      </c>
    </row>
    <row r="3306" spans="1:32">
      <c r="A3306" t="s">
        <v>8910</v>
      </c>
      <c r="B3306" t="s">
        <v>19</v>
      </c>
      <c r="C3306" s="2">
        <v>194497000</v>
      </c>
      <c r="D3306" s="2">
        <v>195364000</v>
      </c>
      <c r="E3306" s="2">
        <v>184816000</v>
      </c>
      <c r="F3306" s="2">
        <v>181058000</v>
      </c>
      <c r="G3306" s="2">
        <v>179614000</v>
      </c>
      <c r="H3306" s="2">
        <v>179614000</v>
      </c>
      <c r="I3306" s="2">
        <v>178168000</v>
      </c>
      <c r="J3306" s="2">
        <v>177735000</v>
      </c>
      <c r="K3306" s="2">
        <v>176146000</v>
      </c>
      <c r="L3306" s="2">
        <v>175712000</v>
      </c>
      <c r="M3306" s="2">
        <v>174845000</v>
      </c>
      <c r="N3306" s="2">
        <v>174845000</v>
      </c>
      <c r="O3306" s="2">
        <v>175423000</v>
      </c>
      <c r="P3306" s="2">
        <v>175423000</v>
      </c>
      <c r="Q3306" s="2">
        <v>175423000</v>
      </c>
      <c r="R3306" s="2">
        <v>175568000</v>
      </c>
      <c r="S3306" s="2">
        <v>175712000</v>
      </c>
      <c r="T3306" s="2">
        <v>175134000</v>
      </c>
      <c r="U3306" s="2">
        <v>175278000</v>
      </c>
      <c r="V3306" s="2">
        <v>174556000</v>
      </c>
      <c r="W3306" s="2">
        <v>173978000</v>
      </c>
      <c r="X3306" s="2">
        <v>173834000</v>
      </c>
      <c r="Y3306" s="2">
        <v>174122000</v>
      </c>
      <c r="Z3306" s="2">
        <v>174556000</v>
      </c>
      <c r="AA3306" s="2">
        <v>173978000</v>
      </c>
      <c r="AB3306" s="2">
        <v>174122000</v>
      </c>
      <c r="AC3306" s="2">
        <v>173400000</v>
      </c>
      <c r="AD3306" s="2">
        <v>173544000</v>
      </c>
      <c r="AE3306" s="2">
        <v>173978000</v>
      </c>
      <c r="AF3306" s="2">
        <v>174267000</v>
      </c>
    </row>
    <row r="3307" spans="1:32">
      <c r="A3307" t="s">
        <v>8911</v>
      </c>
      <c r="B3307" t="s">
        <v>19</v>
      </c>
      <c r="C3307" s="2">
        <v>174442000</v>
      </c>
      <c r="D3307" s="2">
        <v>175219000</v>
      </c>
      <c r="E3307" s="2">
        <v>165758000</v>
      </c>
      <c r="F3307" s="2">
        <v>162389000</v>
      </c>
      <c r="G3307" s="2">
        <v>161093000</v>
      </c>
      <c r="H3307" s="2">
        <v>161093000</v>
      </c>
      <c r="I3307" s="2">
        <v>159797000</v>
      </c>
      <c r="J3307" s="2">
        <v>159408000</v>
      </c>
      <c r="K3307" s="2">
        <v>157982000</v>
      </c>
      <c r="L3307" s="2">
        <v>157594000</v>
      </c>
      <c r="M3307" s="2">
        <v>156816000</v>
      </c>
      <c r="N3307" s="2">
        <v>156816000</v>
      </c>
      <c r="O3307" s="2">
        <v>157334000</v>
      </c>
      <c r="P3307" s="2">
        <v>157334000</v>
      </c>
      <c r="Q3307" s="2">
        <v>157334000</v>
      </c>
      <c r="R3307" s="2">
        <v>157464000</v>
      </c>
      <c r="S3307" s="2">
        <v>157594000</v>
      </c>
      <c r="T3307" s="2">
        <v>157075000</v>
      </c>
      <c r="U3307" s="2">
        <v>157205000</v>
      </c>
      <c r="V3307" s="2">
        <v>156557000</v>
      </c>
      <c r="W3307" s="2">
        <v>156038000</v>
      </c>
      <c r="X3307" s="2">
        <v>155909000</v>
      </c>
      <c r="Y3307" s="2">
        <v>156168000</v>
      </c>
      <c r="Z3307" s="2">
        <v>156557000</v>
      </c>
      <c r="AA3307" s="2">
        <v>156038000</v>
      </c>
      <c r="AB3307" s="2">
        <v>156168000</v>
      </c>
      <c r="AC3307" s="2">
        <v>155520000</v>
      </c>
      <c r="AD3307" s="2">
        <v>155650000</v>
      </c>
      <c r="AE3307" s="2">
        <v>156038000</v>
      </c>
      <c r="AF3307" s="2">
        <v>156298000</v>
      </c>
    </row>
    <row r="3308" spans="1:32">
      <c r="A3308" t="s">
        <v>8912</v>
      </c>
      <c r="B3308" t="s">
        <v>19</v>
      </c>
      <c r="C3308" s="2">
        <v>452525000</v>
      </c>
      <c r="D3308" s="2">
        <v>454542000</v>
      </c>
      <c r="E3308" s="2">
        <v>430000000</v>
      </c>
      <c r="F3308" s="2">
        <v>421259000</v>
      </c>
      <c r="G3308" s="2">
        <v>417897000</v>
      </c>
      <c r="H3308" s="2">
        <v>417897000</v>
      </c>
      <c r="I3308" s="2">
        <v>414535000</v>
      </c>
      <c r="J3308" s="2">
        <v>413526000</v>
      </c>
      <c r="K3308" s="2">
        <v>409828000</v>
      </c>
      <c r="L3308" s="2">
        <v>408819000</v>
      </c>
      <c r="M3308" s="2">
        <v>406802000</v>
      </c>
      <c r="N3308" s="2">
        <v>406802000</v>
      </c>
      <c r="O3308" s="2">
        <v>408147000</v>
      </c>
      <c r="P3308" s="2">
        <v>408147000</v>
      </c>
      <c r="Q3308" s="2">
        <v>408147000</v>
      </c>
      <c r="R3308" s="2">
        <v>408483000</v>
      </c>
      <c r="S3308" s="2">
        <v>408819000</v>
      </c>
      <c r="T3308" s="2">
        <v>407474000</v>
      </c>
      <c r="U3308" s="2">
        <v>407811000</v>
      </c>
      <c r="V3308" s="2">
        <v>406130000</v>
      </c>
      <c r="W3308" s="2">
        <v>404785000</v>
      </c>
      <c r="X3308" s="2">
        <v>404449000</v>
      </c>
      <c r="Y3308" s="2">
        <v>405121000</v>
      </c>
      <c r="Z3308" s="2">
        <v>406130000</v>
      </c>
      <c r="AA3308" s="2">
        <v>404785000</v>
      </c>
      <c r="AB3308" s="2">
        <v>405121000</v>
      </c>
      <c r="AC3308" s="2">
        <v>403440000</v>
      </c>
      <c r="AD3308" s="2">
        <v>403776000</v>
      </c>
      <c r="AE3308" s="2">
        <v>404785000</v>
      </c>
      <c r="AF3308" s="2">
        <v>405457000</v>
      </c>
    </row>
    <row r="3309" spans="1:32">
      <c r="A3309" t="s">
        <v>8913</v>
      </c>
      <c r="B3309" t="s">
        <v>19</v>
      </c>
      <c r="C3309" s="2">
        <v>45629400</v>
      </c>
      <c r="D3309" s="2">
        <v>45832800</v>
      </c>
      <c r="E3309" s="2">
        <v>43358100</v>
      </c>
      <c r="F3309" s="2">
        <v>42476700</v>
      </c>
      <c r="G3309" s="2">
        <v>42137700</v>
      </c>
      <c r="H3309" s="2">
        <v>42137700</v>
      </c>
      <c r="I3309" s="2">
        <v>41798700</v>
      </c>
      <c r="J3309" s="2">
        <v>41697000</v>
      </c>
      <c r="K3309" s="2">
        <v>41324100</v>
      </c>
      <c r="L3309" s="2">
        <v>41222400</v>
      </c>
      <c r="M3309" s="2">
        <v>41019000</v>
      </c>
      <c r="N3309" s="2">
        <v>41019000</v>
      </c>
      <c r="O3309" s="2">
        <v>41154600</v>
      </c>
      <c r="P3309" s="2">
        <v>41154600</v>
      </c>
      <c r="Q3309" s="2">
        <v>41154600</v>
      </c>
      <c r="R3309" s="2">
        <v>41188500</v>
      </c>
      <c r="S3309" s="2">
        <v>41222400</v>
      </c>
      <c r="T3309" s="2">
        <v>41086800</v>
      </c>
      <c r="U3309" s="2">
        <v>41120700</v>
      </c>
      <c r="V3309" s="2">
        <v>40951200</v>
      </c>
      <c r="W3309" s="2">
        <v>40815600</v>
      </c>
      <c r="X3309" s="2">
        <v>40781700</v>
      </c>
      <c r="Y3309" s="2">
        <v>40849500</v>
      </c>
      <c r="Z3309" s="2">
        <v>40951200</v>
      </c>
      <c r="AA3309" s="2">
        <v>40815600</v>
      </c>
      <c r="AB3309" s="2">
        <v>40849500</v>
      </c>
      <c r="AC3309" s="2">
        <v>40680000</v>
      </c>
      <c r="AD3309" s="2">
        <v>40713900</v>
      </c>
      <c r="AE3309" s="2">
        <v>40815600</v>
      </c>
      <c r="AF3309" s="2">
        <v>40883400</v>
      </c>
    </row>
    <row r="3310" spans="1:32">
      <c r="A3310" t="s">
        <v>8914</v>
      </c>
      <c r="B3310" t="s">
        <v>19</v>
      </c>
      <c r="C3310" s="2">
        <v>30015800</v>
      </c>
      <c r="D3310" s="2">
        <v>30149600</v>
      </c>
      <c r="E3310" s="2">
        <v>28521700</v>
      </c>
      <c r="F3310" s="2">
        <v>27941900</v>
      </c>
      <c r="G3310" s="2">
        <v>27718900</v>
      </c>
      <c r="H3310" s="2">
        <v>27718900</v>
      </c>
      <c r="I3310" s="2">
        <v>27495900</v>
      </c>
      <c r="J3310" s="2">
        <v>27429000</v>
      </c>
      <c r="K3310" s="2">
        <v>27183700</v>
      </c>
      <c r="L3310" s="2">
        <v>27116800</v>
      </c>
      <c r="M3310" s="2">
        <v>26983000</v>
      </c>
      <c r="N3310" s="2">
        <v>26983000</v>
      </c>
      <c r="O3310" s="2">
        <v>27072200</v>
      </c>
      <c r="P3310" s="2">
        <v>27072200</v>
      </c>
      <c r="Q3310" s="2">
        <v>27072200</v>
      </c>
      <c r="R3310" s="2">
        <v>27094500</v>
      </c>
      <c r="S3310" s="2">
        <v>27116800</v>
      </c>
      <c r="T3310" s="2">
        <v>27027600</v>
      </c>
      <c r="U3310" s="2">
        <v>27049900</v>
      </c>
      <c r="V3310" s="2">
        <v>26938400</v>
      </c>
      <c r="W3310" s="2">
        <v>26849200</v>
      </c>
      <c r="X3310" s="2">
        <v>26826900</v>
      </c>
      <c r="Y3310" s="2">
        <v>26871500</v>
      </c>
      <c r="Z3310" s="2">
        <v>26938400</v>
      </c>
      <c r="AA3310" s="2">
        <v>26849200</v>
      </c>
      <c r="AB3310" s="2">
        <v>26871500</v>
      </c>
      <c r="AC3310" s="2">
        <v>26760000</v>
      </c>
      <c r="AD3310" s="2">
        <v>26782300</v>
      </c>
      <c r="AE3310" s="2">
        <v>26849200</v>
      </c>
      <c r="AF3310" s="2">
        <v>26893800</v>
      </c>
    </row>
    <row r="3311" spans="1:32">
      <c r="A3311" t="s">
        <v>8915</v>
      </c>
      <c r="B3311" t="s">
        <v>19</v>
      </c>
      <c r="C3311" s="2">
        <v>280641000</v>
      </c>
      <c r="D3311" s="2">
        <v>281892000</v>
      </c>
      <c r="E3311" s="2">
        <v>266672000</v>
      </c>
      <c r="F3311" s="2">
        <v>261250000</v>
      </c>
      <c r="G3311" s="2">
        <v>259166000</v>
      </c>
      <c r="H3311" s="2">
        <v>259166000</v>
      </c>
      <c r="I3311" s="2">
        <v>257080000</v>
      </c>
      <c r="J3311" s="2">
        <v>256455000</v>
      </c>
      <c r="K3311" s="2">
        <v>254162000</v>
      </c>
      <c r="L3311" s="2">
        <v>253536000</v>
      </c>
      <c r="M3311" s="2">
        <v>252285000</v>
      </c>
      <c r="N3311" s="2">
        <v>252285000</v>
      </c>
      <c r="O3311" s="2">
        <v>253119000</v>
      </c>
      <c r="P3311" s="2">
        <v>253119000</v>
      </c>
      <c r="Q3311" s="2">
        <v>253119000</v>
      </c>
      <c r="R3311" s="2">
        <v>253328000</v>
      </c>
      <c r="S3311" s="2">
        <v>253536000</v>
      </c>
      <c r="T3311" s="2">
        <v>252702000</v>
      </c>
      <c r="U3311" s="2">
        <v>252910000</v>
      </c>
      <c r="V3311" s="2">
        <v>251868000</v>
      </c>
      <c r="W3311" s="2">
        <v>251034000</v>
      </c>
      <c r="X3311" s="2">
        <v>250826000</v>
      </c>
      <c r="Y3311" s="2">
        <v>251242000</v>
      </c>
      <c r="Z3311" s="2">
        <v>251868000</v>
      </c>
      <c r="AA3311" s="2">
        <v>251034000</v>
      </c>
      <c r="AB3311" s="2">
        <v>251242000</v>
      </c>
      <c r="AC3311" s="2">
        <v>250200000</v>
      </c>
      <c r="AD3311" s="2">
        <v>250408000</v>
      </c>
      <c r="AE3311" s="2">
        <v>251034000</v>
      </c>
      <c r="AF3311" s="2">
        <v>251451000</v>
      </c>
    </row>
    <row r="3312" spans="1:32">
      <c r="A3312" t="s">
        <v>8916</v>
      </c>
      <c r="B3312" t="s">
        <v>19</v>
      </c>
      <c r="C3312" s="2">
        <v>88970600</v>
      </c>
      <c r="D3312" s="2">
        <v>89367200</v>
      </c>
      <c r="E3312" s="2">
        <v>84541900</v>
      </c>
      <c r="F3312" s="2">
        <v>82823300</v>
      </c>
      <c r="G3312" s="2">
        <v>82162300</v>
      </c>
      <c r="H3312" s="2">
        <v>82162300</v>
      </c>
      <c r="I3312" s="2">
        <v>81501300</v>
      </c>
      <c r="J3312" s="2">
        <v>81303000</v>
      </c>
      <c r="K3312" s="2">
        <v>80575900</v>
      </c>
      <c r="L3312" s="2">
        <v>80377600</v>
      </c>
      <c r="M3312" s="2">
        <v>79981000</v>
      </c>
      <c r="N3312" s="2">
        <v>79981000</v>
      </c>
      <c r="O3312" s="2">
        <v>80245400</v>
      </c>
      <c r="P3312" s="2">
        <v>80245400</v>
      </c>
      <c r="Q3312" s="2">
        <v>80245400</v>
      </c>
      <c r="R3312" s="2">
        <v>80311500</v>
      </c>
      <c r="S3312" s="2">
        <v>80377600</v>
      </c>
      <c r="T3312" s="2">
        <v>80113200</v>
      </c>
      <c r="U3312" s="2">
        <v>80179300</v>
      </c>
      <c r="V3312" s="2">
        <v>79848800</v>
      </c>
      <c r="W3312" s="2">
        <v>79584400</v>
      </c>
      <c r="X3312" s="2">
        <v>79518300</v>
      </c>
      <c r="Y3312" s="2">
        <v>79650500</v>
      </c>
      <c r="Z3312" s="2">
        <v>79848800</v>
      </c>
      <c r="AA3312" s="2">
        <v>79584400</v>
      </c>
      <c r="AB3312" s="2">
        <v>79650500</v>
      </c>
      <c r="AC3312" s="2">
        <v>79320000</v>
      </c>
      <c r="AD3312" s="2">
        <v>79386100</v>
      </c>
      <c r="AE3312" s="2">
        <v>79584400</v>
      </c>
      <c r="AF3312" s="2">
        <v>79716600</v>
      </c>
    </row>
    <row r="3313" spans="1:32">
      <c r="A3313" t="s">
        <v>8917</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8918</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8919</v>
      </c>
      <c r="B3315" t="s">
        <v>19</v>
      </c>
      <c r="C3315" s="2">
        <v>137280000</v>
      </c>
      <c r="D3315" s="2">
        <v>137837000</v>
      </c>
      <c r="E3315" s="2">
        <v>142922000</v>
      </c>
      <c r="F3315" s="2">
        <v>136946000</v>
      </c>
      <c r="G3315" s="2">
        <v>132558000</v>
      </c>
      <c r="H3315" s="2">
        <v>127613000</v>
      </c>
      <c r="I3315" s="2">
        <v>122779000</v>
      </c>
      <c r="J3315" s="2">
        <v>119547000</v>
      </c>
      <c r="K3315" s="2">
        <v>117263000</v>
      </c>
      <c r="L3315" s="2">
        <v>115020000</v>
      </c>
      <c r="M3315" s="2">
        <v>112791000</v>
      </c>
      <c r="N3315" s="2">
        <v>111050000</v>
      </c>
      <c r="O3315" s="2">
        <v>109713000</v>
      </c>
      <c r="P3315" s="2">
        <v>108459000</v>
      </c>
      <c r="Q3315" s="2">
        <v>107958000</v>
      </c>
      <c r="R3315" s="2">
        <v>107874000</v>
      </c>
      <c r="S3315" s="2">
        <v>108125000</v>
      </c>
      <c r="T3315" s="2">
        <v>108570000</v>
      </c>
      <c r="U3315" s="2">
        <v>109337000</v>
      </c>
      <c r="V3315" s="2">
        <v>110033000</v>
      </c>
      <c r="W3315" s="2">
        <v>110813000</v>
      </c>
      <c r="X3315" s="2">
        <v>111538000</v>
      </c>
      <c r="Y3315" s="2">
        <v>113042000</v>
      </c>
      <c r="Z3315" s="2">
        <v>114435000</v>
      </c>
      <c r="AA3315" s="2">
        <v>115744000</v>
      </c>
      <c r="AB3315" s="2">
        <v>116831000</v>
      </c>
      <c r="AC3315" s="2">
        <v>117277000</v>
      </c>
      <c r="AD3315" s="2">
        <v>117374000</v>
      </c>
      <c r="AE3315" s="2">
        <v>117820000</v>
      </c>
      <c r="AF3315" s="2">
        <v>118934000</v>
      </c>
    </row>
    <row r="3316" spans="1:32">
      <c r="A3316" t="s">
        <v>8920</v>
      </c>
      <c r="B3316" t="s">
        <v>19</v>
      </c>
      <c r="C3316" s="2">
        <v>676546000</v>
      </c>
      <c r="D3316" s="2">
        <v>679292000</v>
      </c>
      <c r="E3316" s="2">
        <v>704349000</v>
      </c>
      <c r="F3316" s="2">
        <v>674898000</v>
      </c>
      <c r="G3316" s="2">
        <v>653273000</v>
      </c>
      <c r="H3316" s="2">
        <v>628903000</v>
      </c>
      <c r="I3316" s="2">
        <v>605081000</v>
      </c>
      <c r="J3316" s="2">
        <v>589154000</v>
      </c>
      <c r="K3316" s="2">
        <v>577896000</v>
      </c>
      <c r="L3316" s="2">
        <v>566843000</v>
      </c>
      <c r="M3316" s="2">
        <v>555859000</v>
      </c>
      <c r="N3316" s="2">
        <v>547278000</v>
      </c>
      <c r="O3316" s="2">
        <v>540687000</v>
      </c>
      <c r="P3316" s="2">
        <v>534509000</v>
      </c>
      <c r="Q3316" s="2">
        <v>532038000</v>
      </c>
      <c r="R3316" s="2">
        <v>531626000</v>
      </c>
      <c r="S3316" s="2">
        <v>532861000</v>
      </c>
      <c r="T3316" s="2">
        <v>535058000</v>
      </c>
      <c r="U3316" s="2">
        <v>538834000</v>
      </c>
      <c r="V3316" s="2">
        <v>542266000</v>
      </c>
      <c r="W3316" s="2">
        <v>546111000</v>
      </c>
      <c r="X3316" s="2">
        <v>549681000</v>
      </c>
      <c r="Y3316" s="2">
        <v>557095000</v>
      </c>
      <c r="Z3316" s="2">
        <v>563960000</v>
      </c>
      <c r="AA3316" s="2">
        <v>570413000</v>
      </c>
      <c r="AB3316" s="2">
        <v>575768000</v>
      </c>
      <c r="AC3316" s="2">
        <v>577964000</v>
      </c>
      <c r="AD3316" s="2">
        <v>578445000</v>
      </c>
      <c r="AE3316" s="2">
        <v>580642000</v>
      </c>
      <c r="AF3316" s="2">
        <v>586134000</v>
      </c>
    </row>
    <row r="3317" spans="1:32">
      <c r="A3317" t="s">
        <v>8921</v>
      </c>
      <c r="B3317" t="s">
        <v>19</v>
      </c>
      <c r="C3317" s="2">
        <v>2009240000</v>
      </c>
      <c r="D3317" s="2">
        <v>2017390000</v>
      </c>
      <c r="E3317" s="2">
        <v>2091810000</v>
      </c>
      <c r="F3317" s="2">
        <v>2004340000</v>
      </c>
      <c r="G3317" s="2">
        <v>1940120000</v>
      </c>
      <c r="H3317" s="2">
        <v>1867740000</v>
      </c>
      <c r="I3317" s="2">
        <v>1797000000</v>
      </c>
      <c r="J3317" s="2">
        <v>1749700000</v>
      </c>
      <c r="K3317" s="2">
        <v>1716260000</v>
      </c>
      <c r="L3317" s="2">
        <v>1683440000</v>
      </c>
      <c r="M3317" s="2">
        <v>1650820000</v>
      </c>
      <c r="N3317" s="2">
        <v>1625330000</v>
      </c>
      <c r="O3317" s="2">
        <v>1605760000</v>
      </c>
      <c r="P3317" s="2">
        <v>1587410000</v>
      </c>
      <c r="Q3317" s="2">
        <v>1580070000</v>
      </c>
      <c r="R3317" s="2">
        <v>1578850000</v>
      </c>
      <c r="S3317" s="2">
        <v>1582520000</v>
      </c>
      <c r="T3317" s="2">
        <v>1589040000</v>
      </c>
      <c r="U3317" s="2">
        <v>1600250000</v>
      </c>
      <c r="V3317" s="2">
        <v>1610450000</v>
      </c>
      <c r="W3317" s="2">
        <v>1621870000</v>
      </c>
      <c r="X3317" s="2">
        <v>1632470000</v>
      </c>
      <c r="Y3317" s="2">
        <v>1654490000</v>
      </c>
      <c r="Z3317" s="2">
        <v>1674870000</v>
      </c>
      <c r="AA3317" s="2">
        <v>1694040000</v>
      </c>
      <c r="AB3317" s="2">
        <v>1709940000</v>
      </c>
      <c r="AC3317" s="2">
        <v>1716470000</v>
      </c>
      <c r="AD3317" s="2">
        <v>1717890000</v>
      </c>
      <c r="AE3317" s="2">
        <v>1724420000</v>
      </c>
      <c r="AF3317" s="2">
        <v>1740730000</v>
      </c>
    </row>
    <row r="3318" spans="1:32">
      <c r="A3318" t="s">
        <v>8922</v>
      </c>
      <c r="B3318" t="s">
        <v>19</v>
      </c>
      <c r="C3318" s="2">
        <v>142405000</v>
      </c>
      <c r="D3318" s="2">
        <v>142983000</v>
      </c>
      <c r="E3318" s="2">
        <v>148257000</v>
      </c>
      <c r="F3318" s="2">
        <v>142058000</v>
      </c>
      <c r="G3318" s="2">
        <v>137506000</v>
      </c>
      <c r="H3318" s="2">
        <v>132376000</v>
      </c>
      <c r="I3318" s="2">
        <v>127362000</v>
      </c>
      <c r="J3318" s="2">
        <v>124010000</v>
      </c>
      <c r="K3318" s="2">
        <v>121640000</v>
      </c>
      <c r="L3318" s="2">
        <v>119314000</v>
      </c>
      <c r="M3318" s="2">
        <v>117002000</v>
      </c>
      <c r="N3318" s="2">
        <v>115195000</v>
      </c>
      <c r="O3318" s="2">
        <v>113808000</v>
      </c>
      <c r="P3318" s="2">
        <v>112508000</v>
      </c>
      <c r="Q3318" s="2">
        <v>111988000</v>
      </c>
      <c r="R3318" s="2">
        <v>111901000</v>
      </c>
      <c r="S3318" s="2">
        <v>112161000</v>
      </c>
      <c r="T3318" s="2">
        <v>112623000</v>
      </c>
      <c r="U3318" s="2">
        <v>113418000</v>
      </c>
      <c r="V3318" s="2">
        <v>114141000</v>
      </c>
      <c r="W3318" s="2">
        <v>114950000</v>
      </c>
      <c r="X3318" s="2">
        <v>115701000</v>
      </c>
      <c r="Y3318" s="2">
        <v>117262000</v>
      </c>
      <c r="Z3318" s="2">
        <v>118707000</v>
      </c>
      <c r="AA3318" s="2">
        <v>120065000</v>
      </c>
      <c r="AB3318" s="2">
        <v>121192000</v>
      </c>
      <c r="AC3318" s="2">
        <v>121655000</v>
      </c>
      <c r="AD3318" s="2">
        <v>121756000</v>
      </c>
      <c r="AE3318" s="2">
        <v>122218000</v>
      </c>
      <c r="AF3318" s="2">
        <v>123374000</v>
      </c>
    </row>
    <row r="3319" spans="1:32">
      <c r="A3319" t="s">
        <v>8923</v>
      </c>
      <c r="B3319" t="s">
        <v>19</v>
      </c>
      <c r="C3319" s="2">
        <v>127721000</v>
      </c>
      <c r="D3319" s="2">
        <v>128239000</v>
      </c>
      <c r="E3319" s="2">
        <v>132970000</v>
      </c>
      <c r="F3319" s="2">
        <v>127410000</v>
      </c>
      <c r="G3319" s="2">
        <v>123327000</v>
      </c>
      <c r="H3319" s="2">
        <v>118727000</v>
      </c>
      <c r="I3319" s="2">
        <v>114229000</v>
      </c>
      <c r="J3319" s="2">
        <v>111223000</v>
      </c>
      <c r="K3319" s="2">
        <v>109097000</v>
      </c>
      <c r="L3319" s="2">
        <v>107011000</v>
      </c>
      <c r="M3319" s="2">
        <v>104937000</v>
      </c>
      <c r="N3319" s="2">
        <v>103317000</v>
      </c>
      <c r="O3319" s="2">
        <v>102073000</v>
      </c>
      <c r="P3319" s="2">
        <v>100907000</v>
      </c>
      <c r="Q3319" s="2">
        <v>100440000</v>
      </c>
      <c r="R3319" s="2">
        <v>100362000</v>
      </c>
      <c r="S3319" s="2">
        <v>100596000</v>
      </c>
      <c r="T3319" s="2">
        <v>101010000</v>
      </c>
      <c r="U3319" s="2">
        <v>101723000</v>
      </c>
      <c r="V3319" s="2">
        <v>102371000</v>
      </c>
      <c r="W3319" s="2">
        <v>103097000</v>
      </c>
      <c r="X3319" s="2">
        <v>103771000</v>
      </c>
      <c r="Y3319" s="2">
        <v>105170000</v>
      </c>
      <c r="Z3319" s="2">
        <v>106466000</v>
      </c>
      <c r="AA3319" s="2">
        <v>107685000</v>
      </c>
      <c r="AB3319" s="2">
        <v>108696000</v>
      </c>
      <c r="AC3319" s="2">
        <v>109110000</v>
      </c>
      <c r="AD3319" s="2">
        <v>109201000</v>
      </c>
      <c r="AE3319" s="2">
        <v>109616000</v>
      </c>
      <c r="AF3319" s="2">
        <v>110652000</v>
      </c>
    </row>
    <row r="3320" spans="1:32">
      <c r="A3320" t="s">
        <v>8924</v>
      </c>
      <c r="B3320" t="s">
        <v>19</v>
      </c>
      <c r="C3320" s="2">
        <v>331325000</v>
      </c>
      <c r="D3320" s="2">
        <v>332670000</v>
      </c>
      <c r="E3320" s="2">
        <v>344941000</v>
      </c>
      <c r="F3320" s="2">
        <v>330518000</v>
      </c>
      <c r="G3320" s="2">
        <v>319928000</v>
      </c>
      <c r="H3320" s="2">
        <v>307993000</v>
      </c>
      <c r="I3320" s="2">
        <v>296327000</v>
      </c>
      <c r="J3320" s="2">
        <v>288527000</v>
      </c>
      <c r="K3320" s="2">
        <v>283013000</v>
      </c>
      <c r="L3320" s="2">
        <v>277600000</v>
      </c>
      <c r="M3320" s="2">
        <v>272221000</v>
      </c>
      <c r="N3320" s="2">
        <v>268019000</v>
      </c>
      <c r="O3320" s="2">
        <v>264791000</v>
      </c>
      <c r="P3320" s="2">
        <v>261765000</v>
      </c>
      <c r="Q3320" s="2">
        <v>260555000</v>
      </c>
      <c r="R3320" s="2">
        <v>260353000</v>
      </c>
      <c r="S3320" s="2">
        <v>260958000</v>
      </c>
      <c r="T3320" s="2">
        <v>262034000</v>
      </c>
      <c r="U3320" s="2">
        <v>263883000</v>
      </c>
      <c r="V3320" s="2">
        <v>265564000</v>
      </c>
      <c r="W3320" s="2">
        <v>267447000</v>
      </c>
      <c r="X3320" s="2">
        <v>269195000</v>
      </c>
      <c r="Y3320" s="2">
        <v>272826000</v>
      </c>
      <c r="Z3320" s="2">
        <v>276188000</v>
      </c>
      <c r="AA3320" s="2">
        <v>279349000</v>
      </c>
      <c r="AB3320" s="2">
        <v>281971000</v>
      </c>
      <c r="AC3320" s="2">
        <v>283047000</v>
      </c>
      <c r="AD3320" s="2">
        <v>283282000</v>
      </c>
      <c r="AE3320" s="2">
        <v>284358000</v>
      </c>
      <c r="AF3320" s="2">
        <v>287048000</v>
      </c>
    </row>
    <row r="3321" spans="1:32">
      <c r="A3321" t="s">
        <v>8925</v>
      </c>
      <c r="B3321" t="s">
        <v>19</v>
      </c>
      <c r="C3321" s="2">
        <v>33408400</v>
      </c>
      <c r="D3321" s="2">
        <v>33544000</v>
      </c>
      <c r="E3321" s="2">
        <v>34781400</v>
      </c>
      <c r="F3321" s="2">
        <v>33327100</v>
      </c>
      <c r="G3321" s="2">
        <v>32259200</v>
      </c>
      <c r="H3321" s="2">
        <v>31055800</v>
      </c>
      <c r="I3321" s="2">
        <v>29879500</v>
      </c>
      <c r="J3321" s="2">
        <v>29093000</v>
      </c>
      <c r="K3321" s="2">
        <v>28537000</v>
      </c>
      <c r="L3321" s="2">
        <v>27991200</v>
      </c>
      <c r="M3321" s="2">
        <v>27448800</v>
      </c>
      <c r="N3321" s="2">
        <v>27025100</v>
      </c>
      <c r="O3321" s="2">
        <v>26699600</v>
      </c>
      <c r="P3321" s="2">
        <v>26394500</v>
      </c>
      <c r="Q3321" s="2">
        <v>26272500</v>
      </c>
      <c r="R3321" s="2">
        <v>26252200</v>
      </c>
      <c r="S3321" s="2">
        <v>26313200</v>
      </c>
      <c r="T3321" s="2">
        <v>26421700</v>
      </c>
      <c r="U3321" s="2">
        <v>26608100</v>
      </c>
      <c r="V3321" s="2">
        <v>26777600</v>
      </c>
      <c r="W3321" s="2">
        <v>26967400</v>
      </c>
      <c r="X3321" s="2">
        <v>27143700</v>
      </c>
      <c r="Y3321" s="2">
        <v>27509800</v>
      </c>
      <c r="Z3321" s="2">
        <v>27848800</v>
      </c>
      <c r="AA3321" s="2">
        <v>28167500</v>
      </c>
      <c r="AB3321" s="2">
        <v>28431900</v>
      </c>
      <c r="AC3321" s="2">
        <v>28540400</v>
      </c>
      <c r="AD3321" s="2">
        <v>28564100</v>
      </c>
      <c r="AE3321" s="2">
        <v>28672600</v>
      </c>
      <c r="AF3321" s="2">
        <v>28943800</v>
      </c>
    </row>
    <row r="3322" spans="1:32">
      <c r="A3322" t="s">
        <v>8926</v>
      </c>
      <c r="B3322" t="s">
        <v>19</v>
      </c>
      <c r="C3322" s="2">
        <v>21976600</v>
      </c>
      <c r="D3322" s="2">
        <v>22065800</v>
      </c>
      <c r="E3322" s="2">
        <v>22879800</v>
      </c>
      <c r="F3322" s="2">
        <v>21923100</v>
      </c>
      <c r="G3322" s="2">
        <v>21220700</v>
      </c>
      <c r="H3322" s="2">
        <v>20429000</v>
      </c>
      <c r="I3322" s="2">
        <v>19655200</v>
      </c>
      <c r="J3322" s="2">
        <v>19137900</v>
      </c>
      <c r="K3322" s="2">
        <v>18772100</v>
      </c>
      <c r="L3322" s="2">
        <v>18413100</v>
      </c>
      <c r="M3322" s="2">
        <v>18056300</v>
      </c>
      <c r="N3322" s="2">
        <v>17777600</v>
      </c>
      <c r="O3322" s="2">
        <v>17563500</v>
      </c>
      <c r="P3322" s="2">
        <v>17362800</v>
      </c>
      <c r="Q3322" s="2">
        <v>17282500</v>
      </c>
      <c r="R3322" s="2">
        <v>17269100</v>
      </c>
      <c r="S3322" s="2">
        <v>17309300</v>
      </c>
      <c r="T3322" s="2">
        <v>17380600</v>
      </c>
      <c r="U3322" s="2">
        <v>17503300</v>
      </c>
      <c r="V3322" s="2">
        <v>17614800</v>
      </c>
      <c r="W3322" s="2">
        <v>17739600</v>
      </c>
      <c r="X3322" s="2">
        <v>17855600</v>
      </c>
      <c r="Y3322" s="2">
        <v>18096400</v>
      </c>
      <c r="Z3322" s="2">
        <v>18319400</v>
      </c>
      <c r="AA3322" s="2">
        <v>18529100</v>
      </c>
      <c r="AB3322" s="2">
        <v>18703000</v>
      </c>
      <c r="AC3322" s="2">
        <v>18774400</v>
      </c>
      <c r="AD3322" s="2">
        <v>18790000</v>
      </c>
      <c r="AE3322" s="2">
        <v>18861300</v>
      </c>
      <c r="AF3322" s="2">
        <v>19039700</v>
      </c>
    </row>
    <row r="3323" spans="1:32">
      <c r="A3323" t="s">
        <v>8927</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8928</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8929</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8930</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8931</v>
      </c>
      <c r="B3327" t="s">
        <v>19</v>
      </c>
      <c r="C3327" s="2">
        <v>16952800</v>
      </c>
      <c r="D3327" s="2">
        <v>17022500</v>
      </c>
      <c r="E3327" s="2">
        <v>26467000</v>
      </c>
      <c r="F3327" s="2">
        <v>21117900</v>
      </c>
      <c r="G3327" s="2">
        <v>19738800</v>
      </c>
      <c r="H3327" s="2">
        <v>17955800</v>
      </c>
      <c r="I3327" s="2">
        <v>16883200</v>
      </c>
      <c r="J3327" s="2">
        <v>16312000</v>
      </c>
      <c r="K3327" s="2">
        <v>16312000</v>
      </c>
      <c r="L3327" s="2">
        <v>16381700</v>
      </c>
      <c r="M3327" s="2">
        <v>16493100</v>
      </c>
      <c r="N3327" s="2">
        <v>16632400</v>
      </c>
      <c r="O3327" s="2">
        <v>16897100</v>
      </c>
      <c r="P3327" s="2">
        <v>17120000</v>
      </c>
      <c r="Q3327" s="2">
        <v>17301100</v>
      </c>
      <c r="R3327" s="2">
        <v>17315000</v>
      </c>
      <c r="S3327" s="2">
        <v>17384600</v>
      </c>
      <c r="T3327" s="2">
        <v>17635400</v>
      </c>
      <c r="U3327" s="2">
        <v>17551800</v>
      </c>
      <c r="V3327" s="2">
        <v>17802500</v>
      </c>
      <c r="W3327" s="2">
        <v>17955800</v>
      </c>
      <c r="X3327" s="2">
        <v>18039400</v>
      </c>
      <c r="Y3327" s="2">
        <v>17969700</v>
      </c>
      <c r="Z3327" s="2">
        <v>17983600</v>
      </c>
      <c r="AA3327" s="2">
        <v>18025400</v>
      </c>
      <c r="AB3327" s="2">
        <v>18025400</v>
      </c>
      <c r="AC3327" s="2">
        <v>18039400</v>
      </c>
      <c r="AD3327" s="2">
        <v>17997600</v>
      </c>
      <c r="AE3327" s="2">
        <v>17927900</v>
      </c>
      <c r="AF3327" s="2">
        <v>17955800</v>
      </c>
    </row>
    <row r="3328" spans="1:32">
      <c r="A3328" t="s">
        <v>8932</v>
      </c>
      <c r="B3328" t="s">
        <v>19</v>
      </c>
      <c r="C3328" s="2">
        <v>83547000</v>
      </c>
      <c r="D3328" s="2">
        <v>83890300</v>
      </c>
      <c r="E3328" s="2">
        <v>130435000</v>
      </c>
      <c r="F3328" s="2">
        <v>104073000</v>
      </c>
      <c r="G3328" s="2">
        <v>97277000</v>
      </c>
      <c r="H3328" s="2">
        <v>88489800</v>
      </c>
      <c r="I3328" s="2">
        <v>83203800</v>
      </c>
      <c r="J3328" s="2">
        <v>80389200</v>
      </c>
      <c r="K3328" s="2">
        <v>80389200</v>
      </c>
      <c r="L3328" s="2">
        <v>80732400</v>
      </c>
      <c r="M3328" s="2">
        <v>81281600</v>
      </c>
      <c r="N3328" s="2">
        <v>81968100</v>
      </c>
      <c r="O3328" s="2">
        <v>83272400</v>
      </c>
      <c r="P3328" s="2">
        <v>84370800</v>
      </c>
      <c r="Q3328" s="2">
        <v>85263300</v>
      </c>
      <c r="R3328" s="2">
        <v>85332000</v>
      </c>
      <c r="S3328" s="2">
        <v>85675200</v>
      </c>
      <c r="T3328" s="2">
        <v>86910900</v>
      </c>
      <c r="U3328" s="2">
        <v>86499000</v>
      </c>
      <c r="V3328" s="2">
        <v>87734700</v>
      </c>
      <c r="W3328" s="2">
        <v>88489800</v>
      </c>
      <c r="X3328" s="2">
        <v>88901800</v>
      </c>
      <c r="Y3328" s="2">
        <v>88558500</v>
      </c>
      <c r="Z3328" s="2">
        <v>88627200</v>
      </c>
      <c r="AA3328" s="2">
        <v>88833100</v>
      </c>
      <c r="AB3328" s="2">
        <v>88833100</v>
      </c>
      <c r="AC3328" s="2">
        <v>88901800</v>
      </c>
      <c r="AD3328" s="2">
        <v>88695800</v>
      </c>
      <c r="AE3328" s="2">
        <v>88352600</v>
      </c>
      <c r="AF3328" s="2">
        <v>88489800</v>
      </c>
    </row>
    <row r="3329" spans="1:32">
      <c r="A3329" t="s">
        <v>8933</v>
      </c>
      <c r="B3329" t="s">
        <v>19</v>
      </c>
      <c r="C3329" s="2">
        <v>248122000</v>
      </c>
      <c r="D3329" s="2">
        <v>249141000</v>
      </c>
      <c r="E3329" s="2">
        <v>387372000</v>
      </c>
      <c r="F3329" s="2">
        <v>309082000</v>
      </c>
      <c r="G3329" s="2">
        <v>288898000</v>
      </c>
      <c r="H3329" s="2">
        <v>262801000</v>
      </c>
      <c r="I3329" s="2">
        <v>247103000</v>
      </c>
      <c r="J3329" s="2">
        <v>238743000</v>
      </c>
      <c r="K3329" s="2">
        <v>238743000</v>
      </c>
      <c r="L3329" s="2">
        <v>239763000</v>
      </c>
      <c r="M3329" s="2">
        <v>241394000</v>
      </c>
      <c r="N3329" s="2">
        <v>243433000</v>
      </c>
      <c r="O3329" s="2">
        <v>247306000</v>
      </c>
      <c r="P3329" s="2">
        <v>250569000</v>
      </c>
      <c r="Q3329" s="2">
        <v>253219000</v>
      </c>
      <c r="R3329" s="2">
        <v>253423000</v>
      </c>
      <c r="S3329" s="2">
        <v>254442000</v>
      </c>
      <c r="T3329" s="2">
        <v>258112000</v>
      </c>
      <c r="U3329" s="2">
        <v>256889000</v>
      </c>
      <c r="V3329" s="2">
        <v>260559000</v>
      </c>
      <c r="W3329" s="2">
        <v>262801000</v>
      </c>
      <c r="X3329" s="2">
        <v>264025000</v>
      </c>
      <c r="Y3329" s="2">
        <v>263005000</v>
      </c>
      <c r="Z3329" s="2">
        <v>263209000</v>
      </c>
      <c r="AA3329" s="2">
        <v>263821000</v>
      </c>
      <c r="AB3329" s="2">
        <v>263821000</v>
      </c>
      <c r="AC3329" s="2">
        <v>264025000</v>
      </c>
      <c r="AD3329" s="2">
        <v>263413000</v>
      </c>
      <c r="AE3329" s="2">
        <v>262394000</v>
      </c>
      <c r="AF3329" s="2">
        <v>262801000</v>
      </c>
    </row>
    <row r="3330" spans="1:32">
      <c r="A3330" t="s">
        <v>8934</v>
      </c>
      <c r="B3330" t="s">
        <v>19</v>
      </c>
      <c r="C3330" s="2">
        <v>17585600</v>
      </c>
      <c r="D3330" s="2">
        <v>17657900</v>
      </c>
      <c r="E3330" s="2">
        <v>27455000</v>
      </c>
      <c r="F3330" s="2">
        <v>21906200</v>
      </c>
      <c r="G3330" s="2">
        <v>20475600</v>
      </c>
      <c r="H3330" s="2">
        <v>18626000</v>
      </c>
      <c r="I3330" s="2">
        <v>17513400</v>
      </c>
      <c r="J3330" s="2">
        <v>16921000</v>
      </c>
      <c r="K3330" s="2">
        <v>16921000</v>
      </c>
      <c r="L3330" s="2">
        <v>16993200</v>
      </c>
      <c r="M3330" s="2">
        <v>17108800</v>
      </c>
      <c r="N3330" s="2">
        <v>17253300</v>
      </c>
      <c r="O3330" s="2">
        <v>17527800</v>
      </c>
      <c r="P3330" s="2">
        <v>17759000</v>
      </c>
      <c r="Q3330" s="2">
        <v>17946900</v>
      </c>
      <c r="R3330" s="2">
        <v>17961400</v>
      </c>
      <c r="S3330" s="2">
        <v>18033600</v>
      </c>
      <c r="T3330" s="2">
        <v>18293700</v>
      </c>
      <c r="U3330" s="2">
        <v>18207000</v>
      </c>
      <c r="V3330" s="2">
        <v>18467100</v>
      </c>
      <c r="W3330" s="2">
        <v>18626000</v>
      </c>
      <c r="X3330" s="2">
        <v>18712800</v>
      </c>
      <c r="Y3330" s="2">
        <v>18640500</v>
      </c>
      <c r="Z3330" s="2">
        <v>18655000</v>
      </c>
      <c r="AA3330" s="2">
        <v>18698300</v>
      </c>
      <c r="AB3330" s="2">
        <v>18698300</v>
      </c>
      <c r="AC3330" s="2">
        <v>18712800</v>
      </c>
      <c r="AD3330" s="2">
        <v>18669400</v>
      </c>
      <c r="AE3330" s="2">
        <v>18597200</v>
      </c>
      <c r="AF3330" s="2">
        <v>18626000</v>
      </c>
    </row>
    <row r="3331" spans="1:32">
      <c r="A3331" t="s">
        <v>8935</v>
      </c>
      <c r="B3331" t="s">
        <v>19</v>
      </c>
      <c r="C3331" s="2">
        <v>15772300</v>
      </c>
      <c r="D3331" s="2">
        <v>15837100</v>
      </c>
      <c r="E3331" s="2">
        <v>24624000</v>
      </c>
      <c r="F3331" s="2">
        <v>19647400</v>
      </c>
      <c r="G3331" s="2">
        <v>18364300</v>
      </c>
      <c r="H3331" s="2">
        <v>16705400</v>
      </c>
      <c r="I3331" s="2">
        <v>15707500</v>
      </c>
      <c r="J3331" s="2">
        <v>15176200</v>
      </c>
      <c r="K3331" s="2">
        <v>15176200</v>
      </c>
      <c r="L3331" s="2">
        <v>15241000</v>
      </c>
      <c r="M3331" s="2">
        <v>15344600</v>
      </c>
      <c r="N3331" s="2">
        <v>15474200</v>
      </c>
      <c r="O3331" s="2">
        <v>15720500</v>
      </c>
      <c r="P3331" s="2">
        <v>15927800</v>
      </c>
      <c r="Q3331" s="2">
        <v>16096300</v>
      </c>
      <c r="R3331" s="2">
        <v>16109300</v>
      </c>
      <c r="S3331" s="2">
        <v>16174100</v>
      </c>
      <c r="T3331" s="2">
        <v>16407400</v>
      </c>
      <c r="U3331" s="2">
        <v>16329600</v>
      </c>
      <c r="V3331" s="2">
        <v>16562900</v>
      </c>
      <c r="W3331" s="2">
        <v>16705400</v>
      </c>
      <c r="X3331" s="2">
        <v>16783200</v>
      </c>
      <c r="Y3331" s="2">
        <v>16718400</v>
      </c>
      <c r="Z3331" s="2">
        <v>16731400</v>
      </c>
      <c r="AA3331" s="2">
        <v>16770200</v>
      </c>
      <c r="AB3331" s="2">
        <v>16770200</v>
      </c>
      <c r="AC3331" s="2">
        <v>16783200</v>
      </c>
      <c r="AD3331" s="2">
        <v>16744300</v>
      </c>
      <c r="AE3331" s="2">
        <v>16679500</v>
      </c>
      <c r="AF3331" s="2">
        <v>16705400</v>
      </c>
    </row>
    <row r="3332" spans="1:32">
      <c r="A3332" t="s">
        <v>8936</v>
      </c>
      <c r="B3332" t="s">
        <v>19</v>
      </c>
      <c r="C3332" s="2">
        <v>40915500</v>
      </c>
      <c r="D3332" s="2">
        <v>41083600</v>
      </c>
      <c r="E3332" s="2">
        <v>63878000</v>
      </c>
      <c r="F3332" s="2">
        <v>50967900</v>
      </c>
      <c r="G3332" s="2">
        <v>47639500</v>
      </c>
      <c r="H3332" s="2">
        <v>43336200</v>
      </c>
      <c r="I3332" s="2">
        <v>40747400</v>
      </c>
      <c r="J3332" s="2">
        <v>39369000</v>
      </c>
      <c r="K3332" s="2">
        <v>39369000</v>
      </c>
      <c r="L3332" s="2">
        <v>39537100</v>
      </c>
      <c r="M3332" s="2">
        <v>39806100</v>
      </c>
      <c r="N3332" s="2">
        <v>40142300</v>
      </c>
      <c r="O3332" s="2">
        <v>40781100</v>
      </c>
      <c r="P3332" s="2">
        <v>41319000</v>
      </c>
      <c r="Q3332" s="2">
        <v>41756000</v>
      </c>
      <c r="R3332" s="2">
        <v>41789700</v>
      </c>
      <c r="S3332" s="2">
        <v>41957800</v>
      </c>
      <c r="T3332" s="2">
        <v>42562900</v>
      </c>
      <c r="U3332" s="2">
        <v>42361200</v>
      </c>
      <c r="V3332" s="2">
        <v>42966400</v>
      </c>
      <c r="W3332" s="2">
        <v>43336200</v>
      </c>
      <c r="X3332" s="2">
        <v>43537900</v>
      </c>
      <c r="Y3332" s="2">
        <v>43369800</v>
      </c>
      <c r="Z3332" s="2">
        <v>43403400</v>
      </c>
      <c r="AA3332" s="2">
        <v>43504300</v>
      </c>
      <c r="AB3332" s="2">
        <v>43504300</v>
      </c>
      <c r="AC3332" s="2">
        <v>43537900</v>
      </c>
      <c r="AD3332" s="2">
        <v>43437000</v>
      </c>
      <c r="AE3332" s="2">
        <v>43268900</v>
      </c>
      <c r="AF3332" s="2">
        <v>43336200</v>
      </c>
    </row>
    <row r="3333" spans="1:32">
      <c r="A3333" t="s">
        <v>8937</v>
      </c>
      <c r="B3333" t="s">
        <v>19</v>
      </c>
      <c r="C3333" s="2">
        <v>4125630</v>
      </c>
      <c r="D3333" s="2">
        <v>4142580</v>
      </c>
      <c r="E3333" s="2">
        <v>6441000</v>
      </c>
      <c r="F3333" s="2">
        <v>5139240</v>
      </c>
      <c r="G3333" s="2">
        <v>4803630</v>
      </c>
      <c r="H3333" s="2">
        <v>4369710</v>
      </c>
      <c r="I3333" s="2">
        <v>4108680</v>
      </c>
      <c r="J3333" s="2">
        <v>3969690</v>
      </c>
      <c r="K3333" s="2">
        <v>3969690</v>
      </c>
      <c r="L3333" s="2">
        <v>3986640</v>
      </c>
      <c r="M3333" s="2">
        <v>4013760</v>
      </c>
      <c r="N3333" s="2">
        <v>4047660</v>
      </c>
      <c r="O3333" s="2">
        <v>4112070</v>
      </c>
      <c r="P3333" s="2">
        <v>4166310</v>
      </c>
      <c r="Q3333" s="2">
        <v>4210380</v>
      </c>
      <c r="R3333" s="2">
        <v>4213770</v>
      </c>
      <c r="S3333" s="2">
        <v>4230720</v>
      </c>
      <c r="T3333" s="2">
        <v>4291740</v>
      </c>
      <c r="U3333" s="2">
        <v>4271400</v>
      </c>
      <c r="V3333" s="2">
        <v>4332420</v>
      </c>
      <c r="W3333" s="2">
        <v>4369710</v>
      </c>
      <c r="X3333" s="2">
        <v>4390050</v>
      </c>
      <c r="Y3333" s="2">
        <v>4373100</v>
      </c>
      <c r="Z3333" s="2">
        <v>4376490</v>
      </c>
      <c r="AA3333" s="2">
        <v>4386660</v>
      </c>
      <c r="AB3333" s="2">
        <v>4386660</v>
      </c>
      <c r="AC3333" s="2">
        <v>4390050</v>
      </c>
      <c r="AD3333" s="2">
        <v>4379880</v>
      </c>
      <c r="AE3333" s="2">
        <v>4362930</v>
      </c>
      <c r="AF3333" s="2">
        <v>4369710</v>
      </c>
    </row>
    <row r="3334" spans="1:32">
      <c r="A3334" t="s">
        <v>8938</v>
      </c>
      <c r="B3334" t="s">
        <v>19</v>
      </c>
      <c r="C3334" s="2">
        <v>2713910</v>
      </c>
      <c r="D3334" s="2">
        <v>2725060</v>
      </c>
      <c r="E3334" s="2">
        <v>4237000</v>
      </c>
      <c r="F3334" s="2">
        <v>3380680</v>
      </c>
      <c r="G3334" s="2">
        <v>3159910</v>
      </c>
      <c r="H3334" s="2">
        <v>2874470</v>
      </c>
      <c r="I3334" s="2">
        <v>2702760</v>
      </c>
      <c r="J3334" s="2">
        <v>2611330</v>
      </c>
      <c r="K3334" s="2">
        <v>2611330</v>
      </c>
      <c r="L3334" s="2">
        <v>2622480</v>
      </c>
      <c r="M3334" s="2">
        <v>2640320</v>
      </c>
      <c r="N3334" s="2">
        <v>2662620</v>
      </c>
      <c r="O3334" s="2">
        <v>2704990</v>
      </c>
      <c r="P3334" s="2">
        <v>2740670</v>
      </c>
      <c r="Q3334" s="2">
        <v>2769660</v>
      </c>
      <c r="R3334" s="2">
        <v>2771890</v>
      </c>
      <c r="S3334" s="2">
        <v>2783040</v>
      </c>
      <c r="T3334" s="2">
        <v>2823180</v>
      </c>
      <c r="U3334" s="2">
        <v>2809800</v>
      </c>
      <c r="V3334" s="2">
        <v>2849940</v>
      </c>
      <c r="W3334" s="2">
        <v>2874470</v>
      </c>
      <c r="X3334" s="2">
        <v>2887850</v>
      </c>
      <c r="Y3334" s="2">
        <v>2876700</v>
      </c>
      <c r="Z3334" s="2">
        <v>2878930</v>
      </c>
      <c r="AA3334" s="2">
        <v>2885620</v>
      </c>
      <c r="AB3334" s="2">
        <v>2885620</v>
      </c>
      <c r="AC3334" s="2">
        <v>2887850</v>
      </c>
      <c r="AD3334" s="2">
        <v>2881160</v>
      </c>
      <c r="AE3334" s="2">
        <v>2870010</v>
      </c>
      <c r="AF3334" s="2">
        <v>2874470</v>
      </c>
    </row>
    <row r="3335" spans="1:32">
      <c r="A3335" t="s">
        <v>8939</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8940</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8941</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8942</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8943</v>
      </c>
      <c r="B3339" t="s">
        <v>19</v>
      </c>
      <c r="C3339" s="2">
        <v>6556850</v>
      </c>
      <c r="D3339" s="2">
        <v>6584710</v>
      </c>
      <c r="E3339" s="2">
        <v>11021400</v>
      </c>
      <c r="F3339" s="2">
        <v>8571130</v>
      </c>
      <c r="G3339" s="2">
        <v>7892740</v>
      </c>
      <c r="H3339" s="2">
        <v>7010970</v>
      </c>
      <c r="I3339" s="2">
        <v>6460730</v>
      </c>
      <c r="J3339" s="2">
        <v>6138950</v>
      </c>
      <c r="K3339" s="2">
        <v>6148700</v>
      </c>
      <c r="L3339" s="2">
        <v>6183530</v>
      </c>
      <c r="M3339" s="2">
        <v>6246210</v>
      </c>
      <c r="N3339" s="2">
        <v>6322830</v>
      </c>
      <c r="O3339" s="2">
        <v>6452380</v>
      </c>
      <c r="P3339" s="2">
        <v>6547100</v>
      </c>
      <c r="Q3339" s="2">
        <v>6618140</v>
      </c>
      <c r="R3339" s="2">
        <v>6612570</v>
      </c>
      <c r="S3339" s="2">
        <v>6630680</v>
      </c>
      <c r="T3339" s="2">
        <v>6726800</v>
      </c>
      <c r="U3339" s="2">
        <v>6665500</v>
      </c>
      <c r="V3339" s="2">
        <v>6772770</v>
      </c>
      <c r="W3339" s="2">
        <v>6832660</v>
      </c>
      <c r="X3339" s="2">
        <v>6852170</v>
      </c>
      <c r="Y3339" s="2">
        <v>6799230</v>
      </c>
      <c r="Z3339" s="2">
        <v>6782520</v>
      </c>
      <c r="AA3339" s="2">
        <v>6782520</v>
      </c>
      <c r="AB3339" s="2">
        <v>6767190</v>
      </c>
      <c r="AC3339" s="2">
        <v>6749080</v>
      </c>
      <c r="AD3339" s="2">
        <v>6710080</v>
      </c>
      <c r="AE3339" s="2">
        <v>6658540</v>
      </c>
      <c r="AF3339" s="2">
        <v>6652970</v>
      </c>
    </row>
    <row r="3340" spans="1:32">
      <c r="A3340" t="s">
        <v>8944</v>
      </c>
      <c r="B3340" t="s">
        <v>19</v>
      </c>
      <c r="C3340" s="2">
        <v>32313600</v>
      </c>
      <c r="D3340" s="2">
        <v>32450900</v>
      </c>
      <c r="E3340" s="2">
        <v>54315900</v>
      </c>
      <c r="F3340" s="2">
        <v>42240300</v>
      </c>
      <c r="G3340" s="2">
        <v>38897100</v>
      </c>
      <c r="H3340" s="2">
        <v>34551500</v>
      </c>
      <c r="I3340" s="2">
        <v>31839900</v>
      </c>
      <c r="J3340" s="2">
        <v>30254100</v>
      </c>
      <c r="K3340" s="2">
        <v>30302100</v>
      </c>
      <c r="L3340" s="2">
        <v>30473700</v>
      </c>
      <c r="M3340" s="2">
        <v>30782700</v>
      </c>
      <c r="N3340" s="2">
        <v>31160200</v>
      </c>
      <c r="O3340" s="2">
        <v>31798700</v>
      </c>
      <c r="P3340" s="2">
        <v>32265500</v>
      </c>
      <c r="Q3340" s="2">
        <v>32615600</v>
      </c>
      <c r="R3340" s="2">
        <v>32588200</v>
      </c>
      <c r="S3340" s="2">
        <v>32677400</v>
      </c>
      <c r="T3340" s="2">
        <v>33151100</v>
      </c>
      <c r="U3340" s="2">
        <v>32849000</v>
      </c>
      <c r="V3340" s="2">
        <v>33377600</v>
      </c>
      <c r="W3340" s="2">
        <v>33672800</v>
      </c>
      <c r="X3340" s="2">
        <v>33768900</v>
      </c>
      <c r="Y3340" s="2">
        <v>33508100</v>
      </c>
      <c r="Z3340" s="2">
        <v>33425700</v>
      </c>
      <c r="AA3340" s="2">
        <v>33425700</v>
      </c>
      <c r="AB3340" s="2">
        <v>33350200</v>
      </c>
      <c r="AC3340" s="2">
        <v>33260900</v>
      </c>
      <c r="AD3340" s="2">
        <v>33068700</v>
      </c>
      <c r="AE3340" s="2">
        <v>32814700</v>
      </c>
      <c r="AF3340" s="2">
        <v>32787200</v>
      </c>
    </row>
    <row r="3341" spans="1:32">
      <c r="A3341" t="s">
        <v>8945</v>
      </c>
      <c r="B3341" t="s">
        <v>19</v>
      </c>
      <c r="C3341" s="2">
        <v>95966300</v>
      </c>
      <c r="D3341" s="2">
        <v>96374100</v>
      </c>
      <c r="E3341" s="2">
        <v>161310000</v>
      </c>
      <c r="F3341" s="2">
        <v>125447000</v>
      </c>
      <c r="G3341" s="2">
        <v>115518000</v>
      </c>
      <c r="H3341" s="2">
        <v>102613000</v>
      </c>
      <c r="I3341" s="2">
        <v>94559500</v>
      </c>
      <c r="J3341" s="2">
        <v>89849900</v>
      </c>
      <c r="K3341" s="2">
        <v>89992600</v>
      </c>
      <c r="L3341" s="2">
        <v>90502300</v>
      </c>
      <c r="M3341" s="2">
        <v>91419800</v>
      </c>
      <c r="N3341" s="2">
        <v>92541100</v>
      </c>
      <c r="O3341" s="2">
        <v>94437200</v>
      </c>
      <c r="P3341" s="2">
        <v>95823600</v>
      </c>
      <c r="Q3341" s="2">
        <v>96863400</v>
      </c>
      <c r="R3341" s="2">
        <v>96781800</v>
      </c>
      <c r="S3341" s="2">
        <v>97046900</v>
      </c>
      <c r="T3341" s="2">
        <v>98453700</v>
      </c>
      <c r="U3341" s="2">
        <v>97556600</v>
      </c>
      <c r="V3341" s="2">
        <v>99126500</v>
      </c>
      <c r="W3341" s="2">
        <v>100003000</v>
      </c>
      <c r="X3341" s="2">
        <v>100289000</v>
      </c>
      <c r="Y3341" s="2">
        <v>99513800</v>
      </c>
      <c r="Z3341" s="2">
        <v>99269200</v>
      </c>
      <c r="AA3341" s="2">
        <v>99269200</v>
      </c>
      <c r="AB3341" s="2">
        <v>99044900</v>
      </c>
      <c r="AC3341" s="2">
        <v>98779900</v>
      </c>
      <c r="AD3341" s="2">
        <v>98209000</v>
      </c>
      <c r="AE3341" s="2">
        <v>97454600</v>
      </c>
      <c r="AF3341" s="2">
        <v>97373100</v>
      </c>
    </row>
    <row r="3342" spans="1:32">
      <c r="A3342" t="s">
        <v>8946</v>
      </c>
      <c r="B3342" t="s">
        <v>19</v>
      </c>
      <c r="C3342" s="2">
        <v>6801610</v>
      </c>
      <c r="D3342" s="2">
        <v>6830510</v>
      </c>
      <c r="E3342" s="2">
        <v>11432800</v>
      </c>
      <c r="F3342" s="2">
        <v>8891080</v>
      </c>
      <c r="G3342" s="2">
        <v>8187370</v>
      </c>
      <c r="H3342" s="2">
        <v>7272680</v>
      </c>
      <c r="I3342" s="2">
        <v>6701910</v>
      </c>
      <c r="J3342" s="2">
        <v>6368110</v>
      </c>
      <c r="K3342" s="2">
        <v>6378230</v>
      </c>
      <c r="L3342" s="2">
        <v>6414350</v>
      </c>
      <c r="M3342" s="2">
        <v>6479380</v>
      </c>
      <c r="N3342" s="2">
        <v>6558850</v>
      </c>
      <c r="O3342" s="2">
        <v>6693240</v>
      </c>
      <c r="P3342" s="2">
        <v>6791500</v>
      </c>
      <c r="Q3342" s="2">
        <v>6865190</v>
      </c>
      <c r="R3342" s="2">
        <v>6859410</v>
      </c>
      <c r="S3342" s="2">
        <v>6878200</v>
      </c>
      <c r="T3342" s="2">
        <v>6977900</v>
      </c>
      <c r="U3342" s="2">
        <v>6914320</v>
      </c>
      <c r="V3342" s="2">
        <v>7025590</v>
      </c>
      <c r="W3342" s="2">
        <v>7087720</v>
      </c>
      <c r="X3342" s="2">
        <v>7107950</v>
      </c>
      <c r="Y3342" s="2">
        <v>7053040</v>
      </c>
      <c r="Z3342" s="2">
        <v>7035700</v>
      </c>
      <c r="AA3342" s="2">
        <v>7035700</v>
      </c>
      <c r="AB3342" s="2">
        <v>7019810</v>
      </c>
      <c r="AC3342" s="2">
        <v>7001020</v>
      </c>
      <c r="AD3342" s="2">
        <v>6960560</v>
      </c>
      <c r="AE3342" s="2">
        <v>6907100</v>
      </c>
      <c r="AF3342" s="2">
        <v>6901320</v>
      </c>
    </row>
    <row r="3343" spans="1:32">
      <c r="A3343" t="s">
        <v>8947</v>
      </c>
      <c r="B3343" t="s">
        <v>19</v>
      </c>
      <c r="C3343" s="2">
        <v>6100270</v>
      </c>
      <c r="D3343" s="2">
        <v>6126190</v>
      </c>
      <c r="E3343" s="2">
        <v>10254000</v>
      </c>
      <c r="F3343" s="2">
        <v>7974290</v>
      </c>
      <c r="G3343" s="2">
        <v>7343140</v>
      </c>
      <c r="H3343" s="2">
        <v>6522770</v>
      </c>
      <c r="I3343" s="2">
        <v>6010850</v>
      </c>
      <c r="J3343" s="2">
        <v>5711470</v>
      </c>
      <c r="K3343" s="2">
        <v>5720540</v>
      </c>
      <c r="L3343" s="2">
        <v>5752940</v>
      </c>
      <c r="M3343" s="2">
        <v>5811260</v>
      </c>
      <c r="N3343" s="2">
        <v>5882540</v>
      </c>
      <c r="O3343" s="2">
        <v>6003070</v>
      </c>
      <c r="P3343" s="2">
        <v>6091200</v>
      </c>
      <c r="Q3343" s="2">
        <v>6157300</v>
      </c>
      <c r="R3343" s="2">
        <v>6152110</v>
      </c>
      <c r="S3343" s="2">
        <v>6168960</v>
      </c>
      <c r="T3343" s="2">
        <v>6258380</v>
      </c>
      <c r="U3343" s="2">
        <v>6201360</v>
      </c>
      <c r="V3343" s="2">
        <v>6301150</v>
      </c>
      <c r="W3343" s="2">
        <v>6356880</v>
      </c>
      <c r="X3343" s="2">
        <v>6375020</v>
      </c>
      <c r="Y3343" s="2">
        <v>6325780</v>
      </c>
      <c r="Z3343" s="2">
        <v>6310220</v>
      </c>
      <c r="AA3343" s="2">
        <v>6310220</v>
      </c>
      <c r="AB3343" s="2">
        <v>6295970</v>
      </c>
      <c r="AC3343" s="2">
        <v>6279120</v>
      </c>
      <c r="AD3343" s="2">
        <v>6242830</v>
      </c>
      <c r="AE3343" s="2">
        <v>6194880</v>
      </c>
      <c r="AF3343" s="2">
        <v>6189700</v>
      </c>
    </row>
    <row r="3344" spans="1:32">
      <c r="A3344" t="s">
        <v>8948</v>
      </c>
      <c r="B3344" t="s">
        <v>19</v>
      </c>
      <c r="C3344" s="2">
        <v>15824900</v>
      </c>
      <c r="D3344" s="2">
        <v>15892200</v>
      </c>
      <c r="E3344" s="2">
        <v>26600100</v>
      </c>
      <c r="F3344" s="2">
        <v>20686400</v>
      </c>
      <c r="G3344" s="2">
        <v>19049100</v>
      </c>
      <c r="H3344" s="2">
        <v>16920900</v>
      </c>
      <c r="I3344" s="2">
        <v>15593000</v>
      </c>
      <c r="J3344" s="2">
        <v>14816300</v>
      </c>
      <c r="K3344" s="2">
        <v>14839900</v>
      </c>
      <c r="L3344" s="2">
        <v>14923900</v>
      </c>
      <c r="M3344" s="2">
        <v>15075200</v>
      </c>
      <c r="N3344" s="2">
        <v>15260100</v>
      </c>
      <c r="O3344" s="2">
        <v>15572800</v>
      </c>
      <c r="P3344" s="2">
        <v>15801400</v>
      </c>
      <c r="Q3344" s="2">
        <v>15972900</v>
      </c>
      <c r="R3344" s="2">
        <v>15959400</v>
      </c>
      <c r="S3344" s="2">
        <v>16003100</v>
      </c>
      <c r="T3344" s="2">
        <v>16235100</v>
      </c>
      <c r="U3344" s="2">
        <v>16087200</v>
      </c>
      <c r="V3344" s="2">
        <v>16346000</v>
      </c>
      <c r="W3344" s="2">
        <v>16490600</v>
      </c>
      <c r="X3344" s="2">
        <v>16537700</v>
      </c>
      <c r="Y3344" s="2">
        <v>16409900</v>
      </c>
      <c r="Z3344" s="2">
        <v>16369600</v>
      </c>
      <c r="AA3344" s="2">
        <v>16369600</v>
      </c>
      <c r="AB3344" s="2">
        <v>16332600</v>
      </c>
      <c r="AC3344" s="2">
        <v>16288900</v>
      </c>
      <c r="AD3344" s="2">
        <v>16194800</v>
      </c>
      <c r="AE3344" s="2">
        <v>16070400</v>
      </c>
      <c r="AF3344" s="2">
        <v>16056900</v>
      </c>
    </row>
    <row r="3345" spans="1:32">
      <c r="A3345" t="s">
        <v>8949</v>
      </c>
      <c r="B3345" t="s">
        <v>19</v>
      </c>
      <c r="C3345" s="2">
        <v>1595670</v>
      </c>
      <c r="D3345" s="2">
        <v>1602450</v>
      </c>
      <c r="E3345" s="2">
        <v>2682170</v>
      </c>
      <c r="F3345" s="2">
        <v>2085870</v>
      </c>
      <c r="G3345" s="2">
        <v>1920770</v>
      </c>
      <c r="H3345" s="2">
        <v>1706190</v>
      </c>
      <c r="I3345" s="2">
        <v>1572280</v>
      </c>
      <c r="J3345" s="2">
        <v>1493970</v>
      </c>
      <c r="K3345" s="2">
        <v>1496350</v>
      </c>
      <c r="L3345" s="2">
        <v>1504820</v>
      </c>
      <c r="M3345" s="2">
        <v>1520080</v>
      </c>
      <c r="N3345" s="2">
        <v>1538720</v>
      </c>
      <c r="O3345" s="2">
        <v>1570250</v>
      </c>
      <c r="P3345" s="2">
        <v>1593300</v>
      </c>
      <c r="Q3345" s="2">
        <v>1610590</v>
      </c>
      <c r="R3345" s="2">
        <v>1609230</v>
      </c>
      <c r="S3345" s="2">
        <v>1613640</v>
      </c>
      <c r="T3345" s="2">
        <v>1637030</v>
      </c>
      <c r="U3345" s="2">
        <v>1622110</v>
      </c>
      <c r="V3345" s="2">
        <v>1648220</v>
      </c>
      <c r="W3345" s="2">
        <v>1662790</v>
      </c>
      <c r="X3345" s="2">
        <v>1667540</v>
      </c>
      <c r="Y3345" s="2">
        <v>1654660</v>
      </c>
      <c r="Z3345" s="2">
        <v>1650590</v>
      </c>
      <c r="AA3345" s="2">
        <v>1650590</v>
      </c>
      <c r="AB3345" s="2">
        <v>1646860</v>
      </c>
      <c r="AC3345" s="2">
        <v>1642450</v>
      </c>
      <c r="AD3345" s="2">
        <v>1632960</v>
      </c>
      <c r="AE3345" s="2">
        <v>1620420</v>
      </c>
      <c r="AF3345" s="2">
        <v>1619060</v>
      </c>
    </row>
    <row r="3346" spans="1:32">
      <c r="A3346" t="s">
        <v>8950</v>
      </c>
      <c r="B3346" t="s">
        <v>19</v>
      </c>
      <c r="C3346" s="2">
        <v>1049660</v>
      </c>
      <c r="D3346" s="2">
        <v>1054120</v>
      </c>
      <c r="E3346" s="2">
        <v>1764380</v>
      </c>
      <c r="F3346" s="2">
        <v>1372120</v>
      </c>
      <c r="G3346" s="2">
        <v>1263520</v>
      </c>
      <c r="H3346" s="2">
        <v>1122360</v>
      </c>
      <c r="I3346" s="2">
        <v>1034270</v>
      </c>
      <c r="J3346">
        <v>982761</v>
      </c>
      <c r="K3346">
        <v>984322</v>
      </c>
      <c r="L3346">
        <v>989897</v>
      </c>
      <c r="M3346">
        <v>999932</v>
      </c>
      <c r="N3346" s="2">
        <v>1012200</v>
      </c>
      <c r="O3346" s="2">
        <v>1032940</v>
      </c>
      <c r="P3346" s="2">
        <v>1048100</v>
      </c>
      <c r="Q3346" s="2">
        <v>1059470</v>
      </c>
      <c r="R3346" s="2">
        <v>1058580</v>
      </c>
      <c r="S3346" s="2">
        <v>1061480</v>
      </c>
      <c r="T3346" s="2">
        <v>1076870</v>
      </c>
      <c r="U3346" s="2">
        <v>1067050</v>
      </c>
      <c r="V3346" s="2">
        <v>1084230</v>
      </c>
      <c r="W3346" s="2">
        <v>1093810</v>
      </c>
      <c r="X3346" s="2">
        <v>1096940</v>
      </c>
      <c r="Y3346" s="2">
        <v>1088460</v>
      </c>
      <c r="Z3346" s="2">
        <v>1085790</v>
      </c>
      <c r="AA3346" s="2">
        <v>1085790</v>
      </c>
      <c r="AB3346" s="2">
        <v>1083330</v>
      </c>
      <c r="AC3346" s="2">
        <v>1080430</v>
      </c>
      <c r="AD3346" s="2">
        <v>1074190</v>
      </c>
      <c r="AE3346" s="2">
        <v>1065940</v>
      </c>
      <c r="AF3346" s="2">
        <v>1065050</v>
      </c>
    </row>
    <row r="3347" spans="1:32">
      <c r="A3347" t="s">
        <v>8951</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8952</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8953</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8954</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8955</v>
      </c>
      <c r="B3351" t="s">
        <v>19</v>
      </c>
      <c r="C3351" s="2">
        <v>9002960</v>
      </c>
      <c r="D3351" s="2">
        <v>9039180</v>
      </c>
      <c r="E3351" s="2">
        <v>7642000</v>
      </c>
      <c r="F3351" s="2">
        <v>7073650</v>
      </c>
      <c r="G3351" s="2">
        <v>7559810</v>
      </c>
      <c r="H3351" s="2">
        <v>7954030</v>
      </c>
      <c r="I3351" s="2">
        <v>8518200</v>
      </c>
      <c r="J3351" s="2">
        <v>9083750</v>
      </c>
      <c r="K3351" s="2">
        <v>9217480</v>
      </c>
      <c r="L3351" s="2">
        <v>9196590</v>
      </c>
      <c r="M3351" s="2">
        <v>9230020</v>
      </c>
      <c r="N3351" s="2">
        <v>9310810</v>
      </c>
      <c r="O3351" s="2">
        <v>9334490</v>
      </c>
      <c r="P3351" s="2">
        <v>9316380</v>
      </c>
      <c r="Q3351" s="2">
        <v>9193800</v>
      </c>
      <c r="R3351" s="2">
        <v>8954200</v>
      </c>
      <c r="S3351" s="2">
        <v>8993210</v>
      </c>
      <c r="T3351" s="2">
        <v>9029430</v>
      </c>
      <c r="U3351" s="2">
        <v>9085150</v>
      </c>
      <c r="V3351" s="2">
        <v>9213300</v>
      </c>
      <c r="W3351" s="2">
        <v>9390210</v>
      </c>
      <c r="X3351" s="2">
        <v>9549020</v>
      </c>
      <c r="Y3351" s="2">
        <v>9518370</v>
      </c>
      <c r="Z3351" s="2">
        <v>9547620</v>
      </c>
      <c r="AA3351" s="2">
        <v>9613090</v>
      </c>
      <c r="AB3351" s="2">
        <v>9714780</v>
      </c>
      <c r="AC3351" s="2">
        <v>9873580</v>
      </c>
      <c r="AD3351" s="2">
        <v>9989200</v>
      </c>
      <c r="AE3351" s="2">
        <v>10050500</v>
      </c>
      <c r="AF3351" s="2">
        <v>10180000</v>
      </c>
    </row>
    <row r="3352" spans="1:32">
      <c r="A3352" t="s">
        <v>8956</v>
      </c>
      <c r="B3352" t="s">
        <v>19</v>
      </c>
      <c r="C3352" s="2">
        <v>44368500</v>
      </c>
      <c r="D3352" s="2">
        <v>44547000</v>
      </c>
      <c r="E3352" s="2">
        <v>37661400</v>
      </c>
      <c r="F3352" s="2">
        <v>34860500</v>
      </c>
      <c r="G3352" s="2">
        <v>37256400</v>
      </c>
      <c r="H3352" s="2">
        <v>39199200</v>
      </c>
      <c r="I3352" s="2">
        <v>41979500</v>
      </c>
      <c r="J3352" s="2">
        <v>44766700</v>
      </c>
      <c r="K3352" s="2">
        <v>45425700</v>
      </c>
      <c r="L3352" s="2">
        <v>45322700</v>
      </c>
      <c r="M3352" s="2">
        <v>45487500</v>
      </c>
      <c r="N3352" s="2">
        <v>45885700</v>
      </c>
      <c r="O3352" s="2">
        <v>46002400</v>
      </c>
      <c r="P3352" s="2">
        <v>45913100</v>
      </c>
      <c r="Q3352" s="2">
        <v>45309000</v>
      </c>
      <c r="R3352" s="2">
        <v>44128200</v>
      </c>
      <c r="S3352" s="2">
        <v>44320400</v>
      </c>
      <c r="T3352" s="2">
        <v>44498900</v>
      </c>
      <c r="U3352" s="2">
        <v>44773500</v>
      </c>
      <c r="V3352" s="2">
        <v>45405100</v>
      </c>
      <c r="W3352" s="2">
        <v>46277000</v>
      </c>
      <c r="X3352" s="2">
        <v>47059600</v>
      </c>
      <c r="Y3352" s="2">
        <v>46908500</v>
      </c>
      <c r="Z3352" s="2">
        <v>47052700</v>
      </c>
      <c r="AA3352" s="2">
        <v>47375400</v>
      </c>
      <c r="AB3352" s="2">
        <v>47876500</v>
      </c>
      <c r="AC3352" s="2">
        <v>48659100</v>
      </c>
      <c r="AD3352" s="2">
        <v>49228900</v>
      </c>
      <c r="AE3352" s="2">
        <v>49531000</v>
      </c>
      <c r="AF3352" s="2">
        <v>50169400</v>
      </c>
    </row>
    <row r="3353" spans="1:32">
      <c r="A3353" t="s">
        <v>8957</v>
      </c>
      <c r="B3353" t="s">
        <v>19</v>
      </c>
      <c r="C3353" s="2">
        <v>131768000</v>
      </c>
      <c r="D3353" s="2">
        <v>132298000</v>
      </c>
      <c r="E3353" s="2">
        <v>111849000</v>
      </c>
      <c r="F3353" s="2">
        <v>103530000</v>
      </c>
      <c r="G3353" s="2">
        <v>110646000</v>
      </c>
      <c r="H3353" s="2">
        <v>116415000</v>
      </c>
      <c r="I3353" s="2">
        <v>124673000</v>
      </c>
      <c r="J3353" s="2">
        <v>132950000</v>
      </c>
      <c r="K3353" s="2">
        <v>134907000</v>
      </c>
      <c r="L3353" s="2">
        <v>134602000</v>
      </c>
      <c r="M3353" s="2">
        <v>135091000</v>
      </c>
      <c r="N3353" s="2">
        <v>136273000</v>
      </c>
      <c r="O3353" s="2">
        <v>136620000</v>
      </c>
      <c r="P3353" s="2">
        <v>136355000</v>
      </c>
      <c r="Q3353" s="2">
        <v>134561000</v>
      </c>
      <c r="R3353" s="2">
        <v>131054000</v>
      </c>
      <c r="S3353" s="2">
        <v>131625000</v>
      </c>
      <c r="T3353" s="2">
        <v>132155000</v>
      </c>
      <c r="U3353" s="2">
        <v>132971000</v>
      </c>
      <c r="V3353" s="2">
        <v>134846000</v>
      </c>
      <c r="W3353" s="2">
        <v>137436000</v>
      </c>
      <c r="X3353" s="2">
        <v>139760000</v>
      </c>
      <c r="Y3353" s="2">
        <v>139311000</v>
      </c>
      <c r="Z3353" s="2">
        <v>139739000</v>
      </c>
      <c r="AA3353" s="2">
        <v>140698000</v>
      </c>
      <c r="AB3353" s="2">
        <v>142186000</v>
      </c>
      <c r="AC3353" s="2">
        <v>144510000</v>
      </c>
      <c r="AD3353" s="2">
        <v>146202000</v>
      </c>
      <c r="AE3353" s="2">
        <v>147099000</v>
      </c>
      <c r="AF3353" s="2">
        <v>148996000</v>
      </c>
    </row>
    <row r="3354" spans="1:32">
      <c r="A3354" t="s">
        <v>8958</v>
      </c>
      <c r="B3354" t="s">
        <v>19</v>
      </c>
      <c r="C3354" s="2">
        <v>9339040</v>
      </c>
      <c r="D3354" s="2">
        <v>9376610</v>
      </c>
      <c r="E3354" s="2">
        <v>7927270</v>
      </c>
      <c r="F3354" s="2">
        <v>7337710</v>
      </c>
      <c r="G3354" s="2">
        <v>7842020</v>
      </c>
      <c r="H3354" s="2">
        <v>8250950</v>
      </c>
      <c r="I3354" s="2">
        <v>8836180</v>
      </c>
      <c r="J3354" s="2">
        <v>9422850</v>
      </c>
      <c r="K3354" s="2">
        <v>9561570</v>
      </c>
      <c r="L3354" s="2">
        <v>9539890</v>
      </c>
      <c r="M3354" s="2">
        <v>9574570</v>
      </c>
      <c r="N3354" s="2">
        <v>9658380</v>
      </c>
      <c r="O3354" s="2">
        <v>9682950</v>
      </c>
      <c r="P3354" s="2">
        <v>9664160</v>
      </c>
      <c r="Q3354" s="2">
        <v>9537000</v>
      </c>
      <c r="R3354" s="2">
        <v>9288460</v>
      </c>
      <c r="S3354" s="2">
        <v>9328920</v>
      </c>
      <c r="T3354" s="2">
        <v>9366490</v>
      </c>
      <c r="U3354" s="2">
        <v>9424290</v>
      </c>
      <c r="V3354" s="2">
        <v>9557230</v>
      </c>
      <c r="W3354" s="2">
        <v>9740750</v>
      </c>
      <c r="X3354" s="2">
        <v>9905480</v>
      </c>
      <c r="Y3354" s="2">
        <v>9873690</v>
      </c>
      <c r="Z3354" s="2">
        <v>9904030</v>
      </c>
      <c r="AA3354" s="2">
        <v>9971950</v>
      </c>
      <c r="AB3354" s="2">
        <v>10077400</v>
      </c>
      <c r="AC3354" s="2">
        <v>10242200</v>
      </c>
      <c r="AD3354" s="2">
        <v>10362100</v>
      </c>
      <c r="AE3354" s="2">
        <v>10425700</v>
      </c>
      <c r="AF3354" s="2">
        <v>10560100</v>
      </c>
    </row>
    <row r="3355" spans="1:32">
      <c r="A3355" t="s">
        <v>8959</v>
      </c>
      <c r="B3355" t="s">
        <v>19</v>
      </c>
      <c r="C3355" s="2">
        <v>8376050</v>
      </c>
      <c r="D3355" s="2">
        <v>8409740</v>
      </c>
      <c r="E3355" s="2">
        <v>7109860</v>
      </c>
      <c r="F3355" s="2">
        <v>6581090</v>
      </c>
      <c r="G3355" s="2">
        <v>7033390</v>
      </c>
      <c r="H3355" s="2">
        <v>7400160</v>
      </c>
      <c r="I3355" s="2">
        <v>7925040</v>
      </c>
      <c r="J3355" s="2">
        <v>8451220</v>
      </c>
      <c r="K3355" s="2">
        <v>8575630</v>
      </c>
      <c r="L3355" s="2">
        <v>8556190</v>
      </c>
      <c r="M3355" s="2">
        <v>8587300</v>
      </c>
      <c r="N3355" s="2">
        <v>8662460</v>
      </c>
      <c r="O3355" s="2">
        <v>8684500</v>
      </c>
      <c r="P3355" s="2">
        <v>8667650</v>
      </c>
      <c r="Q3355" s="2">
        <v>8553600</v>
      </c>
      <c r="R3355" s="2">
        <v>8330690</v>
      </c>
      <c r="S3355" s="2">
        <v>8366980</v>
      </c>
      <c r="T3355" s="2">
        <v>8400670</v>
      </c>
      <c r="U3355" s="2">
        <v>8452510</v>
      </c>
      <c r="V3355" s="2">
        <v>8571740</v>
      </c>
      <c r="W3355" s="2">
        <v>8736340</v>
      </c>
      <c r="X3355" s="2">
        <v>8884080</v>
      </c>
      <c r="Y3355" s="2">
        <v>8855570</v>
      </c>
      <c r="Z3355" s="2">
        <v>8882780</v>
      </c>
      <c r="AA3355" s="2">
        <v>8943700</v>
      </c>
      <c r="AB3355" s="2">
        <v>9038300</v>
      </c>
      <c r="AC3355" s="2">
        <v>9186050</v>
      </c>
      <c r="AD3355" s="2">
        <v>9293620</v>
      </c>
      <c r="AE3355" s="2">
        <v>9350640</v>
      </c>
      <c r="AF3355" s="2">
        <v>9471170</v>
      </c>
    </row>
    <row r="3356" spans="1:32">
      <c r="A3356" t="s">
        <v>8960</v>
      </c>
      <c r="B3356" t="s">
        <v>19</v>
      </c>
      <c r="C3356" s="2">
        <v>21728600</v>
      </c>
      <c r="D3356" s="2">
        <v>21816000</v>
      </c>
      <c r="E3356" s="2">
        <v>18443900</v>
      </c>
      <c r="F3356" s="2">
        <v>17072200</v>
      </c>
      <c r="G3356" s="2">
        <v>18245600</v>
      </c>
      <c r="H3356" s="2">
        <v>19197000</v>
      </c>
      <c r="I3356" s="2">
        <v>20558600</v>
      </c>
      <c r="J3356" s="2">
        <v>21923600</v>
      </c>
      <c r="K3356" s="2">
        <v>22246400</v>
      </c>
      <c r="L3356" s="2">
        <v>22195900</v>
      </c>
      <c r="M3356" s="2">
        <v>22276600</v>
      </c>
      <c r="N3356" s="2">
        <v>22471600</v>
      </c>
      <c r="O3356" s="2">
        <v>22528800</v>
      </c>
      <c r="P3356" s="2">
        <v>22485100</v>
      </c>
      <c r="Q3356" s="2">
        <v>22189200</v>
      </c>
      <c r="R3356" s="2">
        <v>21610900</v>
      </c>
      <c r="S3356" s="2">
        <v>21705100</v>
      </c>
      <c r="T3356" s="2">
        <v>21792500</v>
      </c>
      <c r="U3356" s="2">
        <v>21927000</v>
      </c>
      <c r="V3356" s="2">
        <v>22236300</v>
      </c>
      <c r="W3356" s="2">
        <v>22663200</v>
      </c>
      <c r="X3356" s="2">
        <v>23046500</v>
      </c>
      <c r="Y3356" s="2">
        <v>22972500</v>
      </c>
      <c r="Z3356" s="2">
        <v>23043100</v>
      </c>
      <c r="AA3356" s="2">
        <v>23201200</v>
      </c>
      <c r="AB3356" s="2">
        <v>23446600</v>
      </c>
      <c r="AC3356" s="2">
        <v>23829900</v>
      </c>
      <c r="AD3356" s="2">
        <v>24108900</v>
      </c>
      <c r="AE3356" s="2">
        <v>24256800</v>
      </c>
      <c r="AF3356" s="2">
        <v>24569500</v>
      </c>
    </row>
    <row r="3357" spans="1:32">
      <c r="A3357" t="s">
        <v>8961</v>
      </c>
      <c r="B3357" t="s">
        <v>19</v>
      </c>
      <c r="C3357" s="2">
        <v>2190960</v>
      </c>
      <c r="D3357" s="2">
        <v>2199770</v>
      </c>
      <c r="E3357" s="2">
        <v>1859750</v>
      </c>
      <c r="F3357" s="2">
        <v>1721440</v>
      </c>
      <c r="G3357" s="2">
        <v>1839750</v>
      </c>
      <c r="H3357" s="2">
        <v>1935690</v>
      </c>
      <c r="I3357" s="2">
        <v>2072990</v>
      </c>
      <c r="J3357" s="2">
        <v>2210620</v>
      </c>
      <c r="K3357" s="2">
        <v>2243160</v>
      </c>
      <c r="L3357" s="2">
        <v>2238080</v>
      </c>
      <c r="M3357" s="2">
        <v>2246210</v>
      </c>
      <c r="N3357" s="2">
        <v>2265880</v>
      </c>
      <c r="O3357" s="2">
        <v>2271640</v>
      </c>
      <c r="P3357" s="2">
        <v>2267230</v>
      </c>
      <c r="Q3357" s="2">
        <v>2237400</v>
      </c>
      <c r="R3357" s="2">
        <v>2179090</v>
      </c>
      <c r="S3357" s="2">
        <v>2188580</v>
      </c>
      <c r="T3357" s="2">
        <v>2197400</v>
      </c>
      <c r="U3357" s="2">
        <v>2210960</v>
      </c>
      <c r="V3357" s="2">
        <v>2242150</v>
      </c>
      <c r="W3357" s="2">
        <v>2285200</v>
      </c>
      <c r="X3357" s="2">
        <v>2323850</v>
      </c>
      <c r="Y3357" s="2">
        <v>2316390</v>
      </c>
      <c r="Z3357" s="2">
        <v>2323510</v>
      </c>
      <c r="AA3357" s="2">
        <v>2339440</v>
      </c>
      <c r="AB3357" s="2">
        <v>2364190</v>
      </c>
      <c r="AC3357" s="2">
        <v>2402830</v>
      </c>
      <c r="AD3357" s="2">
        <v>2430970</v>
      </c>
      <c r="AE3357" s="2">
        <v>2445890</v>
      </c>
      <c r="AF3357" s="2">
        <v>2477410</v>
      </c>
    </row>
    <row r="3358" spans="1:32">
      <c r="A3358" t="s">
        <v>8962</v>
      </c>
      <c r="B3358" t="s">
        <v>19</v>
      </c>
      <c r="C3358" s="2">
        <v>1441250</v>
      </c>
      <c r="D3358" s="2">
        <v>1447050</v>
      </c>
      <c r="E3358" s="2">
        <v>1223380</v>
      </c>
      <c r="F3358" s="2">
        <v>1132390</v>
      </c>
      <c r="G3358" s="2">
        <v>1210220</v>
      </c>
      <c r="H3358" s="2">
        <v>1273330</v>
      </c>
      <c r="I3358" s="2">
        <v>1363650</v>
      </c>
      <c r="J3358" s="2">
        <v>1454180</v>
      </c>
      <c r="K3358" s="2">
        <v>1475590</v>
      </c>
      <c r="L3358" s="2">
        <v>1472250</v>
      </c>
      <c r="M3358" s="2">
        <v>1477600</v>
      </c>
      <c r="N3358" s="2">
        <v>1490530</v>
      </c>
      <c r="O3358" s="2">
        <v>1494320</v>
      </c>
      <c r="P3358" s="2">
        <v>1491420</v>
      </c>
      <c r="Q3358" s="2">
        <v>1471800</v>
      </c>
      <c r="R3358" s="2">
        <v>1433440</v>
      </c>
      <c r="S3358" s="2">
        <v>1439690</v>
      </c>
      <c r="T3358" s="2">
        <v>1445490</v>
      </c>
      <c r="U3358" s="2">
        <v>1454410</v>
      </c>
      <c r="V3358" s="2">
        <v>1474920</v>
      </c>
      <c r="W3358" s="2">
        <v>1503240</v>
      </c>
      <c r="X3358" s="2">
        <v>1528670</v>
      </c>
      <c r="Y3358" s="2">
        <v>1523760</v>
      </c>
      <c r="Z3358" s="2">
        <v>1528440</v>
      </c>
      <c r="AA3358" s="2">
        <v>1538920</v>
      </c>
      <c r="AB3358" s="2">
        <v>1555200</v>
      </c>
      <c r="AC3358" s="2">
        <v>1580620</v>
      </c>
      <c r="AD3358" s="2">
        <v>1599130</v>
      </c>
      <c r="AE3358" s="2">
        <v>1608950</v>
      </c>
      <c r="AF3358" s="2">
        <v>1629680</v>
      </c>
    </row>
    <row r="3359" spans="1:32">
      <c r="A3359" t="s">
        <v>8963</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8964</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8965</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8966</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8967</v>
      </c>
      <c r="B3363" t="s">
        <v>19</v>
      </c>
      <c r="C3363" s="2">
        <v>5467520</v>
      </c>
      <c r="D3363" s="2">
        <v>5489810</v>
      </c>
      <c r="E3363" s="2">
        <v>19098000</v>
      </c>
      <c r="F3363" s="2">
        <v>15559800</v>
      </c>
      <c r="G3363" s="2">
        <v>14682200</v>
      </c>
      <c r="H3363" s="2">
        <v>13670900</v>
      </c>
      <c r="I3363" s="2">
        <v>13083100</v>
      </c>
      <c r="J3363" s="2">
        <v>12771000</v>
      </c>
      <c r="K3363" s="2">
        <v>12733400</v>
      </c>
      <c r="L3363" s="2">
        <v>12743200</v>
      </c>
      <c r="M3363" s="2">
        <v>12775200</v>
      </c>
      <c r="N3363" s="2">
        <v>12844900</v>
      </c>
      <c r="O3363" s="2">
        <v>13012000</v>
      </c>
      <c r="P3363" s="2">
        <v>13170800</v>
      </c>
      <c r="Q3363" s="2">
        <v>13307300</v>
      </c>
      <c r="R3363" s="2">
        <v>13342200</v>
      </c>
      <c r="S3363" s="2">
        <v>13403400</v>
      </c>
      <c r="T3363" s="2">
        <v>13587300</v>
      </c>
      <c r="U3363" s="2">
        <v>13542700</v>
      </c>
      <c r="V3363" s="2">
        <v>13733600</v>
      </c>
      <c r="W3363" s="2">
        <v>13847800</v>
      </c>
      <c r="X3363" s="2">
        <v>13918900</v>
      </c>
      <c r="Y3363" s="2">
        <v>13864500</v>
      </c>
      <c r="Z3363" s="2">
        <v>13871500</v>
      </c>
      <c r="AA3363" s="2">
        <v>13888200</v>
      </c>
      <c r="AB3363" s="2">
        <v>13854800</v>
      </c>
      <c r="AC3363" s="2">
        <v>13849200</v>
      </c>
      <c r="AD3363" s="2">
        <v>13796300</v>
      </c>
      <c r="AE3363" s="2">
        <v>13721000</v>
      </c>
      <c r="AF3363" s="2">
        <v>13728000</v>
      </c>
    </row>
    <row r="3364" spans="1:32">
      <c r="A3364" t="s">
        <v>8968</v>
      </c>
      <c r="B3364" t="s">
        <v>19</v>
      </c>
      <c r="C3364" s="2">
        <v>26945100</v>
      </c>
      <c r="D3364" s="2">
        <v>27055000</v>
      </c>
      <c r="E3364" s="2">
        <v>94119200</v>
      </c>
      <c r="F3364" s="2">
        <v>76682000</v>
      </c>
      <c r="G3364" s="2">
        <v>72357100</v>
      </c>
      <c r="H3364" s="2">
        <v>67373100</v>
      </c>
      <c r="I3364" s="2">
        <v>64476100</v>
      </c>
      <c r="J3364" s="2">
        <v>62938300</v>
      </c>
      <c r="K3364" s="2">
        <v>62753000</v>
      </c>
      <c r="L3364" s="2">
        <v>62801000</v>
      </c>
      <c r="M3364" s="2">
        <v>62958900</v>
      </c>
      <c r="N3364" s="2">
        <v>63302200</v>
      </c>
      <c r="O3364" s="2">
        <v>64126000</v>
      </c>
      <c r="P3364" s="2">
        <v>64908600</v>
      </c>
      <c r="Q3364" s="2">
        <v>65581300</v>
      </c>
      <c r="R3364" s="2">
        <v>65753000</v>
      </c>
      <c r="S3364" s="2">
        <v>66055000</v>
      </c>
      <c r="T3364" s="2">
        <v>66961200</v>
      </c>
      <c r="U3364" s="2">
        <v>66741500</v>
      </c>
      <c r="V3364" s="2">
        <v>67682000</v>
      </c>
      <c r="W3364" s="2">
        <v>68245000</v>
      </c>
      <c r="X3364" s="2">
        <v>68595100</v>
      </c>
      <c r="Y3364" s="2">
        <v>68327300</v>
      </c>
      <c r="Z3364" s="2">
        <v>68361700</v>
      </c>
      <c r="AA3364" s="2">
        <v>68444000</v>
      </c>
      <c r="AB3364" s="2">
        <v>68279300</v>
      </c>
      <c r="AC3364" s="2">
        <v>68251800</v>
      </c>
      <c r="AD3364" s="2">
        <v>67991000</v>
      </c>
      <c r="AE3364" s="2">
        <v>67620200</v>
      </c>
      <c r="AF3364" s="2">
        <v>67654600</v>
      </c>
    </row>
    <row r="3365" spans="1:32">
      <c r="A3365" t="s">
        <v>8969</v>
      </c>
      <c r="B3365" t="s">
        <v>19</v>
      </c>
      <c r="C3365" s="2">
        <v>80022900</v>
      </c>
      <c r="D3365" s="2">
        <v>80349100</v>
      </c>
      <c r="E3365" s="2">
        <v>279519000</v>
      </c>
      <c r="F3365" s="2">
        <v>227734000</v>
      </c>
      <c r="G3365" s="2">
        <v>214890000</v>
      </c>
      <c r="H3365" s="2">
        <v>200088000</v>
      </c>
      <c r="I3365" s="2">
        <v>191484000</v>
      </c>
      <c r="J3365" s="2">
        <v>186917000</v>
      </c>
      <c r="K3365" s="2">
        <v>186367000</v>
      </c>
      <c r="L3365" s="2">
        <v>186509000</v>
      </c>
      <c r="M3365" s="2">
        <v>186978000</v>
      </c>
      <c r="N3365" s="2">
        <v>187998000</v>
      </c>
      <c r="O3365" s="2">
        <v>190444000</v>
      </c>
      <c r="P3365" s="2">
        <v>192769000</v>
      </c>
      <c r="Q3365" s="2">
        <v>194767000</v>
      </c>
      <c r="R3365" s="2">
        <v>195276000</v>
      </c>
      <c r="S3365" s="2">
        <v>196173000</v>
      </c>
      <c r="T3365" s="2">
        <v>198865000</v>
      </c>
      <c r="U3365" s="2">
        <v>198212000</v>
      </c>
      <c r="V3365" s="2">
        <v>201005000</v>
      </c>
      <c r="W3365" s="2">
        <v>202677000</v>
      </c>
      <c r="X3365" s="2">
        <v>203717000</v>
      </c>
      <c r="Y3365" s="2">
        <v>202922000</v>
      </c>
      <c r="Z3365" s="2">
        <v>203024000</v>
      </c>
      <c r="AA3365" s="2">
        <v>203268000</v>
      </c>
      <c r="AB3365" s="2">
        <v>202779000</v>
      </c>
      <c r="AC3365" s="2">
        <v>202697000</v>
      </c>
      <c r="AD3365" s="2">
        <v>201923000</v>
      </c>
      <c r="AE3365" s="2">
        <v>200822000</v>
      </c>
      <c r="AF3365" s="2">
        <v>200924000</v>
      </c>
    </row>
    <row r="3366" spans="1:32">
      <c r="A3366" t="s">
        <v>8970</v>
      </c>
      <c r="B3366" t="s">
        <v>19</v>
      </c>
      <c r="C3366" s="2">
        <v>5671620</v>
      </c>
      <c r="D3366" s="2">
        <v>5694740</v>
      </c>
      <c r="E3366" s="2">
        <v>19811000</v>
      </c>
      <c r="F3366" s="2">
        <v>16140600</v>
      </c>
      <c r="G3366" s="2">
        <v>15230300</v>
      </c>
      <c r="H3366" s="2">
        <v>14181200</v>
      </c>
      <c r="I3366" s="2">
        <v>13571400</v>
      </c>
      <c r="J3366" s="2">
        <v>13247800</v>
      </c>
      <c r="K3366" s="2">
        <v>13208700</v>
      </c>
      <c r="L3366" s="2">
        <v>13218900</v>
      </c>
      <c r="M3366" s="2">
        <v>13252100</v>
      </c>
      <c r="N3366" s="2">
        <v>13324300</v>
      </c>
      <c r="O3366" s="2">
        <v>13497700</v>
      </c>
      <c r="P3366" s="2">
        <v>13662500</v>
      </c>
      <c r="Q3366" s="2">
        <v>13804100</v>
      </c>
      <c r="R3366" s="2">
        <v>13840200</v>
      </c>
      <c r="S3366" s="2">
        <v>13903800</v>
      </c>
      <c r="T3366" s="2">
        <v>14094500</v>
      </c>
      <c r="U3366" s="2">
        <v>14048300</v>
      </c>
      <c r="V3366" s="2">
        <v>14246300</v>
      </c>
      <c r="W3366" s="2">
        <v>14364700</v>
      </c>
      <c r="X3366" s="2">
        <v>14438400</v>
      </c>
      <c r="Y3366" s="2">
        <v>14382100</v>
      </c>
      <c r="Z3366" s="2">
        <v>14389300</v>
      </c>
      <c r="AA3366" s="2">
        <v>14406600</v>
      </c>
      <c r="AB3366" s="2">
        <v>14372000</v>
      </c>
      <c r="AC3366" s="2">
        <v>14366200</v>
      </c>
      <c r="AD3366" s="2">
        <v>14311300</v>
      </c>
      <c r="AE3366" s="2">
        <v>14233200</v>
      </c>
      <c r="AF3366" s="2">
        <v>14240500</v>
      </c>
    </row>
    <row r="3367" spans="1:32">
      <c r="A3367" t="s">
        <v>8971</v>
      </c>
      <c r="B3367" t="s">
        <v>19</v>
      </c>
      <c r="C3367" s="2">
        <v>5086800</v>
      </c>
      <c r="D3367" s="2">
        <v>5107540</v>
      </c>
      <c r="E3367" s="2">
        <v>17768200</v>
      </c>
      <c r="F3367" s="2">
        <v>14476300</v>
      </c>
      <c r="G3367" s="2">
        <v>13659800</v>
      </c>
      <c r="H3367" s="2">
        <v>12718900</v>
      </c>
      <c r="I3367" s="2">
        <v>12172000</v>
      </c>
      <c r="J3367" s="2">
        <v>11881700</v>
      </c>
      <c r="K3367" s="2">
        <v>11846700</v>
      </c>
      <c r="L3367" s="2">
        <v>11855800</v>
      </c>
      <c r="M3367" s="2">
        <v>11885600</v>
      </c>
      <c r="N3367" s="2">
        <v>11950400</v>
      </c>
      <c r="O3367" s="2">
        <v>12105900</v>
      </c>
      <c r="P3367" s="2">
        <v>12253700</v>
      </c>
      <c r="Q3367" s="2">
        <v>12380700</v>
      </c>
      <c r="R3367" s="2">
        <v>12413100</v>
      </c>
      <c r="S3367" s="2">
        <v>12470100</v>
      </c>
      <c r="T3367" s="2">
        <v>12641200</v>
      </c>
      <c r="U3367" s="2">
        <v>12599700</v>
      </c>
      <c r="V3367" s="2">
        <v>12777300</v>
      </c>
      <c r="W3367" s="2">
        <v>12883500</v>
      </c>
      <c r="X3367" s="2">
        <v>12949600</v>
      </c>
      <c r="Y3367" s="2">
        <v>12899100</v>
      </c>
      <c r="Z3367" s="2">
        <v>12905600</v>
      </c>
      <c r="AA3367" s="2">
        <v>12921100</v>
      </c>
      <c r="AB3367" s="2">
        <v>12890000</v>
      </c>
      <c r="AC3367" s="2">
        <v>12884800</v>
      </c>
      <c r="AD3367" s="2">
        <v>12835600</v>
      </c>
      <c r="AE3367" s="2">
        <v>12765600</v>
      </c>
      <c r="AF3367" s="2">
        <v>12772100</v>
      </c>
    </row>
    <row r="3368" spans="1:32">
      <c r="A3368" t="s">
        <v>8972</v>
      </c>
      <c r="B3368" t="s">
        <v>19</v>
      </c>
      <c r="C3368" s="2">
        <v>13195800</v>
      </c>
      <c r="D3368" s="2">
        <v>13249600</v>
      </c>
      <c r="E3368" s="2">
        <v>46093000</v>
      </c>
      <c r="F3368" s="2">
        <v>37553500</v>
      </c>
      <c r="G3368" s="2">
        <v>35435500</v>
      </c>
      <c r="H3368" s="2">
        <v>32994700</v>
      </c>
      <c r="I3368" s="2">
        <v>31575900</v>
      </c>
      <c r="J3368" s="2">
        <v>30822800</v>
      </c>
      <c r="K3368" s="2">
        <v>30732000</v>
      </c>
      <c r="L3368" s="2">
        <v>30755600</v>
      </c>
      <c r="M3368" s="2">
        <v>30832900</v>
      </c>
      <c r="N3368" s="2">
        <v>31001000</v>
      </c>
      <c r="O3368" s="2">
        <v>31404400</v>
      </c>
      <c r="P3368" s="2">
        <v>31787700</v>
      </c>
      <c r="Q3368" s="2">
        <v>32117200</v>
      </c>
      <c r="R3368" s="2">
        <v>32201200</v>
      </c>
      <c r="S3368" s="2">
        <v>32349200</v>
      </c>
      <c r="T3368" s="2">
        <v>32792900</v>
      </c>
      <c r="U3368" s="2">
        <v>32685400</v>
      </c>
      <c r="V3368" s="2">
        <v>33146000</v>
      </c>
      <c r="W3368" s="2">
        <v>33421600</v>
      </c>
      <c r="X3368" s="2">
        <v>33593100</v>
      </c>
      <c r="Y3368" s="2">
        <v>33462000</v>
      </c>
      <c r="Z3368" s="2">
        <v>33478800</v>
      </c>
      <c r="AA3368" s="2">
        <v>33519100</v>
      </c>
      <c r="AB3368" s="2">
        <v>33438500</v>
      </c>
      <c r="AC3368" s="2">
        <v>33425000</v>
      </c>
      <c r="AD3368" s="2">
        <v>33297200</v>
      </c>
      <c r="AE3368" s="2">
        <v>33115700</v>
      </c>
      <c r="AF3368" s="2">
        <v>33132500</v>
      </c>
    </row>
    <row r="3369" spans="1:32">
      <c r="A3369" t="s">
        <v>8973</v>
      </c>
      <c r="B3369" t="s">
        <v>19</v>
      </c>
      <c r="C3369" s="2">
        <v>1330580</v>
      </c>
      <c r="D3369" s="2">
        <v>1336000</v>
      </c>
      <c r="E3369" s="2">
        <v>4647690</v>
      </c>
      <c r="F3369" s="2">
        <v>3786630</v>
      </c>
      <c r="G3369" s="2">
        <v>3573060</v>
      </c>
      <c r="H3369" s="2">
        <v>3326950</v>
      </c>
      <c r="I3369" s="2">
        <v>3183890</v>
      </c>
      <c r="J3369" s="2">
        <v>3107950</v>
      </c>
      <c r="K3369" s="2">
        <v>3098800</v>
      </c>
      <c r="L3369" s="2">
        <v>3101170</v>
      </c>
      <c r="M3369" s="2">
        <v>3108970</v>
      </c>
      <c r="N3369" s="2">
        <v>3125920</v>
      </c>
      <c r="O3369" s="2">
        <v>3166600</v>
      </c>
      <c r="P3369" s="2">
        <v>3205240</v>
      </c>
      <c r="Q3369" s="2">
        <v>3238470</v>
      </c>
      <c r="R3369" s="2">
        <v>3246940</v>
      </c>
      <c r="S3369" s="2">
        <v>3261860</v>
      </c>
      <c r="T3369" s="2">
        <v>3306610</v>
      </c>
      <c r="U3369" s="2">
        <v>3295760</v>
      </c>
      <c r="V3369" s="2">
        <v>3342200</v>
      </c>
      <c r="W3369" s="2">
        <v>3370000</v>
      </c>
      <c r="X3369" s="2">
        <v>3387290</v>
      </c>
      <c r="Y3369" s="2">
        <v>3374070</v>
      </c>
      <c r="Z3369" s="2">
        <v>3375760</v>
      </c>
      <c r="AA3369" s="2">
        <v>3379830</v>
      </c>
      <c r="AB3369" s="2">
        <v>3371690</v>
      </c>
      <c r="AC3369" s="2">
        <v>3370340</v>
      </c>
      <c r="AD3369" s="2">
        <v>3357460</v>
      </c>
      <c r="AE3369" s="2">
        <v>3339150</v>
      </c>
      <c r="AF3369" s="2">
        <v>3340840</v>
      </c>
    </row>
    <row r="3370" spans="1:32">
      <c r="A3370" t="s">
        <v>8974</v>
      </c>
      <c r="B3370" t="s">
        <v>19</v>
      </c>
      <c r="C3370">
        <v>875275</v>
      </c>
      <c r="D3370">
        <v>878843</v>
      </c>
      <c r="E3370" s="2">
        <v>3057330</v>
      </c>
      <c r="F3370" s="2">
        <v>2490910</v>
      </c>
      <c r="G3370" s="2">
        <v>2350420</v>
      </c>
      <c r="H3370" s="2">
        <v>2188520</v>
      </c>
      <c r="I3370" s="2">
        <v>2094420</v>
      </c>
      <c r="J3370" s="2">
        <v>2044460</v>
      </c>
      <c r="K3370" s="2">
        <v>2038440</v>
      </c>
      <c r="L3370" s="2">
        <v>2040000</v>
      </c>
      <c r="M3370" s="2">
        <v>2045130</v>
      </c>
      <c r="N3370" s="2">
        <v>2056280</v>
      </c>
      <c r="O3370" s="2">
        <v>2083040</v>
      </c>
      <c r="P3370" s="2">
        <v>2108460</v>
      </c>
      <c r="Q3370" s="2">
        <v>2130320</v>
      </c>
      <c r="R3370" s="2">
        <v>2135890</v>
      </c>
      <c r="S3370" s="2">
        <v>2145710</v>
      </c>
      <c r="T3370" s="2">
        <v>2175140</v>
      </c>
      <c r="U3370" s="2">
        <v>2168010</v>
      </c>
      <c r="V3370" s="2">
        <v>2198560</v>
      </c>
      <c r="W3370" s="2">
        <v>2216840</v>
      </c>
      <c r="X3370" s="2">
        <v>2228220</v>
      </c>
      <c r="Y3370" s="2">
        <v>2219520</v>
      </c>
      <c r="Z3370" s="2">
        <v>2220630</v>
      </c>
      <c r="AA3370" s="2">
        <v>2223310</v>
      </c>
      <c r="AB3370" s="2">
        <v>2217960</v>
      </c>
      <c r="AC3370" s="2">
        <v>2217070</v>
      </c>
      <c r="AD3370" s="2">
        <v>2208590</v>
      </c>
      <c r="AE3370" s="2">
        <v>2196550</v>
      </c>
      <c r="AF3370" s="2">
        <v>2197660</v>
      </c>
    </row>
    <row r="3371" spans="1:32">
      <c r="A3371" t="s">
        <v>8975</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8976</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8977</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8978</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8979</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8980</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8981</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8982</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8983</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8984</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8985</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8986</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8987</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8988</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8989</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8990</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8991</v>
      </c>
      <c r="B3387" t="s">
        <v>19</v>
      </c>
      <c r="C3387" s="2">
        <v>1230990</v>
      </c>
      <c r="D3387" s="2">
        <v>1236010</v>
      </c>
      <c r="E3387" s="2">
        <v>1294380</v>
      </c>
      <c r="F3387" s="2">
        <v>1295910</v>
      </c>
      <c r="G3387" s="2">
        <v>1343270</v>
      </c>
      <c r="H3387" s="2">
        <v>1379490</v>
      </c>
      <c r="I3387" s="2">
        <v>1423650</v>
      </c>
      <c r="J3387" s="2">
        <v>1466830</v>
      </c>
      <c r="K3387" s="2">
        <v>1451510</v>
      </c>
      <c r="L3387" s="2">
        <v>1440360</v>
      </c>
      <c r="M3387" s="2">
        <v>1419470</v>
      </c>
      <c r="N3387" s="2">
        <v>1406930</v>
      </c>
      <c r="O3387" s="2">
        <v>1397180</v>
      </c>
      <c r="P3387" s="2">
        <v>1393000</v>
      </c>
      <c r="Q3387" s="2">
        <v>1388400</v>
      </c>
      <c r="R3387" s="2">
        <v>1386170</v>
      </c>
      <c r="S3387" s="2">
        <v>1379630</v>
      </c>
      <c r="T3387" s="2">
        <v>1374610</v>
      </c>
      <c r="U3387" s="2">
        <v>1369600</v>
      </c>
      <c r="V3387" s="2">
        <v>1367230</v>
      </c>
      <c r="W3387" s="2">
        <v>1360680</v>
      </c>
      <c r="X3387" s="2">
        <v>1359710</v>
      </c>
      <c r="Y3387" s="2">
        <v>1354690</v>
      </c>
      <c r="Z3387" s="2">
        <v>1353580</v>
      </c>
      <c r="AA3387" s="2">
        <v>1345780</v>
      </c>
      <c r="AB3387" s="2">
        <v>1337840</v>
      </c>
      <c r="AC3387" s="2">
        <v>1335470</v>
      </c>
      <c r="AD3387" s="2">
        <v>1328920</v>
      </c>
      <c r="AE3387" s="2">
        <v>1322510</v>
      </c>
      <c r="AF3387" s="2">
        <v>1322790</v>
      </c>
    </row>
    <row r="3388" spans="1:32">
      <c r="A3388" t="s">
        <v>8992</v>
      </c>
      <c r="B3388" t="s">
        <v>19</v>
      </c>
      <c r="C3388" s="2">
        <v>6066600</v>
      </c>
      <c r="D3388" s="2">
        <v>6091310</v>
      </c>
      <c r="E3388" s="2">
        <v>6378960</v>
      </c>
      <c r="F3388" s="2">
        <v>6386510</v>
      </c>
      <c r="G3388" s="2">
        <v>6619920</v>
      </c>
      <c r="H3388" s="2">
        <v>6798410</v>
      </c>
      <c r="I3388" s="2">
        <v>7016030</v>
      </c>
      <c r="J3388" s="2">
        <v>7228840</v>
      </c>
      <c r="K3388" s="2">
        <v>7153330</v>
      </c>
      <c r="L3388" s="2">
        <v>7098410</v>
      </c>
      <c r="M3388" s="2">
        <v>6995440</v>
      </c>
      <c r="N3388" s="2">
        <v>6933650</v>
      </c>
      <c r="O3388" s="2">
        <v>6885600</v>
      </c>
      <c r="P3388" s="2">
        <v>6865000</v>
      </c>
      <c r="Q3388" s="2">
        <v>6842350</v>
      </c>
      <c r="R3388" s="2">
        <v>6831360</v>
      </c>
      <c r="S3388" s="2">
        <v>6799100</v>
      </c>
      <c r="T3388" s="2">
        <v>6774380</v>
      </c>
      <c r="U3388" s="2">
        <v>6749670</v>
      </c>
      <c r="V3388" s="2">
        <v>6738000</v>
      </c>
      <c r="W3388" s="2">
        <v>6705730</v>
      </c>
      <c r="X3388" s="2">
        <v>6700930</v>
      </c>
      <c r="Y3388" s="2">
        <v>6676210</v>
      </c>
      <c r="Z3388" s="2">
        <v>6670720</v>
      </c>
      <c r="AA3388" s="2">
        <v>6632280</v>
      </c>
      <c r="AB3388" s="2">
        <v>6593150</v>
      </c>
      <c r="AC3388" s="2">
        <v>6581480</v>
      </c>
      <c r="AD3388" s="2">
        <v>6549210</v>
      </c>
      <c r="AE3388" s="2">
        <v>6517630</v>
      </c>
      <c r="AF3388" s="2">
        <v>6519000</v>
      </c>
    </row>
    <row r="3389" spans="1:32">
      <c r="A3389" t="s">
        <v>8993</v>
      </c>
      <c r="B3389" t="s">
        <v>19</v>
      </c>
      <c r="C3389" s="2">
        <v>18016900</v>
      </c>
      <c r="D3389" s="2">
        <v>18090300</v>
      </c>
      <c r="E3389" s="2">
        <v>18944500</v>
      </c>
      <c r="F3389" s="2">
        <v>18967000</v>
      </c>
      <c r="G3389" s="2">
        <v>19660100</v>
      </c>
      <c r="H3389" s="2">
        <v>20190200</v>
      </c>
      <c r="I3389" s="2">
        <v>20836500</v>
      </c>
      <c r="J3389" s="2">
        <v>21468600</v>
      </c>
      <c r="K3389" s="2">
        <v>21244300</v>
      </c>
      <c r="L3389" s="2">
        <v>21081200</v>
      </c>
      <c r="M3389" s="2">
        <v>20775400</v>
      </c>
      <c r="N3389" s="2">
        <v>20591900</v>
      </c>
      <c r="O3389" s="2">
        <v>20449200</v>
      </c>
      <c r="P3389" s="2">
        <v>20388000</v>
      </c>
      <c r="Q3389" s="2">
        <v>20320700</v>
      </c>
      <c r="R3389" s="2">
        <v>20288100</v>
      </c>
      <c r="S3389" s="2">
        <v>20192300</v>
      </c>
      <c r="T3389" s="2">
        <v>20118900</v>
      </c>
      <c r="U3389" s="2">
        <v>20045500</v>
      </c>
      <c r="V3389" s="2">
        <v>20010800</v>
      </c>
      <c r="W3389" s="2">
        <v>19915000</v>
      </c>
      <c r="X3389" s="2">
        <v>19900700</v>
      </c>
      <c r="Y3389" s="2">
        <v>19827300</v>
      </c>
      <c r="Z3389" s="2">
        <v>19811000</v>
      </c>
      <c r="AA3389" s="2">
        <v>19696800</v>
      </c>
      <c r="AB3389" s="2">
        <v>19580600</v>
      </c>
      <c r="AC3389" s="2">
        <v>19546000</v>
      </c>
      <c r="AD3389" s="2">
        <v>19450200</v>
      </c>
      <c r="AE3389" s="2">
        <v>19356400</v>
      </c>
      <c r="AF3389" s="2">
        <v>19360400</v>
      </c>
    </row>
    <row r="3390" spans="1:32">
      <c r="A3390" t="s">
        <v>8994</v>
      </c>
      <c r="B3390" t="s">
        <v>19</v>
      </c>
      <c r="C3390" s="2">
        <v>1276950</v>
      </c>
      <c r="D3390" s="2">
        <v>1282150</v>
      </c>
      <c r="E3390" s="2">
        <v>1342690</v>
      </c>
      <c r="F3390" s="2">
        <v>1344280</v>
      </c>
      <c r="G3390" s="2">
        <v>1393410</v>
      </c>
      <c r="H3390" s="2">
        <v>1430980</v>
      </c>
      <c r="I3390" s="2">
        <v>1476790</v>
      </c>
      <c r="J3390" s="2">
        <v>1521580</v>
      </c>
      <c r="K3390" s="2">
        <v>1505690</v>
      </c>
      <c r="L3390" s="2">
        <v>1494130</v>
      </c>
      <c r="M3390" s="2">
        <v>1472460</v>
      </c>
      <c r="N3390" s="2">
        <v>1459450</v>
      </c>
      <c r="O3390" s="2">
        <v>1449340</v>
      </c>
      <c r="P3390" s="2">
        <v>1445000</v>
      </c>
      <c r="Q3390" s="2">
        <v>1440230</v>
      </c>
      <c r="R3390" s="2">
        <v>1437920</v>
      </c>
      <c r="S3390" s="2">
        <v>1431130</v>
      </c>
      <c r="T3390" s="2">
        <v>1425930</v>
      </c>
      <c r="U3390" s="2">
        <v>1420720</v>
      </c>
      <c r="V3390" s="2">
        <v>1418270</v>
      </c>
      <c r="W3390" s="2">
        <v>1411480</v>
      </c>
      <c r="X3390" s="2">
        <v>1410460</v>
      </c>
      <c r="Y3390" s="2">
        <v>1405260</v>
      </c>
      <c r="Z3390" s="2">
        <v>1404110</v>
      </c>
      <c r="AA3390" s="2">
        <v>1396010</v>
      </c>
      <c r="AB3390" s="2">
        <v>1387780</v>
      </c>
      <c r="AC3390" s="2">
        <v>1385320</v>
      </c>
      <c r="AD3390" s="2">
        <v>1378530</v>
      </c>
      <c r="AE3390" s="2">
        <v>1371880</v>
      </c>
      <c r="AF3390" s="2">
        <v>1372170</v>
      </c>
    </row>
    <row r="3391" spans="1:32">
      <c r="A3391" t="s">
        <v>8995</v>
      </c>
      <c r="B3391" t="s">
        <v>19</v>
      </c>
      <c r="C3391" s="2">
        <v>1145280</v>
      </c>
      <c r="D3391" s="2">
        <v>1149940</v>
      </c>
      <c r="E3391" s="2">
        <v>1204240</v>
      </c>
      <c r="F3391" s="2">
        <v>1205670</v>
      </c>
      <c r="G3391" s="2">
        <v>1249730</v>
      </c>
      <c r="H3391" s="2">
        <v>1283430</v>
      </c>
      <c r="I3391" s="2">
        <v>1324510</v>
      </c>
      <c r="J3391" s="2">
        <v>1364690</v>
      </c>
      <c r="K3391" s="2">
        <v>1350430</v>
      </c>
      <c r="L3391" s="2">
        <v>1340060</v>
      </c>
      <c r="M3391" s="2">
        <v>1320620</v>
      </c>
      <c r="N3391" s="2">
        <v>1308960</v>
      </c>
      <c r="O3391" s="2">
        <v>1299890</v>
      </c>
      <c r="P3391" s="2">
        <v>1296000</v>
      </c>
      <c r="Q3391" s="2">
        <v>1291720</v>
      </c>
      <c r="R3391" s="2">
        <v>1289650</v>
      </c>
      <c r="S3391" s="2">
        <v>1283560</v>
      </c>
      <c r="T3391" s="2">
        <v>1278890</v>
      </c>
      <c r="U3391" s="2">
        <v>1274230</v>
      </c>
      <c r="V3391" s="2">
        <v>1272020</v>
      </c>
      <c r="W3391" s="2">
        <v>1265930</v>
      </c>
      <c r="X3391" s="2">
        <v>1265030</v>
      </c>
      <c r="Y3391" s="2">
        <v>1260360</v>
      </c>
      <c r="Z3391" s="2">
        <v>1259320</v>
      </c>
      <c r="AA3391" s="2">
        <v>1252070</v>
      </c>
      <c r="AB3391" s="2">
        <v>1244680</v>
      </c>
      <c r="AC3391" s="2">
        <v>1242480</v>
      </c>
      <c r="AD3391" s="2">
        <v>1236380</v>
      </c>
      <c r="AE3391" s="2">
        <v>1230420</v>
      </c>
      <c r="AF3391" s="2">
        <v>1230680</v>
      </c>
    </row>
    <row r="3392" spans="1:32">
      <c r="A3392" t="s">
        <v>8996</v>
      </c>
      <c r="B3392" t="s">
        <v>19</v>
      </c>
      <c r="C3392" s="2">
        <v>2971000</v>
      </c>
      <c r="D3392" s="2">
        <v>2983100</v>
      </c>
      <c r="E3392" s="2">
        <v>3123970</v>
      </c>
      <c r="F3392" s="2">
        <v>3127670</v>
      </c>
      <c r="G3392" s="2">
        <v>3241980</v>
      </c>
      <c r="H3392" s="2">
        <v>3329390</v>
      </c>
      <c r="I3392" s="2">
        <v>3435960</v>
      </c>
      <c r="J3392" s="2">
        <v>3540190</v>
      </c>
      <c r="K3392" s="2">
        <v>3503200</v>
      </c>
      <c r="L3392" s="2">
        <v>3476310</v>
      </c>
      <c r="M3392" s="2">
        <v>3425880</v>
      </c>
      <c r="N3392" s="2">
        <v>3395620</v>
      </c>
      <c r="O3392" s="2">
        <v>3372090</v>
      </c>
      <c r="P3392" s="2">
        <v>3362000</v>
      </c>
      <c r="Q3392" s="2">
        <v>3350910</v>
      </c>
      <c r="R3392" s="2">
        <v>3345530</v>
      </c>
      <c r="S3392" s="2">
        <v>3329720</v>
      </c>
      <c r="T3392" s="2">
        <v>3317620</v>
      </c>
      <c r="U3392" s="2">
        <v>3305520</v>
      </c>
      <c r="V3392" s="2">
        <v>3299800</v>
      </c>
      <c r="W3392" s="2">
        <v>3284000</v>
      </c>
      <c r="X3392" s="2">
        <v>3281650</v>
      </c>
      <c r="Y3392" s="2">
        <v>3269540</v>
      </c>
      <c r="Z3392" s="2">
        <v>3266860</v>
      </c>
      <c r="AA3392" s="2">
        <v>3248030</v>
      </c>
      <c r="AB3392" s="2">
        <v>3228860</v>
      </c>
      <c r="AC3392" s="2">
        <v>3223150</v>
      </c>
      <c r="AD3392" s="2">
        <v>3207350</v>
      </c>
      <c r="AE3392" s="2">
        <v>3191880</v>
      </c>
      <c r="AF3392" s="2">
        <v>3192560</v>
      </c>
    </row>
    <row r="3393" spans="1:32">
      <c r="A3393" t="s">
        <v>8997</v>
      </c>
      <c r="B3393" t="s">
        <v>19</v>
      </c>
      <c r="C3393">
        <v>299574</v>
      </c>
      <c r="D3393">
        <v>300795</v>
      </c>
      <c r="E3393">
        <v>314999</v>
      </c>
      <c r="F3393">
        <v>315372</v>
      </c>
      <c r="G3393">
        <v>326898</v>
      </c>
      <c r="H3393">
        <v>335712</v>
      </c>
      <c r="I3393">
        <v>346458</v>
      </c>
      <c r="J3393">
        <v>356967</v>
      </c>
      <c r="K3393">
        <v>353238</v>
      </c>
      <c r="L3393">
        <v>350526</v>
      </c>
      <c r="M3393">
        <v>345441</v>
      </c>
      <c r="N3393">
        <v>342390</v>
      </c>
      <c r="O3393">
        <v>340017</v>
      </c>
      <c r="P3393">
        <v>339000</v>
      </c>
      <c r="Q3393">
        <v>337881</v>
      </c>
      <c r="R3393">
        <v>337339</v>
      </c>
      <c r="S3393">
        <v>335746</v>
      </c>
      <c r="T3393">
        <v>334525</v>
      </c>
      <c r="U3393">
        <v>333305</v>
      </c>
      <c r="V3393">
        <v>332728</v>
      </c>
      <c r="W3393">
        <v>331135</v>
      </c>
      <c r="X3393">
        <v>330898</v>
      </c>
      <c r="Y3393">
        <v>329678</v>
      </c>
      <c r="Z3393">
        <v>329406</v>
      </c>
      <c r="AA3393">
        <v>327508</v>
      </c>
      <c r="AB3393">
        <v>325576</v>
      </c>
      <c r="AC3393">
        <v>324999</v>
      </c>
      <c r="AD3393">
        <v>323406</v>
      </c>
      <c r="AE3393">
        <v>321847</v>
      </c>
      <c r="AF3393">
        <v>321914</v>
      </c>
    </row>
    <row r="3394" spans="1:32">
      <c r="A3394" t="s">
        <v>8998</v>
      </c>
      <c r="B3394" t="s">
        <v>19</v>
      </c>
      <c r="C3394">
        <v>197065</v>
      </c>
      <c r="D3394">
        <v>197868</v>
      </c>
      <c r="E3394">
        <v>207212</v>
      </c>
      <c r="F3394">
        <v>207457</v>
      </c>
      <c r="G3394">
        <v>215039</v>
      </c>
      <c r="H3394">
        <v>220837</v>
      </c>
      <c r="I3394">
        <v>227906</v>
      </c>
      <c r="J3394">
        <v>234819</v>
      </c>
      <c r="K3394">
        <v>232366</v>
      </c>
      <c r="L3394">
        <v>230582</v>
      </c>
      <c r="M3394">
        <v>227237</v>
      </c>
      <c r="N3394">
        <v>225230</v>
      </c>
      <c r="O3394">
        <v>223669</v>
      </c>
      <c r="P3394">
        <v>223000</v>
      </c>
      <c r="Q3394">
        <v>222264</v>
      </c>
      <c r="R3394">
        <v>221907</v>
      </c>
      <c r="S3394">
        <v>220859</v>
      </c>
      <c r="T3394">
        <v>220056</v>
      </c>
      <c r="U3394">
        <v>219254</v>
      </c>
      <c r="V3394">
        <v>218874</v>
      </c>
      <c r="W3394">
        <v>217826</v>
      </c>
      <c r="X3394">
        <v>217670</v>
      </c>
      <c r="Y3394">
        <v>216868</v>
      </c>
      <c r="Z3394">
        <v>216689</v>
      </c>
      <c r="AA3394">
        <v>215440</v>
      </c>
      <c r="AB3394">
        <v>214169</v>
      </c>
      <c r="AC3394">
        <v>213790</v>
      </c>
      <c r="AD3394">
        <v>212742</v>
      </c>
      <c r="AE3394">
        <v>211716</v>
      </c>
      <c r="AF3394">
        <v>211761</v>
      </c>
    </row>
    <row r="3395" spans="1:32">
      <c r="A3395" t="s">
        <v>8999</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9000</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9001</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9002</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9003</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9004</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9005</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9006</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9007</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9008</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9009</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9010</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9011</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9012</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9013</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9014</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9015</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9016</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9017</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9018</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9019</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9020</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9021</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9022</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9023</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9024</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9025</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9026</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9027</v>
      </c>
      <c r="B3423" t="s">
        <v>19</v>
      </c>
      <c r="C3423" s="2">
        <v>106007000</v>
      </c>
      <c r="D3423" s="2">
        <v>106425000</v>
      </c>
      <c r="E3423" s="2">
        <v>61347700</v>
      </c>
      <c r="F3423" s="2">
        <v>64927700</v>
      </c>
      <c r="G3423" s="2">
        <v>70095800</v>
      </c>
      <c r="H3423" s="2">
        <v>75486700</v>
      </c>
      <c r="I3423" s="2">
        <v>80571100</v>
      </c>
      <c r="J3423" s="2">
        <v>84499400</v>
      </c>
      <c r="K3423" s="2">
        <v>85195900</v>
      </c>
      <c r="L3423" s="2">
        <v>85446600</v>
      </c>
      <c r="M3423" s="2">
        <v>85335200</v>
      </c>
      <c r="N3423" s="2">
        <v>84471500</v>
      </c>
      <c r="O3423" s="2">
        <v>98499000</v>
      </c>
      <c r="P3423" s="2">
        <v>97774700</v>
      </c>
      <c r="Q3423" s="2">
        <v>96771700</v>
      </c>
      <c r="R3423" s="2">
        <v>95211600</v>
      </c>
      <c r="S3423" s="2">
        <v>93247400</v>
      </c>
      <c r="T3423" s="2">
        <v>91269400</v>
      </c>
      <c r="U3423" s="2">
        <v>90405700</v>
      </c>
      <c r="V3423" s="2">
        <v>90141000</v>
      </c>
      <c r="W3423" s="2">
        <v>89695300</v>
      </c>
      <c r="X3423" s="2">
        <v>88636600</v>
      </c>
      <c r="Y3423" s="2">
        <v>86992800</v>
      </c>
      <c r="Z3423" s="2">
        <v>85042600</v>
      </c>
      <c r="AA3423" s="2">
        <v>83970000</v>
      </c>
      <c r="AB3423" s="2">
        <v>82660600</v>
      </c>
      <c r="AC3423" s="2">
        <v>81323300</v>
      </c>
      <c r="AD3423" s="2">
        <v>79944300</v>
      </c>
      <c r="AE3423" s="2">
        <v>78328400</v>
      </c>
      <c r="AF3423" s="2">
        <v>76754300</v>
      </c>
    </row>
    <row r="3424" spans="1:32">
      <c r="A3424" t="s">
        <v>9028</v>
      </c>
      <c r="B3424" t="s">
        <v>19</v>
      </c>
      <c r="C3424" s="2">
        <v>522426000</v>
      </c>
      <c r="D3424" s="2">
        <v>524486000</v>
      </c>
      <c r="E3424" s="2">
        <v>302335000</v>
      </c>
      <c r="F3424" s="2">
        <v>319978000</v>
      </c>
      <c r="G3424" s="2">
        <v>345447000</v>
      </c>
      <c r="H3424" s="2">
        <v>372014000</v>
      </c>
      <c r="I3424" s="2">
        <v>397072000</v>
      </c>
      <c r="J3424" s="2">
        <v>416431000</v>
      </c>
      <c r="K3424" s="2">
        <v>419863000</v>
      </c>
      <c r="L3424" s="2">
        <v>421099000</v>
      </c>
      <c r="M3424" s="2">
        <v>420550000</v>
      </c>
      <c r="N3424" s="2">
        <v>416294000</v>
      </c>
      <c r="O3424" s="2">
        <v>485424000</v>
      </c>
      <c r="P3424" s="2">
        <v>481854000</v>
      </c>
      <c r="Q3424" s="2">
        <v>476912000</v>
      </c>
      <c r="R3424" s="2">
        <v>469223000</v>
      </c>
      <c r="S3424" s="2">
        <v>459543000</v>
      </c>
      <c r="T3424" s="2">
        <v>449795000</v>
      </c>
      <c r="U3424" s="2">
        <v>445538000</v>
      </c>
      <c r="V3424" s="2">
        <v>444234000</v>
      </c>
      <c r="W3424" s="2">
        <v>442037000</v>
      </c>
      <c r="X3424" s="2">
        <v>436820000</v>
      </c>
      <c r="Y3424" s="2">
        <v>428719000</v>
      </c>
      <c r="Z3424" s="2">
        <v>419108000</v>
      </c>
      <c r="AA3424" s="2">
        <v>413822000</v>
      </c>
      <c r="AB3424" s="2">
        <v>407369000</v>
      </c>
      <c r="AC3424" s="2">
        <v>400779000</v>
      </c>
      <c r="AD3424" s="2">
        <v>393982000</v>
      </c>
      <c r="AE3424" s="2">
        <v>386019000</v>
      </c>
      <c r="AF3424" s="2">
        <v>378262000</v>
      </c>
    </row>
    <row r="3425" spans="1:32">
      <c r="A3425" t="s">
        <v>9029</v>
      </c>
      <c r="B3425" t="s">
        <v>19</v>
      </c>
      <c r="C3425" s="2">
        <v>1551530000</v>
      </c>
      <c r="D3425" s="2">
        <v>1557640000</v>
      </c>
      <c r="E3425" s="2">
        <v>897888000</v>
      </c>
      <c r="F3425" s="2">
        <v>950285000</v>
      </c>
      <c r="G3425" s="2">
        <v>1025920000</v>
      </c>
      <c r="H3425" s="2">
        <v>1104830000</v>
      </c>
      <c r="I3425" s="2">
        <v>1179240000</v>
      </c>
      <c r="J3425" s="2">
        <v>1236740000</v>
      </c>
      <c r="K3425" s="2">
        <v>1246930000</v>
      </c>
      <c r="L3425" s="2">
        <v>1250600000</v>
      </c>
      <c r="M3425" s="2">
        <v>1248970000</v>
      </c>
      <c r="N3425" s="2">
        <v>1236330000</v>
      </c>
      <c r="O3425" s="2">
        <v>1441640000</v>
      </c>
      <c r="P3425" s="2">
        <v>1431030000</v>
      </c>
      <c r="Q3425" s="2">
        <v>1416350000</v>
      </c>
      <c r="R3425" s="2">
        <v>1393520000</v>
      </c>
      <c r="S3425" s="2">
        <v>1364770000</v>
      </c>
      <c r="T3425" s="2">
        <v>1335820000</v>
      </c>
      <c r="U3425" s="2">
        <v>1323180000</v>
      </c>
      <c r="V3425" s="2">
        <v>1319310000</v>
      </c>
      <c r="W3425" s="2">
        <v>1312780000</v>
      </c>
      <c r="X3425" s="2">
        <v>1297290000</v>
      </c>
      <c r="Y3425" s="2">
        <v>1273230000</v>
      </c>
      <c r="Z3425" s="2">
        <v>1244690000</v>
      </c>
      <c r="AA3425" s="2">
        <v>1228990000</v>
      </c>
      <c r="AB3425" s="2">
        <v>1209820000</v>
      </c>
      <c r="AC3425" s="2">
        <v>1190250000</v>
      </c>
      <c r="AD3425" s="2">
        <v>1170070000</v>
      </c>
      <c r="AE3425" s="2">
        <v>1146420000</v>
      </c>
      <c r="AF3425" s="2">
        <v>1123380000</v>
      </c>
    </row>
    <row r="3426" spans="1:32">
      <c r="A3426" t="s">
        <v>9030</v>
      </c>
      <c r="B3426" t="s">
        <v>19</v>
      </c>
      <c r="C3426" s="2">
        <v>109964000</v>
      </c>
      <c r="D3426" s="2">
        <v>110398000</v>
      </c>
      <c r="E3426" s="2">
        <v>63637800</v>
      </c>
      <c r="F3426" s="2">
        <v>67351400</v>
      </c>
      <c r="G3426" s="2">
        <v>72712400</v>
      </c>
      <c r="H3426" s="2">
        <v>78304600</v>
      </c>
      <c r="I3426" s="2">
        <v>83578800</v>
      </c>
      <c r="J3426" s="2">
        <v>87653700</v>
      </c>
      <c r="K3426" s="2">
        <v>88376200</v>
      </c>
      <c r="L3426" s="2">
        <v>88636300</v>
      </c>
      <c r="M3426" s="2">
        <v>88520700</v>
      </c>
      <c r="N3426" s="2">
        <v>87624800</v>
      </c>
      <c r="O3426" s="2">
        <v>102176000</v>
      </c>
      <c r="P3426" s="2">
        <v>101425000</v>
      </c>
      <c r="Q3426" s="2">
        <v>100384000</v>
      </c>
      <c r="R3426" s="2">
        <v>98765800</v>
      </c>
      <c r="S3426" s="2">
        <v>96728300</v>
      </c>
      <c r="T3426" s="2">
        <v>94676400</v>
      </c>
      <c r="U3426" s="2">
        <v>93780500</v>
      </c>
      <c r="V3426" s="2">
        <v>93506000</v>
      </c>
      <c r="W3426" s="2">
        <v>93043600</v>
      </c>
      <c r="X3426" s="2">
        <v>91945400</v>
      </c>
      <c r="Y3426" s="2">
        <v>90240200</v>
      </c>
      <c r="Z3426" s="2">
        <v>88217200</v>
      </c>
      <c r="AA3426" s="2">
        <v>87104600</v>
      </c>
      <c r="AB3426" s="2">
        <v>85746300</v>
      </c>
      <c r="AC3426" s="2">
        <v>84359100</v>
      </c>
      <c r="AD3426" s="2">
        <v>82928600</v>
      </c>
      <c r="AE3426" s="2">
        <v>81252400</v>
      </c>
      <c r="AF3426" s="2">
        <v>79619500</v>
      </c>
    </row>
    <row r="3427" spans="1:32">
      <c r="A3427" t="s">
        <v>9031</v>
      </c>
      <c r="B3427" t="s">
        <v>19</v>
      </c>
      <c r="C3427" s="2">
        <v>98625600</v>
      </c>
      <c r="D3427" s="2">
        <v>99014400</v>
      </c>
      <c r="E3427" s="2">
        <v>57075800</v>
      </c>
      <c r="F3427" s="2">
        <v>60406600</v>
      </c>
      <c r="G3427" s="2">
        <v>65214700</v>
      </c>
      <c r="H3427" s="2">
        <v>70230200</v>
      </c>
      <c r="I3427" s="2">
        <v>74960600</v>
      </c>
      <c r="J3427" s="2">
        <v>78615400</v>
      </c>
      <c r="K3427" s="2">
        <v>79263400</v>
      </c>
      <c r="L3427" s="2">
        <v>79496600</v>
      </c>
      <c r="M3427" s="2">
        <v>79393000</v>
      </c>
      <c r="N3427" s="2">
        <v>78589400</v>
      </c>
      <c r="O3427" s="2">
        <v>91640200</v>
      </c>
      <c r="P3427" s="2">
        <v>90966200</v>
      </c>
      <c r="Q3427" s="2">
        <v>90033100</v>
      </c>
      <c r="R3427" s="2">
        <v>88581600</v>
      </c>
      <c r="S3427" s="2">
        <v>86754200</v>
      </c>
      <c r="T3427" s="2">
        <v>84913900</v>
      </c>
      <c r="U3427" s="2">
        <v>84110400</v>
      </c>
      <c r="V3427" s="2">
        <v>83864200</v>
      </c>
      <c r="W3427" s="2">
        <v>83449400</v>
      </c>
      <c r="X3427" s="2">
        <v>82464500</v>
      </c>
      <c r="Y3427" s="2">
        <v>80935200</v>
      </c>
      <c r="Z3427" s="2">
        <v>79120800</v>
      </c>
      <c r="AA3427" s="2">
        <v>78122900</v>
      </c>
      <c r="AB3427" s="2">
        <v>76904600</v>
      </c>
      <c r="AC3427" s="2">
        <v>75660500</v>
      </c>
      <c r="AD3427" s="2">
        <v>74377400</v>
      </c>
      <c r="AE3427" s="2">
        <v>72874100</v>
      </c>
      <c r="AF3427" s="2">
        <v>71409600</v>
      </c>
    </row>
    <row r="3428" spans="1:32">
      <c r="A3428" t="s">
        <v>9032</v>
      </c>
      <c r="B3428" t="s">
        <v>19</v>
      </c>
      <c r="C3428" s="2">
        <v>255848000</v>
      </c>
      <c r="D3428" s="2">
        <v>256857000</v>
      </c>
      <c r="E3428" s="2">
        <v>148062000</v>
      </c>
      <c r="F3428" s="2">
        <v>156703000</v>
      </c>
      <c r="G3428" s="2">
        <v>169176000</v>
      </c>
      <c r="H3428" s="2">
        <v>182187000</v>
      </c>
      <c r="I3428" s="2">
        <v>194458000</v>
      </c>
      <c r="J3428" s="2">
        <v>203939000</v>
      </c>
      <c r="K3428" s="2">
        <v>205620000</v>
      </c>
      <c r="L3428" s="2">
        <v>206225000</v>
      </c>
      <c r="M3428" s="2">
        <v>205956000</v>
      </c>
      <c r="N3428" s="2">
        <v>203872000</v>
      </c>
      <c r="O3428" s="2">
        <v>237727000</v>
      </c>
      <c r="P3428" s="2">
        <v>235979000</v>
      </c>
      <c r="Q3428" s="2">
        <v>233558000</v>
      </c>
      <c r="R3428" s="2">
        <v>229793000</v>
      </c>
      <c r="S3428" s="2">
        <v>225052000</v>
      </c>
      <c r="T3428" s="2">
        <v>220278000</v>
      </c>
      <c r="U3428" s="2">
        <v>218194000</v>
      </c>
      <c r="V3428" s="2">
        <v>217555000</v>
      </c>
      <c r="W3428" s="2">
        <v>216479000</v>
      </c>
      <c r="X3428" s="2">
        <v>213924000</v>
      </c>
      <c r="Y3428" s="2">
        <v>209957000</v>
      </c>
      <c r="Z3428" s="2">
        <v>205250000</v>
      </c>
      <c r="AA3428" s="2">
        <v>202661000</v>
      </c>
      <c r="AB3428" s="2">
        <v>199501000</v>
      </c>
      <c r="AC3428" s="2">
        <v>196274000</v>
      </c>
      <c r="AD3428" s="2">
        <v>192945000</v>
      </c>
      <c r="AE3428" s="2">
        <v>189045000</v>
      </c>
      <c r="AF3428" s="2">
        <v>185246000</v>
      </c>
    </row>
    <row r="3429" spans="1:32">
      <c r="A3429" t="s">
        <v>9033</v>
      </c>
      <c r="B3429" t="s">
        <v>19</v>
      </c>
      <c r="C3429" s="2">
        <v>25797900</v>
      </c>
      <c r="D3429" s="2">
        <v>25899600</v>
      </c>
      <c r="E3429" s="2">
        <v>14929600</v>
      </c>
      <c r="F3429" s="2">
        <v>15800800</v>
      </c>
      <c r="G3429" s="2">
        <v>17058500</v>
      </c>
      <c r="H3429" s="2">
        <v>18370400</v>
      </c>
      <c r="I3429" s="2">
        <v>19607800</v>
      </c>
      <c r="J3429" s="2">
        <v>20563700</v>
      </c>
      <c r="K3429" s="2">
        <v>20733200</v>
      </c>
      <c r="L3429" s="2">
        <v>20794300</v>
      </c>
      <c r="M3429" s="2">
        <v>20767100</v>
      </c>
      <c r="N3429" s="2">
        <v>20557000</v>
      </c>
      <c r="O3429" s="2">
        <v>23970700</v>
      </c>
      <c r="P3429" s="2">
        <v>23794400</v>
      </c>
      <c r="Q3429" s="2">
        <v>23550300</v>
      </c>
      <c r="R3429" s="2">
        <v>23170600</v>
      </c>
      <c r="S3429" s="2">
        <v>22692700</v>
      </c>
      <c r="T3429" s="2">
        <v>22211300</v>
      </c>
      <c r="U3429" s="2">
        <v>22001100</v>
      </c>
      <c r="V3429" s="2">
        <v>21936700</v>
      </c>
      <c r="W3429" s="2">
        <v>21828200</v>
      </c>
      <c r="X3429" s="2">
        <v>21570600</v>
      </c>
      <c r="Y3429" s="2">
        <v>21170600</v>
      </c>
      <c r="Z3429" s="2">
        <v>20696000</v>
      </c>
      <c r="AA3429" s="2">
        <v>20434900</v>
      </c>
      <c r="AB3429" s="2">
        <v>20116300</v>
      </c>
      <c r="AC3429" s="2">
        <v>19790800</v>
      </c>
      <c r="AD3429" s="2">
        <v>19455200</v>
      </c>
      <c r="AE3429" s="2">
        <v>19062000</v>
      </c>
      <c r="AF3429" s="2">
        <v>18678900</v>
      </c>
    </row>
    <row r="3430" spans="1:32">
      <c r="A3430" t="s">
        <v>9034</v>
      </c>
      <c r="B3430" t="s">
        <v>19</v>
      </c>
      <c r="C3430" s="2">
        <v>16970300</v>
      </c>
      <c r="D3430" s="2">
        <v>17037200</v>
      </c>
      <c r="E3430" s="2">
        <v>9820920</v>
      </c>
      <c r="F3430" s="2">
        <v>10394000</v>
      </c>
      <c r="G3430" s="2">
        <v>11221400</v>
      </c>
      <c r="H3430" s="2">
        <v>12084400</v>
      </c>
      <c r="I3430" s="2">
        <v>12898300</v>
      </c>
      <c r="J3430" s="2">
        <v>13527200</v>
      </c>
      <c r="K3430" s="2">
        <v>13638700</v>
      </c>
      <c r="L3430" s="2">
        <v>13678800</v>
      </c>
      <c r="M3430" s="2">
        <v>13661000</v>
      </c>
      <c r="N3430" s="2">
        <v>13522700</v>
      </c>
      <c r="O3430" s="2">
        <v>15768300</v>
      </c>
      <c r="P3430" s="2">
        <v>15652400</v>
      </c>
      <c r="Q3430" s="2">
        <v>15491800</v>
      </c>
      <c r="R3430" s="2">
        <v>15242000</v>
      </c>
      <c r="S3430" s="2">
        <v>14927600</v>
      </c>
      <c r="T3430" s="2">
        <v>14611000</v>
      </c>
      <c r="U3430" s="2">
        <v>14472700</v>
      </c>
      <c r="V3430" s="2">
        <v>14430300</v>
      </c>
      <c r="W3430" s="2">
        <v>14359000</v>
      </c>
      <c r="X3430" s="2">
        <v>14189500</v>
      </c>
      <c r="Y3430" s="2">
        <v>13926400</v>
      </c>
      <c r="Z3430" s="2">
        <v>13614200</v>
      </c>
      <c r="AA3430" s="2">
        <v>13442400</v>
      </c>
      <c r="AB3430" s="2">
        <v>13232800</v>
      </c>
      <c r="AC3430" s="2">
        <v>13018700</v>
      </c>
      <c r="AD3430" s="2">
        <v>12798000</v>
      </c>
      <c r="AE3430" s="2">
        <v>12539300</v>
      </c>
      <c r="AF3430" s="2">
        <v>12287300</v>
      </c>
    </row>
    <row r="3431" spans="1:32">
      <c r="A3431" t="s">
        <v>9035</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9036</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9037</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9038</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9039</v>
      </c>
      <c r="B3435" t="s">
        <v>19</v>
      </c>
      <c r="C3435" s="2">
        <v>4669340</v>
      </c>
      <c r="D3435" s="2">
        <v>4688840</v>
      </c>
      <c r="E3435" s="2">
        <v>4861570</v>
      </c>
      <c r="F3435" s="2">
        <v>4711130</v>
      </c>
      <c r="G3435" s="2">
        <v>4815600</v>
      </c>
      <c r="H3435" s="2">
        <v>5069130</v>
      </c>
      <c r="I3435" s="2">
        <v>5308720</v>
      </c>
      <c r="J3435" s="2">
        <v>5411800</v>
      </c>
      <c r="K3435" s="2">
        <v>5246040</v>
      </c>
      <c r="L3435" s="2">
        <v>5064950</v>
      </c>
      <c r="M3435" s="2">
        <v>4934010</v>
      </c>
      <c r="N3435" s="2">
        <v>4862960</v>
      </c>
      <c r="O3435" s="2">
        <v>4790530</v>
      </c>
      <c r="P3435" s="2">
        <v>4761270</v>
      </c>
      <c r="Q3435" s="2">
        <v>4722270</v>
      </c>
      <c r="R3435" s="2">
        <v>4686050</v>
      </c>
      <c r="S3435" s="2">
        <v>4634510</v>
      </c>
      <c r="T3435" s="2">
        <v>4577400</v>
      </c>
      <c r="U3435" s="2">
        <v>4511930</v>
      </c>
      <c r="V3435" s="2">
        <v>4454810</v>
      </c>
      <c r="W3435" s="2">
        <v>4394920</v>
      </c>
      <c r="X3435" s="2">
        <v>4344770</v>
      </c>
      <c r="Y3435" s="2">
        <v>4265370</v>
      </c>
      <c r="Z3435" s="2">
        <v>4188750</v>
      </c>
      <c r="AA3435" s="2">
        <v>4103780</v>
      </c>
      <c r="AB3435" s="2">
        <v>4018800</v>
      </c>
      <c r="AC3435" s="2">
        <v>3965870</v>
      </c>
      <c r="AD3435" s="2">
        <v>3899010</v>
      </c>
      <c r="AE3435" s="2">
        <v>3819610</v>
      </c>
      <c r="AF3435" s="2">
        <v>3762490</v>
      </c>
    </row>
    <row r="3436" spans="1:32">
      <c r="A3436" t="s">
        <v>9040</v>
      </c>
      <c r="B3436" t="s">
        <v>19</v>
      </c>
      <c r="C3436" s="2">
        <v>23011500</v>
      </c>
      <c r="D3436" s="2">
        <v>23107600</v>
      </c>
      <c r="E3436" s="2">
        <v>23958800</v>
      </c>
      <c r="F3436" s="2">
        <v>23217400</v>
      </c>
      <c r="G3436" s="2">
        <v>23732300</v>
      </c>
      <c r="H3436" s="2">
        <v>24981700</v>
      </c>
      <c r="I3436" s="2">
        <v>26162500</v>
      </c>
      <c r="J3436" s="2">
        <v>26670500</v>
      </c>
      <c r="K3436" s="2">
        <v>25853600</v>
      </c>
      <c r="L3436" s="2">
        <v>24961100</v>
      </c>
      <c r="M3436" s="2">
        <v>24315800</v>
      </c>
      <c r="N3436" s="2">
        <v>23965700</v>
      </c>
      <c r="O3436" s="2">
        <v>23608700</v>
      </c>
      <c r="P3436" s="2">
        <v>23464600</v>
      </c>
      <c r="Q3436" s="2">
        <v>23272400</v>
      </c>
      <c r="R3436" s="2">
        <v>23093900</v>
      </c>
      <c r="S3436" s="2">
        <v>22839900</v>
      </c>
      <c r="T3436" s="2">
        <v>22558400</v>
      </c>
      <c r="U3436" s="2">
        <v>22235700</v>
      </c>
      <c r="V3436" s="2">
        <v>21954300</v>
      </c>
      <c r="W3436" s="2">
        <v>21659100</v>
      </c>
      <c r="X3436" s="2">
        <v>21411900</v>
      </c>
      <c r="Y3436" s="2">
        <v>21020600</v>
      </c>
      <c r="Z3436" s="2">
        <v>20643100</v>
      </c>
      <c r="AA3436" s="2">
        <v>20224300</v>
      </c>
      <c r="AB3436" s="2">
        <v>19805500</v>
      </c>
      <c r="AC3436" s="2">
        <v>19544700</v>
      </c>
      <c r="AD3436" s="2">
        <v>19215100</v>
      </c>
      <c r="AE3436" s="2">
        <v>18823800</v>
      </c>
      <c r="AF3436" s="2">
        <v>18542400</v>
      </c>
    </row>
    <row r="3437" spans="1:32">
      <c r="A3437" t="s">
        <v>9041</v>
      </c>
      <c r="B3437" t="s">
        <v>19</v>
      </c>
      <c r="C3437" s="2">
        <v>68340600</v>
      </c>
      <c r="D3437" s="2">
        <v>68626000</v>
      </c>
      <c r="E3437" s="2">
        <v>71154100</v>
      </c>
      <c r="F3437" s="2">
        <v>68952200</v>
      </c>
      <c r="G3437" s="2">
        <v>70481300</v>
      </c>
      <c r="H3437" s="2">
        <v>74191900</v>
      </c>
      <c r="I3437" s="2">
        <v>77698700</v>
      </c>
      <c r="J3437" s="2">
        <v>79207400</v>
      </c>
      <c r="K3437" s="2">
        <v>76781200</v>
      </c>
      <c r="L3437" s="2">
        <v>74130800</v>
      </c>
      <c r="M3437" s="2">
        <v>72214300</v>
      </c>
      <c r="N3437" s="2">
        <v>71174500</v>
      </c>
      <c r="O3437" s="2">
        <v>70114300</v>
      </c>
      <c r="P3437" s="2">
        <v>69686200</v>
      </c>
      <c r="Q3437" s="2">
        <v>69115300</v>
      </c>
      <c r="R3437" s="2">
        <v>68585200</v>
      </c>
      <c r="S3437" s="2">
        <v>67830900</v>
      </c>
      <c r="T3437" s="2">
        <v>66995000</v>
      </c>
      <c r="U3437" s="2">
        <v>66036700</v>
      </c>
      <c r="V3437" s="2">
        <v>65200800</v>
      </c>
      <c r="W3437" s="2">
        <v>64324100</v>
      </c>
      <c r="X3437" s="2">
        <v>63590200</v>
      </c>
      <c r="Y3437" s="2">
        <v>62428100</v>
      </c>
      <c r="Z3437" s="2">
        <v>61306700</v>
      </c>
      <c r="AA3437" s="2">
        <v>60063000</v>
      </c>
      <c r="AB3437" s="2">
        <v>58819400</v>
      </c>
      <c r="AC3437" s="2">
        <v>58044600</v>
      </c>
      <c r="AD3437" s="2">
        <v>57066000</v>
      </c>
      <c r="AE3437" s="2">
        <v>55903900</v>
      </c>
      <c r="AF3437" s="2">
        <v>55068000</v>
      </c>
    </row>
    <row r="3438" spans="1:32">
      <c r="A3438" t="s">
        <v>9042</v>
      </c>
      <c r="B3438" t="s">
        <v>19</v>
      </c>
      <c r="C3438" s="2">
        <v>4843640</v>
      </c>
      <c r="D3438" s="2">
        <v>4863870</v>
      </c>
      <c r="E3438" s="2">
        <v>5043050</v>
      </c>
      <c r="F3438" s="2">
        <v>4886990</v>
      </c>
      <c r="G3438" s="2">
        <v>4995360</v>
      </c>
      <c r="H3438" s="2">
        <v>5258360</v>
      </c>
      <c r="I3438" s="2">
        <v>5506900</v>
      </c>
      <c r="J3438" s="2">
        <v>5613820</v>
      </c>
      <c r="K3438" s="2">
        <v>5441870</v>
      </c>
      <c r="L3438" s="2">
        <v>5254020</v>
      </c>
      <c r="M3438" s="2">
        <v>5118190</v>
      </c>
      <c r="N3438" s="2">
        <v>5044500</v>
      </c>
      <c r="O3438" s="2">
        <v>4969360</v>
      </c>
      <c r="P3438" s="2">
        <v>4939010</v>
      </c>
      <c r="Q3438" s="2">
        <v>4898550</v>
      </c>
      <c r="R3438" s="2">
        <v>4860980</v>
      </c>
      <c r="S3438" s="2">
        <v>4807520</v>
      </c>
      <c r="T3438" s="2">
        <v>4748270</v>
      </c>
      <c r="U3438" s="2">
        <v>4680360</v>
      </c>
      <c r="V3438" s="2">
        <v>4621110</v>
      </c>
      <c r="W3438" s="2">
        <v>4558980</v>
      </c>
      <c r="X3438" s="2">
        <v>4506960</v>
      </c>
      <c r="Y3438" s="2">
        <v>4424590</v>
      </c>
      <c r="Z3438" s="2">
        <v>4345120</v>
      </c>
      <c r="AA3438" s="2">
        <v>4256970</v>
      </c>
      <c r="AB3438" s="2">
        <v>4168820</v>
      </c>
      <c r="AC3438" s="2">
        <v>4113920</v>
      </c>
      <c r="AD3438" s="2">
        <v>4044560</v>
      </c>
      <c r="AE3438" s="2">
        <v>3962190</v>
      </c>
      <c r="AF3438" s="2">
        <v>3902940</v>
      </c>
    </row>
    <row r="3439" spans="1:32">
      <c r="A3439" t="s">
        <v>9043</v>
      </c>
      <c r="B3439" t="s">
        <v>19</v>
      </c>
      <c r="C3439" s="2">
        <v>4344190</v>
      </c>
      <c r="D3439" s="2">
        <v>4362340</v>
      </c>
      <c r="E3439" s="2">
        <v>4523040</v>
      </c>
      <c r="F3439" s="2">
        <v>4383070</v>
      </c>
      <c r="G3439" s="2">
        <v>4480270</v>
      </c>
      <c r="H3439" s="2">
        <v>4716140</v>
      </c>
      <c r="I3439" s="2">
        <v>4939060</v>
      </c>
      <c r="J3439" s="2">
        <v>5034960</v>
      </c>
      <c r="K3439" s="2">
        <v>4880740</v>
      </c>
      <c r="L3439" s="2">
        <v>4712260</v>
      </c>
      <c r="M3439" s="2">
        <v>4590430</v>
      </c>
      <c r="N3439" s="2">
        <v>4524340</v>
      </c>
      <c r="O3439" s="2">
        <v>4456940</v>
      </c>
      <c r="P3439" s="2">
        <v>4429730</v>
      </c>
      <c r="Q3439" s="2">
        <v>4393440</v>
      </c>
      <c r="R3439" s="2">
        <v>4359740</v>
      </c>
      <c r="S3439" s="2">
        <v>4311790</v>
      </c>
      <c r="T3439" s="2">
        <v>4258660</v>
      </c>
      <c r="U3439" s="2">
        <v>4197740</v>
      </c>
      <c r="V3439" s="2">
        <v>4144610</v>
      </c>
      <c r="W3439" s="2">
        <v>4088880</v>
      </c>
      <c r="X3439" s="2">
        <v>4042220</v>
      </c>
      <c r="Y3439" s="2">
        <v>3968350</v>
      </c>
      <c r="Z3439" s="2">
        <v>3897070</v>
      </c>
      <c r="AA3439" s="2">
        <v>3818020</v>
      </c>
      <c r="AB3439" s="2">
        <v>3738960</v>
      </c>
      <c r="AC3439" s="2">
        <v>3689710</v>
      </c>
      <c r="AD3439" s="2">
        <v>3627500</v>
      </c>
      <c r="AE3439" s="2">
        <v>3553630</v>
      </c>
      <c r="AF3439" s="2">
        <v>3500500</v>
      </c>
    </row>
    <row r="3440" spans="1:32">
      <c r="A3440" t="s">
        <v>9044</v>
      </c>
      <c r="B3440" t="s">
        <v>19</v>
      </c>
      <c r="C3440" s="2">
        <v>11269400</v>
      </c>
      <c r="D3440" s="2">
        <v>11316500</v>
      </c>
      <c r="E3440" s="2">
        <v>11733400</v>
      </c>
      <c r="F3440" s="2">
        <v>11370300</v>
      </c>
      <c r="G3440" s="2">
        <v>11622400</v>
      </c>
      <c r="H3440" s="2">
        <v>12234300</v>
      </c>
      <c r="I3440" s="2">
        <v>12812600</v>
      </c>
      <c r="J3440" s="2">
        <v>13061400</v>
      </c>
      <c r="K3440" s="2">
        <v>12661300</v>
      </c>
      <c r="L3440" s="2">
        <v>12224200</v>
      </c>
      <c r="M3440" s="2">
        <v>11908200</v>
      </c>
      <c r="N3440" s="2">
        <v>11736700</v>
      </c>
      <c r="O3440" s="2">
        <v>11561900</v>
      </c>
      <c r="P3440" s="2">
        <v>11491300</v>
      </c>
      <c r="Q3440" s="2">
        <v>11397200</v>
      </c>
      <c r="R3440" s="2">
        <v>11309800</v>
      </c>
      <c r="S3440" s="2">
        <v>11185400</v>
      </c>
      <c r="T3440" s="2">
        <v>11047500</v>
      </c>
      <c r="U3440" s="2">
        <v>10889500</v>
      </c>
      <c r="V3440" s="2">
        <v>10751700</v>
      </c>
      <c r="W3440" s="2">
        <v>10607100</v>
      </c>
      <c r="X3440" s="2">
        <v>10486100</v>
      </c>
      <c r="Y3440" s="2">
        <v>10294400</v>
      </c>
      <c r="Z3440" s="2">
        <v>10109500</v>
      </c>
      <c r="AA3440" s="2">
        <v>9904450</v>
      </c>
      <c r="AB3440" s="2">
        <v>9699370</v>
      </c>
      <c r="AC3440" s="2">
        <v>9571610</v>
      </c>
      <c r="AD3440" s="2">
        <v>9410240</v>
      </c>
      <c r="AE3440" s="2">
        <v>9218600</v>
      </c>
      <c r="AF3440" s="2">
        <v>9080760</v>
      </c>
    </row>
    <row r="3441" spans="1:32">
      <c r="A3441" t="s">
        <v>9045</v>
      </c>
      <c r="B3441" t="s">
        <v>19</v>
      </c>
      <c r="C3441" s="2">
        <v>1136330</v>
      </c>
      <c r="D3441" s="2">
        <v>1141070</v>
      </c>
      <c r="E3441" s="2">
        <v>1183110</v>
      </c>
      <c r="F3441" s="2">
        <v>1146500</v>
      </c>
      <c r="G3441" s="2">
        <v>1171920</v>
      </c>
      <c r="H3441" s="2">
        <v>1233620</v>
      </c>
      <c r="I3441" s="2">
        <v>1291930</v>
      </c>
      <c r="J3441" s="2">
        <v>1317020</v>
      </c>
      <c r="K3441" s="2">
        <v>1276670</v>
      </c>
      <c r="L3441" s="2">
        <v>1232600</v>
      </c>
      <c r="M3441" s="2">
        <v>1200740</v>
      </c>
      <c r="N3441" s="2">
        <v>1183450</v>
      </c>
      <c r="O3441" s="2">
        <v>1165820</v>
      </c>
      <c r="P3441" s="2">
        <v>1158700</v>
      </c>
      <c r="Q3441" s="2">
        <v>1149210</v>
      </c>
      <c r="R3441" s="2">
        <v>1140400</v>
      </c>
      <c r="S3441" s="2">
        <v>1127850</v>
      </c>
      <c r="T3441" s="2">
        <v>1113950</v>
      </c>
      <c r="U3441" s="2">
        <v>1098020</v>
      </c>
      <c r="V3441" s="2">
        <v>1084120</v>
      </c>
      <c r="W3441" s="2">
        <v>1069540</v>
      </c>
      <c r="X3441" s="2">
        <v>1057340</v>
      </c>
      <c r="Y3441" s="2">
        <v>1038020</v>
      </c>
      <c r="Z3441" s="2">
        <v>1019370</v>
      </c>
      <c r="AA3441">
        <v>998694</v>
      </c>
      <c r="AB3441">
        <v>978015</v>
      </c>
      <c r="AC3441">
        <v>965133</v>
      </c>
      <c r="AD3441">
        <v>948861</v>
      </c>
      <c r="AE3441">
        <v>929538</v>
      </c>
      <c r="AF3441">
        <v>915639</v>
      </c>
    </row>
    <row r="3442" spans="1:32">
      <c r="A3442" t="s">
        <v>9046</v>
      </c>
      <c r="B3442" t="s">
        <v>19</v>
      </c>
      <c r="C3442">
        <v>747496</v>
      </c>
      <c r="D3442">
        <v>750618</v>
      </c>
      <c r="E3442">
        <v>778270</v>
      </c>
      <c r="F3442">
        <v>754186</v>
      </c>
      <c r="G3442">
        <v>770911</v>
      </c>
      <c r="H3442">
        <v>811497</v>
      </c>
      <c r="I3442">
        <v>849853</v>
      </c>
      <c r="J3442">
        <v>866355</v>
      </c>
      <c r="K3442">
        <v>839818</v>
      </c>
      <c r="L3442">
        <v>810828</v>
      </c>
      <c r="M3442">
        <v>789866</v>
      </c>
      <c r="N3442">
        <v>778493</v>
      </c>
      <c r="O3442">
        <v>766897</v>
      </c>
      <c r="P3442">
        <v>762214</v>
      </c>
      <c r="Q3442">
        <v>755970</v>
      </c>
      <c r="R3442">
        <v>750172</v>
      </c>
      <c r="S3442">
        <v>741921</v>
      </c>
      <c r="T3442">
        <v>732778</v>
      </c>
      <c r="U3442">
        <v>722297</v>
      </c>
      <c r="V3442">
        <v>713154</v>
      </c>
      <c r="W3442">
        <v>703565</v>
      </c>
      <c r="X3442">
        <v>695537</v>
      </c>
      <c r="Y3442">
        <v>682826</v>
      </c>
      <c r="Z3442">
        <v>670561</v>
      </c>
      <c r="AA3442">
        <v>656958</v>
      </c>
      <c r="AB3442">
        <v>643355</v>
      </c>
      <c r="AC3442">
        <v>634881</v>
      </c>
      <c r="AD3442">
        <v>624177</v>
      </c>
      <c r="AE3442">
        <v>611466</v>
      </c>
      <c r="AF3442">
        <v>602323</v>
      </c>
    </row>
    <row r="3443" spans="1:32">
      <c r="A3443" t="s">
        <v>9047</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9048</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9049</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9050</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9051</v>
      </c>
      <c r="B3447" t="s">
        <v>19</v>
      </c>
      <c r="C3447" s="2">
        <v>6813160</v>
      </c>
      <c r="D3447" s="2">
        <v>6841020</v>
      </c>
      <c r="E3447" s="2">
        <v>10695500</v>
      </c>
      <c r="F3447" s="2">
        <v>8553020</v>
      </c>
      <c r="G3447" s="2">
        <v>7995820</v>
      </c>
      <c r="H3447" s="2">
        <v>7290960</v>
      </c>
      <c r="I3447" s="2">
        <v>6874450</v>
      </c>
      <c r="J3447" s="2">
        <v>6625110</v>
      </c>
      <c r="K3447" s="2">
        <v>6588890</v>
      </c>
      <c r="L3447" s="2">
        <v>6573570</v>
      </c>
      <c r="M3447" s="2">
        <v>6594460</v>
      </c>
      <c r="N3447" s="2">
        <v>6637640</v>
      </c>
      <c r="O3447" s="2">
        <v>6736550</v>
      </c>
      <c r="P3447" s="2">
        <v>6818730</v>
      </c>
      <c r="Q3447" s="2">
        <v>6875850</v>
      </c>
      <c r="R3447" s="2">
        <v>6866100</v>
      </c>
      <c r="S3447" s="2">
        <v>6871670</v>
      </c>
      <c r="T3447" s="2">
        <v>6942710</v>
      </c>
      <c r="U3447" s="2">
        <v>6880030</v>
      </c>
      <c r="V3447" s="2">
        <v>6959430</v>
      </c>
      <c r="W3447" s="2">
        <v>6999820</v>
      </c>
      <c r="X3447" s="2">
        <v>7008180</v>
      </c>
      <c r="Y3447" s="2">
        <v>6948280</v>
      </c>
      <c r="Z3447" s="2">
        <v>6919030</v>
      </c>
      <c r="AA3447" s="2">
        <v>6905100</v>
      </c>
      <c r="AB3447" s="2">
        <v>6880030</v>
      </c>
      <c r="AC3447" s="2">
        <v>6856350</v>
      </c>
      <c r="AD3447" s="2">
        <v>6808980</v>
      </c>
      <c r="AE3447" s="2">
        <v>6747690</v>
      </c>
      <c r="AF3447" s="2">
        <v>6733760</v>
      </c>
    </row>
    <row r="3448" spans="1:32">
      <c r="A3448" t="s">
        <v>9052</v>
      </c>
      <c r="B3448" t="s">
        <v>19</v>
      </c>
      <c r="C3448" s="2">
        <v>33576700</v>
      </c>
      <c r="D3448" s="2">
        <v>33714000</v>
      </c>
      <c r="E3448" s="2">
        <v>52709500</v>
      </c>
      <c r="F3448" s="2">
        <v>42151100</v>
      </c>
      <c r="G3448" s="2">
        <v>39405100</v>
      </c>
      <c r="H3448" s="2">
        <v>35931400</v>
      </c>
      <c r="I3448" s="2">
        <v>33878800</v>
      </c>
      <c r="J3448" s="2">
        <v>32649900</v>
      </c>
      <c r="K3448" s="2">
        <v>32471400</v>
      </c>
      <c r="L3448" s="2">
        <v>32395900</v>
      </c>
      <c r="M3448" s="2">
        <v>32498900</v>
      </c>
      <c r="N3448" s="2">
        <v>32711700</v>
      </c>
      <c r="O3448" s="2">
        <v>33199100</v>
      </c>
      <c r="P3448" s="2">
        <v>33604200</v>
      </c>
      <c r="Q3448" s="2">
        <v>33885600</v>
      </c>
      <c r="R3448" s="2">
        <v>33837600</v>
      </c>
      <c r="S3448" s="2">
        <v>33865000</v>
      </c>
      <c r="T3448" s="2">
        <v>34215200</v>
      </c>
      <c r="U3448" s="2">
        <v>33906200</v>
      </c>
      <c r="V3448" s="2">
        <v>34297500</v>
      </c>
      <c r="W3448" s="2">
        <v>34496600</v>
      </c>
      <c r="X3448" s="2">
        <v>34537800</v>
      </c>
      <c r="Y3448" s="2">
        <v>34242600</v>
      </c>
      <c r="Z3448" s="2">
        <v>34098500</v>
      </c>
      <c r="AA3448" s="2">
        <v>34029800</v>
      </c>
      <c r="AB3448" s="2">
        <v>33906200</v>
      </c>
      <c r="AC3448" s="2">
        <v>33789500</v>
      </c>
      <c r="AD3448" s="2">
        <v>33556100</v>
      </c>
      <c r="AE3448" s="2">
        <v>33254100</v>
      </c>
      <c r="AF3448" s="2">
        <v>33185400</v>
      </c>
    </row>
    <row r="3449" spans="1:32">
      <c r="A3449" t="s">
        <v>9053</v>
      </c>
      <c r="B3449" t="s">
        <v>19</v>
      </c>
      <c r="C3449" s="2">
        <v>99717700</v>
      </c>
      <c r="D3449" s="2">
        <v>100125000</v>
      </c>
      <c r="E3449" s="2">
        <v>156539000</v>
      </c>
      <c r="F3449" s="2">
        <v>125182000</v>
      </c>
      <c r="G3449" s="2">
        <v>117027000</v>
      </c>
      <c r="H3449" s="2">
        <v>106711000</v>
      </c>
      <c r="I3449" s="2">
        <v>100615000</v>
      </c>
      <c r="J3449" s="2">
        <v>96965300</v>
      </c>
      <c r="K3449" s="2">
        <v>96435200</v>
      </c>
      <c r="L3449" s="2">
        <v>96211000</v>
      </c>
      <c r="M3449" s="2">
        <v>96516800</v>
      </c>
      <c r="N3449" s="2">
        <v>97148800</v>
      </c>
      <c r="O3449" s="2">
        <v>98596400</v>
      </c>
      <c r="P3449" s="2">
        <v>99799300</v>
      </c>
      <c r="Q3449" s="2">
        <v>100635000</v>
      </c>
      <c r="R3449" s="2">
        <v>100492000</v>
      </c>
      <c r="S3449" s="2">
        <v>100574000</v>
      </c>
      <c r="T3449" s="2">
        <v>101614000</v>
      </c>
      <c r="U3449" s="2">
        <v>100696000</v>
      </c>
      <c r="V3449" s="2">
        <v>101858000</v>
      </c>
      <c r="W3449" s="2">
        <v>102450000</v>
      </c>
      <c r="X3449" s="2">
        <v>102572000</v>
      </c>
      <c r="Y3449" s="2">
        <v>101695000</v>
      </c>
      <c r="Z3449" s="2">
        <v>101267000</v>
      </c>
      <c r="AA3449" s="2">
        <v>101063000</v>
      </c>
      <c r="AB3449" s="2">
        <v>100696000</v>
      </c>
      <c r="AC3449" s="2">
        <v>100350000</v>
      </c>
      <c r="AD3449" s="2">
        <v>99656500</v>
      </c>
      <c r="AE3449" s="2">
        <v>98759500</v>
      </c>
      <c r="AF3449" s="2">
        <v>98555600</v>
      </c>
    </row>
    <row r="3450" spans="1:32">
      <c r="A3450" t="s">
        <v>9054</v>
      </c>
      <c r="B3450" t="s">
        <v>19</v>
      </c>
      <c r="C3450" s="2">
        <v>7067490</v>
      </c>
      <c r="D3450" s="2">
        <v>7096390</v>
      </c>
      <c r="E3450" s="2">
        <v>11094700</v>
      </c>
      <c r="F3450" s="2">
        <v>8872300</v>
      </c>
      <c r="G3450" s="2">
        <v>8294300</v>
      </c>
      <c r="H3450" s="2">
        <v>7563130</v>
      </c>
      <c r="I3450" s="2">
        <v>7131070</v>
      </c>
      <c r="J3450" s="2">
        <v>6872420</v>
      </c>
      <c r="K3450" s="2">
        <v>6834850</v>
      </c>
      <c r="L3450" s="2">
        <v>6818950</v>
      </c>
      <c r="M3450" s="2">
        <v>6840630</v>
      </c>
      <c r="N3450" s="2">
        <v>6885420</v>
      </c>
      <c r="O3450" s="2">
        <v>6988020</v>
      </c>
      <c r="P3450" s="2">
        <v>7073270</v>
      </c>
      <c r="Q3450" s="2">
        <v>7132520</v>
      </c>
      <c r="R3450" s="2">
        <v>7122400</v>
      </c>
      <c r="S3450" s="2">
        <v>7128180</v>
      </c>
      <c r="T3450" s="2">
        <v>7201880</v>
      </c>
      <c r="U3450" s="2">
        <v>7136850</v>
      </c>
      <c r="V3450" s="2">
        <v>7219220</v>
      </c>
      <c r="W3450" s="2">
        <v>7261120</v>
      </c>
      <c r="X3450" s="2">
        <v>7269790</v>
      </c>
      <c r="Y3450" s="2">
        <v>7207660</v>
      </c>
      <c r="Z3450" s="2">
        <v>7177310</v>
      </c>
      <c r="AA3450" s="2">
        <v>7162860</v>
      </c>
      <c r="AB3450" s="2">
        <v>7136850</v>
      </c>
      <c r="AC3450" s="2">
        <v>7112290</v>
      </c>
      <c r="AD3450" s="2">
        <v>7063160</v>
      </c>
      <c r="AE3450" s="2">
        <v>6999580</v>
      </c>
      <c r="AF3450" s="2">
        <v>6985130</v>
      </c>
    </row>
    <row r="3451" spans="1:32">
      <c r="A3451" t="s">
        <v>9055</v>
      </c>
      <c r="B3451" t="s">
        <v>19</v>
      </c>
      <c r="C3451" s="2">
        <v>6338740</v>
      </c>
      <c r="D3451" s="2">
        <v>6364660</v>
      </c>
      <c r="E3451" s="2">
        <v>9950690</v>
      </c>
      <c r="F3451" s="2">
        <v>7957440</v>
      </c>
      <c r="G3451" s="2">
        <v>7439040</v>
      </c>
      <c r="H3451" s="2">
        <v>6783260</v>
      </c>
      <c r="I3451" s="2">
        <v>6395760</v>
      </c>
      <c r="J3451" s="2">
        <v>6163780</v>
      </c>
      <c r="K3451" s="2">
        <v>6130080</v>
      </c>
      <c r="L3451" s="2">
        <v>6115820</v>
      </c>
      <c r="M3451" s="2">
        <v>6135260</v>
      </c>
      <c r="N3451" s="2">
        <v>6175440</v>
      </c>
      <c r="O3451" s="2">
        <v>6267460</v>
      </c>
      <c r="P3451" s="2">
        <v>6343920</v>
      </c>
      <c r="Q3451" s="2">
        <v>6397060</v>
      </c>
      <c r="R3451" s="2">
        <v>6387980</v>
      </c>
      <c r="S3451" s="2">
        <v>6393170</v>
      </c>
      <c r="T3451" s="2">
        <v>6459260</v>
      </c>
      <c r="U3451" s="2">
        <v>6400940</v>
      </c>
      <c r="V3451" s="2">
        <v>6474820</v>
      </c>
      <c r="W3451" s="2">
        <v>6512400</v>
      </c>
      <c r="X3451" s="2">
        <v>6520180</v>
      </c>
      <c r="Y3451" s="2">
        <v>6464450</v>
      </c>
      <c r="Z3451" s="2">
        <v>6437230</v>
      </c>
      <c r="AA3451" s="2">
        <v>6424270</v>
      </c>
      <c r="AB3451" s="2">
        <v>6400940</v>
      </c>
      <c r="AC3451" s="2">
        <v>6378910</v>
      </c>
      <c r="AD3451" s="2">
        <v>6334850</v>
      </c>
      <c r="AE3451" s="2">
        <v>6277820</v>
      </c>
      <c r="AF3451" s="2">
        <v>6264860</v>
      </c>
    </row>
    <row r="3452" spans="1:32">
      <c r="A3452" t="s">
        <v>9056</v>
      </c>
      <c r="B3452" t="s">
        <v>19</v>
      </c>
      <c r="C3452" s="2">
        <v>16443500</v>
      </c>
      <c r="D3452" s="2">
        <v>16510800</v>
      </c>
      <c r="E3452" s="2">
        <v>25813400</v>
      </c>
      <c r="F3452" s="2">
        <v>20642700</v>
      </c>
      <c r="G3452" s="2">
        <v>19297900</v>
      </c>
      <c r="H3452" s="2">
        <v>17596700</v>
      </c>
      <c r="I3452" s="2">
        <v>16591500</v>
      </c>
      <c r="J3452" s="2">
        <v>15989700</v>
      </c>
      <c r="K3452" s="2">
        <v>15902300</v>
      </c>
      <c r="L3452" s="2">
        <v>15865300</v>
      </c>
      <c r="M3452" s="2">
        <v>15915700</v>
      </c>
      <c r="N3452" s="2">
        <v>16019900</v>
      </c>
      <c r="O3452" s="2">
        <v>16258600</v>
      </c>
      <c r="P3452" s="2">
        <v>16457000</v>
      </c>
      <c r="Q3452" s="2">
        <v>16594800</v>
      </c>
      <c r="R3452" s="2">
        <v>16571300</v>
      </c>
      <c r="S3452" s="2">
        <v>16584700</v>
      </c>
      <c r="T3452" s="2">
        <v>16756200</v>
      </c>
      <c r="U3452" s="2">
        <v>16604900</v>
      </c>
      <c r="V3452" s="2">
        <v>16796600</v>
      </c>
      <c r="W3452" s="2">
        <v>16894000</v>
      </c>
      <c r="X3452" s="2">
        <v>16914200</v>
      </c>
      <c r="Y3452" s="2">
        <v>16769700</v>
      </c>
      <c r="Z3452" s="2">
        <v>16699100</v>
      </c>
      <c r="AA3452" s="2">
        <v>16665400</v>
      </c>
      <c r="AB3452" s="2">
        <v>16604900</v>
      </c>
      <c r="AC3452" s="2">
        <v>16547800</v>
      </c>
      <c r="AD3452" s="2">
        <v>16433500</v>
      </c>
      <c r="AE3452" s="2">
        <v>16285500</v>
      </c>
      <c r="AF3452" s="2">
        <v>16251900</v>
      </c>
    </row>
    <row r="3453" spans="1:32">
      <c r="A3453" t="s">
        <v>9057</v>
      </c>
      <c r="B3453" t="s">
        <v>19</v>
      </c>
      <c r="C3453" s="2">
        <v>1658050</v>
      </c>
      <c r="D3453" s="2">
        <v>1664830</v>
      </c>
      <c r="E3453" s="2">
        <v>2602840</v>
      </c>
      <c r="F3453" s="2">
        <v>2081460</v>
      </c>
      <c r="G3453" s="2">
        <v>1945860</v>
      </c>
      <c r="H3453" s="2">
        <v>1774330</v>
      </c>
      <c r="I3453" s="2">
        <v>1672960</v>
      </c>
      <c r="J3453" s="2">
        <v>1612280</v>
      </c>
      <c r="K3453" s="2">
        <v>1603470</v>
      </c>
      <c r="L3453" s="2">
        <v>1599740</v>
      </c>
      <c r="M3453" s="2">
        <v>1604830</v>
      </c>
      <c r="N3453" s="2">
        <v>1615330</v>
      </c>
      <c r="O3453" s="2">
        <v>1639400</v>
      </c>
      <c r="P3453" s="2">
        <v>1659400</v>
      </c>
      <c r="Q3453" s="2">
        <v>1673300</v>
      </c>
      <c r="R3453" s="2">
        <v>1670930</v>
      </c>
      <c r="S3453" s="2">
        <v>1672290</v>
      </c>
      <c r="T3453" s="2">
        <v>1689580</v>
      </c>
      <c r="U3453" s="2">
        <v>1674320</v>
      </c>
      <c r="V3453" s="2">
        <v>1693640</v>
      </c>
      <c r="W3453" s="2">
        <v>1703470</v>
      </c>
      <c r="X3453" s="2">
        <v>1705510</v>
      </c>
      <c r="Y3453" s="2">
        <v>1690930</v>
      </c>
      <c r="Z3453" s="2">
        <v>1683810</v>
      </c>
      <c r="AA3453" s="2">
        <v>1680420</v>
      </c>
      <c r="AB3453" s="2">
        <v>1674320</v>
      </c>
      <c r="AC3453" s="2">
        <v>1668560</v>
      </c>
      <c r="AD3453" s="2">
        <v>1657030</v>
      </c>
      <c r="AE3453" s="2">
        <v>1642120</v>
      </c>
      <c r="AF3453" s="2">
        <v>1638730</v>
      </c>
    </row>
    <row r="3454" spans="1:32">
      <c r="A3454" t="s">
        <v>9058</v>
      </c>
      <c r="B3454" t="s">
        <v>19</v>
      </c>
      <c r="C3454" s="2">
        <v>1090690</v>
      </c>
      <c r="D3454" s="2">
        <v>1095150</v>
      </c>
      <c r="E3454" s="2">
        <v>1712190</v>
      </c>
      <c r="F3454" s="2">
        <v>1369220</v>
      </c>
      <c r="G3454" s="2">
        <v>1280020</v>
      </c>
      <c r="H3454" s="2">
        <v>1167180</v>
      </c>
      <c r="I3454" s="2">
        <v>1100500</v>
      </c>
      <c r="J3454" s="2">
        <v>1060590</v>
      </c>
      <c r="K3454" s="2">
        <v>1054790</v>
      </c>
      <c r="L3454" s="2">
        <v>1052340</v>
      </c>
      <c r="M3454" s="2">
        <v>1055680</v>
      </c>
      <c r="N3454" s="2">
        <v>1062590</v>
      </c>
      <c r="O3454" s="2">
        <v>1078430</v>
      </c>
      <c r="P3454" s="2">
        <v>1091580</v>
      </c>
      <c r="Q3454" s="2">
        <v>1100730</v>
      </c>
      <c r="R3454" s="2">
        <v>1099170</v>
      </c>
      <c r="S3454" s="2">
        <v>1100060</v>
      </c>
      <c r="T3454" s="2">
        <v>1111430</v>
      </c>
      <c r="U3454" s="2">
        <v>1101400</v>
      </c>
      <c r="V3454" s="2">
        <v>1114110</v>
      </c>
      <c r="W3454" s="2">
        <v>1120570</v>
      </c>
      <c r="X3454" s="2">
        <v>1121910</v>
      </c>
      <c r="Y3454" s="2">
        <v>1112320</v>
      </c>
      <c r="Z3454" s="2">
        <v>1107640</v>
      </c>
      <c r="AA3454" s="2">
        <v>1105410</v>
      </c>
      <c r="AB3454" s="2">
        <v>1101400</v>
      </c>
      <c r="AC3454" s="2">
        <v>1097610</v>
      </c>
      <c r="AD3454" s="2">
        <v>1090020</v>
      </c>
      <c r="AE3454" s="2">
        <v>1080210</v>
      </c>
      <c r="AF3454" s="2">
        <v>1077980</v>
      </c>
    </row>
    <row r="3455" spans="1:32">
      <c r="A3455" t="s">
        <v>9059</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9060</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9061</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9062</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9063</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9064</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9065</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9066</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9067</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9068</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9069</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9070</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9071</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9072</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9073</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9074</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9075</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9076</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9077</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9078</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9079</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9080</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9081</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9082</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9083</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9084</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9085</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9086</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9087</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9088</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9089</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9090</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9091</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9092</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9093</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9094</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9095</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9096</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9097</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9098</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9099</v>
      </c>
      <c r="B3495" t="s">
        <v>19</v>
      </c>
      <c r="C3495" s="2">
        <v>1497480</v>
      </c>
      <c r="D3495" s="2">
        <v>1503050</v>
      </c>
      <c r="E3495" s="2">
        <v>1503050</v>
      </c>
      <c r="F3495" s="2">
        <v>1486330</v>
      </c>
      <c r="G3495" s="2">
        <v>1487720</v>
      </c>
      <c r="H3495" s="2">
        <v>1523940</v>
      </c>
      <c r="I3495" s="2">
        <v>1553200</v>
      </c>
      <c r="J3495" s="2">
        <v>1555980</v>
      </c>
      <c r="K3495" s="2">
        <v>1558770</v>
      </c>
      <c r="L3495" s="2">
        <v>1562950</v>
      </c>
      <c r="M3495" s="2">
        <v>1574090</v>
      </c>
      <c r="N3495" s="2">
        <v>1603340</v>
      </c>
      <c r="O3495" s="2">
        <v>1628420</v>
      </c>
      <c r="P3495" s="2">
        <v>1649310</v>
      </c>
      <c r="Q3495" s="2">
        <v>1677170</v>
      </c>
      <c r="R3495" s="2">
        <v>1702250</v>
      </c>
      <c r="S3495" s="2">
        <v>1727320</v>
      </c>
      <c r="T3495" s="2">
        <v>1753790</v>
      </c>
      <c r="U3495" s="2">
        <v>1771900</v>
      </c>
      <c r="V3495" s="2">
        <v>1791400</v>
      </c>
      <c r="W3495" s="2">
        <v>1813690</v>
      </c>
      <c r="X3495" s="2">
        <v>1833190</v>
      </c>
      <c r="Y3495" s="2">
        <v>1848510</v>
      </c>
      <c r="Z3495" s="2">
        <v>1861050</v>
      </c>
      <c r="AA3495" s="2">
        <v>1868010</v>
      </c>
      <c r="AB3495" s="2">
        <v>1884730</v>
      </c>
      <c r="AC3495" s="2">
        <v>1904230</v>
      </c>
      <c r="AD3495" s="2">
        <v>1919550</v>
      </c>
      <c r="AE3495" s="2">
        <v>1929310</v>
      </c>
      <c r="AF3495" s="2">
        <v>1951590</v>
      </c>
    </row>
    <row r="3496" spans="1:32">
      <c r="A3496" t="s">
        <v>9100</v>
      </c>
      <c r="B3496" t="s">
        <v>19</v>
      </c>
      <c r="C3496" s="2">
        <v>7379880</v>
      </c>
      <c r="D3496" s="2">
        <v>7407340</v>
      </c>
      <c r="E3496" s="2">
        <v>7407340</v>
      </c>
      <c r="F3496" s="2">
        <v>7324960</v>
      </c>
      <c r="G3496" s="2">
        <v>7331820</v>
      </c>
      <c r="H3496" s="2">
        <v>7510310</v>
      </c>
      <c r="I3496" s="2">
        <v>7654480</v>
      </c>
      <c r="J3496" s="2">
        <v>7668210</v>
      </c>
      <c r="K3496" s="2">
        <v>7681940</v>
      </c>
      <c r="L3496" s="2">
        <v>7702530</v>
      </c>
      <c r="M3496" s="2">
        <v>7757450</v>
      </c>
      <c r="N3496" s="2">
        <v>7901620</v>
      </c>
      <c r="O3496" s="2">
        <v>8025190</v>
      </c>
      <c r="P3496" s="2">
        <v>8128160</v>
      </c>
      <c r="Q3496" s="2">
        <v>8265460</v>
      </c>
      <c r="R3496" s="2">
        <v>8389030</v>
      </c>
      <c r="S3496" s="2">
        <v>8512600</v>
      </c>
      <c r="T3496" s="2">
        <v>8643040</v>
      </c>
      <c r="U3496" s="2">
        <v>8732280</v>
      </c>
      <c r="V3496" s="2">
        <v>8828390</v>
      </c>
      <c r="W3496" s="2">
        <v>8938230</v>
      </c>
      <c r="X3496" s="2">
        <v>9034340</v>
      </c>
      <c r="Y3496" s="2">
        <v>9109860</v>
      </c>
      <c r="Z3496" s="2">
        <v>9171640</v>
      </c>
      <c r="AA3496" s="2">
        <v>9205970</v>
      </c>
      <c r="AB3496" s="2">
        <v>9288350</v>
      </c>
      <c r="AC3496" s="2">
        <v>9384460</v>
      </c>
      <c r="AD3496" s="2">
        <v>9459970</v>
      </c>
      <c r="AE3496" s="2">
        <v>9508030</v>
      </c>
      <c r="AF3496" s="2">
        <v>9617870</v>
      </c>
    </row>
    <row r="3497" spans="1:32">
      <c r="A3497" t="s">
        <v>9101</v>
      </c>
      <c r="B3497" t="s">
        <v>19</v>
      </c>
      <c r="C3497" s="2">
        <v>21917100</v>
      </c>
      <c r="D3497" s="2">
        <v>21998700</v>
      </c>
      <c r="E3497" s="2">
        <v>21998700</v>
      </c>
      <c r="F3497" s="2">
        <v>21754000</v>
      </c>
      <c r="G3497" s="2">
        <v>21774400</v>
      </c>
      <c r="H3497" s="2">
        <v>22304500</v>
      </c>
      <c r="I3497" s="2">
        <v>22732600</v>
      </c>
      <c r="J3497" s="2">
        <v>22773400</v>
      </c>
      <c r="K3497" s="2">
        <v>22814200</v>
      </c>
      <c r="L3497" s="2">
        <v>22875300</v>
      </c>
      <c r="M3497" s="2">
        <v>23038400</v>
      </c>
      <c r="N3497" s="2">
        <v>23466600</v>
      </c>
      <c r="O3497" s="2">
        <v>23833600</v>
      </c>
      <c r="P3497" s="2">
        <v>24139400</v>
      </c>
      <c r="Q3497" s="2">
        <v>24547200</v>
      </c>
      <c r="R3497" s="2">
        <v>24914100</v>
      </c>
      <c r="S3497" s="2">
        <v>25281100</v>
      </c>
      <c r="T3497" s="2">
        <v>25668500</v>
      </c>
      <c r="U3497" s="2">
        <v>25933500</v>
      </c>
      <c r="V3497" s="2">
        <v>26219000</v>
      </c>
      <c r="W3497" s="2">
        <v>26545200</v>
      </c>
      <c r="X3497" s="2">
        <v>26830600</v>
      </c>
      <c r="Y3497" s="2">
        <v>27054900</v>
      </c>
      <c r="Z3497" s="2">
        <v>27238400</v>
      </c>
      <c r="AA3497" s="2">
        <v>27340300</v>
      </c>
      <c r="AB3497" s="2">
        <v>27585000</v>
      </c>
      <c r="AC3497" s="2">
        <v>27870400</v>
      </c>
      <c r="AD3497" s="2">
        <v>28094700</v>
      </c>
      <c r="AE3497" s="2">
        <v>28237400</v>
      </c>
      <c r="AF3497" s="2">
        <v>28563600</v>
      </c>
    </row>
    <row r="3498" spans="1:32">
      <c r="A3498" t="s">
        <v>9102</v>
      </c>
      <c r="B3498" t="s">
        <v>19</v>
      </c>
      <c r="C3498" s="2">
        <v>1553380</v>
      </c>
      <c r="D3498" s="2">
        <v>1559160</v>
      </c>
      <c r="E3498" s="2">
        <v>1559160</v>
      </c>
      <c r="F3498" s="2">
        <v>1541820</v>
      </c>
      <c r="G3498" s="2">
        <v>1543260</v>
      </c>
      <c r="H3498" s="2">
        <v>1580830</v>
      </c>
      <c r="I3498" s="2">
        <v>1611180</v>
      </c>
      <c r="J3498" s="2">
        <v>1614070</v>
      </c>
      <c r="K3498" s="2">
        <v>1616960</v>
      </c>
      <c r="L3498" s="2">
        <v>1621290</v>
      </c>
      <c r="M3498" s="2">
        <v>1632850</v>
      </c>
      <c r="N3498" s="2">
        <v>1663200</v>
      </c>
      <c r="O3498" s="2">
        <v>1689210</v>
      </c>
      <c r="P3498" s="2">
        <v>1710880</v>
      </c>
      <c r="Q3498" s="2">
        <v>1739780</v>
      </c>
      <c r="R3498" s="2">
        <v>1765790</v>
      </c>
      <c r="S3498" s="2">
        <v>1791800</v>
      </c>
      <c r="T3498" s="2">
        <v>1819260</v>
      </c>
      <c r="U3498" s="2">
        <v>1838040</v>
      </c>
      <c r="V3498" s="2">
        <v>1858270</v>
      </c>
      <c r="W3498" s="2">
        <v>1881390</v>
      </c>
      <c r="X3498" s="2">
        <v>1901620</v>
      </c>
      <c r="Y3498" s="2">
        <v>1917520</v>
      </c>
      <c r="Z3498" s="2">
        <v>1930520</v>
      </c>
      <c r="AA3498" s="2">
        <v>1937750</v>
      </c>
      <c r="AB3498" s="2">
        <v>1955090</v>
      </c>
      <c r="AC3498" s="2">
        <v>1975320</v>
      </c>
      <c r="AD3498" s="2">
        <v>1991210</v>
      </c>
      <c r="AE3498" s="2">
        <v>2001330</v>
      </c>
      <c r="AF3498" s="2">
        <v>2024450</v>
      </c>
    </row>
    <row r="3499" spans="1:32">
      <c r="A3499" t="s">
        <v>9103</v>
      </c>
      <c r="B3499" t="s">
        <v>19</v>
      </c>
      <c r="C3499" s="2">
        <v>1393200</v>
      </c>
      <c r="D3499" s="2">
        <v>1398380</v>
      </c>
      <c r="E3499" s="2">
        <v>1398380</v>
      </c>
      <c r="F3499" s="2">
        <v>1382830</v>
      </c>
      <c r="G3499" s="2">
        <v>1384130</v>
      </c>
      <c r="H3499" s="2">
        <v>1417820</v>
      </c>
      <c r="I3499" s="2">
        <v>1445040</v>
      </c>
      <c r="J3499" s="2">
        <v>1447630</v>
      </c>
      <c r="K3499" s="2">
        <v>1450220</v>
      </c>
      <c r="L3499" s="2">
        <v>1454110</v>
      </c>
      <c r="M3499" s="2">
        <v>1464480</v>
      </c>
      <c r="N3499" s="2">
        <v>1491700</v>
      </c>
      <c r="O3499" s="2">
        <v>1515020</v>
      </c>
      <c r="P3499" s="2">
        <v>1534460</v>
      </c>
      <c r="Q3499" s="2">
        <v>1560380</v>
      </c>
      <c r="R3499" s="2">
        <v>1583710</v>
      </c>
      <c r="S3499" s="2">
        <v>1607040</v>
      </c>
      <c r="T3499" s="2">
        <v>1631660</v>
      </c>
      <c r="U3499" s="2">
        <v>1648510</v>
      </c>
      <c r="V3499" s="2">
        <v>1666660</v>
      </c>
      <c r="W3499" s="2">
        <v>1687390</v>
      </c>
      <c r="X3499" s="2">
        <v>1705540</v>
      </c>
      <c r="Y3499" s="2">
        <v>1719790</v>
      </c>
      <c r="Z3499" s="2">
        <v>1731460</v>
      </c>
      <c r="AA3499" s="2">
        <v>1737940</v>
      </c>
      <c r="AB3499" s="2">
        <v>1753490</v>
      </c>
      <c r="AC3499" s="2">
        <v>1771630</v>
      </c>
      <c r="AD3499" s="2">
        <v>1785890</v>
      </c>
      <c r="AE3499" s="2">
        <v>1794960</v>
      </c>
      <c r="AF3499" s="2">
        <v>1815700</v>
      </c>
    </row>
    <row r="3500" spans="1:32">
      <c r="A3500" t="s">
        <v>9104</v>
      </c>
      <c r="B3500" t="s">
        <v>19</v>
      </c>
      <c r="C3500" s="2">
        <v>3614150</v>
      </c>
      <c r="D3500" s="2">
        <v>3627600</v>
      </c>
      <c r="E3500" s="2">
        <v>3627600</v>
      </c>
      <c r="F3500" s="2">
        <v>3587250</v>
      </c>
      <c r="G3500" s="2">
        <v>3590620</v>
      </c>
      <c r="H3500" s="2">
        <v>3678030</v>
      </c>
      <c r="I3500" s="2">
        <v>3748630</v>
      </c>
      <c r="J3500" s="2">
        <v>3755350</v>
      </c>
      <c r="K3500" s="2">
        <v>3762080</v>
      </c>
      <c r="L3500" s="2">
        <v>3772160</v>
      </c>
      <c r="M3500" s="2">
        <v>3799060</v>
      </c>
      <c r="N3500" s="2">
        <v>3869660</v>
      </c>
      <c r="O3500" s="2">
        <v>3930180</v>
      </c>
      <c r="P3500" s="2">
        <v>3980610</v>
      </c>
      <c r="Q3500" s="2">
        <v>4047850</v>
      </c>
      <c r="R3500" s="2">
        <v>4108360</v>
      </c>
      <c r="S3500" s="2">
        <v>4168880</v>
      </c>
      <c r="T3500" s="2">
        <v>4232760</v>
      </c>
      <c r="U3500" s="2">
        <v>4276460</v>
      </c>
      <c r="V3500" s="2">
        <v>4323530</v>
      </c>
      <c r="W3500" s="2">
        <v>4377320</v>
      </c>
      <c r="X3500" s="2">
        <v>4424390</v>
      </c>
      <c r="Y3500" s="2">
        <v>4461370</v>
      </c>
      <c r="Z3500" s="2">
        <v>4491630</v>
      </c>
      <c r="AA3500" s="2">
        <v>4508440</v>
      </c>
      <c r="AB3500" s="2">
        <v>4548790</v>
      </c>
      <c r="AC3500" s="2">
        <v>4595850</v>
      </c>
      <c r="AD3500" s="2">
        <v>4632840</v>
      </c>
      <c r="AE3500" s="2">
        <v>4656370</v>
      </c>
      <c r="AF3500" s="2">
        <v>4710160</v>
      </c>
    </row>
    <row r="3501" spans="1:32">
      <c r="A3501" t="s">
        <v>9105</v>
      </c>
      <c r="B3501" t="s">
        <v>19</v>
      </c>
      <c r="C3501">
        <v>364425</v>
      </c>
      <c r="D3501">
        <v>365781</v>
      </c>
      <c r="E3501">
        <v>365781</v>
      </c>
      <c r="F3501">
        <v>361713</v>
      </c>
      <c r="G3501">
        <v>362052</v>
      </c>
      <c r="H3501">
        <v>370866</v>
      </c>
      <c r="I3501">
        <v>377985</v>
      </c>
      <c r="J3501">
        <v>378663</v>
      </c>
      <c r="K3501">
        <v>379341</v>
      </c>
      <c r="L3501">
        <v>380358</v>
      </c>
      <c r="M3501">
        <v>383070</v>
      </c>
      <c r="N3501">
        <v>390189</v>
      </c>
      <c r="O3501">
        <v>396291</v>
      </c>
      <c r="P3501">
        <v>401376</v>
      </c>
      <c r="Q3501">
        <v>408156</v>
      </c>
      <c r="R3501">
        <v>414258</v>
      </c>
      <c r="S3501">
        <v>420360</v>
      </c>
      <c r="T3501">
        <v>426801</v>
      </c>
      <c r="U3501">
        <v>431208</v>
      </c>
      <c r="V3501">
        <v>435954</v>
      </c>
      <c r="W3501">
        <v>441378</v>
      </c>
      <c r="X3501">
        <v>446124</v>
      </c>
      <c r="Y3501">
        <v>449853</v>
      </c>
      <c r="Z3501">
        <v>452904</v>
      </c>
      <c r="AA3501">
        <v>454599</v>
      </c>
      <c r="AB3501">
        <v>458667</v>
      </c>
      <c r="AC3501">
        <v>463413</v>
      </c>
      <c r="AD3501">
        <v>467142</v>
      </c>
      <c r="AE3501">
        <v>469515</v>
      </c>
      <c r="AF3501">
        <v>474939</v>
      </c>
    </row>
    <row r="3502" spans="1:32">
      <c r="A3502" t="s">
        <v>9106</v>
      </c>
      <c r="B3502" t="s">
        <v>19</v>
      </c>
      <c r="C3502">
        <v>239725</v>
      </c>
      <c r="D3502">
        <v>240617</v>
      </c>
      <c r="E3502">
        <v>240617</v>
      </c>
      <c r="F3502">
        <v>237941</v>
      </c>
      <c r="G3502">
        <v>238164</v>
      </c>
      <c r="H3502">
        <v>243962</v>
      </c>
      <c r="I3502">
        <v>248645</v>
      </c>
      <c r="J3502">
        <v>249091</v>
      </c>
      <c r="K3502">
        <v>249537</v>
      </c>
      <c r="L3502">
        <v>250206</v>
      </c>
      <c r="M3502">
        <v>251990</v>
      </c>
      <c r="N3502">
        <v>256673</v>
      </c>
      <c r="O3502">
        <v>260687</v>
      </c>
      <c r="P3502">
        <v>264032</v>
      </c>
      <c r="Q3502">
        <v>268492</v>
      </c>
      <c r="R3502">
        <v>272506</v>
      </c>
      <c r="S3502">
        <v>276520</v>
      </c>
      <c r="T3502">
        <v>280757</v>
      </c>
      <c r="U3502">
        <v>283656</v>
      </c>
      <c r="V3502">
        <v>286778</v>
      </c>
      <c r="W3502">
        <v>290346</v>
      </c>
      <c r="X3502">
        <v>293468</v>
      </c>
      <c r="Y3502">
        <v>295921</v>
      </c>
      <c r="Z3502">
        <v>297928</v>
      </c>
      <c r="AA3502">
        <v>299043</v>
      </c>
      <c r="AB3502">
        <v>301719</v>
      </c>
      <c r="AC3502">
        <v>304841</v>
      </c>
      <c r="AD3502">
        <v>307294</v>
      </c>
      <c r="AE3502">
        <v>308855</v>
      </c>
      <c r="AF3502">
        <v>312423</v>
      </c>
    </row>
    <row r="3503" spans="1:32">
      <c r="A3503" t="s">
        <v>9107</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9108</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9109</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9110</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9111</v>
      </c>
      <c r="B3507" t="s">
        <v>19</v>
      </c>
      <c r="C3507" s="2">
        <v>2703810</v>
      </c>
      <c r="D3507" s="2">
        <v>2714960</v>
      </c>
      <c r="E3507" s="2">
        <v>2851470</v>
      </c>
      <c r="F3507" s="2">
        <v>2837540</v>
      </c>
      <c r="G3507" s="2">
        <v>2805500</v>
      </c>
      <c r="H3507" s="2">
        <v>2787390</v>
      </c>
      <c r="I3507" s="2">
        <v>2826400</v>
      </c>
      <c r="J3507" s="2">
        <v>2852860</v>
      </c>
      <c r="K3507" s="2">
        <v>2825000</v>
      </c>
      <c r="L3507" s="2">
        <v>2799930</v>
      </c>
      <c r="M3507" s="2">
        <v>2790180</v>
      </c>
      <c r="N3507" s="2">
        <v>2815250</v>
      </c>
      <c r="O3507" s="2">
        <v>2843110</v>
      </c>
      <c r="P3507" s="2">
        <v>2870970</v>
      </c>
      <c r="Q3507" s="2">
        <v>2900230</v>
      </c>
      <c r="R3507" s="2">
        <v>2932270</v>
      </c>
      <c r="S3507" s="2">
        <v>2946200</v>
      </c>
      <c r="T3507" s="2">
        <v>2969880</v>
      </c>
      <c r="U3507" s="2">
        <v>2987990</v>
      </c>
      <c r="V3507" s="2">
        <v>3007490</v>
      </c>
      <c r="W3507" s="2">
        <v>3033950</v>
      </c>
      <c r="X3507" s="2">
        <v>3064600</v>
      </c>
      <c r="Y3507" s="2">
        <v>3084100</v>
      </c>
      <c r="Z3507" s="2">
        <v>3100820</v>
      </c>
      <c r="AA3507" s="2">
        <v>3116140</v>
      </c>
      <c r="AB3507" s="2">
        <v>3138430</v>
      </c>
      <c r="AC3507" s="2">
        <v>3166290</v>
      </c>
      <c r="AD3507" s="2">
        <v>3188580</v>
      </c>
      <c r="AE3507" s="2">
        <v>3206690</v>
      </c>
      <c r="AF3507" s="2">
        <v>3235940</v>
      </c>
    </row>
    <row r="3508" spans="1:32">
      <c r="A3508" t="s">
        <v>9112</v>
      </c>
      <c r="B3508" t="s">
        <v>19</v>
      </c>
      <c r="C3508" s="2">
        <v>13325000</v>
      </c>
      <c r="D3508" s="2">
        <v>13379900</v>
      </c>
      <c r="E3508" s="2">
        <v>14052700</v>
      </c>
      <c r="F3508" s="2">
        <v>13984000</v>
      </c>
      <c r="G3508" s="2">
        <v>13826100</v>
      </c>
      <c r="H3508" s="2">
        <v>13736900</v>
      </c>
      <c r="I3508" s="2">
        <v>13929100</v>
      </c>
      <c r="J3508" s="2">
        <v>14059500</v>
      </c>
      <c r="K3508" s="2">
        <v>13922200</v>
      </c>
      <c r="L3508" s="2">
        <v>13798700</v>
      </c>
      <c r="M3508" s="2">
        <v>13750600</v>
      </c>
      <c r="N3508" s="2">
        <v>13874200</v>
      </c>
      <c r="O3508" s="2">
        <v>14011500</v>
      </c>
      <c r="P3508" s="2">
        <v>14148800</v>
      </c>
      <c r="Q3508" s="2">
        <v>14292900</v>
      </c>
      <c r="R3508" s="2">
        <v>14450800</v>
      </c>
      <c r="S3508" s="2">
        <v>14519500</v>
      </c>
      <c r="T3508" s="2">
        <v>14636200</v>
      </c>
      <c r="U3508" s="2">
        <v>14725400</v>
      </c>
      <c r="V3508" s="2">
        <v>14821500</v>
      </c>
      <c r="W3508" s="2">
        <v>14952000</v>
      </c>
      <c r="X3508" s="2">
        <v>15103000</v>
      </c>
      <c r="Y3508" s="2">
        <v>15199100</v>
      </c>
      <c r="Z3508" s="2">
        <v>15281500</v>
      </c>
      <c r="AA3508" s="2">
        <v>15357000</v>
      </c>
      <c r="AB3508" s="2">
        <v>15466800</v>
      </c>
      <c r="AC3508" s="2">
        <v>15604100</v>
      </c>
      <c r="AD3508" s="2">
        <v>15714000</v>
      </c>
      <c r="AE3508" s="2">
        <v>15803200</v>
      </c>
      <c r="AF3508" s="2">
        <v>15947400</v>
      </c>
    </row>
    <row r="3509" spans="1:32">
      <c r="A3509" t="s">
        <v>9113</v>
      </c>
      <c r="B3509" t="s">
        <v>19</v>
      </c>
      <c r="C3509" s="2">
        <v>39573100</v>
      </c>
      <c r="D3509" s="2">
        <v>39736200</v>
      </c>
      <c r="E3509" s="2">
        <v>41734200</v>
      </c>
      <c r="F3509" s="2">
        <v>41530400</v>
      </c>
      <c r="G3509" s="2">
        <v>41061400</v>
      </c>
      <c r="H3509" s="2">
        <v>40796400</v>
      </c>
      <c r="I3509" s="2">
        <v>41367300</v>
      </c>
      <c r="J3509" s="2">
        <v>41754600</v>
      </c>
      <c r="K3509" s="2">
        <v>41346900</v>
      </c>
      <c r="L3509" s="2">
        <v>40979900</v>
      </c>
      <c r="M3509" s="2">
        <v>40837200</v>
      </c>
      <c r="N3509" s="2">
        <v>41204100</v>
      </c>
      <c r="O3509" s="2">
        <v>41611900</v>
      </c>
      <c r="P3509" s="2">
        <v>42019700</v>
      </c>
      <c r="Q3509" s="2">
        <v>42447800</v>
      </c>
      <c r="R3509" s="2">
        <v>42916700</v>
      </c>
      <c r="S3509" s="2">
        <v>43120600</v>
      </c>
      <c r="T3509" s="2">
        <v>43467200</v>
      </c>
      <c r="U3509" s="2">
        <v>43732300</v>
      </c>
      <c r="V3509" s="2">
        <v>44017700</v>
      </c>
      <c r="W3509" s="2">
        <v>44405100</v>
      </c>
      <c r="X3509" s="2">
        <v>44853600</v>
      </c>
      <c r="Y3509" s="2">
        <v>45139000</v>
      </c>
      <c r="Z3509" s="2">
        <v>45383700</v>
      </c>
      <c r="AA3509" s="2">
        <v>45608000</v>
      </c>
      <c r="AB3509" s="2">
        <v>45934200</v>
      </c>
      <c r="AC3509" s="2">
        <v>46341900</v>
      </c>
      <c r="AD3509" s="2">
        <v>46668100</v>
      </c>
      <c r="AE3509" s="2">
        <v>46933200</v>
      </c>
      <c r="AF3509" s="2">
        <v>47361300</v>
      </c>
    </row>
    <row r="3510" spans="1:32">
      <c r="A3510" t="s">
        <v>9114</v>
      </c>
      <c r="B3510" t="s">
        <v>19</v>
      </c>
      <c r="C3510" s="2">
        <v>2804750</v>
      </c>
      <c r="D3510" s="2">
        <v>2816310</v>
      </c>
      <c r="E3510" s="2">
        <v>2957920</v>
      </c>
      <c r="F3510" s="2">
        <v>2943470</v>
      </c>
      <c r="G3510" s="2">
        <v>2910230</v>
      </c>
      <c r="H3510" s="2">
        <v>2891450</v>
      </c>
      <c r="I3510" s="2">
        <v>2931910</v>
      </c>
      <c r="J3510" s="2">
        <v>2959360</v>
      </c>
      <c r="K3510" s="2">
        <v>2930460</v>
      </c>
      <c r="L3510" s="2">
        <v>2904450</v>
      </c>
      <c r="M3510" s="2">
        <v>2894340</v>
      </c>
      <c r="N3510" s="2">
        <v>2920350</v>
      </c>
      <c r="O3510" s="2">
        <v>2949250</v>
      </c>
      <c r="P3510" s="2">
        <v>2978150</v>
      </c>
      <c r="Q3510" s="2">
        <v>3008490</v>
      </c>
      <c r="R3510" s="2">
        <v>3041730</v>
      </c>
      <c r="S3510" s="2">
        <v>3056180</v>
      </c>
      <c r="T3510" s="2">
        <v>3080740</v>
      </c>
      <c r="U3510" s="2">
        <v>3099530</v>
      </c>
      <c r="V3510" s="2">
        <v>3119760</v>
      </c>
      <c r="W3510" s="2">
        <v>3147210</v>
      </c>
      <c r="X3510" s="2">
        <v>3179000</v>
      </c>
      <c r="Y3510" s="2">
        <v>3199230</v>
      </c>
      <c r="Z3510" s="2">
        <v>3216570</v>
      </c>
      <c r="AA3510" s="2">
        <v>3232470</v>
      </c>
      <c r="AB3510" s="2">
        <v>3255590</v>
      </c>
      <c r="AC3510" s="2">
        <v>3284490</v>
      </c>
      <c r="AD3510" s="2">
        <v>3307610</v>
      </c>
      <c r="AE3510" s="2">
        <v>3326390</v>
      </c>
      <c r="AF3510" s="2">
        <v>3356740</v>
      </c>
    </row>
    <row r="3511" spans="1:32">
      <c r="A3511" t="s">
        <v>9115</v>
      </c>
      <c r="B3511" t="s">
        <v>19</v>
      </c>
      <c r="C3511" s="2">
        <v>2515540</v>
      </c>
      <c r="D3511" s="2">
        <v>2525900</v>
      </c>
      <c r="E3511" s="2">
        <v>2652910</v>
      </c>
      <c r="F3511" s="2">
        <v>2639950</v>
      </c>
      <c r="G3511" s="2">
        <v>2610140</v>
      </c>
      <c r="H3511" s="2">
        <v>2593300</v>
      </c>
      <c r="I3511" s="2">
        <v>2629580</v>
      </c>
      <c r="J3511" s="2">
        <v>2654210</v>
      </c>
      <c r="K3511" s="2">
        <v>2628290</v>
      </c>
      <c r="L3511" s="2">
        <v>2604960</v>
      </c>
      <c r="M3511" s="2">
        <v>2595890</v>
      </c>
      <c r="N3511" s="2">
        <v>2619220</v>
      </c>
      <c r="O3511" s="2">
        <v>2645140</v>
      </c>
      <c r="P3511" s="2">
        <v>2671060</v>
      </c>
      <c r="Q3511" s="2">
        <v>2698270</v>
      </c>
      <c r="R3511" s="2">
        <v>2728080</v>
      </c>
      <c r="S3511" s="2">
        <v>2741040</v>
      </c>
      <c r="T3511" s="2">
        <v>2763070</v>
      </c>
      <c r="U3511" s="2">
        <v>2779920</v>
      </c>
      <c r="V3511" s="2">
        <v>2798060</v>
      </c>
      <c r="W3511" s="2">
        <v>2822690</v>
      </c>
      <c r="X3511" s="2">
        <v>2851200</v>
      </c>
      <c r="Y3511" s="2">
        <v>2869340</v>
      </c>
      <c r="Z3511" s="2">
        <v>2884900</v>
      </c>
      <c r="AA3511" s="2">
        <v>2899150</v>
      </c>
      <c r="AB3511" s="2">
        <v>2919890</v>
      </c>
      <c r="AC3511" s="2">
        <v>2945810</v>
      </c>
      <c r="AD3511" s="2">
        <v>2966540</v>
      </c>
      <c r="AE3511" s="2">
        <v>2983390</v>
      </c>
      <c r="AF3511" s="2">
        <v>3010610</v>
      </c>
    </row>
    <row r="3512" spans="1:32">
      <c r="A3512" t="s">
        <v>9116</v>
      </c>
      <c r="B3512" t="s">
        <v>19</v>
      </c>
      <c r="C3512" s="2">
        <v>6525640</v>
      </c>
      <c r="D3512" s="2">
        <v>6552540</v>
      </c>
      <c r="E3512" s="2">
        <v>6882010</v>
      </c>
      <c r="F3512" s="2">
        <v>6848390</v>
      </c>
      <c r="G3512" s="2">
        <v>6771070</v>
      </c>
      <c r="H3512" s="2">
        <v>6727360</v>
      </c>
      <c r="I3512" s="2">
        <v>6821500</v>
      </c>
      <c r="J3512" s="2">
        <v>6885380</v>
      </c>
      <c r="K3512" s="2">
        <v>6818140</v>
      </c>
      <c r="L3512" s="2">
        <v>6757620</v>
      </c>
      <c r="M3512" s="2">
        <v>6734090</v>
      </c>
      <c r="N3512" s="2">
        <v>6794600</v>
      </c>
      <c r="O3512" s="2">
        <v>6861840</v>
      </c>
      <c r="P3512" s="2">
        <v>6929080</v>
      </c>
      <c r="Q3512" s="2">
        <v>6999680</v>
      </c>
      <c r="R3512" s="2">
        <v>7077010</v>
      </c>
      <c r="S3512" s="2">
        <v>7110630</v>
      </c>
      <c r="T3512" s="2">
        <v>7167780</v>
      </c>
      <c r="U3512" s="2">
        <v>7211490</v>
      </c>
      <c r="V3512" s="2">
        <v>7258560</v>
      </c>
      <c r="W3512" s="2">
        <v>7322440</v>
      </c>
      <c r="X3512" s="2">
        <v>7396400</v>
      </c>
      <c r="Y3512" s="2">
        <v>7443470</v>
      </c>
      <c r="Z3512" s="2">
        <v>7483810</v>
      </c>
      <c r="AA3512" s="2">
        <v>7520790</v>
      </c>
      <c r="AB3512" s="2">
        <v>7574590</v>
      </c>
      <c r="AC3512" s="2">
        <v>7641830</v>
      </c>
      <c r="AD3512" s="2">
        <v>7695620</v>
      </c>
      <c r="AE3512" s="2">
        <v>7739320</v>
      </c>
      <c r="AF3512" s="2">
        <v>7809930</v>
      </c>
    </row>
    <row r="3513" spans="1:32">
      <c r="A3513" t="s">
        <v>9117</v>
      </c>
      <c r="B3513" t="s">
        <v>19</v>
      </c>
      <c r="C3513">
        <v>657999</v>
      </c>
      <c r="D3513">
        <v>660711</v>
      </c>
      <c r="E3513">
        <v>693933</v>
      </c>
      <c r="F3513">
        <v>690543</v>
      </c>
      <c r="G3513">
        <v>682746</v>
      </c>
      <c r="H3513">
        <v>678339</v>
      </c>
      <c r="I3513">
        <v>687831</v>
      </c>
      <c r="J3513">
        <v>694272</v>
      </c>
      <c r="K3513">
        <v>687492</v>
      </c>
      <c r="L3513">
        <v>681390</v>
      </c>
      <c r="M3513">
        <v>679017</v>
      </c>
      <c r="N3513">
        <v>685119</v>
      </c>
      <c r="O3513">
        <v>691899</v>
      </c>
      <c r="P3513">
        <v>698679</v>
      </c>
      <c r="Q3513">
        <v>705798</v>
      </c>
      <c r="R3513">
        <v>713595</v>
      </c>
      <c r="S3513">
        <v>716985</v>
      </c>
      <c r="T3513">
        <v>722748</v>
      </c>
      <c r="U3513">
        <v>727155</v>
      </c>
      <c r="V3513">
        <v>731901</v>
      </c>
      <c r="W3513">
        <v>738342</v>
      </c>
      <c r="X3513">
        <v>745800</v>
      </c>
      <c r="Y3513">
        <v>750546</v>
      </c>
      <c r="Z3513">
        <v>754614</v>
      </c>
      <c r="AA3513">
        <v>758343</v>
      </c>
      <c r="AB3513">
        <v>763767</v>
      </c>
      <c r="AC3513">
        <v>770547</v>
      </c>
      <c r="AD3513">
        <v>775971</v>
      </c>
      <c r="AE3513">
        <v>780378</v>
      </c>
      <c r="AF3513">
        <v>787497</v>
      </c>
    </row>
    <row r="3514" spans="1:32">
      <c r="A3514" t="s">
        <v>9118</v>
      </c>
      <c r="B3514" t="s">
        <v>19</v>
      </c>
      <c r="C3514">
        <v>432843</v>
      </c>
      <c r="D3514">
        <v>434627</v>
      </c>
      <c r="E3514">
        <v>456481</v>
      </c>
      <c r="F3514">
        <v>454251</v>
      </c>
      <c r="G3514">
        <v>449122</v>
      </c>
      <c r="H3514">
        <v>446223</v>
      </c>
      <c r="I3514">
        <v>452467</v>
      </c>
      <c r="J3514">
        <v>456704</v>
      </c>
      <c r="K3514">
        <v>452244</v>
      </c>
      <c r="L3514">
        <v>448230</v>
      </c>
      <c r="M3514">
        <v>446669</v>
      </c>
      <c r="N3514">
        <v>450683</v>
      </c>
      <c r="O3514">
        <v>455143</v>
      </c>
      <c r="P3514">
        <v>459603</v>
      </c>
      <c r="Q3514">
        <v>464286</v>
      </c>
      <c r="R3514">
        <v>469415</v>
      </c>
      <c r="S3514">
        <v>471645</v>
      </c>
      <c r="T3514">
        <v>475436</v>
      </c>
      <c r="U3514">
        <v>478335</v>
      </c>
      <c r="V3514">
        <v>481457</v>
      </c>
      <c r="W3514">
        <v>485694</v>
      </c>
      <c r="X3514">
        <v>490600</v>
      </c>
      <c r="Y3514">
        <v>493722</v>
      </c>
      <c r="Z3514">
        <v>496398</v>
      </c>
      <c r="AA3514">
        <v>498851</v>
      </c>
      <c r="AB3514">
        <v>502419</v>
      </c>
      <c r="AC3514">
        <v>506879</v>
      </c>
      <c r="AD3514">
        <v>510447</v>
      </c>
      <c r="AE3514">
        <v>513346</v>
      </c>
      <c r="AF3514">
        <v>518029</v>
      </c>
    </row>
    <row r="3515" spans="1:32">
      <c r="A3515" t="s">
        <v>9119</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9120</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9121</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9122</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9123</v>
      </c>
      <c r="B3519" t="s">
        <v>19</v>
      </c>
      <c r="C3519" s="2">
        <v>1530910</v>
      </c>
      <c r="D3519" s="2">
        <v>1536480</v>
      </c>
      <c r="E3519" s="2">
        <v>1613090</v>
      </c>
      <c r="F3519" s="2">
        <v>1606130</v>
      </c>
      <c r="G3519" s="2">
        <v>1588020</v>
      </c>
      <c r="H3519" s="2">
        <v>1578270</v>
      </c>
      <c r="I3519" s="2">
        <v>1599160</v>
      </c>
      <c r="J3519" s="2">
        <v>1614490</v>
      </c>
      <c r="K3519" s="2">
        <v>1599160</v>
      </c>
      <c r="L3519" s="2">
        <v>1585230</v>
      </c>
      <c r="M3519" s="2">
        <v>1578270</v>
      </c>
      <c r="N3519" s="2">
        <v>1592200</v>
      </c>
      <c r="O3519" s="2">
        <v>1608920</v>
      </c>
      <c r="P3519" s="2">
        <v>1624240</v>
      </c>
      <c r="Q3519" s="2">
        <v>1640950</v>
      </c>
      <c r="R3519" s="2">
        <v>1659060</v>
      </c>
      <c r="S3519" s="2">
        <v>1667420</v>
      </c>
      <c r="T3519" s="2">
        <v>1681350</v>
      </c>
      <c r="U3519" s="2">
        <v>1691100</v>
      </c>
      <c r="V3519" s="2">
        <v>1702250</v>
      </c>
      <c r="W3519" s="2">
        <v>1716180</v>
      </c>
      <c r="X3519" s="2">
        <v>1734280</v>
      </c>
      <c r="Y3519" s="2">
        <v>1745430</v>
      </c>
      <c r="Z3519" s="2">
        <v>1753790</v>
      </c>
      <c r="AA3519" s="2">
        <v>1763540</v>
      </c>
      <c r="AB3519" s="2">
        <v>1776080</v>
      </c>
      <c r="AC3519" s="2">
        <v>1791400</v>
      </c>
      <c r="AD3519" s="2">
        <v>1803940</v>
      </c>
      <c r="AE3519" s="2">
        <v>1815080</v>
      </c>
      <c r="AF3519" s="2">
        <v>1830400</v>
      </c>
    </row>
    <row r="3520" spans="1:32">
      <c r="A3520" t="s">
        <v>9124</v>
      </c>
      <c r="B3520" t="s">
        <v>19</v>
      </c>
      <c r="C3520" s="2">
        <v>7544640</v>
      </c>
      <c r="D3520" s="2">
        <v>7572100</v>
      </c>
      <c r="E3520" s="2">
        <v>7949670</v>
      </c>
      <c r="F3520" s="2">
        <v>7915340</v>
      </c>
      <c r="G3520" s="2">
        <v>7826100</v>
      </c>
      <c r="H3520" s="2">
        <v>7778040</v>
      </c>
      <c r="I3520" s="2">
        <v>7881020</v>
      </c>
      <c r="J3520" s="2">
        <v>7956540</v>
      </c>
      <c r="K3520" s="2">
        <v>7881020</v>
      </c>
      <c r="L3520" s="2">
        <v>7812370</v>
      </c>
      <c r="M3520" s="2">
        <v>7778040</v>
      </c>
      <c r="N3520" s="2">
        <v>7846700</v>
      </c>
      <c r="O3520" s="2">
        <v>7929080</v>
      </c>
      <c r="P3520" s="2">
        <v>8004590</v>
      </c>
      <c r="Q3520" s="2">
        <v>8086970</v>
      </c>
      <c r="R3520" s="2">
        <v>8176220</v>
      </c>
      <c r="S3520" s="2">
        <v>8217400</v>
      </c>
      <c r="T3520" s="2">
        <v>8286060</v>
      </c>
      <c r="U3520" s="2">
        <v>8334110</v>
      </c>
      <c r="V3520" s="2">
        <v>8389030</v>
      </c>
      <c r="W3520" s="2">
        <v>8457680</v>
      </c>
      <c r="X3520" s="2">
        <v>8546920</v>
      </c>
      <c r="Y3520" s="2">
        <v>8601840</v>
      </c>
      <c r="Z3520" s="2">
        <v>8643040</v>
      </c>
      <c r="AA3520" s="2">
        <v>8691090</v>
      </c>
      <c r="AB3520" s="2">
        <v>8752880</v>
      </c>
      <c r="AC3520" s="2">
        <v>8828390</v>
      </c>
      <c r="AD3520" s="2">
        <v>8890180</v>
      </c>
      <c r="AE3520" s="2">
        <v>8945100</v>
      </c>
      <c r="AF3520" s="2">
        <v>9020610</v>
      </c>
    </row>
    <row r="3521" spans="1:32">
      <c r="A3521" t="s">
        <v>9125</v>
      </c>
      <c r="B3521" t="s">
        <v>19</v>
      </c>
      <c r="C3521" s="2">
        <v>22406400</v>
      </c>
      <c r="D3521" s="2">
        <v>22488000</v>
      </c>
      <c r="E3521" s="2">
        <v>23609300</v>
      </c>
      <c r="F3521" s="2">
        <v>23507400</v>
      </c>
      <c r="G3521" s="2">
        <v>23242300</v>
      </c>
      <c r="H3521" s="2">
        <v>23099600</v>
      </c>
      <c r="I3521" s="2">
        <v>23405400</v>
      </c>
      <c r="J3521" s="2">
        <v>23629700</v>
      </c>
      <c r="K3521" s="2">
        <v>23405400</v>
      </c>
      <c r="L3521" s="2">
        <v>23201500</v>
      </c>
      <c r="M3521" s="2">
        <v>23099600</v>
      </c>
      <c r="N3521" s="2">
        <v>23303500</v>
      </c>
      <c r="O3521" s="2">
        <v>23548100</v>
      </c>
      <c r="P3521" s="2">
        <v>23772400</v>
      </c>
      <c r="Q3521" s="2">
        <v>24017100</v>
      </c>
      <c r="R3521" s="2">
        <v>24282100</v>
      </c>
      <c r="S3521" s="2">
        <v>24404400</v>
      </c>
      <c r="T3521" s="2">
        <v>24608300</v>
      </c>
      <c r="U3521" s="2">
        <v>24751000</v>
      </c>
      <c r="V3521" s="2">
        <v>24914100</v>
      </c>
      <c r="W3521" s="2">
        <v>25118000</v>
      </c>
      <c r="X3521" s="2">
        <v>25383100</v>
      </c>
      <c r="Y3521" s="2">
        <v>25546200</v>
      </c>
      <c r="Z3521" s="2">
        <v>25668500</v>
      </c>
      <c r="AA3521" s="2">
        <v>25811200</v>
      </c>
      <c r="AB3521" s="2">
        <v>25994700</v>
      </c>
      <c r="AC3521" s="2">
        <v>26219000</v>
      </c>
      <c r="AD3521" s="2">
        <v>26402500</v>
      </c>
      <c r="AE3521" s="2">
        <v>26565600</v>
      </c>
      <c r="AF3521" s="2">
        <v>26789800</v>
      </c>
    </row>
    <row r="3522" spans="1:32">
      <c r="A3522" t="s">
        <v>9126</v>
      </c>
      <c r="B3522" t="s">
        <v>19</v>
      </c>
      <c r="C3522" s="2">
        <v>1588060</v>
      </c>
      <c r="D3522" s="2">
        <v>1593840</v>
      </c>
      <c r="E3522" s="2">
        <v>1673310</v>
      </c>
      <c r="F3522" s="2">
        <v>1666080</v>
      </c>
      <c r="G3522" s="2">
        <v>1647300</v>
      </c>
      <c r="H3522" s="2">
        <v>1637180</v>
      </c>
      <c r="I3522" s="2">
        <v>1658860</v>
      </c>
      <c r="J3522" s="2">
        <v>1674760</v>
      </c>
      <c r="K3522" s="2">
        <v>1658860</v>
      </c>
      <c r="L3522" s="2">
        <v>1644410</v>
      </c>
      <c r="M3522" s="2">
        <v>1637180</v>
      </c>
      <c r="N3522" s="2">
        <v>1651640</v>
      </c>
      <c r="O3522" s="2">
        <v>1668980</v>
      </c>
      <c r="P3522" s="2">
        <v>1684870</v>
      </c>
      <c r="Q3522" s="2">
        <v>1702210</v>
      </c>
      <c r="R3522" s="2">
        <v>1721000</v>
      </c>
      <c r="S3522" s="2">
        <v>1729660</v>
      </c>
      <c r="T3522" s="2">
        <v>1744120</v>
      </c>
      <c r="U3522" s="2">
        <v>1754230</v>
      </c>
      <c r="V3522" s="2">
        <v>1765790</v>
      </c>
      <c r="W3522" s="2">
        <v>1780240</v>
      </c>
      <c r="X3522" s="2">
        <v>1799020</v>
      </c>
      <c r="Y3522" s="2">
        <v>1810580</v>
      </c>
      <c r="Z3522" s="2">
        <v>1819260</v>
      </c>
      <c r="AA3522" s="2">
        <v>1829370</v>
      </c>
      <c r="AB3522" s="2">
        <v>1842380</v>
      </c>
      <c r="AC3522" s="2">
        <v>1858270</v>
      </c>
      <c r="AD3522" s="2">
        <v>1871280</v>
      </c>
      <c r="AE3522" s="2">
        <v>1882840</v>
      </c>
      <c r="AF3522" s="2">
        <v>1898730</v>
      </c>
    </row>
    <row r="3523" spans="1:32">
      <c r="A3523" t="s">
        <v>9127</v>
      </c>
      <c r="B3523" t="s">
        <v>19</v>
      </c>
      <c r="C3523" s="2">
        <v>1424300</v>
      </c>
      <c r="D3523" s="2">
        <v>1429490</v>
      </c>
      <c r="E3523" s="2">
        <v>1500770</v>
      </c>
      <c r="F3523" s="2">
        <v>1494290</v>
      </c>
      <c r="G3523" s="2">
        <v>1477440</v>
      </c>
      <c r="H3523" s="2">
        <v>1468370</v>
      </c>
      <c r="I3523" s="2">
        <v>1487810</v>
      </c>
      <c r="J3523" s="2">
        <v>1502060</v>
      </c>
      <c r="K3523" s="2">
        <v>1487810</v>
      </c>
      <c r="L3523" s="2">
        <v>1474850</v>
      </c>
      <c r="M3523" s="2">
        <v>1468370</v>
      </c>
      <c r="N3523" s="2">
        <v>1481330</v>
      </c>
      <c r="O3523" s="2">
        <v>1496880</v>
      </c>
      <c r="P3523" s="2">
        <v>1511140</v>
      </c>
      <c r="Q3523" s="2">
        <v>1526690</v>
      </c>
      <c r="R3523" s="2">
        <v>1543540</v>
      </c>
      <c r="S3523" s="2">
        <v>1551310</v>
      </c>
      <c r="T3523" s="2">
        <v>1564270</v>
      </c>
      <c r="U3523" s="2">
        <v>1573340</v>
      </c>
      <c r="V3523" s="2">
        <v>1583710</v>
      </c>
      <c r="W3523" s="2">
        <v>1596670</v>
      </c>
      <c r="X3523" s="2">
        <v>1613520</v>
      </c>
      <c r="Y3523" s="2">
        <v>1623890</v>
      </c>
      <c r="Z3523" s="2">
        <v>1631660</v>
      </c>
      <c r="AA3523" s="2">
        <v>1640740</v>
      </c>
      <c r="AB3523" s="2">
        <v>1652400</v>
      </c>
      <c r="AC3523" s="2">
        <v>1666660</v>
      </c>
      <c r="AD3523" s="2">
        <v>1678320</v>
      </c>
      <c r="AE3523" s="2">
        <v>1688690</v>
      </c>
      <c r="AF3523" s="2">
        <v>1702940</v>
      </c>
    </row>
    <row r="3524" spans="1:32">
      <c r="A3524" t="s">
        <v>9128</v>
      </c>
      <c r="B3524" t="s">
        <v>19</v>
      </c>
      <c r="C3524" s="2">
        <v>3694840</v>
      </c>
      <c r="D3524" s="2">
        <v>3708290</v>
      </c>
      <c r="E3524" s="2">
        <v>3893200</v>
      </c>
      <c r="F3524" s="2">
        <v>3876390</v>
      </c>
      <c r="G3524" s="2">
        <v>3832680</v>
      </c>
      <c r="H3524" s="2">
        <v>3809150</v>
      </c>
      <c r="I3524" s="2">
        <v>3859580</v>
      </c>
      <c r="J3524" s="2">
        <v>3896560</v>
      </c>
      <c r="K3524" s="2">
        <v>3859580</v>
      </c>
      <c r="L3524" s="2">
        <v>3825960</v>
      </c>
      <c r="M3524" s="2">
        <v>3809150</v>
      </c>
      <c r="N3524" s="2">
        <v>3842770</v>
      </c>
      <c r="O3524" s="2">
        <v>3883110</v>
      </c>
      <c r="P3524" s="2">
        <v>3920090</v>
      </c>
      <c r="Q3524" s="2">
        <v>3960440</v>
      </c>
      <c r="R3524" s="2">
        <v>4004140</v>
      </c>
      <c r="S3524" s="2">
        <v>4024310</v>
      </c>
      <c r="T3524" s="2">
        <v>4057930</v>
      </c>
      <c r="U3524" s="2">
        <v>4081470</v>
      </c>
      <c r="V3524" s="2">
        <v>4108360</v>
      </c>
      <c r="W3524" s="2">
        <v>4141980</v>
      </c>
      <c r="X3524" s="2">
        <v>4185690</v>
      </c>
      <c r="Y3524" s="2">
        <v>4212590</v>
      </c>
      <c r="Z3524" s="2">
        <v>4232760</v>
      </c>
      <c r="AA3524" s="2">
        <v>4256290</v>
      </c>
      <c r="AB3524" s="2">
        <v>4286550</v>
      </c>
      <c r="AC3524" s="2">
        <v>4323530</v>
      </c>
      <c r="AD3524" s="2">
        <v>4353790</v>
      </c>
      <c r="AE3524" s="2">
        <v>4380690</v>
      </c>
      <c r="AF3524" s="2">
        <v>4417670</v>
      </c>
    </row>
    <row r="3525" spans="1:32">
      <c r="A3525" t="s">
        <v>9129</v>
      </c>
      <c r="B3525" t="s">
        <v>19</v>
      </c>
      <c r="C3525">
        <v>372561</v>
      </c>
      <c r="D3525">
        <v>373917</v>
      </c>
      <c r="E3525">
        <v>392562</v>
      </c>
      <c r="F3525">
        <v>390867</v>
      </c>
      <c r="G3525">
        <v>386460</v>
      </c>
      <c r="H3525">
        <v>384087</v>
      </c>
      <c r="I3525">
        <v>389172</v>
      </c>
      <c r="J3525">
        <v>392901</v>
      </c>
      <c r="K3525">
        <v>389172</v>
      </c>
      <c r="L3525">
        <v>385782</v>
      </c>
      <c r="M3525">
        <v>384087</v>
      </c>
      <c r="N3525">
        <v>387477</v>
      </c>
      <c r="O3525">
        <v>391545</v>
      </c>
      <c r="P3525">
        <v>395274</v>
      </c>
      <c r="Q3525">
        <v>399342</v>
      </c>
      <c r="R3525">
        <v>403749</v>
      </c>
      <c r="S3525">
        <v>405783</v>
      </c>
      <c r="T3525">
        <v>409173</v>
      </c>
      <c r="U3525">
        <v>411546</v>
      </c>
      <c r="V3525">
        <v>414258</v>
      </c>
      <c r="W3525">
        <v>417648</v>
      </c>
      <c r="X3525">
        <v>422055</v>
      </c>
      <c r="Y3525">
        <v>424767</v>
      </c>
      <c r="Z3525">
        <v>426801</v>
      </c>
      <c r="AA3525">
        <v>429174</v>
      </c>
      <c r="AB3525">
        <v>432225</v>
      </c>
      <c r="AC3525">
        <v>435954</v>
      </c>
      <c r="AD3525">
        <v>439005</v>
      </c>
      <c r="AE3525">
        <v>441717</v>
      </c>
      <c r="AF3525">
        <v>445446</v>
      </c>
    </row>
    <row r="3526" spans="1:32">
      <c r="A3526" t="s">
        <v>9130</v>
      </c>
      <c r="B3526" t="s">
        <v>19</v>
      </c>
      <c r="C3526">
        <v>245077</v>
      </c>
      <c r="D3526">
        <v>245969</v>
      </c>
      <c r="E3526">
        <v>258234</v>
      </c>
      <c r="F3526">
        <v>257119</v>
      </c>
      <c r="G3526">
        <v>254220</v>
      </c>
      <c r="H3526">
        <v>252659</v>
      </c>
      <c r="I3526">
        <v>256004</v>
      </c>
      <c r="J3526">
        <v>258457</v>
      </c>
      <c r="K3526">
        <v>256004</v>
      </c>
      <c r="L3526">
        <v>253774</v>
      </c>
      <c r="M3526">
        <v>252659</v>
      </c>
      <c r="N3526">
        <v>254889</v>
      </c>
      <c r="O3526">
        <v>257565</v>
      </c>
      <c r="P3526">
        <v>260018</v>
      </c>
      <c r="Q3526">
        <v>262694</v>
      </c>
      <c r="R3526">
        <v>265593</v>
      </c>
      <c r="S3526">
        <v>266931</v>
      </c>
      <c r="T3526">
        <v>269161</v>
      </c>
      <c r="U3526">
        <v>270722</v>
      </c>
      <c r="V3526">
        <v>272506</v>
      </c>
      <c r="W3526">
        <v>274736</v>
      </c>
      <c r="X3526">
        <v>277635</v>
      </c>
      <c r="Y3526">
        <v>279419</v>
      </c>
      <c r="Z3526">
        <v>280757</v>
      </c>
      <c r="AA3526">
        <v>282318</v>
      </c>
      <c r="AB3526">
        <v>284325</v>
      </c>
      <c r="AC3526">
        <v>286778</v>
      </c>
      <c r="AD3526">
        <v>288785</v>
      </c>
      <c r="AE3526">
        <v>290569</v>
      </c>
      <c r="AF3526">
        <v>293022</v>
      </c>
    </row>
    <row r="3527" spans="1:32">
      <c r="A3527" t="s">
        <v>9131</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9132</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9133</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9134</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9135</v>
      </c>
      <c r="B3531" t="s">
        <v>19</v>
      </c>
      <c r="C3531" s="2">
        <v>20477100</v>
      </c>
      <c r="D3531" s="2">
        <v>20560700</v>
      </c>
      <c r="E3531" s="2">
        <v>34421000</v>
      </c>
      <c r="F3531" s="2">
        <v>26759500</v>
      </c>
      <c r="G3531" s="2">
        <v>24656100</v>
      </c>
      <c r="H3531" s="2">
        <v>21898000</v>
      </c>
      <c r="I3531" s="2">
        <v>20170600</v>
      </c>
      <c r="J3531" s="2">
        <v>19167700</v>
      </c>
      <c r="K3531" s="2">
        <v>19195500</v>
      </c>
      <c r="L3531" s="2">
        <v>19307000</v>
      </c>
      <c r="M3531" s="2">
        <v>19502000</v>
      </c>
      <c r="N3531" s="2">
        <v>19738800</v>
      </c>
      <c r="O3531" s="2">
        <v>20156700</v>
      </c>
      <c r="P3531" s="2">
        <v>20449200</v>
      </c>
      <c r="Q3531" s="2">
        <v>20672100</v>
      </c>
      <c r="R3531" s="2">
        <v>20644300</v>
      </c>
      <c r="S3531" s="2">
        <v>20713900</v>
      </c>
      <c r="T3531" s="2">
        <v>21006400</v>
      </c>
      <c r="U3531" s="2">
        <v>20811400</v>
      </c>
      <c r="V3531" s="2">
        <v>21145700</v>
      </c>
      <c r="W3531" s="2">
        <v>21340800</v>
      </c>
      <c r="X3531" s="2">
        <v>21396500</v>
      </c>
      <c r="Y3531" s="2">
        <v>21229300</v>
      </c>
      <c r="Z3531" s="2">
        <v>21173600</v>
      </c>
      <c r="AA3531" s="2">
        <v>21173600</v>
      </c>
      <c r="AB3531" s="2">
        <v>21131800</v>
      </c>
      <c r="AC3531" s="2">
        <v>21076100</v>
      </c>
      <c r="AD3531" s="2">
        <v>20950700</v>
      </c>
      <c r="AE3531" s="2">
        <v>20797500</v>
      </c>
      <c r="AF3531" s="2">
        <v>20783600</v>
      </c>
    </row>
    <row r="3532" spans="1:32">
      <c r="A3532" t="s">
        <v>9136</v>
      </c>
      <c r="B3532" t="s">
        <v>19</v>
      </c>
      <c r="C3532" s="2">
        <v>100916000</v>
      </c>
      <c r="D3532" s="2">
        <v>101327000</v>
      </c>
      <c r="E3532" s="2">
        <v>169634000</v>
      </c>
      <c r="F3532" s="2">
        <v>131877000</v>
      </c>
      <c r="G3532" s="2">
        <v>121510000</v>
      </c>
      <c r="H3532" s="2">
        <v>107918000</v>
      </c>
      <c r="I3532" s="2">
        <v>99405200</v>
      </c>
      <c r="J3532" s="2">
        <v>94462400</v>
      </c>
      <c r="K3532" s="2">
        <v>94599700</v>
      </c>
      <c r="L3532" s="2">
        <v>95148900</v>
      </c>
      <c r="M3532" s="2">
        <v>96110000</v>
      </c>
      <c r="N3532" s="2">
        <v>97277000</v>
      </c>
      <c r="O3532" s="2">
        <v>99336600</v>
      </c>
      <c r="P3532" s="2">
        <v>100778000</v>
      </c>
      <c r="Q3532" s="2">
        <v>101877000</v>
      </c>
      <c r="R3532" s="2">
        <v>101739000</v>
      </c>
      <c r="S3532" s="2">
        <v>102083000</v>
      </c>
      <c r="T3532" s="2">
        <v>103524000</v>
      </c>
      <c r="U3532" s="2">
        <v>102563000</v>
      </c>
      <c r="V3532" s="2">
        <v>104211000</v>
      </c>
      <c r="W3532" s="2">
        <v>105172000</v>
      </c>
      <c r="X3532" s="2">
        <v>105446000</v>
      </c>
      <c r="Y3532" s="2">
        <v>104623000</v>
      </c>
      <c r="Z3532" s="2">
        <v>104348000</v>
      </c>
      <c r="AA3532" s="2">
        <v>104348000</v>
      </c>
      <c r="AB3532" s="2">
        <v>104142000</v>
      </c>
      <c r="AC3532" s="2">
        <v>103867000</v>
      </c>
      <c r="AD3532" s="2">
        <v>103250000</v>
      </c>
      <c r="AE3532" s="2">
        <v>102494000</v>
      </c>
      <c r="AF3532" s="2">
        <v>102426000</v>
      </c>
    </row>
    <row r="3533" spans="1:32">
      <c r="A3533" t="s">
        <v>9137</v>
      </c>
      <c r="B3533" t="s">
        <v>19</v>
      </c>
      <c r="C3533" s="2">
        <v>299704000</v>
      </c>
      <c r="D3533" s="2">
        <v>300927000</v>
      </c>
      <c r="E3533" s="2">
        <v>503787000</v>
      </c>
      <c r="F3533" s="2">
        <v>391653000</v>
      </c>
      <c r="G3533" s="2">
        <v>360868000</v>
      </c>
      <c r="H3533" s="2">
        <v>320499000</v>
      </c>
      <c r="I3533" s="2">
        <v>295218000</v>
      </c>
      <c r="J3533" s="2">
        <v>280539000</v>
      </c>
      <c r="K3533" s="2">
        <v>280947000</v>
      </c>
      <c r="L3533" s="2">
        <v>282578000</v>
      </c>
      <c r="M3533" s="2">
        <v>285432000</v>
      </c>
      <c r="N3533" s="2">
        <v>288898000</v>
      </c>
      <c r="O3533" s="2">
        <v>295014000</v>
      </c>
      <c r="P3533" s="2">
        <v>299296000</v>
      </c>
      <c r="Q3533" s="2">
        <v>302558000</v>
      </c>
      <c r="R3533" s="2">
        <v>302150000</v>
      </c>
      <c r="S3533" s="2">
        <v>303170000</v>
      </c>
      <c r="T3533" s="2">
        <v>307451000</v>
      </c>
      <c r="U3533" s="2">
        <v>304597000</v>
      </c>
      <c r="V3533" s="2">
        <v>309490000</v>
      </c>
      <c r="W3533" s="2">
        <v>312344000</v>
      </c>
      <c r="X3533" s="2">
        <v>313160000</v>
      </c>
      <c r="Y3533" s="2">
        <v>310713000</v>
      </c>
      <c r="Z3533" s="2">
        <v>309898000</v>
      </c>
      <c r="AA3533" s="2">
        <v>309898000</v>
      </c>
      <c r="AB3533" s="2">
        <v>309286000</v>
      </c>
      <c r="AC3533" s="2">
        <v>308470000</v>
      </c>
      <c r="AD3533" s="2">
        <v>306636000</v>
      </c>
      <c r="AE3533" s="2">
        <v>304393000</v>
      </c>
      <c r="AF3533" s="2">
        <v>304189000</v>
      </c>
    </row>
    <row r="3534" spans="1:32">
      <c r="A3534" t="s">
        <v>9138</v>
      </c>
      <c r="B3534" t="s">
        <v>19</v>
      </c>
      <c r="C3534" s="2">
        <v>21241500</v>
      </c>
      <c r="D3534" s="2">
        <v>21328200</v>
      </c>
      <c r="E3534" s="2">
        <v>35706000</v>
      </c>
      <c r="F3534" s="2">
        <v>27758400</v>
      </c>
      <c r="G3534" s="2">
        <v>25576500</v>
      </c>
      <c r="H3534" s="2">
        <v>22715400</v>
      </c>
      <c r="I3534" s="2">
        <v>20923600</v>
      </c>
      <c r="J3534" s="2">
        <v>19883200</v>
      </c>
      <c r="K3534" s="2">
        <v>19912100</v>
      </c>
      <c r="L3534" s="2">
        <v>20027700</v>
      </c>
      <c r="M3534" s="2">
        <v>20230000</v>
      </c>
      <c r="N3534" s="2">
        <v>20475600</v>
      </c>
      <c r="O3534" s="2">
        <v>20909200</v>
      </c>
      <c r="P3534" s="2">
        <v>21212600</v>
      </c>
      <c r="Q3534" s="2">
        <v>21443800</v>
      </c>
      <c r="R3534" s="2">
        <v>21414900</v>
      </c>
      <c r="S3534" s="2">
        <v>21487200</v>
      </c>
      <c r="T3534" s="2">
        <v>21790600</v>
      </c>
      <c r="U3534" s="2">
        <v>21588300</v>
      </c>
      <c r="V3534" s="2">
        <v>21935100</v>
      </c>
      <c r="W3534" s="2">
        <v>22137400</v>
      </c>
      <c r="X3534" s="2">
        <v>22195200</v>
      </c>
      <c r="Y3534" s="2">
        <v>22021800</v>
      </c>
      <c r="Z3534" s="2">
        <v>21964000</v>
      </c>
      <c r="AA3534" s="2">
        <v>21964000</v>
      </c>
      <c r="AB3534" s="2">
        <v>21920600</v>
      </c>
      <c r="AC3534" s="2">
        <v>21862800</v>
      </c>
      <c r="AD3534" s="2">
        <v>21732800</v>
      </c>
      <c r="AE3534" s="2">
        <v>21573800</v>
      </c>
      <c r="AF3534" s="2">
        <v>21559400</v>
      </c>
    </row>
    <row r="3535" spans="1:32">
      <c r="A3535" t="s">
        <v>9139</v>
      </c>
      <c r="B3535" t="s">
        <v>19</v>
      </c>
      <c r="C3535" s="2">
        <v>19051200</v>
      </c>
      <c r="D3535" s="2">
        <v>19129000</v>
      </c>
      <c r="E3535" s="2">
        <v>32024200</v>
      </c>
      <c r="F3535" s="2">
        <v>24896200</v>
      </c>
      <c r="G3535" s="2">
        <v>22939200</v>
      </c>
      <c r="H3535" s="2">
        <v>20373100</v>
      </c>
      <c r="I3535" s="2">
        <v>18766100</v>
      </c>
      <c r="J3535" s="2">
        <v>17833000</v>
      </c>
      <c r="K3535" s="2">
        <v>17858900</v>
      </c>
      <c r="L3535" s="2">
        <v>17962600</v>
      </c>
      <c r="M3535" s="2">
        <v>18144000</v>
      </c>
      <c r="N3535" s="2">
        <v>18364300</v>
      </c>
      <c r="O3535" s="2">
        <v>18753100</v>
      </c>
      <c r="P3535" s="2">
        <v>19025300</v>
      </c>
      <c r="Q3535" s="2">
        <v>19232600</v>
      </c>
      <c r="R3535" s="2">
        <v>19206700</v>
      </c>
      <c r="S3535" s="2">
        <v>19271500</v>
      </c>
      <c r="T3535" s="2">
        <v>19543700</v>
      </c>
      <c r="U3535" s="2">
        <v>19362200</v>
      </c>
      <c r="V3535" s="2">
        <v>19673300</v>
      </c>
      <c r="W3535" s="2">
        <v>19854700</v>
      </c>
      <c r="X3535" s="2">
        <v>19906600</v>
      </c>
      <c r="Y3535" s="2">
        <v>19751000</v>
      </c>
      <c r="Z3535" s="2">
        <v>19699200</v>
      </c>
      <c r="AA3535" s="2">
        <v>19699200</v>
      </c>
      <c r="AB3535" s="2">
        <v>19660300</v>
      </c>
      <c r="AC3535" s="2">
        <v>19608500</v>
      </c>
      <c r="AD3535" s="2">
        <v>19491800</v>
      </c>
      <c r="AE3535" s="2">
        <v>19349300</v>
      </c>
      <c r="AF3535" s="2">
        <v>19336300</v>
      </c>
    </row>
    <row r="3536" spans="1:32">
      <c r="A3536" t="s">
        <v>9140</v>
      </c>
      <c r="B3536" t="s">
        <v>19</v>
      </c>
      <c r="C3536" s="2">
        <v>49421400</v>
      </c>
      <c r="D3536" s="2">
        <v>49623100</v>
      </c>
      <c r="E3536" s="2">
        <v>83075000</v>
      </c>
      <c r="F3536" s="2">
        <v>64584000</v>
      </c>
      <c r="G3536" s="2">
        <v>59507400</v>
      </c>
      <c r="H3536" s="2">
        <v>52850600</v>
      </c>
      <c r="I3536" s="2">
        <v>48681800</v>
      </c>
      <c r="J3536" s="2">
        <v>46261100</v>
      </c>
      <c r="K3536" s="2">
        <v>46328400</v>
      </c>
      <c r="L3536" s="2">
        <v>46597300</v>
      </c>
      <c r="M3536" s="2">
        <v>47068000</v>
      </c>
      <c r="N3536" s="2">
        <v>47639500</v>
      </c>
      <c r="O3536" s="2">
        <v>48648100</v>
      </c>
      <c r="P3536" s="2">
        <v>49354200</v>
      </c>
      <c r="Q3536" s="2">
        <v>49892100</v>
      </c>
      <c r="R3536" s="2">
        <v>49824800</v>
      </c>
      <c r="S3536" s="2">
        <v>49992900</v>
      </c>
      <c r="T3536" s="2">
        <v>50699000</v>
      </c>
      <c r="U3536" s="2">
        <v>50228300</v>
      </c>
      <c r="V3536" s="2">
        <v>51035200</v>
      </c>
      <c r="W3536" s="2">
        <v>51505800</v>
      </c>
      <c r="X3536" s="2">
        <v>51640300</v>
      </c>
      <c r="Y3536" s="2">
        <v>51236900</v>
      </c>
      <c r="Z3536" s="2">
        <v>51102400</v>
      </c>
      <c r="AA3536" s="2">
        <v>51102400</v>
      </c>
      <c r="AB3536" s="2">
        <v>51001500</v>
      </c>
      <c r="AC3536" s="2">
        <v>50867100</v>
      </c>
      <c r="AD3536" s="2">
        <v>50564500</v>
      </c>
      <c r="AE3536" s="2">
        <v>50194700</v>
      </c>
      <c r="AF3536" s="2">
        <v>50161000</v>
      </c>
    </row>
    <row r="3537" spans="1:32">
      <c r="A3537" t="s">
        <v>9141</v>
      </c>
      <c r="B3537" t="s">
        <v>19</v>
      </c>
      <c r="C3537" s="2">
        <v>4983300</v>
      </c>
      <c r="D3537" s="2">
        <v>5003640</v>
      </c>
      <c r="E3537" s="2">
        <v>8376690</v>
      </c>
      <c r="F3537" s="2">
        <v>6512190</v>
      </c>
      <c r="G3537" s="2">
        <v>6000300</v>
      </c>
      <c r="H3537" s="2">
        <v>5329080</v>
      </c>
      <c r="I3537" s="2">
        <v>4908720</v>
      </c>
      <c r="J3537" s="2">
        <v>4664640</v>
      </c>
      <c r="K3537" s="2">
        <v>4671420</v>
      </c>
      <c r="L3537" s="2">
        <v>4698540</v>
      </c>
      <c r="M3537" s="2">
        <v>4746000</v>
      </c>
      <c r="N3537" s="2">
        <v>4803630</v>
      </c>
      <c r="O3537" s="2">
        <v>4905330</v>
      </c>
      <c r="P3537" s="2">
        <v>4976520</v>
      </c>
      <c r="Q3537" s="2">
        <v>5030760</v>
      </c>
      <c r="R3537" s="2">
        <v>5023980</v>
      </c>
      <c r="S3537" s="2">
        <v>5040930</v>
      </c>
      <c r="T3537" s="2">
        <v>5112120</v>
      </c>
      <c r="U3537" s="2">
        <v>5064660</v>
      </c>
      <c r="V3537" s="2">
        <v>5146020</v>
      </c>
      <c r="W3537" s="2">
        <v>5193480</v>
      </c>
      <c r="X3537" s="2">
        <v>5207040</v>
      </c>
      <c r="Y3537" s="2">
        <v>5166360</v>
      </c>
      <c r="Z3537" s="2">
        <v>5152800</v>
      </c>
      <c r="AA3537" s="2">
        <v>5152800</v>
      </c>
      <c r="AB3537" s="2">
        <v>5142630</v>
      </c>
      <c r="AC3537" s="2">
        <v>5129070</v>
      </c>
      <c r="AD3537" s="2">
        <v>5098560</v>
      </c>
      <c r="AE3537" s="2">
        <v>5061270</v>
      </c>
      <c r="AF3537" s="2">
        <v>5057880</v>
      </c>
    </row>
    <row r="3538" spans="1:32">
      <c r="A3538" t="s">
        <v>9142</v>
      </c>
      <c r="B3538" t="s">
        <v>19</v>
      </c>
      <c r="C3538" s="2">
        <v>3278100</v>
      </c>
      <c r="D3538" s="2">
        <v>3291480</v>
      </c>
      <c r="E3538" s="2">
        <v>5510330</v>
      </c>
      <c r="F3538" s="2">
        <v>4283830</v>
      </c>
      <c r="G3538" s="2">
        <v>3947100</v>
      </c>
      <c r="H3538" s="2">
        <v>3505560</v>
      </c>
      <c r="I3538" s="2">
        <v>3229040</v>
      </c>
      <c r="J3538" s="2">
        <v>3068480</v>
      </c>
      <c r="K3538" s="2">
        <v>3072940</v>
      </c>
      <c r="L3538" s="2">
        <v>3090780</v>
      </c>
      <c r="M3538" s="2">
        <v>3122000</v>
      </c>
      <c r="N3538" s="2">
        <v>3159910</v>
      </c>
      <c r="O3538" s="2">
        <v>3226810</v>
      </c>
      <c r="P3538" s="2">
        <v>3273640</v>
      </c>
      <c r="Q3538" s="2">
        <v>3309320</v>
      </c>
      <c r="R3538" s="2">
        <v>3304860</v>
      </c>
      <c r="S3538" s="2">
        <v>3316010</v>
      </c>
      <c r="T3538" s="2">
        <v>3362840</v>
      </c>
      <c r="U3538" s="2">
        <v>3331620</v>
      </c>
      <c r="V3538" s="2">
        <v>3385140</v>
      </c>
      <c r="W3538" s="2">
        <v>3416360</v>
      </c>
      <c r="X3538" s="2">
        <v>3425280</v>
      </c>
      <c r="Y3538" s="2">
        <v>3398520</v>
      </c>
      <c r="Z3538" s="2">
        <v>3389600</v>
      </c>
      <c r="AA3538" s="2">
        <v>3389600</v>
      </c>
      <c r="AB3538" s="2">
        <v>3382910</v>
      </c>
      <c r="AC3538" s="2">
        <v>3373990</v>
      </c>
      <c r="AD3538" s="2">
        <v>3353920</v>
      </c>
      <c r="AE3538" s="2">
        <v>3329390</v>
      </c>
      <c r="AF3538" s="2">
        <v>3327160</v>
      </c>
    </row>
    <row r="3539" spans="1:32">
      <c r="A3539" t="s">
        <v>9143</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9144</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9145</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9146</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9147</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9148</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9149</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9150</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9151</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9152</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9153</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9154</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9155</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9156</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9157</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9158</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9159</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9160</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9161</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9162</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9163</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9164</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9165</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9166</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9167</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9168</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9169</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9170</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9171</v>
      </c>
      <c r="B3567" t="s">
        <v>19</v>
      </c>
      <c r="C3567" s="2">
        <v>793789000</v>
      </c>
      <c r="D3567" s="2">
        <v>727955000</v>
      </c>
      <c r="E3567" s="2">
        <v>730146000</v>
      </c>
      <c r="F3567" s="2">
        <v>714067000</v>
      </c>
      <c r="G3567" s="2">
        <v>713250000</v>
      </c>
      <c r="H3567" s="2">
        <v>710426000</v>
      </c>
      <c r="I3567" s="2">
        <v>702920000</v>
      </c>
      <c r="J3567" s="2">
        <v>700350000</v>
      </c>
      <c r="K3567" s="2">
        <v>707853000</v>
      </c>
      <c r="L3567" s="2">
        <v>711165000</v>
      </c>
      <c r="M3567" s="2">
        <v>706311000</v>
      </c>
      <c r="N3567" s="2">
        <v>700003000</v>
      </c>
      <c r="O3567" s="2">
        <v>697930000</v>
      </c>
      <c r="P3567" s="2">
        <v>695693000</v>
      </c>
      <c r="Q3567" s="2">
        <v>696503000</v>
      </c>
      <c r="R3567" s="2">
        <v>699974000</v>
      </c>
      <c r="S3567" s="2">
        <v>706191000</v>
      </c>
      <c r="T3567" s="2">
        <v>712882000</v>
      </c>
      <c r="U3567" s="2">
        <v>718814000</v>
      </c>
      <c r="V3567" s="2">
        <v>725397000</v>
      </c>
      <c r="W3567" s="2">
        <v>733647000</v>
      </c>
      <c r="X3567" s="2">
        <v>739563000</v>
      </c>
      <c r="Y3567" s="2">
        <v>744383000</v>
      </c>
      <c r="Z3567" s="2">
        <v>749139000</v>
      </c>
      <c r="AA3567" s="2">
        <v>755176000</v>
      </c>
      <c r="AB3567" s="2">
        <v>760801000</v>
      </c>
      <c r="AC3567" s="2">
        <v>766541000</v>
      </c>
      <c r="AD3567" s="2">
        <v>771301000</v>
      </c>
      <c r="AE3567" s="2">
        <v>774563000</v>
      </c>
      <c r="AF3567" s="2">
        <v>781434000</v>
      </c>
    </row>
    <row r="3568" spans="1:32">
      <c r="A3568" t="s">
        <v>9172</v>
      </c>
      <c r="B3568" t="s">
        <v>19</v>
      </c>
      <c r="C3568" s="2">
        <v>3911960000</v>
      </c>
      <c r="D3568" s="2">
        <v>3587520000</v>
      </c>
      <c r="E3568" s="2">
        <v>3598310000</v>
      </c>
      <c r="F3568" s="2">
        <v>3519080000</v>
      </c>
      <c r="G3568" s="2">
        <v>3515050000</v>
      </c>
      <c r="H3568" s="2">
        <v>3501130000</v>
      </c>
      <c r="I3568" s="2">
        <v>3464140000</v>
      </c>
      <c r="J3568" s="2">
        <v>3451470000</v>
      </c>
      <c r="K3568" s="2">
        <v>3488450000</v>
      </c>
      <c r="L3568" s="2">
        <v>3504770000</v>
      </c>
      <c r="M3568" s="2">
        <v>3480850000</v>
      </c>
      <c r="N3568" s="2">
        <v>3449760000</v>
      </c>
      <c r="O3568" s="2">
        <v>3439550000</v>
      </c>
      <c r="P3568" s="2">
        <v>3428520000</v>
      </c>
      <c r="Q3568" s="2">
        <v>3432520000</v>
      </c>
      <c r="R3568" s="2">
        <v>3449620000</v>
      </c>
      <c r="S3568" s="2">
        <v>3480260000</v>
      </c>
      <c r="T3568" s="2">
        <v>3513230000</v>
      </c>
      <c r="U3568" s="2">
        <v>3542470000</v>
      </c>
      <c r="V3568" s="2">
        <v>3574910000</v>
      </c>
      <c r="W3568" s="2">
        <v>3615570000</v>
      </c>
      <c r="X3568" s="2">
        <v>3644720000</v>
      </c>
      <c r="Y3568" s="2">
        <v>3668480000</v>
      </c>
      <c r="Z3568" s="2">
        <v>3691920000</v>
      </c>
      <c r="AA3568" s="2">
        <v>3721670000</v>
      </c>
      <c r="AB3568" s="2">
        <v>3749390000</v>
      </c>
      <c r="AC3568" s="2">
        <v>3777680000</v>
      </c>
      <c r="AD3568" s="2">
        <v>3801140000</v>
      </c>
      <c r="AE3568" s="2">
        <v>3817210000</v>
      </c>
      <c r="AF3568" s="2">
        <v>3851070000</v>
      </c>
    </row>
    <row r="3569" spans="1:32">
      <c r="A3569" t="s">
        <v>9173</v>
      </c>
      <c r="B3569" t="s">
        <v>19</v>
      </c>
      <c r="C3569" s="2">
        <v>11617900000</v>
      </c>
      <c r="D3569" s="2">
        <v>10654400000</v>
      </c>
      <c r="E3569" s="2">
        <v>10686400000</v>
      </c>
      <c r="F3569" s="2">
        <v>10451100000</v>
      </c>
      <c r="G3569" s="2">
        <v>10439200000</v>
      </c>
      <c r="H3569" s="2">
        <v>10397800000</v>
      </c>
      <c r="I3569" s="2">
        <v>10288000000</v>
      </c>
      <c r="J3569" s="2">
        <v>10250300000</v>
      </c>
      <c r="K3569" s="2">
        <v>10360200000</v>
      </c>
      <c r="L3569" s="2">
        <v>10408600000</v>
      </c>
      <c r="M3569" s="2">
        <v>10337600000</v>
      </c>
      <c r="N3569" s="2">
        <v>10245300000</v>
      </c>
      <c r="O3569" s="2">
        <v>10214900000</v>
      </c>
      <c r="P3569" s="2">
        <v>10182200000</v>
      </c>
      <c r="Q3569" s="2">
        <v>10194000000</v>
      </c>
      <c r="R3569" s="2">
        <v>10244800000</v>
      </c>
      <c r="S3569" s="2">
        <v>10335800000</v>
      </c>
      <c r="T3569" s="2">
        <v>10433800000</v>
      </c>
      <c r="U3569" s="2">
        <v>10520600000</v>
      </c>
      <c r="V3569" s="2">
        <v>10616900000</v>
      </c>
      <c r="W3569" s="2">
        <v>10737700000</v>
      </c>
      <c r="X3569" s="2">
        <v>10824300000</v>
      </c>
      <c r="Y3569" s="2">
        <v>10894800000</v>
      </c>
      <c r="Z3569" s="2">
        <v>10964400000</v>
      </c>
      <c r="AA3569" s="2">
        <v>11052800000</v>
      </c>
      <c r="AB3569" s="2">
        <v>11135100000</v>
      </c>
      <c r="AC3569" s="2">
        <v>11219100000</v>
      </c>
      <c r="AD3569" s="2">
        <v>11288800000</v>
      </c>
      <c r="AE3569" s="2">
        <v>11336500000</v>
      </c>
      <c r="AF3569" s="2">
        <v>11437100000</v>
      </c>
    </row>
    <row r="3570" spans="1:32">
      <c r="A3570" t="s">
        <v>9174</v>
      </c>
      <c r="B3570" t="s">
        <v>19</v>
      </c>
      <c r="C3570" s="2">
        <v>823421000</v>
      </c>
      <c r="D3570" s="2">
        <v>755129000</v>
      </c>
      <c r="E3570" s="2">
        <v>757402000</v>
      </c>
      <c r="F3570" s="2">
        <v>740723000</v>
      </c>
      <c r="G3570" s="2">
        <v>739875000</v>
      </c>
      <c r="H3570" s="2">
        <v>736946000</v>
      </c>
      <c r="I3570" s="2">
        <v>729160000</v>
      </c>
      <c r="J3570" s="2">
        <v>726493000</v>
      </c>
      <c r="K3570" s="2">
        <v>734277000</v>
      </c>
      <c r="L3570" s="2">
        <v>737713000</v>
      </c>
      <c r="M3570" s="2">
        <v>732677000</v>
      </c>
      <c r="N3570" s="2">
        <v>726134000</v>
      </c>
      <c r="O3570" s="2">
        <v>723983000</v>
      </c>
      <c r="P3570" s="2">
        <v>721663000</v>
      </c>
      <c r="Q3570" s="2">
        <v>722503000</v>
      </c>
      <c r="R3570" s="2">
        <v>726104000</v>
      </c>
      <c r="S3570" s="2">
        <v>732553000</v>
      </c>
      <c r="T3570" s="2">
        <v>739493000</v>
      </c>
      <c r="U3570" s="2">
        <v>745647000</v>
      </c>
      <c r="V3570" s="2">
        <v>752476000</v>
      </c>
      <c r="W3570" s="2">
        <v>761033000</v>
      </c>
      <c r="X3570" s="2">
        <v>767170000</v>
      </c>
      <c r="Y3570" s="2">
        <v>772170000</v>
      </c>
      <c r="Z3570" s="2">
        <v>777104000</v>
      </c>
      <c r="AA3570" s="2">
        <v>783366000</v>
      </c>
      <c r="AB3570" s="2">
        <v>789201000</v>
      </c>
      <c r="AC3570" s="2">
        <v>795156000</v>
      </c>
      <c r="AD3570" s="2">
        <v>800094000</v>
      </c>
      <c r="AE3570" s="2">
        <v>803477000</v>
      </c>
      <c r="AF3570" s="2">
        <v>810604000</v>
      </c>
    </row>
    <row r="3571" spans="1:32">
      <c r="A3571" t="s">
        <v>9175</v>
      </c>
      <c r="B3571" t="s">
        <v>19</v>
      </c>
      <c r="C3571" s="2">
        <v>738515000</v>
      </c>
      <c r="D3571" s="2">
        <v>677265000</v>
      </c>
      <c r="E3571" s="2">
        <v>679303000</v>
      </c>
      <c r="F3571" s="2">
        <v>664344000</v>
      </c>
      <c r="G3571" s="2">
        <v>663584000</v>
      </c>
      <c r="H3571" s="2">
        <v>660956000</v>
      </c>
      <c r="I3571" s="2">
        <v>653973000</v>
      </c>
      <c r="J3571" s="2">
        <v>651582000</v>
      </c>
      <c r="K3571" s="2">
        <v>658563000</v>
      </c>
      <c r="L3571" s="2">
        <v>661644000</v>
      </c>
      <c r="M3571" s="2">
        <v>657128000</v>
      </c>
      <c r="N3571" s="2">
        <v>651259000</v>
      </c>
      <c r="O3571" s="2">
        <v>649330000</v>
      </c>
      <c r="P3571" s="2">
        <v>647249000</v>
      </c>
      <c r="Q3571" s="2">
        <v>648003000</v>
      </c>
      <c r="R3571" s="2">
        <v>651232000</v>
      </c>
      <c r="S3571" s="2">
        <v>657016000</v>
      </c>
      <c r="T3571" s="2">
        <v>663241000</v>
      </c>
      <c r="U3571" s="2">
        <v>668760000</v>
      </c>
      <c r="V3571" s="2">
        <v>674885000</v>
      </c>
      <c r="W3571" s="2">
        <v>682560000</v>
      </c>
      <c r="X3571" s="2">
        <v>688064000</v>
      </c>
      <c r="Y3571" s="2">
        <v>692548000</v>
      </c>
      <c r="Z3571" s="2">
        <v>696974000</v>
      </c>
      <c r="AA3571" s="2">
        <v>702590000</v>
      </c>
      <c r="AB3571" s="2">
        <v>707824000</v>
      </c>
      <c r="AC3571" s="2">
        <v>713164000</v>
      </c>
      <c r="AD3571" s="2">
        <v>717593000</v>
      </c>
      <c r="AE3571" s="2">
        <v>720627000</v>
      </c>
      <c r="AF3571" s="2">
        <v>727019000</v>
      </c>
    </row>
    <row r="3572" spans="1:32">
      <c r="A3572" t="s">
        <v>9176</v>
      </c>
      <c r="B3572" t="s">
        <v>19</v>
      </c>
      <c r="C3572" s="2">
        <v>1915810000</v>
      </c>
      <c r="D3572" s="2">
        <v>1756920000</v>
      </c>
      <c r="E3572" s="2">
        <v>1762200000</v>
      </c>
      <c r="F3572" s="2">
        <v>1723400000</v>
      </c>
      <c r="G3572" s="2">
        <v>1721430000</v>
      </c>
      <c r="H3572" s="2">
        <v>1714610000</v>
      </c>
      <c r="I3572" s="2">
        <v>1696490000</v>
      </c>
      <c r="J3572" s="2">
        <v>1690290000</v>
      </c>
      <c r="K3572" s="2">
        <v>1708400000</v>
      </c>
      <c r="L3572" s="2">
        <v>1716390000</v>
      </c>
      <c r="M3572" s="2">
        <v>1704680000</v>
      </c>
      <c r="N3572" s="2">
        <v>1689450000</v>
      </c>
      <c r="O3572" s="2">
        <v>1684450000</v>
      </c>
      <c r="P3572" s="2">
        <v>1679050000</v>
      </c>
      <c r="Q3572" s="2">
        <v>1681010000</v>
      </c>
      <c r="R3572" s="2">
        <v>1689390000</v>
      </c>
      <c r="S3572" s="2">
        <v>1704390000</v>
      </c>
      <c r="T3572" s="2">
        <v>1720540000</v>
      </c>
      <c r="U3572" s="2">
        <v>1734850000</v>
      </c>
      <c r="V3572" s="2">
        <v>1750740000</v>
      </c>
      <c r="W3572" s="2">
        <v>1770650000</v>
      </c>
      <c r="X3572" s="2">
        <v>1784930000</v>
      </c>
      <c r="Y3572" s="2">
        <v>1796560000</v>
      </c>
      <c r="Z3572" s="2">
        <v>1808040000</v>
      </c>
      <c r="AA3572" s="2">
        <v>1822610000</v>
      </c>
      <c r="AB3572" s="2">
        <v>1836190000</v>
      </c>
      <c r="AC3572" s="2">
        <v>1850040000</v>
      </c>
      <c r="AD3572" s="2">
        <v>1861530000</v>
      </c>
      <c r="AE3572" s="2">
        <v>1869400000</v>
      </c>
      <c r="AF3572" s="2">
        <v>1885990000</v>
      </c>
    </row>
    <row r="3573" spans="1:32">
      <c r="A3573" t="s">
        <v>9177</v>
      </c>
      <c r="B3573" t="s">
        <v>19</v>
      </c>
      <c r="C3573" s="2">
        <v>193176000</v>
      </c>
      <c r="D3573" s="2">
        <v>177155000</v>
      </c>
      <c r="E3573" s="2">
        <v>177688000</v>
      </c>
      <c r="F3573" s="2">
        <v>173775000</v>
      </c>
      <c r="G3573" s="2">
        <v>173576000</v>
      </c>
      <c r="H3573" s="2">
        <v>172889000</v>
      </c>
      <c r="I3573" s="2">
        <v>171062000</v>
      </c>
      <c r="J3573" s="2">
        <v>170437000</v>
      </c>
      <c r="K3573" s="2">
        <v>172263000</v>
      </c>
      <c r="L3573" s="2">
        <v>173069000</v>
      </c>
      <c r="M3573" s="2">
        <v>171888000</v>
      </c>
      <c r="N3573" s="2">
        <v>170353000</v>
      </c>
      <c r="O3573" s="2">
        <v>169848000</v>
      </c>
      <c r="P3573" s="2">
        <v>169304000</v>
      </c>
      <c r="Q3573" s="2">
        <v>169501000</v>
      </c>
      <c r="R3573" s="2">
        <v>170345000</v>
      </c>
      <c r="S3573" s="2">
        <v>171858000</v>
      </c>
      <c r="T3573" s="2">
        <v>173487000</v>
      </c>
      <c r="U3573" s="2">
        <v>174930000</v>
      </c>
      <c r="V3573" s="2">
        <v>176532000</v>
      </c>
      <c r="W3573" s="2">
        <v>178540000</v>
      </c>
      <c r="X3573" s="2">
        <v>179980000</v>
      </c>
      <c r="Y3573" s="2">
        <v>181153000</v>
      </c>
      <c r="Z3573" s="2">
        <v>182310000</v>
      </c>
      <c r="AA3573" s="2">
        <v>183779000</v>
      </c>
      <c r="AB3573" s="2">
        <v>185148000</v>
      </c>
      <c r="AC3573" s="2">
        <v>186545000</v>
      </c>
      <c r="AD3573" s="2">
        <v>187704000</v>
      </c>
      <c r="AE3573" s="2">
        <v>188497000</v>
      </c>
      <c r="AF3573" s="2">
        <v>190169000</v>
      </c>
    </row>
    <row r="3574" spans="1:32">
      <c r="A3574" t="s">
        <v>9178</v>
      </c>
      <c r="B3574" t="s">
        <v>19</v>
      </c>
      <c r="C3574" s="2">
        <v>127075000</v>
      </c>
      <c r="D3574" s="2">
        <v>116536000</v>
      </c>
      <c r="E3574" s="2">
        <v>116886000</v>
      </c>
      <c r="F3574" s="2">
        <v>114312000</v>
      </c>
      <c r="G3574" s="2">
        <v>114181000</v>
      </c>
      <c r="H3574" s="2">
        <v>113729000</v>
      </c>
      <c r="I3574" s="2">
        <v>112528000</v>
      </c>
      <c r="J3574" s="2">
        <v>112116000</v>
      </c>
      <c r="K3574" s="2">
        <v>113318000</v>
      </c>
      <c r="L3574" s="2">
        <v>113848000</v>
      </c>
      <c r="M3574" s="2">
        <v>113071000</v>
      </c>
      <c r="N3574" s="2">
        <v>112061000</v>
      </c>
      <c r="O3574" s="2">
        <v>111729000</v>
      </c>
      <c r="P3574" s="2">
        <v>111371000</v>
      </c>
      <c r="Q3574" s="2">
        <v>111501000</v>
      </c>
      <c r="R3574" s="2">
        <v>112056000</v>
      </c>
      <c r="S3574" s="2">
        <v>113051000</v>
      </c>
      <c r="T3574" s="2">
        <v>114122000</v>
      </c>
      <c r="U3574" s="2">
        <v>115072000</v>
      </c>
      <c r="V3574" s="2">
        <v>116126000</v>
      </c>
      <c r="W3574" s="2">
        <v>117447000</v>
      </c>
      <c r="X3574" s="2">
        <v>118394000</v>
      </c>
      <c r="Y3574" s="2">
        <v>119165000</v>
      </c>
      <c r="Z3574" s="2">
        <v>119927000</v>
      </c>
      <c r="AA3574" s="2">
        <v>120893000</v>
      </c>
      <c r="AB3574" s="2">
        <v>121794000</v>
      </c>
      <c r="AC3574" s="2">
        <v>122713000</v>
      </c>
      <c r="AD3574" s="2">
        <v>123475000</v>
      </c>
      <c r="AE3574" s="2">
        <v>123997000</v>
      </c>
      <c r="AF3574" s="2">
        <v>125097000</v>
      </c>
    </row>
    <row r="3575" spans="1:32">
      <c r="A3575" t="s">
        <v>9179</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9180</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9181</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9182</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9183</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9184</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9185</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9186</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9187</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9188</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9189</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9190</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9191</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9192</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9193</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9194</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9195</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9196</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9197</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9198</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9199</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9200</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9201</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9202</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9203</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9204</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9205</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9206</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9207</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9208</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9209</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9210</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9211</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9212</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9213</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9214</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9215</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9216</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9217</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9218</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9219</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9220</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9221</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9222</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9223</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9224</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9225</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9226</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9227</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9228</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9229</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9230</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9231</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9232</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9233</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9234</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9235</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9236</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9237</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9238</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9239</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9240</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9241</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9242</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9243</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9244</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9245</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9246</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9247</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9248</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9249</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9250</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9251</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9252</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9253</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9254</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9255</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9256</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9257</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9258</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9259</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9260</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9261</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9262</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9263</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9264</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9265</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9266</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9267</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9268</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9269</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9270</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9271</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9272</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9273</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9274</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9275</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9276</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9277</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9278</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9279</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9280</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9281</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9282</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9283</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9284</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9285</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9286</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9287</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9288</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9289</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9290</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9291</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9292</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9293</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9294</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9295</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9296</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9297</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9298</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9299</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9300</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9301</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9302</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9303</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9304</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9305</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9306</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9307</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9308</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9309</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9310</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9311</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9312</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9313</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9314</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9315</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9316</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9317</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9318</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9319</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9320</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9321</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9322</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9323</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9324</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9325</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9326</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9327</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9328</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9329</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9330</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9331</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9332</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9333</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9334</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9335</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9336</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9337</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9338</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9339</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9340</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9341</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9342</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9343</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9344</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9345</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9346</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9347</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9348</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9349</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9350</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9351</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9352</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9353</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9354</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9355</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9356</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9357</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9358</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9359</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9360</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9361</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9362</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9363</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9364</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9365</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9366</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9367</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9368</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9369</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9370</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9371</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9372</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9373</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9374</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9375</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9376</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9377</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9378</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9379</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9380</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9381</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9382</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9383</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9384</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9385</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9386</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9387</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9388</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9389</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9390</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9391</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9392</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9393</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9394</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9395</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9396</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9397</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9398</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9399</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9400</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9401</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9402</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9403</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9404</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9405</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9406</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9407</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9408</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9409</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9410</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9411</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9412</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9413</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9414</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9415</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9416</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9417</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9418</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9419</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9420</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9421</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9422</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9423</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9424</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9425</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9426</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9427</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9428</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9429</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9430</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9431</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9432</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9433</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9434</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9435</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9436</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9437</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9438</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9439</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9440</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9441</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9442</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9443</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9444</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9445</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9446</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9447</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9448</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9449</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9450</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9451</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9452</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9453</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9454</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9455</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9456</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9457</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9458</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9459</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9460</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9461</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9462</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9463</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9464</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9465</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9466</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9467</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9468</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9469</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9470</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9471</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9472</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9473</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9474</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9475</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9476</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9477</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9478</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9479</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9480</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9481</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9482</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9483</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9484</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9485</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9486</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9487</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9488</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9489</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9490</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9491</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9492</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9493</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9494</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9495</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9496</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9497</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9498</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9499</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9500</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9501</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9502</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9503</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9504</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9505</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9506</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9507</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9508</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9509</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9510</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9511</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9512</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9513</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9514</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9515</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9516</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9517</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9518</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9519</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9520</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9521</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9522</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9523</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9524</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9525</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9526</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9527</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9528</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9529</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9530</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9531</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9532</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9533</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9534</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9535</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9536</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9537</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9538</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9539</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9540</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9541</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9542</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9543</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9544</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9545</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9546</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9547</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9548</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9549</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9550</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9551</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9552</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9553</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9554</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9555</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9556</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9557</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9558</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9559</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9560</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9561</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9562</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9563</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9564</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9565</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9566</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9567</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9568</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9569</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9570</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9571</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9572</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9573</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9574</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9575</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9576</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9577</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9578</v>
      </c>
      <c r="B3974" t="s">
        <v>19</v>
      </c>
      <c r="C3974" s="2">
        <v>132097000000000</v>
      </c>
      <c r="D3974" s="2">
        <v>130183000000000</v>
      </c>
      <c r="E3974" s="2">
        <v>135405000000000</v>
      </c>
      <c r="F3974" s="2">
        <v>135985000000000</v>
      </c>
      <c r="G3974" s="2">
        <v>135416000000000</v>
      </c>
      <c r="H3974" s="2">
        <v>136129000000000</v>
      </c>
      <c r="I3974" s="2">
        <v>136256000000000</v>
      </c>
      <c r="J3974" s="2">
        <v>137980000000000</v>
      </c>
      <c r="K3974" s="2">
        <v>138077000000000</v>
      </c>
      <c r="L3974" s="2">
        <v>138316000000000</v>
      </c>
      <c r="M3974" s="2">
        <v>129948000000000</v>
      </c>
      <c r="N3974" s="2">
        <v>122181000000000</v>
      </c>
      <c r="O3974" s="2">
        <v>113385000000000</v>
      </c>
      <c r="P3974" s="2">
        <v>106813000000000</v>
      </c>
      <c r="Q3974" s="2">
        <v>98756600000000</v>
      </c>
      <c r="R3974" s="2">
        <v>98650800000000</v>
      </c>
      <c r="S3974" s="2">
        <v>99097100000000</v>
      </c>
      <c r="T3974" s="2">
        <v>99294300000000</v>
      </c>
      <c r="U3974" s="2">
        <v>100172000000000</v>
      </c>
      <c r="V3974" s="2">
        <v>100424000000000</v>
      </c>
      <c r="W3974" s="2">
        <v>101116000000000</v>
      </c>
      <c r="X3974" s="2">
        <v>101452000000000</v>
      </c>
      <c r="Y3974" s="2">
        <v>101826000000000</v>
      </c>
      <c r="Z3974" s="2">
        <v>102177000000000</v>
      </c>
      <c r="AA3974" s="2">
        <v>102359000000000</v>
      </c>
      <c r="AB3974" s="2">
        <v>101479000000000</v>
      </c>
      <c r="AC3974" s="2">
        <v>101798000000000</v>
      </c>
      <c r="AD3974" s="2">
        <v>102247000000000</v>
      </c>
      <c r="AE3974" s="2">
        <v>102156000000000</v>
      </c>
      <c r="AF3974" s="2">
        <v>101352000000000</v>
      </c>
    </row>
    <row r="3975" spans="1:32">
      <c r="A3975" t="s">
        <v>9579</v>
      </c>
      <c r="B3975" t="s">
        <v>19</v>
      </c>
      <c r="C3975" s="2">
        <v>2468620000</v>
      </c>
      <c r="D3975" s="2">
        <v>2432860000</v>
      </c>
      <c r="E3975" s="2">
        <v>2530450000</v>
      </c>
      <c r="F3975" s="2">
        <v>2541280000</v>
      </c>
      <c r="G3975" s="2">
        <v>2530650000</v>
      </c>
      <c r="H3975" s="2">
        <v>2543970000</v>
      </c>
      <c r="I3975" s="2">
        <v>2546350000</v>
      </c>
      <c r="J3975" s="2">
        <v>2578570000</v>
      </c>
      <c r="K3975" s="2">
        <v>2580370000</v>
      </c>
      <c r="L3975" s="2">
        <v>2584840000</v>
      </c>
      <c r="M3975" s="2">
        <v>2580730000</v>
      </c>
      <c r="N3975" s="2">
        <v>2588860000</v>
      </c>
      <c r="O3975" s="2">
        <v>2576780000</v>
      </c>
      <c r="P3975" s="2">
        <v>2607580000</v>
      </c>
      <c r="Q3975" s="2">
        <v>2610410000</v>
      </c>
      <c r="R3975" s="2">
        <v>2607610000</v>
      </c>
      <c r="S3975" s="2">
        <v>2619410000</v>
      </c>
      <c r="T3975" s="2">
        <v>2620910000</v>
      </c>
      <c r="U3975" s="2">
        <v>2636630000</v>
      </c>
      <c r="V3975" s="2">
        <v>2643260000</v>
      </c>
      <c r="W3975" s="2">
        <v>2654000000</v>
      </c>
      <c r="X3975" s="2">
        <v>2662820000</v>
      </c>
      <c r="Y3975" s="2">
        <v>2668880000</v>
      </c>
      <c r="Z3975" s="2">
        <v>2678090000</v>
      </c>
      <c r="AA3975" s="2">
        <v>2679110000</v>
      </c>
      <c r="AB3975" s="2">
        <v>2671030000</v>
      </c>
      <c r="AC3975" s="2">
        <v>2671910000</v>
      </c>
      <c r="AD3975" s="2">
        <v>2668710000</v>
      </c>
      <c r="AE3975" s="2">
        <v>2662590000</v>
      </c>
      <c r="AF3975" s="2">
        <v>2641650000</v>
      </c>
    </row>
    <row r="3976" spans="1:32">
      <c r="A3976" t="s">
        <v>9580</v>
      </c>
      <c r="B3976" t="s">
        <v>19</v>
      </c>
      <c r="C3976" s="2">
        <v>12165900000</v>
      </c>
      <c r="D3976" s="2">
        <v>11989600000</v>
      </c>
      <c r="E3976" s="2">
        <v>12470600000</v>
      </c>
      <c r="F3976" s="2">
        <v>12523900000</v>
      </c>
      <c r="G3976" s="2">
        <v>12471600000</v>
      </c>
      <c r="H3976" s="2">
        <v>12537200000</v>
      </c>
      <c r="I3976" s="2">
        <v>12549000000</v>
      </c>
      <c r="J3976" s="2">
        <v>12707700000</v>
      </c>
      <c r="K3976" s="2">
        <v>12716600000</v>
      </c>
      <c r="L3976" s="2">
        <v>12738600000</v>
      </c>
      <c r="M3976" s="2">
        <v>12718400000</v>
      </c>
      <c r="N3976" s="2">
        <v>12758400000</v>
      </c>
      <c r="O3976" s="2">
        <v>12698900000</v>
      </c>
      <c r="P3976" s="2">
        <v>12850700000</v>
      </c>
      <c r="Q3976" s="2">
        <v>12864700000</v>
      </c>
      <c r="R3976" s="2">
        <v>12850900000</v>
      </c>
      <c r="S3976" s="2">
        <v>12909000000</v>
      </c>
      <c r="T3976" s="2">
        <v>12916400000</v>
      </c>
      <c r="U3976" s="2">
        <v>12993900000</v>
      </c>
      <c r="V3976" s="2">
        <v>13026500000</v>
      </c>
      <c r="W3976" s="2">
        <v>13079500000</v>
      </c>
      <c r="X3976" s="2">
        <v>13123000000</v>
      </c>
      <c r="Y3976" s="2">
        <v>13152800000</v>
      </c>
      <c r="Z3976" s="2">
        <v>13198200000</v>
      </c>
      <c r="AA3976" s="2">
        <v>13203200000</v>
      </c>
      <c r="AB3976" s="2">
        <v>13163400000</v>
      </c>
      <c r="AC3976" s="2">
        <v>13167700000</v>
      </c>
      <c r="AD3976" s="2">
        <v>13151900000</v>
      </c>
      <c r="AE3976" s="2">
        <v>13121800000</v>
      </c>
      <c r="AF3976" s="2">
        <v>13018600000</v>
      </c>
    </row>
    <row r="3977" spans="1:32">
      <c r="A3977" t="s">
        <v>9581</v>
      </c>
      <c r="B3977" t="s">
        <v>19</v>
      </c>
      <c r="C3977" s="2">
        <v>36130800000</v>
      </c>
      <c r="D3977" s="2">
        <v>35607400000</v>
      </c>
      <c r="E3977" s="2">
        <v>37035700000</v>
      </c>
      <c r="F3977" s="2">
        <v>37194200000</v>
      </c>
      <c r="G3977" s="2">
        <v>37038700000</v>
      </c>
      <c r="H3977" s="2">
        <v>37233600000</v>
      </c>
      <c r="I3977" s="2">
        <v>37268500000</v>
      </c>
      <c r="J3977" s="2">
        <v>37740000000</v>
      </c>
      <c r="K3977" s="2">
        <v>37766400000</v>
      </c>
      <c r="L3977" s="2">
        <v>37831800000</v>
      </c>
      <c r="M3977" s="2">
        <v>37771600000</v>
      </c>
      <c r="N3977" s="2">
        <v>37890600000</v>
      </c>
      <c r="O3977" s="2">
        <v>37713900000</v>
      </c>
      <c r="P3977" s="2">
        <v>38164700000</v>
      </c>
      <c r="Q3977" s="2">
        <v>38206000000</v>
      </c>
      <c r="R3977" s="2">
        <v>38165100000</v>
      </c>
      <c r="S3977" s="2">
        <v>38337800000</v>
      </c>
      <c r="T3977" s="2">
        <v>38359800000</v>
      </c>
      <c r="U3977" s="2">
        <v>38589800000</v>
      </c>
      <c r="V3977" s="2">
        <v>38686900000</v>
      </c>
      <c r="W3977" s="2">
        <v>38844100000</v>
      </c>
      <c r="X3977" s="2">
        <v>38973200000</v>
      </c>
      <c r="Y3977" s="2">
        <v>39061900000</v>
      </c>
      <c r="Z3977" s="2">
        <v>39196700000</v>
      </c>
      <c r="AA3977" s="2">
        <v>39211500000</v>
      </c>
      <c r="AB3977" s="2">
        <v>39093300000</v>
      </c>
      <c r="AC3977" s="2">
        <v>39106200000</v>
      </c>
      <c r="AD3977" s="2">
        <v>39059300000</v>
      </c>
      <c r="AE3977" s="2">
        <v>38969800000</v>
      </c>
      <c r="AF3977" s="2">
        <v>38663300000</v>
      </c>
    </row>
    <row r="3978" spans="1:32">
      <c r="A3978" t="s">
        <v>9582</v>
      </c>
      <c r="B3978" t="s">
        <v>19</v>
      </c>
      <c r="C3978" s="2">
        <v>2560770000</v>
      </c>
      <c r="D3978" s="2">
        <v>2523680000</v>
      </c>
      <c r="E3978" s="2">
        <v>2624910000</v>
      </c>
      <c r="F3978" s="2">
        <v>2636140000</v>
      </c>
      <c r="G3978" s="2">
        <v>2625120000</v>
      </c>
      <c r="H3978" s="2">
        <v>2638930000</v>
      </c>
      <c r="I3978" s="2">
        <v>2641410000</v>
      </c>
      <c r="J3978" s="2">
        <v>2674820000</v>
      </c>
      <c r="K3978" s="2">
        <v>2676690000</v>
      </c>
      <c r="L3978" s="2">
        <v>2681330000</v>
      </c>
      <c r="M3978" s="2">
        <v>2677060000</v>
      </c>
      <c r="N3978" s="2">
        <v>2685500000</v>
      </c>
      <c r="O3978" s="2">
        <v>2672970000</v>
      </c>
      <c r="P3978" s="2">
        <v>2704920000</v>
      </c>
      <c r="Q3978" s="2">
        <v>2707850000</v>
      </c>
      <c r="R3978" s="2">
        <v>2704950000</v>
      </c>
      <c r="S3978" s="2">
        <v>2717190000</v>
      </c>
      <c r="T3978" s="2">
        <v>2718750000</v>
      </c>
      <c r="U3978" s="2">
        <v>2735060000</v>
      </c>
      <c r="V3978" s="2">
        <v>2741930000</v>
      </c>
      <c r="W3978" s="2">
        <v>2753080000</v>
      </c>
      <c r="X3978" s="2">
        <v>2762220000</v>
      </c>
      <c r="Y3978" s="2">
        <v>2768510000</v>
      </c>
      <c r="Z3978" s="2">
        <v>2778070000</v>
      </c>
      <c r="AA3978" s="2">
        <v>2779120000</v>
      </c>
      <c r="AB3978" s="2">
        <v>2770740000</v>
      </c>
      <c r="AC3978" s="2">
        <v>2771650000</v>
      </c>
      <c r="AD3978" s="2">
        <v>2768330000</v>
      </c>
      <c r="AE3978" s="2">
        <v>2761990000</v>
      </c>
      <c r="AF3978" s="2">
        <v>2740260000</v>
      </c>
    </row>
    <row r="3979" spans="1:32">
      <c r="A3979" t="s">
        <v>9583</v>
      </c>
      <c r="B3979" t="s">
        <v>19</v>
      </c>
      <c r="C3979" s="2">
        <v>2296720000</v>
      </c>
      <c r="D3979" s="2">
        <v>2263450000</v>
      </c>
      <c r="E3979" s="2">
        <v>2354240000</v>
      </c>
      <c r="F3979" s="2">
        <v>2364320000</v>
      </c>
      <c r="G3979" s="2">
        <v>2354430000</v>
      </c>
      <c r="H3979" s="2">
        <v>2366820000</v>
      </c>
      <c r="I3979" s="2">
        <v>2369040000</v>
      </c>
      <c r="J3979" s="2">
        <v>2399010000</v>
      </c>
      <c r="K3979" s="2">
        <v>2400690000</v>
      </c>
      <c r="L3979" s="2">
        <v>2404840000</v>
      </c>
      <c r="M3979" s="2">
        <v>2401020000</v>
      </c>
      <c r="N3979" s="2">
        <v>2408590000</v>
      </c>
      <c r="O3979" s="2">
        <v>2397350000</v>
      </c>
      <c r="P3979" s="2">
        <v>2426000000</v>
      </c>
      <c r="Q3979" s="2">
        <v>2428640000</v>
      </c>
      <c r="R3979" s="2">
        <v>2426030000</v>
      </c>
      <c r="S3979" s="2">
        <v>2437010000</v>
      </c>
      <c r="T3979" s="2">
        <v>2438410000</v>
      </c>
      <c r="U3979" s="2">
        <v>2453030000</v>
      </c>
      <c r="V3979" s="2">
        <v>2459200000</v>
      </c>
      <c r="W3979" s="2">
        <v>2469200000</v>
      </c>
      <c r="X3979" s="2">
        <v>2477400000</v>
      </c>
      <c r="Y3979" s="2">
        <v>2483040000</v>
      </c>
      <c r="Z3979" s="2">
        <v>2491610000</v>
      </c>
      <c r="AA3979" s="2">
        <v>2492550000</v>
      </c>
      <c r="AB3979" s="2">
        <v>2485030000</v>
      </c>
      <c r="AC3979" s="2">
        <v>2485850000</v>
      </c>
      <c r="AD3979" s="2">
        <v>2482870000</v>
      </c>
      <c r="AE3979" s="2">
        <v>2477190000</v>
      </c>
      <c r="AF3979" s="2">
        <v>2457700000</v>
      </c>
    </row>
    <row r="3980" spans="1:32">
      <c r="A3980" t="s">
        <v>9584</v>
      </c>
      <c r="B3980" t="s">
        <v>19</v>
      </c>
      <c r="C3980" s="2">
        <v>5958000000</v>
      </c>
      <c r="D3980" s="2">
        <v>5871690000</v>
      </c>
      <c r="E3980" s="2">
        <v>6107220000</v>
      </c>
      <c r="F3980" s="2">
        <v>6133360000</v>
      </c>
      <c r="G3980" s="2">
        <v>6107720000</v>
      </c>
      <c r="H3980" s="2">
        <v>6139860000</v>
      </c>
      <c r="I3980" s="2">
        <v>6145620000</v>
      </c>
      <c r="J3980" s="2">
        <v>6223360000</v>
      </c>
      <c r="K3980" s="2">
        <v>6227710000</v>
      </c>
      <c r="L3980" s="2">
        <v>6238490000</v>
      </c>
      <c r="M3980" s="2">
        <v>6228570000</v>
      </c>
      <c r="N3980" s="2">
        <v>6248200000</v>
      </c>
      <c r="O3980" s="2">
        <v>6219050000</v>
      </c>
      <c r="P3980" s="2">
        <v>6293390000</v>
      </c>
      <c r="Q3980" s="2">
        <v>6300210000</v>
      </c>
      <c r="R3980" s="2">
        <v>6293460000</v>
      </c>
      <c r="S3980" s="2">
        <v>6321940000</v>
      </c>
      <c r="T3980" s="2">
        <v>6325570000</v>
      </c>
      <c r="U3980" s="2">
        <v>6363500000</v>
      </c>
      <c r="V3980" s="2">
        <v>6379500000</v>
      </c>
      <c r="W3980" s="2">
        <v>6405430000</v>
      </c>
      <c r="X3980" s="2">
        <v>6426710000</v>
      </c>
      <c r="Y3980" s="2">
        <v>6441340000</v>
      </c>
      <c r="Z3980" s="2">
        <v>6463570000</v>
      </c>
      <c r="AA3980" s="2">
        <v>6466020000</v>
      </c>
      <c r="AB3980" s="2">
        <v>6446510000</v>
      </c>
      <c r="AC3980" s="2">
        <v>6448640000</v>
      </c>
      <c r="AD3980" s="2">
        <v>6440910000</v>
      </c>
      <c r="AE3980" s="2">
        <v>6426160000</v>
      </c>
      <c r="AF3980" s="2">
        <v>6375620000</v>
      </c>
    </row>
    <row r="3981" spans="1:32">
      <c r="A3981" t="s">
        <v>9585</v>
      </c>
      <c r="B3981" t="s">
        <v>19</v>
      </c>
      <c r="C3981" s="2">
        <v>600762000</v>
      </c>
      <c r="D3981" s="2">
        <v>592060000</v>
      </c>
      <c r="E3981" s="2">
        <v>615809000</v>
      </c>
      <c r="F3981" s="2">
        <v>618444000</v>
      </c>
      <c r="G3981" s="2">
        <v>615859000</v>
      </c>
      <c r="H3981" s="2">
        <v>619099000</v>
      </c>
      <c r="I3981" s="2">
        <v>619680000</v>
      </c>
      <c r="J3981" s="2">
        <v>627519000</v>
      </c>
      <c r="K3981" s="2">
        <v>627958000</v>
      </c>
      <c r="L3981" s="2">
        <v>629045000</v>
      </c>
      <c r="M3981" s="2">
        <v>628045000</v>
      </c>
      <c r="N3981" s="2">
        <v>630024000</v>
      </c>
      <c r="O3981" s="2">
        <v>627085000</v>
      </c>
      <c r="P3981" s="2">
        <v>634580000</v>
      </c>
      <c r="Q3981" s="2">
        <v>635268000</v>
      </c>
      <c r="R3981" s="2">
        <v>634587000</v>
      </c>
      <c r="S3981" s="2">
        <v>637459000</v>
      </c>
      <c r="T3981" s="2">
        <v>637825000</v>
      </c>
      <c r="U3981" s="2">
        <v>641650000</v>
      </c>
      <c r="V3981" s="2">
        <v>643263000</v>
      </c>
      <c r="W3981" s="2">
        <v>645878000</v>
      </c>
      <c r="X3981" s="2">
        <v>648023000</v>
      </c>
      <c r="Y3981" s="2">
        <v>649499000</v>
      </c>
      <c r="Z3981" s="2">
        <v>651740000</v>
      </c>
      <c r="AA3981" s="2">
        <v>651987000</v>
      </c>
      <c r="AB3981" s="2">
        <v>650020000</v>
      </c>
      <c r="AC3981" s="2">
        <v>650235000</v>
      </c>
      <c r="AD3981" s="2">
        <v>649455000</v>
      </c>
      <c r="AE3981" s="2">
        <v>647968000</v>
      </c>
      <c r="AF3981" s="2">
        <v>642871000</v>
      </c>
    </row>
    <row r="3982" spans="1:32">
      <c r="A3982" t="s">
        <v>9586</v>
      </c>
      <c r="B3982" t="s">
        <v>19</v>
      </c>
      <c r="C3982" s="2">
        <v>395191000</v>
      </c>
      <c r="D3982" s="2">
        <v>389467000</v>
      </c>
      <c r="E3982" s="2">
        <v>405090000</v>
      </c>
      <c r="F3982" s="2">
        <v>406823000</v>
      </c>
      <c r="G3982" s="2">
        <v>405123000</v>
      </c>
      <c r="H3982" s="2">
        <v>407254000</v>
      </c>
      <c r="I3982" s="2">
        <v>407636000</v>
      </c>
      <c r="J3982" s="2">
        <v>412793000</v>
      </c>
      <c r="K3982" s="2">
        <v>413081000</v>
      </c>
      <c r="L3982" s="2">
        <v>413797000</v>
      </c>
      <c r="M3982" s="2">
        <v>413139000</v>
      </c>
      <c r="N3982" s="2">
        <v>414440000</v>
      </c>
      <c r="O3982" s="2">
        <v>412507000</v>
      </c>
      <c r="P3982" s="2">
        <v>417438000</v>
      </c>
      <c r="Q3982" s="2">
        <v>417890000</v>
      </c>
      <c r="R3982" s="2">
        <v>417442000</v>
      </c>
      <c r="S3982" s="2">
        <v>419331000</v>
      </c>
      <c r="T3982" s="2">
        <v>419572000</v>
      </c>
      <c r="U3982" s="2">
        <v>422088000</v>
      </c>
      <c r="V3982" s="2">
        <v>423149000</v>
      </c>
      <c r="W3982" s="2">
        <v>424869000</v>
      </c>
      <c r="X3982" s="2">
        <v>426281000</v>
      </c>
      <c r="Y3982" s="2">
        <v>427252000</v>
      </c>
      <c r="Z3982" s="2">
        <v>428726000</v>
      </c>
      <c r="AA3982" s="2">
        <v>428888000</v>
      </c>
      <c r="AB3982" s="2">
        <v>427594000</v>
      </c>
      <c r="AC3982" s="2">
        <v>427736000</v>
      </c>
      <c r="AD3982" s="2">
        <v>427223000</v>
      </c>
      <c r="AE3982" s="2">
        <v>426244000</v>
      </c>
      <c r="AF3982" s="2">
        <v>422892000</v>
      </c>
    </row>
    <row r="3983" spans="1:32">
      <c r="A3983" t="s">
        <v>9587</v>
      </c>
      <c r="B3983" t="s">
        <v>19</v>
      </c>
      <c r="C3983" s="2">
        <v>5316480000</v>
      </c>
      <c r="D3983" s="2">
        <v>5239460000</v>
      </c>
      <c r="E3983" s="2">
        <v>5449640000</v>
      </c>
      <c r="F3983" s="2">
        <v>5472960000</v>
      </c>
      <c r="G3983" s="2">
        <v>5450080000</v>
      </c>
      <c r="H3983" s="2">
        <v>5478760000</v>
      </c>
      <c r="I3983" s="2">
        <v>5483890000</v>
      </c>
      <c r="J3983" s="2">
        <v>5553270000</v>
      </c>
      <c r="K3983" s="2">
        <v>5557150000</v>
      </c>
      <c r="L3983" s="2">
        <v>5566770000</v>
      </c>
      <c r="M3983" s="2">
        <v>5557920000</v>
      </c>
      <c r="N3983" s="2">
        <v>5575430000</v>
      </c>
      <c r="O3983" s="2">
        <v>5549420000</v>
      </c>
      <c r="P3983" s="2">
        <v>5615750000</v>
      </c>
      <c r="Q3983" s="2">
        <v>5621840000</v>
      </c>
      <c r="R3983" s="2">
        <v>5615820000</v>
      </c>
      <c r="S3983" s="2">
        <v>5641230000</v>
      </c>
      <c r="T3983" s="2">
        <v>5644470000</v>
      </c>
      <c r="U3983" s="2">
        <v>5678320000</v>
      </c>
      <c r="V3983" s="2">
        <v>5692590000</v>
      </c>
      <c r="W3983" s="2">
        <v>5715730000</v>
      </c>
      <c r="X3983" s="2">
        <v>5734720000</v>
      </c>
      <c r="Y3983" s="2">
        <v>5747780000</v>
      </c>
      <c r="Z3983" s="2">
        <v>5767610000</v>
      </c>
      <c r="AA3983" s="2">
        <v>5769790000</v>
      </c>
      <c r="AB3983" s="2">
        <v>5752390000</v>
      </c>
      <c r="AC3983" s="2">
        <v>5754290000</v>
      </c>
      <c r="AD3983" s="2">
        <v>5747390000</v>
      </c>
      <c r="AE3983" s="2">
        <v>5734230000</v>
      </c>
      <c r="AF3983" s="2">
        <v>5689130000</v>
      </c>
    </row>
    <row r="3984" spans="1:32">
      <c r="A3984" t="s">
        <v>9588</v>
      </c>
      <c r="B3984" t="s">
        <v>19</v>
      </c>
      <c r="C3984" s="2">
        <v>1063300000</v>
      </c>
      <c r="D3984" s="2">
        <v>1047890000</v>
      </c>
      <c r="E3984" s="2">
        <v>1089930000</v>
      </c>
      <c r="F3984" s="2">
        <v>1094590000</v>
      </c>
      <c r="G3984" s="2">
        <v>1090020000</v>
      </c>
      <c r="H3984" s="2">
        <v>1095750000</v>
      </c>
      <c r="I3984" s="2">
        <v>1096780000</v>
      </c>
      <c r="J3984" s="2">
        <v>1110650000</v>
      </c>
      <c r="K3984" s="2">
        <v>1111430000</v>
      </c>
      <c r="L3984" s="2">
        <v>1113350000</v>
      </c>
      <c r="M3984" s="2">
        <v>1111580000</v>
      </c>
      <c r="N3984" s="2">
        <v>1115090000</v>
      </c>
      <c r="O3984" s="2">
        <v>1109880000</v>
      </c>
      <c r="P3984" s="2">
        <v>1123150000</v>
      </c>
      <c r="Q3984" s="2">
        <v>1124370000</v>
      </c>
      <c r="R3984" s="2">
        <v>1123160000</v>
      </c>
      <c r="S3984" s="2">
        <v>1128250000</v>
      </c>
      <c r="T3984" s="2">
        <v>1128890000</v>
      </c>
      <c r="U3984" s="2">
        <v>1135660000</v>
      </c>
      <c r="V3984" s="2">
        <v>1138520000</v>
      </c>
      <c r="W3984" s="2">
        <v>1143150000</v>
      </c>
      <c r="X3984" s="2">
        <v>1146940000</v>
      </c>
      <c r="Y3984" s="2">
        <v>1149560000</v>
      </c>
      <c r="Z3984" s="2">
        <v>1153520000</v>
      </c>
      <c r="AA3984" s="2">
        <v>1153960000</v>
      </c>
      <c r="AB3984" s="2">
        <v>1150480000</v>
      </c>
      <c r="AC3984" s="2">
        <v>1150860000</v>
      </c>
      <c r="AD3984" s="2">
        <v>1149480000</v>
      </c>
      <c r="AE3984" s="2">
        <v>1146850000</v>
      </c>
      <c r="AF3984" s="2">
        <v>1137830000</v>
      </c>
    </row>
    <row r="3985" spans="1:32">
      <c r="A3985" t="s">
        <v>9589</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9590</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9591</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9592</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9593</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9594</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9595</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9596</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9597</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9598</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9599</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9600</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9601</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9602</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9603</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9604</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9605</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9606</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9607</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9608</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9609</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9610</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9611</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9612</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9613</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9614</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9615</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9616</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9617</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9618</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9619</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9620</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9621</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9622</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9623</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9624</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9625</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9626</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9627</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9628</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9629</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9630</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9631</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9632</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9633</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9634</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9635</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9636</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9637</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9638</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9639</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9640</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9641</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9642</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9643</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9644</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9645</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9646</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9647</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9648</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9649</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9650</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9651</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9652</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9653</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9654</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9655</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9656</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9657</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9658</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9659</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9660</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9661</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9662</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9663</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9664</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9665</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9666</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9667</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9668</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9669</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9670</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9671</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9672</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9673</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9674</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9675</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9676</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9677</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9678</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9679</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9680</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9681</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9682</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9683</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9684</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9685</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9686</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9687</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9688</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9689</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9690</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9691</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9692</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9693</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9694</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9695</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9696</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9697</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9698</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9699</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9700</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9701</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9702</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9703</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9704</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9705</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9706</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9707</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9708</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9709</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9710</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9711</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9712</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9713</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9714</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9715</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9716</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9717</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9718</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9719</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9720</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9721</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9722</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9723</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9724</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9725</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9726</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9727</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9728</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9729</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9730</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9731</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9732</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9733</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9734</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9735</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9736</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9737</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9738</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9739</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9740</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9741</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9742</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9743</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9744</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9745</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9746</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9747</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9748</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9749</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9750</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9751</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9752</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9753</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9754</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9755</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9756</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9757</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9758</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9759</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9760</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9761</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9762</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9763</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9764</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9765</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9766</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9767</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9768</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9769</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9770</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9771</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9772</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9773</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9774</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9775</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9776</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9777</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9778</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9779</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9780</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9781</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9782</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9783</v>
      </c>
      <c r="B4179" t="s">
        <v>19</v>
      </c>
      <c r="C4179">
        <v>470625</v>
      </c>
      <c r="D4179">
        <v>73149.7</v>
      </c>
      <c r="E4179">
        <v>63696.2</v>
      </c>
      <c r="F4179">
        <v>61152.9</v>
      </c>
      <c r="G4179">
        <v>58638</v>
      </c>
      <c r="H4179">
        <v>56246.7</v>
      </c>
      <c r="I4179">
        <v>53965.5</v>
      </c>
      <c r="J4179">
        <v>51840.4</v>
      </c>
      <c r="K4179">
        <v>49928</v>
      </c>
      <c r="L4179">
        <v>48246.6</v>
      </c>
      <c r="M4179">
        <v>46823.199999999997</v>
      </c>
      <c r="N4179">
        <v>45674.400000000001</v>
      </c>
      <c r="O4179">
        <v>44908.9</v>
      </c>
      <c r="P4179">
        <v>44461.2</v>
      </c>
      <c r="Q4179">
        <v>44304.800000000003</v>
      </c>
      <c r="R4179">
        <v>44321.9</v>
      </c>
      <c r="S4179">
        <v>44337</v>
      </c>
      <c r="T4179">
        <v>44354.2</v>
      </c>
      <c r="U4179">
        <v>44362.8</v>
      </c>
      <c r="V4179">
        <v>44373.4</v>
      </c>
      <c r="W4179">
        <v>44391.8</v>
      </c>
      <c r="X4179">
        <v>44400.7</v>
      </c>
      <c r="Y4179">
        <v>44407.1</v>
      </c>
      <c r="Z4179">
        <v>44421.9</v>
      </c>
      <c r="AA4179">
        <v>44430.2</v>
      </c>
      <c r="AB4179">
        <v>44442.6</v>
      </c>
      <c r="AC4179">
        <v>44455.7</v>
      </c>
      <c r="AD4179">
        <v>44462.7</v>
      </c>
      <c r="AE4179">
        <v>44476.9</v>
      </c>
      <c r="AF4179">
        <v>44487.8</v>
      </c>
    </row>
    <row r="4180" spans="1:32">
      <c r="A4180" t="s">
        <v>9784</v>
      </c>
      <c r="B4180" t="s">
        <v>19</v>
      </c>
      <c r="C4180" s="2">
        <v>2319340</v>
      </c>
      <c r="D4180">
        <v>360497</v>
      </c>
      <c r="E4180">
        <v>313909</v>
      </c>
      <c r="F4180">
        <v>301374</v>
      </c>
      <c r="G4180">
        <v>288980</v>
      </c>
      <c r="H4180">
        <v>277196</v>
      </c>
      <c r="I4180">
        <v>265953</v>
      </c>
      <c r="J4180">
        <v>255480</v>
      </c>
      <c r="K4180">
        <v>246056</v>
      </c>
      <c r="L4180">
        <v>237770</v>
      </c>
      <c r="M4180">
        <v>230755</v>
      </c>
      <c r="N4180">
        <v>225093</v>
      </c>
      <c r="O4180">
        <v>221320</v>
      </c>
      <c r="P4180">
        <v>219114</v>
      </c>
      <c r="Q4180">
        <v>218343</v>
      </c>
      <c r="R4180">
        <v>218428</v>
      </c>
      <c r="S4180">
        <v>218502</v>
      </c>
      <c r="T4180">
        <v>218587</v>
      </c>
      <c r="U4180">
        <v>218629</v>
      </c>
      <c r="V4180">
        <v>218681</v>
      </c>
      <c r="W4180">
        <v>218772</v>
      </c>
      <c r="X4180">
        <v>218816</v>
      </c>
      <c r="Y4180">
        <v>218848</v>
      </c>
      <c r="Z4180">
        <v>218921</v>
      </c>
      <c r="AA4180">
        <v>218961</v>
      </c>
      <c r="AB4180">
        <v>219023</v>
      </c>
      <c r="AC4180">
        <v>219087</v>
      </c>
      <c r="AD4180">
        <v>219122</v>
      </c>
      <c r="AE4180">
        <v>219191</v>
      </c>
      <c r="AF4180">
        <v>219245</v>
      </c>
    </row>
    <row r="4181" spans="1:32">
      <c r="A4181" t="s">
        <v>9785</v>
      </c>
      <c r="B4181" t="s">
        <v>19</v>
      </c>
      <c r="C4181" s="2">
        <v>6888090</v>
      </c>
      <c r="D4181" s="2">
        <v>1070620</v>
      </c>
      <c r="E4181">
        <v>932261</v>
      </c>
      <c r="F4181">
        <v>895036</v>
      </c>
      <c r="G4181">
        <v>858228</v>
      </c>
      <c r="H4181">
        <v>823229</v>
      </c>
      <c r="I4181">
        <v>789841</v>
      </c>
      <c r="J4181">
        <v>758738</v>
      </c>
      <c r="K4181">
        <v>730748</v>
      </c>
      <c r="L4181">
        <v>706139</v>
      </c>
      <c r="M4181">
        <v>685306</v>
      </c>
      <c r="N4181">
        <v>668492</v>
      </c>
      <c r="O4181">
        <v>657288</v>
      </c>
      <c r="P4181">
        <v>650736</v>
      </c>
      <c r="Q4181">
        <v>648447</v>
      </c>
      <c r="R4181">
        <v>648698</v>
      </c>
      <c r="S4181">
        <v>648918</v>
      </c>
      <c r="T4181">
        <v>649170</v>
      </c>
      <c r="U4181">
        <v>649296</v>
      </c>
      <c r="V4181">
        <v>649450</v>
      </c>
      <c r="W4181">
        <v>649720</v>
      </c>
      <c r="X4181">
        <v>649851</v>
      </c>
      <c r="Y4181">
        <v>649945</v>
      </c>
      <c r="Z4181">
        <v>650161</v>
      </c>
      <c r="AA4181">
        <v>650282</v>
      </c>
      <c r="AB4181">
        <v>650464</v>
      </c>
      <c r="AC4181">
        <v>650655</v>
      </c>
      <c r="AD4181">
        <v>650758</v>
      </c>
      <c r="AE4181">
        <v>650965</v>
      </c>
      <c r="AF4181">
        <v>651126</v>
      </c>
    </row>
    <row r="4182" spans="1:32">
      <c r="A4182" t="s">
        <v>9786</v>
      </c>
      <c r="B4182" t="s">
        <v>19</v>
      </c>
      <c r="C4182">
        <v>488193</v>
      </c>
      <c r="D4182">
        <v>75880.3</v>
      </c>
      <c r="E4182">
        <v>66074</v>
      </c>
      <c r="F4182">
        <v>63435.7</v>
      </c>
      <c r="G4182">
        <v>60826.9</v>
      </c>
      <c r="H4182">
        <v>58346.400000000001</v>
      </c>
      <c r="I4182">
        <v>55980</v>
      </c>
      <c r="J4182">
        <v>53775.6</v>
      </c>
      <c r="K4182">
        <v>51791.8</v>
      </c>
      <c r="L4182">
        <v>50047.6</v>
      </c>
      <c r="M4182">
        <v>48571.1</v>
      </c>
      <c r="N4182">
        <v>47379.4</v>
      </c>
      <c r="O4182">
        <v>46585.3</v>
      </c>
      <c r="P4182">
        <v>46120.9</v>
      </c>
      <c r="Q4182">
        <v>45958.7</v>
      </c>
      <c r="R4182">
        <v>45976.5</v>
      </c>
      <c r="S4182">
        <v>45992.1</v>
      </c>
      <c r="T4182">
        <v>46009.9</v>
      </c>
      <c r="U4182">
        <v>46018.8</v>
      </c>
      <c r="V4182">
        <v>46029.8</v>
      </c>
      <c r="W4182">
        <v>46048.9</v>
      </c>
      <c r="X4182">
        <v>46058.2</v>
      </c>
      <c r="Y4182">
        <v>46064.800000000003</v>
      </c>
      <c r="Z4182">
        <v>46080.2</v>
      </c>
      <c r="AA4182">
        <v>46088.7</v>
      </c>
      <c r="AB4182">
        <v>46101.599999999999</v>
      </c>
      <c r="AC4182">
        <v>46115.199999999997</v>
      </c>
      <c r="AD4182">
        <v>46122.5</v>
      </c>
      <c r="AE4182">
        <v>46137.2</v>
      </c>
      <c r="AF4182">
        <v>46148.5</v>
      </c>
    </row>
    <row r="4183" spans="1:32">
      <c r="A4183" t="s">
        <v>9787</v>
      </c>
      <c r="B4183" t="s">
        <v>19</v>
      </c>
      <c r="C4183">
        <v>437854</v>
      </c>
      <c r="D4183">
        <v>68056</v>
      </c>
      <c r="E4183">
        <v>59260.800000000003</v>
      </c>
      <c r="F4183">
        <v>56894.6</v>
      </c>
      <c r="G4183">
        <v>54554.8</v>
      </c>
      <c r="H4183">
        <v>52330</v>
      </c>
      <c r="I4183">
        <v>50207.7</v>
      </c>
      <c r="J4183">
        <v>48230.5</v>
      </c>
      <c r="K4183">
        <v>46451.3</v>
      </c>
      <c r="L4183">
        <v>44887</v>
      </c>
      <c r="M4183">
        <v>43562.7</v>
      </c>
      <c r="N4183">
        <v>42493.9</v>
      </c>
      <c r="O4183">
        <v>41781.699999999997</v>
      </c>
      <c r="P4183">
        <v>41365.199999999997</v>
      </c>
      <c r="Q4183">
        <v>41219.699999999997</v>
      </c>
      <c r="R4183">
        <v>41235.599999999999</v>
      </c>
      <c r="S4183">
        <v>41249.599999999999</v>
      </c>
      <c r="T4183">
        <v>41265.599999999999</v>
      </c>
      <c r="U4183">
        <v>41273.599999999999</v>
      </c>
      <c r="V4183">
        <v>41283.5</v>
      </c>
      <c r="W4183">
        <v>41300.6</v>
      </c>
      <c r="X4183">
        <v>41308.9</v>
      </c>
      <c r="Y4183">
        <v>41314.9</v>
      </c>
      <c r="Z4183">
        <v>41328.6</v>
      </c>
      <c r="AA4183">
        <v>41336.300000000003</v>
      </c>
      <c r="AB4183">
        <v>41347.9</v>
      </c>
      <c r="AC4183">
        <v>41360.1</v>
      </c>
      <c r="AD4183">
        <v>41366.6</v>
      </c>
      <c r="AE4183">
        <v>41379.800000000003</v>
      </c>
      <c r="AF4183">
        <v>41390</v>
      </c>
    </row>
    <row r="4184" spans="1:32">
      <c r="A4184" t="s">
        <v>9788</v>
      </c>
      <c r="B4184" t="s">
        <v>19</v>
      </c>
      <c r="C4184" s="2">
        <v>1135850</v>
      </c>
      <c r="D4184">
        <v>176546</v>
      </c>
      <c r="E4184">
        <v>153731</v>
      </c>
      <c r="F4184">
        <v>147592</v>
      </c>
      <c r="G4184">
        <v>141523</v>
      </c>
      <c r="H4184">
        <v>135751</v>
      </c>
      <c r="I4184">
        <v>130245</v>
      </c>
      <c r="J4184">
        <v>125117</v>
      </c>
      <c r="K4184">
        <v>120501</v>
      </c>
      <c r="L4184">
        <v>116443</v>
      </c>
      <c r="M4184">
        <v>113008</v>
      </c>
      <c r="N4184">
        <v>110235</v>
      </c>
      <c r="O4184">
        <v>108387</v>
      </c>
      <c r="P4184">
        <v>107307</v>
      </c>
      <c r="Q4184">
        <v>106929</v>
      </c>
      <c r="R4184">
        <v>106971</v>
      </c>
      <c r="S4184">
        <v>107007</v>
      </c>
      <c r="T4184">
        <v>107049</v>
      </c>
      <c r="U4184">
        <v>107069</v>
      </c>
      <c r="V4184">
        <v>107095</v>
      </c>
      <c r="W4184">
        <v>107139</v>
      </c>
      <c r="X4184">
        <v>107161</v>
      </c>
      <c r="Y4184">
        <v>107176</v>
      </c>
      <c r="Z4184">
        <v>107212</v>
      </c>
      <c r="AA4184">
        <v>107232</v>
      </c>
      <c r="AB4184">
        <v>107262</v>
      </c>
      <c r="AC4184">
        <v>107294</v>
      </c>
      <c r="AD4184">
        <v>107311</v>
      </c>
      <c r="AE4184">
        <v>107345</v>
      </c>
      <c r="AF4184">
        <v>107371</v>
      </c>
    </row>
    <row r="4185" spans="1:32">
      <c r="A4185" t="s">
        <v>9789</v>
      </c>
      <c r="B4185" t="s">
        <v>19</v>
      </c>
      <c r="C4185">
        <v>114531</v>
      </c>
      <c r="D4185">
        <v>17801.7</v>
      </c>
      <c r="E4185">
        <v>15501.1</v>
      </c>
      <c r="F4185">
        <v>14882.1</v>
      </c>
      <c r="G4185">
        <v>14270.1</v>
      </c>
      <c r="H4185">
        <v>13688.2</v>
      </c>
      <c r="I4185">
        <v>13133</v>
      </c>
      <c r="J4185">
        <v>12615.9</v>
      </c>
      <c r="K4185">
        <v>12150.5</v>
      </c>
      <c r="L4185">
        <v>11741.3</v>
      </c>
      <c r="M4185">
        <v>11394.9</v>
      </c>
      <c r="N4185">
        <v>11115.3</v>
      </c>
      <c r="O4185">
        <v>10929</v>
      </c>
      <c r="P4185">
        <v>10820.1</v>
      </c>
      <c r="Q4185">
        <v>10782</v>
      </c>
      <c r="R4185">
        <v>10786.2</v>
      </c>
      <c r="S4185">
        <v>10789.8</v>
      </c>
      <c r="T4185">
        <v>10794</v>
      </c>
      <c r="U4185">
        <v>10796.1</v>
      </c>
      <c r="V4185">
        <v>10798.7</v>
      </c>
      <c r="W4185">
        <v>10803.2</v>
      </c>
      <c r="X4185">
        <v>10805.3</v>
      </c>
      <c r="Y4185">
        <v>10806.9</v>
      </c>
      <c r="Z4185">
        <v>10810.5</v>
      </c>
      <c r="AA4185">
        <v>10812.5</v>
      </c>
      <c r="AB4185">
        <v>10815.5</v>
      </c>
      <c r="AC4185">
        <v>10818.7</v>
      </c>
      <c r="AD4185">
        <v>10820.4</v>
      </c>
      <c r="AE4185">
        <v>10823.9</v>
      </c>
      <c r="AF4185">
        <v>10826.5</v>
      </c>
    </row>
    <row r="4186" spans="1:32">
      <c r="A4186" t="s">
        <v>9790</v>
      </c>
      <c r="B4186" t="s">
        <v>19</v>
      </c>
      <c r="C4186">
        <v>75340.600000000006</v>
      </c>
      <c r="D4186">
        <v>11710.3</v>
      </c>
      <c r="E4186">
        <v>10196.9</v>
      </c>
      <c r="F4186">
        <v>9789.73</v>
      </c>
      <c r="G4186">
        <v>9387.1299999999992</v>
      </c>
      <c r="H4186">
        <v>9004.32</v>
      </c>
      <c r="I4186">
        <v>8639.1299999999992</v>
      </c>
      <c r="J4186">
        <v>8298.93</v>
      </c>
      <c r="K4186">
        <v>7992.78</v>
      </c>
      <c r="L4186">
        <v>7723.61</v>
      </c>
      <c r="M4186">
        <v>7495.75</v>
      </c>
      <c r="N4186">
        <v>7311.83</v>
      </c>
      <c r="O4186">
        <v>7189.29</v>
      </c>
      <c r="P4186">
        <v>7117.62</v>
      </c>
      <c r="Q4186">
        <v>7092.58</v>
      </c>
      <c r="R4186">
        <v>7095.33</v>
      </c>
      <c r="S4186">
        <v>7097.74</v>
      </c>
      <c r="T4186">
        <v>7100.49</v>
      </c>
      <c r="U4186">
        <v>7101.87</v>
      </c>
      <c r="V4186">
        <v>7103.56</v>
      </c>
      <c r="W4186">
        <v>7106.51</v>
      </c>
      <c r="X4186">
        <v>7107.94</v>
      </c>
      <c r="Y4186">
        <v>7108.97</v>
      </c>
      <c r="Z4186">
        <v>7111.33</v>
      </c>
      <c r="AA4186">
        <v>7112.66</v>
      </c>
      <c r="AB4186">
        <v>7114.65</v>
      </c>
      <c r="AC4186">
        <v>7116.74</v>
      </c>
      <c r="AD4186">
        <v>7117.87</v>
      </c>
      <c r="AE4186">
        <v>7120.13</v>
      </c>
      <c r="AF4186">
        <v>7121.89</v>
      </c>
    </row>
    <row r="4187" spans="1:32">
      <c r="A4187" t="s">
        <v>9791</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9792</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9793</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9794</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9795</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9796</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9797</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9798</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9799</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9800</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9801</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9802</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9803</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9804</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9805</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9806</v>
      </c>
      <c r="B4202" t="s">
        <v>19</v>
      </c>
      <c r="C4202" s="2">
        <v>531911000000</v>
      </c>
      <c r="D4202" s="2">
        <v>601275000000</v>
      </c>
      <c r="E4202" s="2">
        <v>507298000000</v>
      </c>
      <c r="F4202" s="2">
        <v>470747000000</v>
      </c>
      <c r="G4202" s="2">
        <v>448587000000</v>
      </c>
      <c r="H4202" s="2">
        <v>434815000000</v>
      </c>
      <c r="I4202" s="2">
        <v>416998000000</v>
      </c>
      <c r="J4202" s="2">
        <v>402880000000</v>
      </c>
      <c r="K4202" s="2">
        <v>386617000000</v>
      </c>
      <c r="L4202" s="2">
        <v>373209000000</v>
      </c>
      <c r="M4202" s="2">
        <v>359005000000</v>
      </c>
      <c r="N4202" s="2">
        <v>352210000000</v>
      </c>
      <c r="O4202" s="2">
        <v>348684000000</v>
      </c>
      <c r="P4202" s="2">
        <v>342880000000</v>
      </c>
      <c r="Q4202" s="2">
        <v>339322000000</v>
      </c>
      <c r="R4202" s="2">
        <v>335331000000</v>
      </c>
      <c r="S4202" s="2">
        <v>334645000000</v>
      </c>
      <c r="T4202" s="2">
        <v>332374000000</v>
      </c>
      <c r="U4202" s="2">
        <v>328746000000</v>
      </c>
      <c r="V4202" s="2">
        <v>323385000000</v>
      </c>
      <c r="W4202" s="2">
        <v>321673000000</v>
      </c>
      <c r="X4202" s="2">
        <v>320346000000</v>
      </c>
      <c r="Y4202" s="2">
        <v>320995000000</v>
      </c>
      <c r="Z4202" s="2">
        <v>321585000000</v>
      </c>
      <c r="AA4202" s="2">
        <v>320568000000</v>
      </c>
      <c r="AB4202" s="2">
        <v>320369000000</v>
      </c>
      <c r="AC4202" s="2">
        <v>319200000000</v>
      </c>
      <c r="AD4202" s="2">
        <v>319582000000</v>
      </c>
      <c r="AE4202" s="2">
        <v>320304000000</v>
      </c>
      <c r="AF4202" s="2">
        <v>320869000000</v>
      </c>
    </row>
    <row r="4203" spans="1:32">
      <c r="A4203" t="s">
        <v>9807</v>
      </c>
      <c r="B4203" t="s">
        <v>19</v>
      </c>
      <c r="C4203" s="2">
        <v>9866210</v>
      </c>
      <c r="D4203" s="2">
        <v>11152800</v>
      </c>
      <c r="E4203" s="2">
        <v>9409680</v>
      </c>
      <c r="F4203" s="2">
        <v>8731690</v>
      </c>
      <c r="G4203" s="2">
        <v>8320660</v>
      </c>
      <c r="H4203" s="2">
        <v>8065210</v>
      </c>
      <c r="I4203" s="2">
        <v>7734740</v>
      </c>
      <c r="J4203" s="2">
        <v>7472860</v>
      </c>
      <c r="K4203" s="2">
        <v>7171210</v>
      </c>
      <c r="L4203" s="2">
        <v>6922510</v>
      </c>
      <c r="M4203" s="2">
        <v>6659050</v>
      </c>
      <c r="N4203" s="2">
        <v>6533010</v>
      </c>
      <c r="O4203" s="2">
        <v>6467600</v>
      </c>
      <c r="P4203" s="2">
        <v>6359950</v>
      </c>
      <c r="Q4203" s="2">
        <v>6293950</v>
      </c>
      <c r="R4203" s="2">
        <v>6219920</v>
      </c>
      <c r="S4203" s="2">
        <v>6207200</v>
      </c>
      <c r="T4203" s="2">
        <v>6165070</v>
      </c>
      <c r="U4203" s="2">
        <v>6097770</v>
      </c>
      <c r="V4203" s="2">
        <v>5998340</v>
      </c>
      <c r="W4203" s="2">
        <v>5966580</v>
      </c>
      <c r="X4203" s="2">
        <v>5941970</v>
      </c>
      <c r="Y4203" s="2">
        <v>5954010</v>
      </c>
      <c r="Z4203" s="2">
        <v>5964960</v>
      </c>
      <c r="AA4203" s="2">
        <v>5946090</v>
      </c>
      <c r="AB4203" s="2">
        <v>5942400</v>
      </c>
      <c r="AC4203" s="2">
        <v>5920720</v>
      </c>
      <c r="AD4203" s="2">
        <v>5927790</v>
      </c>
      <c r="AE4203" s="2">
        <v>5941180</v>
      </c>
      <c r="AF4203" s="2">
        <v>5951680</v>
      </c>
    </row>
    <row r="4204" spans="1:32">
      <c r="A4204" t="s">
        <v>9808</v>
      </c>
      <c r="B4204" t="s">
        <v>19</v>
      </c>
      <c r="C4204" s="2">
        <v>48622800</v>
      </c>
      <c r="D4204" s="2">
        <v>54963500</v>
      </c>
      <c r="E4204" s="2">
        <v>46372900</v>
      </c>
      <c r="F4204" s="2">
        <v>43031600</v>
      </c>
      <c r="G4204" s="2">
        <v>41006000</v>
      </c>
      <c r="H4204" s="2">
        <v>39747100</v>
      </c>
      <c r="I4204" s="2">
        <v>38118400</v>
      </c>
      <c r="J4204" s="2">
        <v>36827800</v>
      </c>
      <c r="K4204" s="2">
        <v>35341300</v>
      </c>
      <c r="L4204" s="2">
        <v>34115600</v>
      </c>
      <c r="M4204" s="2">
        <v>32817200</v>
      </c>
      <c r="N4204" s="2">
        <v>32196100</v>
      </c>
      <c r="O4204" s="2">
        <v>31873700</v>
      </c>
      <c r="P4204" s="2">
        <v>31343200</v>
      </c>
      <c r="Q4204" s="2">
        <v>31017900</v>
      </c>
      <c r="R4204" s="2">
        <v>30653100</v>
      </c>
      <c r="S4204" s="2">
        <v>30590400</v>
      </c>
      <c r="T4204" s="2">
        <v>30382800</v>
      </c>
      <c r="U4204" s="2">
        <v>30051100</v>
      </c>
      <c r="V4204" s="2">
        <v>29561100</v>
      </c>
      <c r="W4204" s="2">
        <v>29404600</v>
      </c>
      <c r="X4204" s="2">
        <v>29283300</v>
      </c>
      <c r="Y4204" s="2">
        <v>29342600</v>
      </c>
      <c r="Z4204" s="2">
        <v>29396600</v>
      </c>
      <c r="AA4204" s="2">
        <v>29303600</v>
      </c>
      <c r="AB4204" s="2">
        <v>29285400</v>
      </c>
      <c r="AC4204" s="2">
        <v>29178600</v>
      </c>
      <c r="AD4204" s="2">
        <v>29213400</v>
      </c>
      <c r="AE4204" s="2">
        <v>29279400</v>
      </c>
      <c r="AF4204" s="2">
        <v>29331100</v>
      </c>
    </row>
    <row r="4205" spans="1:32">
      <c r="A4205" t="s">
        <v>9809</v>
      </c>
      <c r="B4205" t="s">
        <v>19</v>
      </c>
      <c r="C4205" s="2">
        <v>144402000</v>
      </c>
      <c r="D4205" s="2">
        <v>163233000</v>
      </c>
      <c r="E4205" s="2">
        <v>137720000</v>
      </c>
      <c r="F4205" s="2">
        <v>127797000</v>
      </c>
      <c r="G4205" s="2">
        <v>121781000</v>
      </c>
      <c r="H4205" s="2">
        <v>118043000</v>
      </c>
      <c r="I4205" s="2">
        <v>113206000</v>
      </c>
      <c r="J4205" s="2">
        <v>109373000</v>
      </c>
      <c r="K4205" s="2">
        <v>104958000</v>
      </c>
      <c r="L4205" s="2">
        <v>101318000</v>
      </c>
      <c r="M4205" s="2">
        <v>97462100</v>
      </c>
      <c r="N4205" s="2">
        <v>95617300</v>
      </c>
      <c r="O4205" s="2">
        <v>94660000</v>
      </c>
      <c r="P4205" s="2">
        <v>93084500</v>
      </c>
      <c r="Q4205" s="2">
        <v>92118500</v>
      </c>
      <c r="R4205" s="2">
        <v>91035000</v>
      </c>
      <c r="S4205" s="2">
        <v>90848800</v>
      </c>
      <c r="T4205" s="2">
        <v>90232200</v>
      </c>
      <c r="U4205" s="2">
        <v>89247200</v>
      </c>
      <c r="V4205" s="2">
        <v>87791900</v>
      </c>
      <c r="W4205" s="2">
        <v>87327000</v>
      </c>
      <c r="X4205" s="2">
        <v>86966800</v>
      </c>
      <c r="Y4205" s="2">
        <v>87143100</v>
      </c>
      <c r="Z4205" s="2">
        <v>87303400</v>
      </c>
      <c r="AA4205" s="2">
        <v>87027200</v>
      </c>
      <c r="AB4205" s="2">
        <v>86973200</v>
      </c>
      <c r="AC4205" s="2">
        <v>86655900</v>
      </c>
      <c r="AD4205" s="2">
        <v>86759400</v>
      </c>
      <c r="AE4205" s="2">
        <v>86955400</v>
      </c>
      <c r="AF4205" s="2">
        <v>87109000</v>
      </c>
    </row>
    <row r="4206" spans="1:32">
      <c r="A4206" t="s">
        <v>9810</v>
      </c>
      <c r="B4206" t="s">
        <v>19</v>
      </c>
      <c r="C4206" s="2">
        <v>10234500</v>
      </c>
      <c r="D4206" s="2">
        <v>11569100</v>
      </c>
      <c r="E4206" s="2">
        <v>9760940</v>
      </c>
      <c r="F4206" s="2">
        <v>9057640</v>
      </c>
      <c r="G4206" s="2">
        <v>8631260</v>
      </c>
      <c r="H4206" s="2">
        <v>8366280</v>
      </c>
      <c r="I4206" s="2">
        <v>8023470</v>
      </c>
      <c r="J4206" s="2">
        <v>7751810</v>
      </c>
      <c r="K4206" s="2">
        <v>7438910</v>
      </c>
      <c r="L4206" s="2">
        <v>7180930</v>
      </c>
      <c r="M4206" s="2">
        <v>6907630</v>
      </c>
      <c r="N4206" s="2">
        <v>6776880</v>
      </c>
      <c r="O4206" s="2">
        <v>6709030</v>
      </c>
      <c r="P4206" s="2">
        <v>6597370</v>
      </c>
      <c r="Q4206" s="2">
        <v>6528900</v>
      </c>
      <c r="R4206" s="2">
        <v>6452110</v>
      </c>
      <c r="S4206" s="2">
        <v>6438910</v>
      </c>
      <c r="T4206" s="2">
        <v>6395210</v>
      </c>
      <c r="U4206" s="2">
        <v>6325400</v>
      </c>
      <c r="V4206" s="2">
        <v>6222260</v>
      </c>
      <c r="W4206" s="2">
        <v>6189310</v>
      </c>
      <c r="X4206" s="2">
        <v>6163780</v>
      </c>
      <c r="Y4206" s="2">
        <v>6176270</v>
      </c>
      <c r="Z4206" s="2">
        <v>6187630</v>
      </c>
      <c r="AA4206" s="2">
        <v>6168050</v>
      </c>
      <c r="AB4206" s="2">
        <v>6164230</v>
      </c>
      <c r="AC4206" s="2">
        <v>6141740</v>
      </c>
      <c r="AD4206" s="2">
        <v>6149070</v>
      </c>
      <c r="AE4206" s="2">
        <v>6162970</v>
      </c>
      <c r="AF4206" s="2">
        <v>6173850</v>
      </c>
    </row>
    <row r="4207" spans="1:32">
      <c r="A4207" t="s">
        <v>9811</v>
      </c>
      <c r="B4207" t="s">
        <v>19</v>
      </c>
      <c r="C4207" s="2">
        <v>9179190</v>
      </c>
      <c r="D4207" s="2">
        <v>10376200</v>
      </c>
      <c r="E4207" s="2">
        <v>8754440</v>
      </c>
      <c r="F4207" s="2">
        <v>8123670</v>
      </c>
      <c r="G4207" s="2">
        <v>7741260</v>
      </c>
      <c r="H4207" s="2">
        <v>7503600</v>
      </c>
      <c r="I4207" s="2">
        <v>7196140</v>
      </c>
      <c r="J4207" s="2">
        <v>6952490</v>
      </c>
      <c r="K4207" s="2">
        <v>6671850</v>
      </c>
      <c r="L4207" s="2">
        <v>6440470</v>
      </c>
      <c r="M4207" s="2">
        <v>6195350</v>
      </c>
      <c r="N4207" s="2">
        <v>6078090</v>
      </c>
      <c r="O4207" s="2">
        <v>6017230</v>
      </c>
      <c r="P4207" s="2">
        <v>5917080</v>
      </c>
      <c r="Q4207" s="2">
        <v>5855680</v>
      </c>
      <c r="R4207" s="2">
        <v>5786800</v>
      </c>
      <c r="S4207" s="2">
        <v>5774970</v>
      </c>
      <c r="T4207" s="2">
        <v>5735770</v>
      </c>
      <c r="U4207" s="2">
        <v>5673160</v>
      </c>
      <c r="V4207" s="2">
        <v>5580650</v>
      </c>
      <c r="W4207" s="2">
        <v>5551100</v>
      </c>
      <c r="X4207" s="2">
        <v>5528200</v>
      </c>
      <c r="Y4207" s="2">
        <v>5539410</v>
      </c>
      <c r="Z4207" s="2">
        <v>5549600</v>
      </c>
      <c r="AA4207" s="2">
        <v>5532040</v>
      </c>
      <c r="AB4207" s="2">
        <v>5528610</v>
      </c>
      <c r="AC4207" s="2">
        <v>5508440</v>
      </c>
      <c r="AD4207" s="2">
        <v>5515020</v>
      </c>
      <c r="AE4207" s="2">
        <v>5527480</v>
      </c>
      <c r="AF4207" s="2">
        <v>5537240</v>
      </c>
    </row>
    <row r="4208" spans="1:32">
      <c r="A4208" t="s">
        <v>9812</v>
      </c>
      <c r="B4208" t="s">
        <v>19</v>
      </c>
      <c r="C4208" s="2">
        <v>23812100</v>
      </c>
      <c r="D4208" s="2">
        <v>26917300</v>
      </c>
      <c r="E4208" s="2">
        <v>22710200</v>
      </c>
      <c r="F4208" s="2">
        <v>21073900</v>
      </c>
      <c r="G4208" s="2">
        <v>20081900</v>
      </c>
      <c r="H4208" s="2">
        <v>19465400</v>
      </c>
      <c r="I4208" s="2">
        <v>18667800</v>
      </c>
      <c r="J4208" s="2">
        <v>18035700</v>
      </c>
      <c r="K4208" s="2">
        <v>17307700</v>
      </c>
      <c r="L4208" s="2">
        <v>16707500</v>
      </c>
      <c r="M4208" s="2">
        <v>16071600</v>
      </c>
      <c r="N4208" s="2">
        <v>15767400</v>
      </c>
      <c r="O4208" s="2">
        <v>15609500</v>
      </c>
      <c r="P4208" s="2">
        <v>15349700</v>
      </c>
      <c r="Q4208" s="2">
        <v>15190400</v>
      </c>
      <c r="R4208" s="2">
        <v>15011800</v>
      </c>
      <c r="S4208" s="2">
        <v>14981100</v>
      </c>
      <c r="T4208" s="2">
        <v>14879400</v>
      </c>
      <c r="U4208" s="2">
        <v>14717000</v>
      </c>
      <c r="V4208" s="2">
        <v>14477000</v>
      </c>
      <c r="W4208" s="2">
        <v>14400300</v>
      </c>
      <c r="X4208" s="2">
        <v>14340900</v>
      </c>
      <c r="Y4208" s="2">
        <v>14370000</v>
      </c>
      <c r="Z4208" s="2">
        <v>14396400</v>
      </c>
      <c r="AA4208" s="2">
        <v>14350900</v>
      </c>
      <c r="AB4208" s="2">
        <v>14342000</v>
      </c>
      <c r="AC4208" s="2">
        <v>14289600</v>
      </c>
      <c r="AD4208" s="2">
        <v>14306700</v>
      </c>
      <c r="AE4208" s="2">
        <v>14339000</v>
      </c>
      <c r="AF4208" s="2">
        <v>14364300</v>
      </c>
    </row>
    <row r="4209" spans="1:32">
      <c r="A4209" t="s">
        <v>9813</v>
      </c>
      <c r="B4209" t="s">
        <v>19</v>
      </c>
      <c r="C4209" s="2">
        <v>2401040</v>
      </c>
      <c r="D4209" s="2">
        <v>2714150</v>
      </c>
      <c r="E4209" s="2">
        <v>2289940</v>
      </c>
      <c r="F4209" s="2">
        <v>2124940</v>
      </c>
      <c r="G4209" s="2">
        <v>2024910</v>
      </c>
      <c r="H4209" s="2">
        <v>1962750</v>
      </c>
      <c r="I4209" s="2">
        <v>1882320</v>
      </c>
      <c r="J4209" s="2">
        <v>1818590</v>
      </c>
      <c r="K4209" s="2">
        <v>1745180</v>
      </c>
      <c r="L4209" s="2">
        <v>1684660</v>
      </c>
      <c r="M4209" s="2">
        <v>1620540</v>
      </c>
      <c r="N4209" s="2">
        <v>1589870</v>
      </c>
      <c r="O4209" s="2">
        <v>1573950</v>
      </c>
      <c r="P4209" s="2">
        <v>1547760</v>
      </c>
      <c r="Q4209" s="2">
        <v>1531690</v>
      </c>
      <c r="R4209" s="2">
        <v>1513680</v>
      </c>
      <c r="S4209" s="2">
        <v>1510580</v>
      </c>
      <c r="T4209" s="2">
        <v>1500330</v>
      </c>
      <c r="U4209" s="2">
        <v>1483950</v>
      </c>
      <c r="V4209" s="2">
        <v>1459750</v>
      </c>
      <c r="W4209" s="2">
        <v>1452020</v>
      </c>
      <c r="X4209" s="2">
        <v>1446030</v>
      </c>
      <c r="Y4209" s="2">
        <v>1448970</v>
      </c>
      <c r="Z4209" s="2">
        <v>1451630</v>
      </c>
      <c r="AA4209" s="2">
        <v>1447040</v>
      </c>
      <c r="AB4209" s="2">
        <v>1446140</v>
      </c>
      <c r="AC4209" s="2">
        <v>1440860</v>
      </c>
      <c r="AD4209" s="2">
        <v>1442590</v>
      </c>
      <c r="AE4209" s="2">
        <v>1445840</v>
      </c>
      <c r="AF4209" s="2">
        <v>1448400</v>
      </c>
    </row>
    <row r="4210" spans="1:32">
      <c r="A4210" t="s">
        <v>9814</v>
      </c>
      <c r="B4210" t="s">
        <v>19</v>
      </c>
      <c r="C4210" s="2">
        <v>1579440</v>
      </c>
      <c r="D4210" s="2">
        <v>1785410</v>
      </c>
      <c r="E4210" s="2">
        <v>1506360</v>
      </c>
      <c r="F4210" s="2">
        <v>1397820</v>
      </c>
      <c r="G4210" s="2">
        <v>1332020</v>
      </c>
      <c r="H4210" s="2">
        <v>1291130</v>
      </c>
      <c r="I4210" s="2">
        <v>1238220</v>
      </c>
      <c r="J4210" s="2">
        <v>1196300</v>
      </c>
      <c r="K4210" s="2">
        <v>1148010</v>
      </c>
      <c r="L4210" s="2">
        <v>1108200</v>
      </c>
      <c r="M4210" s="2">
        <v>1066020</v>
      </c>
      <c r="N4210" s="2">
        <v>1045840</v>
      </c>
      <c r="O4210" s="2">
        <v>1035370</v>
      </c>
      <c r="P4210" s="2">
        <v>1018140</v>
      </c>
      <c r="Q4210" s="2">
        <v>1007570</v>
      </c>
      <c r="R4210">
        <v>995723</v>
      </c>
      <c r="S4210">
        <v>993687</v>
      </c>
      <c r="T4210">
        <v>986942</v>
      </c>
      <c r="U4210">
        <v>976169</v>
      </c>
      <c r="V4210">
        <v>960251</v>
      </c>
      <c r="W4210">
        <v>955166</v>
      </c>
      <c r="X4210">
        <v>951227</v>
      </c>
      <c r="Y4210">
        <v>953155</v>
      </c>
      <c r="Z4210">
        <v>954908</v>
      </c>
      <c r="AA4210">
        <v>951886</v>
      </c>
      <c r="AB4210">
        <v>951296</v>
      </c>
      <c r="AC4210">
        <v>947826</v>
      </c>
      <c r="AD4210">
        <v>948957</v>
      </c>
      <c r="AE4210">
        <v>951101</v>
      </c>
      <c r="AF4210">
        <v>952781</v>
      </c>
    </row>
    <row r="4211" spans="1:32">
      <c r="A4211" t="s">
        <v>9815</v>
      </c>
      <c r="B4211" t="s">
        <v>19</v>
      </c>
      <c r="C4211" s="2">
        <v>21248100</v>
      </c>
      <c r="D4211" s="2">
        <v>24019000</v>
      </c>
      <c r="E4211" s="2">
        <v>20264900</v>
      </c>
      <c r="F4211" s="2">
        <v>18804800</v>
      </c>
      <c r="G4211" s="2">
        <v>17919600</v>
      </c>
      <c r="H4211" s="2">
        <v>17369400</v>
      </c>
      <c r="I4211" s="2">
        <v>16657700</v>
      </c>
      <c r="J4211" s="2">
        <v>16093700</v>
      </c>
      <c r="K4211" s="2">
        <v>15444100</v>
      </c>
      <c r="L4211" s="2">
        <v>14908500</v>
      </c>
      <c r="M4211" s="2">
        <v>14341100</v>
      </c>
      <c r="N4211" s="2">
        <v>14069700</v>
      </c>
      <c r="O4211" s="2">
        <v>13928800</v>
      </c>
      <c r="P4211" s="2">
        <v>13697000</v>
      </c>
      <c r="Q4211" s="2">
        <v>13554800</v>
      </c>
      <c r="R4211" s="2">
        <v>13395400</v>
      </c>
      <c r="S4211" s="2">
        <v>13368000</v>
      </c>
      <c r="T4211" s="2">
        <v>13277300</v>
      </c>
      <c r="U4211" s="2">
        <v>13132300</v>
      </c>
      <c r="V4211" s="2">
        <v>12918200</v>
      </c>
      <c r="W4211" s="2">
        <v>12849800</v>
      </c>
      <c r="X4211" s="2">
        <v>12796800</v>
      </c>
      <c r="Y4211" s="2">
        <v>12822700</v>
      </c>
      <c r="Z4211" s="2">
        <v>12846300</v>
      </c>
      <c r="AA4211" s="2">
        <v>12805600</v>
      </c>
      <c r="AB4211" s="2">
        <v>12797700</v>
      </c>
      <c r="AC4211" s="2">
        <v>12751000</v>
      </c>
      <c r="AD4211" s="2">
        <v>12766200</v>
      </c>
      <c r="AE4211" s="2">
        <v>12795100</v>
      </c>
      <c r="AF4211" s="2">
        <v>12817700</v>
      </c>
    </row>
    <row r="4212" spans="1:32">
      <c r="A4212" t="s">
        <v>9816</v>
      </c>
      <c r="B4212" t="s">
        <v>19</v>
      </c>
      <c r="C4212" s="2">
        <v>4249620</v>
      </c>
      <c r="D4212" s="2">
        <v>4803800</v>
      </c>
      <c r="E4212" s="2">
        <v>4052980</v>
      </c>
      <c r="F4212" s="2">
        <v>3760960</v>
      </c>
      <c r="G4212" s="2">
        <v>3583910</v>
      </c>
      <c r="H4212" s="2">
        <v>3473890</v>
      </c>
      <c r="I4212" s="2">
        <v>3331550</v>
      </c>
      <c r="J4212" s="2">
        <v>3218750</v>
      </c>
      <c r="K4212" s="2">
        <v>3088820</v>
      </c>
      <c r="L4212" s="2">
        <v>2981700</v>
      </c>
      <c r="M4212" s="2">
        <v>2868220</v>
      </c>
      <c r="N4212" s="2">
        <v>2813930</v>
      </c>
      <c r="O4212" s="2">
        <v>2785760</v>
      </c>
      <c r="P4212" s="2">
        <v>2739390</v>
      </c>
      <c r="Q4212" s="2">
        <v>2710960</v>
      </c>
      <c r="R4212" s="2">
        <v>2679080</v>
      </c>
      <c r="S4212" s="2">
        <v>2673600</v>
      </c>
      <c r="T4212" s="2">
        <v>2655450</v>
      </c>
      <c r="U4212" s="2">
        <v>2626460</v>
      </c>
      <c r="V4212" s="2">
        <v>2583640</v>
      </c>
      <c r="W4212" s="2">
        <v>2569950</v>
      </c>
      <c r="X4212" s="2">
        <v>2559350</v>
      </c>
      <c r="Y4212" s="2">
        <v>2564540</v>
      </c>
      <c r="Z4212" s="2">
        <v>2569260</v>
      </c>
      <c r="AA4212" s="2">
        <v>2561130</v>
      </c>
      <c r="AB4212" s="2">
        <v>2559540</v>
      </c>
      <c r="AC4212" s="2">
        <v>2550200</v>
      </c>
      <c r="AD4212" s="2">
        <v>2553250</v>
      </c>
      <c r="AE4212" s="2">
        <v>2559020</v>
      </c>
      <c r="AF4212" s="2">
        <v>2563540</v>
      </c>
    </row>
    <row r="4213" spans="1:32">
      <c r="A4213" t="s">
        <v>9817</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9818</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9819</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9820</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9821</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9822</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9823</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9824</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9825</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9826</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9827</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9828</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9829</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9830</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9831</v>
      </c>
      <c r="B4227" t="s">
        <v>19</v>
      </c>
      <c r="C4227">
        <v>383761</v>
      </c>
      <c r="D4227" s="2">
        <v>1001700</v>
      </c>
      <c r="E4227">
        <v>828955</v>
      </c>
      <c r="F4227">
        <v>793080</v>
      </c>
      <c r="G4227">
        <v>760216</v>
      </c>
      <c r="H4227">
        <v>725759</v>
      </c>
      <c r="I4227">
        <v>687106</v>
      </c>
      <c r="J4227">
        <v>650923</v>
      </c>
      <c r="K4227">
        <v>618193</v>
      </c>
      <c r="L4227">
        <v>589007</v>
      </c>
      <c r="M4227">
        <v>563308</v>
      </c>
      <c r="N4227">
        <v>541509</v>
      </c>
      <c r="O4227">
        <v>524676</v>
      </c>
      <c r="P4227">
        <v>511490</v>
      </c>
      <c r="Q4227">
        <v>502140</v>
      </c>
      <c r="R4227">
        <v>494662</v>
      </c>
      <c r="S4227">
        <v>487232</v>
      </c>
      <c r="T4227">
        <v>479819</v>
      </c>
      <c r="U4227">
        <v>472542</v>
      </c>
      <c r="V4227">
        <v>465203</v>
      </c>
      <c r="W4227">
        <v>457949</v>
      </c>
      <c r="X4227">
        <v>450833</v>
      </c>
      <c r="Y4227">
        <v>443865</v>
      </c>
      <c r="Z4227">
        <v>437077</v>
      </c>
      <c r="AA4227">
        <v>430266</v>
      </c>
      <c r="AB4227">
        <v>423617</v>
      </c>
      <c r="AC4227">
        <v>417166</v>
      </c>
      <c r="AD4227">
        <v>410721</v>
      </c>
      <c r="AE4227">
        <v>404433</v>
      </c>
      <c r="AF4227">
        <v>398219</v>
      </c>
    </row>
    <row r="4228" spans="1:32">
      <c r="A4228" t="s">
        <v>9832</v>
      </c>
      <c r="B4228" t="s">
        <v>19</v>
      </c>
      <c r="C4228" s="2">
        <v>1891260</v>
      </c>
      <c r="D4228" s="2">
        <v>4936570</v>
      </c>
      <c r="E4228" s="2">
        <v>4085270</v>
      </c>
      <c r="F4228" s="2">
        <v>3908470</v>
      </c>
      <c r="G4228" s="2">
        <v>3746510</v>
      </c>
      <c r="H4228" s="2">
        <v>3576690</v>
      </c>
      <c r="I4228" s="2">
        <v>3386200</v>
      </c>
      <c r="J4228" s="2">
        <v>3207890</v>
      </c>
      <c r="K4228" s="2">
        <v>3046590</v>
      </c>
      <c r="L4228" s="2">
        <v>2902750</v>
      </c>
      <c r="M4228" s="2">
        <v>2776100</v>
      </c>
      <c r="N4228" s="2">
        <v>2668670</v>
      </c>
      <c r="O4228" s="2">
        <v>2585710</v>
      </c>
      <c r="P4228" s="2">
        <v>2520730</v>
      </c>
      <c r="Q4228" s="2">
        <v>2474650</v>
      </c>
      <c r="R4228" s="2">
        <v>2437800</v>
      </c>
      <c r="S4228" s="2">
        <v>2401180</v>
      </c>
      <c r="T4228" s="2">
        <v>2364650</v>
      </c>
      <c r="U4228" s="2">
        <v>2328790</v>
      </c>
      <c r="V4228" s="2">
        <v>2292620</v>
      </c>
      <c r="W4228" s="2">
        <v>2256870</v>
      </c>
      <c r="X4228" s="2">
        <v>2221800</v>
      </c>
      <c r="Y4228" s="2">
        <v>2187460</v>
      </c>
      <c r="Z4228" s="2">
        <v>2154010</v>
      </c>
      <c r="AA4228" s="2">
        <v>2120440</v>
      </c>
      <c r="AB4228" s="2">
        <v>2087670</v>
      </c>
      <c r="AC4228" s="2">
        <v>2055880</v>
      </c>
      <c r="AD4228" s="2">
        <v>2024120</v>
      </c>
      <c r="AE4228" s="2">
        <v>1993130</v>
      </c>
      <c r="AF4228" s="2">
        <v>1962510</v>
      </c>
    </row>
    <row r="4229" spans="1:32">
      <c r="A4229" t="s">
        <v>9833</v>
      </c>
      <c r="B4229" t="s">
        <v>19</v>
      </c>
      <c r="C4229" s="2">
        <v>5616740</v>
      </c>
      <c r="D4229" s="2">
        <v>14660900</v>
      </c>
      <c r="E4229" s="2">
        <v>12132600</v>
      </c>
      <c r="F4229" s="2">
        <v>11607500</v>
      </c>
      <c r="G4229" s="2">
        <v>11126600</v>
      </c>
      <c r="H4229" s="2">
        <v>10622200</v>
      </c>
      <c r="I4229" s="2">
        <v>10056500</v>
      </c>
      <c r="J4229" s="2">
        <v>9526930</v>
      </c>
      <c r="K4229" s="2">
        <v>9047900</v>
      </c>
      <c r="L4229" s="2">
        <v>8620730</v>
      </c>
      <c r="M4229" s="2">
        <v>8244600</v>
      </c>
      <c r="N4229" s="2">
        <v>7925550</v>
      </c>
      <c r="O4229" s="2">
        <v>7679180</v>
      </c>
      <c r="P4229" s="2">
        <v>7486190</v>
      </c>
      <c r="Q4229" s="2">
        <v>7349340</v>
      </c>
      <c r="R4229" s="2">
        <v>7239890</v>
      </c>
      <c r="S4229" s="2">
        <v>7131140</v>
      </c>
      <c r="T4229" s="2">
        <v>7022650</v>
      </c>
      <c r="U4229" s="2">
        <v>6916150</v>
      </c>
      <c r="V4229" s="2">
        <v>6808730</v>
      </c>
      <c r="W4229" s="2">
        <v>6702550</v>
      </c>
      <c r="X4229" s="2">
        <v>6598400</v>
      </c>
      <c r="Y4229" s="2">
        <v>6496430</v>
      </c>
      <c r="Z4229" s="2">
        <v>6397070</v>
      </c>
      <c r="AA4229" s="2">
        <v>6297390</v>
      </c>
      <c r="AB4229" s="2">
        <v>6200070</v>
      </c>
      <c r="AC4229" s="2">
        <v>6105660</v>
      </c>
      <c r="AD4229" s="2">
        <v>6011330</v>
      </c>
      <c r="AE4229" s="2">
        <v>5919300</v>
      </c>
      <c r="AF4229" s="2">
        <v>5828350</v>
      </c>
    </row>
    <row r="4230" spans="1:32">
      <c r="A4230" t="s">
        <v>9834</v>
      </c>
      <c r="B4230" t="s">
        <v>19</v>
      </c>
      <c r="C4230">
        <v>398087</v>
      </c>
      <c r="D4230" s="2">
        <v>1039090</v>
      </c>
      <c r="E4230">
        <v>859900</v>
      </c>
      <c r="F4230">
        <v>822685</v>
      </c>
      <c r="G4230">
        <v>788595</v>
      </c>
      <c r="H4230">
        <v>752851</v>
      </c>
      <c r="I4230">
        <v>712755</v>
      </c>
      <c r="J4230">
        <v>675221</v>
      </c>
      <c r="K4230">
        <v>641270</v>
      </c>
      <c r="L4230">
        <v>610994</v>
      </c>
      <c r="M4230">
        <v>584336</v>
      </c>
      <c r="N4230">
        <v>561723</v>
      </c>
      <c r="O4230">
        <v>544262</v>
      </c>
      <c r="P4230">
        <v>530584</v>
      </c>
      <c r="Q4230">
        <v>520885</v>
      </c>
      <c r="R4230">
        <v>513128</v>
      </c>
      <c r="S4230">
        <v>505420</v>
      </c>
      <c r="T4230">
        <v>497730</v>
      </c>
      <c r="U4230">
        <v>490182</v>
      </c>
      <c r="V4230">
        <v>482569</v>
      </c>
      <c r="W4230">
        <v>475044</v>
      </c>
      <c r="X4230">
        <v>467662</v>
      </c>
      <c r="Y4230">
        <v>460435</v>
      </c>
      <c r="Z4230">
        <v>453392</v>
      </c>
      <c r="AA4230">
        <v>446328</v>
      </c>
      <c r="AB4230">
        <v>439430</v>
      </c>
      <c r="AC4230">
        <v>432739</v>
      </c>
      <c r="AD4230">
        <v>426053</v>
      </c>
      <c r="AE4230">
        <v>419531</v>
      </c>
      <c r="AF4230">
        <v>413085</v>
      </c>
    </row>
    <row r="4231" spans="1:32">
      <c r="A4231" t="s">
        <v>9835</v>
      </c>
      <c r="B4231" t="s">
        <v>19</v>
      </c>
      <c r="C4231">
        <v>357038</v>
      </c>
      <c r="D4231">
        <v>931944</v>
      </c>
      <c r="E4231">
        <v>771232</v>
      </c>
      <c r="F4231">
        <v>737855</v>
      </c>
      <c r="G4231">
        <v>707279</v>
      </c>
      <c r="H4231">
        <v>675222</v>
      </c>
      <c r="I4231">
        <v>639260</v>
      </c>
      <c r="J4231">
        <v>605596</v>
      </c>
      <c r="K4231">
        <v>575146</v>
      </c>
      <c r="L4231">
        <v>547992</v>
      </c>
      <c r="M4231">
        <v>524083</v>
      </c>
      <c r="N4231">
        <v>503802</v>
      </c>
      <c r="O4231">
        <v>488141</v>
      </c>
      <c r="P4231">
        <v>475873</v>
      </c>
      <c r="Q4231">
        <v>467174</v>
      </c>
      <c r="R4231">
        <v>460217</v>
      </c>
      <c r="S4231">
        <v>453304</v>
      </c>
      <c r="T4231">
        <v>446407</v>
      </c>
      <c r="U4231">
        <v>439637</v>
      </c>
      <c r="V4231">
        <v>432809</v>
      </c>
      <c r="W4231">
        <v>426060</v>
      </c>
      <c r="X4231">
        <v>419439</v>
      </c>
      <c r="Y4231">
        <v>412957</v>
      </c>
      <c r="Z4231">
        <v>406641</v>
      </c>
      <c r="AA4231">
        <v>400305</v>
      </c>
      <c r="AB4231">
        <v>394119</v>
      </c>
      <c r="AC4231">
        <v>388117</v>
      </c>
      <c r="AD4231">
        <v>382121</v>
      </c>
      <c r="AE4231">
        <v>376271</v>
      </c>
      <c r="AF4231">
        <v>370490</v>
      </c>
    </row>
    <row r="4232" spans="1:32">
      <c r="A4232" t="s">
        <v>9836</v>
      </c>
      <c r="B4232" t="s">
        <v>19</v>
      </c>
      <c r="C4232">
        <v>926206</v>
      </c>
      <c r="D4232" s="2">
        <v>2417590</v>
      </c>
      <c r="E4232" s="2">
        <v>2000680</v>
      </c>
      <c r="F4232" s="2">
        <v>1914100</v>
      </c>
      <c r="G4232" s="2">
        <v>1834780</v>
      </c>
      <c r="H4232" s="2">
        <v>1751620</v>
      </c>
      <c r="I4232" s="2">
        <v>1658330</v>
      </c>
      <c r="J4232" s="2">
        <v>1571000</v>
      </c>
      <c r="K4232" s="2">
        <v>1492010</v>
      </c>
      <c r="L4232" s="2">
        <v>1421570</v>
      </c>
      <c r="M4232" s="2">
        <v>1359540</v>
      </c>
      <c r="N4232" s="2">
        <v>1306930</v>
      </c>
      <c r="O4232" s="2">
        <v>1266300</v>
      </c>
      <c r="P4232" s="2">
        <v>1234480</v>
      </c>
      <c r="Q4232" s="2">
        <v>1211910</v>
      </c>
      <c r="R4232" s="2">
        <v>1193860</v>
      </c>
      <c r="S4232" s="2">
        <v>1175930</v>
      </c>
      <c r="T4232" s="2">
        <v>1158040</v>
      </c>
      <c r="U4232" s="2">
        <v>1140480</v>
      </c>
      <c r="V4232" s="2">
        <v>1122770</v>
      </c>
      <c r="W4232" s="2">
        <v>1105260</v>
      </c>
      <c r="X4232" s="2">
        <v>1088080</v>
      </c>
      <c r="Y4232" s="2">
        <v>1071270</v>
      </c>
      <c r="Z4232" s="2">
        <v>1054880</v>
      </c>
      <c r="AA4232" s="2">
        <v>1038450</v>
      </c>
      <c r="AB4232" s="2">
        <v>1022400</v>
      </c>
      <c r="AC4232" s="2">
        <v>1006830</v>
      </c>
      <c r="AD4232">
        <v>991273</v>
      </c>
      <c r="AE4232">
        <v>976099</v>
      </c>
      <c r="AF4232">
        <v>961101</v>
      </c>
    </row>
    <row r="4233" spans="1:32">
      <c r="A4233" t="s">
        <v>9837</v>
      </c>
      <c r="B4233" t="s">
        <v>19</v>
      </c>
      <c r="C4233">
        <v>93391.9</v>
      </c>
      <c r="D4233">
        <v>243772</v>
      </c>
      <c r="E4233">
        <v>201734</v>
      </c>
      <c r="F4233">
        <v>193004</v>
      </c>
      <c r="G4233">
        <v>185006</v>
      </c>
      <c r="H4233">
        <v>176620</v>
      </c>
      <c r="I4233">
        <v>167214</v>
      </c>
      <c r="J4233">
        <v>158408</v>
      </c>
      <c r="K4233">
        <v>150443</v>
      </c>
      <c r="L4233">
        <v>143341</v>
      </c>
      <c r="M4233">
        <v>137086</v>
      </c>
      <c r="N4233">
        <v>131781</v>
      </c>
      <c r="O4233">
        <v>127685</v>
      </c>
      <c r="P4233">
        <v>124476</v>
      </c>
      <c r="Q4233">
        <v>122201</v>
      </c>
      <c r="R4233">
        <v>120381</v>
      </c>
      <c r="S4233">
        <v>118573</v>
      </c>
      <c r="T4233">
        <v>116769</v>
      </c>
      <c r="U4233">
        <v>114998</v>
      </c>
      <c r="V4233">
        <v>113212</v>
      </c>
      <c r="W4233">
        <v>111446</v>
      </c>
      <c r="X4233">
        <v>109714</v>
      </c>
      <c r="Y4233">
        <v>108019</v>
      </c>
      <c r="Z4233">
        <v>106367</v>
      </c>
      <c r="AA4233">
        <v>104709</v>
      </c>
      <c r="AB4233">
        <v>103091</v>
      </c>
      <c r="AC4233">
        <v>101521</v>
      </c>
      <c r="AD4233">
        <v>99952.9</v>
      </c>
      <c r="AE4233">
        <v>98422.8</v>
      </c>
      <c r="AF4233">
        <v>96910.5</v>
      </c>
    </row>
    <row r="4234" spans="1:32">
      <c r="A4234" t="s">
        <v>9838</v>
      </c>
      <c r="B4234" t="s">
        <v>19</v>
      </c>
      <c r="C4234">
        <v>61434.8</v>
      </c>
      <c r="D4234">
        <v>160358</v>
      </c>
      <c r="E4234">
        <v>132704</v>
      </c>
      <c r="F4234">
        <v>126961</v>
      </c>
      <c r="G4234">
        <v>121700</v>
      </c>
      <c r="H4234">
        <v>116184</v>
      </c>
      <c r="I4234">
        <v>109996</v>
      </c>
      <c r="J4234">
        <v>104204</v>
      </c>
      <c r="K4234">
        <v>98964.2</v>
      </c>
      <c r="L4234">
        <v>94291.8</v>
      </c>
      <c r="M4234">
        <v>90177.8</v>
      </c>
      <c r="N4234">
        <v>86688.1</v>
      </c>
      <c r="O4234">
        <v>83993.4</v>
      </c>
      <c r="P4234">
        <v>81882.5</v>
      </c>
      <c r="Q4234">
        <v>80385.7</v>
      </c>
      <c r="R4234">
        <v>79188.5</v>
      </c>
      <c r="S4234">
        <v>77999</v>
      </c>
      <c r="T4234">
        <v>76812.399999999994</v>
      </c>
      <c r="U4234">
        <v>75647.5</v>
      </c>
      <c r="V4234">
        <v>74472.600000000006</v>
      </c>
      <c r="W4234">
        <v>73311.199999999997</v>
      </c>
      <c r="X4234">
        <v>72172.100000000006</v>
      </c>
      <c r="Y4234">
        <v>71056.7</v>
      </c>
      <c r="Z4234">
        <v>69969.899999999994</v>
      </c>
      <c r="AA4234">
        <v>68879.600000000006</v>
      </c>
      <c r="AB4234">
        <v>67815.199999999997</v>
      </c>
      <c r="AC4234">
        <v>66782.600000000006</v>
      </c>
      <c r="AD4234">
        <v>65750.7</v>
      </c>
      <c r="AE4234">
        <v>64744.2</v>
      </c>
      <c r="AF4234">
        <v>63749.4</v>
      </c>
    </row>
    <row r="4235" spans="1:32">
      <c r="A4235" t="s">
        <v>9839</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9840</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9841</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9842</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9843</v>
      </c>
      <c r="B4239" t="s">
        <v>19</v>
      </c>
      <c r="C4239">
        <v>193722</v>
      </c>
      <c r="D4239">
        <v>505631</v>
      </c>
      <c r="E4239">
        <v>418382</v>
      </c>
      <c r="F4239">
        <v>400252</v>
      </c>
      <c r="G4239">
        <v>383818</v>
      </c>
      <c r="H4239">
        <v>366262</v>
      </c>
      <c r="I4239">
        <v>346873</v>
      </c>
      <c r="J4239">
        <v>328489</v>
      </c>
      <c r="K4239">
        <v>311970</v>
      </c>
      <c r="L4239">
        <v>297310</v>
      </c>
      <c r="M4239">
        <v>284359</v>
      </c>
      <c r="N4239">
        <v>273280</v>
      </c>
      <c r="O4239">
        <v>264829</v>
      </c>
      <c r="P4239">
        <v>258185</v>
      </c>
      <c r="Q4239">
        <v>253436</v>
      </c>
      <c r="R4239">
        <v>249647</v>
      </c>
      <c r="S4239">
        <v>245924</v>
      </c>
      <c r="T4239">
        <v>242142</v>
      </c>
      <c r="U4239">
        <v>238447</v>
      </c>
      <c r="V4239">
        <v>234868</v>
      </c>
      <c r="W4239">
        <v>231197</v>
      </c>
      <c r="X4239">
        <v>227580</v>
      </c>
      <c r="Y4239">
        <v>224040</v>
      </c>
      <c r="Z4239">
        <v>220617</v>
      </c>
      <c r="AA4239">
        <v>217218</v>
      </c>
      <c r="AB4239">
        <v>213811</v>
      </c>
      <c r="AC4239">
        <v>210512</v>
      </c>
      <c r="AD4239">
        <v>207277</v>
      </c>
      <c r="AE4239">
        <v>204130</v>
      </c>
      <c r="AF4239">
        <v>201037</v>
      </c>
    </row>
    <row r="4240" spans="1:32">
      <c r="A4240" t="s">
        <v>9844</v>
      </c>
      <c r="B4240" t="s">
        <v>19</v>
      </c>
      <c r="C4240">
        <v>954704</v>
      </c>
      <c r="D4240" s="2">
        <v>2491860</v>
      </c>
      <c r="E4240" s="2">
        <v>2061880</v>
      </c>
      <c r="F4240" s="2">
        <v>1972530</v>
      </c>
      <c r="G4240" s="2">
        <v>1891530</v>
      </c>
      <c r="H4240" s="2">
        <v>1805020</v>
      </c>
      <c r="I4240" s="2">
        <v>1709460</v>
      </c>
      <c r="J4240" s="2">
        <v>1618860</v>
      </c>
      <c r="K4240" s="2">
        <v>1537460</v>
      </c>
      <c r="L4240" s="2">
        <v>1465210</v>
      </c>
      <c r="M4240" s="2">
        <v>1401380</v>
      </c>
      <c r="N4240" s="2">
        <v>1346780</v>
      </c>
      <c r="O4240" s="2">
        <v>1305130</v>
      </c>
      <c r="P4240" s="2">
        <v>1272390</v>
      </c>
      <c r="Q4240" s="2">
        <v>1248990</v>
      </c>
      <c r="R4240" s="2">
        <v>1230320</v>
      </c>
      <c r="S4240" s="2">
        <v>1211970</v>
      </c>
      <c r="T4240" s="2">
        <v>1193330</v>
      </c>
      <c r="U4240" s="2">
        <v>1175120</v>
      </c>
      <c r="V4240" s="2">
        <v>1157480</v>
      </c>
      <c r="W4240" s="2">
        <v>1139390</v>
      </c>
      <c r="X4240" s="2">
        <v>1121560</v>
      </c>
      <c r="Y4240" s="2">
        <v>1104120</v>
      </c>
      <c r="Z4240" s="2">
        <v>1087250</v>
      </c>
      <c r="AA4240" s="2">
        <v>1070500</v>
      </c>
      <c r="AB4240" s="2">
        <v>1053700</v>
      </c>
      <c r="AC4240" s="2">
        <v>1037450</v>
      </c>
      <c r="AD4240" s="2">
        <v>1021510</v>
      </c>
      <c r="AE4240" s="2">
        <v>1006000</v>
      </c>
      <c r="AF4240">
        <v>990755</v>
      </c>
    </row>
    <row r="4241" spans="1:32">
      <c r="A4241" t="s">
        <v>9845</v>
      </c>
      <c r="B4241" t="s">
        <v>19</v>
      </c>
      <c r="C4241" s="2">
        <v>2835320</v>
      </c>
      <c r="D4241" s="2">
        <v>7400430</v>
      </c>
      <c r="E4241" s="2">
        <v>6123460</v>
      </c>
      <c r="F4241" s="2">
        <v>5858100</v>
      </c>
      <c r="G4241" s="2">
        <v>5617570</v>
      </c>
      <c r="H4241" s="2">
        <v>5360620</v>
      </c>
      <c r="I4241" s="2">
        <v>5076840</v>
      </c>
      <c r="J4241" s="2">
        <v>4807780</v>
      </c>
      <c r="K4241" s="2">
        <v>4566010</v>
      </c>
      <c r="L4241" s="2">
        <v>4351440</v>
      </c>
      <c r="M4241" s="2">
        <v>4161900</v>
      </c>
      <c r="N4241" s="2">
        <v>3999740</v>
      </c>
      <c r="O4241" s="2">
        <v>3876050</v>
      </c>
      <c r="P4241" s="2">
        <v>3778800</v>
      </c>
      <c r="Q4241" s="2">
        <v>3709300</v>
      </c>
      <c r="R4241" s="2">
        <v>3653850</v>
      </c>
      <c r="S4241" s="2">
        <v>3599350</v>
      </c>
      <c r="T4241" s="2">
        <v>3544000</v>
      </c>
      <c r="U4241" s="2">
        <v>3489920</v>
      </c>
      <c r="V4241" s="2">
        <v>3437540</v>
      </c>
      <c r="W4241" s="2">
        <v>3383810</v>
      </c>
      <c r="X4241" s="2">
        <v>3330870</v>
      </c>
      <c r="Y4241" s="2">
        <v>3279060</v>
      </c>
      <c r="Z4241" s="2">
        <v>3228950</v>
      </c>
      <c r="AA4241" s="2">
        <v>3179210</v>
      </c>
      <c r="AB4241" s="2">
        <v>3129340</v>
      </c>
      <c r="AC4241" s="2">
        <v>3081060</v>
      </c>
      <c r="AD4241" s="2">
        <v>3033710</v>
      </c>
      <c r="AE4241" s="2">
        <v>2987650</v>
      </c>
      <c r="AF4241" s="2">
        <v>2942390</v>
      </c>
    </row>
    <row r="4242" spans="1:32">
      <c r="A4242" t="s">
        <v>9846</v>
      </c>
      <c r="B4242" t="s">
        <v>19</v>
      </c>
      <c r="C4242">
        <v>200954</v>
      </c>
      <c r="D4242">
        <v>524506</v>
      </c>
      <c r="E4242">
        <v>434000</v>
      </c>
      <c r="F4242">
        <v>415193</v>
      </c>
      <c r="G4242">
        <v>398145</v>
      </c>
      <c r="H4242">
        <v>379934</v>
      </c>
      <c r="I4242">
        <v>359821</v>
      </c>
      <c r="J4242">
        <v>340751</v>
      </c>
      <c r="K4242">
        <v>323616</v>
      </c>
      <c r="L4242">
        <v>308409</v>
      </c>
      <c r="M4242">
        <v>294974</v>
      </c>
      <c r="N4242">
        <v>283482</v>
      </c>
      <c r="O4242">
        <v>274715</v>
      </c>
      <c r="P4242">
        <v>267823</v>
      </c>
      <c r="Q4242">
        <v>262897</v>
      </c>
      <c r="R4242">
        <v>258967</v>
      </c>
      <c r="S4242">
        <v>255104</v>
      </c>
      <c r="T4242">
        <v>251181</v>
      </c>
      <c r="U4242">
        <v>247348</v>
      </c>
      <c r="V4242">
        <v>243636</v>
      </c>
      <c r="W4242">
        <v>239828</v>
      </c>
      <c r="X4242">
        <v>236075</v>
      </c>
      <c r="Y4242">
        <v>232404</v>
      </c>
      <c r="Z4242">
        <v>228852</v>
      </c>
      <c r="AA4242">
        <v>225327</v>
      </c>
      <c r="AB4242">
        <v>221792</v>
      </c>
      <c r="AC4242">
        <v>218370</v>
      </c>
      <c r="AD4242">
        <v>215015</v>
      </c>
      <c r="AE4242">
        <v>211750</v>
      </c>
      <c r="AF4242">
        <v>208542</v>
      </c>
    </row>
    <row r="4243" spans="1:32">
      <c r="A4243" t="s">
        <v>9847</v>
      </c>
      <c r="B4243" t="s">
        <v>19</v>
      </c>
      <c r="C4243">
        <v>180232</v>
      </c>
      <c r="D4243">
        <v>470422</v>
      </c>
      <c r="E4243">
        <v>389249</v>
      </c>
      <c r="F4243">
        <v>372381</v>
      </c>
      <c r="G4243">
        <v>357091</v>
      </c>
      <c r="H4243">
        <v>340758</v>
      </c>
      <c r="I4243">
        <v>322719</v>
      </c>
      <c r="J4243">
        <v>305615</v>
      </c>
      <c r="K4243">
        <v>290247</v>
      </c>
      <c r="L4243">
        <v>276607</v>
      </c>
      <c r="M4243">
        <v>264558</v>
      </c>
      <c r="N4243">
        <v>254251</v>
      </c>
      <c r="O4243">
        <v>246388</v>
      </c>
      <c r="P4243">
        <v>240206</v>
      </c>
      <c r="Q4243">
        <v>235788</v>
      </c>
      <c r="R4243">
        <v>232263</v>
      </c>
      <c r="S4243">
        <v>228799</v>
      </c>
      <c r="T4243">
        <v>225281</v>
      </c>
      <c r="U4243">
        <v>221843</v>
      </c>
      <c r="V4243">
        <v>218514</v>
      </c>
      <c r="W4243">
        <v>215098</v>
      </c>
      <c r="X4243">
        <v>211733</v>
      </c>
      <c r="Y4243">
        <v>208440</v>
      </c>
      <c r="Z4243">
        <v>205254</v>
      </c>
      <c r="AA4243">
        <v>202092</v>
      </c>
      <c r="AB4243">
        <v>198922</v>
      </c>
      <c r="AC4243">
        <v>195853</v>
      </c>
      <c r="AD4243">
        <v>192844</v>
      </c>
      <c r="AE4243">
        <v>189916</v>
      </c>
      <c r="AF4243">
        <v>187038</v>
      </c>
    </row>
    <row r="4244" spans="1:32">
      <c r="A4244" t="s">
        <v>9848</v>
      </c>
      <c r="B4244" t="s">
        <v>19</v>
      </c>
      <c r="C4244">
        <v>467548</v>
      </c>
      <c r="D4244" s="2">
        <v>1220340</v>
      </c>
      <c r="E4244" s="2">
        <v>1009760</v>
      </c>
      <c r="F4244">
        <v>966007</v>
      </c>
      <c r="G4244">
        <v>926342</v>
      </c>
      <c r="H4244">
        <v>883972</v>
      </c>
      <c r="I4244">
        <v>837176</v>
      </c>
      <c r="J4244">
        <v>792807</v>
      </c>
      <c r="K4244">
        <v>752939</v>
      </c>
      <c r="L4244">
        <v>717557</v>
      </c>
      <c r="M4244">
        <v>686300</v>
      </c>
      <c r="N4244">
        <v>659561</v>
      </c>
      <c r="O4244">
        <v>639164</v>
      </c>
      <c r="P4244">
        <v>623128</v>
      </c>
      <c r="Q4244">
        <v>611667</v>
      </c>
      <c r="R4244">
        <v>602523</v>
      </c>
      <c r="S4244">
        <v>593537</v>
      </c>
      <c r="T4244">
        <v>584408</v>
      </c>
      <c r="U4244">
        <v>575492</v>
      </c>
      <c r="V4244">
        <v>566854</v>
      </c>
      <c r="W4244">
        <v>557994</v>
      </c>
      <c r="X4244">
        <v>549263</v>
      </c>
      <c r="Y4244">
        <v>540721</v>
      </c>
      <c r="Z4244">
        <v>532458</v>
      </c>
      <c r="AA4244">
        <v>524255</v>
      </c>
      <c r="AB4244">
        <v>516031</v>
      </c>
      <c r="AC4244">
        <v>508070</v>
      </c>
      <c r="AD4244">
        <v>500262</v>
      </c>
      <c r="AE4244">
        <v>492667</v>
      </c>
      <c r="AF4244">
        <v>485203</v>
      </c>
    </row>
    <row r="4245" spans="1:32">
      <c r="A4245" t="s">
        <v>9849</v>
      </c>
      <c r="B4245" t="s">
        <v>19</v>
      </c>
      <c r="C4245">
        <v>47144.1</v>
      </c>
      <c r="D4245">
        <v>123050</v>
      </c>
      <c r="E4245">
        <v>101817</v>
      </c>
      <c r="F4245">
        <v>97405.2</v>
      </c>
      <c r="G4245">
        <v>93405.7</v>
      </c>
      <c r="H4245">
        <v>89133.4</v>
      </c>
      <c r="I4245">
        <v>84414.8</v>
      </c>
      <c r="J4245">
        <v>79940.899999999994</v>
      </c>
      <c r="K4245">
        <v>75921</v>
      </c>
      <c r="L4245">
        <v>72353.3</v>
      </c>
      <c r="M4245">
        <v>69201.600000000006</v>
      </c>
      <c r="N4245">
        <v>66505.399999999994</v>
      </c>
      <c r="O4245">
        <v>64448.800000000003</v>
      </c>
      <c r="P4245">
        <v>62831.8</v>
      </c>
      <c r="Q4245">
        <v>61676.2</v>
      </c>
      <c r="R4245">
        <v>60754.1</v>
      </c>
      <c r="S4245">
        <v>59848</v>
      </c>
      <c r="T4245">
        <v>58927.5</v>
      </c>
      <c r="U4245">
        <v>58028.5</v>
      </c>
      <c r="V4245">
        <v>57157.5</v>
      </c>
      <c r="W4245">
        <v>56264.1</v>
      </c>
      <c r="X4245">
        <v>55383.7</v>
      </c>
      <c r="Y4245">
        <v>54522.400000000001</v>
      </c>
      <c r="Z4245">
        <v>53689.2</v>
      </c>
      <c r="AA4245">
        <v>52862.1</v>
      </c>
      <c r="AB4245">
        <v>52032.9</v>
      </c>
      <c r="AC4245">
        <v>51230.1</v>
      </c>
      <c r="AD4245">
        <v>50442.9</v>
      </c>
      <c r="AE4245">
        <v>49677</v>
      </c>
      <c r="AF4245">
        <v>48924.4</v>
      </c>
    </row>
    <row r="4246" spans="1:32">
      <c r="A4246" t="s">
        <v>9850</v>
      </c>
      <c r="B4246" t="s">
        <v>19</v>
      </c>
      <c r="C4246">
        <v>31012.2</v>
      </c>
      <c r="D4246">
        <v>80944.5</v>
      </c>
      <c r="E4246">
        <v>66977.2</v>
      </c>
      <c r="F4246">
        <v>64074.8</v>
      </c>
      <c r="G4246">
        <v>61443.9</v>
      </c>
      <c r="H4246">
        <v>58633.5</v>
      </c>
      <c r="I4246">
        <v>55529.5</v>
      </c>
      <c r="J4246">
        <v>52586.5</v>
      </c>
      <c r="K4246">
        <v>49942.1</v>
      </c>
      <c r="L4246">
        <v>47595.199999999997</v>
      </c>
      <c r="M4246">
        <v>45522</v>
      </c>
      <c r="N4246">
        <v>43748.4</v>
      </c>
      <c r="O4246">
        <v>42395.5</v>
      </c>
      <c r="P4246">
        <v>41331.800000000003</v>
      </c>
      <c r="Q4246">
        <v>40571.599999999999</v>
      </c>
      <c r="R4246">
        <v>39965.1</v>
      </c>
      <c r="S4246">
        <v>39369</v>
      </c>
      <c r="T4246">
        <v>38763.5</v>
      </c>
      <c r="U4246">
        <v>38172.1</v>
      </c>
      <c r="V4246">
        <v>37599.199999999997</v>
      </c>
      <c r="W4246">
        <v>37011.5</v>
      </c>
      <c r="X4246">
        <v>36432.400000000001</v>
      </c>
      <c r="Y4246">
        <v>35865.800000000003</v>
      </c>
      <c r="Z4246">
        <v>35317.699999999997</v>
      </c>
      <c r="AA4246">
        <v>34773.599999999999</v>
      </c>
      <c r="AB4246">
        <v>34228.1</v>
      </c>
      <c r="AC4246">
        <v>33700</v>
      </c>
      <c r="AD4246">
        <v>33182.199999999997</v>
      </c>
      <c r="AE4246">
        <v>32678.400000000001</v>
      </c>
      <c r="AF4246">
        <v>32183.3</v>
      </c>
    </row>
    <row r="4247" spans="1:32">
      <c r="A4247" t="s">
        <v>9851</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9852</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9853</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9854</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9855</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9856</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9857</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9858</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9859</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9860</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9861</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9862</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9863</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9864</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9865</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9866</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9867</v>
      </c>
      <c r="B4263" t="s">
        <v>19</v>
      </c>
      <c r="C4263" s="2">
        <v>36106600</v>
      </c>
      <c r="D4263" s="2">
        <v>48685400</v>
      </c>
      <c r="E4263" s="2">
        <v>56416500</v>
      </c>
      <c r="F4263" s="2">
        <v>37680600</v>
      </c>
      <c r="G4263" s="2">
        <v>32234000</v>
      </c>
      <c r="H4263" s="2">
        <v>30060900</v>
      </c>
      <c r="I4263" s="2">
        <v>28347600</v>
      </c>
      <c r="J4263" s="2">
        <v>26940600</v>
      </c>
      <c r="K4263" s="2">
        <v>26132700</v>
      </c>
      <c r="L4263" s="2">
        <v>25547600</v>
      </c>
      <c r="M4263" s="2">
        <v>25310800</v>
      </c>
      <c r="N4263" s="2">
        <v>25366500</v>
      </c>
      <c r="O4263" s="2">
        <v>25840200</v>
      </c>
      <c r="P4263" s="2">
        <v>26522700</v>
      </c>
      <c r="Q4263" s="2">
        <v>27470000</v>
      </c>
      <c r="R4263" s="2">
        <v>28138600</v>
      </c>
      <c r="S4263" s="2">
        <v>28974400</v>
      </c>
      <c r="T4263" s="2">
        <v>30200200</v>
      </c>
      <c r="U4263" s="2">
        <v>30520600</v>
      </c>
      <c r="V4263" s="2">
        <v>31802200</v>
      </c>
      <c r="W4263" s="2">
        <v>32791200</v>
      </c>
      <c r="X4263" s="2">
        <v>33487700</v>
      </c>
      <c r="Y4263" s="2">
        <v>33641000</v>
      </c>
      <c r="Z4263" s="2">
        <v>33919600</v>
      </c>
      <c r="AA4263" s="2">
        <v>34281700</v>
      </c>
      <c r="AB4263" s="2">
        <v>34309600</v>
      </c>
      <c r="AC4263" s="2">
        <v>34630000</v>
      </c>
      <c r="AD4263" s="2">
        <v>34588200</v>
      </c>
      <c r="AE4263" s="2">
        <v>34546400</v>
      </c>
      <c r="AF4263" s="2">
        <v>34880700</v>
      </c>
    </row>
    <row r="4264" spans="1:32">
      <c r="A4264" t="s">
        <v>9868</v>
      </c>
      <c r="B4264" t="s">
        <v>19</v>
      </c>
      <c r="C4264" s="2">
        <v>177941000</v>
      </c>
      <c r="D4264" s="2">
        <v>239932000</v>
      </c>
      <c r="E4264" s="2">
        <v>278032000</v>
      </c>
      <c r="F4264" s="2">
        <v>185698000</v>
      </c>
      <c r="G4264" s="2">
        <v>158856000</v>
      </c>
      <c r="H4264" s="2">
        <v>148147000</v>
      </c>
      <c r="I4264" s="2">
        <v>139703000</v>
      </c>
      <c r="J4264" s="2">
        <v>132769000</v>
      </c>
      <c r="K4264" s="2">
        <v>128787000</v>
      </c>
      <c r="L4264" s="2">
        <v>125904000</v>
      </c>
      <c r="M4264" s="2">
        <v>124737000</v>
      </c>
      <c r="N4264" s="2">
        <v>125012000</v>
      </c>
      <c r="O4264" s="2">
        <v>127346000</v>
      </c>
      <c r="P4264" s="2">
        <v>130710000</v>
      </c>
      <c r="Q4264" s="2">
        <v>135378000</v>
      </c>
      <c r="R4264" s="2">
        <v>138673000</v>
      </c>
      <c r="S4264" s="2">
        <v>142792000</v>
      </c>
      <c r="T4264" s="2">
        <v>148833000</v>
      </c>
      <c r="U4264" s="2">
        <v>150412000</v>
      </c>
      <c r="V4264" s="2">
        <v>156728000</v>
      </c>
      <c r="W4264" s="2">
        <v>161602000</v>
      </c>
      <c r="X4264" s="2">
        <v>165035000</v>
      </c>
      <c r="Y4264" s="2">
        <v>165790000</v>
      </c>
      <c r="Z4264" s="2">
        <v>167163000</v>
      </c>
      <c r="AA4264" s="2">
        <v>168948000</v>
      </c>
      <c r="AB4264" s="2">
        <v>169085000</v>
      </c>
      <c r="AC4264" s="2">
        <v>170664000</v>
      </c>
      <c r="AD4264" s="2">
        <v>170458000</v>
      </c>
      <c r="AE4264" s="2">
        <v>170252000</v>
      </c>
      <c r="AF4264" s="2">
        <v>171900000</v>
      </c>
    </row>
    <row r="4265" spans="1:32">
      <c r="A4265" t="s">
        <v>9869</v>
      </c>
      <c r="B4265" t="s">
        <v>19</v>
      </c>
      <c r="C4265" s="2">
        <v>528457000</v>
      </c>
      <c r="D4265" s="2">
        <v>712561000</v>
      </c>
      <c r="E4265" s="2">
        <v>825714000</v>
      </c>
      <c r="F4265" s="2">
        <v>551495000</v>
      </c>
      <c r="G4265" s="2">
        <v>471778000</v>
      </c>
      <c r="H4265" s="2">
        <v>439973000</v>
      </c>
      <c r="I4265" s="2">
        <v>414896000</v>
      </c>
      <c r="J4265" s="2">
        <v>394304000</v>
      </c>
      <c r="K4265" s="2">
        <v>382479000</v>
      </c>
      <c r="L4265" s="2">
        <v>373916000</v>
      </c>
      <c r="M4265" s="2">
        <v>370450000</v>
      </c>
      <c r="N4265" s="2">
        <v>371265000</v>
      </c>
      <c r="O4265" s="2">
        <v>378197000</v>
      </c>
      <c r="P4265" s="2">
        <v>388188000</v>
      </c>
      <c r="Q4265" s="2">
        <v>402051000</v>
      </c>
      <c r="R4265" s="2">
        <v>411838000</v>
      </c>
      <c r="S4265" s="2">
        <v>424070000</v>
      </c>
      <c r="T4265" s="2">
        <v>442012000</v>
      </c>
      <c r="U4265" s="2">
        <v>446701000</v>
      </c>
      <c r="V4265" s="2">
        <v>465458000</v>
      </c>
      <c r="W4265" s="2">
        <v>479934000</v>
      </c>
      <c r="X4265" s="2">
        <v>490128000</v>
      </c>
      <c r="Y4265" s="2">
        <v>492370000</v>
      </c>
      <c r="Z4265" s="2">
        <v>496448000</v>
      </c>
      <c r="AA4265" s="2">
        <v>501749000</v>
      </c>
      <c r="AB4265" s="2">
        <v>502156000</v>
      </c>
      <c r="AC4265" s="2">
        <v>506846000</v>
      </c>
      <c r="AD4265" s="2">
        <v>506234000</v>
      </c>
      <c r="AE4265" s="2">
        <v>505622000</v>
      </c>
      <c r="AF4265" s="2">
        <v>510516000</v>
      </c>
    </row>
    <row r="4266" spans="1:32">
      <c r="A4266" t="s">
        <v>9870</v>
      </c>
      <c r="B4266" t="s">
        <v>19</v>
      </c>
      <c r="C4266" s="2">
        <v>37454400</v>
      </c>
      <c r="D4266" s="2">
        <v>50502800</v>
      </c>
      <c r="E4266" s="2">
        <v>58522500</v>
      </c>
      <c r="F4266" s="2">
        <v>39087200</v>
      </c>
      <c r="G4266" s="2">
        <v>33437300</v>
      </c>
      <c r="H4266" s="2">
        <v>31183100</v>
      </c>
      <c r="I4266" s="2">
        <v>29405800</v>
      </c>
      <c r="J4266" s="2">
        <v>27946300</v>
      </c>
      <c r="K4266" s="2">
        <v>27108200</v>
      </c>
      <c r="L4266" s="2">
        <v>26501300</v>
      </c>
      <c r="M4266" s="2">
        <v>26255600</v>
      </c>
      <c r="N4266" s="2">
        <v>26313400</v>
      </c>
      <c r="O4266" s="2">
        <v>26804800</v>
      </c>
      <c r="P4266" s="2">
        <v>27512800</v>
      </c>
      <c r="Q4266" s="2">
        <v>28495400</v>
      </c>
      <c r="R4266" s="2">
        <v>29189000</v>
      </c>
      <c r="S4266" s="2">
        <v>30056000</v>
      </c>
      <c r="T4266" s="2">
        <v>31327600</v>
      </c>
      <c r="U4266" s="2">
        <v>31660000</v>
      </c>
      <c r="V4266" s="2">
        <v>32989400</v>
      </c>
      <c r="W4266" s="2">
        <v>34015300</v>
      </c>
      <c r="X4266" s="2">
        <v>34737800</v>
      </c>
      <c r="Y4266" s="2">
        <v>34896800</v>
      </c>
      <c r="Z4266" s="2">
        <v>35185800</v>
      </c>
      <c r="AA4266" s="2">
        <v>35561400</v>
      </c>
      <c r="AB4266" s="2">
        <v>35590400</v>
      </c>
      <c r="AC4266" s="2">
        <v>35922700</v>
      </c>
      <c r="AD4266" s="2">
        <v>35879400</v>
      </c>
      <c r="AE4266" s="2">
        <v>35836000</v>
      </c>
      <c r="AF4266" s="2">
        <v>36182800</v>
      </c>
    </row>
    <row r="4267" spans="1:32">
      <c r="A4267" t="s">
        <v>9871</v>
      </c>
      <c r="B4267" t="s">
        <v>19</v>
      </c>
      <c r="C4267" s="2">
        <v>33592300</v>
      </c>
      <c r="D4267" s="2">
        <v>45295200</v>
      </c>
      <c r="E4267" s="2">
        <v>52488000</v>
      </c>
      <c r="F4267" s="2">
        <v>35056800</v>
      </c>
      <c r="G4267" s="2">
        <v>29989400</v>
      </c>
      <c r="H4267" s="2">
        <v>27967700</v>
      </c>
      <c r="I4267" s="2">
        <v>26373600</v>
      </c>
      <c r="J4267" s="2">
        <v>25064600</v>
      </c>
      <c r="K4267" s="2">
        <v>24313000</v>
      </c>
      <c r="L4267" s="2">
        <v>23768600</v>
      </c>
      <c r="M4267" s="2">
        <v>23548300</v>
      </c>
      <c r="N4267" s="2">
        <v>23600200</v>
      </c>
      <c r="O4267" s="2">
        <v>24040800</v>
      </c>
      <c r="P4267" s="2">
        <v>24675800</v>
      </c>
      <c r="Q4267" s="2">
        <v>25557100</v>
      </c>
      <c r="R4267" s="2">
        <v>26179200</v>
      </c>
      <c r="S4267" s="2">
        <v>26956800</v>
      </c>
      <c r="T4267" s="2">
        <v>28097300</v>
      </c>
      <c r="U4267" s="2">
        <v>28395400</v>
      </c>
      <c r="V4267" s="2">
        <v>29587700</v>
      </c>
      <c r="W4267" s="2">
        <v>30507800</v>
      </c>
      <c r="X4267" s="2">
        <v>31155800</v>
      </c>
      <c r="Y4267" s="2">
        <v>31298400</v>
      </c>
      <c r="Z4267" s="2">
        <v>31557600</v>
      </c>
      <c r="AA4267" s="2">
        <v>31894600</v>
      </c>
      <c r="AB4267" s="2">
        <v>31920500</v>
      </c>
      <c r="AC4267" s="2">
        <v>32218600</v>
      </c>
      <c r="AD4267" s="2">
        <v>32179700</v>
      </c>
      <c r="AE4267" s="2">
        <v>32140800</v>
      </c>
      <c r="AF4267" s="2">
        <v>32451800</v>
      </c>
    </row>
    <row r="4268" spans="1:32">
      <c r="A4268" t="s">
        <v>9872</v>
      </c>
      <c r="B4268" t="s">
        <v>19</v>
      </c>
      <c r="C4268" s="2">
        <v>87143000</v>
      </c>
      <c r="D4268" s="2">
        <v>117502000</v>
      </c>
      <c r="E4268" s="2">
        <v>136161000</v>
      </c>
      <c r="F4268" s="2">
        <v>90942100</v>
      </c>
      <c r="G4268" s="2">
        <v>77796700</v>
      </c>
      <c r="H4268" s="2">
        <v>72552000</v>
      </c>
      <c r="I4268" s="2">
        <v>68416700</v>
      </c>
      <c r="J4268" s="2">
        <v>65021100</v>
      </c>
      <c r="K4268" s="2">
        <v>63071100</v>
      </c>
      <c r="L4268" s="2">
        <v>61659100</v>
      </c>
      <c r="M4268" s="2">
        <v>61087500</v>
      </c>
      <c r="N4268" s="2">
        <v>61222000</v>
      </c>
      <c r="O4268" s="2">
        <v>62365100</v>
      </c>
      <c r="P4268" s="2">
        <v>64012500</v>
      </c>
      <c r="Q4268" s="2">
        <v>66298600</v>
      </c>
      <c r="R4268" s="2">
        <v>67912400</v>
      </c>
      <c r="S4268" s="2">
        <v>69929600</v>
      </c>
      <c r="T4268" s="2">
        <v>72888200</v>
      </c>
      <c r="U4268" s="2">
        <v>73661400</v>
      </c>
      <c r="V4268" s="2">
        <v>76754500</v>
      </c>
      <c r="W4268" s="2">
        <v>79141500</v>
      </c>
      <c r="X4268" s="2">
        <v>80822500</v>
      </c>
      <c r="Y4268" s="2">
        <v>81192300</v>
      </c>
      <c r="Z4268" s="2">
        <v>81864700</v>
      </c>
      <c r="AA4268" s="2">
        <v>82738800</v>
      </c>
      <c r="AB4268" s="2">
        <v>82806100</v>
      </c>
      <c r="AC4268" s="2">
        <v>83579300</v>
      </c>
      <c r="AD4268" s="2">
        <v>83478500</v>
      </c>
      <c r="AE4268" s="2">
        <v>83377600</v>
      </c>
      <c r="AF4268" s="2">
        <v>84184500</v>
      </c>
    </row>
    <row r="4269" spans="1:32">
      <c r="A4269" t="s">
        <v>9873</v>
      </c>
      <c r="B4269" t="s">
        <v>19</v>
      </c>
      <c r="C4269" s="2">
        <v>8786880</v>
      </c>
      <c r="D4269" s="2">
        <v>11848000</v>
      </c>
      <c r="E4269" s="2">
        <v>13729500</v>
      </c>
      <c r="F4269" s="2">
        <v>9169950</v>
      </c>
      <c r="G4269" s="2">
        <v>7844460</v>
      </c>
      <c r="H4269" s="2">
        <v>7315620</v>
      </c>
      <c r="I4269" s="2">
        <v>6898650</v>
      </c>
      <c r="J4269" s="2">
        <v>6556260</v>
      </c>
      <c r="K4269" s="2">
        <v>6359640</v>
      </c>
      <c r="L4269" s="2">
        <v>6217260</v>
      </c>
      <c r="M4269" s="2">
        <v>6159630</v>
      </c>
      <c r="N4269" s="2">
        <v>6173190</v>
      </c>
      <c r="O4269" s="2">
        <v>6288450</v>
      </c>
      <c r="P4269" s="2">
        <v>6454560</v>
      </c>
      <c r="Q4269" s="2">
        <v>6685080</v>
      </c>
      <c r="R4269" s="2">
        <v>6847800</v>
      </c>
      <c r="S4269" s="2">
        <v>7051200</v>
      </c>
      <c r="T4269" s="2">
        <v>7349520</v>
      </c>
      <c r="U4269" s="2">
        <v>7427490</v>
      </c>
      <c r="V4269" s="2">
        <v>7739370</v>
      </c>
      <c r="W4269" s="2">
        <v>7980060</v>
      </c>
      <c r="X4269" s="2">
        <v>8149560</v>
      </c>
      <c r="Y4269" s="2">
        <v>8186850</v>
      </c>
      <c r="Z4269" s="2">
        <v>8254650</v>
      </c>
      <c r="AA4269" s="2">
        <v>8342790</v>
      </c>
      <c r="AB4269" s="2">
        <v>8349570</v>
      </c>
      <c r="AC4269" s="2">
        <v>8427540</v>
      </c>
      <c r="AD4269" s="2">
        <v>8417370</v>
      </c>
      <c r="AE4269" s="2">
        <v>8407200</v>
      </c>
      <c r="AF4269" s="2">
        <v>8488560</v>
      </c>
    </row>
    <row r="4270" spans="1:32">
      <c r="A4270" t="s">
        <v>9874</v>
      </c>
      <c r="B4270" t="s">
        <v>19</v>
      </c>
      <c r="C4270" s="2">
        <v>5780160</v>
      </c>
      <c r="D4270" s="2">
        <v>7793850</v>
      </c>
      <c r="E4270" s="2">
        <v>9031500</v>
      </c>
      <c r="F4270" s="2">
        <v>6032150</v>
      </c>
      <c r="G4270" s="2">
        <v>5160220</v>
      </c>
      <c r="H4270" s="2">
        <v>4812340</v>
      </c>
      <c r="I4270" s="2">
        <v>4538050</v>
      </c>
      <c r="J4270" s="2">
        <v>4312820</v>
      </c>
      <c r="K4270" s="2">
        <v>4183480</v>
      </c>
      <c r="L4270" s="2">
        <v>4089820</v>
      </c>
      <c r="M4270" s="2">
        <v>4051910</v>
      </c>
      <c r="N4270" s="2">
        <v>4060830</v>
      </c>
      <c r="O4270" s="2">
        <v>4136650</v>
      </c>
      <c r="P4270" s="2">
        <v>4245920</v>
      </c>
      <c r="Q4270" s="2">
        <v>4397560</v>
      </c>
      <c r="R4270" s="2">
        <v>4504600</v>
      </c>
      <c r="S4270" s="2">
        <v>4638400</v>
      </c>
      <c r="T4270" s="2">
        <v>4834640</v>
      </c>
      <c r="U4270" s="2">
        <v>4885930</v>
      </c>
      <c r="V4270" s="2">
        <v>5091090</v>
      </c>
      <c r="W4270" s="2">
        <v>5249420</v>
      </c>
      <c r="X4270" s="2">
        <v>5360920</v>
      </c>
      <c r="Y4270" s="2">
        <v>5385450</v>
      </c>
      <c r="Z4270" s="2">
        <v>5430050</v>
      </c>
      <c r="AA4270" s="2">
        <v>5488030</v>
      </c>
      <c r="AB4270" s="2">
        <v>5492490</v>
      </c>
      <c r="AC4270" s="2">
        <v>5543780</v>
      </c>
      <c r="AD4270" s="2">
        <v>5537090</v>
      </c>
      <c r="AE4270" s="2">
        <v>5530400</v>
      </c>
      <c r="AF4270" s="2">
        <v>5583920</v>
      </c>
    </row>
    <row r="4271" spans="1:32">
      <c r="A4271" t="s">
        <v>9875</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9876</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9877</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9878</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9879</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9880</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9881</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9882</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9883</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9884</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9885</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9886</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9887</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9888</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9889</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9890</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9891</v>
      </c>
      <c r="B4287" t="s">
        <v>19</v>
      </c>
      <c r="C4287" s="2">
        <v>4789680</v>
      </c>
      <c r="D4287" s="2">
        <v>7114070</v>
      </c>
      <c r="E4287" s="2">
        <v>7178240</v>
      </c>
      <c r="F4287" s="2">
        <v>5074960</v>
      </c>
      <c r="G4287" s="2">
        <v>4321630</v>
      </c>
      <c r="H4287" s="2">
        <v>3353180</v>
      </c>
      <c r="I4287" s="2">
        <v>2656970</v>
      </c>
      <c r="J4287" s="2">
        <v>2195440</v>
      </c>
      <c r="K4287" s="2">
        <v>2143660</v>
      </c>
      <c r="L4287" s="2">
        <v>2141900</v>
      </c>
      <c r="M4287" s="2">
        <v>2187910</v>
      </c>
      <c r="N4287" s="2">
        <v>2256900</v>
      </c>
      <c r="O4287" s="2">
        <v>2364910</v>
      </c>
      <c r="P4287" s="2">
        <v>2461040</v>
      </c>
      <c r="Q4287" s="2">
        <v>2550470</v>
      </c>
      <c r="R4287" s="2">
        <v>2573690</v>
      </c>
      <c r="S4287" s="2">
        <v>2619120</v>
      </c>
      <c r="T4287" s="2">
        <v>2710340</v>
      </c>
      <c r="U4287" s="2">
        <v>2685860</v>
      </c>
      <c r="V4287" s="2">
        <v>2807100</v>
      </c>
      <c r="W4287" s="2">
        <v>2878680</v>
      </c>
      <c r="X4287" s="2">
        <v>2904140</v>
      </c>
      <c r="Y4287" s="2">
        <v>2879480</v>
      </c>
      <c r="Z4287" s="2">
        <v>2874420</v>
      </c>
      <c r="AA4287" s="2">
        <v>2877460</v>
      </c>
      <c r="AB4287" s="2">
        <v>2867650</v>
      </c>
      <c r="AC4287" s="2">
        <v>2877600</v>
      </c>
      <c r="AD4287" s="2">
        <v>2850150</v>
      </c>
      <c r="AE4287" s="2">
        <v>2817500</v>
      </c>
      <c r="AF4287" s="2">
        <v>2851650</v>
      </c>
    </row>
    <row r="4288" spans="1:32">
      <c r="A4288" t="s">
        <v>9892</v>
      </c>
      <c r="B4288" t="s">
        <v>19</v>
      </c>
      <c r="C4288" s="2">
        <v>23604600</v>
      </c>
      <c r="D4288" s="2">
        <v>35059700</v>
      </c>
      <c r="E4288" s="2">
        <v>35375900</v>
      </c>
      <c r="F4288" s="2">
        <v>25010500</v>
      </c>
      <c r="G4288" s="2">
        <v>21297900</v>
      </c>
      <c r="H4288" s="2">
        <v>16525200</v>
      </c>
      <c r="I4288" s="2">
        <v>13094100</v>
      </c>
      <c r="J4288" s="2">
        <v>10819600</v>
      </c>
      <c r="K4288" s="2">
        <v>10564400</v>
      </c>
      <c r="L4288" s="2">
        <v>10555800</v>
      </c>
      <c r="M4288" s="2">
        <v>10782500</v>
      </c>
      <c r="N4288" s="2">
        <v>11122500</v>
      </c>
      <c r="O4288" s="2">
        <v>11654800</v>
      </c>
      <c r="P4288" s="2">
        <v>12128500</v>
      </c>
      <c r="Q4288" s="2">
        <v>12569300</v>
      </c>
      <c r="R4288" s="2">
        <v>12683700</v>
      </c>
      <c r="S4288" s="2">
        <v>12907600</v>
      </c>
      <c r="T4288" s="2">
        <v>13357100</v>
      </c>
      <c r="U4288" s="2">
        <v>13236500</v>
      </c>
      <c r="V4288" s="2">
        <v>13834000</v>
      </c>
      <c r="W4288" s="2">
        <v>14186700</v>
      </c>
      <c r="X4288" s="2">
        <v>14312200</v>
      </c>
      <c r="Y4288" s="2">
        <v>14190700</v>
      </c>
      <c r="Z4288" s="2">
        <v>14165700</v>
      </c>
      <c r="AA4288" s="2">
        <v>14180700</v>
      </c>
      <c r="AB4288" s="2">
        <v>14132400</v>
      </c>
      <c r="AC4288" s="2">
        <v>14181400</v>
      </c>
      <c r="AD4288" s="2">
        <v>14046100</v>
      </c>
      <c r="AE4288" s="2">
        <v>13885200</v>
      </c>
      <c r="AF4288" s="2">
        <v>14053500</v>
      </c>
    </row>
    <row r="4289" spans="1:32">
      <c r="A4289" t="s">
        <v>9893</v>
      </c>
      <c r="B4289" t="s">
        <v>19</v>
      </c>
      <c r="C4289" s="2">
        <v>70102000</v>
      </c>
      <c r="D4289" s="2">
        <v>104122000</v>
      </c>
      <c r="E4289" s="2">
        <v>105061000</v>
      </c>
      <c r="F4289" s="2">
        <v>74277300</v>
      </c>
      <c r="G4289" s="2">
        <v>63251600</v>
      </c>
      <c r="H4289" s="2">
        <v>49077200</v>
      </c>
      <c r="I4289" s="2">
        <v>38887500</v>
      </c>
      <c r="J4289" s="2">
        <v>32132500</v>
      </c>
      <c r="K4289" s="2">
        <v>31374800</v>
      </c>
      <c r="L4289" s="2">
        <v>31349000</v>
      </c>
      <c r="M4289" s="2">
        <v>32022400</v>
      </c>
      <c r="N4289" s="2">
        <v>33032100</v>
      </c>
      <c r="O4289" s="2">
        <v>34612900</v>
      </c>
      <c r="P4289" s="2">
        <v>36019800</v>
      </c>
      <c r="Q4289" s="2">
        <v>37328800</v>
      </c>
      <c r="R4289" s="2">
        <v>37668600</v>
      </c>
      <c r="S4289" s="2">
        <v>38333600</v>
      </c>
      <c r="T4289" s="2">
        <v>39668600</v>
      </c>
      <c r="U4289" s="2">
        <v>39310400</v>
      </c>
      <c r="V4289" s="2">
        <v>41084800</v>
      </c>
      <c r="W4289" s="2">
        <v>42132500</v>
      </c>
      <c r="X4289" s="2">
        <v>42505100</v>
      </c>
      <c r="Y4289" s="2">
        <v>42144100</v>
      </c>
      <c r="Z4289" s="2">
        <v>42070100</v>
      </c>
      <c r="AA4289" s="2">
        <v>42114500</v>
      </c>
      <c r="AB4289" s="2">
        <v>41971000</v>
      </c>
      <c r="AC4289" s="2">
        <v>42116700</v>
      </c>
      <c r="AD4289" s="2">
        <v>41714900</v>
      </c>
      <c r="AE4289" s="2">
        <v>41237100</v>
      </c>
      <c r="AF4289" s="2">
        <v>41736800</v>
      </c>
    </row>
    <row r="4290" spans="1:32">
      <c r="A4290" t="s">
        <v>9894</v>
      </c>
      <c r="B4290" t="s">
        <v>19</v>
      </c>
      <c r="C4290" s="2">
        <v>4968480</v>
      </c>
      <c r="D4290" s="2">
        <v>7379640</v>
      </c>
      <c r="E4290" s="2">
        <v>7446200</v>
      </c>
      <c r="F4290" s="2">
        <v>5264410</v>
      </c>
      <c r="G4290" s="2">
        <v>4482960</v>
      </c>
      <c r="H4290" s="2">
        <v>3478350</v>
      </c>
      <c r="I4290" s="2">
        <v>2756150</v>
      </c>
      <c r="J4290" s="2">
        <v>2277400</v>
      </c>
      <c r="K4290" s="2">
        <v>2223690</v>
      </c>
      <c r="L4290" s="2">
        <v>2221860</v>
      </c>
      <c r="M4290" s="2">
        <v>2269590</v>
      </c>
      <c r="N4290" s="2">
        <v>2341150</v>
      </c>
      <c r="O4290" s="2">
        <v>2453190</v>
      </c>
      <c r="P4290" s="2">
        <v>2552900</v>
      </c>
      <c r="Q4290" s="2">
        <v>2645680</v>
      </c>
      <c r="R4290" s="2">
        <v>2669760</v>
      </c>
      <c r="S4290" s="2">
        <v>2716900</v>
      </c>
      <c r="T4290" s="2">
        <v>2811510</v>
      </c>
      <c r="U4290" s="2">
        <v>2786130</v>
      </c>
      <c r="V4290" s="2">
        <v>2911880</v>
      </c>
      <c r="W4290" s="2">
        <v>2986140</v>
      </c>
      <c r="X4290" s="2">
        <v>3012550</v>
      </c>
      <c r="Y4290" s="2">
        <v>2986970</v>
      </c>
      <c r="Z4290" s="2">
        <v>2981720</v>
      </c>
      <c r="AA4290" s="2">
        <v>2984870</v>
      </c>
      <c r="AB4290" s="2">
        <v>2974700</v>
      </c>
      <c r="AC4290" s="2">
        <v>2985020</v>
      </c>
      <c r="AD4290" s="2">
        <v>2956540</v>
      </c>
      <c r="AE4290" s="2">
        <v>2922680</v>
      </c>
      <c r="AF4290" s="2">
        <v>2958100</v>
      </c>
    </row>
    <row r="4291" spans="1:32">
      <c r="A4291" t="s">
        <v>9895</v>
      </c>
      <c r="B4291" t="s">
        <v>19</v>
      </c>
      <c r="C4291" s="2">
        <v>4456160</v>
      </c>
      <c r="D4291" s="2">
        <v>6618690</v>
      </c>
      <c r="E4291" s="2">
        <v>6678390</v>
      </c>
      <c r="F4291" s="2">
        <v>4721570</v>
      </c>
      <c r="G4291" s="2">
        <v>4020700</v>
      </c>
      <c r="H4291" s="2">
        <v>3119680</v>
      </c>
      <c r="I4291" s="2">
        <v>2471950</v>
      </c>
      <c r="J4291" s="2">
        <v>2042560</v>
      </c>
      <c r="K4291" s="2">
        <v>1994390</v>
      </c>
      <c r="L4291" s="2">
        <v>1992760</v>
      </c>
      <c r="M4291" s="2">
        <v>2035560</v>
      </c>
      <c r="N4291" s="2">
        <v>2099740</v>
      </c>
      <c r="O4291" s="2">
        <v>2200230</v>
      </c>
      <c r="P4291" s="2">
        <v>2289660</v>
      </c>
      <c r="Q4291" s="2">
        <v>2372870</v>
      </c>
      <c r="R4291" s="2">
        <v>2394470</v>
      </c>
      <c r="S4291" s="2">
        <v>2436740</v>
      </c>
      <c r="T4291" s="2">
        <v>2521610</v>
      </c>
      <c r="U4291" s="2">
        <v>2498840</v>
      </c>
      <c r="V4291" s="2">
        <v>2611630</v>
      </c>
      <c r="W4291" s="2">
        <v>2678230</v>
      </c>
      <c r="X4291" s="2">
        <v>2701920</v>
      </c>
      <c r="Y4291" s="2">
        <v>2678970</v>
      </c>
      <c r="Z4291" s="2">
        <v>2674260</v>
      </c>
      <c r="AA4291" s="2">
        <v>2677090</v>
      </c>
      <c r="AB4291" s="2">
        <v>2667970</v>
      </c>
      <c r="AC4291" s="2">
        <v>2677220</v>
      </c>
      <c r="AD4291" s="2">
        <v>2651680</v>
      </c>
      <c r="AE4291" s="2">
        <v>2621310</v>
      </c>
      <c r="AF4291" s="2">
        <v>2653080</v>
      </c>
    </row>
    <row r="4292" spans="1:32">
      <c r="A4292" t="s">
        <v>9896</v>
      </c>
      <c r="B4292" t="s">
        <v>19</v>
      </c>
      <c r="C4292" s="2">
        <v>11559900</v>
      </c>
      <c r="D4292" s="2">
        <v>17169800</v>
      </c>
      <c r="E4292" s="2">
        <v>17324700</v>
      </c>
      <c r="F4292" s="2">
        <v>12248400</v>
      </c>
      <c r="G4292" s="2">
        <v>10430200</v>
      </c>
      <c r="H4292" s="2">
        <v>8092880</v>
      </c>
      <c r="I4292" s="2">
        <v>6412580</v>
      </c>
      <c r="J4292" s="2">
        <v>5298690</v>
      </c>
      <c r="K4292" s="2">
        <v>5173730</v>
      </c>
      <c r="L4292" s="2">
        <v>5169480</v>
      </c>
      <c r="M4292" s="2">
        <v>5280520</v>
      </c>
      <c r="N4292" s="2">
        <v>5447020</v>
      </c>
      <c r="O4292" s="2">
        <v>5707700</v>
      </c>
      <c r="P4292" s="2">
        <v>5939700</v>
      </c>
      <c r="Q4292" s="2">
        <v>6155550</v>
      </c>
      <c r="R4292" s="2">
        <v>6211580</v>
      </c>
      <c r="S4292" s="2">
        <v>6321250</v>
      </c>
      <c r="T4292" s="2">
        <v>6541390</v>
      </c>
      <c r="U4292" s="2">
        <v>6482320</v>
      </c>
      <c r="V4292" s="2">
        <v>6774920</v>
      </c>
      <c r="W4292" s="2">
        <v>6947680</v>
      </c>
      <c r="X4292" s="2">
        <v>7009140</v>
      </c>
      <c r="Y4292" s="2">
        <v>6949600</v>
      </c>
      <c r="Z4292" s="2">
        <v>6937390</v>
      </c>
      <c r="AA4292" s="2">
        <v>6944730</v>
      </c>
      <c r="AB4292" s="2">
        <v>6921060</v>
      </c>
      <c r="AC4292" s="2">
        <v>6945080</v>
      </c>
      <c r="AD4292" s="2">
        <v>6878820</v>
      </c>
      <c r="AE4292" s="2">
        <v>6800030</v>
      </c>
      <c r="AF4292" s="2">
        <v>6882440</v>
      </c>
    </row>
    <row r="4293" spans="1:32">
      <c r="A4293" t="s">
        <v>9897</v>
      </c>
      <c r="B4293" t="s">
        <v>19</v>
      </c>
      <c r="C4293" s="2">
        <v>1165620</v>
      </c>
      <c r="D4293" s="2">
        <v>1731280</v>
      </c>
      <c r="E4293" s="2">
        <v>1746890</v>
      </c>
      <c r="F4293" s="2">
        <v>1235040</v>
      </c>
      <c r="G4293" s="2">
        <v>1051710</v>
      </c>
      <c r="H4293">
        <v>816028</v>
      </c>
      <c r="I4293">
        <v>646599</v>
      </c>
      <c r="J4293">
        <v>534282</v>
      </c>
      <c r="K4293">
        <v>521681</v>
      </c>
      <c r="L4293">
        <v>521253</v>
      </c>
      <c r="M4293">
        <v>532450</v>
      </c>
      <c r="N4293">
        <v>549239</v>
      </c>
      <c r="O4293">
        <v>575523</v>
      </c>
      <c r="P4293">
        <v>598917</v>
      </c>
      <c r="Q4293">
        <v>620682</v>
      </c>
      <c r="R4293">
        <v>626331</v>
      </c>
      <c r="S4293">
        <v>637389</v>
      </c>
      <c r="T4293">
        <v>659587</v>
      </c>
      <c r="U4293">
        <v>653631</v>
      </c>
      <c r="V4293">
        <v>683134</v>
      </c>
      <c r="W4293">
        <v>700555</v>
      </c>
      <c r="X4293">
        <v>706751</v>
      </c>
      <c r="Y4293">
        <v>700748</v>
      </c>
      <c r="Z4293">
        <v>699517</v>
      </c>
      <c r="AA4293">
        <v>700256</v>
      </c>
      <c r="AB4293">
        <v>697871</v>
      </c>
      <c r="AC4293">
        <v>700293</v>
      </c>
      <c r="AD4293">
        <v>693611</v>
      </c>
      <c r="AE4293">
        <v>685666</v>
      </c>
      <c r="AF4293">
        <v>693976</v>
      </c>
    </row>
    <row r="4294" spans="1:32">
      <c r="A4294" t="s">
        <v>9898</v>
      </c>
      <c r="B4294" t="s">
        <v>19</v>
      </c>
      <c r="C4294">
        <v>766762</v>
      </c>
      <c r="D4294" s="2">
        <v>1138860</v>
      </c>
      <c r="E4294" s="2">
        <v>1149140</v>
      </c>
      <c r="F4294">
        <v>812431</v>
      </c>
      <c r="G4294">
        <v>691833</v>
      </c>
      <c r="H4294">
        <v>536797</v>
      </c>
      <c r="I4294">
        <v>425344</v>
      </c>
      <c r="J4294">
        <v>351460</v>
      </c>
      <c r="K4294">
        <v>343171</v>
      </c>
      <c r="L4294">
        <v>342889</v>
      </c>
      <c r="M4294">
        <v>350255</v>
      </c>
      <c r="N4294">
        <v>361299</v>
      </c>
      <c r="O4294">
        <v>378589</v>
      </c>
      <c r="P4294">
        <v>393978</v>
      </c>
      <c r="Q4294">
        <v>408295</v>
      </c>
      <c r="R4294">
        <v>412012</v>
      </c>
      <c r="S4294">
        <v>419286</v>
      </c>
      <c r="T4294">
        <v>433888</v>
      </c>
      <c r="U4294">
        <v>429969</v>
      </c>
      <c r="V4294">
        <v>449377</v>
      </c>
      <c r="W4294">
        <v>460837</v>
      </c>
      <c r="X4294">
        <v>464913</v>
      </c>
      <c r="Y4294">
        <v>460964</v>
      </c>
      <c r="Z4294">
        <v>460154</v>
      </c>
      <c r="AA4294">
        <v>460641</v>
      </c>
      <c r="AB4294">
        <v>459071</v>
      </c>
      <c r="AC4294">
        <v>460664</v>
      </c>
      <c r="AD4294">
        <v>456269</v>
      </c>
      <c r="AE4294">
        <v>451043</v>
      </c>
      <c r="AF4294">
        <v>456510</v>
      </c>
    </row>
    <row r="4295" spans="1:32">
      <c r="A4295" t="s">
        <v>9899</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9900</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9901</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9902</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9903</v>
      </c>
      <c r="B4299" t="s">
        <v>19</v>
      </c>
      <c r="C4299">
        <v>3655.23</v>
      </c>
      <c r="D4299">
        <v>4929.83</v>
      </c>
      <c r="E4299">
        <v>4293.2299999999996</v>
      </c>
      <c r="F4299">
        <v>4120.49</v>
      </c>
      <c r="G4299">
        <v>3951.94</v>
      </c>
      <c r="H4299">
        <v>3788.96</v>
      </c>
      <c r="I4299">
        <v>3635.73</v>
      </c>
      <c r="J4299">
        <v>3493.64</v>
      </c>
      <c r="K4299">
        <v>3364.1</v>
      </c>
      <c r="L4299">
        <v>3251.26</v>
      </c>
      <c r="M4299">
        <v>3155.15</v>
      </c>
      <c r="N4299">
        <v>3077.14</v>
      </c>
      <c r="O4299">
        <v>3026.99</v>
      </c>
      <c r="P4299">
        <v>2996.34</v>
      </c>
      <c r="Q4299">
        <v>2986.59</v>
      </c>
      <c r="R4299">
        <v>2986.59</v>
      </c>
      <c r="S4299">
        <v>2987.99</v>
      </c>
      <c r="T4299">
        <v>2987.99</v>
      </c>
      <c r="U4299">
        <v>2989.38</v>
      </c>
      <c r="V4299">
        <v>2990.77</v>
      </c>
      <c r="W4299">
        <v>2990.77</v>
      </c>
      <c r="X4299">
        <v>2992.16</v>
      </c>
      <c r="Y4299">
        <v>2992.16</v>
      </c>
      <c r="Z4299">
        <v>2993.56</v>
      </c>
      <c r="AA4299">
        <v>2994.95</v>
      </c>
      <c r="AB4299">
        <v>2994.95</v>
      </c>
      <c r="AC4299">
        <v>2996.34</v>
      </c>
      <c r="AD4299">
        <v>2996.34</v>
      </c>
      <c r="AE4299">
        <v>2997.74</v>
      </c>
      <c r="AF4299">
        <v>2997.74</v>
      </c>
    </row>
    <row r="4300" spans="1:32">
      <c r="A4300" t="s">
        <v>9904</v>
      </c>
      <c r="B4300" t="s">
        <v>19</v>
      </c>
      <c r="C4300">
        <v>18013.8</v>
      </c>
      <c r="D4300">
        <v>24295.200000000001</v>
      </c>
      <c r="E4300">
        <v>21157.9</v>
      </c>
      <c r="F4300">
        <v>20306.7</v>
      </c>
      <c r="G4300">
        <v>19476</v>
      </c>
      <c r="H4300">
        <v>18672.8</v>
      </c>
      <c r="I4300">
        <v>17917.7</v>
      </c>
      <c r="J4300">
        <v>17217.400000000001</v>
      </c>
      <c r="K4300">
        <v>16579</v>
      </c>
      <c r="L4300">
        <v>16022.9</v>
      </c>
      <c r="M4300">
        <v>15549.2</v>
      </c>
      <c r="N4300">
        <v>15164.8</v>
      </c>
      <c r="O4300">
        <v>14917.6</v>
      </c>
      <c r="P4300">
        <v>14766.6</v>
      </c>
      <c r="Q4300">
        <v>14718.6</v>
      </c>
      <c r="R4300">
        <v>14718.6</v>
      </c>
      <c r="S4300">
        <v>14725.4</v>
      </c>
      <c r="T4300">
        <v>14725.4</v>
      </c>
      <c r="U4300">
        <v>14732.3</v>
      </c>
      <c r="V4300">
        <v>14739.2</v>
      </c>
      <c r="W4300">
        <v>14739.2</v>
      </c>
      <c r="X4300">
        <v>14746</v>
      </c>
      <c r="Y4300">
        <v>14746</v>
      </c>
      <c r="Z4300">
        <v>14752.9</v>
      </c>
      <c r="AA4300">
        <v>14759.8</v>
      </c>
      <c r="AB4300">
        <v>14759.8</v>
      </c>
      <c r="AC4300">
        <v>14766.6</v>
      </c>
      <c r="AD4300">
        <v>14766.6</v>
      </c>
      <c r="AE4300">
        <v>14773.5</v>
      </c>
      <c r="AF4300">
        <v>14773.5</v>
      </c>
    </row>
    <row r="4301" spans="1:32">
      <c r="A4301" t="s">
        <v>9905</v>
      </c>
      <c r="B4301" t="s">
        <v>19</v>
      </c>
      <c r="C4301">
        <v>53498.1</v>
      </c>
      <c r="D4301">
        <v>72153.100000000006</v>
      </c>
      <c r="E4301">
        <v>62835.8</v>
      </c>
      <c r="F4301">
        <v>60307.7</v>
      </c>
      <c r="G4301">
        <v>57840.800000000003</v>
      </c>
      <c r="H4301">
        <v>55455.4</v>
      </c>
      <c r="I4301">
        <v>53212.7</v>
      </c>
      <c r="J4301">
        <v>51133.1</v>
      </c>
      <c r="K4301">
        <v>49237</v>
      </c>
      <c r="L4301">
        <v>47585.599999999999</v>
      </c>
      <c r="M4301">
        <v>46178.8</v>
      </c>
      <c r="N4301">
        <v>45037.1</v>
      </c>
      <c r="O4301">
        <v>44303.1</v>
      </c>
      <c r="P4301">
        <v>43854.6</v>
      </c>
      <c r="Q4301">
        <v>43711.9</v>
      </c>
      <c r="R4301">
        <v>43711.9</v>
      </c>
      <c r="S4301">
        <v>43732.3</v>
      </c>
      <c r="T4301">
        <v>43732.3</v>
      </c>
      <c r="U4301">
        <v>43752.6</v>
      </c>
      <c r="V4301">
        <v>43773</v>
      </c>
      <c r="W4301">
        <v>43773</v>
      </c>
      <c r="X4301">
        <v>43793.4</v>
      </c>
      <c r="Y4301">
        <v>43793.4</v>
      </c>
      <c r="Z4301">
        <v>43813.8</v>
      </c>
      <c r="AA4301">
        <v>43834.2</v>
      </c>
      <c r="AB4301">
        <v>43834.2</v>
      </c>
      <c r="AC4301">
        <v>43854.6</v>
      </c>
      <c r="AD4301">
        <v>43854.6</v>
      </c>
      <c r="AE4301">
        <v>43875</v>
      </c>
      <c r="AF4301">
        <v>43875</v>
      </c>
    </row>
    <row r="4302" spans="1:32">
      <c r="A4302" t="s">
        <v>9906</v>
      </c>
      <c r="B4302" t="s">
        <v>19</v>
      </c>
      <c r="C4302">
        <v>3791.68</v>
      </c>
      <c r="D4302">
        <v>5113.8599999999997</v>
      </c>
      <c r="E4302">
        <v>4453.49</v>
      </c>
      <c r="F4302">
        <v>4274.3100000000004</v>
      </c>
      <c r="G4302">
        <v>4099.47</v>
      </c>
      <c r="H4302">
        <v>3930.4</v>
      </c>
      <c r="I4302">
        <v>3771.45</v>
      </c>
      <c r="J4302">
        <v>3624.06</v>
      </c>
      <c r="K4302">
        <v>3489.68</v>
      </c>
      <c r="L4302">
        <v>3372.63</v>
      </c>
      <c r="M4302">
        <v>3272.93</v>
      </c>
      <c r="N4302">
        <v>3192.01</v>
      </c>
      <c r="O4302">
        <v>3139.99</v>
      </c>
      <c r="P4302">
        <v>3108.2</v>
      </c>
      <c r="Q4302">
        <v>3098.08</v>
      </c>
      <c r="R4302">
        <v>3098.08</v>
      </c>
      <c r="S4302">
        <v>3099.53</v>
      </c>
      <c r="T4302">
        <v>3099.53</v>
      </c>
      <c r="U4302">
        <v>3100.97</v>
      </c>
      <c r="V4302">
        <v>3102.42</v>
      </c>
      <c r="W4302">
        <v>3102.42</v>
      </c>
      <c r="X4302">
        <v>3103.86</v>
      </c>
      <c r="Y4302">
        <v>3103.86</v>
      </c>
      <c r="Z4302">
        <v>3105.31</v>
      </c>
      <c r="AA4302">
        <v>3106.75</v>
      </c>
      <c r="AB4302">
        <v>3106.75</v>
      </c>
      <c r="AC4302">
        <v>3108.2</v>
      </c>
      <c r="AD4302">
        <v>3108.2</v>
      </c>
      <c r="AE4302">
        <v>3109.64</v>
      </c>
      <c r="AF4302">
        <v>3109.64</v>
      </c>
    </row>
    <row r="4303" spans="1:32">
      <c r="A4303" t="s">
        <v>9907</v>
      </c>
      <c r="B4303" t="s">
        <v>19</v>
      </c>
      <c r="C4303">
        <v>3400.7</v>
      </c>
      <c r="D4303">
        <v>4586.54</v>
      </c>
      <c r="E4303">
        <v>3994.27</v>
      </c>
      <c r="F4303">
        <v>3833.57</v>
      </c>
      <c r="G4303">
        <v>3676.75</v>
      </c>
      <c r="H4303">
        <v>3525.12</v>
      </c>
      <c r="I4303">
        <v>3382.56</v>
      </c>
      <c r="J4303">
        <v>3250.37</v>
      </c>
      <c r="K4303">
        <v>3129.84</v>
      </c>
      <c r="L4303">
        <v>3024.86</v>
      </c>
      <c r="M4303">
        <v>2935.44</v>
      </c>
      <c r="N4303">
        <v>2862.86</v>
      </c>
      <c r="O4303">
        <v>2816.21</v>
      </c>
      <c r="P4303">
        <v>2787.7</v>
      </c>
      <c r="Q4303">
        <v>2778.62</v>
      </c>
      <c r="R4303">
        <v>2778.62</v>
      </c>
      <c r="S4303">
        <v>2779.92</v>
      </c>
      <c r="T4303">
        <v>2779.92</v>
      </c>
      <c r="U4303">
        <v>2781.22</v>
      </c>
      <c r="V4303">
        <v>2782.51</v>
      </c>
      <c r="W4303">
        <v>2782.51</v>
      </c>
      <c r="X4303">
        <v>2783.81</v>
      </c>
      <c r="Y4303">
        <v>2783.81</v>
      </c>
      <c r="Z4303">
        <v>2785.1</v>
      </c>
      <c r="AA4303">
        <v>2786.4</v>
      </c>
      <c r="AB4303">
        <v>2786.4</v>
      </c>
      <c r="AC4303">
        <v>2787.7</v>
      </c>
      <c r="AD4303">
        <v>2787.7</v>
      </c>
      <c r="AE4303">
        <v>2788.99</v>
      </c>
      <c r="AF4303">
        <v>2788.99</v>
      </c>
    </row>
    <row r="4304" spans="1:32">
      <c r="A4304" t="s">
        <v>9908</v>
      </c>
      <c r="B4304" t="s">
        <v>19</v>
      </c>
      <c r="C4304">
        <v>8821.89</v>
      </c>
      <c r="D4304">
        <v>11898.1</v>
      </c>
      <c r="E4304">
        <v>10361.700000000001</v>
      </c>
      <c r="F4304">
        <v>9944.7999999999993</v>
      </c>
      <c r="G4304">
        <v>9537.99</v>
      </c>
      <c r="H4304">
        <v>9144.64</v>
      </c>
      <c r="I4304">
        <v>8774.82</v>
      </c>
      <c r="J4304">
        <v>8431.9</v>
      </c>
      <c r="K4304">
        <v>8119.23</v>
      </c>
      <c r="L4304">
        <v>7846.91</v>
      </c>
      <c r="M4304">
        <v>7614.93</v>
      </c>
      <c r="N4304">
        <v>7426.66</v>
      </c>
      <c r="O4304">
        <v>7305.63</v>
      </c>
      <c r="P4304">
        <v>7231.66</v>
      </c>
      <c r="Q4304">
        <v>7208.13</v>
      </c>
      <c r="R4304">
        <v>7208.13</v>
      </c>
      <c r="S4304">
        <v>7211.49</v>
      </c>
      <c r="T4304">
        <v>7211.49</v>
      </c>
      <c r="U4304">
        <v>7214.85</v>
      </c>
      <c r="V4304">
        <v>7218.21</v>
      </c>
      <c r="W4304">
        <v>7218.21</v>
      </c>
      <c r="X4304">
        <v>7221.58</v>
      </c>
      <c r="Y4304">
        <v>7221.58</v>
      </c>
      <c r="Z4304">
        <v>7224.94</v>
      </c>
      <c r="AA4304">
        <v>7228.3</v>
      </c>
      <c r="AB4304">
        <v>7228.3</v>
      </c>
      <c r="AC4304">
        <v>7231.66</v>
      </c>
      <c r="AD4304">
        <v>7231.66</v>
      </c>
      <c r="AE4304">
        <v>7235.02</v>
      </c>
      <c r="AF4304">
        <v>7235.02</v>
      </c>
    </row>
    <row r="4305" spans="1:32">
      <c r="A4305" t="s">
        <v>9909</v>
      </c>
      <c r="B4305" t="s">
        <v>19</v>
      </c>
      <c r="C4305">
        <v>889.53599999999994</v>
      </c>
      <c r="D4305">
        <v>1199.72</v>
      </c>
      <c r="E4305">
        <v>1044.8</v>
      </c>
      <c r="F4305">
        <v>1002.76</v>
      </c>
      <c r="G4305">
        <v>961.74300000000005</v>
      </c>
      <c r="H4305">
        <v>922.08</v>
      </c>
      <c r="I4305">
        <v>884.79</v>
      </c>
      <c r="J4305">
        <v>850.21199999999999</v>
      </c>
      <c r="K4305">
        <v>818.68499999999995</v>
      </c>
      <c r="L4305">
        <v>791.226</v>
      </c>
      <c r="M4305">
        <v>767.83500000000004</v>
      </c>
      <c r="N4305">
        <v>748.851</v>
      </c>
      <c r="O4305">
        <v>736.64700000000005</v>
      </c>
      <c r="P4305">
        <v>729.18899999999996</v>
      </c>
      <c r="Q4305">
        <v>726.81600000000003</v>
      </c>
      <c r="R4305">
        <v>726.81600000000003</v>
      </c>
      <c r="S4305">
        <v>727.15499999999997</v>
      </c>
      <c r="T4305">
        <v>727.15499999999997</v>
      </c>
      <c r="U4305">
        <v>727.49400000000003</v>
      </c>
      <c r="V4305">
        <v>727.83299999999997</v>
      </c>
      <c r="W4305">
        <v>727.83299999999997</v>
      </c>
      <c r="X4305">
        <v>728.17200000000003</v>
      </c>
      <c r="Y4305">
        <v>728.17200000000003</v>
      </c>
      <c r="Z4305">
        <v>728.51099999999997</v>
      </c>
      <c r="AA4305">
        <v>728.85</v>
      </c>
      <c r="AB4305">
        <v>728.85</v>
      </c>
      <c r="AC4305">
        <v>729.18899999999996</v>
      </c>
      <c r="AD4305">
        <v>729.18899999999996</v>
      </c>
      <c r="AE4305">
        <v>729.52800000000002</v>
      </c>
      <c r="AF4305">
        <v>729.52800000000002</v>
      </c>
    </row>
    <row r="4306" spans="1:32">
      <c r="A4306" t="s">
        <v>9910</v>
      </c>
      <c r="B4306" t="s">
        <v>19</v>
      </c>
      <c r="C4306">
        <v>585.15200000000004</v>
      </c>
      <c r="D4306">
        <v>789.197</v>
      </c>
      <c r="E4306">
        <v>687.28599999999994</v>
      </c>
      <c r="F4306">
        <v>659.63400000000001</v>
      </c>
      <c r="G4306">
        <v>632.65099999999995</v>
      </c>
      <c r="H4306">
        <v>606.55999999999995</v>
      </c>
      <c r="I4306">
        <v>582.03</v>
      </c>
      <c r="J4306">
        <v>559.28399999999999</v>
      </c>
      <c r="K4306">
        <v>538.54499999999996</v>
      </c>
      <c r="L4306">
        <v>520.48199999999997</v>
      </c>
      <c r="M4306">
        <v>505.09500000000003</v>
      </c>
      <c r="N4306">
        <v>492.60700000000003</v>
      </c>
      <c r="O4306">
        <v>484.57900000000001</v>
      </c>
      <c r="P4306">
        <v>479.673</v>
      </c>
      <c r="Q4306">
        <v>478.11200000000002</v>
      </c>
      <c r="R4306">
        <v>478.11200000000002</v>
      </c>
      <c r="S4306">
        <v>478.33499999999998</v>
      </c>
      <c r="T4306">
        <v>478.33499999999998</v>
      </c>
      <c r="U4306">
        <v>478.55799999999999</v>
      </c>
      <c r="V4306">
        <v>478.78100000000001</v>
      </c>
      <c r="W4306">
        <v>478.78100000000001</v>
      </c>
      <c r="X4306">
        <v>479.00400000000002</v>
      </c>
      <c r="Y4306">
        <v>479.00400000000002</v>
      </c>
      <c r="Z4306">
        <v>479.22699999999998</v>
      </c>
      <c r="AA4306">
        <v>479.45</v>
      </c>
      <c r="AB4306">
        <v>479.45</v>
      </c>
      <c r="AC4306">
        <v>479.673</v>
      </c>
      <c r="AD4306">
        <v>479.673</v>
      </c>
      <c r="AE4306">
        <v>479.89600000000002</v>
      </c>
      <c r="AF4306">
        <v>479.89600000000002</v>
      </c>
    </row>
    <row r="4307" spans="1:32">
      <c r="A4307" t="s">
        <v>9911</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9912</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9913</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9914</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9915</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9916</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9917</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9918</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9919</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9920</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9921</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9922</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9923</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9924</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9925</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9926</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9927</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9928</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9929</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9930</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9931</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9932</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9933</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9934</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9935</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9936</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9937</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9938</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9939</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9940</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9941</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9942</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9943</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9944</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9945</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9946</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9947</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9948</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9949</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9950</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9951</v>
      </c>
      <c r="B4347" t="s">
        <v>19</v>
      </c>
      <c r="C4347">
        <v>166680</v>
      </c>
      <c r="D4347">
        <v>435061</v>
      </c>
      <c r="E4347">
        <v>359767</v>
      </c>
      <c r="F4347">
        <v>343907</v>
      </c>
      <c r="G4347">
        <v>329462</v>
      </c>
      <c r="H4347">
        <v>314270</v>
      </c>
      <c r="I4347">
        <v>297418</v>
      </c>
      <c r="J4347">
        <v>281562</v>
      </c>
      <c r="K4347">
        <v>267370</v>
      </c>
      <c r="L4347">
        <v>254481</v>
      </c>
      <c r="M4347">
        <v>243310</v>
      </c>
      <c r="N4347">
        <v>233711</v>
      </c>
      <c r="O4347">
        <v>226479</v>
      </c>
      <c r="P4347">
        <v>220823</v>
      </c>
      <c r="Q4347">
        <v>216893</v>
      </c>
      <c r="R4347">
        <v>213616</v>
      </c>
      <c r="S4347">
        <v>210489</v>
      </c>
      <c r="T4347">
        <v>207248</v>
      </c>
      <c r="U4347">
        <v>204098</v>
      </c>
      <c r="V4347">
        <v>201031</v>
      </c>
      <c r="W4347">
        <v>197957</v>
      </c>
      <c r="X4347">
        <v>194818</v>
      </c>
      <c r="Y4347">
        <v>191858</v>
      </c>
      <c r="Z4347">
        <v>188883</v>
      </c>
      <c r="AA4347">
        <v>186045</v>
      </c>
      <c r="AB4347">
        <v>183141</v>
      </c>
      <c r="AC4347">
        <v>180329</v>
      </c>
      <c r="AD4347">
        <v>177570</v>
      </c>
      <c r="AE4347">
        <v>174859</v>
      </c>
      <c r="AF4347">
        <v>172264</v>
      </c>
    </row>
    <row r="4348" spans="1:32">
      <c r="A4348" t="s">
        <v>9952</v>
      </c>
      <c r="B4348" t="s">
        <v>19</v>
      </c>
      <c r="C4348">
        <v>821436</v>
      </c>
      <c r="D4348" s="2">
        <v>2144070</v>
      </c>
      <c r="E4348" s="2">
        <v>1773010</v>
      </c>
      <c r="F4348" s="2">
        <v>1694840</v>
      </c>
      <c r="G4348" s="2">
        <v>1623660</v>
      </c>
      <c r="H4348" s="2">
        <v>1548790</v>
      </c>
      <c r="I4348" s="2">
        <v>1465740</v>
      </c>
      <c r="J4348" s="2">
        <v>1387600</v>
      </c>
      <c r="K4348" s="2">
        <v>1317660</v>
      </c>
      <c r="L4348" s="2">
        <v>1254140</v>
      </c>
      <c r="M4348" s="2">
        <v>1199080</v>
      </c>
      <c r="N4348" s="2">
        <v>1151780</v>
      </c>
      <c r="O4348" s="2">
        <v>1116140</v>
      </c>
      <c r="P4348" s="2">
        <v>1088260</v>
      </c>
      <c r="Q4348" s="2">
        <v>1068890</v>
      </c>
      <c r="R4348" s="2">
        <v>1052740</v>
      </c>
      <c r="S4348" s="2">
        <v>1037330</v>
      </c>
      <c r="T4348" s="2">
        <v>1021360</v>
      </c>
      <c r="U4348" s="2">
        <v>1005840</v>
      </c>
      <c r="V4348">
        <v>990726</v>
      </c>
      <c r="W4348">
        <v>975576</v>
      </c>
      <c r="X4348">
        <v>960106</v>
      </c>
      <c r="Y4348">
        <v>945519</v>
      </c>
      <c r="Z4348">
        <v>930855</v>
      </c>
      <c r="AA4348">
        <v>916869</v>
      </c>
      <c r="AB4348">
        <v>902556</v>
      </c>
      <c r="AC4348">
        <v>888697</v>
      </c>
      <c r="AD4348">
        <v>875104</v>
      </c>
      <c r="AE4348">
        <v>861743</v>
      </c>
      <c r="AF4348">
        <v>848953</v>
      </c>
    </row>
    <row r="4349" spans="1:32">
      <c r="A4349" t="s">
        <v>9953</v>
      </c>
      <c r="B4349" t="s">
        <v>19</v>
      </c>
      <c r="C4349" s="2">
        <v>2439540</v>
      </c>
      <c r="D4349" s="2">
        <v>6367570</v>
      </c>
      <c r="E4349" s="2">
        <v>5265560</v>
      </c>
      <c r="F4349" s="2">
        <v>5033430</v>
      </c>
      <c r="G4349" s="2">
        <v>4822020</v>
      </c>
      <c r="H4349" s="2">
        <v>4599670</v>
      </c>
      <c r="I4349" s="2">
        <v>4353020</v>
      </c>
      <c r="J4349" s="2">
        <v>4120950</v>
      </c>
      <c r="K4349" s="2">
        <v>3913240</v>
      </c>
      <c r="L4349" s="2">
        <v>3724590</v>
      </c>
      <c r="M4349" s="2">
        <v>3561100</v>
      </c>
      <c r="N4349" s="2">
        <v>3420600</v>
      </c>
      <c r="O4349" s="2">
        <v>3314750</v>
      </c>
      <c r="P4349" s="2">
        <v>3231980</v>
      </c>
      <c r="Q4349" s="2">
        <v>3174450</v>
      </c>
      <c r="R4349" s="2">
        <v>3126490</v>
      </c>
      <c r="S4349" s="2">
        <v>3080730</v>
      </c>
      <c r="T4349" s="2">
        <v>3033290</v>
      </c>
      <c r="U4349" s="2">
        <v>2987180</v>
      </c>
      <c r="V4349" s="2">
        <v>2942300</v>
      </c>
      <c r="W4349" s="2">
        <v>2897310</v>
      </c>
      <c r="X4349" s="2">
        <v>2851370</v>
      </c>
      <c r="Y4349" s="2">
        <v>2808050</v>
      </c>
      <c r="Z4349" s="2">
        <v>2764500</v>
      </c>
      <c r="AA4349" s="2">
        <v>2722960</v>
      </c>
      <c r="AB4349" s="2">
        <v>2680450</v>
      </c>
      <c r="AC4349" s="2">
        <v>2639290</v>
      </c>
      <c r="AD4349" s="2">
        <v>2598920</v>
      </c>
      <c r="AE4349" s="2">
        <v>2559240</v>
      </c>
      <c r="AF4349" s="2">
        <v>2521260</v>
      </c>
    </row>
    <row r="4350" spans="1:32">
      <c r="A4350" t="s">
        <v>9954</v>
      </c>
      <c r="B4350" t="s">
        <v>19</v>
      </c>
      <c r="C4350">
        <v>172902</v>
      </c>
      <c r="D4350">
        <v>451302</v>
      </c>
      <c r="E4350">
        <v>373197</v>
      </c>
      <c r="F4350">
        <v>356744</v>
      </c>
      <c r="G4350">
        <v>341761</v>
      </c>
      <c r="H4350">
        <v>326002</v>
      </c>
      <c r="I4350">
        <v>308520</v>
      </c>
      <c r="J4350">
        <v>292072</v>
      </c>
      <c r="K4350">
        <v>277351</v>
      </c>
      <c r="L4350">
        <v>263981</v>
      </c>
      <c r="M4350">
        <v>252393</v>
      </c>
      <c r="N4350">
        <v>242435</v>
      </c>
      <c r="O4350">
        <v>234933</v>
      </c>
      <c r="P4350">
        <v>229067</v>
      </c>
      <c r="Q4350">
        <v>224990</v>
      </c>
      <c r="R4350">
        <v>221590</v>
      </c>
      <c r="S4350">
        <v>218346</v>
      </c>
      <c r="T4350">
        <v>214984</v>
      </c>
      <c r="U4350">
        <v>211717</v>
      </c>
      <c r="V4350">
        <v>208536</v>
      </c>
      <c r="W4350">
        <v>205347</v>
      </c>
      <c r="X4350">
        <v>202091</v>
      </c>
      <c r="Y4350">
        <v>199020</v>
      </c>
      <c r="Z4350">
        <v>195934</v>
      </c>
      <c r="AA4350">
        <v>192990</v>
      </c>
      <c r="AB4350">
        <v>189977</v>
      </c>
      <c r="AC4350">
        <v>187060</v>
      </c>
      <c r="AD4350">
        <v>184199</v>
      </c>
      <c r="AE4350">
        <v>181387</v>
      </c>
      <c r="AF4350">
        <v>178695</v>
      </c>
    </row>
    <row r="4351" spans="1:32">
      <c r="A4351" t="s">
        <v>9955</v>
      </c>
      <c r="B4351" t="s">
        <v>19</v>
      </c>
      <c r="C4351">
        <v>155074</v>
      </c>
      <c r="D4351">
        <v>404766</v>
      </c>
      <c r="E4351">
        <v>334715</v>
      </c>
      <c r="F4351">
        <v>319959</v>
      </c>
      <c r="G4351">
        <v>306521</v>
      </c>
      <c r="H4351">
        <v>292386</v>
      </c>
      <c r="I4351">
        <v>276707</v>
      </c>
      <c r="J4351">
        <v>261956</v>
      </c>
      <c r="K4351">
        <v>248752</v>
      </c>
      <c r="L4351">
        <v>236760</v>
      </c>
      <c r="M4351">
        <v>226368</v>
      </c>
      <c r="N4351">
        <v>217437</v>
      </c>
      <c r="O4351">
        <v>210708</v>
      </c>
      <c r="P4351">
        <v>205447</v>
      </c>
      <c r="Q4351">
        <v>201790</v>
      </c>
      <c r="R4351">
        <v>198741</v>
      </c>
      <c r="S4351">
        <v>195832</v>
      </c>
      <c r="T4351">
        <v>192817</v>
      </c>
      <c r="U4351">
        <v>189886</v>
      </c>
      <c r="V4351">
        <v>187033</v>
      </c>
      <c r="W4351">
        <v>184173</v>
      </c>
      <c r="X4351">
        <v>181252</v>
      </c>
      <c r="Y4351">
        <v>178499</v>
      </c>
      <c r="Z4351">
        <v>175730</v>
      </c>
      <c r="AA4351">
        <v>173090</v>
      </c>
      <c r="AB4351">
        <v>170388</v>
      </c>
      <c r="AC4351">
        <v>167772</v>
      </c>
      <c r="AD4351">
        <v>165205</v>
      </c>
      <c r="AE4351">
        <v>162683</v>
      </c>
      <c r="AF4351">
        <v>160269</v>
      </c>
    </row>
    <row r="4352" spans="1:32">
      <c r="A4352" t="s">
        <v>9956</v>
      </c>
      <c r="B4352" t="s">
        <v>19</v>
      </c>
      <c r="C4352">
        <v>402282</v>
      </c>
      <c r="D4352" s="2">
        <v>1050020</v>
      </c>
      <c r="E4352">
        <v>868296</v>
      </c>
      <c r="F4352">
        <v>830017</v>
      </c>
      <c r="G4352">
        <v>795156</v>
      </c>
      <c r="H4352">
        <v>758490</v>
      </c>
      <c r="I4352">
        <v>717816</v>
      </c>
      <c r="J4352">
        <v>679549</v>
      </c>
      <c r="K4352">
        <v>645297</v>
      </c>
      <c r="L4352">
        <v>614189</v>
      </c>
      <c r="M4352">
        <v>587228</v>
      </c>
      <c r="N4352">
        <v>564061</v>
      </c>
      <c r="O4352">
        <v>546606</v>
      </c>
      <c r="P4352">
        <v>532956</v>
      </c>
      <c r="Q4352">
        <v>523470</v>
      </c>
      <c r="R4352">
        <v>515561</v>
      </c>
      <c r="S4352">
        <v>508014</v>
      </c>
      <c r="T4352">
        <v>500192</v>
      </c>
      <c r="U4352">
        <v>492589</v>
      </c>
      <c r="V4352">
        <v>485189</v>
      </c>
      <c r="W4352">
        <v>477770</v>
      </c>
      <c r="X4352">
        <v>470193</v>
      </c>
      <c r="Y4352">
        <v>463049</v>
      </c>
      <c r="Z4352">
        <v>455868</v>
      </c>
      <c r="AA4352">
        <v>449019</v>
      </c>
      <c r="AB4352">
        <v>442009</v>
      </c>
      <c r="AC4352">
        <v>435222</v>
      </c>
      <c r="AD4352">
        <v>428565</v>
      </c>
      <c r="AE4352">
        <v>422022</v>
      </c>
      <c r="AF4352">
        <v>415758</v>
      </c>
    </row>
    <row r="4353" spans="1:32">
      <c r="A4353" t="s">
        <v>9957</v>
      </c>
      <c r="B4353" t="s">
        <v>19</v>
      </c>
      <c r="C4353">
        <v>40563.300000000003</v>
      </c>
      <c r="D4353">
        <v>105876</v>
      </c>
      <c r="E4353">
        <v>87552.7</v>
      </c>
      <c r="F4353">
        <v>83693</v>
      </c>
      <c r="G4353">
        <v>80177.899999999994</v>
      </c>
      <c r="H4353">
        <v>76480.7</v>
      </c>
      <c r="I4353">
        <v>72379.399999999994</v>
      </c>
      <c r="J4353">
        <v>68520.800000000003</v>
      </c>
      <c r="K4353">
        <v>65067.1</v>
      </c>
      <c r="L4353">
        <v>61930.400000000001</v>
      </c>
      <c r="M4353">
        <v>59211.9</v>
      </c>
      <c r="N4353">
        <v>56875.8</v>
      </c>
      <c r="O4353">
        <v>55115.8</v>
      </c>
      <c r="P4353">
        <v>53739.5</v>
      </c>
      <c r="Q4353">
        <v>52783</v>
      </c>
      <c r="R4353">
        <v>51985.5</v>
      </c>
      <c r="S4353">
        <v>51224.5</v>
      </c>
      <c r="T4353">
        <v>50435.8</v>
      </c>
      <c r="U4353">
        <v>49669.2</v>
      </c>
      <c r="V4353">
        <v>48922.9</v>
      </c>
      <c r="W4353">
        <v>48174.9</v>
      </c>
      <c r="X4353">
        <v>47410.9</v>
      </c>
      <c r="Y4353">
        <v>46690.6</v>
      </c>
      <c r="Z4353">
        <v>45966.5</v>
      </c>
      <c r="AA4353">
        <v>45275.8</v>
      </c>
      <c r="AB4353">
        <v>44569.1</v>
      </c>
      <c r="AC4353">
        <v>43884.7</v>
      </c>
      <c r="AD4353">
        <v>43213.4</v>
      </c>
      <c r="AE4353">
        <v>42553.7</v>
      </c>
      <c r="AF4353">
        <v>41922.1</v>
      </c>
    </row>
    <row r="4354" spans="1:32">
      <c r="A4354" t="s">
        <v>9958</v>
      </c>
      <c r="B4354" t="s">
        <v>19</v>
      </c>
      <c r="C4354">
        <v>26683.200000000001</v>
      </c>
      <c r="D4354">
        <v>69647.199999999997</v>
      </c>
      <c r="E4354">
        <v>57593.7</v>
      </c>
      <c r="F4354">
        <v>55054.7</v>
      </c>
      <c r="G4354">
        <v>52742.400000000001</v>
      </c>
      <c r="H4354">
        <v>50310.3</v>
      </c>
      <c r="I4354">
        <v>47612.4</v>
      </c>
      <c r="J4354">
        <v>45074.2</v>
      </c>
      <c r="K4354">
        <v>42802.3</v>
      </c>
      <c r="L4354">
        <v>40738.9</v>
      </c>
      <c r="M4354">
        <v>38950.6</v>
      </c>
      <c r="N4354">
        <v>37413.9</v>
      </c>
      <c r="O4354">
        <v>36256.1</v>
      </c>
      <c r="P4354">
        <v>35350.800000000003</v>
      </c>
      <c r="Q4354">
        <v>34721.599999999999</v>
      </c>
      <c r="R4354">
        <v>34196.9</v>
      </c>
      <c r="S4354">
        <v>33696.400000000001</v>
      </c>
      <c r="T4354">
        <v>33177.5</v>
      </c>
      <c r="U4354">
        <v>32673.200000000001</v>
      </c>
      <c r="V4354">
        <v>32182.3</v>
      </c>
      <c r="W4354">
        <v>31690.2</v>
      </c>
      <c r="X4354">
        <v>31187.7</v>
      </c>
      <c r="Y4354">
        <v>30713.9</v>
      </c>
      <c r="Z4354">
        <v>30237.5</v>
      </c>
      <c r="AA4354">
        <v>29783.200000000001</v>
      </c>
      <c r="AB4354">
        <v>29318.3</v>
      </c>
      <c r="AC4354">
        <v>28868.1</v>
      </c>
      <c r="AD4354">
        <v>28426.5</v>
      </c>
      <c r="AE4354">
        <v>27992.5</v>
      </c>
      <c r="AF4354">
        <v>27577.1</v>
      </c>
    </row>
    <row r="4355" spans="1:32">
      <c r="A4355" t="s">
        <v>9959</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9960</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9961</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9962</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9963</v>
      </c>
      <c r="B4359" t="s">
        <v>19</v>
      </c>
      <c r="C4359">
        <v>11.3613</v>
      </c>
      <c r="D4359">
        <v>15.323</v>
      </c>
      <c r="E4359">
        <v>12.505000000000001</v>
      </c>
      <c r="F4359">
        <v>12.474299999999999</v>
      </c>
      <c r="G4359">
        <v>12.447800000000001</v>
      </c>
      <c r="H4359">
        <v>11.042299999999999</v>
      </c>
      <c r="I4359">
        <v>11.02</v>
      </c>
      <c r="J4359">
        <v>10.9963</v>
      </c>
      <c r="K4359">
        <v>9.6019500000000004</v>
      </c>
      <c r="L4359">
        <v>9.5824499999999997</v>
      </c>
      <c r="M4359">
        <v>9.5629399999999993</v>
      </c>
      <c r="N4359">
        <v>9.5434400000000004</v>
      </c>
      <c r="O4359">
        <v>9.5476200000000002</v>
      </c>
      <c r="P4359">
        <v>9.5504099999999994</v>
      </c>
      <c r="Q4359">
        <v>9.5531900000000007</v>
      </c>
      <c r="R4359">
        <v>9.5573700000000006</v>
      </c>
      <c r="S4359">
        <v>9.5601599999999998</v>
      </c>
      <c r="T4359">
        <v>9.5643399999999996</v>
      </c>
      <c r="U4359">
        <v>9.5671199999999992</v>
      </c>
      <c r="V4359">
        <v>9.5699100000000001</v>
      </c>
      <c r="W4359">
        <v>9.5726999999999993</v>
      </c>
      <c r="X4359">
        <v>9.5768699999999995</v>
      </c>
      <c r="Y4359">
        <v>9.5796600000000005</v>
      </c>
      <c r="Z4359">
        <v>9.5824499999999997</v>
      </c>
      <c r="AA4359">
        <v>9.5852299999999993</v>
      </c>
      <c r="AB4359">
        <v>9.5880200000000002</v>
      </c>
      <c r="AC4359">
        <v>9.5907999999999998</v>
      </c>
      <c r="AD4359">
        <v>9.5935900000000007</v>
      </c>
      <c r="AE4359">
        <v>9.5963799999999999</v>
      </c>
      <c r="AF4359">
        <v>9.5991599999999995</v>
      </c>
    </row>
    <row r="4360" spans="1:32">
      <c r="A4360" t="s">
        <v>9964</v>
      </c>
      <c r="B4360" t="s">
        <v>19</v>
      </c>
      <c r="C4360">
        <v>55.990900000000003</v>
      </c>
      <c r="D4360">
        <v>75.515000000000001</v>
      </c>
      <c r="E4360">
        <v>61.627099999999999</v>
      </c>
      <c r="F4360">
        <v>61.476100000000002</v>
      </c>
      <c r="G4360">
        <v>61.345599999999997</v>
      </c>
      <c r="H4360">
        <v>54.418900000000001</v>
      </c>
      <c r="I4360">
        <v>54.308999999999997</v>
      </c>
      <c r="J4360">
        <v>54.192300000000003</v>
      </c>
      <c r="K4360">
        <v>47.320399999999999</v>
      </c>
      <c r="L4360">
        <v>47.224299999999999</v>
      </c>
      <c r="M4360">
        <v>47.1282</v>
      </c>
      <c r="N4360">
        <v>47.0321</v>
      </c>
      <c r="O4360">
        <v>47.052700000000002</v>
      </c>
      <c r="P4360">
        <v>47.066400000000002</v>
      </c>
      <c r="Q4360">
        <v>47.080199999999998</v>
      </c>
      <c r="R4360">
        <v>47.1008</v>
      </c>
      <c r="S4360">
        <v>47.1145</v>
      </c>
      <c r="T4360">
        <v>47.135100000000001</v>
      </c>
      <c r="U4360">
        <v>47.148800000000001</v>
      </c>
      <c r="V4360">
        <v>47.162500000000001</v>
      </c>
      <c r="W4360">
        <v>47.176299999999998</v>
      </c>
      <c r="X4360">
        <v>47.196899999999999</v>
      </c>
      <c r="Y4360">
        <v>47.210599999999999</v>
      </c>
      <c r="Z4360">
        <v>47.224299999999999</v>
      </c>
      <c r="AA4360">
        <v>47.238100000000003</v>
      </c>
      <c r="AB4360">
        <v>47.251800000000003</v>
      </c>
      <c r="AC4360">
        <v>47.265500000000003</v>
      </c>
      <c r="AD4360">
        <v>47.279299999999999</v>
      </c>
      <c r="AE4360">
        <v>47.292999999999999</v>
      </c>
      <c r="AF4360">
        <v>47.306699999999999</v>
      </c>
    </row>
    <row r="4361" spans="1:32">
      <c r="A4361" t="s">
        <v>9965</v>
      </c>
      <c r="B4361" t="s">
        <v>19</v>
      </c>
      <c r="C4361">
        <v>166.285</v>
      </c>
      <c r="D4361">
        <v>224.268</v>
      </c>
      <c r="E4361">
        <v>183.023</v>
      </c>
      <c r="F4361">
        <v>182.57499999999999</v>
      </c>
      <c r="G4361">
        <v>182.18700000000001</v>
      </c>
      <c r="H4361">
        <v>161.61600000000001</v>
      </c>
      <c r="I4361">
        <v>161.28899999999999</v>
      </c>
      <c r="J4361">
        <v>160.94300000000001</v>
      </c>
      <c r="K4361">
        <v>140.53399999999999</v>
      </c>
      <c r="L4361">
        <v>140.249</v>
      </c>
      <c r="M4361">
        <v>139.964</v>
      </c>
      <c r="N4361">
        <v>139.678</v>
      </c>
      <c r="O4361">
        <v>139.739</v>
      </c>
      <c r="P4361">
        <v>139.78</v>
      </c>
      <c r="Q4361">
        <v>139.821</v>
      </c>
      <c r="R4361">
        <v>139.88200000000001</v>
      </c>
      <c r="S4361">
        <v>139.923</v>
      </c>
      <c r="T4361">
        <v>139.98400000000001</v>
      </c>
      <c r="U4361">
        <v>140.02500000000001</v>
      </c>
      <c r="V4361">
        <v>140.066</v>
      </c>
      <c r="W4361">
        <v>140.10599999999999</v>
      </c>
      <c r="X4361">
        <v>140.167</v>
      </c>
      <c r="Y4361">
        <v>140.208</v>
      </c>
      <c r="Z4361">
        <v>140.249</v>
      </c>
      <c r="AA4361">
        <v>140.29</v>
      </c>
      <c r="AB4361">
        <v>140.33099999999999</v>
      </c>
      <c r="AC4361">
        <v>140.37100000000001</v>
      </c>
      <c r="AD4361">
        <v>140.41200000000001</v>
      </c>
      <c r="AE4361">
        <v>140.453</v>
      </c>
      <c r="AF4361">
        <v>140.494</v>
      </c>
    </row>
    <row r="4362" spans="1:32">
      <c r="A4362" t="s">
        <v>9966</v>
      </c>
      <c r="B4362" t="s">
        <v>19</v>
      </c>
      <c r="C4362">
        <v>11.785399999999999</v>
      </c>
      <c r="D4362">
        <v>15.895</v>
      </c>
      <c r="E4362">
        <v>12.9718</v>
      </c>
      <c r="F4362">
        <v>12.94</v>
      </c>
      <c r="G4362">
        <v>12.9125</v>
      </c>
      <c r="H4362">
        <v>11.454499999999999</v>
      </c>
      <c r="I4362">
        <v>11.4314</v>
      </c>
      <c r="J4362">
        <v>11.4068</v>
      </c>
      <c r="K4362">
        <v>9.9603800000000007</v>
      </c>
      <c r="L4362">
        <v>9.9401499999999992</v>
      </c>
      <c r="M4362">
        <v>9.9199199999999994</v>
      </c>
      <c r="N4362">
        <v>9.8996899999999997</v>
      </c>
      <c r="O4362">
        <v>9.9040300000000006</v>
      </c>
      <c r="P4362">
        <v>9.9069199999999995</v>
      </c>
      <c r="Q4362">
        <v>9.9098100000000002</v>
      </c>
      <c r="R4362">
        <v>9.9141399999999997</v>
      </c>
      <c r="S4362">
        <v>9.9170300000000005</v>
      </c>
      <c r="T4362">
        <v>9.9213699999999996</v>
      </c>
      <c r="U4362">
        <v>9.9242600000000003</v>
      </c>
      <c r="V4362">
        <v>9.9271499999999993</v>
      </c>
      <c r="W4362">
        <v>9.93004</v>
      </c>
      <c r="X4362">
        <v>9.9343699999999995</v>
      </c>
      <c r="Y4362">
        <v>9.9372600000000002</v>
      </c>
      <c r="Z4362">
        <v>9.9401499999999992</v>
      </c>
      <c r="AA4362">
        <v>9.9430399999999999</v>
      </c>
      <c r="AB4362">
        <v>9.9459300000000006</v>
      </c>
      <c r="AC4362">
        <v>9.9488199999999996</v>
      </c>
      <c r="AD4362">
        <v>9.9517100000000003</v>
      </c>
      <c r="AE4362">
        <v>9.9545999999999992</v>
      </c>
      <c r="AF4362">
        <v>9.95749</v>
      </c>
    </row>
    <row r="4363" spans="1:32">
      <c r="A4363" t="s">
        <v>9967</v>
      </c>
      <c r="B4363" t="s">
        <v>19</v>
      </c>
      <c r="C4363">
        <v>10.5702</v>
      </c>
      <c r="D4363">
        <v>14.256</v>
      </c>
      <c r="E4363">
        <v>11.6342</v>
      </c>
      <c r="F4363">
        <v>11.605700000000001</v>
      </c>
      <c r="G4363">
        <v>11.581099999999999</v>
      </c>
      <c r="H4363">
        <v>10.273400000000001</v>
      </c>
      <c r="I4363">
        <v>10.252700000000001</v>
      </c>
      <c r="J4363">
        <v>10.230600000000001</v>
      </c>
      <c r="K4363">
        <v>8.9333299999999998</v>
      </c>
      <c r="L4363">
        <v>8.9151799999999994</v>
      </c>
      <c r="M4363">
        <v>8.8970400000000005</v>
      </c>
      <c r="N4363">
        <v>8.8788999999999998</v>
      </c>
      <c r="O4363">
        <v>8.8827800000000003</v>
      </c>
      <c r="P4363">
        <v>8.8853799999999996</v>
      </c>
      <c r="Q4363">
        <v>8.8879699999999993</v>
      </c>
      <c r="R4363">
        <v>8.8918599999999994</v>
      </c>
      <c r="S4363">
        <v>8.8944500000000009</v>
      </c>
      <c r="T4363">
        <v>8.8983399999999993</v>
      </c>
      <c r="U4363">
        <v>8.9009300000000007</v>
      </c>
      <c r="V4363">
        <v>8.9035200000000003</v>
      </c>
      <c r="W4363">
        <v>8.90611</v>
      </c>
      <c r="X4363">
        <v>8.91</v>
      </c>
      <c r="Y4363">
        <v>8.9125899999999998</v>
      </c>
      <c r="Z4363">
        <v>8.9151799999999994</v>
      </c>
      <c r="AA4363">
        <v>8.9177800000000005</v>
      </c>
      <c r="AB4363">
        <v>8.9203700000000001</v>
      </c>
      <c r="AC4363">
        <v>8.9229599999999998</v>
      </c>
      <c r="AD4363">
        <v>8.9255499999999994</v>
      </c>
      <c r="AE4363">
        <v>8.9281400000000009</v>
      </c>
      <c r="AF4363">
        <v>8.9307400000000001</v>
      </c>
    </row>
    <row r="4364" spans="1:32">
      <c r="A4364" t="s">
        <v>9968</v>
      </c>
      <c r="B4364" t="s">
        <v>19</v>
      </c>
      <c r="C4364">
        <v>27.420500000000001</v>
      </c>
      <c r="D4364">
        <v>36.981999999999999</v>
      </c>
      <c r="E4364">
        <v>30.180700000000002</v>
      </c>
      <c r="F4364">
        <v>30.1067</v>
      </c>
      <c r="G4364">
        <v>30.0428</v>
      </c>
      <c r="H4364">
        <v>26.650600000000001</v>
      </c>
      <c r="I4364">
        <v>26.596800000000002</v>
      </c>
      <c r="J4364">
        <v>26.5396</v>
      </c>
      <c r="K4364">
        <v>23.174299999999999</v>
      </c>
      <c r="L4364">
        <v>23.127199999999998</v>
      </c>
      <c r="M4364">
        <v>23.080100000000002</v>
      </c>
      <c r="N4364">
        <v>23.033100000000001</v>
      </c>
      <c r="O4364">
        <v>23.043099999999999</v>
      </c>
      <c r="P4364">
        <v>23.049900000000001</v>
      </c>
      <c r="Q4364">
        <v>23.0566</v>
      </c>
      <c r="R4364">
        <v>23.066700000000001</v>
      </c>
      <c r="S4364">
        <v>23.073399999999999</v>
      </c>
      <c r="T4364">
        <v>23.083500000000001</v>
      </c>
      <c r="U4364">
        <v>23.090199999999999</v>
      </c>
      <c r="V4364">
        <v>23.096900000000002</v>
      </c>
      <c r="W4364">
        <v>23.1037</v>
      </c>
      <c r="X4364">
        <v>23.113700000000001</v>
      </c>
      <c r="Y4364">
        <v>23.1205</v>
      </c>
      <c r="Z4364">
        <v>23.127199999999998</v>
      </c>
      <c r="AA4364">
        <v>23.133900000000001</v>
      </c>
      <c r="AB4364">
        <v>23.140599999999999</v>
      </c>
      <c r="AC4364">
        <v>23.147400000000001</v>
      </c>
      <c r="AD4364">
        <v>23.1541</v>
      </c>
      <c r="AE4364">
        <v>23.160799999999998</v>
      </c>
      <c r="AF4364">
        <v>23.1675</v>
      </c>
    </row>
    <row r="4365" spans="1:32">
      <c r="A4365" t="s">
        <v>9969</v>
      </c>
      <c r="B4365" t="s">
        <v>19</v>
      </c>
      <c r="C4365">
        <v>2.7648799999999998</v>
      </c>
      <c r="D4365">
        <v>3.7290000000000001</v>
      </c>
      <c r="E4365">
        <v>3.0432000000000001</v>
      </c>
      <c r="F4365">
        <v>3.0357400000000001</v>
      </c>
      <c r="G4365">
        <v>3.0293000000000001</v>
      </c>
      <c r="H4365">
        <v>2.6872500000000001</v>
      </c>
      <c r="I4365">
        <v>2.6818300000000002</v>
      </c>
      <c r="J4365">
        <v>2.6760700000000002</v>
      </c>
      <c r="K4365">
        <v>2.3367300000000002</v>
      </c>
      <c r="L4365">
        <v>2.3319800000000002</v>
      </c>
      <c r="M4365">
        <v>2.3272300000000001</v>
      </c>
      <c r="N4365">
        <v>2.3224900000000002</v>
      </c>
      <c r="O4365">
        <v>2.3235100000000002</v>
      </c>
      <c r="P4365">
        <v>2.3241800000000001</v>
      </c>
      <c r="Q4365">
        <v>2.3248600000000001</v>
      </c>
      <c r="R4365">
        <v>2.3258800000000002</v>
      </c>
      <c r="S4365">
        <v>2.3265600000000002</v>
      </c>
      <c r="T4365">
        <v>2.3275700000000001</v>
      </c>
      <c r="U4365">
        <v>2.3282500000000002</v>
      </c>
      <c r="V4365">
        <v>2.3289300000000002</v>
      </c>
      <c r="W4365">
        <v>2.3296100000000002</v>
      </c>
      <c r="X4365">
        <v>2.3306200000000001</v>
      </c>
      <c r="Y4365">
        <v>2.3313000000000001</v>
      </c>
      <c r="Z4365">
        <v>2.3319800000000002</v>
      </c>
      <c r="AA4365">
        <v>2.3326600000000002</v>
      </c>
      <c r="AB4365">
        <v>2.3333400000000002</v>
      </c>
      <c r="AC4365">
        <v>2.3340100000000001</v>
      </c>
      <c r="AD4365">
        <v>2.3346900000000002</v>
      </c>
      <c r="AE4365">
        <v>2.3353700000000002</v>
      </c>
      <c r="AF4365">
        <v>2.3360500000000002</v>
      </c>
    </row>
    <row r="4366" spans="1:32">
      <c r="A4366" t="s">
        <v>9970</v>
      </c>
      <c r="B4366" t="s">
        <v>19</v>
      </c>
      <c r="C4366">
        <v>1.8187899999999999</v>
      </c>
      <c r="D4366">
        <v>2.4529999999999998</v>
      </c>
      <c r="E4366">
        <v>2.0018699999999998</v>
      </c>
      <c r="F4366">
        <v>1.9969600000000001</v>
      </c>
      <c r="G4366">
        <v>1.9927299999999999</v>
      </c>
      <c r="H4366">
        <v>1.76772</v>
      </c>
      <c r="I4366">
        <v>1.7641500000000001</v>
      </c>
      <c r="J4366">
        <v>1.7603599999999999</v>
      </c>
      <c r="K4366">
        <v>1.53714</v>
      </c>
      <c r="L4366">
        <v>1.5340199999999999</v>
      </c>
      <c r="M4366">
        <v>1.5308900000000001</v>
      </c>
      <c r="N4366">
        <v>1.5277700000000001</v>
      </c>
      <c r="O4366">
        <v>1.52844</v>
      </c>
      <c r="P4366">
        <v>1.5288900000000001</v>
      </c>
      <c r="Q4366">
        <v>1.5293300000000001</v>
      </c>
      <c r="R4366">
        <v>1.53</v>
      </c>
      <c r="S4366">
        <v>1.5304500000000001</v>
      </c>
      <c r="T4366">
        <v>1.53112</v>
      </c>
      <c r="U4366">
        <v>1.53156</v>
      </c>
      <c r="V4366">
        <v>1.5320100000000001</v>
      </c>
      <c r="W4366">
        <v>1.5324599999999999</v>
      </c>
      <c r="X4366">
        <v>1.53312</v>
      </c>
      <c r="Y4366">
        <v>1.5335700000000001</v>
      </c>
      <c r="Z4366">
        <v>1.5340199999999999</v>
      </c>
      <c r="AA4366">
        <v>1.5344599999999999</v>
      </c>
      <c r="AB4366">
        <v>1.53491</v>
      </c>
      <c r="AC4366">
        <v>1.53535</v>
      </c>
      <c r="AD4366">
        <v>1.5358000000000001</v>
      </c>
      <c r="AE4366">
        <v>1.5362499999999999</v>
      </c>
      <c r="AF4366">
        <v>1.5366899999999999</v>
      </c>
    </row>
    <row r="4367" spans="1:32">
      <c r="A4367" t="s">
        <v>9971</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9972</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9973</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9974</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9975</v>
      </c>
      <c r="B4371" t="s">
        <v>19</v>
      </c>
      <c r="C4371">
        <v>50.607700000000001</v>
      </c>
      <c r="D4371">
        <v>68.257000000000005</v>
      </c>
      <c r="E4371">
        <v>59.787599999999998</v>
      </c>
      <c r="F4371">
        <v>56.904000000000003</v>
      </c>
      <c r="G4371">
        <v>55.413499999999999</v>
      </c>
      <c r="H4371">
        <v>52.543999999999997</v>
      </c>
      <c r="I4371">
        <v>51.067399999999999</v>
      </c>
      <c r="J4371">
        <v>48.2117</v>
      </c>
      <c r="K4371">
        <v>46.749099999999999</v>
      </c>
      <c r="L4371">
        <v>45.2864</v>
      </c>
      <c r="M4371">
        <v>43.837699999999998</v>
      </c>
      <c r="N4371">
        <v>42.389000000000003</v>
      </c>
      <c r="O4371">
        <v>42.402900000000002</v>
      </c>
      <c r="P4371">
        <v>42.416899999999998</v>
      </c>
      <c r="Q4371">
        <v>41.051699999999997</v>
      </c>
      <c r="R4371">
        <v>41.065600000000003</v>
      </c>
      <c r="S4371">
        <v>41.079599999999999</v>
      </c>
      <c r="T4371">
        <v>41.093499999999999</v>
      </c>
      <c r="U4371">
        <v>41.107399999999998</v>
      </c>
      <c r="V4371">
        <v>41.107399999999998</v>
      </c>
      <c r="W4371">
        <v>41.121400000000001</v>
      </c>
      <c r="X4371">
        <v>41.135300000000001</v>
      </c>
      <c r="Y4371">
        <v>41.1492</v>
      </c>
      <c r="Z4371">
        <v>41.1631</v>
      </c>
      <c r="AA4371">
        <v>41.1631</v>
      </c>
      <c r="AB4371">
        <v>41.177100000000003</v>
      </c>
      <c r="AC4371">
        <v>41.191000000000003</v>
      </c>
      <c r="AD4371">
        <v>41.204900000000002</v>
      </c>
      <c r="AE4371">
        <v>41.204900000000002</v>
      </c>
      <c r="AF4371">
        <v>41.218899999999998</v>
      </c>
    </row>
    <row r="4372" spans="1:32">
      <c r="A4372" t="s">
        <v>9976</v>
      </c>
      <c r="B4372" t="s">
        <v>19</v>
      </c>
      <c r="C4372">
        <v>249.405</v>
      </c>
      <c r="D4372">
        <v>336.38499999999999</v>
      </c>
      <c r="E4372">
        <v>294.64600000000002</v>
      </c>
      <c r="F4372">
        <v>280.435</v>
      </c>
      <c r="G4372">
        <v>273.08999999999997</v>
      </c>
      <c r="H4372">
        <v>258.94799999999998</v>
      </c>
      <c r="I4372">
        <v>251.67099999999999</v>
      </c>
      <c r="J4372">
        <v>237.59800000000001</v>
      </c>
      <c r="K4372">
        <v>230.38900000000001</v>
      </c>
      <c r="L4372">
        <v>223.18100000000001</v>
      </c>
      <c r="M4372">
        <v>216.042</v>
      </c>
      <c r="N4372">
        <v>208.90199999999999</v>
      </c>
      <c r="O4372">
        <v>208.971</v>
      </c>
      <c r="P4372">
        <v>209.03899999999999</v>
      </c>
      <c r="Q4372">
        <v>202.31200000000001</v>
      </c>
      <c r="R4372">
        <v>202.38</v>
      </c>
      <c r="S4372">
        <v>202.44900000000001</v>
      </c>
      <c r="T4372">
        <v>202.517</v>
      </c>
      <c r="U4372">
        <v>202.58600000000001</v>
      </c>
      <c r="V4372">
        <v>202.58600000000001</v>
      </c>
      <c r="W4372">
        <v>202.655</v>
      </c>
      <c r="X4372">
        <v>202.72300000000001</v>
      </c>
      <c r="Y4372">
        <v>202.792</v>
      </c>
      <c r="Z4372">
        <v>202.86099999999999</v>
      </c>
      <c r="AA4372">
        <v>202.86099999999999</v>
      </c>
      <c r="AB4372">
        <v>202.929</v>
      </c>
      <c r="AC4372">
        <v>202.99799999999999</v>
      </c>
      <c r="AD4372">
        <v>203.06700000000001</v>
      </c>
      <c r="AE4372">
        <v>203.06700000000001</v>
      </c>
      <c r="AF4372">
        <v>203.13499999999999</v>
      </c>
    </row>
    <row r="4373" spans="1:32">
      <c r="A4373" t="s">
        <v>9977</v>
      </c>
      <c r="B4373" t="s">
        <v>19</v>
      </c>
      <c r="C4373">
        <v>740.69600000000003</v>
      </c>
      <c r="D4373">
        <v>999.01199999999994</v>
      </c>
      <c r="E4373">
        <v>875.053</v>
      </c>
      <c r="F4373">
        <v>832.85</v>
      </c>
      <c r="G4373">
        <v>811.03499999999997</v>
      </c>
      <c r="H4373">
        <v>769.03499999999997</v>
      </c>
      <c r="I4373">
        <v>747.42399999999998</v>
      </c>
      <c r="J4373">
        <v>705.62900000000002</v>
      </c>
      <c r="K4373">
        <v>684.221</v>
      </c>
      <c r="L4373">
        <v>662.81399999999996</v>
      </c>
      <c r="M4373">
        <v>641.61</v>
      </c>
      <c r="N4373">
        <v>620.40700000000004</v>
      </c>
      <c r="O4373">
        <v>620.61099999999999</v>
      </c>
      <c r="P4373">
        <v>620.81500000000005</v>
      </c>
      <c r="Q4373">
        <v>600.83399999999995</v>
      </c>
      <c r="R4373">
        <v>601.03800000000001</v>
      </c>
      <c r="S4373">
        <v>601.24199999999996</v>
      </c>
      <c r="T4373">
        <v>601.44600000000003</v>
      </c>
      <c r="U4373">
        <v>601.65</v>
      </c>
      <c r="V4373">
        <v>601.65</v>
      </c>
      <c r="W4373">
        <v>601.85400000000004</v>
      </c>
      <c r="X4373">
        <v>602.05799999999999</v>
      </c>
      <c r="Y4373">
        <v>602.26199999999994</v>
      </c>
      <c r="Z4373">
        <v>602.46500000000003</v>
      </c>
      <c r="AA4373">
        <v>602.46500000000003</v>
      </c>
      <c r="AB4373">
        <v>602.66899999999998</v>
      </c>
      <c r="AC4373">
        <v>602.87300000000005</v>
      </c>
      <c r="AD4373">
        <v>603.077</v>
      </c>
      <c r="AE4373">
        <v>603.077</v>
      </c>
      <c r="AF4373">
        <v>603.28099999999995</v>
      </c>
    </row>
    <row r="4374" spans="1:32">
      <c r="A4374" t="s">
        <v>9978</v>
      </c>
      <c r="B4374" t="s">
        <v>19</v>
      </c>
      <c r="C4374">
        <v>52.4968</v>
      </c>
      <c r="D4374">
        <v>70.805000000000007</v>
      </c>
      <c r="E4374">
        <v>62.019399999999997</v>
      </c>
      <c r="F4374">
        <v>59.028199999999998</v>
      </c>
      <c r="G4374">
        <v>57.482100000000003</v>
      </c>
      <c r="H4374">
        <v>54.505400000000002</v>
      </c>
      <c r="I4374">
        <v>52.973700000000001</v>
      </c>
      <c r="J4374">
        <v>50.011400000000002</v>
      </c>
      <c r="K4374">
        <v>48.494199999999999</v>
      </c>
      <c r="L4374">
        <v>46.976999999999997</v>
      </c>
      <c r="M4374">
        <v>45.4741</v>
      </c>
      <c r="N4374">
        <v>43.971400000000003</v>
      </c>
      <c r="O4374">
        <v>43.985799999999998</v>
      </c>
      <c r="P4374">
        <v>44.000300000000003</v>
      </c>
      <c r="Q4374">
        <v>42.584099999999999</v>
      </c>
      <c r="R4374">
        <v>42.598599999999998</v>
      </c>
      <c r="S4374">
        <v>42.613100000000003</v>
      </c>
      <c r="T4374">
        <v>42.627499999999998</v>
      </c>
      <c r="U4374">
        <v>42.642000000000003</v>
      </c>
      <c r="V4374">
        <v>42.642000000000003</v>
      </c>
      <c r="W4374">
        <v>42.656399999999998</v>
      </c>
      <c r="X4374">
        <v>42.6708</v>
      </c>
      <c r="Y4374">
        <v>42.685299999999998</v>
      </c>
      <c r="Z4374">
        <v>42.6997</v>
      </c>
      <c r="AA4374">
        <v>42.6997</v>
      </c>
      <c r="AB4374">
        <v>42.714199999999998</v>
      </c>
      <c r="AC4374">
        <v>42.728700000000003</v>
      </c>
      <c r="AD4374">
        <v>42.743099999999998</v>
      </c>
      <c r="AE4374">
        <v>42.743099999999998</v>
      </c>
      <c r="AF4374">
        <v>42.7575</v>
      </c>
    </row>
    <row r="4375" spans="1:32">
      <c r="A4375" t="s">
        <v>9979</v>
      </c>
      <c r="B4375" t="s">
        <v>19</v>
      </c>
      <c r="C4375">
        <v>47.0837</v>
      </c>
      <c r="D4375">
        <v>63.503999999999998</v>
      </c>
      <c r="E4375">
        <v>55.624299999999998</v>
      </c>
      <c r="F4375">
        <v>52.941600000000001</v>
      </c>
      <c r="G4375">
        <v>51.554900000000004</v>
      </c>
      <c r="H4375">
        <v>48.885100000000001</v>
      </c>
      <c r="I4375">
        <v>47.511400000000002</v>
      </c>
      <c r="J4375">
        <v>44.854599999999998</v>
      </c>
      <c r="K4375">
        <v>43.4938</v>
      </c>
      <c r="L4375">
        <v>42.133000000000003</v>
      </c>
      <c r="M4375">
        <v>40.7851</v>
      </c>
      <c r="N4375">
        <v>39.4373</v>
      </c>
      <c r="O4375">
        <v>39.450200000000002</v>
      </c>
      <c r="P4375">
        <v>39.463200000000001</v>
      </c>
      <c r="Q4375">
        <v>38.193100000000001</v>
      </c>
      <c r="R4375">
        <v>38.206099999999999</v>
      </c>
      <c r="S4375">
        <v>38.219000000000001</v>
      </c>
      <c r="T4375">
        <v>38.231999999999999</v>
      </c>
      <c r="U4375">
        <v>38.244999999999997</v>
      </c>
      <c r="V4375">
        <v>38.244999999999997</v>
      </c>
      <c r="W4375">
        <v>38.257899999999999</v>
      </c>
      <c r="X4375">
        <v>38.270899999999997</v>
      </c>
      <c r="Y4375">
        <v>38.283799999999999</v>
      </c>
      <c r="Z4375">
        <v>38.296799999999998</v>
      </c>
      <c r="AA4375">
        <v>38.296799999999998</v>
      </c>
      <c r="AB4375">
        <v>38.309800000000003</v>
      </c>
      <c r="AC4375">
        <v>38.322699999999998</v>
      </c>
      <c r="AD4375">
        <v>38.335700000000003</v>
      </c>
      <c r="AE4375">
        <v>38.335700000000003</v>
      </c>
      <c r="AF4375">
        <v>38.348599999999998</v>
      </c>
    </row>
    <row r="4376" spans="1:32">
      <c r="A4376" t="s">
        <v>9980</v>
      </c>
      <c r="B4376" t="s">
        <v>19</v>
      </c>
      <c r="C4376">
        <v>122.14100000000001</v>
      </c>
      <c r="D4376">
        <v>164.738</v>
      </c>
      <c r="E4376">
        <v>144.297</v>
      </c>
      <c r="F4376">
        <v>137.33799999999999</v>
      </c>
      <c r="G4376">
        <v>133.74</v>
      </c>
      <c r="H4376">
        <v>126.815</v>
      </c>
      <c r="I4376">
        <v>123.251</v>
      </c>
      <c r="J4376">
        <v>116.35899999999999</v>
      </c>
      <c r="K4376">
        <v>112.82899999999999</v>
      </c>
      <c r="L4376">
        <v>109.29900000000001</v>
      </c>
      <c r="M4376">
        <v>105.80200000000001</v>
      </c>
      <c r="N4376">
        <v>102.306</v>
      </c>
      <c r="O4376">
        <v>102.339</v>
      </c>
      <c r="P4376">
        <v>102.373</v>
      </c>
      <c r="Q4376">
        <v>99.078100000000006</v>
      </c>
      <c r="R4376">
        <v>99.111800000000002</v>
      </c>
      <c r="S4376">
        <v>99.145399999999995</v>
      </c>
      <c r="T4376">
        <v>99.179000000000002</v>
      </c>
      <c r="U4376">
        <v>99.212599999999995</v>
      </c>
      <c r="V4376">
        <v>99.212599999999995</v>
      </c>
      <c r="W4376">
        <v>99.246200000000002</v>
      </c>
      <c r="X4376">
        <v>99.279899999999998</v>
      </c>
      <c r="Y4376">
        <v>99.313500000000005</v>
      </c>
      <c r="Z4376">
        <v>99.347099999999998</v>
      </c>
      <c r="AA4376">
        <v>99.347099999999998</v>
      </c>
      <c r="AB4376">
        <v>99.380700000000004</v>
      </c>
      <c r="AC4376">
        <v>99.414299999999997</v>
      </c>
      <c r="AD4376">
        <v>99.447999999999993</v>
      </c>
      <c r="AE4376">
        <v>99.447999999999993</v>
      </c>
      <c r="AF4376">
        <v>99.4816</v>
      </c>
    </row>
    <row r="4377" spans="1:32">
      <c r="A4377" t="s">
        <v>9981</v>
      </c>
      <c r="B4377" t="s">
        <v>19</v>
      </c>
      <c r="C4377">
        <v>12.315899999999999</v>
      </c>
      <c r="D4377">
        <v>16.611000000000001</v>
      </c>
      <c r="E4377">
        <v>14.549899999999999</v>
      </c>
      <c r="F4377">
        <v>13.848100000000001</v>
      </c>
      <c r="G4377">
        <v>13.4854</v>
      </c>
      <c r="H4377">
        <v>12.787100000000001</v>
      </c>
      <c r="I4377">
        <v>12.4277</v>
      </c>
      <c r="J4377">
        <v>11.732799999999999</v>
      </c>
      <c r="K4377">
        <v>11.376799999999999</v>
      </c>
      <c r="L4377">
        <v>11.020899999999999</v>
      </c>
      <c r="M4377">
        <v>10.6683</v>
      </c>
      <c r="N4377">
        <v>10.315799999999999</v>
      </c>
      <c r="O4377">
        <v>10.3192</v>
      </c>
      <c r="P4377">
        <v>10.3225</v>
      </c>
      <c r="Q4377">
        <v>9.9903300000000002</v>
      </c>
      <c r="R4377">
        <v>9.9937199999999997</v>
      </c>
      <c r="S4377">
        <v>9.9971099999999993</v>
      </c>
      <c r="T4377">
        <v>10.000500000000001</v>
      </c>
      <c r="U4377">
        <v>10.0039</v>
      </c>
      <c r="V4377">
        <v>10.0039</v>
      </c>
      <c r="W4377">
        <v>10.007300000000001</v>
      </c>
      <c r="X4377">
        <v>10.0107</v>
      </c>
      <c r="Y4377">
        <v>10.014099999999999</v>
      </c>
      <c r="Z4377">
        <v>10.0174</v>
      </c>
      <c r="AA4377">
        <v>10.0174</v>
      </c>
      <c r="AB4377">
        <v>10.020799999999999</v>
      </c>
      <c r="AC4377">
        <v>10.0242</v>
      </c>
      <c r="AD4377">
        <v>10.0276</v>
      </c>
      <c r="AE4377">
        <v>10.0276</v>
      </c>
      <c r="AF4377">
        <v>10.031000000000001</v>
      </c>
    </row>
    <row r="4378" spans="1:32">
      <c r="A4378" t="s">
        <v>9982</v>
      </c>
      <c r="B4378" t="s">
        <v>19</v>
      </c>
      <c r="C4378">
        <v>8.1015899999999998</v>
      </c>
      <c r="D4378">
        <v>10.927</v>
      </c>
      <c r="E4378">
        <v>9.5711600000000008</v>
      </c>
      <c r="F4378">
        <v>9.1095500000000005</v>
      </c>
      <c r="G4378">
        <v>8.8709399999999992</v>
      </c>
      <c r="H4378">
        <v>8.4115599999999997</v>
      </c>
      <c r="I4378">
        <v>8.1751799999999992</v>
      </c>
      <c r="J4378">
        <v>7.7180299999999997</v>
      </c>
      <c r="K4378">
        <v>7.4838800000000001</v>
      </c>
      <c r="L4378">
        <v>7.2497299999999996</v>
      </c>
      <c r="M4378">
        <v>7.0178099999999999</v>
      </c>
      <c r="N4378">
        <v>6.7858900000000002</v>
      </c>
      <c r="O4378">
        <v>6.7881200000000002</v>
      </c>
      <c r="P4378">
        <v>6.7903500000000001</v>
      </c>
      <c r="Q4378">
        <v>6.5718100000000002</v>
      </c>
      <c r="R4378">
        <v>6.5740400000000001</v>
      </c>
      <c r="S4378">
        <v>6.5762700000000001</v>
      </c>
      <c r="T4378">
        <v>6.5785</v>
      </c>
      <c r="U4378">
        <v>6.58073</v>
      </c>
      <c r="V4378">
        <v>6.58073</v>
      </c>
      <c r="W4378">
        <v>6.5829599999999999</v>
      </c>
      <c r="X4378">
        <v>6.5851899999999999</v>
      </c>
      <c r="Y4378">
        <v>6.5874199999999998</v>
      </c>
      <c r="Z4378">
        <v>6.5896499999999998</v>
      </c>
      <c r="AA4378">
        <v>6.5896499999999998</v>
      </c>
      <c r="AB4378">
        <v>6.5918799999999997</v>
      </c>
      <c r="AC4378">
        <v>6.5941099999999997</v>
      </c>
      <c r="AD4378">
        <v>6.5963399999999996</v>
      </c>
      <c r="AE4378">
        <v>6.5963399999999996</v>
      </c>
      <c r="AF4378">
        <v>6.5985699999999996</v>
      </c>
    </row>
    <row r="4379" spans="1:32">
      <c r="A4379" t="s">
        <v>9983</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9984</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9985</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9986</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9987</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9988</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9989</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9990</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9991</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9992</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9993</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9994</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9995</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9996</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9997</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9998</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9999</v>
      </c>
      <c r="B4395" t="s">
        <v>19</v>
      </c>
      <c r="C4395">
        <v>1891.69</v>
      </c>
      <c r="D4395">
        <v>2551.98</v>
      </c>
      <c r="E4395">
        <v>2220.44</v>
      </c>
      <c r="F4395">
        <v>2129.9</v>
      </c>
      <c r="G4395">
        <v>2042.14</v>
      </c>
      <c r="H4395">
        <v>1957.17</v>
      </c>
      <c r="I4395">
        <v>1877.76</v>
      </c>
      <c r="J4395">
        <v>1803.94</v>
      </c>
      <c r="K4395">
        <v>1737.07</v>
      </c>
      <c r="L4395">
        <v>1677.17</v>
      </c>
      <c r="M4395">
        <v>1627.02</v>
      </c>
      <c r="N4395">
        <v>1586.63</v>
      </c>
      <c r="O4395">
        <v>1560.16</v>
      </c>
      <c r="P4395">
        <v>1544.84</v>
      </c>
      <c r="Q4395">
        <v>1539.27</v>
      </c>
      <c r="R4395">
        <v>1540.66</v>
      </c>
      <c r="S4395">
        <v>1540.66</v>
      </c>
      <c r="T4395">
        <v>1542.05</v>
      </c>
      <c r="U4395">
        <v>1542.05</v>
      </c>
      <c r="V4395">
        <v>1542.05</v>
      </c>
      <c r="W4395">
        <v>1543.44</v>
      </c>
      <c r="X4395">
        <v>1543.44</v>
      </c>
      <c r="Y4395">
        <v>1544.84</v>
      </c>
      <c r="Z4395">
        <v>1544.84</v>
      </c>
      <c r="AA4395">
        <v>1544.84</v>
      </c>
      <c r="AB4395">
        <v>1546.23</v>
      </c>
      <c r="AC4395">
        <v>1546.23</v>
      </c>
      <c r="AD4395">
        <v>1546.23</v>
      </c>
      <c r="AE4395">
        <v>1547.62</v>
      </c>
      <c r="AF4395">
        <v>1547.62</v>
      </c>
    </row>
    <row r="4396" spans="1:32">
      <c r="A4396" t="s">
        <v>10000</v>
      </c>
      <c r="B4396" t="s">
        <v>19</v>
      </c>
      <c r="C4396">
        <v>9322.67</v>
      </c>
      <c r="D4396">
        <v>12576.7</v>
      </c>
      <c r="E4396">
        <v>10942.8</v>
      </c>
      <c r="F4396">
        <v>10496.6</v>
      </c>
      <c r="G4396">
        <v>10064.1</v>
      </c>
      <c r="H4396">
        <v>9645.33</v>
      </c>
      <c r="I4396">
        <v>9254.02</v>
      </c>
      <c r="J4396">
        <v>8890.18</v>
      </c>
      <c r="K4396">
        <v>8560.66</v>
      </c>
      <c r="L4396">
        <v>8265.4599999999991</v>
      </c>
      <c r="M4396">
        <v>8018.32</v>
      </c>
      <c r="N4396">
        <v>7819.24</v>
      </c>
      <c r="O4396">
        <v>7688.8</v>
      </c>
      <c r="P4396">
        <v>7613.29</v>
      </c>
      <c r="Q4396">
        <v>7585.83</v>
      </c>
      <c r="R4396">
        <v>7592.69</v>
      </c>
      <c r="S4396">
        <v>7592.69</v>
      </c>
      <c r="T4396">
        <v>7599.56</v>
      </c>
      <c r="U4396">
        <v>7599.56</v>
      </c>
      <c r="V4396">
        <v>7599.56</v>
      </c>
      <c r="W4396">
        <v>7606.42</v>
      </c>
      <c r="X4396">
        <v>7606.42</v>
      </c>
      <c r="Y4396">
        <v>7613.29</v>
      </c>
      <c r="Z4396">
        <v>7613.29</v>
      </c>
      <c r="AA4396">
        <v>7613.29</v>
      </c>
      <c r="AB4396">
        <v>7620.15</v>
      </c>
      <c r="AC4396">
        <v>7620.15</v>
      </c>
      <c r="AD4396">
        <v>7620.15</v>
      </c>
      <c r="AE4396">
        <v>7627.02</v>
      </c>
      <c r="AF4396">
        <v>7627.02</v>
      </c>
    </row>
    <row r="4397" spans="1:32">
      <c r="A4397" t="s">
        <v>10001</v>
      </c>
      <c r="B4397" t="s">
        <v>19</v>
      </c>
      <c r="C4397">
        <v>27686.9</v>
      </c>
      <c r="D4397">
        <v>37350.800000000003</v>
      </c>
      <c r="E4397">
        <v>32498.5</v>
      </c>
      <c r="F4397">
        <v>31173.3</v>
      </c>
      <c r="G4397">
        <v>29888.799999999999</v>
      </c>
      <c r="H4397">
        <v>28645.1</v>
      </c>
      <c r="I4397">
        <v>27483</v>
      </c>
      <c r="J4397">
        <v>26402.5</v>
      </c>
      <c r="K4397">
        <v>25423.8</v>
      </c>
      <c r="L4397">
        <v>24547.200000000001</v>
      </c>
      <c r="M4397">
        <v>23813.200000000001</v>
      </c>
      <c r="N4397">
        <v>23221.9</v>
      </c>
      <c r="O4397">
        <v>22834.6</v>
      </c>
      <c r="P4397">
        <v>22610.3</v>
      </c>
      <c r="Q4397">
        <v>22528.7</v>
      </c>
      <c r="R4397">
        <v>22549.1</v>
      </c>
      <c r="S4397">
        <v>22549.1</v>
      </c>
      <c r="T4397">
        <v>22569.5</v>
      </c>
      <c r="U4397">
        <v>22569.5</v>
      </c>
      <c r="V4397">
        <v>22569.5</v>
      </c>
      <c r="W4397">
        <v>22589.9</v>
      </c>
      <c r="X4397">
        <v>22589.9</v>
      </c>
      <c r="Y4397">
        <v>22610.3</v>
      </c>
      <c r="Z4397">
        <v>22610.3</v>
      </c>
      <c r="AA4397">
        <v>22610.3</v>
      </c>
      <c r="AB4397">
        <v>22630.7</v>
      </c>
      <c r="AC4397">
        <v>22630.7</v>
      </c>
      <c r="AD4397">
        <v>22630.7</v>
      </c>
      <c r="AE4397">
        <v>22651.1</v>
      </c>
      <c r="AF4397">
        <v>22651.1</v>
      </c>
    </row>
    <row r="4398" spans="1:32">
      <c r="A4398" t="s">
        <v>10002</v>
      </c>
      <c r="B4398" t="s">
        <v>19</v>
      </c>
      <c r="C4398">
        <v>1962.31</v>
      </c>
      <c r="D4398">
        <v>2647.24</v>
      </c>
      <c r="E4398">
        <v>2303.33</v>
      </c>
      <c r="F4398">
        <v>2209.41</v>
      </c>
      <c r="G4398">
        <v>2118.37</v>
      </c>
      <c r="H4398">
        <v>2030.23</v>
      </c>
      <c r="I4398">
        <v>1947.86</v>
      </c>
      <c r="J4398">
        <v>1871.28</v>
      </c>
      <c r="K4398">
        <v>1801.92</v>
      </c>
      <c r="L4398">
        <v>1739.78</v>
      </c>
      <c r="M4398">
        <v>1687.76</v>
      </c>
      <c r="N4398">
        <v>1645.86</v>
      </c>
      <c r="O4398">
        <v>1618.4</v>
      </c>
      <c r="P4398">
        <v>1602.51</v>
      </c>
      <c r="Q4398">
        <v>1596.73</v>
      </c>
      <c r="R4398">
        <v>1598.17</v>
      </c>
      <c r="S4398">
        <v>1598.17</v>
      </c>
      <c r="T4398">
        <v>1599.62</v>
      </c>
      <c r="U4398">
        <v>1599.62</v>
      </c>
      <c r="V4398">
        <v>1599.62</v>
      </c>
      <c r="W4398">
        <v>1601.06</v>
      </c>
      <c r="X4398">
        <v>1601.06</v>
      </c>
      <c r="Y4398">
        <v>1602.51</v>
      </c>
      <c r="Z4398">
        <v>1602.51</v>
      </c>
      <c r="AA4398">
        <v>1602.51</v>
      </c>
      <c r="AB4398">
        <v>1603.95</v>
      </c>
      <c r="AC4398">
        <v>1603.95</v>
      </c>
      <c r="AD4398">
        <v>1603.95</v>
      </c>
      <c r="AE4398">
        <v>1605.4</v>
      </c>
      <c r="AF4398">
        <v>1605.4</v>
      </c>
    </row>
    <row r="4399" spans="1:32">
      <c r="A4399" t="s">
        <v>10003</v>
      </c>
      <c r="B4399" t="s">
        <v>19</v>
      </c>
      <c r="C4399">
        <v>1759.97</v>
      </c>
      <c r="D4399">
        <v>2374.27</v>
      </c>
      <c r="E4399">
        <v>2065.8200000000002</v>
      </c>
      <c r="F4399">
        <v>1981.58</v>
      </c>
      <c r="G4399">
        <v>1899.94</v>
      </c>
      <c r="H4399">
        <v>1820.88</v>
      </c>
      <c r="I4399">
        <v>1747.01</v>
      </c>
      <c r="J4399">
        <v>1678.32</v>
      </c>
      <c r="K4399">
        <v>1616.11</v>
      </c>
      <c r="L4399">
        <v>1560.38</v>
      </c>
      <c r="M4399">
        <v>1513.73</v>
      </c>
      <c r="N4399">
        <v>1476.14</v>
      </c>
      <c r="O4399">
        <v>1451.52</v>
      </c>
      <c r="P4399">
        <v>1437.26</v>
      </c>
      <c r="Q4399">
        <v>1432.08</v>
      </c>
      <c r="R4399">
        <v>1433.38</v>
      </c>
      <c r="S4399">
        <v>1433.38</v>
      </c>
      <c r="T4399">
        <v>1434.67</v>
      </c>
      <c r="U4399">
        <v>1434.67</v>
      </c>
      <c r="V4399">
        <v>1434.67</v>
      </c>
      <c r="W4399">
        <v>1435.97</v>
      </c>
      <c r="X4399">
        <v>1435.97</v>
      </c>
      <c r="Y4399">
        <v>1437.26</v>
      </c>
      <c r="Z4399">
        <v>1437.26</v>
      </c>
      <c r="AA4399">
        <v>1437.26</v>
      </c>
      <c r="AB4399">
        <v>1438.56</v>
      </c>
      <c r="AC4399">
        <v>1438.56</v>
      </c>
      <c r="AD4399">
        <v>1438.56</v>
      </c>
      <c r="AE4399">
        <v>1439.86</v>
      </c>
      <c r="AF4399">
        <v>1439.86</v>
      </c>
    </row>
    <row r="4400" spans="1:32">
      <c r="A4400" t="s">
        <v>10004</v>
      </c>
      <c r="B4400" t="s">
        <v>19</v>
      </c>
      <c r="C4400">
        <v>4565.6000000000004</v>
      </c>
      <c r="D4400">
        <v>6159.18</v>
      </c>
      <c r="E4400">
        <v>5359.03</v>
      </c>
      <c r="F4400">
        <v>5140.5</v>
      </c>
      <c r="G4400">
        <v>4928.6899999999996</v>
      </c>
      <c r="H4400">
        <v>4723.6099999999997</v>
      </c>
      <c r="I4400">
        <v>4531.9799999999996</v>
      </c>
      <c r="J4400">
        <v>4353.79</v>
      </c>
      <c r="K4400">
        <v>4192.41</v>
      </c>
      <c r="L4400">
        <v>4047.85</v>
      </c>
      <c r="M4400">
        <v>3926.82</v>
      </c>
      <c r="N4400">
        <v>3829.32</v>
      </c>
      <c r="O4400">
        <v>3765.44</v>
      </c>
      <c r="P4400">
        <v>3728.46</v>
      </c>
      <c r="Q4400">
        <v>3715.01</v>
      </c>
      <c r="R4400">
        <v>3718.37</v>
      </c>
      <c r="S4400">
        <v>3718.37</v>
      </c>
      <c r="T4400">
        <v>3721.73</v>
      </c>
      <c r="U4400">
        <v>3721.73</v>
      </c>
      <c r="V4400">
        <v>3721.73</v>
      </c>
      <c r="W4400">
        <v>3725.1</v>
      </c>
      <c r="X4400">
        <v>3725.1</v>
      </c>
      <c r="Y4400">
        <v>3728.46</v>
      </c>
      <c r="Z4400">
        <v>3728.46</v>
      </c>
      <c r="AA4400">
        <v>3728.46</v>
      </c>
      <c r="AB4400">
        <v>3731.82</v>
      </c>
      <c r="AC4400">
        <v>3731.82</v>
      </c>
      <c r="AD4400">
        <v>3731.82</v>
      </c>
      <c r="AE4400">
        <v>3735.18</v>
      </c>
      <c r="AF4400">
        <v>3735.18</v>
      </c>
    </row>
    <row r="4401" spans="1:32">
      <c r="A4401" t="s">
        <v>10005</v>
      </c>
      <c r="B4401" t="s">
        <v>19</v>
      </c>
      <c r="C4401">
        <v>460.36200000000002</v>
      </c>
      <c r="D4401">
        <v>621.048</v>
      </c>
      <c r="E4401">
        <v>540.36599999999999</v>
      </c>
      <c r="F4401">
        <v>518.33100000000002</v>
      </c>
      <c r="G4401">
        <v>496.97399999999999</v>
      </c>
      <c r="H4401">
        <v>476.29500000000002</v>
      </c>
      <c r="I4401">
        <v>456.97199999999998</v>
      </c>
      <c r="J4401">
        <v>439.005</v>
      </c>
      <c r="K4401">
        <v>422.733</v>
      </c>
      <c r="L4401">
        <v>408.15600000000001</v>
      </c>
      <c r="M4401">
        <v>395.952</v>
      </c>
      <c r="N4401">
        <v>386.12099999999998</v>
      </c>
      <c r="O4401">
        <v>379.68</v>
      </c>
      <c r="P4401">
        <v>375.95100000000002</v>
      </c>
      <c r="Q4401">
        <v>374.59500000000003</v>
      </c>
      <c r="R4401">
        <v>374.93400000000003</v>
      </c>
      <c r="S4401">
        <v>374.93400000000003</v>
      </c>
      <c r="T4401">
        <v>375.27300000000002</v>
      </c>
      <c r="U4401">
        <v>375.27300000000002</v>
      </c>
      <c r="V4401">
        <v>375.27300000000002</v>
      </c>
      <c r="W4401">
        <v>375.61200000000002</v>
      </c>
      <c r="X4401">
        <v>375.61200000000002</v>
      </c>
      <c r="Y4401">
        <v>375.95100000000002</v>
      </c>
      <c r="Z4401">
        <v>375.95100000000002</v>
      </c>
      <c r="AA4401">
        <v>375.95100000000002</v>
      </c>
      <c r="AB4401">
        <v>376.29</v>
      </c>
      <c r="AC4401">
        <v>376.29</v>
      </c>
      <c r="AD4401">
        <v>376.29</v>
      </c>
      <c r="AE4401">
        <v>376.62900000000002</v>
      </c>
      <c r="AF4401">
        <v>376.62900000000002</v>
      </c>
    </row>
    <row r="4402" spans="1:32">
      <c r="A4402" t="s">
        <v>10006</v>
      </c>
      <c r="B4402" t="s">
        <v>19</v>
      </c>
      <c r="C4402">
        <v>302.834</v>
      </c>
      <c r="D4402">
        <v>408.536</v>
      </c>
      <c r="E4402">
        <v>355.46199999999999</v>
      </c>
      <c r="F4402">
        <v>340.96699999999998</v>
      </c>
      <c r="G4402">
        <v>326.91800000000001</v>
      </c>
      <c r="H4402">
        <v>313.315</v>
      </c>
      <c r="I4402">
        <v>300.60399999999998</v>
      </c>
      <c r="J4402">
        <v>288.78500000000003</v>
      </c>
      <c r="K4402">
        <v>278.08100000000002</v>
      </c>
      <c r="L4402">
        <v>268.49200000000002</v>
      </c>
      <c r="M4402">
        <v>260.464</v>
      </c>
      <c r="N4402">
        <v>253.99700000000001</v>
      </c>
      <c r="O4402">
        <v>249.76</v>
      </c>
      <c r="P4402">
        <v>247.30699999999999</v>
      </c>
      <c r="Q4402">
        <v>246.41499999999999</v>
      </c>
      <c r="R4402">
        <v>246.63800000000001</v>
      </c>
      <c r="S4402">
        <v>246.63800000000001</v>
      </c>
      <c r="T4402">
        <v>246.86099999999999</v>
      </c>
      <c r="U4402">
        <v>246.86099999999999</v>
      </c>
      <c r="V4402">
        <v>246.86099999999999</v>
      </c>
      <c r="W4402">
        <v>247.084</v>
      </c>
      <c r="X4402">
        <v>247.084</v>
      </c>
      <c r="Y4402">
        <v>247.30699999999999</v>
      </c>
      <c r="Z4402">
        <v>247.30699999999999</v>
      </c>
      <c r="AA4402">
        <v>247.30699999999999</v>
      </c>
      <c r="AB4402">
        <v>247.53</v>
      </c>
      <c r="AC4402">
        <v>247.53</v>
      </c>
      <c r="AD4402">
        <v>247.53</v>
      </c>
      <c r="AE4402">
        <v>247.75299999999999</v>
      </c>
      <c r="AF4402">
        <v>247.75299999999999</v>
      </c>
    </row>
    <row r="4403" spans="1:32">
      <c r="A4403" t="s">
        <v>10007</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10008</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10009</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10010</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10011</v>
      </c>
      <c r="B4407" t="s">
        <v>19</v>
      </c>
      <c r="C4407" s="2">
        <v>2472580</v>
      </c>
      <c r="D4407" s="2">
        <v>3334840</v>
      </c>
      <c r="E4407" s="2">
        <v>5095590</v>
      </c>
      <c r="F4407" s="2">
        <v>2532470</v>
      </c>
      <c r="G4407" s="2">
        <v>1787220</v>
      </c>
      <c r="H4407" s="2">
        <v>1146300</v>
      </c>
      <c r="I4407">
        <v>827999</v>
      </c>
      <c r="J4407">
        <v>651228</v>
      </c>
      <c r="K4407">
        <v>628243</v>
      </c>
      <c r="L4407">
        <v>624621</v>
      </c>
      <c r="M4407">
        <v>638133</v>
      </c>
      <c r="N4407">
        <v>664600</v>
      </c>
      <c r="O4407">
        <v>705833</v>
      </c>
      <c r="P4407">
        <v>738708</v>
      </c>
      <c r="Q4407">
        <v>768797</v>
      </c>
      <c r="R4407">
        <v>780080</v>
      </c>
      <c r="S4407">
        <v>793174</v>
      </c>
      <c r="T4407">
        <v>832318</v>
      </c>
      <c r="U4407">
        <v>819502</v>
      </c>
      <c r="V4407">
        <v>862267</v>
      </c>
      <c r="W4407">
        <v>891659</v>
      </c>
      <c r="X4407">
        <v>905171</v>
      </c>
      <c r="Y4407">
        <v>893331</v>
      </c>
      <c r="Z4407">
        <v>891799</v>
      </c>
      <c r="AA4407">
        <v>893888</v>
      </c>
      <c r="AB4407">
        <v>887759</v>
      </c>
      <c r="AC4407">
        <v>888177</v>
      </c>
      <c r="AD4407">
        <v>882466</v>
      </c>
      <c r="AE4407">
        <v>866585</v>
      </c>
      <c r="AF4407">
        <v>867839</v>
      </c>
    </row>
    <row r="4408" spans="1:32">
      <c r="A4408" t="s">
        <v>10012</v>
      </c>
      <c r="B4408" t="s">
        <v>19</v>
      </c>
      <c r="C4408" s="2">
        <v>12185400</v>
      </c>
      <c r="D4408" s="2">
        <v>16434800</v>
      </c>
      <c r="E4408" s="2">
        <v>25112200</v>
      </c>
      <c r="F4408" s="2">
        <v>12480600</v>
      </c>
      <c r="G4408" s="2">
        <v>8807800</v>
      </c>
      <c r="H4408" s="2">
        <v>5649210</v>
      </c>
      <c r="I4408" s="2">
        <v>4080560</v>
      </c>
      <c r="J4408" s="2">
        <v>3209390</v>
      </c>
      <c r="K4408" s="2">
        <v>3096120</v>
      </c>
      <c r="L4408" s="2">
        <v>3078270</v>
      </c>
      <c r="M4408" s="2">
        <v>3144860</v>
      </c>
      <c r="N4408" s="2">
        <v>3275290</v>
      </c>
      <c r="O4408" s="2">
        <v>3478500</v>
      </c>
      <c r="P4408" s="2">
        <v>3640510</v>
      </c>
      <c r="Q4408" s="2">
        <v>3788790</v>
      </c>
      <c r="R4408" s="2">
        <v>3844400</v>
      </c>
      <c r="S4408" s="2">
        <v>3908930</v>
      </c>
      <c r="T4408" s="2">
        <v>4101840</v>
      </c>
      <c r="U4408" s="2">
        <v>4038680</v>
      </c>
      <c r="V4408" s="2">
        <v>4249440</v>
      </c>
      <c r="W4408" s="2">
        <v>4394290</v>
      </c>
      <c r="X4408" s="2">
        <v>4460880</v>
      </c>
      <c r="Y4408" s="2">
        <v>4402520</v>
      </c>
      <c r="Z4408" s="2">
        <v>4394970</v>
      </c>
      <c r="AA4408" s="2">
        <v>4405270</v>
      </c>
      <c r="AB4408" s="2">
        <v>4375060</v>
      </c>
      <c r="AC4408" s="2">
        <v>4377120</v>
      </c>
      <c r="AD4408" s="2">
        <v>4348980</v>
      </c>
      <c r="AE4408" s="2">
        <v>4270720</v>
      </c>
      <c r="AF4408" s="2">
        <v>4276900</v>
      </c>
    </row>
    <row r="4409" spans="1:32">
      <c r="A4409" t="s">
        <v>10013</v>
      </c>
      <c r="B4409" t="s">
        <v>19</v>
      </c>
      <c r="C4409" s="2">
        <v>36188700</v>
      </c>
      <c r="D4409" s="2">
        <v>48808900</v>
      </c>
      <c r="E4409" s="2">
        <v>74579300</v>
      </c>
      <c r="F4409" s="2">
        <v>37065400</v>
      </c>
      <c r="G4409" s="2">
        <v>26157800</v>
      </c>
      <c r="H4409" s="2">
        <v>16777300</v>
      </c>
      <c r="I4409" s="2">
        <v>12118600</v>
      </c>
      <c r="J4409" s="2">
        <v>9531390</v>
      </c>
      <c r="K4409" s="2">
        <v>9194990</v>
      </c>
      <c r="L4409" s="2">
        <v>9141980</v>
      </c>
      <c r="M4409" s="2">
        <v>9339740</v>
      </c>
      <c r="N4409" s="2">
        <v>9727110</v>
      </c>
      <c r="O4409" s="2">
        <v>10330600</v>
      </c>
      <c r="P4409" s="2">
        <v>10811800</v>
      </c>
      <c r="Q4409" s="2">
        <v>11252100</v>
      </c>
      <c r="R4409" s="2">
        <v>11417300</v>
      </c>
      <c r="S4409" s="2">
        <v>11608900</v>
      </c>
      <c r="T4409" s="2">
        <v>12181800</v>
      </c>
      <c r="U4409" s="2">
        <v>11994300</v>
      </c>
      <c r="V4409" s="2">
        <v>12620200</v>
      </c>
      <c r="W4409" s="2">
        <v>13050400</v>
      </c>
      <c r="X4409" s="2">
        <v>13248100</v>
      </c>
      <c r="Y4409" s="2">
        <v>13074800</v>
      </c>
      <c r="Z4409" s="2">
        <v>13052400</v>
      </c>
      <c r="AA4409" s="2">
        <v>13083000</v>
      </c>
      <c r="AB4409" s="2">
        <v>12993300</v>
      </c>
      <c r="AC4409" s="2">
        <v>12999400</v>
      </c>
      <c r="AD4409" s="2">
        <v>12915800</v>
      </c>
      <c r="AE4409" s="2">
        <v>12683400</v>
      </c>
      <c r="AF4409" s="2">
        <v>12701700</v>
      </c>
    </row>
    <row r="4410" spans="1:32">
      <c r="A4410" t="s">
        <v>10014</v>
      </c>
      <c r="B4410" t="s">
        <v>19</v>
      </c>
      <c r="C4410" s="2">
        <v>2564880</v>
      </c>
      <c r="D4410" s="2">
        <v>3459330</v>
      </c>
      <c r="E4410" s="2">
        <v>5285810</v>
      </c>
      <c r="F4410" s="2">
        <v>2627010</v>
      </c>
      <c r="G4410" s="2">
        <v>1853940</v>
      </c>
      <c r="H4410" s="2">
        <v>1189090</v>
      </c>
      <c r="I4410">
        <v>858908</v>
      </c>
      <c r="J4410">
        <v>675538</v>
      </c>
      <c r="K4410">
        <v>651695</v>
      </c>
      <c r="L4410">
        <v>647938</v>
      </c>
      <c r="M4410">
        <v>661955</v>
      </c>
      <c r="N4410">
        <v>689410</v>
      </c>
      <c r="O4410">
        <v>732182</v>
      </c>
      <c r="P4410">
        <v>766284</v>
      </c>
      <c r="Q4410">
        <v>797496</v>
      </c>
      <c r="R4410">
        <v>809200</v>
      </c>
      <c r="S4410">
        <v>822783</v>
      </c>
      <c r="T4410">
        <v>863388</v>
      </c>
      <c r="U4410">
        <v>850094</v>
      </c>
      <c r="V4410">
        <v>894455</v>
      </c>
      <c r="W4410">
        <v>924945</v>
      </c>
      <c r="X4410">
        <v>938961</v>
      </c>
      <c r="Y4410">
        <v>926679</v>
      </c>
      <c r="Z4410">
        <v>925089</v>
      </c>
      <c r="AA4410">
        <v>927257</v>
      </c>
      <c r="AB4410">
        <v>920899</v>
      </c>
      <c r="AC4410">
        <v>921332</v>
      </c>
      <c r="AD4410">
        <v>915408</v>
      </c>
      <c r="AE4410">
        <v>898935</v>
      </c>
      <c r="AF4410">
        <v>900235</v>
      </c>
    </row>
    <row r="4411" spans="1:32">
      <c r="A4411" t="s">
        <v>10015</v>
      </c>
      <c r="B4411" t="s">
        <v>19</v>
      </c>
      <c r="C4411" s="2">
        <v>2300400</v>
      </c>
      <c r="D4411" s="2">
        <v>3102620</v>
      </c>
      <c r="E4411" s="2">
        <v>4740770</v>
      </c>
      <c r="F4411" s="2">
        <v>2356130</v>
      </c>
      <c r="G4411" s="2">
        <v>1662770</v>
      </c>
      <c r="H4411" s="2">
        <v>1066480</v>
      </c>
      <c r="I4411">
        <v>770342</v>
      </c>
      <c r="J4411">
        <v>605880</v>
      </c>
      <c r="K4411">
        <v>584496</v>
      </c>
      <c r="L4411">
        <v>581126</v>
      </c>
      <c r="M4411">
        <v>593698</v>
      </c>
      <c r="N4411">
        <v>618322</v>
      </c>
      <c r="O4411">
        <v>656683</v>
      </c>
      <c r="P4411">
        <v>687269</v>
      </c>
      <c r="Q4411">
        <v>715262</v>
      </c>
      <c r="R4411">
        <v>725760</v>
      </c>
      <c r="S4411">
        <v>737942</v>
      </c>
      <c r="T4411">
        <v>774360</v>
      </c>
      <c r="U4411">
        <v>762437</v>
      </c>
      <c r="V4411">
        <v>802224</v>
      </c>
      <c r="W4411">
        <v>829570</v>
      </c>
      <c r="X4411">
        <v>842141</v>
      </c>
      <c r="Y4411">
        <v>831125</v>
      </c>
      <c r="Z4411">
        <v>829699</v>
      </c>
      <c r="AA4411">
        <v>831643</v>
      </c>
      <c r="AB4411">
        <v>825941</v>
      </c>
      <c r="AC4411">
        <v>826330</v>
      </c>
      <c r="AD4411">
        <v>821016</v>
      </c>
      <c r="AE4411">
        <v>806242</v>
      </c>
      <c r="AF4411">
        <v>807408</v>
      </c>
    </row>
    <row r="4412" spans="1:32">
      <c r="A4412" t="s">
        <v>10016</v>
      </c>
      <c r="B4412" t="s">
        <v>19</v>
      </c>
      <c r="C4412" s="2">
        <v>5967550</v>
      </c>
      <c r="D4412" s="2">
        <v>8048630</v>
      </c>
      <c r="E4412" s="2">
        <v>12298200</v>
      </c>
      <c r="F4412" s="2">
        <v>6112120</v>
      </c>
      <c r="G4412" s="2">
        <v>4313450</v>
      </c>
      <c r="H4412" s="2">
        <v>2766590</v>
      </c>
      <c r="I4412" s="2">
        <v>1998370</v>
      </c>
      <c r="J4412" s="2">
        <v>1571740</v>
      </c>
      <c r="K4412" s="2">
        <v>1516260</v>
      </c>
      <c r="L4412" s="2">
        <v>1507520</v>
      </c>
      <c r="M4412" s="2">
        <v>1540130</v>
      </c>
      <c r="N4412" s="2">
        <v>1604010</v>
      </c>
      <c r="O4412" s="2">
        <v>1703530</v>
      </c>
      <c r="P4412" s="2">
        <v>1782870</v>
      </c>
      <c r="Q4412" s="2">
        <v>1855490</v>
      </c>
      <c r="R4412" s="2">
        <v>1882720</v>
      </c>
      <c r="S4412" s="2">
        <v>1914320</v>
      </c>
      <c r="T4412" s="2">
        <v>2008800</v>
      </c>
      <c r="U4412" s="2">
        <v>1977860</v>
      </c>
      <c r="V4412" s="2">
        <v>2081080</v>
      </c>
      <c r="W4412" s="2">
        <v>2152020</v>
      </c>
      <c r="X4412" s="2">
        <v>2184630</v>
      </c>
      <c r="Y4412" s="2">
        <v>2156050</v>
      </c>
      <c r="Z4412" s="2">
        <v>2152350</v>
      </c>
      <c r="AA4412" s="2">
        <v>2157400</v>
      </c>
      <c r="AB4412" s="2">
        <v>2142600</v>
      </c>
      <c r="AC4412" s="2">
        <v>2143610</v>
      </c>
      <c r="AD4412" s="2">
        <v>2129830</v>
      </c>
      <c r="AE4412" s="2">
        <v>2091500</v>
      </c>
      <c r="AF4412" s="2">
        <v>2094530</v>
      </c>
    </row>
    <row r="4413" spans="1:32">
      <c r="A4413" t="s">
        <v>10017</v>
      </c>
      <c r="B4413" t="s">
        <v>19</v>
      </c>
      <c r="C4413">
        <v>601725</v>
      </c>
      <c r="D4413">
        <v>811566</v>
      </c>
      <c r="E4413" s="2">
        <v>1240060</v>
      </c>
      <c r="F4413">
        <v>616302</v>
      </c>
      <c r="G4413">
        <v>434937</v>
      </c>
      <c r="H4413">
        <v>278963</v>
      </c>
      <c r="I4413">
        <v>201502</v>
      </c>
      <c r="J4413">
        <v>158483</v>
      </c>
      <c r="K4413">
        <v>152889</v>
      </c>
      <c r="L4413">
        <v>152008</v>
      </c>
      <c r="M4413">
        <v>155296</v>
      </c>
      <c r="N4413">
        <v>161737</v>
      </c>
      <c r="O4413">
        <v>171771</v>
      </c>
      <c r="P4413">
        <v>179772</v>
      </c>
      <c r="Q4413">
        <v>187094</v>
      </c>
      <c r="R4413">
        <v>189840</v>
      </c>
      <c r="S4413">
        <v>193027</v>
      </c>
      <c r="T4413">
        <v>202553</v>
      </c>
      <c r="U4413">
        <v>199434</v>
      </c>
      <c r="V4413">
        <v>209841</v>
      </c>
      <c r="W4413">
        <v>216994</v>
      </c>
      <c r="X4413">
        <v>220282</v>
      </c>
      <c r="Y4413">
        <v>217401</v>
      </c>
      <c r="Z4413">
        <v>217028</v>
      </c>
      <c r="AA4413">
        <v>217536</v>
      </c>
      <c r="AB4413">
        <v>216045</v>
      </c>
      <c r="AC4413">
        <v>216146</v>
      </c>
      <c r="AD4413">
        <v>214757</v>
      </c>
      <c r="AE4413">
        <v>210892</v>
      </c>
      <c r="AF4413">
        <v>211197</v>
      </c>
    </row>
    <row r="4414" spans="1:32">
      <c r="A4414" t="s">
        <v>10018</v>
      </c>
      <c r="B4414" t="s">
        <v>19</v>
      </c>
      <c r="C4414">
        <v>395825</v>
      </c>
      <c r="D4414">
        <v>533862</v>
      </c>
      <c r="E4414">
        <v>815734</v>
      </c>
      <c r="F4414">
        <v>405414</v>
      </c>
      <c r="G4414">
        <v>286109</v>
      </c>
      <c r="H4414">
        <v>183507</v>
      </c>
      <c r="I4414">
        <v>132551</v>
      </c>
      <c r="J4414">
        <v>104253</v>
      </c>
      <c r="K4414">
        <v>100573</v>
      </c>
      <c r="L4414">
        <v>99993.2</v>
      </c>
      <c r="M4414">
        <v>102156</v>
      </c>
      <c r="N4414">
        <v>106393</v>
      </c>
      <c r="O4414">
        <v>112994</v>
      </c>
      <c r="P4414">
        <v>118257</v>
      </c>
      <c r="Q4414">
        <v>123074</v>
      </c>
      <c r="R4414">
        <v>124880</v>
      </c>
      <c r="S4414">
        <v>126976</v>
      </c>
      <c r="T4414">
        <v>133243</v>
      </c>
      <c r="U4414">
        <v>131191</v>
      </c>
      <c r="V4414">
        <v>138037</v>
      </c>
      <c r="W4414">
        <v>142742</v>
      </c>
      <c r="X4414">
        <v>144905</v>
      </c>
      <c r="Y4414">
        <v>143010</v>
      </c>
      <c r="Z4414">
        <v>142765</v>
      </c>
      <c r="AA4414">
        <v>143099</v>
      </c>
      <c r="AB4414">
        <v>142118</v>
      </c>
      <c r="AC4414">
        <v>142185</v>
      </c>
      <c r="AD4414">
        <v>141271</v>
      </c>
      <c r="AE4414">
        <v>138728</v>
      </c>
      <c r="AF4414">
        <v>138929</v>
      </c>
    </row>
    <row r="4415" spans="1:32">
      <c r="A4415" t="s">
        <v>10019</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10020</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10021</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10022</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10023</v>
      </c>
      <c r="B4419" t="s">
        <v>19</v>
      </c>
      <c r="C4419" s="2">
        <v>1399960</v>
      </c>
      <c r="D4419" s="2">
        <v>1887520</v>
      </c>
      <c r="E4419" s="2">
        <v>2883510</v>
      </c>
      <c r="F4419" s="2">
        <v>1433400</v>
      </c>
      <c r="G4419" s="2">
        <v>1011460</v>
      </c>
      <c r="H4419">
        <v>648720</v>
      </c>
      <c r="I4419">
        <v>468605</v>
      </c>
      <c r="J4419">
        <v>368448</v>
      </c>
      <c r="K4419">
        <v>355494</v>
      </c>
      <c r="L4419">
        <v>353404</v>
      </c>
      <c r="M4419">
        <v>361066</v>
      </c>
      <c r="N4419">
        <v>376110</v>
      </c>
      <c r="O4419">
        <v>399373</v>
      </c>
      <c r="P4419">
        <v>418039</v>
      </c>
      <c r="Q4419">
        <v>435034</v>
      </c>
      <c r="R4419">
        <v>441442</v>
      </c>
      <c r="S4419">
        <v>448825</v>
      </c>
      <c r="T4419">
        <v>470973</v>
      </c>
      <c r="U4419">
        <v>463730</v>
      </c>
      <c r="V4419">
        <v>487968</v>
      </c>
      <c r="W4419">
        <v>504545</v>
      </c>
      <c r="X4419">
        <v>512206</v>
      </c>
      <c r="Y4419">
        <v>505520</v>
      </c>
      <c r="Z4419">
        <v>504684</v>
      </c>
      <c r="AA4419">
        <v>505938</v>
      </c>
      <c r="AB4419">
        <v>502455</v>
      </c>
      <c r="AC4419">
        <v>502594</v>
      </c>
      <c r="AD4419">
        <v>499390</v>
      </c>
      <c r="AE4419">
        <v>490475</v>
      </c>
      <c r="AF4419">
        <v>491172</v>
      </c>
    </row>
    <row r="4420" spans="1:32">
      <c r="A4420" t="s">
        <v>10024</v>
      </c>
      <c r="B4420" t="s">
        <v>19</v>
      </c>
      <c r="C4420" s="2">
        <v>6899320</v>
      </c>
      <c r="D4420" s="2">
        <v>9302080</v>
      </c>
      <c r="E4420" s="2">
        <v>14210600</v>
      </c>
      <c r="F4420" s="2">
        <v>7064080</v>
      </c>
      <c r="G4420" s="2">
        <v>4984680</v>
      </c>
      <c r="H4420" s="2">
        <v>3197030</v>
      </c>
      <c r="I4420" s="2">
        <v>2309390</v>
      </c>
      <c r="J4420" s="2">
        <v>1815790</v>
      </c>
      <c r="K4420" s="2">
        <v>1751950</v>
      </c>
      <c r="L4420" s="2">
        <v>1741650</v>
      </c>
      <c r="M4420" s="2">
        <v>1779410</v>
      </c>
      <c r="N4420" s="2">
        <v>1853550</v>
      </c>
      <c r="O4420" s="2">
        <v>1968200</v>
      </c>
      <c r="P4420" s="2">
        <v>2060190</v>
      </c>
      <c r="Q4420" s="2">
        <v>2143940</v>
      </c>
      <c r="R4420" s="2">
        <v>2175520</v>
      </c>
      <c r="S4420" s="2">
        <v>2211900</v>
      </c>
      <c r="T4420" s="2">
        <v>2321060</v>
      </c>
      <c r="U4420" s="2">
        <v>2285360</v>
      </c>
      <c r="V4420" s="2">
        <v>2404810</v>
      </c>
      <c r="W4420" s="2">
        <v>2486500</v>
      </c>
      <c r="X4420" s="2">
        <v>2524260</v>
      </c>
      <c r="Y4420" s="2">
        <v>2491310</v>
      </c>
      <c r="Z4420" s="2">
        <v>2487190</v>
      </c>
      <c r="AA4420" s="2">
        <v>2493370</v>
      </c>
      <c r="AB4420" s="2">
        <v>2476210</v>
      </c>
      <c r="AC4420" s="2">
        <v>2476890</v>
      </c>
      <c r="AD4420" s="2">
        <v>2461100</v>
      </c>
      <c r="AE4420" s="2">
        <v>2417170</v>
      </c>
      <c r="AF4420" s="2">
        <v>2420600</v>
      </c>
    </row>
    <row r="4421" spans="1:32">
      <c r="A4421" t="s">
        <v>10025</v>
      </c>
      <c r="B4421" t="s">
        <v>19</v>
      </c>
      <c r="C4421" s="2">
        <v>20489900</v>
      </c>
      <c r="D4421" s="2">
        <v>27625700</v>
      </c>
      <c r="E4421" s="2">
        <v>42203200</v>
      </c>
      <c r="F4421" s="2">
        <v>20979300</v>
      </c>
      <c r="G4421" s="2">
        <v>14803700</v>
      </c>
      <c r="H4421" s="2">
        <v>9494690</v>
      </c>
      <c r="I4421" s="2">
        <v>6858520</v>
      </c>
      <c r="J4421" s="2">
        <v>5392630</v>
      </c>
      <c r="K4421" s="2">
        <v>5203020</v>
      </c>
      <c r="L4421" s="2">
        <v>5172440</v>
      </c>
      <c r="M4421" s="2">
        <v>5284570</v>
      </c>
      <c r="N4421" s="2">
        <v>5504760</v>
      </c>
      <c r="O4421" s="2">
        <v>5845240</v>
      </c>
      <c r="P4421" s="2">
        <v>6118440</v>
      </c>
      <c r="Q4421" s="2">
        <v>6367170</v>
      </c>
      <c r="R4421" s="2">
        <v>6460960</v>
      </c>
      <c r="S4421" s="2">
        <v>6569010</v>
      </c>
      <c r="T4421" s="2">
        <v>6893180</v>
      </c>
      <c r="U4421" s="2">
        <v>6787170</v>
      </c>
      <c r="V4421" s="2">
        <v>7141920</v>
      </c>
      <c r="W4421" s="2">
        <v>7384530</v>
      </c>
      <c r="X4421" s="2">
        <v>7496670</v>
      </c>
      <c r="Y4421" s="2">
        <v>7398810</v>
      </c>
      <c r="Z4421" s="2">
        <v>7386570</v>
      </c>
      <c r="AA4421" s="2">
        <v>7404920</v>
      </c>
      <c r="AB4421" s="2">
        <v>7353950</v>
      </c>
      <c r="AC4421" s="2">
        <v>7355990</v>
      </c>
      <c r="AD4421" s="2">
        <v>7309100</v>
      </c>
      <c r="AE4421" s="2">
        <v>7178610</v>
      </c>
      <c r="AF4421" s="2">
        <v>7188810</v>
      </c>
    </row>
    <row r="4422" spans="1:32">
      <c r="A4422" t="s">
        <v>10026</v>
      </c>
      <c r="B4422" t="s">
        <v>19</v>
      </c>
      <c r="C4422" s="2">
        <v>1452220</v>
      </c>
      <c r="D4422" s="2">
        <v>1957980</v>
      </c>
      <c r="E4422" s="2">
        <v>2991150</v>
      </c>
      <c r="F4422" s="2">
        <v>1486900</v>
      </c>
      <c r="G4422" s="2">
        <v>1049210</v>
      </c>
      <c r="H4422">
        <v>672936</v>
      </c>
      <c r="I4422">
        <v>486098</v>
      </c>
      <c r="J4422">
        <v>382202</v>
      </c>
      <c r="K4422">
        <v>368764</v>
      </c>
      <c r="L4422">
        <v>366596</v>
      </c>
      <c r="M4422">
        <v>374544</v>
      </c>
      <c r="N4422">
        <v>390150</v>
      </c>
      <c r="O4422">
        <v>414282</v>
      </c>
      <c r="P4422">
        <v>433645</v>
      </c>
      <c r="Q4422">
        <v>451274</v>
      </c>
      <c r="R4422">
        <v>457920</v>
      </c>
      <c r="S4422">
        <v>465579</v>
      </c>
      <c r="T4422">
        <v>488555</v>
      </c>
      <c r="U4422">
        <v>481040</v>
      </c>
      <c r="V4422">
        <v>506184</v>
      </c>
      <c r="W4422">
        <v>523379</v>
      </c>
      <c r="X4422">
        <v>531326</v>
      </c>
      <c r="Y4422">
        <v>524390</v>
      </c>
      <c r="Z4422">
        <v>523524</v>
      </c>
      <c r="AA4422">
        <v>524824</v>
      </c>
      <c r="AB4422">
        <v>521212</v>
      </c>
      <c r="AC4422">
        <v>521356</v>
      </c>
      <c r="AD4422">
        <v>518032</v>
      </c>
      <c r="AE4422">
        <v>508785</v>
      </c>
      <c r="AF4422">
        <v>509507</v>
      </c>
    </row>
    <row r="4423" spans="1:32">
      <c r="A4423" t="s">
        <v>10027</v>
      </c>
      <c r="B4423" t="s">
        <v>19</v>
      </c>
      <c r="C4423" s="2">
        <v>1302480</v>
      </c>
      <c r="D4423" s="2">
        <v>1756080</v>
      </c>
      <c r="E4423" s="2">
        <v>2682720</v>
      </c>
      <c r="F4423" s="2">
        <v>1333580</v>
      </c>
      <c r="G4423">
        <v>941026</v>
      </c>
      <c r="H4423">
        <v>603547</v>
      </c>
      <c r="I4423">
        <v>435974</v>
      </c>
      <c r="J4423">
        <v>342792</v>
      </c>
      <c r="K4423">
        <v>330739</v>
      </c>
      <c r="L4423">
        <v>328795</v>
      </c>
      <c r="M4423">
        <v>335923</v>
      </c>
      <c r="N4423">
        <v>349920</v>
      </c>
      <c r="O4423">
        <v>371563</v>
      </c>
      <c r="P4423">
        <v>388930</v>
      </c>
      <c r="Q4423">
        <v>404741</v>
      </c>
      <c r="R4423">
        <v>410702</v>
      </c>
      <c r="S4423">
        <v>417571</v>
      </c>
      <c r="T4423">
        <v>438178</v>
      </c>
      <c r="U4423">
        <v>431438</v>
      </c>
      <c r="V4423">
        <v>453989</v>
      </c>
      <c r="W4423">
        <v>469411</v>
      </c>
      <c r="X4423">
        <v>476539</v>
      </c>
      <c r="Y4423">
        <v>470318</v>
      </c>
      <c r="Z4423">
        <v>469541</v>
      </c>
      <c r="AA4423">
        <v>470707</v>
      </c>
      <c r="AB4423">
        <v>467467</v>
      </c>
      <c r="AC4423">
        <v>467597</v>
      </c>
      <c r="AD4423">
        <v>464616</v>
      </c>
      <c r="AE4423">
        <v>456322</v>
      </c>
      <c r="AF4423">
        <v>456970</v>
      </c>
    </row>
    <row r="4424" spans="1:32">
      <c r="A4424" t="s">
        <v>10028</v>
      </c>
      <c r="B4424" t="s">
        <v>19</v>
      </c>
      <c r="C4424" s="2">
        <v>3378810</v>
      </c>
      <c r="D4424" s="2">
        <v>4555510</v>
      </c>
      <c r="E4424" s="2">
        <v>6959340</v>
      </c>
      <c r="F4424" s="2">
        <v>3459500</v>
      </c>
      <c r="G4424" s="2">
        <v>2441150</v>
      </c>
      <c r="H4424" s="2">
        <v>1565680</v>
      </c>
      <c r="I4424" s="2">
        <v>1130980</v>
      </c>
      <c r="J4424">
        <v>889249</v>
      </c>
      <c r="K4424">
        <v>857982</v>
      </c>
      <c r="L4424">
        <v>852939</v>
      </c>
      <c r="M4424">
        <v>871430</v>
      </c>
      <c r="N4424">
        <v>907740</v>
      </c>
      <c r="O4424">
        <v>963885</v>
      </c>
      <c r="P4424" s="2">
        <v>1008940</v>
      </c>
      <c r="Q4424" s="2">
        <v>1049950</v>
      </c>
      <c r="R4424" s="2">
        <v>1065420</v>
      </c>
      <c r="S4424" s="2">
        <v>1083240</v>
      </c>
      <c r="T4424" s="2">
        <v>1136690</v>
      </c>
      <c r="U4424" s="2">
        <v>1119210</v>
      </c>
      <c r="V4424" s="2">
        <v>1177710</v>
      </c>
      <c r="W4424" s="2">
        <v>1217720</v>
      </c>
      <c r="X4424" s="2">
        <v>1236210</v>
      </c>
      <c r="Y4424" s="2">
        <v>1220070</v>
      </c>
      <c r="Z4424" s="2">
        <v>1218050</v>
      </c>
      <c r="AA4424" s="2">
        <v>1221080</v>
      </c>
      <c r="AB4424" s="2">
        <v>1212670</v>
      </c>
      <c r="AC4424" s="2">
        <v>1213010</v>
      </c>
      <c r="AD4424" s="2">
        <v>1205280</v>
      </c>
      <c r="AE4424" s="2">
        <v>1183760</v>
      </c>
      <c r="AF4424" s="2">
        <v>1185440</v>
      </c>
    </row>
    <row r="4425" spans="1:32">
      <c r="A4425" t="s">
        <v>10029</v>
      </c>
      <c r="B4425" t="s">
        <v>19</v>
      </c>
      <c r="C4425">
        <v>340695</v>
      </c>
      <c r="D4425">
        <v>459345</v>
      </c>
      <c r="E4425">
        <v>701730</v>
      </c>
      <c r="F4425">
        <v>348831</v>
      </c>
      <c r="G4425">
        <v>246148</v>
      </c>
      <c r="H4425">
        <v>157872</v>
      </c>
      <c r="I4425">
        <v>114040</v>
      </c>
      <c r="J4425">
        <v>89665.5</v>
      </c>
      <c r="K4425">
        <v>86512.8</v>
      </c>
      <c r="L4425">
        <v>86004.3</v>
      </c>
      <c r="M4425">
        <v>87868.800000000003</v>
      </c>
      <c r="N4425">
        <v>91530</v>
      </c>
      <c r="O4425">
        <v>97191.3</v>
      </c>
      <c r="P4425">
        <v>101734</v>
      </c>
      <c r="Q4425">
        <v>105870</v>
      </c>
      <c r="R4425">
        <v>107429</v>
      </c>
      <c r="S4425">
        <v>109226</v>
      </c>
      <c r="T4425">
        <v>114616</v>
      </c>
      <c r="U4425">
        <v>112853</v>
      </c>
      <c r="V4425">
        <v>118752</v>
      </c>
      <c r="W4425">
        <v>122786</v>
      </c>
      <c r="X4425">
        <v>124650</v>
      </c>
      <c r="Y4425">
        <v>123023</v>
      </c>
      <c r="Z4425">
        <v>122820</v>
      </c>
      <c r="AA4425">
        <v>123125</v>
      </c>
      <c r="AB4425">
        <v>122277</v>
      </c>
      <c r="AC4425">
        <v>122311</v>
      </c>
      <c r="AD4425">
        <v>121532</v>
      </c>
      <c r="AE4425">
        <v>119362</v>
      </c>
      <c r="AF4425">
        <v>119531</v>
      </c>
    </row>
    <row r="4426" spans="1:32">
      <c r="A4426" t="s">
        <v>10030</v>
      </c>
      <c r="B4426" t="s">
        <v>19</v>
      </c>
      <c r="C4426">
        <v>224115</v>
      </c>
      <c r="D4426">
        <v>302165</v>
      </c>
      <c r="E4426">
        <v>461610</v>
      </c>
      <c r="F4426">
        <v>229467</v>
      </c>
      <c r="G4426">
        <v>161920</v>
      </c>
      <c r="H4426">
        <v>103851</v>
      </c>
      <c r="I4426">
        <v>75017.2</v>
      </c>
      <c r="J4426">
        <v>58983.5</v>
      </c>
      <c r="K4426">
        <v>56909.599999999999</v>
      </c>
      <c r="L4426">
        <v>56575.1</v>
      </c>
      <c r="M4426">
        <v>57801.599999999999</v>
      </c>
      <c r="N4426">
        <v>60210</v>
      </c>
      <c r="O4426">
        <v>63934.1</v>
      </c>
      <c r="P4426">
        <v>66922.3</v>
      </c>
      <c r="Q4426">
        <v>69642.899999999994</v>
      </c>
      <c r="R4426">
        <v>70668.7</v>
      </c>
      <c r="S4426">
        <v>71850.600000000006</v>
      </c>
      <c r="T4426">
        <v>75396.3</v>
      </c>
      <c r="U4426">
        <v>74236.7</v>
      </c>
      <c r="V4426">
        <v>78116.899999999994</v>
      </c>
      <c r="W4426">
        <v>80770.600000000006</v>
      </c>
      <c r="X4426">
        <v>81997.100000000006</v>
      </c>
      <c r="Y4426">
        <v>80926.7</v>
      </c>
      <c r="Z4426">
        <v>80792.899999999994</v>
      </c>
      <c r="AA4426">
        <v>80993.600000000006</v>
      </c>
      <c r="AB4426">
        <v>80436.100000000006</v>
      </c>
      <c r="AC4426">
        <v>80458.399999999994</v>
      </c>
      <c r="AD4426">
        <v>79945.5</v>
      </c>
      <c r="AE4426">
        <v>78518.3</v>
      </c>
      <c r="AF4426">
        <v>78629.8</v>
      </c>
    </row>
    <row r="4427" spans="1:32">
      <c r="A4427" t="s">
        <v>10031</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10032</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10033</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10034</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10035</v>
      </c>
      <c r="B4431" t="s">
        <v>19</v>
      </c>
      <c r="C4431">
        <v>605178</v>
      </c>
      <c r="D4431" s="2">
        <v>1579250</v>
      </c>
      <c r="E4431" s="2">
        <v>1306570</v>
      </c>
      <c r="F4431" s="2">
        <v>1250080</v>
      </c>
      <c r="G4431" s="2">
        <v>1198390</v>
      </c>
      <c r="H4431" s="2">
        <v>1143820</v>
      </c>
      <c r="I4431" s="2">
        <v>1082980</v>
      </c>
      <c r="J4431" s="2">
        <v>1026090</v>
      </c>
      <c r="K4431">
        <v>974534</v>
      </c>
      <c r="L4431">
        <v>928315</v>
      </c>
      <c r="M4431">
        <v>887970</v>
      </c>
      <c r="N4431">
        <v>853685</v>
      </c>
      <c r="O4431">
        <v>826950</v>
      </c>
      <c r="P4431">
        <v>806340</v>
      </c>
      <c r="Q4431">
        <v>791594</v>
      </c>
      <c r="R4431">
        <v>779698</v>
      </c>
      <c r="S4431">
        <v>767967</v>
      </c>
      <c r="T4431">
        <v>756267</v>
      </c>
      <c r="U4431">
        <v>744751</v>
      </c>
      <c r="V4431">
        <v>733356</v>
      </c>
      <c r="W4431">
        <v>721963</v>
      </c>
      <c r="X4431">
        <v>710762</v>
      </c>
      <c r="Y4431">
        <v>699676</v>
      </c>
      <c r="Z4431">
        <v>688920</v>
      </c>
      <c r="AA4431">
        <v>678260</v>
      </c>
      <c r="AB4431">
        <v>667804</v>
      </c>
      <c r="AC4431">
        <v>657572</v>
      </c>
      <c r="AD4431">
        <v>647417</v>
      </c>
      <c r="AE4431">
        <v>637451</v>
      </c>
      <c r="AF4431">
        <v>627748</v>
      </c>
    </row>
    <row r="4432" spans="1:32">
      <c r="A4432" t="s">
        <v>10036</v>
      </c>
      <c r="B4432" t="s">
        <v>19</v>
      </c>
      <c r="C4432" s="2">
        <v>2982440</v>
      </c>
      <c r="D4432" s="2">
        <v>7782880</v>
      </c>
      <c r="E4432" s="2">
        <v>6439040</v>
      </c>
      <c r="F4432" s="2">
        <v>6160640</v>
      </c>
      <c r="G4432" s="2">
        <v>5905920</v>
      </c>
      <c r="H4432" s="2">
        <v>5636990</v>
      </c>
      <c r="I4432" s="2">
        <v>5337130</v>
      </c>
      <c r="J4432" s="2">
        <v>5056770</v>
      </c>
      <c r="K4432" s="2">
        <v>4802710</v>
      </c>
      <c r="L4432" s="2">
        <v>4574930</v>
      </c>
      <c r="M4432" s="2">
        <v>4376110</v>
      </c>
      <c r="N4432" s="2">
        <v>4207140</v>
      </c>
      <c r="O4432" s="2">
        <v>4075380</v>
      </c>
      <c r="P4432" s="2">
        <v>3973810</v>
      </c>
      <c r="Q4432" s="2">
        <v>3901140</v>
      </c>
      <c r="R4432" s="2">
        <v>3842520</v>
      </c>
      <c r="S4432" s="2">
        <v>3784700</v>
      </c>
      <c r="T4432" s="2">
        <v>3727050</v>
      </c>
      <c r="U4432" s="2">
        <v>3670290</v>
      </c>
      <c r="V4432" s="2">
        <v>3614130</v>
      </c>
      <c r="W4432" s="2">
        <v>3557980</v>
      </c>
      <c r="X4432" s="2">
        <v>3502790</v>
      </c>
      <c r="Y4432" s="2">
        <v>3448150</v>
      </c>
      <c r="Z4432" s="2">
        <v>3395150</v>
      </c>
      <c r="AA4432" s="2">
        <v>3342610</v>
      </c>
      <c r="AB4432" s="2">
        <v>3291080</v>
      </c>
      <c r="AC4432" s="2">
        <v>3240660</v>
      </c>
      <c r="AD4432" s="2">
        <v>3190610</v>
      </c>
      <c r="AE4432" s="2">
        <v>3141500</v>
      </c>
      <c r="AF4432" s="2">
        <v>3093680</v>
      </c>
    </row>
    <row r="4433" spans="1:32">
      <c r="A4433" t="s">
        <v>10037</v>
      </c>
      <c r="B4433" t="s">
        <v>19</v>
      </c>
      <c r="C4433" s="2">
        <v>8857400</v>
      </c>
      <c r="D4433" s="2">
        <v>23114000</v>
      </c>
      <c r="E4433" s="2">
        <v>19123000</v>
      </c>
      <c r="F4433" s="2">
        <v>18296100</v>
      </c>
      <c r="G4433" s="2">
        <v>17539700</v>
      </c>
      <c r="H4433" s="2">
        <v>16741000</v>
      </c>
      <c r="I4433" s="2">
        <v>15850500</v>
      </c>
      <c r="J4433" s="2">
        <v>15017800</v>
      </c>
      <c r="K4433" s="2">
        <v>14263300</v>
      </c>
      <c r="L4433" s="2">
        <v>13586900</v>
      </c>
      <c r="M4433" s="2">
        <v>12996400</v>
      </c>
      <c r="N4433" s="2">
        <v>12494600</v>
      </c>
      <c r="O4433" s="2">
        <v>12103300</v>
      </c>
      <c r="P4433" s="2">
        <v>11801600</v>
      </c>
      <c r="Q4433" s="2">
        <v>11585800</v>
      </c>
      <c r="R4433" s="2">
        <v>11411700</v>
      </c>
      <c r="S4433" s="2">
        <v>11240000</v>
      </c>
      <c r="T4433" s="2">
        <v>11068800</v>
      </c>
      <c r="U4433" s="2">
        <v>10900200</v>
      </c>
      <c r="V4433" s="2">
        <v>10733400</v>
      </c>
      <c r="W4433" s="2">
        <v>10566700</v>
      </c>
      <c r="X4433" s="2">
        <v>10402700</v>
      </c>
      <c r="Y4433" s="2">
        <v>10240500</v>
      </c>
      <c r="Z4433" s="2">
        <v>10083100</v>
      </c>
      <c r="AA4433" s="2">
        <v>9927040</v>
      </c>
      <c r="AB4433" s="2">
        <v>9774010</v>
      </c>
      <c r="AC4433" s="2">
        <v>9624250</v>
      </c>
      <c r="AD4433" s="2">
        <v>9475620</v>
      </c>
      <c r="AE4433" s="2">
        <v>9329760</v>
      </c>
      <c r="AF4433" s="2">
        <v>9187740</v>
      </c>
    </row>
    <row r="4434" spans="1:32">
      <c r="A4434" t="s">
        <v>10038</v>
      </c>
      <c r="B4434" t="s">
        <v>19</v>
      </c>
      <c r="C4434">
        <v>627769</v>
      </c>
      <c r="D4434" s="2">
        <v>1638200</v>
      </c>
      <c r="E4434" s="2">
        <v>1355340</v>
      </c>
      <c r="F4434" s="2">
        <v>1296740</v>
      </c>
      <c r="G4434" s="2">
        <v>1243120</v>
      </c>
      <c r="H4434" s="2">
        <v>1186520</v>
      </c>
      <c r="I4434" s="2">
        <v>1123400</v>
      </c>
      <c r="J4434" s="2">
        <v>1064390</v>
      </c>
      <c r="K4434" s="2">
        <v>1010910</v>
      </c>
      <c r="L4434">
        <v>962968</v>
      </c>
      <c r="M4434">
        <v>921118</v>
      </c>
      <c r="N4434">
        <v>885553</v>
      </c>
      <c r="O4434">
        <v>857819</v>
      </c>
      <c r="P4434">
        <v>836440</v>
      </c>
      <c r="Q4434">
        <v>821144</v>
      </c>
      <c r="R4434">
        <v>808803</v>
      </c>
      <c r="S4434">
        <v>796635</v>
      </c>
      <c r="T4434">
        <v>784498</v>
      </c>
      <c r="U4434">
        <v>772552</v>
      </c>
      <c r="V4434">
        <v>760731</v>
      </c>
      <c r="W4434">
        <v>748913</v>
      </c>
      <c r="X4434">
        <v>737294</v>
      </c>
      <c r="Y4434">
        <v>725795</v>
      </c>
      <c r="Z4434">
        <v>714637</v>
      </c>
      <c r="AA4434">
        <v>703579</v>
      </c>
      <c r="AB4434">
        <v>692733</v>
      </c>
      <c r="AC4434">
        <v>682119</v>
      </c>
      <c r="AD4434">
        <v>671585</v>
      </c>
      <c r="AE4434">
        <v>661247</v>
      </c>
      <c r="AF4434">
        <v>651181</v>
      </c>
    </row>
    <row r="4435" spans="1:32">
      <c r="A4435" t="s">
        <v>10039</v>
      </c>
      <c r="B4435" t="s">
        <v>19</v>
      </c>
      <c r="C4435">
        <v>563037</v>
      </c>
      <c r="D4435" s="2">
        <v>1469280</v>
      </c>
      <c r="E4435" s="2">
        <v>1215590</v>
      </c>
      <c r="F4435" s="2">
        <v>1163030</v>
      </c>
      <c r="G4435" s="2">
        <v>1114940</v>
      </c>
      <c r="H4435" s="2">
        <v>1064170</v>
      </c>
      <c r="I4435" s="2">
        <v>1007560</v>
      </c>
      <c r="J4435">
        <v>954636</v>
      </c>
      <c r="K4435">
        <v>906673</v>
      </c>
      <c r="L4435">
        <v>863673</v>
      </c>
      <c r="M4435">
        <v>826138</v>
      </c>
      <c r="N4435">
        <v>794240</v>
      </c>
      <c r="O4435">
        <v>769366</v>
      </c>
      <c r="P4435">
        <v>750191</v>
      </c>
      <c r="Q4435">
        <v>736472</v>
      </c>
      <c r="R4435">
        <v>725404</v>
      </c>
      <c r="S4435">
        <v>714490</v>
      </c>
      <c r="T4435">
        <v>703605</v>
      </c>
      <c r="U4435">
        <v>692891</v>
      </c>
      <c r="V4435">
        <v>682289</v>
      </c>
      <c r="W4435">
        <v>671689</v>
      </c>
      <c r="X4435">
        <v>661269</v>
      </c>
      <c r="Y4435">
        <v>650955</v>
      </c>
      <c r="Z4435">
        <v>640948</v>
      </c>
      <c r="AA4435">
        <v>631030</v>
      </c>
      <c r="AB4435">
        <v>621303</v>
      </c>
      <c r="AC4435">
        <v>611783</v>
      </c>
      <c r="AD4435">
        <v>602335</v>
      </c>
      <c r="AE4435">
        <v>593063</v>
      </c>
      <c r="AF4435">
        <v>584035</v>
      </c>
    </row>
    <row r="4436" spans="1:32">
      <c r="A4436" t="s">
        <v>10040</v>
      </c>
      <c r="B4436" t="s">
        <v>19</v>
      </c>
      <c r="C4436" s="2">
        <v>1460590</v>
      </c>
      <c r="D4436" s="2">
        <v>3811520</v>
      </c>
      <c r="E4436" s="2">
        <v>3153400</v>
      </c>
      <c r="F4436" s="2">
        <v>3017050</v>
      </c>
      <c r="G4436" s="2">
        <v>2892310</v>
      </c>
      <c r="H4436" s="2">
        <v>2760600</v>
      </c>
      <c r="I4436" s="2">
        <v>2613760</v>
      </c>
      <c r="J4436" s="2">
        <v>2476460</v>
      </c>
      <c r="K4436" s="2">
        <v>2352030</v>
      </c>
      <c r="L4436" s="2">
        <v>2240480</v>
      </c>
      <c r="M4436" s="2">
        <v>2143110</v>
      </c>
      <c r="N4436" s="2">
        <v>2060370</v>
      </c>
      <c r="O4436" s="2">
        <v>1995840</v>
      </c>
      <c r="P4436" s="2">
        <v>1946100</v>
      </c>
      <c r="Q4436" s="2">
        <v>1910510</v>
      </c>
      <c r="R4436" s="2">
        <v>1881800</v>
      </c>
      <c r="S4436" s="2">
        <v>1853480</v>
      </c>
      <c r="T4436" s="2">
        <v>1825250</v>
      </c>
      <c r="U4436" s="2">
        <v>1797450</v>
      </c>
      <c r="V4436" s="2">
        <v>1769950</v>
      </c>
      <c r="W4436" s="2">
        <v>1742450</v>
      </c>
      <c r="X4436" s="2">
        <v>1715420</v>
      </c>
      <c r="Y4436" s="2">
        <v>1688670</v>
      </c>
      <c r="Z4436" s="2">
        <v>1662710</v>
      </c>
      <c r="AA4436" s="2">
        <v>1636980</v>
      </c>
      <c r="AB4436" s="2">
        <v>1611740</v>
      </c>
      <c r="AC4436" s="2">
        <v>1587050</v>
      </c>
      <c r="AD4436" s="2">
        <v>1562540</v>
      </c>
      <c r="AE4436" s="2">
        <v>1538490</v>
      </c>
      <c r="AF4436" s="2">
        <v>1515070</v>
      </c>
    </row>
    <row r="4437" spans="1:32">
      <c r="A4437" t="s">
        <v>10041</v>
      </c>
      <c r="B4437" t="s">
        <v>19</v>
      </c>
      <c r="C4437">
        <v>147276</v>
      </c>
      <c r="D4437">
        <v>384326</v>
      </c>
      <c r="E4437">
        <v>317966</v>
      </c>
      <c r="F4437">
        <v>304218</v>
      </c>
      <c r="G4437">
        <v>291640</v>
      </c>
      <c r="H4437">
        <v>278360</v>
      </c>
      <c r="I4437">
        <v>263553</v>
      </c>
      <c r="J4437">
        <v>249708</v>
      </c>
      <c r="K4437">
        <v>237162</v>
      </c>
      <c r="L4437">
        <v>225914</v>
      </c>
      <c r="M4437">
        <v>216096</v>
      </c>
      <c r="N4437">
        <v>207752</v>
      </c>
      <c r="O4437">
        <v>201246</v>
      </c>
      <c r="P4437">
        <v>196231</v>
      </c>
      <c r="Q4437">
        <v>192642</v>
      </c>
      <c r="R4437">
        <v>189747</v>
      </c>
      <c r="S4437">
        <v>186892</v>
      </c>
      <c r="T4437">
        <v>184045</v>
      </c>
      <c r="U4437">
        <v>181242</v>
      </c>
      <c r="V4437">
        <v>178469</v>
      </c>
      <c r="W4437">
        <v>175697</v>
      </c>
      <c r="X4437">
        <v>172971</v>
      </c>
      <c r="Y4437">
        <v>170273</v>
      </c>
      <c r="Z4437">
        <v>167655</v>
      </c>
      <c r="AA4437">
        <v>165061</v>
      </c>
      <c r="AB4437">
        <v>162517</v>
      </c>
      <c r="AC4437">
        <v>160027</v>
      </c>
      <c r="AD4437">
        <v>157555</v>
      </c>
      <c r="AE4437">
        <v>155130</v>
      </c>
      <c r="AF4437">
        <v>152769</v>
      </c>
    </row>
    <row r="4438" spans="1:32">
      <c r="A4438" t="s">
        <v>10042</v>
      </c>
      <c r="B4438" t="s">
        <v>19</v>
      </c>
      <c r="C4438">
        <v>96880.6</v>
      </c>
      <c r="D4438">
        <v>252816</v>
      </c>
      <c r="E4438">
        <v>209163</v>
      </c>
      <c r="F4438">
        <v>200120</v>
      </c>
      <c r="G4438">
        <v>191845</v>
      </c>
      <c r="H4438">
        <v>183110</v>
      </c>
      <c r="I4438">
        <v>173369</v>
      </c>
      <c r="J4438">
        <v>164262</v>
      </c>
      <c r="K4438">
        <v>156009</v>
      </c>
      <c r="L4438">
        <v>148610</v>
      </c>
      <c r="M4438">
        <v>142152</v>
      </c>
      <c r="N4438">
        <v>136663</v>
      </c>
      <c r="O4438">
        <v>132383</v>
      </c>
      <c r="P4438">
        <v>129084</v>
      </c>
      <c r="Q4438">
        <v>126723</v>
      </c>
      <c r="R4438">
        <v>124819</v>
      </c>
      <c r="S4438">
        <v>122941</v>
      </c>
      <c r="T4438">
        <v>121068</v>
      </c>
      <c r="U4438">
        <v>119224</v>
      </c>
      <c r="V4438">
        <v>117400</v>
      </c>
      <c r="W4438">
        <v>115576</v>
      </c>
      <c r="X4438">
        <v>113783</v>
      </c>
      <c r="Y4438">
        <v>112009</v>
      </c>
      <c r="Z4438">
        <v>110287</v>
      </c>
      <c r="AA4438">
        <v>108580</v>
      </c>
      <c r="AB4438">
        <v>106906</v>
      </c>
      <c r="AC4438">
        <v>105268</v>
      </c>
      <c r="AD4438">
        <v>103643</v>
      </c>
      <c r="AE4438">
        <v>102047</v>
      </c>
      <c r="AF4438">
        <v>100494</v>
      </c>
    </row>
    <row r="4439" spans="1:32">
      <c r="A4439" t="s">
        <v>10043</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10044</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10045</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10046</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10047</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10048</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10049</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10050</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10051</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10052</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10053</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10054</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10055</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10056</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10057</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10058</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10059</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10060</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10061</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10062</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10063</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10064</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10065</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10066</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10067</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10068</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10069</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10070</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10071</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10072</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10073</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10074</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10075</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10076</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10077</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10078</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10079</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10080</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10081</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10082</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10083</v>
      </c>
      <c r="B4479" t="s">
        <v>19</v>
      </c>
      <c r="C4479" s="2">
        <v>2934030000</v>
      </c>
      <c r="D4479" s="2">
        <v>3057120000</v>
      </c>
      <c r="E4479" s="2">
        <v>3165420000</v>
      </c>
      <c r="F4479" s="2">
        <v>4117820000</v>
      </c>
      <c r="G4479" s="2">
        <v>4146970000</v>
      </c>
      <c r="H4479" s="2">
        <v>4185380000</v>
      </c>
      <c r="I4479" s="2">
        <v>4220090000</v>
      </c>
      <c r="J4479" s="2">
        <v>4243690000</v>
      </c>
      <c r="K4479" s="2">
        <v>4270070000</v>
      </c>
      <c r="L4479" s="2">
        <v>4289050000</v>
      </c>
      <c r="M4479" s="2">
        <v>4304780000</v>
      </c>
      <c r="N4479" s="2">
        <v>4347820000</v>
      </c>
      <c r="O4479" s="2">
        <v>4363090000</v>
      </c>
      <c r="P4479" s="2">
        <v>4377440000</v>
      </c>
      <c r="Q4479" s="2">
        <v>4390390000</v>
      </c>
      <c r="R4479" s="2">
        <v>4401040000</v>
      </c>
      <c r="S4479" s="2">
        <v>4425570000</v>
      </c>
      <c r="T4479" s="2">
        <v>4448700000</v>
      </c>
      <c r="U4479" s="2">
        <v>4468140000</v>
      </c>
      <c r="V4479" s="2">
        <v>4482950000</v>
      </c>
      <c r="W4479" s="2">
        <v>4490350000</v>
      </c>
      <c r="X4479" s="2">
        <v>4499150000</v>
      </c>
      <c r="Y4479" s="2">
        <v>4507010000</v>
      </c>
      <c r="Z4479" s="2">
        <v>4513960000</v>
      </c>
      <c r="AA4479" s="2">
        <v>4520440000</v>
      </c>
      <c r="AB4479" s="2">
        <v>4526450000</v>
      </c>
      <c r="AC4479" s="2">
        <v>4531540000</v>
      </c>
      <c r="AD4479" s="2">
        <v>4535240000</v>
      </c>
      <c r="AE4479" s="2">
        <v>4539410000</v>
      </c>
      <c r="AF4479" s="2">
        <v>4544040000</v>
      </c>
    </row>
    <row r="4480" spans="1:32">
      <c r="A4480" t="s">
        <v>10084</v>
      </c>
      <c r="B4480" t="s">
        <v>19</v>
      </c>
      <c r="C4480" s="2">
        <v>49488300000</v>
      </c>
      <c r="D4480" s="2">
        <v>51564600000</v>
      </c>
      <c r="E4480" s="2">
        <v>53391100000</v>
      </c>
      <c r="F4480" s="2">
        <v>69455300000</v>
      </c>
      <c r="G4480" s="2">
        <v>69947100000</v>
      </c>
      <c r="H4480" s="2">
        <v>70594900000</v>
      </c>
      <c r="I4480" s="2">
        <v>71180400000</v>
      </c>
      <c r="J4480" s="2">
        <v>71578500000</v>
      </c>
      <c r="K4480" s="2">
        <v>72023400000</v>
      </c>
      <c r="L4480" s="2">
        <v>72343400000</v>
      </c>
      <c r="M4480" s="2">
        <v>72608800000</v>
      </c>
      <c r="N4480" s="2">
        <v>73334700000</v>
      </c>
      <c r="O4480" s="2">
        <v>73592300000</v>
      </c>
      <c r="P4480" s="2">
        <v>73834300000</v>
      </c>
      <c r="Q4480" s="2">
        <v>74052900000</v>
      </c>
      <c r="R4480" s="2">
        <v>74232400000</v>
      </c>
      <c r="S4480" s="2">
        <v>74646100000</v>
      </c>
      <c r="T4480" s="2">
        <v>75036400000</v>
      </c>
      <c r="U4480" s="2">
        <v>75364200000</v>
      </c>
      <c r="V4480" s="2">
        <v>75614000000</v>
      </c>
      <c r="W4480" s="2">
        <v>75738900000</v>
      </c>
      <c r="X4480" s="2">
        <v>75887200000</v>
      </c>
      <c r="Y4480" s="2">
        <v>76019900000</v>
      </c>
      <c r="Z4480" s="2">
        <v>76137000000</v>
      </c>
      <c r="AA4480" s="2">
        <v>76246300000</v>
      </c>
      <c r="AB4480" s="2">
        <v>76347700000</v>
      </c>
      <c r="AC4480" s="2">
        <v>76433600000</v>
      </c>
      <c r="AD4480" s="2">
        <v>76496100000</v>
      </c>
      <c r="AE4480" s="2">
        <v>76566300000</v>
      </c>
      <c r="AF4480" s="2">
        <v>76644400000</v>
      </c>
    </row>
    <row r="4481" spans="1:32">
      <c r="A4481" t="s">
        <v>10085</v>
      </c>
      <c r="B4481" t="s">
        <v>19</v>
      </c>
      <c r="C4481" s="2">
        <v>32142700000</v>
      </c>
      <c r="D4481" s="2">
        <v>33491300000</v>
      </c>
      <c r="E4481" s="2">
        <v>34677600000</v>
      </c>
      <c r="F4481" s="2">
        <v>45111300000</v>
      </c>
      <c r="G4481" s="2">
        <v>45430700000</v>
      </c>
      <c r="H4481" s="2">
        <v>45851500000</v>
      </c>
      <c r="I4481" s="2">
        <v>46231800000</v>
      </c>
      <c r="J4481" s="2">
        <v>46490300000</v>
      </c>
      <c r="K4481" s="2">
        <v>46779300000</v>
      </c>
      <c r="L4481" s="2">
        <v>46987200000</v>
      </c>
      <c r="M4481" s="2">
        <v>47159600000</v>
      </c>
      <c r="N4481" s="2">
        <v>47631100000</v>
      </c>
      <c r="O4481" s="2">
        <v>47798400000</v>
      </c>
      <c r="P4481" s="2">
        <v>47955500000</v>
      </c>
      <c r="Q4481" s="2">
        <v>48097500000</v>
      </c>
      <c r="R4481" s="2">
        <v>48214100000</v>
      </c>
      <c r="S4481" s="2">
        <v>48482800000</v>
      </c>
      <c r="T4481" s="2">
        <v>48736300000</v>
      </c>
      <c r="U4481" s="2">
        <v>48949200000</v>
      </c>
      <c r="V4481" s="2">
        <v>49111400000</v>
      </c>
      <c r="W4481" s="2">
        <v>49192600000</v>
      </c>
      <c r="X4481" s="2">
        <v>49288900000</v>
      </c>
      <c r="Y4481" s="2">
        <v>49375100000</v>
      </c>
      <c r="Z4481" s="2">
        <v>49451100000</v>
      </c>
      <c r="AA4481" s="2">
        <v>49522100000</v>
      </c>
      <c r="AB4481" s="2">
        <v>49588000000</v>
      </c>
      <c r="AC4481" s="2">
        <v>49643800000</v>
      </c>
      <c r="AD4481" s="2">
        <v>49684300000</v>
      </c>
      <c r="AE4481" s="2">
        <v>49730000000</v>
      </c>
      <c r="AF4481" s="2">
        <v>49780700000</v>
      </c>
    </row>
    <row r="4482" spans="1:32">
      <c r="A4482" t="s">
        <v>10086</v>
      </c>
      <c r="B4482" t="s">
        <v>19</v>
      </c>
      <c r="C4482" s="2">
        <v>5942360000</v>
      </c>
      <c r="D4482" s="2">
        <v>6191670000</v>
      </c>
      <c r="E4482" s="2">
        <v>6411000000</v>
      </c>
      <c r="F4482" s="2">
        <v>8339920000</v>
      </c>
      <c r="G4482" s="2">
        <v>8398970000</v>
      </c>
      <c r="H4482" s="2">
        <v>8476760000</v>
      </c>
      <c r="I4482" s="2">
        <v>8547060000</v>
      </c>
      <c r="J4482" s="2">
        <v>8594860000</v>
      </c>
      <c r="K4482" s="2">
        <v>8648280000</v>
      </c>
      <c r="L4482" s="2">
        <v>8686710000</v>
      </c>
      <c r="M4482" s="2">
        <v>8718580000</v>
      </c>
      <c r="N4482" s="2">
        <v>8805750000</v>
      </c>
      <c r="O4482" s="2">
        <v>8836680000</v>
      </c>
      <c r="P4482" s="2">
        <v>8865730000</v>
      </c>
      <c r="Q4482" s="2">
        <v>8891980000</v>
      </c>
      <c r="R4482" s="2">
        <v>8913530000</v>
      </c>
      <c r="S4482" s="2">
        <v>8963210000</v>
      </c>
      <c r="T4482" s="2">
        <v>9010070000</v>
      </c>
      <c r="U4482" s="2">
        <v>9049440000</v>
      </c>
      <c r="V4482" s="2">
        <v>9079430000</v>
      </c>
      <c r="W4482" s="2">
        <v>9094430000</v>
      </c>
      <c r="X4482" s="2">
        <v>9112240000</v>
      </c>
      <c r="Y4482" s="2">
        <v>9128170000</v>
      </c>
      <c r="Z4482" s="2">
        <v>9142230000</v>
      </c>
      <c r="AA4482" s="2">
        <v>9155350000</v>
      </c>
      <c r="AB4482" s="2">
        <v>9167540000</v>
      </c>
      <c r="AC4482" s="2">
        <v>9177850000</v>
      </c>
      <c r="AD4482" s="2">
        <v>9185340000</v>
      </c>
      <c r="AE4482" s="2">
        <v>9193780000</v>
      </c>
      <c r="AF4482" s="2">
        <v>9203150000</v>
      </c>
    </row>
    <row r="4483" spans="1:32">
      <c r="A4483" t="s">
        <v>10087</v>
      </c>
      <c r="B4483" t="s">
        <v>19</v>
      </c>
      <c r="C4483" s="2">
        <v>5206980000</v>
      </c>
      <c r="D4483" s="2">
        <v>5425440000</v>
      </c>
      <c r="E4483" s="2">
        <v>5617620000</v>
      </c>
      <c r="F4483" s="2">
        <v>7307840000</v>
      </c>
      <c r="G4483" s="2">
        <v>7359580000</v>
      </c>
      <c r="H4483" s="2">
        <v>7427750000</v>
      </c>
      <c r="I4483" s="2">
        <v>7489340000</v>
      </c>
      <c r="J4483" s="2">
        <v>7531230000</v>
      </c>
      <c r="K4483" s="2">
        <v>7578040000</v>
      </c>
      <c r="L4483" s="2">
        <v>7611720000</v>
      </c>
      <c r="M4483" s="2">
        <v>7639640000</v>
      </c>
      <c r="N4483" s="2">
        <v>7716020000</v>
      </c>
      <c r="O4483" s="2">
        <v>7743120000</v>
      </c>
      <c r="P4483" s="2">
        <v>7768580000</v>
      </c>
      <c r="Q4483" s="2">
        <v>7791580000</v>
      </c>
      <c r="R4483" s="2">
        <v>7810470000</v>
      </c>
      <c r="S4483" s="2">
        <v>7854000000</v>
      </c>
      <c r="T4483" s="2">
        <v>7895060000</v>
      </c>
      <c r="U4483" s="2">
        <v>7929550000</v>
      </c>
      <c r="V4483" s="2">
        <v>7955840000</v>
      </c>
      <c r="W4483" s="2">
        <v>7968980000</v>
      </c>
      <c r="X4483" s="2">
        <v>7984580000</v>
      </c>
      <c r="Y4483" s="2">
        <v>7998540000</v>
      </c>
      <c r="Z4483" s="2">
        <v>8010860000</v>
      </c>
      <c r="AA4483" s="2">
        <v>8022360000</v>
      </c>
      <c r="AB4483" s="2">
        <v>8033040000</v>
      </c>
      <c r="AC4483" s="2">
        <v>8042070000</v>
      </c>
      <c r="AD4483" s="2">
        <v>8048640000</v>
      </c>
      <c r="AE4483" s="2">
        <v>8056030000</v>
      </c>
      <c r="AF4483" s="2">
        <v>8064250000</v>
      </c>
    </row>
    <row r="4484" spans="1:32">
      <c r="A4484" t="s">
        <v>10088</v>
      </c>
      <c r="B4484" t="s">
        <v>19</v>
      </c>
      <c r="C4484" s="2">
        <v>22046800000</v>
      </c>
      <c r="D4484" s="2">
        <v>22971800000</v>
      </c>
      <c r="E4484" s="2">
        <v>23785500000</v>
      </c>
      <c r="F4484" s="2">
        <v>30942000000</v>
      </c>
      <c r="G4484" s="2">
        <v>31161100000</v>
      </c>
      <c r="H4484" s="2">
        <v>31449700000</v>
      </c>
      <c r="I4484" s="2">
        <v>31710500000</v>
      </c>
      <c r="J4484" s="2">
        <v>31887800000</v>
      </c>
      <c r="K4484" s="2">
        <v>32086100000</v>
      </c>
      <c r="L4484" s="2">
        <v>32228600000</v>
      </c>
      <c r="M4484" s="2">
        <v>32346900000</v>
      </c>
      <c r="N4484" s="2">
        <v>32670300000</v>
      </c>
      <c r="O4484" s="2">
        <v>32785000000</v>
      </c>
      <c r="P4484" s="2">
        <v>32892800000</v>
      </c>
      <c r="Q4484" s="2">
        <v>32990200000</v>
      </c>
      <c r="R4484" s="2">
        <v>33070200000</v>
      </c>
      <c r="S4484" s="2">
        <v>33254500000</v>
      </c>
      <c r="T4484" s="2">
        <v>33428300000</v>
      </c>
      <c r="U4484" s="2">
        <v>33574400000</v>
      </c>
      <c r="V4484" s="2">
        <v>33685700000</v>
      </c>
      <c r="W4484" s="2">
        <v>33741300000</v>
      </c>
      <c r="X4484" s="2">
        <v>33807400000</v>
      </c>
      <c r="Y4484" s="2">
        <v>33866500000</v>
      </c>
      <c r="Z4484" s="2">
        <v>33918700000</v>
      </c>
      <c r="AA4484" s="2">
        <v>33967300000</v>
      </c>
      <c r="AB4484" s="2">
        <v>34012500000</v>
      </c>
      <c r="AC4484" s="2">
        <v>34050800000</v>
      </c>
      <c r="AD4484" s="2">
        <v>34078600000</v>
      </c>
      <c r="AE4484" s="2">
        <v>34109900000</v>
      </c>
      <c r="AF4484" s="2">
        <v>34144700000</v>
      </c>
    </row>
    <row r="4485" spans="1:32">
      <c r="A4485" t="s">
        <v>10089</v>
      </c>
      <c r="B4485" t="s">
        <v>19</v>
      </c>
      <c r="C4485" s="2">
        <v>403161000</v>
      </c>
      <c r="D4485" s="2">
        <v>420076000</v>
      </c>
      <c r="E4485" s="2">
        <v>434956000</v>
      </c>
      <c r="F4485" s="2">
        <v>565824000</v>
      </c>
      <c r="G4485" s="2">
        <v>569830000</v>
      </c>
      <c r="H4485" s="2">
        <v>575108000</v>
      </c>
      <c r="I4485" s="2">
        <v>579877000</v>
      </c>
      <c r="J4485" s="2">
        <v>583120000</v>
      </c>
      <c r="K4485" s="2">
        <v>586745000</v>
      </c>
      <c r="L4485" s="2">
        <v>589352000</v>
      </c>
      <c r="M4485" s="2">
        <v>591514000</v>
      </c>
      <c r="N4485" s="2">
        <v>597428000</v>
      </c>
      <c r="O4485" s="2">
        <v>599527000</v>
      </c>
      <c r="P4485" s="2">
        <v>601498000</v>
      </c>
      <c r="Q4485" s="2">
        <v>603278000</v>
      </c>
      <c r="R4485" s="2">
        <v>604741000</v>
      </c>
      <c r="S4485" s="2">
        <v>608111000</v>
      </c>
      <c r="T4485" s="2">
        <v>611291000</v>
      </c>
      <c r="U4485" s="2">
        <v>613961000</v>
      </c>
      <c r="V4485" s="2">
        <v>615996000</v>
      </c>
      <c r="W4485" s="2">
        <v>617014000</v>
      </c>
      <c r="X4485" s="2">
        <v>618222000</v>
      </c>
      <c r="Y4485" s="2">
        <v>619303000</v>
      </c>
      <c r="Z4485" s="2">
        <v>620257000</v>
      </c>
      <c r="AA4485" s="2">
        <v>621147000</v>
      </c>
      <c r="AB4485" s="2">
        <v>621974000</v>
      </c>
      <c r="AC4485" s="2">
        <v>622673000</v>
      </c>
      <c r="AD4485" s="2">
        <v>623182000</v>
      </c>
      <c r="AE4485" s="2">
        <v>623754000</v>
      </c>
      <c r="AF4485" s="2">
        <v>624390000</v>
      </c>
    </row>
    <row r="4486" spans="1:32">
      <c r="A4486" t="s">
        <v>10090</v>
      </c>
      <c r="B4486" t="s">
        <v>19</v>
      </c>
      <c r="C4486" s="2">
        <v>1977190000</v>
      </c>
      <c r="D4486" s="2">
        <v>2060150000</v>
      </c>
      <c r="E4486" s="2">
        <v>2133120000</v>
      </c>
      <c r="F4486" s="2">
        <v>2774930000</v>
      </c>
      <c r="G4486" s="2">
        <v>2794580000</v>
      </c>
      <c r="H4486" s="2">
        <v>2820460000</v>
      </c>
      <c r="I4486" s="2">
        <v>2843850000</v>
      </c>
      <c r="J4486" s="2">
        <v>2859760000</v>
      </c>
      <c r="K4486" s="2">
        <v>2877530000</v>
      </c>
      <c r="L4486" s="2">
        <v>2890320000</v>
      </c>
      <c r="M4486" s="2">
        <v>2900920000</v>
      </c>
      <c r="N4486" s="2">
        <v>2929920000</v>
      </c>
      <c r="O4486" s="2">
        <v>2940220000</v>
      </c>
      <c r="P4486" s="2">
        <v>2949880000</v>
      </c>
      <c r="Q4486" s="2">
        <v>2958620000</v>
      </c>
      <c r="R4486" s="2">
        <v>2965790000</v>
      </c>
      <c r="S4486" s="2">
        <v>2982320000</v>
      </c>
      <c r="T4486" s="2">
        <v>2997910000</v>
      </c>
      <c r="U4486" s="2">
        <v>3011010000</v>
      </c>
      <c r="V4486" s="2">
        <v>3020990000</v>
      </c>
      <c r="W4486" s="2">
        <v>3025980000</v>
      </c>
      <c r="X4486" s="2">
        <v>3031900000</v>
      </c>
      <c r="Y4486" s="2">
        <v>3037200000</v>
      </c>
      <c r="Z4486" s="2">
        <v>3041880000</v>
      </c>
      <c r="AA4486" s="2">
        <v>3046250000</v>
      </c>
      <c r="AB4486" s="2">
        <v>3050300000</v>
      </c>
      <c r="AC4486" s="2">
        <v>3053730000</v>
      </c>
      <c r="AD4486" s="2">
        <v>3056230000</v>
      </c>
      <c r="AE4486" s="2">
        <v>3059030000</v>
      </c>
      <c r="AF4486" s="2">
        <v>3062150000</v>
      </c>
    </row>
    <row r="4487" spans="1:32">
      <c r="A4487" t="s">
        <v>10091</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10092</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10093</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10094</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10095</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10096</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10097</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10098</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10099</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10100</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10101</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10102</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10103</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10104</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10105</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10106</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10107</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10108</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10109</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10110</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10111</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10112</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10113</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10114</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10115</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10116</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10117</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10118</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10119</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10120</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10121</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10122</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10123</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10124</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10125</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10126</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10127</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10128</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10129</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10130</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10131</v>
      </c>
      <c r="B4527" t="s">
        <v>19</v>
      </c>
      <c r="C4527" s="2">
        <v>62567900</v>
      </c>
      <c r="D4527" s="2">
        <v>65205700</v>
      </c>
      <c r="E4527" s="2">
        <v>70064900</v>
      </c>
      <c r="F4527" s="2">
        <v>217599000</v>
      </c>
      <c r="G4527" s="2">
        <v>194553000</v>
      </c>
      <c r="H4527" s="2">
        <v>174653000</v>
      </c>
      <c r="I4527" s="2">
        <v>165027000</v>
      </c>
      <c r="J4527" s="2">
        <v>160122000</v>
      </c>
      <c r="K4527" s="2">
        <v>160214000</v>
      </c>
      <c r="L4527" s="2">
        <v>160538000</v>
      </c>
      <c r="M4527" s="2">
        <v>161325000</v>
      </c>
      <c r="N4527" s="2">
        <v>162528000</v>
      </c>
      <c r="O4527" s="2">
        <v>164472000</v>
      </c>
      <c r="P4527" s="2">
        <v>166092000</v>
      </c>
      <c r="Q4527" s="2">
        <v>167619000</v>
      </c>
      <c r="R4527" s="2">
        <v>168128000</v>
      </c>
      <c r="S4527" s="2">
        <v>169007000</v>
      </c>
      <c r="T4527" s="2">
        <v>170858000</v>
      </c>
      <c r="U4527" s="2">
        <v>170812000</v>
      </c>
      <c r="V4527" s="2">
        <v>173080000</v>
      </c>
      <c r="W4527" s="2">
        <v>174885000</v>
      </c>
      <c r="X4527" s="2">
        <v>176134000</v>
      </c>
      <c r="Y4527" s="2">
        <v>176597000</v>
      </c>
      <c r="Z4527" s="2">
        <v>177569000</v>
      </c>
      <c r="AA4527" s="2">
        <v>178541000</v>
      </c>
      <c r="AB4527" s="2">
        <v>179235000</v>
      </c>
      <c r="AC4527" s="2">
        <v>180207000</v>
      </c>
      <c r="AD4527" s="2">
        <v>180947000</v>
      </c>
      <c r="AE4527" s="2">
        <v>181317000</v>
      </c>
      <c r="AF4527" s="2">
        <v>182613000</v>
      </c>
    </row>
    <row r="4528" spans="1:32">
      <c r="A4528" t="s">
        <v>10132</v>
      </c>
      <c r="B4528" t="s">
        <v>19</v>
      </c>
      <c r="C4528" s="2">
        <v>1055330000</v>
      </c>
      <c r="D4528" s="2">
        <v>1099830000</v>
      </c>
      <c r="E4528" s="2">
        <v>1181790000</v>
      </c>
      <c r="F4528" s="2">
        <v>3670250000</v>
      </c>
      <c r="G4528" s="2">
        <v>3281520000</v>
      </c>
      <c r="H4528" s="2">
        <v>2945880000</v>
      </c>
      <c r="I4528" s="2">
        <v>2783520000</v>
      </c>
      <c r="J4528" s="2">
        <v>2700780000</v>
      </c>
      <c r="K4528" s="2">
        <v>2702340000</v>
      </c>
      <c r="L4528" s="2">
        <v>2707800000</v>
      </c>
      <c r="M4528" s="2">
        <v>2721070000</v>
      </c>
      <c r="N4528" s="2">
        <v>2741370000</v>
      </c>
      <c r="O4528" s="2">
        <v>2774150000</v>
      </c>
      <c r="P4528" s="2">
        <v>2801470000</v>
      </c>
      <c r="Q4528" s="2">
        <v>2827230000</v>
      </c>
      <c r="R4528" s="2">
        <v>2835820000</v>
      </c>
      <c r="S4528" s="2">
        <v>2850650000</v>
      </c>
      <c r="T4528" s="2">
        <v>2881870000</v>
      </c>
      <c r="U4528" s="2">
        <v>2881090000</v>
      </c>
      <c r="V4528" s="2">
        <v>2919340000</v>
      </c>
      <c r="W4528" s="2">
        <v>2949780000</v>
      </c>
      <c r="X4528" s="2">
        <v>2970860000</v>
      </c>
      <c r="Y4528" s="2">
        <v>2978660000</v>
      </c>
      <c r="Z4528" s="2">
        <v>2995050000</v>
      </c>
      <c r="AA4528" s="2">
        <v>3011450000</v>
      </c>
      <c r="AB4528" s="2">
        <v>3023160000</v>
      </c>
      <c r="AC4528" s="2">
        <v>3039550000</v>
      </c>
      <c r="AD4528" s="2">
        <v>3052040000</v>
      </c>
      <c r="AE4528" s="2">
        <v>3058280000</v>
      </c>
      <c r="AF4528" s="2">
        <v>3080140000</v>
      </c>
    </row>
    <row r="4529" spans="1:32">
      <c r="A4529" t="s">
        <v>10133</v>
      </c>
      <c r="B4529" t="s">
        <v>19</v>
      </c>
      <c r="C4529" s="2">
        <v>685441000</v>
      </c>
      <c r="D4529" s="2">
        <v>714339000</v>
      </c>
      <c r="E4529" s="2">
        <v>767572000</v>
      </c>
      <c r="F4529" s="2">
        <v>2383830000</v>
      </c>
      <c r="G4529" s="2">
        <v>2131360000</v>
      </c>
      <c r="H4529" s="2">
        <v>1913350000</v>
      </c>
      <c r="I4529" s="2">
        <v>1807900000</v>
      </c>
      <c r="J4529" s="2">
        <v>1754160000</v>
      </c>
      <c r="K4529" s="2">
        <v>1755180000</v>
      </c>
      <c r="L4529" s="2">
        <v>1758720000</v>
      </c>
      <c r="M4529" s="2">
        <v>1767340000</v>
      </c>
      <c r="N4529" s="2">
        <v>1780520000</v>
      </c>
      <c r="O4529" s="2">
        <v>1801820000</v>
      </c>
      <c r="P4529" s="2">
        <v>1819560000</v>
      </c>
      <c r="Q4529" s="2">
        <v>1836290000</v>
      </c>
      <c r="R4529" s="2">
        <v>1841870000</v>
      </c>
      <c r="S4529" s="2">
        <v>1851500000</v>
      </c>
      <c r="T4529" s="2">
        <v>1871780000</v>
      </c>
      <c r="U4529" s="2">
        <v>1871270000</v>
      </c>
      <c r="V4529" s="2">
        <v>1896120000</v>
      </c>
      <c r="W4529" s="2">
        <v>1915890000</v>
      </c>
      <c r="X4529" s="2">
        <v>1929580000</v>
      </c>
      <c r="Y4529" s="2">
        <v>1934650000</v>
      </c>
      <c r="Z4529" s="2">
        <v>1945290000</v>
      </c>
      <c r="AA4529" s="2">
        <v>1955940000</v>
      </c>
      <c r="AB4529" s="2">
        <v>1963550000</v>
      </c>
      <c r="AC4529" s="2">
        <v>1974190000</v>
      </c>
      <c r="AD4529" s="2">
        <v>1982300000</v>
      </c>
      <c r="AE4529" s="2">
        <v>1986360000</v>
      </c>
      <c r="AF4529" s="2">
        <v>2000550000</v>
      </c>
    </row>
    <row r="4530" spans="1:32">
      <c r="A4530" t="s">
        <v>10134</v>
      </c>
      <c r="B4530" t="s">
        <v>19</v>
      </c>
      <c r="C4530" s="2">
        <v>126720000</v>
      </c>
      <c r="D4530" s="2">
        <v>132063000</v>
      </c>
      <c r="E4530" s="2">
        <v>141904000</v>
      </c>
      <c r="F4530" s="2">
        <v>440709000</v>
      </c>
      <c r="G4530" s="2">
        <v>394033000</v>
      </c>
      <c r="H4530" s="2">
        <v>353729000</v>
      </c>
      <c r="I4530" s="2">
        <v>334234000</v>
      </c>
      <c r="J4530" s="2">
        <v>324299000</v>
      </c>
      <c r="K4530" s="2">
        <v>324486000</v>
      </c>
      <c r="L4530" s="2">
        <v>325142000</v>
      </c>
      <c r="M4530" s="2">
        <v>326736000</v>
      </c>
      <c r="N4530" s="2">
        <v>329173000</v>
      </c>
      <c r="O4530" s="2">
        <v>333109000</v>
      </c>
      <c r="P4530" s="2">
        <v>336390000</v>
      </c>
      <c r="Q4530" s="2">
        <v>339483000</v>
      </c>
      <c r="R4530" s="2">
        <v>340514000</v>
      </c>
      <c r="S4530" s="2">
        <v>342295000</v>
      </c>
      <c r="T4530" s="2">
        <v>346044000</v>
      </c>
      <c r="U4530" s="2">
        <v>345950000</v>
      </c>
      <c r="V4530" s="2">
        <v>350543000</v>
      </c>
      <c r="W4530" s="2">
        <v>354198000</v>
      </c>
      <c r="X4530" s="2">
        <v>356729000</v>
      </c>
      <c r="Y4530" s="2">
        <v>357666000</v>
      </c>
      <c r="Z4530" s="2">
        <v>359634000</v>
      </c>
      <c r="AA4530" s="2">
        <v>361603000</v>
      </c>
      <c r="AB4530" s="2">
        <v>363009000</v>
      </c>
      <c r="AC4530" s="2">
        <v>364977000</v>
      </c>
      <c r="AD4530" s="2">
        <v>366476000</v>
      </c>
      <c r="AE4530" s="2">
        <v>367226000</v>
      </c>
      <c r="AF4530" s="2">
        <v>369851000</v>
      </c>
    </row>
    <row r="4531" spans="1:32">
      <c r="A4531" t="s">
        <v>10135</v>
      </c>
      <c r="B4531" t="s">
        <v>19</v>
      </c>
      <c r="C4531" s="2">
        <v>111038000</v>
      </c>
      <c r="D4531" s="2">
        <v>115720000</v>
      </c>
      <c r="E4531" s="2">
        <v>124343000</v>
      </c>
      <c r="F4531" s="2">
        <v>386171000</v>
      </c>
      <c r="G4531" s="2">
        <v>345270000</v>
      </c>
      <c r="H4531" s="2">
        <v>309955000</v>
      </c>
      <c r="I4531" s="2">
        <v>292872000</v>
      </c>
      <c r="J4531" s="2">
        <v>284166000</v>
      </c>
      <c r="K4531" s="2">
        <v>284331000</v>
      </c>
      <c r="L4531" s="2">
        <v>284906000</v>
      </c>
      <c r="M4531" s="2">
        <v>286302000</v>
      </c>
      <c r="N4531" s="2">
        <v>288437000</v>
      </c>
      <c r="O4531" s="2">
        <v>291886000</v>
      </c>
      <c r="P4531" s="2">
        <v>294761000</v>
      </c>
      <c r="Q4531" s="2">
        <v>297471000</v>
      </c>
      <c r="R4531" s="2">
        <v>298375000</v>
      </c>
      <c r="S4531" s="2">
        <v>299935000</v>
      </c>
      <c r="T4531" s="2">
        <v>303220000</v>
      </c>
      <c r="U4531" s="2">
        <v>303138000</v>
      </c>
      <c r="V4531" s="2">
        <v>307162000</v>
      </c>
      <c r="W4531" s="2">
        <v>310365000</v>
      </c>
      <c r="X4531" s="2">
        <v>312583000</v>
      </c>
      <c r="Y4531" s="2">
        <v>313404000</v>
      </c>
      <c r="Z4531" s="2">
        <v>315129000</v>
      </c>
      <c r="AA4531" s="2">
        <v>316854000</v>
      </c>
      <c r="AB4531" s="2">
        <v>318086000</v>
      </c>
      <c r="AC4531" s="2">
        <v>319810000</v>
      </c>
      <c r="AD4531" s="2">
        <v>321124000</v>
      </c>
      <c r="AE4531" s="2">
        <v>321781000</v>
      </c>
      <c r="AF4531" s="2">
        <v>324081000</v>
      </c>
    </row>
    <row r="4532" spans="1:32">
      <c r="A4532" t="s">
        <v>10136</v>
      </c>
      <c r="B4532" t="s">
        <v>19</v>
      </c>
      <c r="C4532" s="2">
        <v>470146000</v>
      </c>
      <c r="D4532" s="2">
        <v>489967000</v>
      </c>
      <c r="E4532" s="2">
        <v>526480000</v>
      </c>
      <c r="F4532" s="2">
        <v>1635080000</v>
      </c>
      <c r="G4532" s="2">
        <v>1461900000</v>
      </c>
      <c r="H4532" s="2">
        <v>1312370000</v>
      </c>
      <c r="I4532" s="2">
        <v>1240040000</v>
      </c>
      <c r="J4532" s="2">
        <v>1203180000</v>
      </c>
      <c r="K4532" s="2">
        <v>1203880000</v>
      </c>
      <c r="L4532" s="2">
        <v>1206310000</v>
      </c>
      <c r="M4532" s="2">
        <v>1212230000</v>
      </c>
      <c r="N4532" s="2">
        <v>1221270000</v>
      </c>
      <c r="O4532" s="2">
        <v>1235870000</v>
      </c>
      <c r="P4532" s="2">
        <v>1248040000</v>
      </c>
      <c r="Q4532" s="2">
        <v>1259520000</v>
      </c>
      <c r="R4532" s="2">
        <v>1263340000</v>
      </c>
      <c r="S4532" s="2">
        <v>1269950000</v>
      </c>
      <c r="T4532" s="2">
        <v>1283860000</v>
      </c>
      <c r="U4532" s="2">
        <v>1283510000</v>
      </c>
      <c r="V4532" s="2">
        <v>1300550000</v>
      </c>
      <c r="W4532" s="2">
        <v>1314110000</v>
      </c>
      <c r="X4532" s="2">
        <v>1323500000</v>
      </c>
      <c r="Y4532" s="2">
        <v>1326980000</v>
      </c>
      <c r="Z4532" s="2">
        <v>1334280000</v>
      </c>
      <c r="AA4532" s="2">
        <v>1341580000</v>
      </c>
      <c r="AB4532" s="2">
        <v>1346800000</v>
      </c>
      <c r="AC4532" s="2">
        <v>1354100000</v>
      </c>
      <c r="AD4532" s="2">
        <v>1359670000</v>
      </c>
      <c r="AE4532" s="2">
        <v>1362450000</v>
      </c>
      <c r="AF4532" s="2">
        <v>1372190000</v>
      </c>
    </row>
    <row r="4533" spans="1:32">
      <c r="A4533" t="s">
        <v>10137</v>
      </c>
      <c r="B4533" t="s">
        <v>19</v>
      </c>
      <c r="C4533" s="2">
        <v>8597370</v>
      </c>
      <c r="D4533" s="2">
        <v>8959830</v>
      </c>
      <c r="E4533" s="2">
        <v>9627530</v>
      </c>
      <c r="F4533" s="2">
        <v>29900000</v>
      </c>
      <c r="G4533" s="2">
        <v>26733200</v>
      </c>
      <c r="H4533" s="2">
        <v>23998900</v>
      </c>
      <c r="I4533" s="2">
        <v>22676200</v>
      </c>
      <c r="J4533" s="2">
        <v>22002100</v>
      </c>
      <c r="K4533" s="2">
        <v>22014900</v>
      </c>
      <c r="L4533" s="2">
        <v>22059400</v>
      </c>
      <c r="M4533" s="2">
        <v>22167500</v>
      </c>
      <c r="N4533" s="2">
        <v>22332800</v>
      </c>
      <c r="O4533" s="2">
        <v>22599900</v>
      </c>
      <c r="P4533" s="2">
        <v>22822500</v>
      </c>
      <c r="Q4533" s="2">
        <v>23032300</v>
      </c>
      <c r="R4533" s="2">
        <v>23102200</v>
      </c>
      <c r="S4533" s="2">
        <v>23223100</v>
      </c>
      <c r="T4533" s="2">
        <v>23477400</v>
      </c>
      <c r="U4533" s="2">
        <v>23471100</v>
      </c>
      <c r="V4533" s="2">
        <v>23782700</v>
      </c>
      <c r="W4533" s="2">
        <v>24030700</v>
      </c>
      <c r="X4533" s="2">
        <v>24202400</v>
      </c>
      <c r="Y4533" s="2">
        <v>24265900</v>
      </c>
      <c r="Z4533" s="2">
        <v>24399500</v>
      </c>
      <c r="AA4533" s="2">
        <v>24533000</v>
      </c>
      <c r="AB4533" s="2">
        <v>24628400</v>
      </c>
      <c r="AC4533" s="2">
        <v>24761900</v>
      </c>
      <c r="AD4533" s="2">
        <v>24863700</v>
      </c>
      <c r="AE4533" s="2">
        <v>24914600</v>
      </c>
      <c r="AF4533" s="2">
        <v>25092600</v>
      </c>
    </row>
    <row r="4534" spans="1:32">
      <c r="A4534" t="s">
        <v>10138</v>
      </c>
      <c r="B4534" t="s">
        <v>19</v>
      </c>
      <c r="C4534" s="2">
        <v>42163500</v>
      </c>
      <c r="D4534" s="2">
        <v>43941100</v>
      </c>
      <c r="E4534" s="2">
        <v>47215600</v>
      </c>
      <c r="F4534" s="2">
        <v>146637000</v>
      </c>
      <c r="G4534" s="2">
        <v>131106000</v>
      </c>
      <c r="H4534" s="2">
        <v>117696000</v>
      </c>
      <c r="I4534" s="2">
        <v>111209000</v>
      </c>
      <c r="J4534" s="2">
        <v>107904000</v>
      </c>
      <c r="K4534" s="2">
        <v>107966000</v>
      </c>
      <c r="L4534" s="2">
        <v>108184000</v>
      </c>
      <c r="M4534" s="2">
        <v>108714000</v>
      </c>
      <c r="N4534" s="2">
        <v>109525000</v>
      </c>
      <c r="O4534" s="2">
        <v>110835000</v>
      </c>
      <c r="P4534" s="2">
        <v>111927000</v>
      </c>
      <c r="Q4534" s="2">
        <v>112956000</v>
      </c>
      <c r="R4534" s="2">
        <v>113299000</v>
      </c>
      <c r="S4534" s="2">
        <v>113891000</v>
      </c>
      <c r="T4534" s="2">
        <v>115139000</v>
      </c>
      <c r="U4534" s="2">
        <v>115108000</v>
      </c>
      <c r="V4534" s="2">
        <v>116636000</v>
      </c>
      <c r="W4534" s="2">
        <v>117852000</v>
      </c>
      <c r="X4534" s="2">
        <v>118694000</v>
      </c>
      <c r="Y4534" s="2">
        <v>119006000</v>
      </c>
      <c r="Z4534" s="2">
        <v>119661000</v>
      </c>
      <c r="AA4534" s="2">
        <v>120316000</v>
      </c>
      <c r="AB4534" s="2">
        <v>120783000</v>
      </c>
      <c r="AC4534" s="2">
        <v>121438000</v>
      </c>
      <c r="AD4534" s="2">
        <v>121937000</v>
      </c>
      <c r="AE4534" s="2">
        <v>122187000</v>
      </c>
      <c r="AF4534" s="2">
        <v>123060000</v>
      </c>
    </row>
    <row r="4535" spans="1:32">
      <c r="A4535" t="s">
        <v>10139</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10140</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10141</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10142</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10143</v>
      </c>
      <c r="B4539" t="s">
        <v>19</v>
      </c>
      <c r="C4539" s="2">
        <v>22153300</v>
      </c>
      <c r="D4539" s="2">
        <v>23083500</v>
      </c>
      <c r="E4539" s="2">
        <v>21681200</v>
      </c>
      <c r="F4539" s="2">
        <v>77561900</v>
      </c>
      <c r="G4539" s="2">
        <v>74646400</v>
      </c>
      <c r="H4539" s="2">
        <v>72193700</v>
      </c>
      <c r="I4539" s="2">
        <v>70990500</v>
      </c>
      <c r="J4539" s="2">
        <v>70388800</v>
      </c>
      <c r="K4539" s="2">
        <v>70481400</v>
      </c>
      <c r="L4539" s="2">
        <v>70481400</v>
      </c>
      <c r="M4539" s="2">
        <v>70527700</v>
      </c>
      <c r="N4539" s="2">
        <v>70759100</v>
      </c>
      <c r="O4539" s="2">
        <v>71221800</v>
      </c>
      <c r="P4539" s="2">
        <v>71638300</v>
      </c>
      <c r="Q4539" s="2">
        <v>72101100</v>
      </c>
      <c r="R4539" s="2">
        <v>72425100</v>
      </c>
      <c r="S4539" s="2">
        <v>72887800</v>
      </c>
      <c r="T4539" s="2">
        <v>73443200</v>
      </c>
      <c r="U4539" s="2">
        <v>73767100</v>
      </c>
      <c r="V4539" s="2">
        <v>74507600</v>
      </c>
      <c r="W4539" s="2">
        <v>75248000</v>
      </c>
      <c r="X4539" s="2">
        <v>75942200</v>
      </c>
      <c r="Y4539" s="2">
        <v>76497500</v>
      </c>
      <c r="Z4539" s="2">
        <v>77099100</v>
      </c>
      <c r="AA4539" s="2">
        <v>77700800</v>
      </c>
      <c r="AB4539" s="2">
        <v>78256100</v>
      </c>
      <c r="AC4539" s="2">
        <v>78904000</v>
      </c>
      <c r="AD4539" s="2">
        <v>79459300</v>
      </c>
      <c r="AE4539" s="2">
        <v>79922100</v>
      </c>
      <c r="AF4539" s="2">
        <v>80662600</v>
      </c>
    </row>
    <row r="4540" spans="1:32">
      <c r="A4540" t="s">
        <v>10144</v>
      </c>
      <c r="B4540" t="s">
        <v>19</v>
      </c>
      <c r="C4540" s="2">
        <v>373660000</v>
      </c>
      <c r="D4540" s="2">
        <v>389349000</v>
      </c>
      <c r="E4540" s="2">
        <v>365698000</v>
      </c>
      <c r="F4540" s="2">
        <v>1308240000</v>
      </c>
      <c r="G4540" s="2">
        <v>1259060000</v>
      </c>
      <c r="H4540" s="2">
        <v>1217690000</v>
      </c>
      <c r="I4540" s="2">
        <v>1197400000</v>
      </c>
      <c r="J4540" s="2">
        <v>1187250000</v>
      </c>
      <c r="K4540" s="2">
        <v>1188810000</v>
      </c>
      <c r="L4540" s="2">
        <v>1188810000</v>
      </c>
      <c r="M4540" s="2">
        <v>1189590000</v>
      </c>
      <c r="N4540" s="2">
        <v>1193490000</v>
      </c>
      <c r="O4540" s="2">
        <v>1201300000</v>
      </c>
      <c r="P4540" s="2">
        <v>1208330000</v>
      </c>
      <c r="Q4540" s="2">
        <v>1216130000</v>
      </c>
      <c r="R4540" s="2">
        <v>1221600000</v>
      </c>
      <c r="S4540" s="2">
        <v>1229400000</v>
      </c>
      <c r="T4540" s="2">
        <v>1238770000</v>
      </c>
      <c r="U4540" s="2">
        <v>1244230000</v>
      </c>
      <c r="V4540" s="2">
        <v>1256720000</v>
      </c>
      <c r="W4540" s="2">
        <v>1269210000</v>
      </c>
      <c r="X4540" s="2">
        <v>1280920000</v>
      </c>
      <c r="Y4540" s="2">
        <v>1290290000</v>
      </c>
      <c r="Z4540" s="2">
        <v>1300430000</v>
      </c>
      <c r="AA4540" s="2">
        <v>1310580000</v>
      </c>
      <c r="AB4540" s="2">
        <v>1319950000</v>
      </c>
      <c r="AC4540" s="2">
        <v>1330880000</v>
      </c>
      <c r="AD4540" s="2">
        <v>1340240000</v>
      </c>
      <c r="AE4540" s="2">
        <v>1348050000</v>
      </c>
      <c r="AF4540" s="2">
        <v>1360540000</v>
      </c>
    </row>
    <row r="4541" spans="1:32">
      <c r="A4541" t="s">
        <v>10145</v>
      </c>
      <c r="B4541" t="s">
        <v>19</v>
      </c>
      <c r="C4541" s="2">
        <v>242693000</v>
      </c>
      <c r="D4541" s="2">
        <v>252883000</v>
      </c>
      <c r="E4541" s="2">
        <v>237522000</v>
      </c>
      <c r="F4541" s="2">
        <v>849704000</v>
      </c>
      <c r="G4541" s="2">
        <v>817764000</v>
      </c>
      <c r="H4541" s="2">
        <v>790893000</v>
      </c>
      <c r="I4541" s="2">
        <v>777712000</v>
      </c>
      <c r="J4541" s="2">
        <v>771121000</v>
      </c>
      <c r="K4541" s="2">
        <v>772135000</v>
      </c>
      <c r="L4541" s="2">
        <v>772135000</v>
      </c>
      <c r="M4541" s="2">
        <v>772642000</v>
      </c>
      <c r="N4541" s="2">
        <v>775177000</v>
      </c>
      <c r="O4541" s="2">
        <v>780247000</v>
      </c>
      <c r="P4541" s="2">
        <v>784810000</v>
      </c>
      <c r="Q4541" s="2">
        <v>789880000</v>
      </c>
      <c r="R4541" s="2">
        <v>793428000</v>
      </c>
      <c r="S4541" s="2">
        <v>798498000</v>
      </c>
      <c r="T4541" s="2">
        <v>804582000</v>
      </c>
      <c r="U4541" s="2">
        <v>808131000</v>
      </c>
      <c r="V4541" s="2">
        <v>816243000</v>
      </c>
      <c r="W4541" s="2">
        <v>824354000</v>
      </c>
      <c r="X4541" s="2">
        <v>831959000</v>
      </c>
      <c r="Y4541" s="2">
        <v>838043000</v>
      </c>
      <c r="Z4541" s="2">
        <v>844634000</v>
      </c>
      <c r="AA4541" s="2">
        <v>851224000</v>
      </c>
      <c r="AB4541" s="2">
        <v>857308000</v>
      </c>
      <c r="AC4541" s="2">
        <v>864406000</v>
      </c>
      <c r="AD4541" s="2">
        <v>870490000</v>
      </c>
      <c r="AE4541" s="2">
        <v>875560000</v>
      </c>
      <c r="AF4541" s="2">
        <v>883671000</v>
      </c>
    </row>
    <row r="4542" spans="1:32">
      <c r="A4542" t="s">
        <v>10146</v>
      </c>
      <c r="B4542" t="s">
        <v>19</v>
      </c>
      <c r="C4542" s="2">
        <v>44867600</v>
      </c>
      <c r="D4542" s="2">
        <v>46751500</v>
      </c>
      <c r="E4542" s="2">
        <v>43911600</v>
      </c>
      <c r="F4542" s="2">
        <v>157088000</v>
      </c>
      <c r="G4542" s="2">
        <v>151183000</v>
      </c>
      <c r="H4542" s="2">
        <v>146216000</v>
      </c>
      <c r="I4542" s="2">
        <v>143779000</v>
      </c>
      <c r="J4542" s="2">
        <v>142560000</v>
      </c>
      <c r="K4542" s="2">
        <v>142748000</v>
      </c>
      <c r="L4542" s="2">
        <v>142748000</v>
      </c>
      <c r="M4542" s="2">
        <v>142841000</v>
      </c>
      <c r="N4542" s="2">
        <v>143310000</v>
      </c>
      <c r="O4542" s="2">
        <v>144247000</v>
      </c>
      <c r="P4542" s="2">
        <v>145091000</v>
      </c>
      <c r="Q4542" s="2">
        <v>146028000</v>
      </c>
      <c r="R4542" s="2">
        <v>146684000</v>
      </c>
      <c r="S4542" s="2">
        <v>147622000</v>
      </c>
      <c r="T4542" s="2">
        <v>148746000</v>
      </c>
      <c r="U4542" s="2">
        <v>149402000</v>
      </c>
      <c r="V4542" s="2">
        <v>150902000</v>
      </c>
      <c r="W4542" s="2">
        <v>152402000</v>
      </c>
      <c r="X4542" s="2">
        <v>153808000</v>
      </c>
      <c r="Y4542" s="2">
        <v>154932000</v>
      </c>
      <c r="Z4542" s="2">
        <v>156151000</v>
      </c>
      <c r="AA4542" s="2">
        <v>157369000</v>
      </c>
      <c r="AB4542" s="2">
        <v>158494000</v>
      </c>
      <c r="AC4542" s="2">
        <v>159806000</v>
      </c>
      <c r="AD4542" s="2">
        <v>160931000</v>
      </c>
      <c r="AE4542" s="2">
        <v>161868000</v>
      </c>
      <c r="AF4542" s="2">
        <v>163368000</v>
      </c>
    </row>
    <row r="4543" spans="1:32">
      <c r="A4543" t="s">
        <v>10147</v>
      </c>
      <c r="B4543" t="s">
        <v>19</v>
      </c>
      <c r="C4543" s="2">
        <v>39315200</v>
      </c>
      <c r="D4543" s="2">
        <v>40965900</v>
      </c>
      <c r="E4543" s="2">
        <v>38477400</v>
      </c>
      <c r="F4543" s="2">
        <v>137648000</v>
      </c>
      <c r="G4543" s="2">
        <v>132474000</v>
      </c>
      <c r="H4543" s="2">
        <v>128121000</v>
      </c>
      <c r="I4543" s="2">
        <v>125986000</v>
      </c>
      <c r="J4543" s="2">
        <v>124918000</v>
      </c>
      <c r="K4543" s="2">
        <v>125082000</v>
      </c>
      <c r="L4543" s="2">
        <v>125082000</v>
      </c>
      <c r="M4543" s="2">
        <v>125165000</v>
      </c>
      <c r="N4543" s="2">
        <v>125575000</v>
      </c>
      <c r="O4543" s="2">
        <v>126397000</v>
      </c>
      <c r="P4543" s="2">
        <v>127136000</v>
      </c>
      <c r="Q4543" s="2">
        <v>127957000</v>
      </c>
      <c r="R4543" s="2">
        <v>128532000</v>
      </c>
      <c r="S4543" s="2">
        <v>129353000</v>
      </c>
      <c r="T4543" s="2">
        <v>130339000</v>
      </c>
      <c r="U4543" s="2">
        <v>130914000</v>
      </c>
      <c r="V4543" s="2">
        <v>132228000</v>
      </c>
      <c r="W4543" s="2">
        <v>133542000</v>
      </c>
      <c r="X4543" s="2">
        <v>134774000</v>
      </c>
      <c r="Y4543" s="2">
        <v>135759000</v>
      </c>
      <c r="Z4543" s="2">
        <v>136827000</v>
      </c>
      <c r="AA4543" s="2">
        <v>137895000</v>
      </c>
      <c r="AB4543" s="2">
        <v>138880000</v>
      </c>
      <c r="AC4543" s="2">
        <v>140030000</v>
      </c>
      <c r="AD4543" s="2">
        <v>141015000</v>
      </c>
      <c r="AE4543" s="2">
        <v>141837000</v>
      </c>
      <c r="AF4543" s="2">
        <v>143151000</v>
      </c>
    </row>
    <row r="4544" spans="1:32">
      <c r="A4544" t="s">
        <v>10148</v>
      </c>
      <c r="B4544" t="s">
        <v>19</v>
      </c>
      <c r="C4544" s="2">
        <v>166464000</v>
      </c>
      <c r="D4544" s="2">
        <v>173453000</v>
      </c>
      <c r="E4544" s="2">
        <v>162917000</v>
      </c>
      <c r="F4544" s="2">
        <v>582814000</v>
      </c>
      <c r="G4544" s="2">
        <v>560906000</v>
      </c>
      <c r="H4544" s="2">
        <v>542476000</v>
      </c>
      <c r="I4544" s="2">
        <v>533435000</v>
      </c>
      <c r="J4544" s="2">
        <v>528914000</v>
      </c>
      <c r="K4544" s="2">
        <v>529610000</v>
      </c>
      <c r="L4544" s="2">
        <v>529610000</v>
      </c>
      <c r="M4544" s="2">
        <v>529957000</v>
      </c>
      <c r="N4544" s="2">
        <v>531696000</v>
      </c>
      <c r="O4544" s="2">
        <v>535173000</v>
      </c>
      <c r="P4544" s="2">
        <v>538303000</v>
      </c>
      <c r="Q4544" s="2">
        <v>541780000</v>
      </c>
      <c r="R4544" s="2">
        <v>544215000</v>
      </c>
      <c r="S4544" s="2">
        <v>547692000</v>
      </c>
      <c r="T4544" s="2">
        <v>551865000</v>
      </c>
      <c r="U4544" s="2">
        <v>554299000</v>
      </c>
      <c r="V4544" s="2">
        <v>559863000</v>
      </c>
      <c r="W4544" s="2">
        <v>565427000</v>
      </c>
      <c r="X4544" s="2">
        <v>570643000</v>
      </c>
      <c r="Y4544" s="2">
        <v>574816000</v>
      </c>
      <c r="Z4544" s="2">
        <v>579337000</v>
      </c>
      <c r="AA4544" s="2">
        <v>583857000</v>
      </c>
      <c r="AB4544" s="2">
        <v>588030000</v>
      </c>
      <c r="AC4544" s="2">
        <v>592898000</v>
      </c>
      <c r="AD4544" s="2">
        <v>597071000</v>
      </c>
      <c r="AE4544" s="2">
        <v>600549000</v>
      </c>
      <c r="AF4544" s="2">
        <v>606113000</v>
      </c>
    </row>
    <row r="4545" spans="1:32">
      <c r="A4545" t="s">
        <v>10149</v>
      </c>
      <c r="B4545" t="s">
        <v>19</v>
      </c>
      <c r="C4545" s="2">
        <v>3044050</v>
      </c>
      <c r="D4545" s="2">
        <v>3171870</v>
      </c>
      <c r="E4545" s="2">
        <v>2979190</v>
      </c>
      <c r="F4545" s="2">
        <v>10657700</v>
      </c>
      <c r="G4545" s="2">
        <v>10257100</v>
      </c>
      <c r="H4545" s="2">
        <v>9920040</v>
      </c>
      <c r="I4545" s="2">
        <v>9754710</v>
      </c>
      <c r="J4545" s="2">
        <v>9672040</v>
      </c>
      <c r="K4545" s="2">
        <v>9684760</v>
      </c>
      <c r="L4545" s="2">
        <v>9684760</v>
      </c>
      <c r="M4545" s="2">
        <v>9691120</v>
      </c>
      <c r="N4545" s="2">
        <v>9722910</v>
      </c>
      <c r="O4545" s="2">
        <v>9786500</v>
      </c>
      <c r="P4545" s="2">
        <v>9843730</v>
      </c>
      <c r="Q4545" s="2">
        <v>9907320</v>
      </c>
      <c r="R4545" s="2">
        <v>9951830</v>
      </c>
      <c r="S4545" s="2">
        <v>10015400</v>
      </c>
      <c r="T4545" s="2">
        <v>10091700</v>
      </c>
      <c r="U4545" s="2">
        <v>10136200</v>
      </c>
      <c r="V4545" s="2">
        <v>10238000</v>
      </c>
      <c r="W4545" s="2">
        <v>10339700</v>
      </c>
      <c r="X4545" s="2">
        <v>10435100</v>
      </c>
      <c r="Y4545" s="2">
        <v>10511400</v>
      </c>
      <c r="Z4545" s="2">
        <v>10594100</v>
      </c>
      <c r="AA4545" s="2">
        <v>10676800</v>
      </c>
      <c r="AB4545" s="2">
        <v>10753100</v>
      </c>
      <c r="AC4545" s="2">
        <v>10842100</v>
      </c>
      <c r="AD4545" s="2">
        <v>10918400</v>
      </c>
      <c r="AE4545" s="2">
        <v>10982000</v>
      </c>
      <c r="AF4545" s="2">
        <v>11083700</v>
      </c>
    </row>
    <row r="4546" spans="1:32">
      <c r="A4546" t="s">
        <v>10150</v>
      </c>
      <c r="B4546" t="s">
        <v>19</v>
      </c>
      <c r="C4546" s="2">
        <v>14928700</v>
      </c>
      <c r="D4546" s="2">
        <v>15555600</v>
      </c>
      <c r="E4546" s="2">
        <v>14610600</v>
      </c>
      <c r="F4546" s="2">
        <v>52267700</v>
      </c>
      <c r="G4546" s="2">
        <v>50303000</v>
      </c>
      <c r="H4546" s="2">
        <v>48650200</v>
      </c>
      <c r="I4546" s="2">
        <v>47839300</v>
      </c>
      <c r="J4546" s="2">
        <v>47433900</v>
      </c>
      <c r="K4546" s="2">
        <v>47496300</v>
      </c>
      <c r="L4546" s="2">
        <v>47496300</v>
      </c>
      <c r="M4546" s="2">
        <v>47527500</v>
      </c>
      <c r="N4546" s="2">
        <v>47683400</v>
      </c>
      <c r="O4546" s="2">
        <v>47995300</v>
      </c>
      <c r="P4546" s="2">
        <v>48275900</v>
      </c>
      <c r="Q4546" s="2">
        <v>48587800</v>
      </c>
      <c r="R4546" s="2">
        <v>48806100</v>
      </c>
      <c r="S4546" s="2">
        <v>49117900</v>
      </c>
      <c r="T4546" s="2">
        <v>49492200</v>
      </c>
      <c r="U4546" s="2">
        <v>49710500</v>
      </c>
      <c r="V4546" s="2">
        <v>50209500</v>
      </c>
      <c r="W4546" s="2">
        <v>50708400</v>
      </c>
      <c r="X4546" s="2">
        <v>51176200</v>
      </c>
      <c r="Y4546" s="2">
        <v>51550500</v>
      </c>
      <c r="Z4546" s="2">
        <v>51955900</v>
      </c>
      <c r="AA4546" s="2">
        <v>52361300</v>
      </c>
      <c r="AB4546" s="2">
        <v>52735500</v>
      </c>
      <c r="AC4546" s="2">
        <v>53172100</v>
      </c>
      <c r="AD4546" s="2">
        <v>53546400</v>
      </c>
      <c r="AE4546" s="2">
        <v>53858200</v>
      </c>
      <c r="AF4546" s="2">
        <v>54357200</v>
      </c>
    </row>
    <row r="4547" spans="1:32">
      <c r="A4547" t="s">
        <v>10151</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10152</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10153</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10154</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10155</v>
      </c>
      <c r="B4551" t="s">
        <v>19</v>
      </c>
      <c r="C4551" s="2">
        <v>31862400</v>
      </c>
      <c r="D4551" s="2">
        <v>33199800</v>
      </c>
      <c r="E4551" s="2">
        <v>28225000</v>
      </c>
      <c r="F4551" s="2">
        <v>93759200</v>
      </c>
      <c r="G4551" s="2">
        <v>103292000</v>
      </c>
      <c r="H4551" s="2">
        <v>111160000</v>
      </c>
      <c r="I4551" s="2">
        <v>119629000</v>
      </c>
      <c r="J4551" s="2">
        <v>125784000</v>
      </c>
      <c r="K4551" s="2">
        <v>128375000</v>
      </c>
      <c r="L4551" s="2">
        <v>127403000</v>
      </c>
      <c r="M4551" s="2">
        <v>127681000</v>
      </c>
      <c r="N4551" s="2">
        <v>127912000</v>
      </c>
      <c r="O4551" s="2">
        <v>126894000</v>
      </c>
      <c r="P4551" s="2">
        <v>125228000</v>
      </c>
      <c r="Q4551" s="2">
        <v>122868000</v>
      </c>
      <c r="R4551" s="2">
        <v>119027000</v>
      </c>
      <c r="S4551" s="2">
        <v>119351000</v>
      </c>
      <c r="T4551" s="2">
        <v>119120000</v>
      </c>
      <c r="U4551" s="2">
        <v>120230000</v>
      </c>
      <c r="V4551" s="2">
        <v>121433000</v>
      </c>
      <c r="W4551" s="2">
        <v>123840000</v>
      </c>
      <c r="X4551" s="2">
        <v>125922000</v>
      </c>
      <c r="Y4551" s="2">
        <v>125969000</v>
      </c>
      <c r="Z4551" s="2">
        <v>126663000</v>
      </c>
      <c r="AA4551" s="2">
        <v>128005000</v>
      </c>
      <c r="AB4551" s="2">
        <v>130550000</v>
      </c>
      <c r="AC4551" s="2">
        <v>133188000</v>
      </c>
      <c r="AD4551" s="2">
        <v>134947000</v>
      </c>
      <c r="AE4551" s="2">
        <v>136520000</v>
      </c>
      <c r="AF4551" s="2">
        <v>138788000</v>
      </c>
    </row>
    <row r="4552" spans="1:32">
      <c r="A4552" t="s">
        <v>10156</v>
      </c>
      <c r="B4552" t="s">
        <v>19</v>
      </c>
      <c r="C4552" s="2">
        <v>537424000</v>
      </c>
      <c r="D4552" s="2">
        <v>559982000</v>
      </c>
      <c r="E4552" s="2">
        <v>476071000</v>
      </c>
      <c r="F4552" s="2">
        <v>1581440000</v>
      </c>
      <c r="G4552" s="2">
        <v>1742240000</v>
      </c>
      <c r="H4552" s="2">
        <v>1874930000</v>
      </c>
      <c r="I4552" s="2">
        <v>2017780000</v>
      </c>
      <c r="J4552" s="2">
        <v>2121590000</v>
      </c>
      <c r="K4552" s="2">
        <v>2165310000</v>
      </c>
      <c r="L4552" s="2">
        <v>2148910000</v>
      </c>
      <c r="M4552" s="2">
        <v>2153600000</v>
      </c>
      <c r="N4552" s="2">
        <v>2157500000</v>
      </c>
      <c r="O4552" s="2">
        <v>2140330000</v>
      </c>
      <c r="P4552" s="2">
        <v>2112230000</v>
      </c>
      <c r="Q4552" s="2">
        <v>2072420000</v>
      </c>
      <c r="R4552" s="2">
        <v>2007630000</v>
      </c>
      <c r="S4552" s="2">
        <v>2013100000</v>
      </c>
      <c r="T4552" s="2">
        <v>2009190000</v>
      </c>
      <c r="U4552" s="2">
        <v>2027930000</v>
      </c>
      <c r="V4552" s="2">
        <v>2048220000</v>
      </c>
      <c r="W4552" s="2">
        <v>2088810000</v>
      </c>
      <c r="X4552" s="2">
        <v>2123940000</v>
      </c>
      <c r="Y4552" s="2">
        <v>2124720000</v>
      </c>
      <c r="Z4552" s="2">
        <v>2136430000</v>
      </c>
      <c r="AA4552" s="2">
        <v>2159060000</v>
      </c>
      <c r="AB4552" s="2">
        <v>2201990000</v>
      </c>
      <c r="AC4552" s="2">
        <v>2246490000</v>
      </c>
      <c r="AD4552" s="2">
        <v>2276150000</v>
      </c>
      <c r="AE4552" s="2">
        <v>2302690000</v>
      </c>
      <c r="AF4552" s="2">
        <v>2340940000</v>
      </c>
    </row>
    <row r="4553" spans="1:32">
      <c r="A4553" t="s">
        <v>10157</v>
      </c>
      <c r="B4553" t="s">
        <v>19</v>
      </c>
      <c r="C4553" s="2">
        <v>349058000</v>
      </c>
      <c r="D4553" s="2">
        <v>363710000</v>
      </c>
      <c r="E4553" s="2">
        <v>309209000</v>
      </c>
      <c r="F4553" s="2">
        <v>1027150000</v>
      </c>
      <c r="G4553" s="2">
        <v>1131590000</v>
      </c>
      <c r="H4553" s="2">
        <v>1217770000</v>
      </c>
      <c r="I4553" s="2">
        <v>1310550000</v>
      </c>
      <c r="J4553" s="2">
        <v>1377980000</v>
      </c>
      <c r="K4553" s="2">
        <v>1406370000</v>
      </c>
      <c r="L4553" s="2">
        <v>1395720000</v>
      </c>
      <c r="M4553" s="2">
        <v>1398770000</v>
      </c>
      <c r="N4553" s="2">
        <v>1401300000</v>
      </c>
      <c r="O4553" s="2">
        <v>1390150000</v>
      </c>
      <c r="P4553" s="2">
        <v>1371900000</v>
      </c>
      <c r="Q4553" s="2">
        <v>1346040000</v>
      </c>
      <c r="R4553" s="2">
        <v>1303960000</v>
      </c>
      <c r="S4553" s="2">
        <v>1307510000</v>
      </c>
      <c r="T4553" s="2">
        <v>1304970000</v>
      </c>
      <c r="U4553" s="2">
        <v>1317140000</v>
      </c>
      <c r="V4553" s="2">
        <v>1330320000</v>
      </c>
      <c r="W4553" s="2">
        <v>1356690000</v>
      </c>
      <c r="X4553" s="2">
        <v>1379500000</v>
      </c>
      <c r="Y4553" s="2">
        <v>1380010000</v>
      </c>
      <c r="Z4553" s="2">
        <v>1387610000</v>
      </c>
      <c r="AA4553" s="2">
        <v>1402310000</v>
      </c>
      <c r="AB4553" s="2">
        <v>1430200000</v>
      </c>
      <c r="AC4553" s="2">
        <v>1459100000</v>
      </c>
      <c r="AD4553" s="2">
        <v>1478360000</v>
      </c>
      <c r="AE4553" s="2">
        <v>1495600000</v>
      </c>
      <c r="AF4553" s="2">
        <v>1520440000</v>
      </c>
    </row>
    <row r="4554" spans="1:32">
      <c r="A4554" t="s">
        <v>10158</v>
      </c>
      <c r="B4554" t="s">
        <v>19</v>
      </c>
      <c r="C4554" s="2">
        <v>64531700</v>
      </c>
      <c r="D4554" s="2">
        <v>67240500</v>
      </c>
      <c r="E4554" s="2">
        <v>57164700</v>
      </c>
      <c r="F4554" s="2">
        <v>189893000</v>
      </c>
      <c r="G4554" s="2">
        <v>209201000</v>
      </c>
      <c r="H4554" s="2">
        <v>225135000</v>
      </c>
      <c r="I4554" s="2">
        <v>242287000</v>
      </c>
      <c r="J4554" s="2">
        <v>254753000</v>
      </c>
      <c r="K4554" s="2">
        <v>260001000</v>
      </c>
      <c r="L4554" s="2">
        <v>258033000</v>
      </c>
      <c r="M4554" s="2">
        <v>258596000</v>
      </c>
      <c r="N4554" s="2">
        <v>259064000</v>
      </c>
      <c r="O4554" s="2">
        <v>257002000</v>
      </c>
      <c r="P4554" s="2">
        <v>253628000</v>
      </c>
      <c r="Q4554" s="2">
        <v>248848000</v>
      </c>
      <c r="R4554" s="2">
        <v>241068000</v>
      </c>
      <c r="S4554" s="2">
        <v>241725000</v>
      </c>
      <c r="T4554" s="2">
        <v>241256000</v>
      </c>
      <c r="U4554" s="2">
        <v>243505000</v>
      </c>
      <c r="V4554" s="2">
        <v>245942000</v>
      </c>
      <c r="W4554" s="2">
        <v>250816000</v>
      </c>
      <c r="X4554" s="2">
        <v>255034000</v>
      </c>
      <c r="Y4554" s="2">
        <v>255128000</v>
      </c>
      <c r="Z4554" s="2">
        <v>256534000</v>
      </c>
      <c r="AA4554" s="2">
        <v>259252000</v>
      </c>
      <c r="AB4554" s="2">
        <v>264407000</v>
      </c>
      <c r="AC4554" s="2">
        <v>269749000</v>
      </c>
      <c r="AD4554" s="2">
        <v>273311000</v>
      </c>
      <c r="AE4554" s="2">
        <v>276498000</v>
      </c>
      <c r="AF4554" s="2">
        <v>281090000</v>
      </c>
    </row>
    <row r="4555" spans="1:32">
      <c r="A4555" t="s">
        <v>10159</v>
      </c>
      <c r="B4555" t="s">
        <v>19</v>
      </c>
      <c r="C4555" s="2">
        <v>56545800</v>
      </c>
      <c r="D4555" s="2">
        <v>58919300</v>
      </c>
      <c r="E4555" s="2">
        <v>50090500</v>
      </c>
      <c r="F4555" s="2">
        <v>166393000</v>
      </c>
      <c r="G4555" s="2">
        <v>183312000</v>
      </c>
      <c r="H4555" s="2">
        <v>197274000</v>
      </c>
      <c r="I4555" s="2">
        <v>212303000</v>
      </c>
      <c r="J4555" s="2">
        <v>223227000</v>
      </c>
      <c r="K4555" s="2">
        <v>227826000</v>
      </c>
      <c r="L4555" s="2">
        <v>226101000</v>
      </c>
      <c r="M4555" s="2">
        <v>226594000</v>
      </c>
      <c r="N4555" s="2">
        <v>227005000</v>
      </c>
      <c r="O4555" s="2">
        <v>225198000</v>
      </c>
      <c r="P4555" s="2">
        <v>222241000</v>
      </c>
      <c r="Q4555" s="2">
        <v>218052000</v>
      </c>
      <c r="R4555" s="2">
        <v>211236000</v>
      </c>
      <c r="S4555" s="2">
        <v>211811000</v>
      </c>
      <c r="T4555" s="2">
        <v>211400000</v>
      </c>
      <c r="U4555" s="2">
        <v>213371000</v>
      </c>
      <c r="V4555" s="2">
        <v>215506000</v>
      </c>
      <c r="W4555" s="2">
        <v>219777000</v>
      </c>
      <c r="X4555" s="2">
        <v>223473000</v>
      </c>
      <c r="Y4555" s="2">
        <v>223555000</v>
      </c>
      <c r="Z4555" s="2">
        <v>224787000</v>
      </c>
      <c r="AA4555" s="2">
        <v>227169000</v>
      </c>
      <c r="AB4555" s="2">
        <v>231686000</v>
      </c>
      <c r="AC4555" s="2">
        <v>236367000</v>
      </c>
      <c r="AD4555" s="2">
        <v>239488000</v>
      </c>
      <c r="AE4555" s="2">
        <v>242281000</v>
      </c>
      <c r="AF4555" s="2">
        <v>246305000</v>
      </c>
    </row>
    <row r="4556" spans="1:32">
      <c r="A4556" t="s">
        <v>10160</v>
      </c>
      <c r="B4556" t="s">
        <v>19</v>
      </c>
      <c r="C4556" s="2">
        <v>239420000</v>
      </c>
      <c r="D4556" s="2">
        <v>249469000</v>
      </c>
      <c r="E4556" s="2">
        <v>212087000</v>
      </c>
      <c r="F4556" s="2">
        <v>704523000</v>
      </c>
      <c r="G4556" s="2">
        <v>776158000</v>
      </c>
      <c r="H4556" s="2">
        <v>835274000</v>
      </c>
      <c r="I4556" s="2">
        <v>898910000</v>
      </c>
      <c r="J4556" s="2">
        <v>945160000</v>
      </c>
      <c r="K4556" s="2">
        <v>964634000</v>
      </c>
      <c r="L4556" s="2">
        <v>957331000</v>
      </c>
      <c r="M4556" s="2">
        <v>959417000</v>
      </c>
      <c r="N4556" s="2">
        <v>961156000</v>
      </c>
      <c r="O4556" s="2">
        <v>953506000</v>
      </c>
      <c r="P4556" s="2">
        <v>940987000</v>
      </c>
      <c r="Q4556" s="2">
        <v>923252000</v>
      </c>
      <c r="R4556" s="2">
        <v>894390000</v>
      </c>
      <c r="S4556" s="2">
        <v>896824000</v>
      </c>
      <c r="T4556" s="2">
        <v>895085000</v>
      </c>
      <c r="U4556" s="2">
        <v>903431000</v>
      </c>
      <c r="V4556" s="2">
        <v>912472000</v>
      </c>
      <c r="W4556" s="2">
        <v>930555000</v>
      </c>
      <c r="X4556" s="2">
        <v>946203000</v>
      </c>
      <c r="Y4556" s="2">
        <v>946551000</v>
      </c>
      <c r="Z4556" s="2">
        <v>951767000</v>
      </c>
      <c r="AA4556" s="2">
        <v>961852000</v>
      </c>
      <c r="AB4556" s="2">
        <v>980977000</v>
      </c>
      <c r="AC4556" s="2">
        <v>1000800000</v>
      </c>
      <c r="AD4556" s="2">
        <v>1014010000</v>
      </c>
      <c r="AE4556" s="2">
        <v>1025840000</v>
      </c>
      <c r="AF4556" s="2">
        <v>1042880000</v>
      </c>
    </row>
    <row r="4557" spans="1:32">
      <c r="A4557" t="s">
        <v>10161</v>
      </c>
      <c r="B4557" t="s">
        <v>19</v>
      </c>
      <c r="C4557" s="2">
        <v>4378170</v>
      </c>
      <c r="D4557" s="2">
        <v>4561950</v>
      </c>
      <c r="E4557" s="2">
        <v>3878350</v>
      </c>
      <c r="F4557" s="2">
        <v>12883300</v>
      </c>
      <c r="G4557" s="2">
        <v>14193300</v>
      </c>
      <c r="H4557" s="2">
        <v>15274300</v>
      </c>
      <c r="I4557" s="2">
        <v>16438000</v>
      </c>
      <c r="J4557" s="2">
        <v>17283800</v>
      </c>
      <c r="K4557" s="2">
        <v>17639900</v>
      </c>
      <c r="L4557" s="2">
        <v>17506300</v>
      </c>
      <c r="M4557" s="2">
        <v>17544500</v>
      </c>
      <c r="N4557" s="2">
        <v>17576300</v>
      </c>
      <c r="O4557" s="2">
        <v>17436400</v>
      </c>
      <c r="P4557" s="2">
        <v>17207500</v>
      </c>
      <c r="Q4557" s="2">
        <v>16883100</v>
      </c>
      <c r="R4557" s="2">
        <v>16355300</v>
      </c>
      <c r="S4557" s="2">
        <v>16399900</v>
      </c>
      <c r="T4557" s="2">
        <v>16368100</v>
      </c>
      <c r="U4557" s="2">
        <v>16520700</v>
      </c>
      <c r="V4557" s="2">
        <v>16686000</v>
      </c>
      <c r="W4557" s="2">
        <v>17016700</v>
      </c>
      <c r="X4557" s="2">
        <v>17302800</v>
      </c>
      <c r="Y4557" s="2">
        <v>17309200</v>
      </c>
      <c r="Z4557" s="2">
        <v>17404600</v>
      </c>
      <c r="AA4557" s="2">
        <v>17589000</v>
      </c>
      <c r="AB4557" s="2">
        <v>17938700</v>
      </c>
      <c r="AC4557" s="2">
        <v>18301200</v>
      </c>
      <c r="AD4557" s="2">
        <v>18542800</v>
      </c>
      <c r="AE4557" s="2">
        <v>18759100</v>
      </c>
      <c r="AF4557" s="2">
        <v>19070600</v>
      </c>
    </row>
    <row r="4558" spans="1:32">
      <c r="A4558" t="s">
        <v>10162</v>
      </c>
      <c r="B4558" t="s">
        <v>19</v>
      </c>
      <c r="C4558" s="2">
        <v>21471600</v>
      </c>
      <c r="D4558" s="2">
        <v>22372800</v>
      </c>
      <c r="E4558" s="2">
        <v>19020300</v>
      </c>
      <c r="F4558" s="2">
        <v>63182800</v>
      </c>
      <c r="G4558" s="2">
        <v>69607200</v>
      </c>
      <c r="H4558" s="2">
        <v>74908800</v>
      </c>
      <c r="I4558" s="2">
        <v>80615800</v>
      </c>
      <c r="J4558" s="2">
        <v>84763500</v>
      </c>
      <c r="K4558" s="2">
        <v>86510000</v>
      </c>
      <c r="L4558" s="2">
        <v>85855100</v>
      </c>
      <c r="M4558" s="2">
        <v>86042200</v>
      </c>
      <c r="N4558" s="2">
        <v>86198100</v>
      </c>
      <c r="O4558" s="2">
        <v>85512000</v>
      </c>
      <c r="P4558" s="2">
        <v>84389300</v>
      </c>
      <c r="Q4558" s="2">
        <v>82798800</v>
      </c>
      <c r="R4558" s="2">
        <v>80210400</v>
      </c>
      <c r="S4558" s="2">
        <v>80428700</v>
      </c>
      <c r="T4558" s="2">
        <v>80272800</v>
      </c>
      <c r="U4558" s="2">
        <v>81021200</v>
      </c>
      <c r="V4558" s="2">
        <v>81832100</v>
      </c>
      <c r="W4558" s="2">
        <v>83453700</v>
      </c>
      <c r="X4558" s="2">
        <v>84857100</v>
      </c>
      <c r="Y4558" s="2">
        <v>84888300</v>
      </c>
      <c r="Z4558" s="2">
        <v>85356100</v>
      </c>
      <c r="AA4558" s="2">
        <v>86260500</v>
      </c>
      <c r="AB4558" s="2">
        <v>87975700</v>
      </c>
      <c r="AC4558" s="2">
        <v>89753300</v>
      </c>
      <c r="AD4558" s="2">
        <v>90938400</v>
      </c>
      <c r="AE4558" s="2">
        <v>91998700</v>
      </c>
      <c r="AF4558" s="2">
        <v>93526800</v>
      </c>
    </row>
    <row r="4559" spans="1:32">
      <c r="A4559" t="s">
        <v>10163</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10164</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10165</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10166</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10167</v>
      </c>
      <c r="B4563" t="s">
        <v>19</v>
      </c>
      <c r="C4563" s="2">
        <v>13309600</v>
      </c>
      <c r="D4563" s="2">
        <v>13869500</v>
      </c>
      <c r="E4563" s="2">
        <v>40289600</v>
      </c>
      <c r="F4563" s="2">
        <v>99358900</v>
      </c>
      <c r="G4563" s="2">
        <v>96350800</v>
      </c>
      <c r="H4563" s="2">
        <v>93666700</v>
      </c>
      <c r="I4563" s="2">
        <v>92417200</v>
      </c>
      <c r="J4563" s="2">
        <v>91723000</v>
      </c>
      <c r="K4563" s="2">
        <v>91769300</v>
      </c>
      <c r="L4563" s="2">
        <v>91630400</v>
      </c>
      <c r="M4563" s="2">
        <v>91584200</v>
      </c>
      <c r="N4563" s="2">
        <v>91676700</v>
      </c>
      <c r="O4563" s="2">
        <v>92046900</v>
      </c>
      <c r="P4563" s="2">
        <v>92463400</v>
      </c>
      <c r="Q4563" s="2">
        <v>92972500</v>
      </c>
      <c r="R4563" s="2">
        <v>93342700</v>
      </c>
      <c r="S4563" s="2">
        <v>93851800</v>
      </c>
      <c r="T4563" s="2">
        <v>94499700</v>
      </c>
      <c r="U4563" s="2">
        <v>94869900</v>
      </c>
      <c r="V4563" s="2">
        <v>95702900</v>
      </c>
      <c r="W4563" s="2">
        <v>96535900</v>
      </c>
      <c r="X4563" s="2">
        <v>97322600</v>
      </c>
      <c r="Y4563" s="2">
        <v>98016800</v>
      </c>
      <c r="Z4563" s="2">
        <v>98803500</v>
      </c>
      <c r="AA4563" s="2">
        <v>99451400</v>
      </c>
      <c r="AB4563" s="2">
        <v>100146000</v>
      </c>
      <c r="AC4563" s="2">
        <v>100886000</v>
      </c>
      <c r="AD4563" s="2">
        <v>101488000</v>
      </c>
      <c r="AE4563" s="2">
        <v>102043000</v>
      </c>
      <c r="AF4563" s="2">
        <v>102922000</v>
      </c>
    </row>
    <row r="4564" spans="1:32">
      <c r="A4564" t="s">
        <v>10168</v>
      </c>
      <c r="B4564" t="s">
        <v>19</v>
      </c>
      <c r="C4564" s="2">
        <v>224493000</v>
      </c>
      <c r="D4564" s="2">
        <v>233937000</v>
      </c>
      <c r="E4564" s="2">
        <v>679566000</v>
      </c>
      <c r="F4564" s="2">
        <v>1675890000</v>
      </c>
      <c r="G4564" s="2">
        <v>1625150000</v>
      </c>
      <c r="H4564" s="2">
        <v>1579880000</v>
      </c>
      <c r="I4564" s="2">
        <v>1558800000</v>
      </c>
      <c r="J4564" s="2">
        <v>1547090000</v>
      </c>
      <c r="K4564" s="2">
        <v>1547870000</v>
      </c>
      <c r="L4564" s="2">
        <v>1545530000</v>
      </c>
      <c r="M4564" s="2">
        <v>1544750000</v>
      </c>
      <c r="N4564" s="2">
        <v>1546310000</v>
      </c>
      <c r="O4564" s="2">
        <v>1552560000</v>
      </c>
      <c r="P4564" s="2">
        <v>1559580000</v>
      </c>
      <c r="Q4564" s="2">
        <v>1568170000</v>
      </c>
      <c r="R4564" s="2">
        <v>1574410000</v>
      </c>
      <c r="S4564" s="2">
        <v>1583000000</v>
      </c>
      <c r="T4564" s="2">
        <v>1593930000</v>
      </c>
      <c r="U4564" s="2">
        <v>1600170000</v>
      </c>
      <c r="V4564" s="2">
        <v>1614220000</v>
      </c>
      <c r="W4564" s="2">
        <v>1628270000</v>
      </c>
      <c r="X4564" s="2">
        <v>1641540000</v>
      </c>
      <c r="Y4564" s="2">
        <v>1653250000</v>
      </c>
      <c r="Z4564" s="2">
        <v>1666520000</v>
      </c>
      <c r="AA4564" s="2">
        <v>1677450000</v>
      </c>
      <c r="AB4564" s="2">
        <v>1689160000</v>
      </c>
      <c r="AC4564" s="2">
        <v>1701650000</v>
      </c>
      <c r="AD4564" s="2">
        <v>1711790000</v>
      </c>
      <c r="AE4564" s="2">
        <v>1721160000</v>
      </c>
      <c r="AF4564" s="2">
        <v>1735990000</v>
      </c>
    </row>
    <row r="4565" spans="1:32">
      <c r="A4565" t="s">
        <v>10169</v>
      </c>
      <c r="B4565" t="s">
        <v>19</v>
      </c>
      <c r="C4565" s="2">
        <v>145808000</v>
      </c>
      <c r="D4565" s="2">
        <v>151943000</v>
      </c>
      <c r="E4565" s="2">
        <v>441379000</v>
      </c>
      <c r="F4565" s="2">
        <v>1088490000</v>
      </c>
      <c r="G4565" s="2">
        <v>1055540000</v>
      </c>
      <c r="H4565" s="2">
        <v>1026130000</v>
      </c>
      <c r="I4565" s="2">
        <v>1012450000</v>
      </c>
      <c r="J4565" s="2">
        <v>1004840000</v>
      </c>
      <c r="K4565" s="2">
        <v>1005350000</v>
      </c>
      <c r="L4565" s="2">
        <v>1003830000</v>
      </c>
      <c r="M4565" s="2">
        <v>1003320000</v>
      </c>
      <c r="N4565" s="2">
        <v>1004330000</v>
      </c>
      <c r="O4565" s="2">
        <v>1008390000</v>
      </c>
      <c r="P4565" s="2">
        <v>1012950000</v>
      </c>
      <c r="Q4565" s="2">
        <v>1018530000</v>
      </c>
      <c r="R4565" s="2">
        <v>1022580000</v>
      </c>
      <c r="S4565" s="2">
        <v>1028160000</v>
      </c>
      <c r="T4565" s="2">
        <v>1035260000</v>
      </c>
      <c r="U4565" s="2">
        <v>1039320000</v>
      </c>
      <c r="V4565" s="2">
        <v>1048440000</v>
      </c>
      <c r="W4565" s="2">
        <v>1057570000</v>
      </c>
      <c r="X4565" s="2">
        <v>1066190000</v>
      </c>
      <c r="Y4565" s="2">
        <v>1073790000</v>
      </c>
      <c r="Z4565" s="2">
        <v>1082410000</v>
      </c>
      <c r="AA4565" s="2">
        <v>1089510000</v>
      </c>
      <c r="AB4565" s="2">
        <v>1097110000</v>
      </c>
      <c r="AC4565" s="2">
        <v>1105220000</v>
      </c>
      <c r="AD4565" s="2">
        <v>1111810000</v>
      </c>
      <c r="AE4565" s="2">
        <v>1117900000</v>
      </c>
      <c r="AF4565" s="2">
        <v>1127530000</v>
      </c>
    </row>
    <row r="4566" spans="1:32">
      <c r="A4566" t="s">
        <v>10170</v>
      </c>
      <c r="B4566" t="s">
        <v>19</v>
      </c>
      <c r="C4566" s="2">
        <v>26956200</v>
      </c>
      <c r="D4566" s="2">
        <v>28090300</v>
      </c>
      <c r="E4566" s="2">
        <v>81599600</v>
      </c>
      <c r="F4566" s="2">
        <v>201234000</v>
      </c>
      <c r="G4566" s="2">
        <v>195142000</v>
      </c>
      <c r="H4566" s="2">
        <v>189705000</v>
      </c>
      <c r="I4566" s="2">
        <v>187175000</v>
      </c>
      <c r="J4566" s="2">
        <v>185769000</v>
      </c>
      <c r="K4566" s="2">
        <v>185863000</v>
      </c>
      <c r="L4566" s="2">
        <v>185581000</v>
      </c>
      <c r="M4566" s="2">
        <v>185488000</v>
      </c>
      <c r="N4566" s="2">
        <v>185675000</v>
      </c>
      <c r="O4566" s="2">
        <v>186425000</v>
      </c>
      <c r="P4566" s="2">
        <v>187269000</v>
      </c>
      <c r="Q4566" s="2">
        <v>188300000</v>
      </c>
      <c r="R4566" s="2">
        <v>189049000</v>
      </c>
      <c r="S4566" s="2">
        <v>190080000</v>
      </c>
      <c r="T4566" s="2">
        <v>191393000</v>
      </c>
      <c r="U4566" s="2">
        <v>192142000</v>
      </c>
      <c r="V4566" s="2">
        <v>193830000</v>
      </c>
      <c r="W4566" s="2">
        <v>195517000</v>
      </c>
      <c r="X4566" s="2">
        <v>197110000</v>
      </c>
      <c r="Y4566" s="2">
        <v>198516000</v>
      </c>
      <c r="Z4566" s="2">
        <v>200109000</v>
      </c>
      <c r="AA4566" s="2">
        <v>201421000</v>
      </c>
      <c r="AB4566" s="2">
        <v>202827000</v>
      </c>
      <c r="AC4566" s="2">
        <v>204327000</v>
      </c>
      <c r="AD4566" s="2">
        <v>205546000</v>
      </c>
      <c r="AE4566" s="2">
        <v>206670000</v>
      </c>
      <c r="AF4566" s="2">
        <v>208451000</v>
      </c>
    </row>
    <row r="4567" spans="1:32">
      <c r="A4567" t="s">
        <v>10171</v>
      </c>
      <c r="B4567" t="s">
        <v>19</v>
      </c>
      <c r="C4567" s="2">
        <v>23620300</v>
      </c>
      <c r="D4567" s="2">
        <v>24614100</v>
      </c>
      <c r="E4567" s="2">
        <v>71501500</v>
      </c>
      <c r="F4567" s="2">
        <v>176331000</v>
      </c>
      <c r="G4567" s="2">
        <v>170993000</v>
      </c>
      <c r="H4567" s="2">
        <v>166229000</v>
      </c>
      <c r="I4567" s="2">
        <v>164012000</v>
      </c>
      <c r="J4567" s="2">
        <v>162780000</v>
      </c>
      <c r="K4567" s="2">
        <v>162862000</v>
      </c>
      <c r="L4567" s="2">
        <v>162615000</v>
      </c>
      <c r="M4567" s="2">
        <v>162533000</v>
      </c>
      <c r="N4567" s="2">
        <v>162698000</v>
      </c>
      <c r="O4567" s="2">
        <v>163355000</v>
      </c>
      <c r="P4567" s="2">
        <v>164094000</v>
      </c>
      <c r="Q4567" s="2">
        <v>164997000</v>
      </c>
      <c r="R4567" s="2">
        <v>165654000</v>
      </c>
      <c r="S4567" s="2">
        <v>166558000</v>
      </c>
      <c r="T4567" s="2">
        <v>167707000</v>
      </c>
      <c r="U4567" s="2">
        <v>168364000</v>
      </c>
      <c r="V4567" s="2">
        <v>169843000</v>
      </c>
      <c r="W4567" s="2">
        <v>171321000</v>
      </c>
      <c r="X4567" s="2">
        <v>172717000</v>
      </c>
      <c r="Y4567" s="2">
        <v>173949000</v>
      </c>
      <c r="Z4567" s="2">
        <v>175345000</v>
      </c>
      <c r="AA4567" s="2">
        <v>176495000</v>
      </c>
      <c r="AB4567" s="2">
        <v>177727000</v>
      </c>
      <c r="AC4567" s="2">
        <v>179041000</v>
      </c>
      <c r="AD4567" s="2">
        <v>180109000</v>
      </c>
      <c r="AE4567" s="2">
        <v>181094000</v>
      </c>
      <c r="AF4567" s="2">
        <v>182655000</v>
      </c>
    </row>
    <row r="4568" spans="1:32">
      <c r="A4568" t="s">
        <v>10172</v>
      </c>
      <c r="B4568" t="s">
        <v>19</v>
      </c>
      <c r="C4568" s="2">
        <v>100010000</v>
      </c>
      <c r="D4568" s="2">
        <v>104218000</v>
      </c>
      <c r="E4568" s="2">
        <v>302743000</v>
      </c>
      <c r="F4568" s="2">
        <v>746600000</v>
      </c>
      <c r="G4568" s="2">
        <v>723997000</v>
      </c>
      <c r="H4568" s="2">
        <v>703828000</v>
      </c>
      <c r="I4568" s="2">
        <v>694439000</v>
      </c>
      <c r="J4568" s="2">
        <v>689223000</v>
      </c>
      <c r="K4568" s="2">
        <v>689570000</v>
      </c>
      <c r="L4568" s="2">
        <v>688527000</v>
      </c>
      <c r="M4568" s="2">
        <v>688179000</v>
      </c>
      <c r="N4568" s="2">
        <v>688875000</v>
      </c>
      <c r="O4568" s="2">
        <v>691657000</v>
      </c>
      <c r="P4568" s="2">
        <v>694787000</v>
      </c>
      <c r="Q4568" s="2">
        <v>698612000</v>
      </c>
      <c r="R4568" s="2">
        <v>701394000</v>
      </c>
      <c r="S4568" s="2">
        <v>705219000</v>
      </c>
      <c r="T4568" s="2">
        <v>710087000</v>
      </c>
      <c r="U4568" s="2">
        <v>712869000</v>
      </c>
      <c r="V4568" s="2">
        <v>719128000</v>
      </c>
      <c r="W4568" s="2">
        <v>725388000</v>
      </c>
      <c r="X4568" s="2">
        <v>731299000</v>
      </c>
      <c r="Y4568" s="2">
        <v>736515000</v>
      </c>
      <c r="Z4568" s="2">
        <v>742427000</v>
      </c>
      <c r="AA4568" s="2">
        <v>747295000</v>
      </c>
      <c r="AB4568" s="2">
        <v>752512000</v>
      </c>
      <c r="AC4568" s="2">
        <v>758075000</v>
      </c>
      <c r="AD4568" s="2">
        <v>762596000</v>
      </c>
      <c r="AE4568" s="2">
        <v>766769000</v>
      </c>
      <c r="AF4568" s="2">
        <v>773376000</v>
      </c>
    </row>
    <row r="4569" spans="1:32">
      <c r="A4569" t="s">
        <v>10173</v>
      </c>
      <c r="B4569" t="s">
        <v>19</v>
      </c>
      <c r="C4569" s="2">
        <v>1828850</v>
      </c>
      <c r="D4569" s="2">
        <v>1905790</v>
      </c>
      <c r="E4569" s="2">
        <v>5536150</v>
      </c>
      <c r="F4569" s="2">
        <v>13652800</v>
      </c>
      <c r="G4569" s="2">
        <v>13239400</v>
      </c>
      <c r="H4569" s="2">
        <v>12870600</v>
      </c>
      <c r="I4569" s="2">
        <v>12698900</v>
      </c>
      <c r="J4569" s="2">
        <v>12603500</v>
      </c>
      <c r="K4569" s="2">
        <v>12609900</v>
      </c>
      <c r="L4569" s="2">
        <v>12590800</v>
      </c>
      <c r="M4569" s="2">
        <v>12584500</v>
      </c>
      <c r="N4569" s="2">
        <v>12597200</v>
      </c>
      <c r="O4569" s="2">
        <v>12648100</v>
      </c>
      <c r="P4569" s="2">
        <v>12705300</v>
      </c>
      <c r="Q4569" s="2">
        <v>12775200</v>
      </c>
      <c r="R4569" s="2">
        <v>12826100</v>
      </c>
      <c r="S4569" s="2">
        <v>12896100</v>
      </c>
      <c r="T4569" s="2">
        <v>12985100</v>
      </c>
      <c r="U4569" s="2">
        <v>13036000</v>
      </c>
      <c r="V4569" s="2">
        <v>13150400</v>
      </c>
      <c r="W4569" s="2">
        <v>13264900</v>
      </c>
      <c r="X4569" s="2">
        <v>13373000</v>
      </c>
      <c r="Y4569" s="2">
        <v>13468400</v>
      </c>
      <c r="Z4569" s="2">
        <v>13576500</v>
      </c>
      <c r="AA4569" s="2">
        <v>13665500</v>
      </c>
      <c r="AB4569" s="2">
        <v>13760900</v>
      </c>
      <c r="AC4569" s="2">
        <v>13862600</v>
      </c>
      <c r="AD4569" s="2">
        <v>13945300</v>
      </c>
      <c r="AE4569" s="2">
        <v>14021600</v>
      </c>
      <c r="AF4569" s="2">
        <v>14142400</v>
      </c>
    </row>
    <row r="4570" spans="1:32">
      <c r="A4570" t="s">
        <v>10174</v>
      </c>
      <c r="B4570" t="s">
        <v>19</v>
      </c>
      <c r="C4570" s="2">
        <v>8969090</v>
      </c>
      <c r="D4570" s="2">
        <v>9346440</v>
      </c>
      <c r="E4570" s="2">
        <v>27150500</v>
      </c>
      <c r="F4570" s="2">
        <v>66956300</v>
      </c>
      <c r="G4570" s="2">
        <v>64929300</v>
      </c>
      <c r="H4570" s="2">
        <v>63120500</v>
      </c>
      <c r="I4570" s="2">
        <v>62278400</v>
      </c>
      <c r="J4570" s="2">
        <v>61810700</v>
      </c>
      <c r="K4570" s="2">
        <v>61841800</v>
      </c>
      <c r="L4570" s="2">
        <v>61748300</v>
      </c>
      <c r="M4570" s="2">
        <v>61717100</v>
      </c>
      <c r="N4570" s="2">
        <v>61779500</v>
      </c>
      <c r="O4570" s="2">
        <v>62029000</v>
      </c>
      <c r="P4570" s="2">
        <v>62309600</v>
      </c>
      <c r="Q4570" s="2">
        <v>62652700</v>
      </c>
      <c r="R4570" s="2">
        <v>62902200</v>
      </c>
      <c r="S4570" s="2">
        <v>63245200</v>
      </c>
      <c r="T4570" s="2">
        <v>63681800</v>
      </c>
      <c r="U4570" s="2">
        <v>63931300</v>
      </c>
      <c r="V4570" s="2">
        <v>64492600</v>
      </c>
      <c r="W4570" s="2">
        <v>65054000</v>
      </c>
      <c r="X4570" s="2">
        <v>65584200</v>
      </c>
      <c r="Y4570" s="2">
        <v>66051900</v>
      </c>
      <c r="Z4570" s="2">
        <v>66582100</v>
      </c>
      <c r="AA4570" s="2">
        <v>67018700</v>
      </c>
      <c r="AB4570" s="2">
        <v>67486500</v>
      </c>
      <c r="AC4570" s="2">
        <v>67985500</v>
      </c>
      <c r="AD4570" s="2">
        <v>68390900</v>
      </c>
      <c r="AE4570" s="2">
        <v>68765100</v>
      </c>
      <c r="AF4570" s="2">
        <v>69357700</v>
      </c>
    </row>
    <row r="4571" spans="1:32">
      <c r="A4571" t="s">
        <v>10175</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10176</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10177</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10178</v>
      </c>
      <c r="B4574" t="s">
        <v>19</v>
      </c>
      <c r="C4574">
        <v>0</v>
      </c>
      <c r="D4574">
        <v>0</v>
      </c>
      <c r="E4574" s="2">
        <v>292181000000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10179</v>
      </c>
      <c r="B4575" t="s">
        <v>19</v>
      </c>
      <c r="C4575">
        <v>0</v>
      </c>
      <c r="D4575">
        <v>0</v>
      </c>
      <c r="E4575" s="2">
        <v>220006000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10180</v>
      </c>
      <c r="B4576" t="s">
        <v>19</v>
      </c>
      <c r="C4576">
        <v>0</v>
      </c>
      <c r="D4576">
        <v>0</v>
      </c>
      <c r="E4576" s="2">
        <v>3710840000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10181</v>
      </c>
      <c r="B4577" t="s">
        <v>19</v>
      </c>
      <c r="C4577">
        <v>0</v>
      </c>
      <c r="D4577">
        <v>0</v>
      </c>
      <c r="E4577" s="2">
        <v>2410200000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10182</v>
      </c>
      <c r="B4578" t="s">
        <v>19</v>
      </c>
      <c r="C4578">
        <v>0</v>
      </c>
      <c r="D4578">
        <v>0</v>
      </c>
      <c r="E4578" s="2">
        <v>445583000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10183</v>
      </c>
      <c r="B4579" t="s">
        <v>19</v>
      </c>
      <c r="C4579">
        <v>0</v>
      </c>
      <c r="D4579">
        <v>0</v>
      </c>
      <c r="E4579" s="2">
        <v>390441000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10184</v>
      </c>
      <c r="B4580" t="s">
        <v>19</v>
      </c>
      <c r="C4580">
        <v>0</v>
      </c>
      <c r="D4580">
        <v>0</v>
      </c>
      <c r="E4580" s="2">
        <v>1653160000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10185</v>
      </c>
      <c r="B4581" t="s">
        <v>19</v>
      </c>
      <c r="C4581">
        <v>0</v>
      </c>
      <c r="D4581">
        <v>0</v>
      </c>
      <c r="E4581" s="2">
        <v>30230700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10186</v>
      </c>
      <c r="B4582" t="s">
        <v>19</v>
      </c>
      <c r="C4582">
        <v>0</v>
      </c>
      <c r="D4582">
        <v>0</v>
      </c>
      <c r="E4582" s="2">
        <v>148258000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10187</v>
      </c>
      <c r="B4583" t="s">
        <v>19</v>
      </c>
      <c r="C4583">
        <v>0</v>
      </c>
      <c r="D4583">
        <v>0</v>
      </c>
      <c r="E4583" s="2">
        <v>14262000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10188</v>
      </c>
      <c r="B4584" t="s">
        <v>19</v>
      </c>
      <c r="C4584">
        <v>0</v>
      </c>
      <c r="D4584">
        <v>0</v>
      </c>
      <c r="E4584" s="2">
        <v>2852400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10189</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10190</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10191</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10192</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10193</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10194</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10195</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10196</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10197</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10198</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10199</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10200</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10201</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10202</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10203</v>
      </c>
      <c r="B4599" t="s">
        <v>19</v>
      </c>
      <c r="C4599" s="2">
        <v>20797300</v>
      </c>
      <c r="D4599" s="2">
        <v>21672000</v>
      </c>
      <c r="E4599" s="2">
        <v>23097300</v>
      </c>
      <c r="F4599" s="2">
        <v>84318500</v>
      </c>
      <c r="G4599" s="2">
        <v>88483500</v>
      </c>
      <c r="H4599" s="2">
        <v>91213900</v>
      </c>
      <c r="I4599" s="2">
        <v>92694800</v>
      </c>
      <c r="J4599" s="2">
        <v>92648600</v>
      </c>
      <c r="K4599" s="2">
        <v>91908100</v>
      </c>
      <c r="L4599" s="2">
        <v>90380900</v>
      </c>
      <c r="M4599" s="2">
        <v>88714900</v>
      </c>
      <c r="N4599" s="2">
        <v>87002600</v>
      </c>
      <c r="O4599" s="2">
        <v>85568000</v>
      </c>
      <c r="P4599" s="2">
        <v>84642500</v>
      </c>
      <c r="Q4599" s="2">
        <v>84226000</v>
      </c>
      <c r="R4599" s="2">
        <v>83578100</v>
      </c>
      <c r="S4599" s="2">
        <v>82606200</v>
      </c>
      <c r="T4599" s="2">
        <v>81310400</v>
      </c>
      <c r="U4599" s="2">
        <v>80847700</v>
      </c>
      <c r="V4599" s="2">
        <v>79690700</v>
      </c>
      <c r="W4599" s="2">
        <v>78672600</v>
      </c>
      <c r="X4599" s="2">
        <v>78071000</v>
      </c>
      <c r="Y4599" s="2">
        <v>77700800</v>
      </c>
      <c r="Z4599" s="2">
        <v>77284300</v>
      </c>
      <c r="AA4599" s="2">
        <v>76590100</v>
      </c>
      <c r="AB4599" s="2">
        <v>76127300</v>
      </c>
      <c r="AC4599" s="2">
        <v>75525700</v>
      </c>
      <c r="AD4599" s="2">
        <v>74785200</v>
      </c>
      <c r="AE4599" s="2">
        <v>74229900</v>
      </c>
      <c r="AF4599" s="2">
        <v>74044800</v>
      </c>
    </row>
    <row r="4600" spans="1:32">
      <c r="A4600" t="s">
        <v>10204</v>
      </c>
      <c r="B4600" t="s">
        <v>19</v>
      </c>
      <c r="C4600" s="2">
        <v>350789000</v>
      </c>
      <c r="D4600" s="2">
        <v>365542000</v>
      </c>
      <c r="E4600" s="2">
        <v>389583000</v>
      </c>
      <c r="F4600" s="2">
        <v>1422200000</v>
      </c>
      <c r="G4600" s="2">
        <v>1492450000</v>
      </c>
      <c r="H4600" s="2">
        <v>1538510000</v>
      </c>
      <c r="I4600" s="2">
        <v>1563490000</v>
      </c>
      <c r="J4600" s="2">
        <v>1562710000</v>
      </c>
      <c r="K4600" s="2">
        <v>1550220000</v>
      </c>
      <c r="L4600" s="2">
        <v>1524460000</v>
      </c>
      <c r="M4600" s="2">
        <v>1496360000</v>
      </c>
      <c r="N4600" s="2">
        <v>1467480000</v>
      </c>
      <c r="O4600" s="2">
        <v>1443280000</v>
      </c>
      <c r="P4600" s="2">
        <v>1427670000</v>
      </c>
      <c r="Q4600" s="2">
        <v>1420640000</v>
      </c>
      <c r="R4600" s="2">
        <v>1409710000</v>
      </c>
      <c r="S4600" s="2">
        <v>1393320000</v>
      </c>
      <c r="T4600" s="2">
        <v>1371470000</v>
      </c>
      <c r="U4600" s="2">
        <v>1363660000</v>
      </c>
      <c r="V4600" s="2">
        <v>1344140000</v>
      </c>
      <c r="W4600" s="2">
        <v>1326970000</v>
      </c>
      <c r="X4600" s="2">
        <v>1316820000</v>
      </c>
      <c r="Y4600" s="2">
        <v>1310580000</v>
      </c>
      <c r="Z4600" s="2">
        <v>1303560000</v>
      </c>
      <c r="AA4600" s="2">
        <v>1291850000</v>
      </c>
      <c r="AB4600" s="2">
        <v>1284040000</v>
      </c>
      <c r="AC4600" s="2">
        <v>1273890000</v>
      </c>
      <c r="AD4600" s="2">
        <v>1261400000</v>
      </c>
      <c r="AE4600" s="2">
        <v>1252040000</v>
      </c>
      <c r="AF4600" s="2">
        <v>1248920000</v>
      </c>
    </row>
    <row r="4601" spans="1:32">
      <c r="A4601" t="s">
        <v>10205</v>
      </c>
      <c r="B4601" t="s">
        <v>19</v>
      </c>
      <c r="C4601" s="2">
        <v>227838000</v>
      </c>
      <c r="D4601" s="2">
        <v>237420000</v>
      </c>
      <c r="E4601" s="2">
        <v>253035000</v>
      </c>
      <c r="F4601" s="2">
        <v>923723000</v>
      </c>
      <c r="G4601" s="2">
        <v>969351000</v>
      </c>
      <c r="H4601" s="2">
        <v>999263000</v>
      </c>
      <c r="I4601" s="2">
        <v>1015490000</v>
      </c>
      <c r="J4601" s="2">
        <v>1014980000</v>
      </c>
      <c r="K4601" s="2">
        <v>1006870000</v>
      </c>
      <c r="L4601" s="2">
        <v>990138000</v>
      </c>
      <c r="M4601" s="2">
        <v>971886000</v>
      </c>
      <c r="N4601" s="2">
        <v>953128000</v>
      </c>
      <c r="O4601" s="2">
        <v>937412000</v>
      </c>
      <c r="P4601" s="2">
        <v>927272000</v>
      </c>
      <c r="Q4601" s="2">
        <v>922709000</v>
      </c>
      <c r="R4601" s="2">
        <v>915611000</v>
      </c>
      <c r="S4601" s="2">
        <v>904965000</v>
      </c>
      <c r="T4601" s="2">
        <v>890769000</v>
      </c>
      <c r="U4601" s="2">
        <v>885699000</v>
      </c>
      <c r="V4601" s="2">
        <v>873025000</v>
      </c>
      <c r="W4601" s="2">
        <v>861871000</v>
      </c>
      <c r="X4601" s="2">
        <v>855280000</v>
      </c>
      <c r="Y4601" s="2">
        <v>851224000</v>
      </c>
      <c r="Z4601" s="2">
        <v>846662000</v>
      </c>
      <c r="AA4601" s="2">
        <v>839057000</v>
      </c>
      <c r="AB4601" s="2">
        <v>833987000</v>
      </c>
      <c r="AC4601" s="2">
        <v>827396000</v>
      </c>
      <c r="AD4601" s="2">
        <v>819285000</v>
      </c>
      <c r="AE4601" s="2">
        <v>813201000</v>
      </c>
      <c r="AF4601" s="2">
        <v>811173000</v>
      </c>
    </row>
    <row r="4602" spans="1:32">
      <c r="A4602" t="s">
        <v>10206</v>
      </c>
      <c r="B4602" t="s">
        <v>19</v>
      </c>
      <c r="C4602" s="2">
        <v>42121400</v>
      </c>
      <c r="D4602" s="2">
        <v>43892800</v>
      </c>
      <c r="E4602" s="2">
        <v>46779600</v>
      </c>
      <c r="F4602" s="2">
        <v>170772000</v>
      </c>
      <c r="G4602" s="2">
        <v>179208000</v>
      </c>
      <c r="H4602" s="2">
        <v>184738000</v>
      </c>
      <c r="I4602" s="2">
        <v>187737000</v>
      </c>
      <c r="J4602" s="2">
        <v>187643000</v>
      </c>
      <c r="K4602" s="2">
        <v>186144000</v>
      </c>
      <c r="L4602" s="2">
        <v>183051000</v>
      </c>
      <c r="M4602" s="2">
        <v>179677000</v>
      </c>
      <c r="N4602" s="2">
        <v>176209000</v>
      </c>
      <c r="O4602" s="2">
        <v>173303000</v>
      </c>
      <c r="P4602" s="2">
        <v>171429000</v>
      </c>
      <c r="Q4602" s="2">
        <v>170585000</v>
      </c>
      <c r="R4602" s="2">
        <v>169273000</v>
      </c>
      <c r="S4602" s="2">
        <v>167304000</v>
      </c>
      <c r="T4602" s="2">
        <v>164680000</v>
      </c>
      <c r="U4602" s="2">
        <v>163743000</v>
      </c>
      <c r="V4602" s="2">
        <v>161400000</v>
      </c>
      <c r="W4602" s="2">
        <v>159338000</v>
      </c>
      <c r="X4602" s="2">
        <v>158119000</v>
      </c>
      <c r="Y4602" s="2">
        <v>157369000</v>
      </c>
      <c r="Z4602" s="2">
        <v>156526000</v>
      </c>
      <c r="AA4602" s="2">
        <v>155120000</v>
      </c>
      <c r="AB4602" s="2">
        <v>154183000</v>
      </c>
      <c r="AC4602" s="2">
        <v>152964000</v>
      </c>
      <c r="AD4602" s="2">
        <v>151464000</v>
      </c>
      <c r="AE4602" s="2">
        <v>150340000</v>
      </c>
      <c r="AF4602" s="2">
        <v>149965000</v>
      </c>
    </row>
    <row r="4603" spans="1:32">
      <c r="A4603" t="s">
        <v>10207</v>
      </c>
      <c r="B4603" t="s">
        <v>19</v>
      </c>
      <c r="C4603" s="2">
        <v>36908800</v>
      </c>
      <c r="D4603" s="2">
        <v>38461000</v>
      </c>
      <c r="E4603" s="2">
        <v>40990600</v>
      </c>
      <c r="F4603" s="2">
        <v>149639000</v>
      </c>
      <c r="G4603" s="2">
        <v>157031000</v>
      </c>
      <c r="H4603" s="2">
        <v>161876000</v>
      </c>
      <c r="I4603" s="2">
        <v>164504000</v>
      </c>
      <c r="J4603" s="2">
        <v>164422000</v>
      </c>
      <c r="K4603" s="2">
        <v>163108000</v>
      </c>
      <c r="L4603" s="2">
        <v>160398000</v>
      </c>
      <c r="M4603" s="2">
        <v>157441000</v>
      </c>
      <c r="N4603" s="2">
        <v>154403000</v>
      </c>
      <c r="O4603" s="2">
        <v>151857000</v>
      </c>
      <c r="P4603" s="2">
        <v>150214000</v>
      </c>
      <c r="Q4603" s="2">
        <v>149475000</v>
      </c>
      <c r="R4603" s="2">
        <v>148325000</v>
      </c>
      <c r="S4603" s="2">
        <v>146600000</v>
      </c>
      <c r="T4603" s="2">
        <v>144301000</v>
      </c>
      <c r="U4603" s="2">
        <v>143479000</v>
      </c>
      <c r="V4603" s="2">
        <v>141426000</v>
      </c>
      <c r="W4603" s="2">
        <v>139619000</v>
      </c>
      <c r="X4603" s="2">
        <v>138552000</v>
      </c>
      <c r="Y4603" s="2">
        <v>137895000</v>
      </c>
      <c r="Z4603" s="2">
        <v>137155000</v>
      </c>
      <c r="AA4603" s="2">
        <v>135923000</v>
      </c>
      <c r="AB4603" s="2">
        <v>135102000</v>
      </c>
      <c r="AC4603" s="2">
        <v>134035000</v>
      </c>
      <c r="AD4603" s="2">
        <v>132720000</v>
      </c>
      <c r="AE4603" s="2">
        <v>131735000</v>
      </c>
      <c r="AF4603" s="2">
        <v>131406000</v>
      </c>
    </row>
    <row r="4604" spans="1:32">
      <c r="A4604" t="s">
        <v>10208</v>
      </c>
      <c r="B4604" t="s">
        <v>19</v>
      </c>
      <c r="C4604" s="2">
        <v>156275000</v>
      </c>
      <c r="D4604" s="2">
        <v>162847000</v>
      </c>
      <c r="E4604" s="2">
        <v>173558000</v>
      </c>
      <c r="F4604" s="2">
        <v>633584000</v>
      </c>
      <c r="G4604" s="2">
        <v>664881000</v>
      </c>
      <c r="H4604" s="2">
        <v>685398000</v>
      </c>
      <c r="I4604" s="2">
        <v>696525000</v>
      </c>
      <c r="J4604" s="2">
        <v>696177000</v>
      </c>
      <c r="K4604" s="2">
        <v>690614000</v>
      </c>
      <c r="L4604" s="2">
        <v>679138000</v>
      </c>
      <c r="M4604" s="2">
        <v>666619000</v>
      </c>
      <c r="N4604" s="2">
        <v>653753000</v>
      </c>
      <c r="O4604" s="2">
        <v>642973000</v>
      </c>
      <c r="P4604" s="2">
        <v>636018000</v>
      </c>
      <c r="Q4604" s="2">
        <v>632889000</v>
      </c>
      <c r="R4604" s="2">
        <v>628020000</v>
      </c>
      <c r="S4604" s="2">
        <v>620718000</v>
      </c>
      <c r="T4604" s="2">
        <v>610981000</v>
      </c>
      <c r="U4604" s="2">
        <v>607504000</v>
      </c>
      <c r="V4604" s="2">
        <v>598810000</v>
      </c>
      <c r="W4604" s="2">
        <v>591160000</v>
      </c>
      <c r="X4604" s="2">
        <v>586639000</v>
      </c>
      <c r="Y4604" s="2">
        <v>583857000</v>
      </c>
      <c r="Z4604" s="2">
        <v>580727000</v>
      </c>
      <c r="AA4604" s="2">
        <v>575511000</v>
      </c>
      <c r="AB4604" s="2">
        <v>572034000</v>
      </c>
      <c r="AC4604" s="2">
        <v>567513000</v>
      </c>
      <c r="AD4604" s="2">
        <v>561949000</v>
      </c>
      <c r="AE4604" s="2">
        <v>557777000</v>
      </c>
      <c r="AF4604" s="2">
        <v>556386000</v>
      </c>
    </row>
    <row r="4605" spans="1:32">
      <c r="A4605" t="s">
        <v>10209</v>
      </c>
      <c r="B4605" t="s">
        <v>19</v>
      </c>
      <c r="C4605" s="2">
        <v>2857730</v>
      </c>
      <c r="D4605" s="2">
        <v>2977920</v>
      </c>
      <c r="E4605" s="2">
        <v>3173780</v>
      </c>
      <c r="F4605" s="2">
        <v>11586100</v>
      </c>
      <c r="G4605" s="2">
        <v>12158400</v>
      </c>
      <c r="H4605" s="2">
        <v>12533600</v>
      </c>
      <c r="I4605" s="2">
        <v>12737100</v>
      </c>
      <c r="J4605" s="2">
        <v>12730700</v>
      </c>
      <c r="K4605" s="2">
        <v>12629000</v>
      </c>
      <c r="L4605" s="2">
        <v>12419100</v>
      </c>
      <c r="M4605" s="2">
        <v>12190200</v>
      </c>
      <c r="N4605" s="2">
        <v>11954900</v>
      </c>
      <c r="O4605" s="2">
        <v>11757800</v>
      </c>
      <c r="P4605" s="2">
        <v>11630600</v>
      </c>
      <c r="Q4605" s="2">
        <v>11573400</v>
      </c>
      <c r="R4605" s="2">
        <v>11484400</v>
      </c>
      <c r="S4605" s="2">
        <v>11350800</v>
      </c>
      <c r="T4605" s="2">
        <v>11172800</v>
      </c>
      <c r="U4605" s="2">
        <v>11109200</v>
      </c>
      <c r="V4605" s="2">
        <v>10950200</v>
      </c>
      <c r="W4605" s="2">
        <v>10810300</v>
      </c>
      <c r="X4605" s="2">
        <v>10727600</v>
      </c>
      <c r="Y4605" s="2">
        <v>10676800</v>
      </c>
      <c r="Z4605" s="2">
        <v>10619500</v>
      </c>
      <c r="AA4605" s="2">
        <v>10524100</v>
      </c>
      <c r="AB4605" s="2">
        <v>10460600</v>
      </c>
      <c r="AC4605" s="2">
        <v>10377900</v>
      </c>
      <c r="AD4605" s="2">
        <v>10276100</v>
      </c>
      <c r="AE4605" s="2">
        <v>10199800</v>
      </c>
      <c r="AF4605" s="2">
        <v>10174400</v>
      </c>
    </row>
    <row r="4606" spans="1:32">
      <c r="A4606" t="s">
        <v>10210</v>
      </c>
      <c r="B4606" t="s">
        <v>19</v>
      </c>
      <c r="C4606" s="2">
        <v>14015000</v>
      </c>
      <c r="D4606" s="2">
        <v>14604400</v>
      </c>
      <c r="E4606" s="2">
        <v>15564900</v>
      </c>
      <c r="F4606" s="2">
        <v>56820900</v>
      </c>
      <c r="G4606" s="2">
        <v>59627600</v>
      </c>
      <c r="H4606" s="2">
        <v>61467600</v>
      </c>
      <c r="I4606" s="2">
        <v>62465600</v>
      </c>
      <c r="J4606" s="2">
        <v>62434400</v>
      </c>
      <c r="K4606" s="2">
        <v>61935400</v>
      </c>
      <c r="L4606" s="2">
        <v>60906300</v>
      </c>
      <c r="M4606" s="2">
        <v>59783600</v>
      </c>
      <c r="N4606" s="2">
        <v>58629700</v>
      </c>
      <c r="O4606" s="2">
        <v>57662900</v>
      </c>
      <c r="P4606" s="2">
        <v>57039200</v>
      </c>
      <c r="Q4606" s="2">
        <v>56758500</v>
      </c>
      <c r="R4606" s="2">
        <v>56321900</v>
      </c>
      <c r="S4606" s="2">
        <v>55667000</v>
      </c>
      <c r="T4606" s="2">
        <v>54793800</v>
      </c>
      <c r="U4606" s="2">
        <v>54481900</v>
      </c>
      <c r="V4606" s="2">
        <v>53702300</v>
      </c>
      <c r="W4606" s="2">
        <v>53016200</v>
      </c>
      <c r="X4606" s="2">
        <v>52610800</v>
      </c>
      <c r="Y4606" s="2">
        <v>52361300</v>
      </c>
      <c r="Z4606" s="2">
        <v>52080600</v>
      </c>
      <c r="AA4606" s="2">
        <v>51612800</v>
      </c>
      <c r="AB4606" s="2">
        <v>51301000</v>
      </c>
      <c r="AC4606" s="2">
        <v>50895600</v>
      </c>
      <c r="AD4606" s="2">
        <v>50396600</v>
      </c>
      <c r="AE4606" s="2">
        <v>50022300</v>
      </c>
      <c r="AF4606" s="2">
        <v>49897600</v>
      </c>
    </row>
    <row r="4607" spans="1:32">
      <c r="A4607" t="s">
        <v>10211</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10212</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10213</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10214</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10215</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10216</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10217</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10218</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10219</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10220</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10221</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10222</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10223</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10224</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10225</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10226</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10227</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10228</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10229</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10230</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10231</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10232</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10233</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10234</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10235</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10236</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10237</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10238</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10239</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10240</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10241</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10242</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10243</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10244</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10245</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10246</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10247</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10248</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10249</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10250</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10251</v>
      </c>
      <c r="B4647" t="s">
        <v>19</v>
      </c>
      <c r="C4647" s="2">
        <v>19061900</v>
      </c>
      <c r="D4647" s="2">
        <v>19862500</v>
      </c>
      <c r="E4647" s="2">
        <v>18640800</v>
      </c>
      <c r="F4647" s="2">
        <v>66640300</v>
      </c>
      <c r="G4647" s="2">
        <v>64095000</v>
      </c>
      <c r="H4647" s="2">
        <v>61920000</v>
      </c>
      <c r="I4647" s="2">
        <v>60855600</v>
      </c>
      <c r="J4647" s="2">
        <v>60346500</v>
      </c>
      <c r="K4647" s="2">
        <v>60346500</v>
      </c>
      <c r="L4647" s="2">
        <v>60346500</v>
      </c>
      <c r="M4647" s="2">
        <v>60346500</v>
      </c>
      <c r="N4647" s="2">
        <v>60531600</v>
      </c>
      <c r="O4647" s="2">
        <v>60948100</v>
      </c>
      <c r="P4647" s="2">
        <v>61272100</v>
      </c>
      <c r="Q4647" s="2">
        <v>61688600</v>
      </c>
      <c r="R4647" s="2">
        <v>61966200</v>
      </c>
      <c r="S4647" s="2">
        <v>62336500</v>
      </c>
      <c r="T4647" s="2">
        <v>62845500</v>
      </c>
      <c r="U4647" s="2">
        <v>63169500</v>
      </c>
      <c r="V4647" s="2">
        <v>63817400</v>
      </c>
      <c r="W4647" s="2">
        <v>64419000</v>
      </c>
      <c r="X4647" s="2">
        <v>65020600</v>
      </c>
      <c r="Y4647" s="2">
        <v>65483400</v>
      </c>
      <c r="Z4647" s="2">
        <v>66038700</v>
      </c>
      <c r="AA4647" s="2">
        <v>66547800</v>
      </c>
      <c r="AB4647" s="2">
        <v>67010500</v>
      </c>
      <c r="AC4647" s="2">
        <v>67612200</v>
      </c>
      <c r="AD4647" s="2">
        <v>68074900</v>
      </c>
      <c r="AE4647" s="2">
        <v>68445200</v>
      </c>
      <c r="AF4647" s="2">
        <v>69139300</v>
      </c>
    </row>
    <row r="4648" spans="1:32">
      <c r="A4648" t="s">
        <v>10252</v>
      </c>
      <c r="B4648" t="s">
        <v>19</v>
      </c>
      <c r="C4648" s="2">
        <v>321518000</v>
      </c>
      <c r="D4648" s="2">
        <v>335022000</v>
      </c>
      <c r="E4648" s="2">
        <v>314414000</v>
      </c>
      <c r="F4648" s="2">
        <v>1124020000</v>
      </c>
      <c r="G4648" s="2">
        <v>1081090000</v>
      </c>
      <c r="H4648" s="2">
        <v>1044410000</v>
      </c>
      <c r="I4648" s="2">
        <v>1026450000</v>
      </c>
      <c r="J4648" s="2">
        <v>1017870000</v>
      </c>
      <c r="K4648" s="2">
        <v>1017870000</v>
      </c>
      <c r="L4648" s="2">
        <v>1017870000</v>
      </c>
      <c r="M4648" s="2">
        <v>1017870000</v>
      </c>
      <c r="N4648" s="2">
        <v>1020990000</v>
      </c>
      <c r="O4648" s="2">
        <v>1028010000</v>
      </c>
      <c r="P4648" s="2">
        <v>1033480000</v>
      </c>
      <c r="Q4648" s="2">
        <v>1040500000</v>
      </c>
      <c r="R4648" s="2">
        <v>1045190000</v>
      </c>
      <c r="S4648" s="2">
        <v>1051430000</v>
      </c>
      <c r="T4648" s="2">
        <v>1060020000</v>
      </c>
      <c r="U4648" s="2">
        <v>1065480000</v>
      </c>
      <c r="V4648" s="2">
        <v>1076410000</v>
      </c>
      <c r="W4648" s="2">
        <v>1086560000</v>
      </c>
      <c r="X4648" s="2">
        <v>1096700000</v>
      </c>
      <c r="Y4648" s="2">
        <v>1104510000</v>
      </c>
      <c r="Z4648" s="2">
        <v>1113880000</v>
      </c>
      <c r="AA4648" s="2">
        <v>1122460000</v>
      </c>
      <c r="AB4648" s="2">
        <v>1130270000</v>
      </c>
      <c r="AC4648" s="2">
        <v>1140420000</v>
      </c>
      <c r="AD4648" s="2">
        <v>1148220000</v>
      </c>
      <c r="AE4648" s="2">
        <v>1154470000</v>
      </c>
      <c r="AF4648" s="2">
        <v>1166170000</v>
      </c>
    </row>
    <row r="4649" spans="1:32">
      <c r="A4649" t="s">
        <v>10253</v>
      </c>
      <c r="B4649" t="s">
        <v>19</v>
      </c>
      <c r="C4649" s="2">
        <v>208826000</v>
      </c>
      <c r="D4649" s="2">
        <v>217597000</v>
      </c>
      <c r="E4649" s="2">
        <v>204213000</v>
      </c>
      <c r="F4649" s="2">
        <v>730056000</v>
      </c>
      <c r="G4649" s="2">
        <v>702171000</v>
      </c>
      <c r="H4649" s="2">
        <v>678343000</v>
      </c>
      <c r="I4649" s="2">
        <v>666683000</v>
      </c>
      <c r="J4649" s="2">
        <v>661106000</v>
      </c>
      <c r="K4649" s="2">
        <v>661106000</v>
      </c>
      <c r="L4649" s="2">
        <v>661106000</v>
      </c>
      <c r="M4649" s="2">
        <v>661106000</v>
      </c>
      <c r="N4649" s="2">
        <v>663134000</v>
      </c>
      <c r="O4649" s="2">
        <v>667697000</v>
      </c>
      <c r="P4649" s="2">
        <v>671245000</v>
      </c>
      <c r="Q4649" s="2">
        <v>675808000</v>
      </c>
      <c r="R4649" s="2">
        <v>678850000</v>
      </c>
      <c r="S4649" s="2">
        <v>682906000</v>
      </c>
      <c r="T4649" s="2">
        <v>688483000</v>
      </c>
      <c r="U4649" s="2">
        <v>692032000</v>
      </c>
      <c r="V4649" s="2">
        <v>699130000</v>
      </c>
      <c r="W4649" s="2">
        <v>705720000</v>
      </c>
      <c r="X4649" s="2">
        <v>712311000</v>
      </c>
      <c r="Y4649" s="2">
        <v>717381000</v>
      </c>
      <c r="Z4649" s="2">
        <v>723465000</v>
      </c>
      <c r="AA4649" s="2">
        <v>729042000</v>
      </c>
      <c r="AB4649" s="2">
        <v>734111000</v>
      </c>
      <c r="AC4649" s="2">
        <v>740702000</v>
      </c>
      <c r="AD4649" s="2">
        <v>745772000</v>
      </c>
      <c r="AE4649" s="2">
        <v>749828000</v>
      </c>
      <c r="AF4649" s="2">
        <v>757433000</v>
      </c>
    </row>
    <row r="4650" spans="1:32">
      <c r="A4650" t="s">
        <v>10254</v>
      </c>
      <c r="B4650" t="s">
        <v>19</v>
      </c>
      <c r="C4650" s="2">
        <v>38606600</v>
      </c>
      <c r="D4650" s="2">
        <v>40228100</v>
      </c>
      <c r="E4650" s="2">
        <v>37753600</v>
      </c>
      <c r="F4650" s="2">
        <v>134968000</v>
      </c>
      <c r="G4650" s="2">
        <v>129813000</v>
      </c>
      <c r="H4650" s="2">
        <v>125408000</v>
      </c>
      <c r="I4650" s="2">
        <v>123252000</v>
      </c>
      <c r="J4650" s="2">
        <v>122221000</v>
      </c>
      <c r="K4650" s="2">
        <v>122221000</v>
      </c>
      <c r="L4650" s="2">
        <v>122221000</v>
      </c>
      <c r="M4650" s="2">
        <v>122221000</v>
      </c>
      <c r="N4650" s="2">
        <v>122596000</v>
      </c>
      <c r="O4650" s="2">
        <v>123440000</v>
      </c>
      <c r="P4650" s="2">
        <v>124096000</v>
      </c>
      <c r="Q4650" s="2">
        <v>124939000</v>
      </c>
      <c r="R4650" s="2">
        <v>125502000</v>
      </c>
      <c r="S4650" s="2">
        <v>126252000</v>
      </c>
      <c r="T4650" s="2">
        <v>127283000</v>
      </c>
      <c r="U4650" s="2">
        <v>127939000</v>
      </c>
      <c r="V4650" s="2">
        <v>129251000</v>
      </c>
      <c r="W4650" s="2">
        <v>130469000</v>
      </c>
      <c r="X4650" s="2">
        <v>131688000</v>
      </c>
      <c r="Y4650" s="2">
        <v>132625000</v>
      </c>
      <c r="Z4650" s="2">
        <v>133750000</v>
      </c>
      <c r="AA4650" s="2">
        <v>134781000</v>
      </c>
      <c r="AB4650" s="2">
        <v>135718000</v>
      </c>
      <c r="AC4650" s="2">
        <v>136937000</v>
      </c>
      <c r="AD4650" s="2">
        <v>137874000</v>
      </c>
      <c r="AE4650" s="2">
        <v>138624000</v>
      </c>
      <c r="AF4650" s="2">
        <v>140030000</v>
      </c>
    </row>
    <row r="4651" spans="1:32">
      <c r="A4651" t="s">
        <v>10255</v>
      </c>
      <c r="B4651" t="s">
        <v>19</v>
      </c>
      <c r="C4651" s="2">
        <v>33828900</v>
      </c>
      <c r="D4651" s="2">
        <v>35249800</v>
      </c>
      <c r="E4651" s="2">
        <v>33081600</v>
      </c>
      <c r="F4651" s="2">
        <v>118266000</v>
      </c>
      <c r="G4651" s="2">
        <v>113749000</v>
      </c>
      <c r="H4651" s="2">
        <v>109889000</v>
      </c>
      <c r="I4651" s="2">
        <v>108000000</v>
      </c>
      <c r="J4651" s="2">
        <v>107096000</v>
      </c>
      <c r="K4651" s="2">
        <v>107096000</v>
      </c>
      <c r="L4651" s="2">
        <v>107096000</v>
      </c>
      <c r="M4651" s="2">
        <v>107096000</v>
      </c>
      <c r="N4651" s="2">
        <v>107425000</v>
      </c>
      <c r="O4651" s="2">
        <v>108164000</v>
      </c>
      <c r="P4651" s="2">
        <v>108739000</v>
      </c>
      <c r="Q4651" s="2">
        <v>109478000</v>
      </c>
      <c r="R4651" s="2">
        <v>109971000</v>
      </c>
      <c r="S4651" s="2">
        <v>110628000</v>
      </c>
      <c r="T4651" s="2">
        <v>111531000</v>
      </c>
      <c r="U4651" s="2">
        <v>112106000</v>
      </c>
      <c r="V4651" s="2">
        <v>113256000</v>
      </c>
      <c r="W4651" s="2">
        <v>114324000</v>
      </c>
      <c r="X4651" s="2">
        <v>115391000</v>
      </c>
      <c r="Y4651" s="2">
        <v>116213000</v>
      </c>
      <c r="Z4651" s="2">
        <v>117198000</v>
      </c>
      <c r="AA4651" s="2">
        <v>118102000</v>
      </c>
      <c r="AB4651" s="2">
        <v>118923000</v>
      </c>
      <c r="AC4651" s="2">
        <v>119990000</v>
      </c>
      <c r="AD4651" s="2">
        <v>120812000</v>
      </c>
      <c r="AE4651" s="2">
        <v>121469000</v>
      </c>
      <c r="AF4651" s="2">
        <v>122701000</v>
      </c>
    </row>
    <row r="4652" spans="1:32">
      <c r="A4652" t="s">
        <v>10256</v>
      </c>
      <c r="B4652" t="s">
        <v>19</v>
      </c>
      <c r="C4652" s="2">
        <v>143235000</v>
      </c>
      <c r="D4652" s="2">
        <v>149250000</v>
      </c>
      <c r="E4652" s="2">
        <v>140070000</v>
      </c>
      <c r="F4652" s="2">
        <v>500747000</v>
      </c>
      <c r="G4652" s="2">
        <v>481621000</v>
      </c>
      <c r="H4652" s="2">
        <v>465277000</v>
      </c>
      <c r="I4652" s="2">
        <v>457279000</v>
      </c>
      <c r="J4652" s="2">
        <v>453454000</v>
      </c>
      <c r="K4652" s="2">
        <v>453454000</v>
      </c>
      <c r="L4652" s="2">
        <v>453454000</v>
      </c>
      <c r="M4652" s="2">
        <v>453454000</v>
      </c>
      <c r="N4652" s="2">
        <v>454845000</v>
      </c>
      <c r="O4652" s="2">
        <v>457975000</v>
      </c>
      <c r="P4652" s="2">
        <v>460409000</v>
      </c>
      <c r="Q4652" s="2">
        <v>463539000</v>
      </c>
      <c r="R4652" s="2">
        <v>465625000</v>
      </c>
      <c r="S4652" s="2">
        <v>468407000</v>
      </c>
      <c r="T4652" s="2">
        <v>472232000</v>
      </c>
      <c r="U4652" s="2">
        <v>474666000</v>
      </c>
      <c r="V4652" s="2">
        <v>479535000</v>
      </c>
      <c r="W4652" s="2">
        <v>484055000</v>
      </c>
      <c r="X4652" s="2">
        <v>488576000</v>
      </c>
      <c r="Y4652" s="2">
        <v>492054000</v>
      </c>
      <c r="Z4652" s="2">
        <v>496226000</v>
      </c>
      <c r="AA4652" s="2">
        <v>500052000</v>
      </c>
      <c r="AB4652" s="2">
        <v>503529000</v>
      </c>
      <c r="AC4652" s="2">
        <v>508050000</v>
      </c>
      <c r="AD4652" s="2">
        <v>511527000</v>
      </c>
      <c r="AE4652" s="2">
        <v>514309000</v>
      </c>
      <c r="AF4652" s="2">
        <v>519525000</v>
      </c>
    </row>
    <row r="4653" spans="1:32">
      <c r="A4653" t="s">
        <v>10257</v>
      </c>
      <c r="B4653" t="s">
        <v>19</v>
      </c>
      <c r="C4653" s="2">
        <v>2619270</v>
      </c>
      <c r="D4653" s="2">
        <v>2729280</v>
      </c>
      <c r="E4653" s="2">
        <v>2561410</v>
      </c>
      <c r="F4653" s="2">
        <v>9156960</v>
      </c>
      <c r="G4653" s="2">
        <v>8807210</v>
      </c>
      <c r="H4653" s="2">
        <v>8508340</v>
      </c>
      <c r="I4653" s="2">
        <v>8362080</v>
      </c>
      <c r="J4653" s="2">
        <v>8292140</v>
      </c>
      <c r="K4653" s="2">
        <v>8292140</v>
      </c>
      <c r="L4653" s="2">
        <v>8292140</v>
      </c>
      <c r="M4653" s="2">
        <v>8292140</v>
      </c>
      <c r="N4653" s="2">
        <v>8317570</v>
      </c>
      <c r="O4653" s="2">
        <v>8374800</v>
      </c>
      <c r="P4653" s="2">
        <v>8419320</v>
      </c>
      <c r="Q4653" s="2">
        <v>8476550</v>
      </c>
      <c r="R4653" s="2">
        <v>8514700</v>
      </c>
      <c r="S4653" s="2">
        <v>8565570</v>
      </c>
      <c r="T4653" s="2">
        <v>8635520</v>
      </c>
      <c r="U4653" s="2">
        <v>8680030</v>
      </c>
      <c r="V4653" s="2">
        <v>8769060</v>
      </c>
      <c r="W4653" s="2">
        <v>8851730</v>
      </c>
      <c r="X4653" s="2">
        <v>8934390</v>
      </c>
      <c r="Y4653" s="2">
        <v>8997980</v>
      </c>
      <c r="Z4653" s="2">
        <v>9074290</v>
      </c>
      <c r="AA4653" s="2">
        <v>9144240</v>
      </c>
      <c r="AB4653" s="2">
        <v>9207830</v>
      </c>
      <c r="AC4653" s="2">
        <v>9290500</v>
      </c>
      <c r="AD4653" s="2">
        <v>9354090</v>
      </c>
      <c r="AE4653" s="2">
        <v>9404960</v>
      </c>
      <c r="AF4653" s="2">
        <v>9500350</v>
      </c>
    </row>
    <row r="4654" spans="1:32">
      <c r="A4654" t="s">
        <v>10258</v>
      </c>
      <c r="B4654" t="s">
        <v>19</v>
      </c>
      <c r="C4654" s="2">
        <v>12845500</v>
      </c>
      <c r="D4654" s="2">
        <v>13385000</v>
      </c>
      <c r="E4654" s="2">
        <v>12561700</v>
      </c>
      <c r="F4654" s="2">
        <v>44907800</v>
      </c>
      <c r="G4654" s="2">
        <v>43192600</v>
      </c>
      <c r="H4654" s="2">
        <v>41726900</v>
      </c>
      <c r="I4654" s="2">
        <v>41009600</v>
      </c>
      <c r="J4654" s="2">
        <v>40666500</v>
      </c>
      <c r="K4654" s="2">
        <v>40666500</v>
      </c>
      <c r="L4654" s="2">
        <v>40666500</v>
      </c>
      <c r="M4654" s="2">
        <v>40666500</v>
      </c>
      <c r="N4654" s="2">
        <v>40791300</v>
      </c>
      <c r="O4654" s="2">
        <v>41072000</v>
      </c>
      <c r="P4654" s="2">
        <v>41290300</v>
      </c>
      <c r="Q4654" s="2">
        <v>41570900</v>
      </c>
      <c r="R4654" s="2">
        <v>41758100</v>
      </c>
      <c r="S4654" s="2">
        <v>42007500</v>
      </c>
      <c r="T4654" s="2">
        <v>42350600</v>
      </c>
      <c r="U4654" s="2">
        <v>42568900</v>
      </c>
      <c r="V4654" s="2">
        <v>43005500</v>
      </c>
      <c r="W4654" s="2">
        <v>43410900</v>
      </c>
      <c r="X4654" s="2">
        <v>43816300</v>
      </c>
      <c r="Y4654" s="2">
        <v>44128200</v>
      </c>
      <c r="Z4654" s="2">
        <v>44502400</v>
      </c>
      <c r="AA4654" s="2">
        <v>44845500</v>
      </c>
      <c r="AB4654" s="2">
        <v>45157300</v>
      </c>
      <c r="AC4654" s="2">
        <v>45562700</v>
      </c>
      <c r="AD4654" s="2">
        <v>45874600</v>
      </c>
      <c r="AE4654" s="2">
        <v>46124100</v>
      </c>
      <c r="AF4654" s="2">
        <v>46591900</v>
      </c>
    </row>
    <row r="4655" spans="1:32">
      <c r="A4655" t="s">
        <v>10259</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10260</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10261</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10262</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10263</v>
      </c>
      <c r="B4659" t="s">
        <v>19</v>
      </c>
      <c r="C4659" s="2">
        <v>20080000</v>
      </c>
      <c r="D4659" s="2">
        <v>20922300</v>
      </c>
      <c r="E4659" s="2">
        <v>22065400</v>
      </c>
      <c r="F4659" s="2">
        <v>78672600</v>
      </c>
      <c r="G4659" s="2">
        <v>83485500</v>
      </c>
      <c r="H4659" s="2">
        <v>87696800</v>
      </c>
      <c r="I4659" s="2">
        <v>90797400</v>
      </c>
      <c r="J4659" s="2">
        <v>91954400</v>
      </c>
      <c r="K4659" s="2">
        <v>91769300</v>
      </c>
      <c r="L4659" s="2">
        <v>90612300</v>
      </c>
      <c r="M4659" s="2">
        <v>89594200</v>
      </c>
      <c r="N4659" s="2">
        <v>88992600</v>
      </c>
      <c r="O4659" s="2">
        <v>88992600</v>
      </c>
      <c r="P4659" s="2">
        <v>89409100</v>
      </c>
      <c r="Q4659" s="2">
        <v>90519800</v>
      </c>
      <c r="R4659" s="2">
        <v>91769300</v>
      </c>
      <c r="S4659" s="2">
        <v>92833700</v>
      </c>
      <c r="T4659" s="2">
        <v>93527800</v>
      </c>
      <c r="U4659" s="2">
        <v>94962500</v>
      </c>
      <c r="V4659" s="2">
        <v>95517800</v>
      </c>
      <c r="W4659" s="2">
        <v>96350800</v>
      </c>
      <c r="X4659" s="2">
        <v>97461500</v>
      </c>
      <c r="Y4659" s="2">
        <v>98525900</v>
      </c>
      <c r="Z4659" s="2">
        <v>99405100</v>
      </c>
      <c r="AA4659" s="2">
        <v>100099000</v>
      </c>
      <c r="AB4659" s="2">
        <v>100979000</v>
      </c>
      <c r="AC4659" s="2">
        <v>101997000</v>
      </c>
      <c r="AD4659" s="2">
        <v>102506000</v>
      </c>
      <c r="AE4659" s="2">
        <v>102922000</v>
      </c>
      <c r="AF4659" s="2">
        <v>103894000</v>
      </c>
    </row>
    <row r="4660" spans="1:32">
      <c r="A4660" t="s">
        <v>10264</v>
      </c>
      <c r="B4660" t="s">
        <v>19</v>
      </c>
      <c r="C4660" s="2">
        <v>338690000</v>
      </c>
      <c r="D4660" s="2">
        <v>352897000</v>
      </c>
      <c r="E4660" s="2">
        <v>372177000</v>
      </c>
      <c r="F4660" s="2">
        <v>1326970000</v>
      </c>
      <c r="G4660" s="2">
        <v>1408150000</v>
      </c>
      <c r="H4660" s="2">
        <v>1479180000</v>
      </c>
      <c r="I4660" s="2">
        <v>1531480000</v>
      </c>
      <c r="J4660" s="2">
        <v>1551000000</v>
      </c>
      <c r="K4660" s="2">
        <v>1547870000</v>
      </c>
      <c r="L4660" s="2">
        <v>1528360000</v>
      </c>
      <c r="M4660" s="2">
        <v>1511190000</v>
      </c>
      <c r="N4660" s="2">
        <v>1501040000</v>
      </c>
      <c r="O4660" s="2">
        <v>1501040000</v>
      </c>
      <c r="P4660" s="2">
        <v>1508070000</v>
      </c>
      <c r="Q4660" s="2">
        <v>1526800000</v>
      </c>
      <c r="R4660" s="2">
        <v>1547870000</v>
      </c>
      <c r="S4660" s="2">
        <v>1565830000</v>
      </c>
      <c r="T4660" s="2">
        <v>1577540000</v>
      </c>
      <c r="U4660" s="2">
        <v>1601730000</v>
      </c>
      <c r="V4660" s="2">
        <v>1611100000</v>
      </c>
      <c r="W4660" s="2">
        <v>1625150000</v>
      </c>
      <c r="X4660" s="2">
        <v>1643880000</v>
      </c>
      <c r="Y4660" s="2">
        <v>1661840000</v>
      </c>
      <c r="Z4660" s="2">
        <v>1676670000</v>
      </c>
      <c r="AA4660" s="2">
        <v>1688380000</v>
      </c>
      <c r="AB4660" s="2">
        <v>1703210000</v>
      </c>
      <c r="AC4660" s="2">
        <v>1720380000</v>
      </c>
      <c r="AD4660" s="2">
        <v>1728970000</v>
      </c>
      <c r="AE4660" s="2">
        <v>1735990000</v>
      </c>
      <c r="AF4660" s="2">
        <v>1752380000</v>
      </c>
    </row>
    <row r="4661" spans="1:32">
      <c r="A4661" t="s">
        <v>10265</v>
      </c>
      <c r="B4661" t="s">
        <v>19</v>
      </c>
      <c r="C4661" s="2">
        <v>219980000</v>
      </c>
      <c r="D4661" s="2">
        <v>229207000</v>
      </c>
      <c r="E4661" s="2">
        <v>241729000</v>
      </c>
      <c r="F4661" s="2">
        <v>861871000</v>
      </c>
      <c r="G4661" s="2">
        <v>914597000</v>
      </c>
      <c r="H4661" s="2">
        <v>960733000</v>
      </c>
      <c r="I4661" s="2">
        <v>994701000</v>
      </c>
      <c r="J4661" s="2">
        <v>1007380000</v>
      </c>
      <c r="K4661" s="2">
        <v>1005350000</v>
      </c>
      <c r="L4661" s="2">
        <v>992673000</v>
      </c>
      <c r="M4661" s="2">
        <v>981519000</v>
      </c>
      <c r="N4661" s="2">
        <v>974928000</v>
      </c>
      <c r="O4661" s="2">
        <v>974928000</v>
      </c>
      <c r="P4661" s="2">
        <v>979491000</v>
      </c>
      <c r="Q4661" s="2">
        <v>991659000</v>
      </c>
      <c r="R4661" s="2">
        <v>1005350000</v>
      </c>
      <c r="S4661" s="2">
        <v>1017010000</v>
      </c>
      <c r="T4661" s="2">
        <v>1024610000</v>
      </c>
      <c r="U4661" s="2">
        <v>1040330000</v>
      </c>
      <c r="V4661" s="2">
        <v>1046410000</v>
      </c>
      <c r="W4661" s="2">
        <v>1055540000</v>
      </c>
      <c r="X4661" s="2">
        <v>1067710000</v>
      </c>
      <c r="Y4661" s="2">
        <v>1079370000</v>
      </c>
      <c r="Z4661" s="2">
        <v>1089000000</v>
      </c>
      <c r="AA4661" s="2">
        <v>1096600000</v>
      </c>
      <c r="AB4661" s="2">
        <v>1106240000</v>
      </c>
      <c r="AC4661" s="2">
        <v>1117390000</v>
      </c>
      <c r="AD4661" s="2">
        <v>1122970000</v>
      </c>
      <c r="AE4661" s="2">
        <v>1127530000</v>
      </c>
      <c r="AF4661" s="2">
        <v>1138180000</v>
      </c>
    </row>
    <row r="4662" spans="1:32">
      <c r="A4662" t="s">
        <v>10266</v>
      </c>
      <c r="B4662" t="s">
        <v>19</v>
      </c>
      <c r="C4662" s="2">
        <v>40668600</v>
      </c>
      <c r="D4662" s="2">
        <v>42374400</v>
      </c>
      <c r="E4662" s="2">
        <v>44689500</v>
      </c>
      <c r="F4662" s="2">
        <v>159338000</v>
      </c>
      <c r="G4662" s="2">
        <v>169085000</v>
      </c>
      <c r="H4662" s="2">
        <v>177615000</v>
      </c>
      <c r="I4662" s="2">
        <v>183894000</v>
      </c>
      <c r="J4662" s="2">
        <v>186238000</v>
      </c>
      <c r="K4662" s="2">
        <v>185863000</v>
      </c>
      <c r="L4662" s="2">
        <v>183519000</v>
      </c>
      <c r="M4662" s="2">
        <v>181457000</v>
      </c>
      <c r="N4662" s="2">
        <v>180239000</v>
      </c>
      <c r="O4662" s="2">
        <v>180239000</v>
      </c>
      <c r="P4662" s="2">
        <v>181082000</v>
      </c>
      <c r="Q4662" s="2">
        <v>183332000</v>
      </c>
      <c r="R4662" s="2">
        <v>185863000</v>
      </c>
      <c r="S4662" s="2">
        <v>188018000</v>
      </c>
      <c r="T4662" s="2">
        <v>189424000</v>
      </c>
      <c r="U4662" s="2">
        <v>192330000</v>
      </c>
      <c r="V4662" s="2">
        <v>193455000</v>
      </c>
      <c r="W4662" s="2">
        <v>195142000</v>
      </c>
      <c r="X4662" s="2">
        <v>197391000</v>
      </c>
      <c r="Y4662" s="2">
        <v>199547000</v>
      </c>
      <c r="Z4662" s="2">
        <v>201328000</v>
      </c>
      <c r="AA4662" s="2">
        <v>202734000</v>
      </c>
      <c r="AB4662" s="2">
        <v>204514000</v>
      </c>
      <c r="AC4662" s="2">
        <v>206577000</v>
      </c>
      <c r="AD4662" s="2">
        <v>207608000</v>
      </c>
      <c r="AE4662" s="2">
        <v>208451000</v>
      </c>
      <c r="AF4662" s="2">
        <v>210419000</v>
      </c>
    </row>
    <row r="4663" spans="1:32">
      <c r="A4663" t="s">
        <v>10267</v>
      </c>
      <c r="B4663" t="s">
        <v>19</v>
      </c>
      <c r="C4663" s="2">
        <v>35635800</v>
      </c>
      <c r="D4663" s="2">
        <v>37130500</v>
      </c>
      <c r="E4663" s="2">
        <v>39159100</v>
      </c>
      <c r="F4663" s="2">
        <v>139619000</v>
      </c>
      <c r="G4663" s="2">
        <v>148161000</v>
      </c>
      <c r="H4663" s="2">
        <v>155634000</v>
      </c>
      <c r="I4663" s="2">
        <v>161137000</v>
      </c>
      <c r="J4663" s="2">
        <v>163190000</v>
      </c>
      <c r="K4663" s="2">
        <v>162862000</v>
      </c>
      <c r="L4663" s="2">
        <v>160809000</v>
      </c>
      <c r="M4663" s="2">
        <v>159002000</v>
      </c>
      <c r="N4663" s="2">
        <v>157934000</v>
      </c>
      <c r="O4663" s="2">
        <v>157934000</v>
      </c>
      <c r="P4663" s="2">
        <v>158673000</v>
      </c>
      <c r="Q4663" s="2">
        <v>160644000</v>
      </c>
      <c r="R4663" s="2">
        <v>162862000</v>
      </c>
      <c r="S4663" s="2">
        <v>164751000</v>
      </c>
      <c r="T4663" s="2">
        <v>165983000</v>
      </c>
      <c r="U4663" s="2">
        <v>168529000</v>
      </c>
      <c r="V4663" s="2">
        <v>169514000</v>
      </c>
      <c r="W4663" s="2">
        <v>170993000</v>
      </c>
      <c r="X4663" s="2">
        <v>172964000</v>
      </c>
      <c r="Y4663" s="2">
        <v>174853000</v>
      </c>
      <c r="Z4663" s="2">
        <v>176413000</v>
      </c>
      <c r="AA4663" s="2">
        <v>177645000</v>
      </c>
      <c r="AB4663" s="2">
        <v>179205000</v>
      </c>
      <c r="AC4663" s="2">
        <v>181012000</v>
      </c>
      <c r="AD4663" s="2">
        <v>181916000</v>
      </c>
      <c r="AE4663" s="2">
        <v>182655000</v>
      </c>
      <c r="AF4663" s="2">
        <v>184380000</v>
      </c>
    </row>
    <row r="4664" spans="1:32">
      <c r="A4664" t="s">
        <v>10268</v>
      </c>
      <c r="B4664" t="s">
        <v>19</v>
      </c>
      <c r="C4664" s="2">
        <v>150885000</v>
      </c>
      <c r="D4664" s="2">
        <v>157214000</v>
      </c>
      <c r="E4664" s="2">
        <v>165803000</v>
      </c>
      <c r="F4664" s="2">
        <v>591160000</v>
      </c>
      <c r="G4664" s="2">
        <v>627325000</v>
      </c>
      <c r="H4664" s="2">
        <v>658969000</v>
      </c>
      <c r="I4664" s="2">
        <v>682268000</v>
      </c>
      <c r="J4664" s="2">
        <v>690961000</v>
      </c>
      <c r="K4664" s="2">
        <v>689570000</v>
      </c>
      <c r="L4664" s="2">
        <v>680877000</v>
      </c>
      <c r="M4664" s="2">
        <v>673227000</v>
      </c>
      <c r="N4664" s="2">
        <v>668706000</v>
      </c>
      <c r="O4664" s="2">
        <v>668706000</v>
      </c>
      <c r="P4664" s="2">
        <v>671836000</v>
      </c>
      <c r="Q4664" s="2">
        <v>680181000</v>
      </c>
      <c r="R4664" s="2">
        <v>689570000</v>
      </c>
      <c r="S4664" s="2">
        <v>697568000</v>
      </c>
      <c r="T4664" s="2">
        <v>702785000</v>
      </c>
      <c r="U4664" s="2">
        <v>713565000</v>
      </c>
      <c r="V4664" s="2">
        <v>717737000</v>
      </c>
      <c r="W4664" s="2">
        <v>723997000</v>
      </c>
      <c r="X4664" s="2">
        <v>732343000</v>
      </c>
      <c r="Y4664" s="2">
        <v>740341000</v>
      </c>
      <c r="Z4664" s="2">
        <v>746948000</v>
      </c>
      <c r="AA4664" s="2">
        <v>752164000</v>
      </c>
      <c r="AB4664" s="2">
        <v>758771000</v>
      </c>
      <c r="AC4664" s="2">
        <v>766421000</v>
      </c>
      <c r="AD4664" s="2">
        <v>770246000</v>
      </c>
      <c r="AE4664" s="2">
        <v>773376000</v>
      </c>
      <c r="AF4664" s="2">
        <v>780679000</v>
      </c>
    </row>
    <row r="4665" spans="1:32">
      <c r="A4665" t="s">
        <v>10269</v>
      </c>
      <c r="B4665" t="s">
        <v>19</v>
      </c>
      <c r="C4665" s="2">
        <v>2759170</v>
      </c>
      <c r="D4665" s="2">
        <v>2874900</v>
      </c>
      <c r="E4665" s="2">
        <v>3031970</v>
      </c>
      <c r="F4665" s="2">
        <v>10810300</v>
      </c>
      <c r="G4665" s="2">
        <v>11471600</v>
      </c>
      <c r="H4665" s="2">
        <v>12050300</v>
      </c>
      <c r="I4665" s="2">
        <v>12476400</v>
      </c>
      <c r="J4665" s="2">
        <v>12635300</v>
      </c>
      <c r="K4665" s="2">
        <v>12609900</v>
      </c>
      <c r="L4665" s="2">
        <v>12450900</v>
      </c>
      <c r="M4665" s="2">
        <v>12311000</v>
      </c>
      <c r="N4665" s="2">
        <v>12228400</v>
      </c>
      <c r="O4665" s="2">
        <v>12228400</v>
      </c>
      <c r="P4665" s="2">
        <v>12285600</v>
      </c>
      <c r="Q4665" s="2">
        <v>12438200</v>
      </c>
      <c r="R4665" s="2">
        <v>12609900</v>
      </c>
      <c r="S4665" s="2">
        <v>12756200</v>
      </c>
      <c r="T4665" s="2">
        <v>12851500</v>
      </c>
      <c r="U4665" s="2">
        <v>13048700</v>
      </c>
      <c r="V4665" s="2">
        <v>13125000</v>
      </c>
      <c r="W4665" s="2">
        <v>13239400</v>
      </c>
      <c r="X4665" s="2">
        <v>13392100</v>
      </c>
      <c r="Y4665" s="2">
        <v>13538300</v>
      </c>
      <c r="Z4665" s="2">
        <v>13659100</v>
      </c>
      <c r="AA4665" s="2">
        <v>13754500</v>
      </c>
      <c r="AB4665" s="2">
        <v>13875300</v>
      </c>
      <c r="AC4665" s="2">
        <v>14015200</v>
      </c>
      <c r="AD4665" s="2">
        <v>14085200</v>
      </c>
      <c r="AE4665" s="2">
        <v>14142400</v>
      </c>
      <c r="AF4665" s="2">
        <v>14276000</v>
      </c>
    </row>
    <row r="4666" spans="1:32">
      <c r="A4666" t="s">
        <v>10270</v>
      </c>
      <c r="B4666" t="s">
        <v>19</v>
      </c>
      <c r="C4666" s="2">
        <v>13531600</v>
      </c>
      <c r="D4666" s="2">
        <v>14099200</v>
      </c>
      <c r="E4666" s="2">
        <v>14869500</v>
      </c>
      <c r="F4666" s="2">
        <v>53016200</v>
      </c>
      <c r="G4666" s="2">
        <v>56259500</v>
      </c>
      <c r="H4666" s="2">
        <v>59097500</v>
      </c>
      <c r="I4666" s="2">
        <v>61186900</v>
      </c>
      <c r="J4666" s="2">
        <v>61966600</v>
      </c>
      <c r="K4666" s="2">
        <v>61841800</v>
      </c>
      <c r="L4666" s="2">
        <v>61062200</v>
      </c>
      <c r="M4666" s="2">
        <v>60376100</v>
      </c>
      <c r="N4666" s="2">
        <v>59970700</v>
      </c>
      <c r="O4666" s="2">
        <v>59970700</v>
      </c>
      <c r="P4666" s="2">
        <v>60251400</v>
      </c>
      <c r="Q4666" s="2">
        <v>60999800</v>
      </c>
      <c r="R4666" s="2">
        <v>61841800</v>
      </c>
      <c r="S4666" s="2">
        <v>62559100</v>
      </c>
      <c r="T4666" s="2">
        <v>63026900</v>
      </c>
      <c r="U4666" s="2">
        <v>63993700</v>
      </c>
      <c r="V4666" s="2">
        <v>64367900</v>
      </c>
      <c r="W4666" s="2">
        <v>64929300</v>
      </c>
      <c r="X4666" s="2">
        <v>65677700</v>
      </c>
      <c r="Y4666" s="2">
        <v>66395000</v>
      </c>
      <c r="Z4666" s="2">
        <v>66987500</v>
      </c>
      <c r="AA4666" s="2">
        <v>67455300</v>
      </c>
      <c r="AB4666" s="2">
        <v>68047900</v>
      </c>
      <c r="AC4666" s="2">
        <v>68733900</v>
      </c>
      <c r="AD4666" s="2">
        <v>69077000</v>
      </c>
      <c r="AE4666" s="2">
        <v>69357700</v>
      </c>
      <c r="AF4666" s="2">
        <v>70012600</v>
      </c>
    </row>
    <row r="4667" spans="1:32">
      <c r="A4667" t="s">
        <v>10271</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10272</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10273</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10274</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10275</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10276</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10277</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10278</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10279</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10280</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10281</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10282</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10283</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10284</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10285</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10286</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10287</v>
      </c>
      <c r="B4683" t="s">
        <v>19</v>
      </c>
      <c r="C4683" s="2">
        <v>10574500</v>
      </c>
      <c r="D4683" s="2">
        <v>11018800</v>
      </c>
      <c r="E4683" s="2">
        <v>11643500</v>
      </c>
      <c r="F4683" s="2">
        <v>41696500</v>
      </c>
      <c r="G4683" s="2">
        <v>43742000</v>
      </c>
      <c r="H4683" s="2">
        <v>44787800</v>
      </c>
      <c r="I4683" s="2">
        <v>45426500</v>
      </c>
      <c r="J4683" s="2">
        <v>45537600</v>
      </c>
      <c r="K4683" s="2">
        <v>45079400</v>
      </c>
      <c r="L4683" s="2">
        <v>44329700</v>
      </c>
      <c r="M4683" s="2">
        <v>43325500</v>
      </c>
      <c r="N4683" s="2">
        <v>42469300</v>
      </c>
      <c r="O4683" s="2">
        <v>42136100</v>
      </c>
      <c r="P4683" s="2">
        <v>42020400</v>
      </c>
      <c r="Q4683" s="2">
        <v>42117600</v>
      </c>
      <c r="R4683" s="2">
        <v>42390600</v>
      </c>
      <c r="S4683" s="2">
        <v>42705300</v>
      </c>
      <c r="T4683" s="2">
        <v>42932100</v>
      </c>
      <c r="U4683" s="2">
        <v>43593900</v>
      </c>
      <c r="V4683" s="2">
        <v>43862300</v>
      </c>
      <c r="W4683" s="2">
        <v>44264900</v>
      </c>
      <c r="X4683" s="2">
        <v>44797100</v>
      </c>
      <c r="Y4683" s="2">
        <v>45463500</v>
      </c>
      <c r="Z4683" s="2">
        <v>46171600</v>
      </c>
      <c r="AA4683" s="2">
        <v>46740800</v>
      </c>
      <c r="AB4683" s="2">
        <v>47434900</v>
      </c>
      <c r="AC4683" s="2">
        <v>48036600</v>
      </c>
      <c r="AD4683" s="2">
        <v>48591900</v>
      </c>
      <c r="AE4683" s="2">
        <v>49239800</v>
      </c>
      <c r="AF4683" s="2">
        <v>49980200</v>
      </c>
    </row>
    <row r="4684" spans="1:32">
      <c r="A4684" t="s">
        <v>10288</v>
      </c>
      <c r="B4684" t="s">
        <v>19</v>
      </c>
      <c r="C4684" s="2">
        <v>178361000</v>
      </c>
      <c r="D4684" s="2">
        <v>185854000</v>
      </c>
      <c r="E4684" s="2">
        <v>196392000</v>
      </c>
      <c r="F4684" s="2">
        <v>703295000</v>
      </c>
      <c r="G4684" s="2">
        <v>737797000</v>
      </c>
      <c r="H4684" s="2">
        <v>755438000</v>
      </c>
      <c r="I4684" s="2">
        <v>766209000</v>
      </c>
      <c r="J4684" s="2">
        <v>768083000</v>
      </c>
      <c r="K4684" s="2">
        <v>760355000</v>
      </c>
      <c r="L4684" s="2">
        <v>747710000</v>
      </c>
      <c r="M4684" s="2">
        <v>730772000</v>
      </c>
      <c r="N4684" s="2">
        <v>716331000</v>
      </c>
      <c r="O4684" s="2">
        <v>710711000</v>
      </c>
      <c r="P4684" s="2">
        <v>708759000</v>
      </c>
      <c r="Q4684" s="2">
        <v>710399000</v>
      </c>
      <c r="R4684" s="2">
        <v>715004000</v>
      </c>
      <c r="S4684" s="2">
        <v>720312000</v>
      </c>
      <c r="T4684" s="2">
        <v>724137000</v>
      </c>
      <c r="U4684" s="2">
        <v>735299000</v>
      </c>
      <c r="V4684" s="2">
        <v>739826000</v>
      </c>
      <c r="W4684" s="2">
        <v>746617000</v>
      </c>
      <c r="X4684" s="2">
        <v>755594000</v>
      </c>
      <c r="Y4684" s="2">
        <v>766834000</v>
      </c>
      <c r="Z4684" s="2">
        <v>778777000</v>
      </c>
      <c r="AA4684" s="2">
        <v>788378000</v>
      </c>
      <c r="AB4684" s="2">
        <v>800086000</v>
      </c>
      <c r="AC4684" s="2">
        <v>810234000</v>
      </c>
      <c r="AD4684" s="2">
        <v>819601000</v>
      </c>
      <c r="AE4684" s="2">
        <v>830529000</v>
      </c>
      <c r="AF4684" s="2">
        <v>843018000</v>
      </c>
    </row>
    <row r="4685" spans="1:32">
      <c r="A4685" t="s">
        <v>10289</v>
      </c>
      <c r="B4685" t="s">
        <v>19</v>
      </c>
      <c r="C4685" s="2">
        <v>115846000</v>
      </c>
      <c r="D4685" s="2">
        <v>120713000</v>
      </c>
      <c r="E4685" s="2">
        <v>127557000</v>
      </c>
      <c r="F4685" s="2">
        <v>456792000</v>
      </c>
      <c r="G4685" s="2">
        <v>479200000</v>
      </c>
      <c r="H4685" s="2">
        <v>490658000</v>
      </c>
      <c r="I4685" s="2">
        <v>497655000</v>
      </c>
      <c r="J4685" s="2">
        <v>498871000</v>
      </c>
      <c r="K4685" s="2">
        <v>493852000</v>
      </c>
      <c r="L4685" s="2">
        <v>485639000</v>
      </c>
      <c r="M4685" s="2">
        <v>474637000</v>
      </c>
      <c r="N4685" s="2">
        <v>465258000</v>
      </c>
      <c r="O4685" s="2">
        <v>461608000</v>
      </c>
      <c r="P4685" s="2">
        <v>460341000</v>
      </c>
      <c r="Q4685" s="2">
        <v>461405000</v>
      </c>
      <c r="R4685" s="2">
        <v>464396000</v>
      </c>
      <c r="S4685" s="2">
        <v>467844000</v>
      </c>
      <c r="T4685" s="2">
        <v>470328000</v>
      </c>
      <c r="U4685" s="2">
        <v>477578000</v>
      </c>
      <c r="V4685" s="2">
        <v>480518000</v>
      </c>
      <c r="W4685" s="2">
        <v>484929000</v>
      </c>
      <c r="X4685" s="2">
        <v>490760000</v>
      </c>
      <c r="Y4685" s="2">
        <v>498060000</v>
      </c>
      <c r="Z4685" s="2">
        <v>505817000</v>
      </c>
      <c r="AA4685" s="2">
        <v>512053000</v>
      </c>
      <c r="AB4685" s="2">
        <v>519658000</v>
      </c>
      <c r="AC4685" s="2">
        <v>526248000</v>
      </c>
      <c r="AD4685" s="2">
        <v>532332000</v>
      </c>
      <c r="AE4685" s="2">
        <v>539430000</v>
      </c>
      <c r="AF4685" s="2">
        <v>547542000</v>
      </c>
    </row>
    <row r="4686" spans="1:32">
      <c r="A4686" t="s">
        <v>10290</v>
      </c>
      <c r="B4686" t="s">
        <v>19</v>
      </c>
      <c r="C4686" s="2">
        <v>21416800</v>
      </c>
      <c r="D4686" s="2">
        <v>22316600</v>
      </c>
      <c r="E4686" s="2">
        <v>23582000</v>
      </c>
      <c r="F4686" s="2">
        <v>84448900</v>
      </c>
      <c r="G4686" s="2">
        <v>88591700</v>
      </c>
      <c r="H4686" s="2">
        <v>90710000</v>
      </c>
      <c r="I4686" s="2">
        <v>92003400</v>
      </c>
      <c r="J4686" s="2">
        <v>92228400</v>
      </c>
      <c r="K4686" s="2">
        <v>91300400</v>
      </c>
      <c r="L4686" s="2">
        <v>89782100</v>
      </c>
      <c r="M4686" s="2">
        <v>87748200</v>
      </c>
      <c r="N4686" s="2">
        <v>86014200</v>
      </c>
      <c r="O4686" s="2">
        <v>85339300</v>
      </c>
      <c r="P4686" s="2">
        <v>85105000</v>
      </c>
      <c r="Q4686" s="2">
        <v>85301900</v>
      </c>
      <c r="R4686" s="2">
        <v>85854800</v>
      </c>
      <c r="S4686" s="2">
        <v>86492200</v>
      </c>
      <c r="T4686" s="2">
        <v>86951500</v>
      </c>
      <c r="U4686" s="2">
        <v>88291800</v>
      </c>
      <c r="V4686" s="2">
        <v>88835400</v>
      </c>
      <c r="W4686" s="2">
        <v>89650800</v>
      </c>
      <c r="X4686" s="2">
        <v>90728700</v>
      </c>
      <c r="Y4686" s="2">
        <v>92078400</v>
      </c>
      <c r="Z4686" s="2">
        <v>93512400</v>
      </c>
      <c r="AA4686" s="2">
        <v>94665300</v>
      </c>
      <c r="AB4686" s="2">
        <v>96071200</v>
      </c>
      <c r="AC4686" s="2">
        <v>97289700</v>
      </c>
      <c r="AD4686" s="2">
        <v>98414400</v>
      </c>
      <c r="AE4686" s="2">
        <v>99726600</v>
      </c>
      <c r="AF4686" s="2">
        <v>101226000</v>
      </c>
    </row>
    <row r="4687" spans="1:32">
      <c r="A4687" t="s">
        <v>10291</v>
      </c>
      <c r="B4687" t="s">
        <v>19</v>
      </c>
      <c r="C4687" s="2">
        <v>18766500</v>
      </c>
      <c r="D4687" s="2">
        <v>19554900</v>
      </c>
      <c r="E4687" s="2">
        <v>20663700</v>
      </c>
      <c r="F4687" s="2">
        <v>73998200</v>
      </c>
      <c r="G4687" s="2">
        <v>77628300</v>
      </c>
      <c r="H4687" s="2">
        <v>79484400</v>
      </c>
      <c r="I4687" s="2">
        <v>80617800</v>
      </c>
      <c r="J4687" s="2">
        <v>80814900</v>
      </c>
      <c r="K4687" s="2">
        <v>80001900</v>
      </c>
      <c r="L4687" s="2">
        <v>78671400</v>
      </c>
      <c r="M4687" s="2">
        <v>76889200</v>
      </c>
      <c r="N4687" s="2">
        <v>75369800</v>
      </c>
      <c r="O4687" s="2">
        <v>74778500</v>
      </c>
      <c r="P4687" s="2">
        <v>74573100</v>
      </c>
      <c r="Q4687" s="2">
        <v>74745600</v>
      </c>
      <c r="R4687" s="2">
        <v>75230200</v>
      </c>
      <c r="S4687" s="2">
        <v>75788600</v>
      </c>
      <c r="T4687" s="2">
        <v>76191100</v>
      </c>
      <c r="U4687" s="2">
        <v>77365500</v>
      </c>
      <c r="V4687" s="2">
        <v>77841900</v>
      </c>
      <c r="W4687" s="2">
        <v>78556400</v>
      </c>
      <c r="X4687" s="2">
        <v>79500900</v>
      </c>
      <c r="Y4687" s="2">
        <v>80683500</v>
      </c>
      <c r="Z4687" s="2">
        <v>81940100</v>
      </c>
      <c r="AA4687" s="2">
        <v>82950300</v>
      </c>
      <c r="AB4687" s="2">
        <v>84182200</v>
      </c>
      <c r="AC4687" s="2">
        <v>85249900</v>
      </c>
      <c r="AD4687" s="2">
        <v>86235400</v>
      </c>
      <c r="AE4687" s="2">
        <v>87385300</v>
      </c>
      <c r="AF4687" s="2">
        <v>88699300</v>
      </c>
    </row>
    <row r="4688" spans="1:32">
      <c r="A4688" t="s">
        <v>10292</v>
      </c>
      <c r="B4688" t="s">
        <v>19</v>
      </c>
      <c r="C4688" s="2">
        <v>79458800</v>
      </c>
      <c r="D4688" s="2">
        <v>82797100</v>
      </c>
      <c r="E4688" s="2">
        <v>87491600</v>
      </c>
      <c r="F4688" s="2">
        <v>313315000</v>
      </c>
      <c r="G4688" s="2">
        <v>328685000</v>
      </c>
      <c r="H4688" s="2">
        <v>336544000</v>
      </c>
      <c r="I4688" s="2">
        <v>341343000</v>
      </c>
      <c r="J4688" s="2">
        <v>342177000</v>
      </c>
      <c r="K4688" s="2">
        <v>338735000</v>
      </c>
      <c r="L4688" s="2">
        <v>333101000</v>
      </c>
      <c r="M4688" s="2">
        <v>325555000</v>
      </c>
      <c r="N4688" s="2">
        <v>319122000</v>
      </c>
      <c r="O4688" s="2">
        <v>316618000</v>
      </c>
      <c r="P4688" s="2">
        <v>315749000</v>
      </c>
      <c r="Q4688" s="2">
        <v>316479000</v>
      </c>
      <c r="R4688" s="2">
        <v>318531000</v>
      </c>
      <c r="S4688" s="2">
        <v>320895000</v>
      </c>
      <c r="T4688" s="2">
        <v>322599000</v>
      </c>
      <c r="U4688" s="2">
        <v>327572000</v>
      </c>
      <c r="V4688" s="2">
        <v>329589000</v>
      </c>
      <c r="W4688" s="2">
        <v>332614000</v>
      </c>
      <c r="X4688" s="2">
        <v>336613000</v>
      </c>
      <c r="Y4688" s="2">
        <v>341621000</v>
      </c>
      <c r="Z4688" s="2">
        <v>346941000</v>
      </c>
      <c r="AA4688" s="2">
        <v>351218000</v>
      </c>
      <c r="AB4688" s="2">
        <v>356435000</v>
      </c>
      <c r="AC4688" s="2">
        <v>360955000</v>
      </c>
      <c r="AD4688" s="2">
        <v>365128000</v>
      </c>
      <c r="AE4688" s="2">
        <v>369996000</v>
      </c>
      <c r="AF4688" s="2">
        <v>375560000</v>
      </c>
    </row>
    <row r="4689" spans="1:32">
      <c r="A4689" t="s">
        <v>10293</v>
      </c>
      <c r="B4689" t="s">
        <v>19</v>
      </c>
      <c r="C4689" s="2">
        <v>1453030</v>
      </c>
      <c r="D4689" s="2">
        <v>1514080</v>
      </c>
      <c r="E4689" s="2">
        <v>1599920</v>
      </c>
      <c r="F4689" s="2">
        <v>5729460</v>
      </c>
      <c r="G4689" s="2">
        <v>6010530</v>
      </c>
      <c r="H4689" s="2">
        <v>6154240</v>
      </c>
      <c r="I4689" s="2">
        <v>6241990</v>
      </c>
      <c r="J4689" s="2">
        <v>6257260</v>
      </c>
      <c r="K4689" s="2">
        <v>6194300</v>
      </c>
      <c r="L4689" s="2">
        <v>6091290</v>
      </c>
      <c r="M4689" s="2">
        <v>5953300</v>
      </c>
      <c r="N4689" s="2">
        <v>5835650</v>
      </c>
      <c r="O4689" s="2">
        <v>5789870</v>
      </c>
      <c r="P4689" s="2">
        <v>5773970</v>
      </c>
      <c r="Q4689" s="2">
        <v>5787330</v>
      </c>
      <c r="R4689" s="2">
        <v>5824840</v>
      </c>
      <c r="S4689" s="2">
        <v>5868090</v>
      </c>
      <c r="T4689" s="2">
        <v>5899240</v>
      </c>
      <c r="U4689" s="2">
        <v>5990180</v>
      </c>
      <c r="V4689" s="2">
        <v>6027060</v>
      </c>
      <c r="W4689" s="2">
        <v>6082380</v>
      </c>
      <c r="X4689" s="2">
        <v>6155510</v>
      </c>
      <c r="Y4689" s="2">
        <v>6247080</v>
      </c>
      <c r="Z4689" s="2">
        <v>6344370</v>
      </c>
      <c r="AA4689" s="2">
        <v>6422590</v>
      </c>
      <c r="AB4689" s="2">
        <v>6517970</v>
      </c>
      <c r="AC4689" s="2">
        <v>6600640</v>
      </c>
      <c r="AD4689" s="2">
        <v>6676950</v>
      </c>
      <c r="AE4689" s="2">
        <v>6765980</v>
      </c>
      <c r="AF4689" s="2">
        <v>6867720</v>
      </c>
    </row>
    <row r="4690" spans="1:32">
      <c r="A4690" t="s">
        <v>10294</v>
      </c>
      <c r="B4690" t="s">
        <v>19</v>
      </c>
      <c r="C4690" s="2">
        <v>7126000</v>
      </c>
      <c r="D4690" s="2">
        <v>7425390</v>
      </c>
      <c r="E4690" s="2">
        <v>7846400</v>
      </c>
      <c r="F4690" s="2">
        <v>28098600</v>
      </c>
      <c r="G4690" s="2">
        <v>29477000</v>
      </c>
      <c r="H4690" s="2">
        <v>30181800</v>
      </c>
      <c r="I4690" s="2">
        <v>30612200</v>
      </c>
      <c r="J4690" s="2">
        <v>30687000</v>
      </c>
      <c r="K4690" s="2">
        <v>30378300</v>
      </c>
      <c r="L4690" s="2">
        <v>29873100</v>
      </c>
      <c r="M4690" s="2">
        <v>29196300</v>
      </c>
      <c r="N4690" s="2">
        <v>28619400</v>
      </c>
      <c r="O4690" s="2">
        <v>28394900</v>
      </c>
      <c r="P4690" s="2">
        <v>28316900</v>
      </c>
      <c r="Q4690" s="2">
        <v>28382400</v>
      </c>
      <c r="R4690" s="2">
        <v>28566400</v>
      </c>
      <c r="S4690" s="2">
        <v>28778400</v>
      </c>
      <c r="T4690" s="2">
        <v>28931300</v>
      </c>
      <c r="U4690" s="2">
        <v>29377200</v>
      </c>
      <c r="V4690" s="2">
        <v>29558100</v>
      </c>
      <c r="W4690" s="2">
        <v>29829400</v>
      </c>
      <c r="X4690" s="2">
        <v>30188000</v>
      </c>
      <c r="Y4690" s="2">
        <v>30637100</v>
      </c>
      <c r="Z4690" s="2">
        <v>31114300</v>
      </c>
      <c r="AA4690" s="2">
        <v>31497900</v>
      </c>
      <c r="AB4690" s="2">
        <v>31965600</v>
      </c>
      <c r="AC4690" s="2">
        <v>32371100</v>
      </c>
      <c r="AD4690" s="2">
        <v>32745300</v>
      </c>
      <c r="AE4690" s="2">
        <v>33181900</v>
      </c>
      <c r="AF4690" s="2">
        <v>33680900</v>
      </c>
    </row>
    <row r="4691" spans="1:32">
      <c r="A4691" t="s">
        <v>10295</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10296</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10297</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10298</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10299</v>
      </c>
      <c r="B4695" t="s">
        <v>19</v>
      </c>
      <c r="C4695" s="2">
        <v>10245900</v>
      </c>
      <c r="D4695" s="2">
        <v>10676300</v>
      </c>
      <c r="E4695" s="2">
        <v>11305700</v>
      </c>
      <c r="F4695" s="2">
        <v>41381800</v>
      </c>
      <c r="G4695" s="2">
        <v>43269900</v>
      </c>
      <c r="H4695" s="2">
        <v>45468100</v>
      </c>
      <c r="I4695" s="2">
        <v>47203600</v>
      </c>
      <c r="J4695" s="2">
        <v>47712600</v>
      </c>
      <c r="K4695" s="2">
        <v>47435000</v>
      </c>
      <c r="L4695" s="2">
        <v>46833300</v>
      </c>
      <c r="M4695" s="2">
        <v>46416800</v>
      </c>
      <c r="N4695" s="2">
        <v>46074400</v>
      </c>
      <c r="O4695" s="2">
        <v>45958700</v>
      </c>
      <c r="P4695" s="2">
        <v>46018800</v>
      </c>
      <c r="Q4695" s="2">
        <v>46463100</v>
      </c>
      <c r="R4695" s="2">
        <v>46925900</v>
      </c>
      <c r="S4695" s="2">
        <v>47296100</v>
      </c>
      <c r="T4695" s="2">
        <v>47481200</v>
      </c>
      <c r="U4695" s="2">
        <v>48129100</v>
      </c>
      <c r="V4695" s="2">
        <v>48314200</v>
      </c>
      <c r="W4695" s="2">
        <v>48591900</v>
      </c>
      <c r="X4695" s="2">
        <v>49101000</v>
      </c>
      <c r="Y4695" s="2">
        <v>49563700</v>
      </c>
      <c r="Z4695" s="2">
        <v>50072800</v>
      </c>
      <c r="AA4695" s="2">
        <v>50535600</v>
      </c>
      <c r="AB4695" s="2">
        <v>51137200</v>
      </c>
      <c r="AC4695" s="2">
        <v>51738800</v>
      </c>
      <c r="AD4695" s="2">
        <v>52201600</v>
      </c>
      <c r="AE4695" s="2">
        <v>52618100</v>
      </c>
      <c r="AF4695" s="2">
        <v>53127100</v>
      </c>
    </row>
    <row r="4696" spans="1:32">
      <c r="A4696" t="s">
        <v>10300</v>
      </c>
      <c r="B4696" t="s">
        <v>19</v>
      </c>
      <c r="C4696" s="2">
        <v>172819000</v>
      </c>
      <c r="D4696" s="2">
        <v>180078000</v>
      </c>
      <c r="E4696" s="2">
        <v>190694000</v>
      </c>
      <c r="F4696" s="2">
        <v>697987000</v>
      </c>
      <c r="G4696" s="2">
        <v>729835000</v>
      </c>
      <c r="H4696" s="2">
        <v>766912000</v>
      </c>
      <c r="I4696" s="2">
        <v>796183000</v>
      </c>
      <c r="J4696" s="2">
        <v>804770000</v>
      </c>
      <c r="K4696" s="2">
        <v>800086000</v>
      </c>
      <c r="L4696" s="2">
        <v>789939000</v>
      </c>
      <c r="M4696" s="2">
        <v>782914000</v>
      </c>
      <c r="N4696" s="2">
        <v>777137000</v>
      </c>
      <c r="O4696" s="2">
        <v>775186000</v>
      </c>
      <c r="P4696" s="2">
        <v>776201000</v>
      </c>
      <c r="Q4696" s="2">
        <v>783694000</v>
      </c>
      <c r="R4696" s="2">
        <v>791500000</v>
      </c>
      <c r="S4696" s="2">
        <v>797745000</v>
      </c>
      <c r="T4696" s="2">
        <v>800867000</v>
      </c>
      <c r="U4696" s="2">
        <v>811795000</v>
      </c>
      <c r="V4696" s="2">
        <v>814917000</v>
      </c>
      <c r="W4696" s="2">
        <v>819601000</v>
      </c>
      <c r="X4696" s="2">
        <v>828187000</v>
      </c>
      <c r="Y4696" s="2">
        <v>835993000</v>
      </c>
      <c r="Z4696" s="2">
        <v>844579000</v>
      </c>
      <c r="AA4696" s="2">
        <v>852385000</v>
      </c>
      <c r="AB4696" s="2">
        <v>862532000</v>
      </c>
      <c r="AC4696" s="2">
        <v>872679000</v>
      </c>
      <c r="AD4696" s="2">
        <v>880485000</v>
      </c>
      <c r="AE4696" s="2">
        <v>887510000</v>
      </c>
      <c r="AF4696" s="2">
        <v>896097000</v>
      </c>
    </row>
    <row r="4697" spans="1:32">
      <c r="A4697" t="s">
        <v>10301</v>
      </c>
      <c r="B4697" t="s">
        <v>19</v>
      </c>
      <c r="C4697" s="2">
        <v>112246000</v>
      </c>
      <c r="D4697" s="2">
        <v>116961000</v>
      </c>
      <c r="E4697" s="2">
        <v>123856000</v>
      </c>
      <c r="F4697" s="2">
        <v>453344000</v>
      </c>
      <c r="G4697" s="2">
        <v>474029000</v>
      </c>
      <c r="H4697" s="2">
        <v>498111000</v>
      </c>
      <c r="I4697" s="2">
        <v>517123000</v>
      </c>
      <c r="J4697" s="2">
        <v>522699000</v>
      </c>
      <c r="K4697" s="2">
        <v>519658000</v>
      </c>
      <c r="L4697" s="2">
        <v>513067000</v>
      </c>
      <c r="M4697" s="2">
        <v>508504000</v>
      </c>
      <c r="N4697" s="2">
        <v>504752000</v>
      </c>
      <c r="O4697" s="2">
        <v>503485000</v>
      </c>
      <c r="P4697" s="2">
        <v>504144000</v>
      </c>
      <c r="Q4697" s="2">
        <v>509011000</v>
      </c>
      <c r="R4697" s="2">
        <v>514081000</v>
      </c>
      <c r="S4697" s="2">
        <v>518137000</v>
      </c>
      <c r="T4697" s="2">
        <v>520165000</v>
      </c>
      <c r="U4697" s="2">
        <v>527262000</v>
      </c>
      <c r="V4697" s="2">
        <v>529290000</v>
      </c>
      <c r="W4697" s="2">
        <v>532332000</v>
      </c>
      <c r="X4697" s="2">
        <v>537909000</v>
      </c>
      <c r="Y4697" s="2">
        <v>542979000</v>
      </c>
      <c r="Z4697" s="2">
        <v>548556000</v>
      </c>
      <c r="AA4697" s="2">
        <v>553625000</v>
      </c>
      <c r="AB4697" s="2">
        <v>560216000</v>
      </c>
      <c r="AC4697" s="2">
        <v>566807000</v>
      </c>
      <c r="AD4697" s="2">
        <v>571877000</v>
      </c>
      <c r="AE4697" s="2">
        <v>576440000</v>
      </c>
      <c r="AF4697" s="2">
        <v>582016000</v>
      </c>
    </row>
    <row r="4698" spans="1:32">
      <c r="A4698" t="s">
        <v>10302</v>
      </c>
      <c r="B4698" t="s">
        <v>19</v>
      </c>
      <c r="C4698" s="2">
        <v>20751400</v>
      </c>
      <c r="D4698" s="2">
        <v>21623000</v>
      </c>
      <c r="E4698" s="2">
        <v>22897800</v>
      </c>
      <c r="F4698" s="2">
        <v>83811600</v>
      </c>
      <c r="G4698" s="2">
        <v>87635700</v>
      </c>
      <c r="H4698" s="2">
        <v>92087800</v>
      </c>
      <c r="I4698" s="2">
        <v>95602600</v>
      </c>
      <c r="J4698" s="2">
        <v>96633600</v>
      </c>
      <c r="K4698" s="2">
        <v>96071200</v>
      </c>
      <c r="L4698" s="2">
        <v>94852700</v>
      </c>
      <c r="M4698" s="2">
        <v>94009200</v>
      </c>
      <c r="N4698" s="2">
        <v>93315600</v>
      </c>
      <c r="O4698" s="2">
        <v>93081300</v>
      </c>
      <c r="P4698" s="2">
        <v>93203100</v>
      </c>
      <c r="Q4698" s="2">
        <v>94102900</v>
      </c>
      <c r="R4698" s="2">
        <v>95040200</v>
      </c>
      <c r="S4698" s="2">
        <v>95790000</v>
      </c>
      <c r="T4698" s="2">
        <v>96164900</v>
      </c>
      <c r="U4698" s="2">
        <v>97477100</v>
      </c>
      <c r="V4698" s="2">
        <v>97852000</v>
      </c>
      <c r="W4698" s="2">
        <v>98414400</v>
      </c>
      <c r="X4698" s="2">
        <v>99445400</v>
      </c>
      <c r="Y4698" s="2">
        <v>100383000</v>
      </c>
      <c r="Z4698" s="2">
        <v>101414000</v>
      </c>
      <c r="AA4698" s="2">
        <v>102351000</v>
      </c>
      <c r="AB4698" s="2">
        <v>103569000</v>
      </c>
      <c r="AC4698" s="2">
        <v>104788000</v>
      </c>
      <c r="AD4698" s="2">
        <v>105725000</v>
      </c>
      <c r="AE4698" s="2">
        <v>106569000</v>
      </c>
      <c r="AF4698" s="2">
        <v>107600000</v>
      </c>
    </row>
    <row r="4699" spans="1:32">
      <c r="A4699" t="s">
        <v>10303</v>
      </c>
      <c r="B4699" t="s">
        <v>19</v>
      </c>
      <c r="C4699" s="2">
        <v>18183400</v>
      </c>
      <c r="D4699" s="2">
        <v>18947200</v>
      </c>
      <c r="E4699" s="2">
        <v>20064100</v>
      </c>
      <c r="F4699" s="2">
        <v>73439800</v>
      </c>
      <c r="G4699" s="2">
        <v>76790600</v>
      </c>
      <c r="H4699" s="2">
        <v>80691700</v>
      </c>
      <c r="I4699" s="2">
        <v>83771600</v>
      </c>
      <c r="J4699" s="2">
        <v>84675000</v>
      </c>
      <c r="K4699" s="2">
        <v>84182200</v>
      </c>
      <c r="L4699" s="2">
        <v>83114500</v>
      </c>
      <c r="M4699" s="2">
        <v>82375400</v>
      </c>
      <c r="N4699" s="2">
        <v>81767600</v>
      </c>
      <c r="O4699" s="2">
        <v>81562300</v>
      </c>
      <c r="P4699" s="2">
        <v>81669100</v>
      </c>
      <c r="Q4699" s="2">
        <v>82457500</v>
      </c>
      <c r="R4699" s="2">
        <v>83278800</v>
      </c>
      <c r="S4699" s="2">
        <v>83935800</v>
      </c>
      <c r="T4699" s="2">
        <v>84264400</v>
      </c>
      <c r="U4699" s="2">
        <v>85414200</v>
      </c>
      <c r="V4699" s="2">
        <v>85742700</v>
      </c>
      <c r="W4699" s="2">
        <v>86235500</v>
      </c>
      <c r="X4699" s="2">
        <v>87138900</v>
      </c>
      <c r="Y4699" s="2">
        <v>87960200</v>
      </c>
      <c r="Z4699" s="2">
        <v>88863600</v>
      </c>
      <c r="AA4699" s="2">
        <v>89684900</v>
      </c>
      <c r="AB4699" s="2">
        <v>90752500</v>
      </c>
      <c r="AC4699" s="2">
        <v>91820200</v>
      </c>
      <c r="AD4699" s="2">
        <v>92641500</v>
      </c>
      <c r="AE4699" s="2">
        <v>93380700</v>
      </c>
      <c r="AF4699" s="2">
        <v>94284100</v>
      </c>
    </row>
    <row r="4700" spans="1:32">
      <c r="A4700" t="s">
        <v>10304</v>
      </c>
      <c r="B4700" t="s">
        <v>19</v>
      </c>
      <c r="C4700" s="2">
        <v>76989900</v>
      </c>
      <c r="D4700" s="2">
        <v>80223800</v>
      </c>
      <c r="E4700" s="2">
        <v>84953100</v>
      </c>
      <c r="F4700" s="2">
        <v>310950000</v>
      </c>
      <c r="G4700" s="2">
        <v>325138000</v>
      </c>
      <c r="H4700" s="2">
        <v>341656000</v>
      </c>
      <c r="I4700" s="2">
        <v>354696000</v>
      </c>
      <c r="J4700" s="2">
        <v>358521000</v>
      </c>
      <c r="K4700" s="2">
        <v>356435000</v>
      </c>
      <c r="L4700" s="2">
        <v>351914000</v>
      </c>
      <c r="M4700" s="2">
        <v>348784000</v>
      </c>
      <c r="N4700" s="2">
        <v>346211000</v>
      </c>
      <c r="O4700" s="2">
        <v>345342000</v>
      </c>
      <c r="P4700" s="2">
        <v>345794000</v>
      </c>
      <c r="Q4700" s="2">
        <v>349132000</v>
      </c>
      <c r="R4700" s="2">
        <v>352609000</v>
      </c>
      <c r="S4700" s="2">
        <v>355391000</v>
      </c>
      <c r="T4700" s="2">
        <v>356782000</v>
      </c>
      <c r="U4700" s="2">
        <v>361651000</v>
      </c>
      <c r="V4700" s="2">
        <v>363042000</v>
      </c>
      <c r="W4700" s="2">
        <v>365128000</v>
      </c>
      <c r="X4700" s="2">
        <v>368953000</v>
      </c>
      <c r="Y4700" s="2">
        <v>372431000</v>
      </c>
      <c r="Z4700" s="2">
        <v>376256000</v>
      </c>
      <c r="AA4700" s="2">
        <v>379733000</v>
      </c>
      <c r="AB4700" s="2">
        <v>384254000</v>
      </c>
      <c r="AC4700" s="2">
        <v>388774000</v>
      </c>
      <c r="AD4700" s="2">
        <v>392252000</v>
      </c>
      <c r="AE4700" s="2">
        <v>395382000</v>
      </c>
      <c r="AF4700" s="2">
        <v>399207000</v>
      </c>
    </row>
    <row r="4701" spans="1:32">
      <c r="A4701" t="s">
        <v>10305</v>
      </c>
      <c r="B4701" t="s">
        <v>19</v>
      </c>
      <c r="C4701" s="2">
        <v>1407880</v>
      </c>
      <c r="D4701" s="2">
        <v>1467020</v>
      </c>
      <c r="E4701" s="2">
        <v>1553500</v>
      </c>
      <c r="F4701" s="2">
        <v>5686220</v>
      </c>
      <c r="G4701" s="2">
        <v>5945670</v>
      </c>
      <c r="H4701" s="2">
        <v>6247720</v>
      </c>
      <c r="I4701" s="2">
        <v>6486180</v>
      </c>
      <c r="J4701" s="2">
        <v>6556130</v>
      </c>
      <c r="K4701" s="2">
        <v>6517980</v>
      </c>
      <c r="L4701" s="2">
        <v>6435310</v>
      </c>
      <c r="M4701" s="2">
        <v>6378080</v>
      </c>
      <c r="N4701" s="2">
        <v>6331020</v>
      </c>
      <c r="O4701" s="2">
        <v>6315120</v>
      </c>
      <c r="P4701" s="2">
        <v>6323390</v>
      </c>
      <c r="Q4701" s="2">
        <v>6384440</v>
      </c>
      <c r="R4701" s="2">
        <v>6448030</v>
      </c>
      <c r="S4701" s="2">
        <v>6498900</v>
      </c>
      <c r="T4701" s="2">
        <v>6524330</v>
      </c>
      <c r="U4701" s="2">
        <v>6613360</v>
      </c>
      <c r="V4701" s="2">
        <v>6638800</v>
      </c>
      <c r="W4701" s="2">
        <v>6676950</v>
      </c>
      <c r="X4701" s="2">
        <v>6746900</v>
      </c>
      <c r="Y4701" s="2">
        <v>6810490</v>
      </c>
      <c r="Z4701" s="2">
        <v>6880440</v>
      </c>
      <c r="AA4701" s="2">
        <v>6944030</v>
      </c>
      <c r="AB4701" s="2">
        <v>7026700</v>
      </c>
      <c r="AC4701" s="2">
        <v>7109360</v>
      </c>
      <c r="AD4701" s="2">
        <v>7172950</v>
      </c>
      <c r="AE4701" s="2">
        <v>7230180</v>
      </c>
      <c r="AF4701" s="2">
        <v>7300130</v>
      </c>
    </row>
    <row r="4702" spans="1:32">
      <c r="A4702" t="s">
        <v>10306</v>
      </c>
      <c r="B4702" t="s">
        <v>19</v>
      </c>
      <c r="C4702" s="2">
        <v>6904580</v>
      </c>
      <c r="D4702" s="2">
        <v>7194610</v>
      </c>
      <c r="E4702" s="2">
        <v>7618740</v>
      </c>
      <c r="F4702" s="2">
        <v>27886500</v>
      </c>
      <c r="G4702" s="2">
        <v>29158900</v>
      </c>
      <c r="H4702" s="2">
        <v>30640200</v>
      </c>
      <c r="I4702" s="2">
        <v>31809700</v>
      </c>
      <c r="J4702" s="2">
        <v>32152800</v>
      </c>
      <c r="K4702" s="2">
        <v>31965700</v>
      </c>
      <c r="L4702" s="2">
        <v>31560200</v>
      </c>
      <c r="M4702" s="2">
        <v>31279600</v>
      </c>
      <c r="N4702" s="2">
        <v>31048800</v>
      </c>
      <c r="O4702" s="2">
        <v>30970800</v>
      </c>
      <c r="P4702" s="2">
        <v>31011400</v>
      </c>
      <c r="Q4702" s="2">
        <v>31310700</v>
      </c>
      <c r="R4702" s="2">
        <v>31622600</v>
      </c>
      <c r="S4702" s="2">
        <v>31872100</v>
      </c>
      <c r="T4702" s="2">
        <v>31996800</v>
      </c>
      <c r="U4702" s="2">
        <v>32433400</v>
      </c>
      <c r="V4702" s="2">
        <v>32558200</v>
      </c>
      <c r="W4702" s="2">
        <v>32745300</v>
      </c>
      <c r="X4702" s="2">
        <v>33088300</v>
      </c>
      <c r="Y4702" s="2">
        <v>33400200</v>
      </c>
      <c r="Z4702" s="2">
        <v>33743300</v>
      </c>
      <c r="AA4702" s="2">
        <v>34055100</v>
      </c>
      <c r="AB4702" s="2">
        <v>34460500</v>
      </c>
      <c r="AC4702" s="2">
        <v>34865900</v>
      </c>
      <c r="AD4702" s="2">
        <v>35177800</v>
      </c>
      <c r="AE4702" s="2">
        <v>35458500</v>
      </c>
      <c r="AF4702" s="2">
        <v>35801500</v>
      </c>
    </row>
    <row r="4703" spans="1:32">
      <c r="A4703" t="s">
        <v>10307</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10308</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10309</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10310</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10311</v>
      </c>
      <c r="B4707" t="s">
        <v>19</v>
      </c>
      <c r="C4707" s="2">
        <v>13226300</v>
      </c>
      <c r="D4707" s="2">
        <v>13781600</v>
      </c>
      <c r="E4707" s="2">
        <v>15327300</v>
      </c>
      <c r="F4707" s="2">
        <v>56366600</v>
      </c>
      <c r="G4707" s="2">
        <v>57384700</v>
      </c>
      <c r="H4707" s="2">
        <v>57801200</v>
      </c>
      <c r="I4707" s="2">
        <v>59374700</v>
      </c>
      <c r="J4707" s="2">
        <v>59837500</v>
      </c>
      <c r="K4707" s="2">
        <v>59282100</v>
      </c>
      <c r="L4707" s="2">
        <v>58078900</v>
      </c>
      <c r="M4707" s="2">
        <v>56968200</v>
      </c>
      <c r="N4707" s="2">
        <v>56088900</v>
      </c>
      <c r="O4707" s="2">
        <v>55394800</v>
      </c>
      <c r="P4707" s="2">
        <v>55117100</v>
      </c>
      <c r="Q4707" s="2">
        <v>55163400</v>
      </c>
      <c r="R4707" s="2">
        <v>55302200</v>
      </c>
      <c r="S4707" s="2">
        <v>55209700</v>
      </c>
      <c r="T4707" s="2">
        <v>54885700</v>
      </c>
      <c r="U4707" s="2">
        <v>55070800</v>
      </c>
      <c r="V4707" s="2">
        <v>54700600</v>
      </c>
      <c r="W4707" s="2">
        <v>54422900</v>
      </c>
      <c r="X4707" s="2">
        <v>54422900</v>
      </c>
      <c r="Y4707" s="2">
        <v>54330400</v>
      </c>
      <c r="Z4707" s="2">
        <v>54145300</v>
      </c>
      <c r="AA4707" s="2">
        <v>54006400</v>
      </c>
      <c r="AB4707" s="2">
        <v>54052700</v>
      </c>
      <c r="AC4707" s="2">
        <v>54006400</v>
      </c>
      <c r="AD4707" s="2">
        <v>53821300</v>
      </c>
      <c r="AE4707" s="2">
        <v>53728800</v>
      </c>
      <c r="AF4707" s="2">
        <v>53589900</v>
      </c>
    </row>
    <row r="4708" spans="1:32">
      <c r="A4708" t="s">
        <v>10312</v>
      </c>
      <c r="B4708" t="s">
        <v>19</v>
      </c>
      <c r="C4708" s="2">
        <v>223087000</v>
      </c>
      <c r="D4708" s="2">
        <v>232454000</v>
      </c>
      <c r="E4708" s="2">
        <v>258525000</v>
      </c>
      <c r="F4708" s="2">
        <v>950737000</v>
      </c>
      <c r="G4708" s="2">
        <v>967909000</v>
      </c>
      <c r="H4708" s="2">
        <v>974934000</v>
      </c>
      <c r="I4708" s="2">
        <v>1001470000</v>
      </c>
      <c r="J4708" s="2">
        <v>1009280000</v>
      </c>
      <c r="K4708" s="2">
        <v>999913000</v>
      </c>
      <c r="L4708" s="2">
        <v>979618000</v>
      </c>
      <c r="M4708" s="2">
        <v>960884000</v>
      </c>
      <c r="N4708" s="2">
        <v>946053000</v>
      </c>
      <c r="O4708" s="2">
        <v>934345000</v>
      </c>
      <c r="P4708" s="2">
        <v>929661000</v>
      </c>
      <c r="Q4708" s="2">
        <v>930442000</v>
      </c>
      <c r="R4708" s="2">
        <v>932784000</v>
      </c>
      <c r="S4708" s="2">
        <v>931222000</v>
      </c>
      <c r="T4708" s="2">
        <v>925758000</v>
      </c>
      <c r="U4708" s="2">
        <v>928881000</v>
      </c>
      <c r="V4708" s="2">
        <v>922636000</v>
      </c>
      <c r="W4708" s="2">
        <v>917953000</v>
      </c>
      <c r="X4708" s="2">
        <v>917953000</v>
      </c>
      <c r="Y4708" s="2">
        <v>916392000</v>
      </c>
      <c r="Z4708" s="2">
        <v>913269000</v>
      </c>
      <c r="AA4708" s="2">
        <v>910928000</v>
      </c>
      <c r="AB4708" s="2">
        <v>911708000</v>
      </c>
      <c r="AC4708" s="2">
        <v>910928000</v>
      </c>
      <c r="AD4708" s="2">
        <v>907805000</v>
      </c>
      <c r="AE4708" s="2">
        <v>906244000</v>
      </c>
      <c r="AF4708" s="2">
        <v>903902000</v>
      </c>
    </row>
    <row r="4709" spans="1:32">
      <c r="A4709" t="s">
        <v>10313</v>
      </c>
      <c r="B4709" t="s">
        <v>19</v>
      </c>
      <c r="C4709" s="2">
        <v>144896000</v>
      </c>
      <c r="D4709" s="2">
        <v>150980000</v>
      </c>
      <c r="E4709" s="2">
        <v>167913000</v>
      </c>
      <c r="F4709" s="2">
        <v>617505000</v>
      </c>
      <c r="G4709" s="2">
        <v>628659000</v>
      </c>
      <c r="H4709" s="2">
        <v>633222000</v>
      </c>
      <c r="I4709" s="2">
        <v>650459000</v>
      </c>
      <c r="J4709" s="2">
        <v>655529000</v>
      </c>
      <c r="K4709" s="2">
        <v>649445000</v>
      </c>
      <c r="L4709" s="2">
        <v>636264000</v>
      </c>
      <c r="M4709" s="2">
        <v>624096000</v>
      </c>
      <c r="N4709" s="2">
        <v>614463000</v>
      </c>
      <c r="O4709" s="2">
        <v>606859000</v>
      </c>
      <c r="P4709" s="2">
        <v>603817000</v>
      </c>
      <c r="Q4709" s="2">
        <v>604324000</v>
      </c>
      <c r="R4709" s="2">
        <v>605845000</v>
      </c>
      <c r="S4709" s="2">
        <v>604831000</v>
      </c>
      <c r="T4709" s="2">
        <v>601282000</v>
      </c>
      <c r="U4709" s="2">
        <v>603310000</v>
      </c>
      <c r="V4709" s="2">
        <v>599254000</v>
      </c>
      <c r="W4709" s="2">
        <v>596212000</v>
      </c>
      <c r="X4709" s="2">
        <v>596212000</v>
      </c>
      <c r="Y4709" s="2">
        <v>595198000</v>
      </c>
      <c r="Z4709" s="2">
        <v>593170000</v>
      </c>
      <c r="AA4709" s="2">
        <v>591649000</v>
      </c>
      <c r="AB4709" s="2">
        <v>592156000</v>
      </c>
      <c r="AC4709" s="2">
        <v>591649000</v>
      </c>
      <c r="AD4709" s="2">
        <v>589621000</v>
      </c>
      <c r="AE4709" s="2">
        <v>588607000</v>
      </c>
      <c r="AF4709" s="2">
        <v>587086000</v>
      </c>
    </row>
    <row r="4710" spans="1:32">
      <c r="A4710" t="s">
        <v>10314</v>
      </c>
      <c r="B4710" t="s">
        <v>19</v>
      </c>
      <c r="C4710" s="2">
        <v>26787500</v>
      </c>
      <c r="D4710" s="2">
        <v>27912200</v>
      </c>
      <c r="E4710" s="2">
        <v>31042700</v>
      </c>
      <c r="F4710" s="2">
        <v>114161000</v>
      </c>
      <c r="G4710" s="2">
        <v>116223000</v>
      </c>
      <c r="H4710" s="2">
        <v>117066000</v>
      </c>
      <c r="I4710" s="2">
        <v>120253000</v>
      </c>
      <c r="J4710" s="2">
        <v>121190000</v>
      </c>
      <c r="K4710" s="2">
        <v>120066000</v>
      </c>
      <c r="L4710" s="2">
        <v>117629000</v>
      </c>
      <c r="M4710" s="2">
        <v>115379000</v>
      </c>
      <c r="N4710" s="2">
        <v>113598000</v>
      </c>
      <c r="O4710" s="2">
        <v>112192000</v>
      </c>
      <c r="P4710" s="2">
        <v>111630000</v>
      </c>
      <c r="Q4710" s="2">
        <v>111724000</v>
      </c>
      <c r="R4710" s="2">
        <v>112005000</v>
      </c>
      <c r="S4710" s="2">
        <v>111818000</v>
      </c>
      <c r="T4710" s="2">
        <v>111161000</v>
      </c>
      <c r="U4710" s="2">
        <v>111536000</v>
      </c>
      <c r="V4710" s="2">
        <v>110786000</v>
      </c>
      <c r="W4710" s="2">
        <v>110224000</v>
      </c>
      <c r="X4710" s="2">
        <v>110224000</v>
      </c>
      <c r="Y4710" s="2">
        <v>110037000</v>
      </c>
      <c r="Z4710" s="2">
        <v>109662000</v>
      </c>
      <c r="AA4710" s="2">
        <v>109381000</v>
      </c>
      <c r="AB4710" s="2">
        <v>109474000</v>
      </c>
      <c r="AC4710" s="2">
        <v>109381000</v>
      </c>
      <c r="AD4710" s="2">
        <v>109006000</v>
      </c>
      <c r="AE4710" s="2">
        <v>108818000</v>
      </c>
      <c r="AF4710" s="2">
        <v>108537000</v>
      </c>
    </row>
    <row r="4711" spans="1:32">
      <c r="A4711" t="s">
        <v>10315</v>
      </c>
      <c r="B4711" t="s">
        <v>19</v>
      </c>
      <c r="C4711" s="2">
        <v>23472500</v>
      </c>
      <c r="D4711" s="2">
        <v>24458000</v>
      </c>
      <c r="E4711" s="2">
        <v>27201100</v>
      </c>
      <c r="F4711" s="2">
        <v>100033000</v>
      </c>
      <c r="G4711" s="2">
        <v>101840000</v>
      </c>
      <c r="H4711" s="2">
        <v>102579000</v>
      </c>
      <c r="I4711" s="2">
        <v>105372000</v>
      </c>
      <c r="J4711" s="2">
        <v>106193000</v>
      </c>
      <c r="K4711" s="2">
        <v>105207000</v>
      </c>
      <c r="L4711" s="2">
        <v>103072000</v>
      </c>
      <c r="M4711" s="2">
        <v>101101000</v>
      </c>
      <c r="N4711" s="2">
        <v>99540300</v>
      </c>
      <c r="O4711" s="2">
        <v>98308400</v>
      </c>
      <c r="P4711" s="2">
        <v>97815600</v>
      </c>
      <c r="Q4711" s="2">
        <v>97897800</v>
      </c>
      <c r="R4711" s="2">
        <v>98144200</v>
      </c>
      <c r="S4711" s="2">
        <v>97979900</v>
      </c>
      <c r="T4711" s="2">
        <v>97405000</v>
      </c>
      <c r="U4711" s="2">
        <v>97733500</v>
      </c>
      <c r="V4711" s="2">
        <v>97076500</v>
      </c>
      <c r="W4711" s="2">
        <v>96583700</v>
      </c>
      <c r="X4711" s="2">
        <v>96583700</v>
      </c>
      <c r="Y4711" s="2">
        <v>96419400</v>
      </c>
      <c r="Z4711" s="2">
        <v>96090900</v>
      </c>
      <c r="AA4711" s="2">
        <v>95844500</v>
      </c>
      <c r="AB4711" s="2">
        <v>95926700</v>
      </c>
      <c r="AC4711" s="2">
        <v>95844500</v>
      </c>
      <c r="AD4711" s="2">
        <v>95516000</v>
      </c>
      <c r="AE4711" s="2">
        <v>95351800</v>
      </c>
      <c r="AF4711" s="2">
        <v>95105400</v>
      </c>
    </row>
    <row r="4712" spans="1:32">
      <c r="A4712" t="s">
        <v>10316</v>
      </c>
      <c r="B4712" t="s">
        <v>19</v>
      </c>
      <c r="C4712" s="2">
        <v>99384400</v>
      </c>
      <c r="D4712" s="2">
        <v>103557000</v>
      </c>
      <c r="E4712" s="2">
        <v>115172000</v>
      </c>
      <c r="F4712" s="2">
        <v>423549000</v>
      </c>
      <c r="G4712" s="2">
        <v>431199000</v>
      </c>
      <c r="H4712" s="2">
        <v>434329000</v>
      </c>
      <c r="I4712" s="2">
        <v>446152000</v>
      </c>
      <c r="J4712" s="2">
        <v>449629000</v>
      </c>
      <c r="K4712" s="2">
        <v>445456000</v>
      </c>
      <c r="L4712" s="2">
        <v>436415000</v>
      </c>
      <c r="M4712" s="2">
        <v>428069000</v>
      </c>
      <c r="N4712" s="2">
        <v>421462000</v>
      </c>
      <c r="O4712" s="2">
        <v>416246000</v>
      </c>
      <c r="P4712" s="2">
        <v>414160000</v>
      </c>
      <c r="Q4712" s="2">
        <v>414507000</v>
      </c>
      <c r="R4712" s="2">
        <v>415550000</v>
      </c>
      <c r="S4712" s="2">
        <v>414855000</v>
      </c>
      <c r="T4712" s="2">
        <v>412421000</v>
      </c>
      <c r="U4712" s="2">
        <v>413812000</v>
      </c>
      <c r="V4712" s="2">
        <v>411030000</v>
      </c>
      <c r="W4712" s="2">
        <v>408943000</v>
      </c>
      <c r="X4712" s="2">
        <v>408943000</v>
      </c>
      <c r="Y4712" s="2">
        <v>408248000</v>
      </c>
      <c r="Z4712" s="2">
        <v>406857000</v>
      </c>
      <c r="AA4712" s="2">
        <v>405814000</v>
      </c>
      <c r="AB4712" s="2">
        <v>406161000</v>
      </c>
      <c r="AC4712" s="2">
        <v>405814000</v>
      </c>
      <c r="AD4712" s="2">
        <v>404423000</v>
      </c>
      <c r="AE4712" s="2">
        <v>403727000</v>
      </c>
      <c r="AF4712" s="2">
        <v>402684000</v>
      </c>
    </row>
    <row r="4713" spans="1:32">
      <c r="A4713" t="s">
        <v>10317</v>
      </c>
      <c r="B4713" t="s">
        <v>19</v>
      </c>
      <c r="C4713" s="2">
        <v>1817400</v>
      </c>
      <c r="D4713" s="2">
        <v>1893710</v>
      </c>
      <c r="E4713" s="2">
        <v>2106100</v>
      </c>
      <c r="F4713" s="2">
        <v>7745260</v>
      </c>
      <c r="G4713" s="2">
        <v>7885160</v>
      </c>
      <c r="H4713" s="2">
        <v>7942390</v>
      </c>
      <c r="I4713" s="2">
        <v>8158600</v>
      </c>
      <c r="J4713" s="2">
        <v>8222190</v>
      </c>
      <c r="K4713" s="2">
        <v>8145880</v>
      </c>
      <c r="L4713" s="2">
        <v>7980550</v>
      </c>
      <c r="M4713" s="2">
        <v>7827930</v>
      </c>
      <c r="N4713" s="2">
        <v>7707110</v>
      </c>
      <c r="O4713" s="2">
        <v>7611720</v>
      </c>
      <c r="P4713" s="2">
        <v>7573570</v>
      </c>
      <c r="Q4713" s="2">
        <v>7579930</v>
      </c>
      <c r="R4713" s="2">
        <v>7599010</v>
      </c>
      <c r="S4713" s="2">
        <v>7586290</v>
      </c>
      <c r="T4713" s="2">
        <v>7541770</v>
      </c>
      <c r="U4713" s="2">
        <v>7567210</v>
      </c>
      <c r="V4713" s="2">
        <v>7516340</v>
      </c>
      <c r="W4713" s="2">
        <v>7478180</v>
      </c>
      <c r="X4713" s="2">
        <v>7478180</v>
      </c>
      <c r="Y4713" s="2">
        <v>7465470</v>
      </c>
      <c r="Z4713" s="2">
        <v>7440030</v>
      </c>
      <c r="AA4713" s="2">
        <v>7420950</v>
      </c>
      <c r="AB4713" s="2">
        <v>7427310</v>
      </c>
      <c r="AC4713" s="2">
        <v>7420950</v>
      </c>
      <c r="AD4713" s="2">
        <v>7395520</v>
      </c>
      <c r="AE4713" s="2">
        <v>7382800</v>
      </c>
      <c r="AF4713" s="2">
        <v>7363720</v>
      </c>
    </row>
    <row r="4714" spans="1:32">
      <c r="A4714" t="s">
        <v>10318</v>
      </c>
      <c r="B4714" t="s">
        <v>19</v>
      </c>
      <c r="C4714" s="2">
        <v>8912960</v>
      </c>
      <c r="D4714" s="2">
        <v>9287190</v>
      </c>
      <c r="E4714" s="2">
        <v>10328800</v>
      </c>
      <c r="F4714" s="2">
        <v>37984500</v>
      </c>
      <c r="G4714" s="2">
        <v>38670600</v>
      </c>
      <c r="H4714" s="2">
        <v>38951300</v>
      </c>
      <c r="I4714" s="2">
        <v>40011600</v>
      </c>
      <c r="J4714" s="2">
        <v>40323500</v>
      </c>
      <c r="K4714" s="2">
        <v>39949300</v>
      </c>
      <c r="L4714" s="2">
        <v>39138400</v>
      </c>
      <c r="M4714" s="2">
        <v>38390000</v>
      </c>
      <c r="N4714" s="2">
        <v>37797400</v>
      </c>
      <c r="O4714" s="2">
        <v>37329600</v>
      </c>
      <c r="P4714" s="2">
        <v>37142500</v>
      </c>
      <c r="Q4714" s="2">
        <v>37173700</v>
      </c>
      <c r="R4714" s="2">
        <v>37267300</v>
      </c>
      <c r="S4714" s="2">
        <v>37204900</v>
      </c>
      <c r="T4714" s="2">
        <v>36986600</v>
      </c>
      <c r="U4714" s="2">
        <v>37111300</v>
      </c>
      <c r="V4714" s="2">
        <v>36861900</v>
      </c>
      <c r="W4714" s="2">
        <v>36674700</v>
      </c>
      <c r="X4714" s="2">
        <v>36674700</v>
      </c>
      <c r="Y4714" s="2">
        <v>36612400</v>
      </c>
      <c r="Z4714" s="2">
        <v>36487600</v>
      </c>
      <c r="AA4714" s="2">
        <v>36394100</v>
      </c>
      <c r="AB4714" s="2">
        <v>36425200</v>
      </c>
      <c r="AC4714" s="2">
        <v>36394100</v>
      </c>
      <c r="AD4714" s="2">
        <v>36269300</v>
      </c>
      <c r="AE4714" s="2">
        <v>36206900</v>
      </c>
      <c r="AF4714" s="2">
        <v>36113400</v>
      </c>
    </row>
    <row r="4715" spans="1:32">
      <c r="A4715" t="s">
        <v>10319</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10320</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10321</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10322</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10323</v>
      </c>
      <c r="B4719" t="s">
        <v>19</v>
      </c>
      <c r="C4719" s="2">
        <v>7487780</v>
      </c>
      <c r="D4719" s="2">
        <v>7802470</v>
      </c>
      <c r="E4719" s="2">
        <v>8677120</v>
      </c>
      <c r="F4719" s="2">
        <v>31908700</v>
      </c>
      <c r="G4719" s="2">
        <v>32487200</v>
      </c>
      <c r="H4719" s="2">
        <v>32718500</v>
      </c>
      <c r="I4719" s="2">
        <v>33611700</v>
      </c>
      <c r="J4719" s="2">
        <v>33875500</v>
      </c>
      <c r="K4719" s="2">
        <v>33542300</v>
      </c>
      <c r="L4719" s="2">
        <v>32866600</v>
      </c>
      <c r="M4719" s="2">
        <v>32241900</v>
      </c>
      <c r="N4719" s="2">
        <v>31732800</v>
      </c>
      <c r="O4719" s="2">
        <v>31353300</v>
      </c>
      <c r="P4719" s="2">
        <v>31182100</v>
      </c>
      <c r="Q4719" s="2">
        <v>31209900</v>
      </c>
      <c r="R4719" s="2">
        <v>31302400</v>
      </c>
      <c r="S4719" s="2">
        <v>31233000</v>
      </c>
      <c r="T4719" s="2">
        <v>31047900</v>
      </c>
      <c r="U4719" s="2">
        <v>31154300</v>
      </c>
      <c r="V4719" s="2">
        <v>30950700</v>
      </c>
      <c r="W4719" s="2">
        <v>30798000</v>
      </c>
      <c r="X4719" s="2">
        <v>30788800</v>
      </c>
      <c r="Y4719" s="2">
        <v>30733200</v>
      </c>
      <c r="Z4719" s="2">
        <v>30645300</v>
      </c>
      <c r="AA4719" s="2">
        <v>30557400</v>
      </c>
      <c r="AB4719" s="2">
        <v>30580500</v>
      </c>
      <c r="AC4719" s="2">
        <v>30557400</v>
      </c>
      <c r="AD4719" s="2">
        <v>30450900</v>
      </c>
      <c r="AE4719" s="2">
        <v>30395400</v>
      </c>
      <c r="AF4719" s="2">
        <v>30339900</v>
      </c>
    </row>
    <row r="4720" spans="1:32">
      <c r="A4720" t="s">
        <v>10324</v>
      </c>
      <c r="B4720" t="s">
        <v>19</v>
      </c>
      <c r="C4720" s="2">
        <v>126297000</v>
      </c>
      <c r="D4720" s="2">
        <v>131604000</v>
      </c>
      <c r="E4720" s="2">
        <v>146357000</v>
      </c>
      <c r="F4720" s="2">
        <v>538204000</v>
      </c>
      <c r="G4720" s="2">
        <v>547962000</v>
      </c>
      <c r="H4720" s="2">
        <v>551864000</v>
      </c>
      <c r="I4720" s="2">
        <v>566929000</v>
      </c>
      <c r="J4720" s="2">
        <v>571379000</v>
      </c>
      <c r="K4720" s="2">
        <v>565759000</v>
      </c>
      <c r="L4720" s="2">
        <v>554362000</v>
      </c>
      <c r="M4720" s="2">
        <v>543825000</v>
      </c>
      <c r="N4720" s="2">
        <v>535238000</v>
      </c>
      <c r="O4720" s="2">
        <v>528838000</v>
      </c>
      <c r="P4720" s="2">
        <v>525949000</v>
      </c>
      <c r="Q4720" s="2">
        <v>526418000</v>
      </c>
      <c r="R4720" s="2">
        <v>527979000</v>
      </c>
      <c r="S4720" s="2">
        <v>526808000</v>
      </c>
      <c r="T4720" s="2">
        <v>523686000</v>
      </c>
      <c r="U4720" s="2">
        <v>525481000</v>
      </c>
      <c r="V4720" s="2">
        <v>522047000</v>
      </c>
      <c r="W4720" s="2">
        <v>519471000</v>
      </c>
      <c r="X4720" s="2">
        <v>519315000</v>
      </c>
      <c r="Y4720" s="2">
        <v>518378000</v>
      </c>
      <c r="Z4720" s="2">
        <v>516895000</v>
      </c>
      <c r="AA4720" s="2">
        <v>515412000</v>
      </c>
      <c r="AB4720" s="2">
        <v>515802000</v>
      </c>
      <c r="AC4720" s="2">
        <v>515412000</v>
      </c>
      <c r="AD4720" s="2">
        <v>513616000</v>
      </c>
      <c r="AE4720" s="2">
        <v>512680000</v>
      </c>
      <c r="AF4720" s="2">
        <v>511743000</v>
      </c>
    </row>
    <row r="4721" spans="1:32">
      <c r="A4721" t="s">
        <v>10325</v>
      </c>
      <c r="B4721" t="s">
        <v>19</v>
      </c>
      <c r="C4721" s="2">
        <v>82029800</v>
      </c>
      <c r="D4721" s="2">
        <v>85477300</v>
      </c>
      <c r="E4721" s="2">
        <v>95059300</v>
      </c>
      <c r="F4721" s="2">
        <v>349565000</v>
      </c>
      <c r="G4721" s="2">
        <v>355902000</v>
      </c>
      <c r="H4721" s="2">
        <v>358437000</v>
      </c>
      <c r="I4721" s="2">
        <v>368222000</v>
      </c>
      <c r="J4721" s="2">
        <v>371112000</v>
      </c>
      <c r="K4721" s="2">
        <v>367461000</v>
      </c>
      <c r="L4721" s="2">
        <v>360059000</v>
      </c>
      <c r="M4721" s="2">
        <v>353215000</v>
      </c>
      <c r="N4721" s="2">
        <v>347638000</v>
      </c>
      <c r="O4721" s="2">
        <v>343481000</v>
      </c>
      <c r="P4721" s="2">
        <v>341605000</v>
      </c>
      <c r="Q4721" s="2">
        <v>341909000</v>
      </c>
      <c r="R4721" s="2">
        <v>342923000</v>
      </c>
      <c r="S4721" s="2">
        <v>342163000</v>
      </c>
      <c r="T4721" s="2">
        <v>340135000</v>
      </c>
      <c r="U4721" s="2">
        <v>341301000</v>
      </c>
      <c r="V4721" s="2">
        <v>339070000</v>
      </c>
      <c r="W4721" s="2">
        <v>337397000</v>
      </c>
      <c r="X4721" s="2">
        <v>337296000</v>
      </c>
      <c r="Y4721" s="2">
        <v>336687000</v>
      </c>
      <c r="Z4721" s="2">
        <v>335724000</v>
      </c>
      <c r="AA4721" s="2">
        <v>334761000</v>
      </c>
      <c r="AB4721" s="2">
        <v>335014000</v>
      </c>
      <c r="AC4721" s="2">
        <v>334761000</v>
      </c>
      <c r="AD4721" s="2">
        <v>333595000</v>
      </c>
      <c r="AE4721" s="2">
        <v>332986000</v>
      </c>
      <c r="AF4721" s="2">
        <v>332378000</v>
      </c>
    </row>
    <row r="4722" spans="1:32">
      <c r="A4722" t="s">
        <v>10326</v>
      </c>
      <c r="B4722" t="s">
        <v>19</v>
      </c>
      <c r="C4722" s="2">
        <v>15165200</v>
      </c>
      <c r="D4722" s="2">
        <v>15802500</v>
      </c>
      <c r="E4722" s="2">
        <v>17574000</v>
      </c>
      <c r="F4722" s="2">
        <v>64625500</v>
      </c>
      <c r="G4722" s="2">
        <v>65797100</v>
      </c>
      <c r="H4722" s="2">
        <v>66265700</v>
      </c>
      <c r="I4722" s="2">
        <v>68074600</v>
      </c>
      <c r="J4722" s="2">
        <v>68608900</v>
      </c>
      <c r="K4722" s="2">
        <v>67934100</v>
      </c>
      <c r="L4722" s="2">
        <v>66565600</v>
      </c>
      <c r="M4722" s="2">
        <v>65300300</v>
      </c>
      <c r="N4722" s="2">
        <v>64269300</v>
      </c>
      <c r="O4722" s="2">
        <v>63500700</v>
      </c>
      <c r="P4722" s="2">
        <v>63153900</v>
      </c>
      <c r="Q4722" s="2">
        <v>63210200</v>
      </c>
      <c r="R4722" s="2">
        <v>63397600</v>
      </c>
      <c r="S4722" s="2">
        <v>63257000</v>
      </c>
      <c r="T4722" s="2">
        <v>62882100</v>
      </c>
      <c r="U4722" s="2">
        <v>63097700</v>
      </c>
      <c r="V4722" s="2">
        <v>62685300</v>
      </c>
      <c r="W4722" s="2">
        <v>62376000</v>
      </c>
      <c r="X4722" s="2">
        <v>62357200</v>
      </c>
      <c r="Y4722" s="2">
        <v>62244800</v>
      </c>
      <c r="Z4722" s="2">
        <v>62066700</v>
      </c>
      <c r="AA4722" s="2">
        <v>61888600</v>
      </c>
      <c r="AB4722" s="2">
        <v>61935500</v>
      </c>
      <c r="AC4722" s="2">
        <v>61888600</v>
      </c>
      <c r="AD4722" s="2">
        <v>61673000</v>
      </c>
      <c r="AE4722" s="2">
        <v>61560600</v>
      </c>
      <c r="AF4722" s="2">
        <v>61448100</v>
      </c>
    </row>
    <row r="4723" spans="1:32">
      <c r="A4723" t="s">
        <v>10327</v>
      </c>
      <c r="B4723" t="s">
        <v>19</v>
      </c>
      <c r="C4723" s="2">
        <v>13288500</v>
      </c>
      <c r="D4723" s="2">
        <v>13846900</v>
      </c>
      <c r="E4723" s="2">
        <v>15399200</v>
      </c>
      <c r="F4723" s="2">
        <v>56627900</v>
      </c>
      <c r="G4723" s="2">
        <v>57654600</v>
      </c>
      <c r="H4723" s="2">
        <v>58065200</v>
      </c>
      <c r="I4723" s="2">
        <v>59650300</v>
      </c>
      <c r="J4723" s="2">
        <v>60118400</v>
      </c>
      <c r="K4723" s="2">
        <v>59527100</v>
      </c>
      <c r="L4723" s="2">
        <v>58328000</v>
      </c>
      <c r="M4723" s="2">
        <v>57219300</v>
      </c>
      <c r="N4723" s="2">
        <v>56315900</v>
      </c>
      <c r="O4723" s="2">
        <v>55642400</v>
      </c>
      <c r="P4723" s="2">
        <v>55338500</v>
      </c>
      <c r="Q4723" s="2">
        <v>55387800</v>
      </c>
      <c r="R4723" s="2">
        <v>55552100</v>
      </c>
      <c r="S4723" s="2">
        <v>55428900</v>
      </c>
      <c r="T4723" s="2">
        <v>55100300</v>
      </c>
      <c r="U4723" s="2">
        <v>55289200</v>
      </c>
      <c r="V4723" s="2">
        <v>54927900</v>
      </c>
      <c r="W4723" s="2">
        <v>54656800</v>
      </c>
      <c r="X4723" s="2">
        <v>54640400</v>
      </c>
      <c r="Y4723" s="2">
        <v>54541900</v>
      </c>
      <c r="Z4723" s="2">
        <v>54385800</v>
      </c>
      <c r="AA4723" s="2">
        <v>54229800</v>
      </c>
      <c r="AB4723" s="2">
        <v>54270800</v>
      </c>
      <c r="AC4723" s="2">
        <v>54229800</v>
      </c>
      <c r="AD4723" s="2">
        <v>54040900</v>
      </c>
      <c r="AE4723" s="2">
        <v>53942300</v>
      </c>
      <c r="AF4723" s="2">
        <v>53843800</v>
      </c>
    </row>
    <row r="4724" spans="1:32">
      <c r="A4724" t="s">
        <v>10328</v>
      </c>
      <c r="B4724" t="s">
        <v>19</v>
      </c>
      <c r="C4724" s="2">
        <v>56264500</v>
      </c>
      <c r="D4724" s="2">
        <v>58629100</v>
      </c>
      <c r="E4724" s="2">
        <v>65201400</v>
      </c>
      <c r="F4724" s="2">
        <v>239767000</v>
      </c>
      <c r="G4724" s="2">
        <v>244114000</v>
      </c>
      <c r="H4724" s="2">
        <v>245853000</v>
      </c>
      <c r="I4724" s="2">
        <v>252564000</v>
      </c>
      <c r="J4724" s="2">
        <v>254546000</v>
      </c>
      <c r="K4724" s="2">
        <v>252043000</v>
      </c>
      <c r="L4724" s="2">
        <v>246966000</v>
      </c>
      <c r="M4724" s="2">
        <v>242271000</v>
      </c>
      <c r="N4724" s="2">
        <v>238446000</v>
      </c>
      <c r="O4724" s="2">
        <v>235595000</v>
      </c>
      <c r="P4724" s="2">
        <v>234308000</v>
      </c>
      <c r="Q4724" s="2">
        <v>234517000</v>
      </c>
      <c r="R4724" s="2">
        <v>235212000</v>
      </c>
      <c r="S4724" s="2">
        <v>234690000</v>
      </c>
      <c r="T4724" s="2">
        <v>233299000</v>
      </c>
      <c r="U4724" s="2">
        <v>234099000</v>
      </c>
      <c r="V4724" s="2">
        <v>232569000</v>
      </c>
      <c r="W4724" s="2">
        <v>231422000</v>
      </c>
      <c r="X4724" s="2">
        <v>231352000</v>
      </c>
      <c r="Y4724" s="2">
        <v>230935000</v>
      </c>
      <c r="Z4724" s="2">
        <v>230274000</v>
      </c>
      <c r="AA4724" s="2">
        <v>229613000</v>
      </c>
      <c r="AB4724" s="2">
        <v>229787000</v>
      </c>
      <c r="AC4724" s="2">
        <v>229613000</v>
      </c>
      <c r="AD4724" s="2">
        <v>228814000</v>
      </c>
      <c r="AE4724" s="2">
        <v>228396000</v>
      </c>
      <c r="AF4724" s="2">
        <v>227979000</v>
      </c>
    </row>
    <row r="4725" spans="1:32">
      <c r="A4725" t="s">
        <v>10329</v>
      </c>
      <c r="B4725" t="s">
        <v>19</v>
      </c>
      <c r="C4725" s="2">
        <v>1028890</v>
      </c>
      <c r="D4725" s="2">
        <v>1072130</v>
      </c>
      <c r="E4725" s="2">
        <v>1192310</v>
      </c>
      <c r="F4725" s="2">
        <v>4384530</v>
      </c>
      <c r="G4725" s="2">
        <v>4464020</v>
      </c>
      <c r="H4725" s="2">
        <v>4495810</v>
      </c>
      <c r="I4725" s="2">
        <v>4618540</v>
      </c>
      <c r="J4725" s="2">
        <v>4654790</v>
      </c>
      <c r="K4725" s="2">
        <v>4609000</v>
      </c>
      <c r="L4725" s="2">
        <v>4516160</v>
      </c>
      <c r="M4725" s="2">
        <v>4430320</v>
      </c>
      <c r="N4725" s="2">
        <v>4360370</v>
      </c>
      <c r="O4725" s="2">
        <v>4308220</v>
      </c>
      <c r="P4725" s="2">
        <v>4284690</v>
      </c>
      <c r="Q4725" s="2">
        <v>4288510</v>
      </c>
      <c r="R4725" s="2">
        <v>4301230</v>
      </c>
      <c r="S4725" s="2">
        <v>4291690</v>
      </c>
      <c r="T4725" s="2">
        <v>4266250</v>
      </c>
      <c r="U4725" s="2">
        <v>4280880</v>
      </c>
      <c r="V4725" s="2">
        <v>4252900</v>
      </c>
      <c r="W4725" s="2">
        <v>4231910</v>
      </c>
      <c r="X4725" s="2">
        <v>4230640</v>
      </c>
      <c r="Y4725" s="2">
        <v>4223010</v>
      </c>
      <c r="Z4725" s="2">
        <v>4210930</v>
      </c>
      <c r="AA4725" s="2">
        <v>4198850</v>
      </c>
      <c r="AB4725" s="2">
        <v>4202030</v>
      </c>
      <c r="AC4725" s="2">
        <v>4198850</v>
      </c>
      <c r="AD4725" s="2">
        <v>4184220</v>
      </c>
      <c r="AE4725" s="2">
        <v>4176590</v>
      </c>
      <c r="AF4725" s="2">
        <v>4168960</v>
      </c>
    </row>
    <row r="4726" spans="1:32">
      <c r="A4726" t="s">
        <v>10330</v>
      </c>
      <c r="B4726" t="s">
        <v>19</v>
      </c>
      <c r="C4726" s="2">
        <v>5045890</v>
      </c>
      <c r="D4726" s="2">
        <v>5257960</v>
      </c>
      <c r="E4726" s="2">
        <v>5847380</v>
      </c>
      <c r="F4726" s="2">
        <v>21502700</v>
      </c>
      <c r="G4726" s="2">
        <v>21892600</v>
      </c>
      <c r="H4726" s="2">
        <v>22048500</v>
      </c>
      <c r="I4726" s="2">
        <v>22650400</v>
      </c>
      <c r="J4726" s="2">
        <v>22828200</v>
      </c>
      <c r="K4726" s="2">
        <v>22603600</v>
      </c>
      <c r="L4726" s="2">
        <v>22148300</v>
      </c>
      <c r="M4726" s="2">
        <v>21727300</v>
      </c>
      <c r="N4726" s="2">
        <v>21384200</v>
      </c>
      <c r="O4726" s="2">
        <v>21128500</v>
      </c>
      <c r="P4726" s="2">
        <v>21013100</v>
      </c>
      <c r="Q4726" s="2">
        <v>21031800</v>
      </c>
      <c r="R4726" s="2">
        <v>21094200</v>
      </c>
      <c r="S4726" s="2">
        <v>21047400</v>
      </c>
      <c r="T4726" s="2">
        <v>20922700</v>
      </c>
      <c r="U4726" s="2">
        <v>20994400</v>
      </c>
      <c r="V4726" s="2">
        <v>20857200</v>
      </c>
      <c r="W4726" s="2">
        <v>20754300</v>
      </c>
      <c r="X4726" s="2">
        <v>20748000</v>
      </c>
      <c r="Y4726" s="2">
        <v>20710600</v>
      </c>
      <c r="Z4726" s="2">
        <v>20651400</v>
      </c>
      <c r="AA4726" s="2">
        <v>20592100</v>
      </c>
      <c r="AB4726" s="2">
        <v>20607700</v>
      </c>
      <c r="AC4726" s="2">
        <v>20592100</v>
      </c>
      <c r="AD4726" s="2">
        <v>20520400</v>
      </c>
      <c r="AE4726" s="2">
        <v>20483000</v>
      </c>
      <c r="AF4726" s="2">
        <v>20445500</v>
      </c>
    </row>
    <row r="4727" spans="1:32">
      <c r="A4727" t="s">
        <v>10331</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10332</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10333</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10334</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10335</v>
      </c>
      <c r="B4731" t="s">
        <v>19</v>
      </c>
      <c r="C4731" s="2">
        <v>69185600</v>
      </c>
      <c r="D4731" s="2">
        <v>72101100</v>
      </c>
      <c r="E4731" s="2">
        <v>67704700</v>
      </c>
      <c r="F4731" s="2">
        <v>242219000</v>
      </c>
      <c r="G4731" s="2">
        <v>233149000</v>
      </c>
      <c r="H4731" s="2">
        <v>225420000</v>
      </c>
      <c r="I4731" s="2">
        <v>221672000</v>
      </c>
      <c r="J4731" s="2">
        <v>219820000</v>
      </c>
      <c r="K4731" s="2">
        <v>220052000</v>
      </c>
      <c r="L4731" s="2">
        <v>220098000</v>
      </c>
      <c r="M4731" s="2">
        <v>220283000</v>
      </c>
      <c r="N4731" s="2">
        <v>221024000</v>
      </c>
      <c r="O4731" s="2">
        <v>222458000</v>
      </c>
      <c r="P4731" s="2">
        <v>223754000</v>
      </c>
      <c r="Q4731" s="2">
        <v>225235000</v>
      </c>
      <c r="R4731" s="2">
        <v>226253000</v>
      </c>
      <c r="S4731" s="2">
        <v>227549000</v>
      </c>
      <c r="T4731" s="2">
        <v>229400000</v>
      </c>
      <c r="U4731" s="2">
        <v>230418000</v>
      </c>
      <c r="V4731" s="2">
        <v>232732000</v>
      </c>
      <c r="W4731" s="2">
        <v>235046000</v>
      </c>
      <c r="X4731" s="2">
        <v>237128000</v>
      </c>
      <c r="Y4731" s="2">
        <v>238841000</v>
      </c>
      <c r="Z4731" s="2">
        <v>240784000</v>
      </c>
      <c r="AA4731" s="2">
        <v>242636000</v>
      </c>
      <c r="AB4731" s="2">
        <v>244348000</v>
      </c>
      <c r="AC4731" s="2">
        <v>246384000</v>
      </c>
      <c r="AD4731" s="2">
        <v>248143000</v>
      </c>
      <c r="AE4731" s="2">
        <v>249531000</v>
      </c>
      <c r="AF4731" s="2">
        <v>251937000</v>
      </c>
    </row>
    <row r="4732" spans="1:32">
      <c r="A4732" t="s">
        <v>10336</v>
      </c>
      <c r="B4732" t="s">
        <v>19</v>
      </c>
      <c r="C4732" s="2">
        <v>1166960000</v>
      </c>
      <c r="D4732" s="2">
        <v>1216130000</v>
      </c>
      <c r="E4732" s="2">
        <v>1141980000</v>
      </c>
      <c r="F4732" s="2">
        <v>4085510000</v>
      </c>
      <c r="G4732" s="2">
        <v>3932520000</v>
      </c>
      <c r="H4732" s="2">
        <v>3802170000</v>
      </c>
      <c r="I4732" s="2">
        <v>3738940000</v>
      </c>
      <c r="J4732" s="2">
        <v>3707720000</v>
      </c>
      <c r="K4732" s="2">
        <v>3711620000</v>
      </c>
      <c r="L4732" s="2">
        <v>3712400000</v>
      </c>
      <c r="M4732" s="2">
        <v>3715520000</v>
      </c>
      <c r="N4732" s="2">
        <v>3728010000</v>
      </c>
      <c r="O4732" s="2">
        <v>3752210000</v>
      </c>
      <c r="P4732" s="2">
        <v>3774070000</v>
      </c>
      <c r="Q4732" s="2">
        <v>3799040000</v>
      </c>
      <c r="R4732" s="2">
        <v>3816220000</v>
      </c>
      <c r="S4732" s="2">
        <v>3838070000</v>
      </c>
      <c r="T4732" s="2">
        <v>3869300000</v>
      </c>
      <c r="U4732" s="2">
        <v>3886470000</v>
      </c>
      <c r="V4732" s="2">
        <v>3925500000</v>
      </c>
      <c r="W4732" s="2">
        <v>3964530000</v>
      </c>
      <c r="X4732" s="2">
        <v>3999650000</v>
      </c>
      <c r="Y4732" s="2">
        <v>4028530000</v>
      </c>
      <c r="Z4732" s="2">
        <v>4061320000</v>
      </c>
      <c r="AA4732" s="2">
        <v>4092540000</v>
      </c>
      <c r="AB4732" s="2">
        <v>4121420000</v>
      </c>
      <c r="AC4732" s="2">
        <v>4155770000</v>
      </c>
      <c r="AD4732" s="2">
        <v>4185430000</v>
      </c>
      <c r="AE4732" s="2">
        <v>4208840000</v>
      </c>
      <c r="AF4732" s="2">
        <v>4249430000</v>
      </c>
    </row>
    <row r="4733" spans="1:32">
      <c r="A4733" t="s">
        <v>10337</v>
      </c>
      <c r="B4733" t="s">
        <v>19</v>
      </c>
      <c r="C4733" s="2">
        <v>757940000</v>
      </c>
      <c r="D4733" s="2">
        <v>789880000</v>
      </c>
      <c r="E4733" s="2">
        <v>741716000</v>
      </c>
      <c r="F4733" s="2">
        <v>2653550000</v>
      </c>
      <c r="G4733" s="2">
        <v>2554180000</v>
      </c>
      <c r="H4733" s="2">
        <v>2469510000</v>
      </c>
      <c r="I4733" s="2">
        <v>2428450000</v>
      </c>
      <c r="J4733" s="2">
        <v>2408170000</v>
      </c>
      <c r="K4733" s="2">
        <v>2410700000</v>
      </c>
      <c r="L4733" s="2">
        <v>2411210000</v>
      </c>
      <c r="M4733" s="2">
        <v>2413240000</v>
      </c>
      <c r="N4733" s="2">
        <v>2421350000</v>
      </c>
      <c r="O4733" s="2">
        <v>2437070000</v>
      </c>
      <c r="P4733" s="2">
        <v>2451260000</v>
      </c>
      <c r="Q4733" s="2">
        <v>2467490000</v>
      </c>
      <c r="R4733" s="2">
        <v>2478640000</v>
      </c>
      <c r="S4733" s="2">
        <v>2492840000</v>
      </c>
      <c r="T4733" s="2">
        <v>2513110000</v>
      </c>
      <c r="U4733" s="2">
        <v>2524270000</v>
      </c>
      <c r="V4733" s="2">
        <v>2549620000</v>
      </c>
      <c r="W4733" s="2">
        <v>2574970000</v>
      </c>
      <c r="X4733" s="2">
        <v>2597780000</v>
      </c>
      <c r="Y4733" s="2">
        <v>2616540000</v>
      </c>
      <c r="Z4733" s="2">
        <v>2637830000</v>
      </c>
      <c r="AA4733" s="2">
        <v>2658110000</v>
      </c>
      <c r="AB4733" s="2">
        <v>2676870000</v>
      </c>
      <c r="AC4733" s="2">
        <v>2699180000</v>
      </c>
      <c r="AD4733" s="2">
        <v>2718440000</v>
      </c>
      <c r="AE4733" s="2">
        <v>2733650000</v>
      </c>
      <c r="AF4733" s="2">
        <v>2760020000</v>
      </c>
    </row>
    <row r="4734" spans="1:32">
      <c r="A4734" t="s">
        <v>10338</v>
      </c>
      <c r="B4734" t="s">
        <v>19</v>
      </c>
      <c r="C4734" s="2">
        <v>140123000</v>
      </c>
      <c r="D4734" s="2">
        <v>146028000</v>
      </c>
      <c r="E4734" s="2">
        <v>137124000</v>
      </c>
      <c r="F4734" s="2">
        <v>490572000</v>
      </c>
      <c r="G4734" s="2">
        <v>472202000</v>
      </c>
      <c r="H4734" s="2">
        <v>456549000</v>
      </c>
      <c r="I4734" s="2">
        <v>448957000</v>
      </c>
      <c r="J4734" s="2">
        <v>445208000</v>
      </c>
      <c r="K4734" s="2">
        <v>445677000</v>
      </c>
      <c r="L4734" s="2">
        <v>445770000</v>
      </c>
      <c r="M4734" s="2">
        <v>446145000</v>
      </c>
      <c r="N4734" s="2">
        <v>447645000</v>
      </c>
      <c r="O4734" s="2">
        <v>450550000</v>
      </c>
      <c r="P4734" s="2">
        <v>453175000</v>
      </c>
      <c r="Q4734" s="2">
        <v>456174000</v>
      </c>
      <c r="R4734" s="2">
        <v>458236000</v>
      </c>
      <c r="S4734" s="2">
        <v>460861000</v>
      </c>
      <c r="T4734" s="2">
        <v>464610000</v>
      </c>
      <c r="U4734" s="2">
        <v>466672000</v>
      </c>
      <c r="V4734" s="2">
        <v>471358000</v>
      </c>
      <c r="W4734" s="2">
        <v>476045000</v>
      </c>
      <c r="X4734" s="2">
        <v>480262000</v>
      </c>
      <c r="Y4734" s="2">
        <v>483730000</v>
      </c>
      <c r="Z4734" s="2">
        <v>487667000</v>
      </c>
      <c r="AA4734" s="2">
        <v>491416000</v>
      </c>
      <c r="AB4734" s="2">
        <v>494884000</v>
      </c>
      <c r="AC4734" s="2">
        <v>499008000</v>
      </c>
      <c r="AD4734" s="2">
        <v>502570000</v>
      </c>
      <c r="AE4734" s="2">
        <v>505381000</v>
      </c>
      <c r="AF4734" s="2">
        <v>510255000</v>
      </c>
    </row>
    <row r="4735" spans="1:32">
      <c r="A4735" t="s">
        <v>10339</v>
      </c>
      <c r="B4735" t="s">
        <v>19</v>
      </c>
      <c r="C4735" s="2">
        <v>122783000</v>
      </c>
      <c r="D4735" s="2">
        <v>127957000</v>
      </c>
      <c r="E4735" s="2">
        <v>120155000</v>
      </c>
      <c r="F4735" s="2">
        <v>429863000</v>
      </c>
      <c r="G4735" s="2">
        <v>413766000</v>
      </c>
      <c r="H4735" s="2">
        <v>400050000</v>
      </c>
      <c r="I4735" s="2">
        <v>393398000</v>
      </c>
      <c r="J4735" s="2">
        <v>390113000</v>
      </c>
      <c r="K4735" s="2">
        <v>390523000</v>
      </c>
      <c r="L4735" s="2">
        <v>390606000</v>
      </c>
      <c r="M4735" s="2">
        <v>390934000</v>
      </c>
      <c r="N4735" s="2">
        <v>392248000</v>
      </c>
      <c r="O4735" s="2">
        <v>394794000</v>
      </c>
      <c r="P4735" s="2">
        <v>397094000</v>
      </c>
      <c r="Q4735" s="2">
        <v>399722000</v>
      </c>
      <c r="R4735" s="2">
        <v>401529000</v>
      </c>
      <c r="S4735" s="2">
        <v>403828000</v>
      </c>
      <c r="T4735" s="2">
        <v>407113000</v>
      </c>
      <c r="U4735" s="2">
        <v>408920000</v>
      </c>
      <c r="V4735" s="2">
        <v>413027000</v>
      </c>
      <c r="W4735" s="2">
        <v>417133000</v>
      </c>
      <c r="X4735" s="2">
        <v>420829000</v>
      </c>
      <c r="Y4735" s="2">
        <v>423868000</v>
      </c>
      <c r="Z4735" s="2">
        <v>427317000</v>
      </c>
      <c r="AA4735" s="2">
        <v>430602000</v>
      </c>
      <c r="AB4735" s="2">
        <v>433641000</v>
      </c>
      <c r="AC4735" s="2">
        <v>437255000</v>
      </c>
      <c r="AD4735" s="2">
        <v>440376000</v>
      </c>
      <c r="AE4735" s="2">
        <v>442840000</v>
      </c>
      <c r="AF4735" s="2">
        <v>447110000</v>
      </c>
    </row>
    <row r="4736" spans="1:32">
      <c r="A4736" t="s">
        <v>10340</v>
      </c>
      <c r="B4736" t="s">
        <v>19</v>
      </c>
      <c r="C4736" s="2">
        <v>519873000</v>
      </c>
      <c r="D4736" s="2">
        <v>541780000</v>
      </c>
      <c r="E4736" s="2">
        <v>508745000</v>
      </c>
      <c r="F4736" s="2">
        <v>1820080000</v>
      </c>
      <c r="G4736" s="2">
        <v>1751920000</v>
      </c>
      <c r="H4736" s="2">
        <v>1693850000</v>
      </c>
      <c r="I4736" s="2">
        <v>1665680000</v>
      </c>
      <c r="J4736" s="2">
        <v>1651770000</v>
      </c>
      <c r="K4736" s="2">
        <v>1653510000</v>
      </c>
      <c r="L4736" s="2">
        <v>1653860000</v>
      </c>
      <c r="M4736" s="2">
        <v>1655250000</v>
      </c>
      <c r="N4736" s="2">
        <v>1660810000</v>
      </c>
      <c r="O4736" s="2">
        <v>1671590000</v>
      </c>
      <c r="P4736" s="2">
        <v>1681330000</v>
      </c>
      <c r="Q4736" s="2">
        <v>1692460000</v>
      </c>
      <c r="R4736" s="2">
        <v>1700110000</v>
      </c>
      <c r="S4736" s="2">
        <v>1709840000</v>
      </c>
      <c r="T4736" s="2">
        <v>1723750000</v>
      </c>
      <c r="U4736" s="2">
        <v>1731400000</v>
      </c>
      <c r="V4736" s="2">
        <v>1748790000</v>
      </c>
      <c r="W4736" s="2">
        <v>1766180000</v>
      </c>
      <c r="X4736" s="2">
        <v>1781820000</v>
      </c>
      <c r="Y4736" s="2">
        <v>1794690000</v>
      </c>
      <c r="Z4736" s="2">
        <v>1809300000</v>
      </c>
      <c r="AA4736" s="2">
        <v>1823210000</v>
      </c>
      <c r="AB4736" s="2">
        <v>1836070000</v>
      </c>
      <c r="AC4736" s="2">
        <v>1851370000</v>
      </c>
      <c r="AD4736" s="2">
        <v>1864590000</v>
      </c>
      <c r="AE4736" s="2">
        <v>1875020000</v>
      </c>
      <c r="AF4736" s="2">
        <v>1893100000</v>
      </c>
    </row>
    <row r="4737" spans="1:32">
      <c r="A4737" t="s">
        <v>10341</v>
      </c>
      <c r="B4737" t="s">
        <v>19</v>
      </c>
      <c r="C4737" s="2">
        <v>9506700</v>
      </c>
      <c r="D4737" s="2">
        <v>9907320</v>
      </c>
      <c r="E4737" s="2">
        <v>9303220</v>
      </c>
      <c r="F4737" s="2">
        <v>33283000</v>
      </c>
      <c r="G4737" s="2">
        <v>32036600</v>
      </c>
      <c r="H4737" s="2">
        <v>30974700</v>
      </c>
      <c r="I4737" s="2">
        <v>30459600</v>
      </c>
      <c r="J4737" s="2">
        <v>30205200</v>
      </c>
      <c r="K4737" s="2">
        <v>30237000</v>
      </c>
      <c r="L4737" s="2">
        <v>30243400</v>
      </c>
      <c r="M4737" s="2">
        <v>30268800</v>
      </c>
      <c r="N4737" s="2">
        <v>30370600</v>
      </c>
      <c r="O4737" s="2">
        <v>30567700</v>
      </c>
      <c r="P4737" s="2">
        <v>30745800</v>
      </c>
      <c r="Q4737" s="2">
        <v>30949300</v>
      </c>
      <c r="R4737" s="2">
        <v>31089200</v>
      </c>
      <c r="S4737" s="2">
        <v>31267200</v>
      </c>
      <c r="T4737" s="2">
        <v>31521600</v>
      </c>
      <c r="U4737" s="2">
        <v>31661500</v>
      </c>
      <c r="V4737" s="2">
        <v>31979400</v>
      </c>
      <c r="W4737" s="2">
        <v>32297400</v>
      </c>
      <c r="X4737" s="2">
        <v>32583500</v>
      </c>
      <c r="Y4737" s="2">
        <v>32818800</v>
      </c>
      <c r="Z4737" s="2">
        <v>33085900</v>
      </c>
      <c r="AA4737" s="2">
        <v>33340200</v>
      </c>
      <c r="AB4737" s="2">
        <v>33575500</v>
      </c>
      <c r="AC4737" s="2">
        <v>33855300</v>
      </c>
      <c r="AD4737" s="2">
        <v>34097000</v>
      </c>
      <c r="AE4737" s="2">
        <v>34287700</v>
      </c>
      <c r="AF4737" s="2">
        <v>34618400</v>
      </c>
    </row>
    <row r="4738" spans="1:32">
      <c r="A4738" t="s">
        <v>10342</v>
      </c>
      <c r="B4738" t="s">
        <v>19</v>
      </c>
      <c r="C4738" s="2">
        <v>46623100</v>
      </c>
      <c r="D4738" s="2">
        <v>48587800</v>
      </c>
      <c r="E4738" s="2">
        <v>45625100</v>
      </c>
      <c r="F4738" s="2">
        <v>163228000</v>
      </c>
      <c r="G4738" s="2">
        <v>157115000</v>
      </c>
      <c r="H4738" s="2">
        <v>151907000</v>
      </c>
      <c r="I4738" s="2">
        <v>149381000</v>
      </c>
      <c r="J4738" s="2">
        <v>148134000</v>
      </c>
      <c r="K4738" s="2">
        <v>148289000</v>
      </c>
      <c r="L4738" s="2">
        <v>148321000</v>
      </c>
      <c r="M4738" s="2">
        <v>148445000</v>
      </c>
      <c r="N4738" s="2">
        <v>148944000</v>
      </c>
      <c r="O4738" s="2">
        <v>149911000</v>
      </c>
      <c r="P4738" s="2">
        <v>150784000</v>
      </c>
      <c r="Q4738" s="2">
        <v>151782000</v>
      </c>
      <c r="R4738" s="2">
        <v>152468000</v>
      </c>
      <c r="S4738" s="2">
        <v>153342000</v>
      </c>
      <c r="T4738" s="2">
        <v>154589000</v>
      </c>
      <c r="U4738" s="2">
        <v>155275000</v>
      </c>
      <c r="V4738" s="2">
        <v>156834000</v>
      </c>
      <c r="W4738" s="2">
        <v>158394000</v>
      </c>
      <c r="X4738" s="2">
        <v>159797000</v>
      </c>
      <c r="Y4738" s="2">
        <v>160951000</v>
      </c>
      <c r="Z4738" s="2">
        <v>162261000</v>
      </c>
      <c r="AA4738" s="2">
        <v>163508000</v>
      </c>
      <c r="AB4738" s="2">
        <v>164662000</v>
      </c>
      <c r="AC4738" s="2">
        <v>166034000</v>
      </c>
      <c r="AD4738" s="2">
        <v>167219000</v>
      </c>
      <c r="AE4738" s="2">
        <v>168155000</v>
      </c>
      <c r="AF4738" s="2">
        <v>169777000</v>
      </c>
    </row>
    <row r="4739" spans="1:32">
      <c r="A4739" t="s">
        <v>10343</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10344</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10345</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10346</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10347</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10348</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10349</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10350</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10351</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10352</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10353</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10354</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10355</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10356</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10357</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10358</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10359</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10360</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10361</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10362</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10363</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10364</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10365</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10366</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10367</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10368</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10369</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10370</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10371</v>
      </c>
      <c r="B4767" t="s">
        <v>19</v>
      </c>
      <c r="C4767" s="2">
        <v>707128000</v>
      </c>
      <c r="D4767" s="2">
        <v>737209000</v>
      </c>
      <c r="E4767" s="2">
        <v>743687000</v>
      </c>
      <c r="F4767" s="2">
        <v>1208320000</v>
      </c>
      <c r="G4767" s="2">
        <v>1225900000</v>
      </c>
      <c r="H4767" s="2">
        <v>1237470000</v>
      </c>
      <c r="I4767" s="2">
        <v>1238400000</v>
      </c>
      <c r="J4767" s="2">
        <v>1246730000</v>
      </c>
      <c r="K4767" s="2">
        <v>1273110000</v>
      </c>
      <c r="L4767" s="2">
        <v>1290690000</v>
      </c>
      <c r="M4767" s="2">
        <v>1293010000</v>
      </c>
      <c r="N4767" s="2">
        <v>1292540000</v>
      </c>
      <c r="O4767" s="2">
        <v>1297640000</v>
      </c>
      <c r="P4767" s="2">
        <v>1301340000</v>
      </c>
      <c r="Q4767" s="2">
        <v>1309200000</v>
      </c>
      <c r="R4767" s="2">
        <v>1321700000</v>
      </c>
      <c r="S4767" s="2">
        <v>1340210000</v>
      </c>
      <c r="T4767" s="2">
        <v>1361040000</v>
      </c>
      <c r="U4767" s="2">
        <v>1378160000</v>
      </c>
      <c r="V4767" s="2">
        <v>1397600000</v>
      </c>
      <c r="W4767" s="2">
        <v>1420270000</v>
      </c>
      <c r="X4767" s="2">
        <v>1439250000</v>
      </c>
      <c r="Y4767" s="2">
        <v>1456370000</v>
      </c>
      <c r="Z4767" s="2">
        <v>1473030000</v>
      </c>
      <c r="AA4767" s="2">
        <v>1492000000</v>
      </c>
      <c r="AB4767" s="2">
        <v>1511900000</v>
      </c>
      <c r="AC4767" s="2">
        <v>1530880000</v>
      </c>
      <c r="AD4767" s="2">
        <v>1548000000</v>
      </c>
      <c r="AE4767" s="2">
        <v>1563270000</v>
      </c>
      <c r="AF4767" s="2">
        <v>1585480000</v>
      </c>
    </row>
    <row r="4768" spans="1:32">
      <c r="A4768" t="s">
        <v>10372</v>
      </c>
      <c r="B4768" t="s">
        <v>19</v>
      </c>
      <c r="C4768" s="2">
        <v>11927100000</v>
      </c>
      <c r="D4768" s="2">
        <v>12434500000</v>
      </c>
      <c r="E4768" s="2">
        <v>12543800000</v>
      </c>
      <c r="F4768" s="2">
        <v>20380700000</v>
      </c>
      <c r="G4768" s="2">
        <v>20677400000</v>
      </c>
      <c r="H4768" s="2">
        <v>20872500000</v>
      </c>
      <c r="I4768" s="2">
        <v>20888100000</v>
      </c>
      <c r="J4768" s="2">
        <v>21028600000</v>
      </c>
      <c r="K4768" s="2">
        <v>21473500000</v>
      </c>
      <c r="L4768" s="2">
        <v>21770200000</v>
      </c>
      <c r="M4768" s="2">
        <v>21809200000</v>
      </c>
      <c r="N4768" s="2">
        <v>21801400000</v>
      </c>
      <c r="O4768" s="2">
        <v>21887200000</v>
      </c>
      <c r="P4768" s="2">
        <v>21949700000</v>
      </c>
      <c r="Q4768" s="2">
        <v>22082400000</v>
      </c>
      <c r="R4768" s="2">
        <v>22293100000</v>
      </c>
      <c r="S4768" s="2">
        <v>22605400000</v>
      </c>
      <c r="T4768" s="2">
        <v>22956600000</v>
      </c>
      <c r="U4768" s="2">
        <v>23245400000</v>
      </c>
      <c r="V4768" s="2">
        <v>23573300000</v>
      </c>
      <c r="W4768" s="2">
        <v>23955800000</v>
      </c>
      <c r="X4768" s="2">
        <v>24275800000</v>
      </c>
      <c r="Y4768" s="2">
        <v>24564600000</v>
      </c>
      <c r="Z4768" s="2">
        <v>24845600000</v>
      </c>
      <c r="AA4768" s="2">
        <v>25165600000</v>
      </c>
      <c r="AB4768" s="2">
        <v>25501300000</v>
      </c>
      <c r="AC4768" s="2">
        <v>25821300000</v>
      </c>
      <c r="AD4768" s="2">
        <v>26110100000</v>
      </c>
      <c r="AE4768" s="2">
        <v>26367700000</v>
      </c>
      <c r="AF4768" s="2">
        <v>26742400000</v>
      </c>
    </row>
    <row r="4769" spans="1:32">
      <c r="A4769" t="s">
        <v>10373</v>
      </c>
      <c r="B4769" t="s">
        <v>19</v>
      </c>
      <c r="C4769" s="2">
        <v>7746700000</v>
      </c>
      <c r="D4769" s="2">
        <v>8076240000</v>
      </c>
      <c r="E4769" s="2">
        <v>8147220000</v>
      </c>
      <c r="F4769" s="2">
        <v>13237300000</v>
      </c>
      <c r="G4769" s="2">
        <v>13430000000</v>
      </c>
      <c r="H4769" s="2">
        <v>13556700000</v>
      </c>
      <c r="I4769" s="2">
        <v>13566900000</v>
      </c>
      <c r="J4769" s="2">
        <v>13658100000</v>
      </c>
      <c r="K4769" s="2">
        <v>13947100000</v>
      </c>
      <c r="L4769" s="2">
        <v>14139800000</v>
      </c>
      <c r="M4769" s="2">
        <v>14165100000</v>
      </c>
      <c r="N4769" s="2">
        <v>14160000000</v>
      </c>
      <c r="O4769" s="2">
        <v>14215800000</v>
      </c>
      <c r="P4769" s="2">
        <v>14256400000</v>
      </c>
      <c r="Q4769" s="2">
        <v>14342500000</v>
      </c>
      <c r="R4769" s="2">
        <v>14479400000</v>
      </c>
      <c r="S4769" s="2">
        <v>14682200000</v>
      </c>
      <c r="T4769" s="2">
        <v>14910400000</v>
      </c>
      <c r="U4769" s="2">
        <v>15098000000</v>
      </c>
      <c r="V4769" s="2">
        <v>15310900000</v>
      </c>
      <c r="W4769" s="2">
        <v>15559300000</v>
      </c>
      <c r="X4769" s="2">
        <v>15767200000</v>
      </c>
      <c r="Y4769" s="2">
        <v>15954800000</v>
      </c>
      <c r="Z4769" s="2">
        <v>16137300000</v>
      </c>
      <c r="AA4769" s="2">
        <v>16345100000</v>
      </c>
      <c r="AB4769" s="2">
        <v>16563100000</v>
      </c>
      <c r="AC4769" s="2">
        <v>16771000000</v>
      </c>
      <c r="AD4769" s="2">
        <v>16958600000</v>
      </c>
      <c r="AE4769" s="2">
        <v>17125900000</v>
      </c>
      <c r="AF4769" s="2">
        <v>17369200000</v>
      </c>
    </row>
    <row r="4770" spans="1:32">
      <c r="A4770" t="s">
        <v>10374</v>
      </c>
      <c r="B4770" t="s">
        <v>19</v>
      </c>
      <c r="C4770" s="2">
        <v>1432160000</v>
      </c>
      <c r="D4770" s="2">
        <v>1493090000</v>
      </c>
      <c r="E4770" s="2">
        <v>1506210000</v>
      </c>
      <c r="F4770" s="2">
        <v>2447240000</v>
      </c>
      <c r="G4770" s="2">
        <v>2482850000</v>
      </c>
      <c r="H4770" s="2">
        <v>2506290000</v>
      </c>
      <c r="I4770" s="2">
        <v>2508160000</v>
      </c>
      <c r="J4770" s="2">
        <v>2525030000</v>
      </c>
      <c r="K4770" s="2">
        <v>2578460000</v>
      </c>
      <c r="L4770" s="2">
        <v>2614070000</v>
      </c>
      <c r="M4770" s="2">
        <v>2618760000</v>
      </c>
      <c r="N4770" s="2">
        <v>2617820000</v>
      </c>
      <c r="O4770" s="2">
        <v>2628130000</v>
      </c>
      <c r="P4770" s="2">
        <v>2635630000</v>
      </c>
      <c r="Q4770" s="2">
        <v>2651570000</v>
      </c>
      <c r="R4770" s="2">
        <v>2676870000</v>
      </c>
      <c r="S4770" s="2">
        <v>2714360000</v>
      </c>
      <c r="T4770" s="2">
        <v>2756540000</v>
      </c>
      <c r="U4770" s="2">
        <v>2791220000</v>
      </c>
      <c r="V4770" s="2">
        <v>2830590000</v>
      </c>
      <c r="W4770" s="2">
        <v>2876510000</v>
      </c>
      <c r="X4770" s="2">
        <v>2914940000</v>
      </c>
      <c r="Y4770" s="2">
        <v>2949620000</v>
      </c>
      <c r="Z4770" s="2">
        <v>2983360000</v>
      </c>
      <c r="AA4770" s="2">
        <v>3021790000</v>
      </c>
      <c r="AB4770" s="2">
        <v>3062090000</v>
      </c>
      <c r="AC4770" s="2">
        <v>3100520000</v>
      </c>
      <c r="AD4770" s="2">
        <v>3135200000</v>
      </c>
      <c r="AE4770" s="2">
        <v>3166130000</v>
      </c>
      <c r="AF4770" s="2">
        <v>3211120000</v>
      </c>
    </row>
    <row r="4771" spans="1:32">
      <c r="A4771" t="s">
        <v>10375</v>
      </c>
      <c r="B4771" t="s">
        <v>19</v>
      </c>
      <c r="C4771" s="2">
        <v>1254930000</v>
      </c>
      <c r="D4771" s="2">
        <v>1308310000</v>
      </c>
      <c r="E4771" s="2">
        <v>1319810000</v>
      </c>
      <c r="F4771" s="2">
        <v>2144390000</v>
      </c>
      <c r="G4771" s="2">
        <v>2175600000</v>
      </c>
      <c r="H4771" s="2">
        <v>2196130000</v>
      </c>
      <c r="I4771" s="2">
        <v>2197770000</v>
      </c>
      <c r="J4771" s="2">
        <v>2212560000</v>
      </c>
      <c r="K4771" s="2">
        <v>2259370000</v>
      </c>
      <c r="L4771" s="2">
        <v>2290580000</v>
      </c>
      <c r="M4771" s="2">
        <v>2294680000</v>
      </c>
      <c r="N4771" s="2">
        <v>2293860000</v>
      </c>
      <c r="O4771" s="2">
        <v>2302900000</v>
      </c>
      <c r="P4771" s="2">
        <v>2309470000</v>
      </c>
      <c r="Q4771" s="2">
        <v>2323430000</v>
      </c>
      <c r="R4771" s="2">
        <v>2345600000</v>
      </c>
      <c r="S4771" s="2">
        <v>2378460000</v>
      </c>
      <c r="T4771" s="2">
        <v>2415410000</v>
      </c>
      <c r="U4771" s="2">
        <v>2445800000</v>
      </c>
      <c r="V4771" s="2">
        <v>2480300000</v>
      </c>
      <c r="W4771" s="2">
        <v>2520540000</v>
      </c>
      <c r="X4771" s="2">
        <v>2554210000</v>
      </c>
      <c r="Y4771" s="2">
        <v>2584600000</v>
      </c>
      <c r="Z4771" s="2">
        <v>2614170000</v>
      </c>
      <c r="AA4771" s="2">
        <v>2647840000</v>
      </c>
      <c r="AB4771" s="2">
        <v>2683150000</v>
      </c>
      <c r="AC4771" s="2">
        <v>2716830000</v>
      </c>
      <c r="AD4771" s="2">
        <v>2747220000</v>
      </c>
      <c r="AE4771" s="2">
        <v>2774320000</v>
      </c>
      <c r="AF4771" s="2">
        <v>2813740000</v>
      </c>
    </row>
    <row r="4772" spans="1:32">
      <c r="A4772" t="s">
        <v>10376</v>
      </c>
      <c r="B4772" t="s">
        <v>19</v>
      </c>
      <c r="C4772" s="2">
        <v>5313480000</v>
      </c>
      <c r="D4772" s="2">
        <v>5539510000</v>
      </c>
      <c r="E4772" s="2">
        <v>5588200000</v>
      </c>
      <c r="F4772" s="2">
        <v>9079520000</v>
      </c>
      <c r="G4772" s="2">
        <v>9211660000</v>
      </c>
      <c r="H4772" s="2">
        <v>9298590000</v>
      </c>
      <c r="I4772" s="2">
        <v>9305550000</v>
      </c>
      <c r="J4772" s="2">
        <v>9368140000</v>
      </c>
      <c r="K4772" s="2">
        <v>9566350000</v>
      </c>
      <c r="L4772" s="2">
        <v>9698500000</v>
      </c>
      <c r="M4772" s="2">
        <v>9715880000</v>
      </c>
      <c r="N4772" s="2">
        <v>9712410000</v>
      </c>
      <c r="O4772" s="2">
        <v>9750660000</v>
      </c>
      <c r="P4772" s="2">
        <v>9778480000</v>
      </c>
      <c r="Q4772" s="2">
        <v>9837590000</v>
      </c>
      <c r="R4772" s="2">
        <v>9931480000</v>
      </c>
      <c r="S4772" s="2">
        <v>10070600000</v>
      </c>
      <c r="T4772" s="2">
        <v>10227100000</v>
      </c>
      <c r="U4772" s="2">
        <v>10355700000</v>
      </c>
      <c r="V4772" s="2">
        <v>10501800000</v>
      </c>
      <c r="W4772" s="2">
        <v>10672200000</v>
      </c>
      <c r="X4772" s="2">
        <v>10814700000</v>
      </c>
      <c r="Y4772" s="2">
        <v>10943400000</v>
      </c>
      <c r="Z4772" s="2">
        <v>11068600000</v>
      </c>
      <c r="AA4772" s="2">
        <v>11211200000</v>
      </c>
      <c r="AB4772" s="2">
        <v>11360700000</v>
      </c>
      <c r="AC4772" s="2">
        <v>11503300000</v>
      </c>
      <c r="AD4772" s="2">
        <v>11631900000</v>
      </c>
      <c r="AE4772" s="2">
        <v>11746700000</v>
      </c>
      <c r="AF4772" s="2">
        <v>11913600000</v>
      </c>
    </row>
    <row r="4773" spans="1:32">
      <c r="A4773" t="s">
        <v>10377</v>
      </c>
      <c r="B4773" t="s">
        <v>19</v>
      </c>
      <c r="C4773" s="2">
        <v>97165500</v>
      </c>
      <c r="D4773" s="2">
        <v>101299000</v>
      </c>
      <c r="E4773" s="2">
        <v>102189000</v>
      </c>
      <c r="F4773" s="2">
        <v>166033000</v>
      </c>
      <c r="G4773" s="2">
        <v>168450000</v>
      </c>
      <c r="H4773" s="2">
        <v>170040000</v>
      </c>
      <c r="I4773" s="2">
        <v>170167000</v>
      </c>
      <c r="J4773" s="2">
        <v>171311000</v>
      </c>
      <c r="K4773" s="2">
        <v>174936000</v>
      </c>
      <c r="L4773" s="2">
        <v>177353000</v>
      </c>
      <c r="M4773" s="2">
        <v>177670000</v>
      </c>
      <c r="N4773" s="2">
        <v>177607000</v>
      </c>
      <c r="O4773" s="2">
        <v>178306000</v>
      </c>
      <c r="P4773" s="2">
        <v>178815000</v>
      </c>
      <c r="Q4773" s="2">
        <v>179896000</v>
      </c>
      <c r="R4773" s="2">
        <v>181613000</v>
      </c>
      <c r="S4773" s="2">
        <v>184157000</v>
      </c>
      <c r="T4773" s="2">
        <v>187018000</v>
      </c>
      <c r="U4773" s="2">
        <v>189371000</v>
      </c>
      <c r="V4773" s="2">
        <v>192042000</v>
      </c>
      <c r="W4773" s="2">
        <v>195158000</v>
      </c>
      <c r="X4773" s="2">
        <v>197765000</v>
      </c>
      <c r="Y4773" s="2">
        <v>200118000</v>
      </c>
      <c r="Z4773" s="2">
        <v>202407000</v>
      </c>
      <c r="AA4773" s="2">
        <v>205014000</v>
      </c>
      <c r="AB4773" s="2">
        <v>207749000</v>
      </c>
      <c r="AC4773" s="2">
        <v>210356000</v>
      </c>
      <c r="AD4773" s="2">
        <v>212709000</v>
      </c>
      <c r="AE4773" s="2">
        <v>214807000</v>
      </c>
      <c r="AF4773" s="2">
        <v>217859000</v>
      </c>
    </row>
    <row r="4774" spans="1:32">
      <c r="A4774" t="s">
        <v>10378</v>
      </c>
      <c r="B4774" t="s">
        <v>19</v>
      </c>
      <c r="C4774" s="2">
        <v>476522000</v>
      </c>
      <c r="D4774" s="2">
        <v>496793000</v>
      </c>
      <c r="E4774" s="2">
        <v>501159000</v>
      </c>
      <c r="F4774" s="2">
        <v>814266000</v>
      </c>
      <c r="G4774" s="2">
        <v>826117000</v>
      </c>
      <c r="H4774" s="2">
        <v>833914000</v>
      </c>
      <c r="I4774" s="2">
        <v>834537000</v>
      </c>
      <c r="J4774" s="2">
        <v>840151000</v>
      </c>
      <c r="K4774" s="2">
        <v>857927000</v>
      </c>
      <c r="L4774" s="2">
        <v>869778000</v>
      </c>
      <c r="M4774" s="2">
        <v>871337000</v>
      </c>
      <c r="N4774" s="2">
        <v>871025000</v>
      </c>
      <c r="O4774" s="2">
        <v>874455000</v>
      </c>
      <c r="P4774" s="2">
        <v>876950000</v>
      </c>
      <c r="Q4774" s="2">
        <v>882252000</v>
      </c>
      <c r="R4774" s="2">
        <v>890672000</v>
      </c>
      <c r="S4774" s="2">
        <v>903147000</v>
      </c>
      <c r="T4774" s="2">
        <v>917180000</v>
      </c>
      <c r="U4774" s="2">
        <v>928719000</v>
      </c>
      <c r="V4774" s="2">
        <v>941817000</v>
      </c>
      <c r="W4774" s="2">
        <v>957098000</v>
      </c>
      <c r="X4774" s="2">
        <v>969885000</v>
      </c>
      <c r="Y4774" s="2">
        <v>981423000</v>
      </c>
      <c r="Z4774" s="2">
        <v>992650000</v>
      </c>
      <c r="AA4774" s="2">
        <v>1005440000</v>
      </c>
      <c r="AB4774" s="2">
        <v>1018850000</v>
      </c>
      <c r="AC4774" s="2">
        <v>1031630000</v>
      </c>
      <c r="AD4774" s="2">
        <v>1043170000</v>
      </c>
      <c r="AE4774" s="2">
        <v>1053460000</v>
      </c>
      <c r="AF4774" s="2">
        <v>1068430000</v>
      </c>
    </row>
    <row r="4775" spans="1:32">
      <c r="A4775" t="s">
        <v>10379</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10380</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10381</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10382</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10383</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10384</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10385</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10386</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10387</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10388</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10389</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10390</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10391</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10392</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10393</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10394</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10395</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10396</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10397</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10398</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10399</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10400</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10401</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10402</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10403</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10404</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10405</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10406</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10407</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10408</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10409</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10410</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10411</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10412</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10413</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10414</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10415</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10416</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10417</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10418</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10419</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10420</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10421</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10422</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10423</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10424</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10425</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10426</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10427</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10428</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10429</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10430</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10431</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10432</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10433</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10434</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10435</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10436</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10437</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10438</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10439</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10440</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10441</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10442</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10443</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10444</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10445</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10446</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10447</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10448</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10449</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10450</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10451</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10452</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10453</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10454</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10455</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10456</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10457</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10458</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10459</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10460</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10461</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10462</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10463</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10464</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10465</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10466</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10467</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10468</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10469</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10470</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10471</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10472</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10473</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10474</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10475</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10476</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10477</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10478</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10479</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10480</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10481</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10482</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10483</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10484</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10485</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10486</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10487</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10488</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10489</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10490</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10491</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10492</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10493</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10494</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10495</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10496</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10497</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10498</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10499</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10500</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10501</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10502</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10503</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10504</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10505</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10506</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10507</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10508</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10509</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10510</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10511</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10512</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10513</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10514</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10515</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10516</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10517</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10518</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10519</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10520</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10521</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10522</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10523</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10524</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10525</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10526</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10527</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10528</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10529</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10530</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10531</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10532</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10533</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10534</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10535</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10536</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10537</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10538</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10539</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10540</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10541</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10542</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10543</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10544</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10545</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10546</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10547</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10548</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10549</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10550</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10551</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10552</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10553</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10554</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10555</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10556</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10557</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10558</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10559</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10560</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10561</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10562</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10563</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10564</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10565</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10566</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10567</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10568</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10569</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10570</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10571</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10572</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10573</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10574</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10575</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10576</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10577</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10578</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10579</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10580</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10581</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10582</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10583</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10584</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10585</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10586</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10587</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10588</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10589</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10590</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10591</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10592</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10593</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10594</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10595</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10596</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10597</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10598</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10599</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10600</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10601</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10602</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10603</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10604</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10605</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10606</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10607</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10608</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10609</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10610</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10611</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10612</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10613</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10614</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10615</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10616</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10617</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10618</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10619</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10620</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10621</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10622</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10623</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10624</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10625</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10626</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10627</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10628</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10629</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10630</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10631</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10632</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10633</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10634</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10635</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10636</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10637</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10638</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10639</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10640</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10641</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10642</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10643</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10644</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10645</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10646</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10647</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10648</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10649</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10650</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10651</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10652</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10653</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10654</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10655</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10656</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10657</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10658</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10659</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10660</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10661</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10662</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10663</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10664</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10665</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10666</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10667</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10668</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10669</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10670</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10671</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10672</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10673</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10674</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10675</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10676</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10677</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10678</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10679</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10680</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10681</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6574</v>
      </c>
      <c r="B5078" t="s">
        <v>19</v>
      </c>
      <c r="C5078" s="2">
        <v>59130200000000</v>
      </c>
      <c r="D5078" s="2">
        <v>59437400000000</v>
      </c>
      <c r="E5078" s="2">
        <v>61757400000000</v>
      </c>
      <c r="F5078" s="2">
        <v>61961400000000</v>
      </c>
      <c r="G5078" s="2">
        <v>62058900000000</v>
      </c>
      <c r="H5078" s="2">
        <v>62302500000000</v>
      </c>
      <c r="I5078" s="2">
        <v>62514600000000</v>
      </c>
      <c r="J5078" s="2">
        <v>62679700000000</v>
      </c>
      <c r="K5078" s="2">
        <v>62840100000000</v>
      </c>
      <c r="L5078" s="2">
        <v>62948900000000</v>
      </c>
      <c r="M5078" s="2">
        <v>63102600000000</v>
      </c>
      <c r="N5078" s="2">
        <v>63441500000000</v>
      </c>
      <c r="O5078" s="2">
        <v>63681300000000</v>
      </c>
      <c r="P5078" s="2">
        <v>63928700000000</v>
      </c>
      <c r="Q5078" s="2">
        <v>64193500000000</v>
      </c>
      <c r="R5078" s="2">
        <v>64426500000000</v>
      </c>
      <c r="S5078" s="2">
        <v>64804300000000</v>
      </c>
      <c r="T5078" s="2">
        <v>65160000000000</v>
      </c>
      <c r="U5078" s="2">
        <v>65501300000000</v>
      </c>
      <c r="V5078" s="2">
        <v>65830100000000</v>
      </c>
      <c r="W5078" s="2">
        <v>66105300000000</v>
      </c>
      <c r="X5078" s="2">
        <v>66391000000000</v>
      </c>
      <c r="Y5078" s="2">
        <v>66664800000000</v>
      </c>
      <c r="Z5078" s="2">
        <v>66921300000000</v>
      </c>
      <c r="AA5078" s="2">
        <v>67178500000000</v>
      </c>
      <c r="AB5078" s="2">
        <v>67381800000000</v>
      </c>
      <c r="AC5078" s="2">
        <v>67584000000000</v>
      </c>
      <c r="AD5078" s="2">
        <v>67783300000000</v>
      </c>
      <c r="AE5078" s="2">
        <v>67986300000000</v>
      </c>
      <c r="AF5078" s="2">
        <v>68196400000000</v>
      </c>
    </row>
    <row r="5079" spans="1:32">
      <c r="A5079" t="s">
        <v>6575</v>
      </c>
      <c r="B5079" t="s">
        <v>19</v>
      </c>
      <c r="C5079" s="2">
        <v>220909000000</v>
      </c>
      <c r="D5079" s="2">
        <v>221023000000</v>
      </c>
      <c r="E5079" s="2">
        <v>221154000000</v>
      </c>
      <c r="F5079" s="2">
        <v>250508000000</v>
      </c>
      <c r="G5079" s="2">
        <v>225848000000</v>
      </c>
      <c r="H5079" s="2">
        <v>227102000000</v>
      </c>
      <c r="I5079" s="2">
        <v>228351000000</v>
      </c>
      <c r="J5079" s="2">
        <v>229586000000</v>
      </c>
      <c r="K5079" s="2">
        <v>230822000000</v>
      </c>
      <c r="L5079" s="2">
        <v>232050000000</v>
      </c>
      <c r="M5079" s="2">
        <v>233275000000</v>
      </c>
      <c r="N5079" s="2">
        <v>234533000000</v>
      </c>
      <c r="O5079" s="2">
        <v>235761000000</v>
      </c>
      <c r="P5079" s="2">
        <v>236988000000</v>
      </c>
      <c r="Q5079" s="2">
        <v>238213000000</v>
      </c>
      <c r="R5079" s="2">
        <v>239435000000</v>
      </c>
      <c r="S5079" s="2">
        <v>240575000000</v>
      </c>
      <c r="T5079" s="2">
        <v>241714000000</v>
      </c>
      <c r="U5079" s="2">
        <v>242848000000</v>
      </c>
      <c r="V5079" s="2">
        <v>243877000000</v>
      </c>
      <c r="W5079" s="2">
        <v>244898000000</v>
      </c>
      <c r="X5079" s="2">
        <v>245920000000</v>
      </c>
      <c r="Y5079" s="2">
        <v>246841000000</v>
      </c>
      <c r="Z5079" s="2">
        <v>247760000000</v>
      </c>
      <c r="AA5079" s="2">
        <v>248679000000</v>
      </c>
      <c r="AB5079" s="2">
        <v>249493000000</v>
      </c>
      <c r="AC5079" s="2">
        <v>250406000000</v>
      </c>
      <c r="AD5079" s="2">
        <v>251217000000</v>
      </c>
      <c r="AE5079" s="2">
        <v>252030000000</v>
      </c>
      <c r="AF5079" s="2">
        <v>252843000000</v>
      </c>
    </row>
    <row r="5080" spans="1:32">
      <c r="A5080" t="s">
        <v>6576</v>
      </c>
      <c r="B5080" t="s">
        <v>19</v>
      </c>
      <c r="C5080" s="2">
        <v>78469800000</v>
      </c>
      <c r="D5080" s="2">
        <v>80216200000</v>
      </c>
      <c r="E5080" s="2">
        <v>82788300000</v>
      </c>
      <c r="F5080" s="2">
        <v>99013900000</v>
      </c>
      <c r="G5080" s="2">
        <v>99772000000</v>
      </c>
      <c r="H5080" s="2">
        <v>100747000000</v>
      </c>
      <c r="I5080" s="2">
        <v>101639000000</v>
      </c>
      <c r="J5080" s="2">
        <v>102286000000</v>
      </c>
      <c r="K5080" s="2">
        <v>102967000000</v>
      </c>
      <c r="L5080" s="2">
        <v>103492000000</v>
      </c>
      <c r="M5080" s="2">
        <v>103970000000</v>
      </c>
      <c r="N5080" s="2">
        <v>104933000000</v>
      </c>
      <c r="O5080" s="2">
        <v>105453000000</v>
      </c>
      <c r="P5080" s="2">
        <v>105919000000</v>
      </c>
      <c r="Q5080" s="2">
        <v>106354000000</v>
      </c>
      <c r="R5080" s="2">
        <v>106732000000</v>
      </c>
      <c r="S5080" s="2">
        <v>107401000000</v>
      </c>
      <c r="T5080" s="2">
        <v>108042000000</v>
      </c>
      <c r="U5080" s="2">
        <v>108608000000</v>
      </c>
      <c r="V5080" s="2">
        <v>109105000000</v>
      </c>
      <c r="W5080" s="2">
        <v>109470000000</v>
      </c>
      <c r="X5080" s="2">
        <v>109857000000</v>
      </c>
      <c r="Y5080" s="2">
        <v>110230000000</v>
      </c>
      <c r="Z5080" s="2">
        <v>110574000000</v>
      </c>
      <c r="AA5080" s="2">
        <v>110907000000</v>
      </c>
      <c r="AB5080" s="2">
        <v>111209000000</v>
      </c>
      <c r="AC5080" s="2">
        <v>111495000000</v>
      </c>
      <c r="AD5080" s="2">
        <v>111746000000</v>
      </c>
      <c r="AE5080" s="2">
        <v>112022000000</v>
      </c>
      <c r="AF5080" s="2">
        <v>112307000000</v>
      </c>
    </row>
    <row r="5081" spans="1:32">
      <c r="A5081" t="s">
        <v>6577</v>
      </c>
      <c r="B5081" t="s">
        <v>19</v>
      </c>
      <c r="C5081" s="2">
        <v>58432000000</v>
      </c>
      <c r="D5081" s="2">
        <v>59680400000</v>
      </c>
      <c r="E5081" s="2">
        <v>61294100000</v>
      </c>
      <c r="F5081" s="2">
        <v>71743000000</v>
      </c>
      <c r="G5081" s="2">
        <v>72182600000</v>
      </c>
      <c r="H5081" s="2">
        <v>72790700000</v>
      </c>
      <c r="I5081" s="2">
        <v>73338500000</v>
      </c>
      <c r="J5081" s="2">
        <v>73727900000</v>
      </c>
      <c r="K5081" s="2">
        <v>74140800000</v>
      </c>
      <c r="L5081" s="2">
        <v>74447000000</v>
      </c>
      <c r="M5081" s="2">
        <v>74735400000</v>
      </c>
      <c r="N5081" s="2">
        <v>75378800000</v>
      </c>
      <c r="O5081" s="2">
        <v>75708100000</v>
      </c>
      <c r="P5081" s="2">
        <v>76011100000</v>
      </c>
      <c r="Q5081" s="2">
        <v>76303300000</v>
      </c>
      <c r="R5081" s="2">
        <v>76553700000</v>
      </c>
      <c r="S5081" s="2">
        <v>77017700000</v>
      </c>
      <c r="T5081" s="2">
        <v>77457100000</v>
      </c>
      <c r="U5081" s="2">
        <v>77849000000</v>
      </c>
      <c r="V5081" s="2">
        <v>78189700000</v>
      </c>
      <c r="W5081" s="2">
        <v>78433900000</v>
      </c>
      <c r="X5081" s="2">
        <v>78691900000</v>
      </c>
      <c r="Y5081" s="2">
        <v>78941100000</v>
      </c>
      <c r="Z5081" s="2">
        <v>79171100000</v>
      </c>
      <c r="AA5081" s="2">
        <v>79392700000</v>
      </c>
      <c r="AB5081" s="2">
        <v>79567800000</v>
      </c>
      <c r="AC5081" s="2">
        <v>79732800000</v>
      </c>
      <c r="AD5081" s="2">
        <v>79877600000</v>
      </c>
      <c r="AE5081" s="2">
        <v>80041000000</v>
      </c>
      <c r="AF5081" s="2">
        <v>80211600000</v>
      </c>
    </row>
    <row r="5082" spans="1:32">
      <c r="A5082" t="s">
        <v>6578</v>
      </c>
      <c r="B5082" t="s">
        <v>19</v>
      </c>
      <c r="C5082" s="2">
        <v>21720000000</v>
      </c>
      <c r="D5082" s="2">
        <v>21737100000</v>
      </c>
      <c r="E5082" s="2">
        <v>22510100000</v>
      </c>
      <c r="F5082" s="2">
        <v>24572000000</v>
      </c>
      <c r="G5082" s="2">
        <v>24798300000</v>
      </c>
      <c r="H5082" s="2">
        <v>25081600000</v>
      </c>
      <c r="I5082" s="2">
        <v>25348300000</v>
      </c>
      <c r="J5082" s="2">
        <v>25558100000</v>
      </c>
      <c r="K5082" s="2">
        <v>25765000000</v>
      </c>
      <c r="L5082" s="2">
        <v>25939100000</v>
      </c>
      <c r="M5082" s="2">
        <v>26107800000</v>
      </c>
      <c r="N5082" s="2">
        <v>26335100000</v>
      </c>
      <c r="O5082" s="2">
        <v>26529900000</v>
      </c>
      <c r="P5082" s="2">
        <v>26697700000</v>
      </c>
      <c r="Q5082" s="2">
        <v>26854800000</v>
      </c>
      <c r="R5082" s="2">
        <v>26998200000</v>
      </c>
      <c r="S5082" s="2">
        <v>27197700000</v>
      </c>
      <c r="T5082" s="2">
        <v>27393800000</v>
      </c>
      <c r="U5082" s="2">
        <v>27573900000</v>
      </c>
      <c r="V5082" s="2">
        <v>27752800000</v>
      </c>
      <c r="W5082" s="2">
        <v>27915700000</v>
      </c>
      <c r="X5082" s="2">
        <v>28081500000</v>
      </c>
      <c r="Y5082" s="2">
        <v>28245400000</v>
      </c>
      <c r="Z5082" s="2">
        <v>28398600000</v>
      </c>
      <c r="AA5082" s="2">
        <v>28550900000</v>
      </c>
      <c r="AB5082" s="2">
        <v>28700400000</v>
      </c>
      <c r="AC5082" s="2">
        <v>28848100000</v>
      </c>
      <c r="AD5082" s="2">
        <v>28984500000</v>
      </c>
      <c r="AE5082" s="2">
        <v>29130600000</v>
      </c>
      <c r="AF5082" s="2">
        <v>29277700000</v>
      </c>
    </row>
    <row r="5083" spans="1:32">
      <c r="A5083" t="s">
        <v>6579</v>
      </c>
      <c r="B5083" t="s">
        <v>19</v>
      </c>
      <c r="C5083" s="2">
        <v>18852100000</v>
      </c>
      <c r="D5083" s="2">
        <v>18870000000</v>
      </c>
      <c r="E5083" s="2">
        <v>19540600000</v>
      </c>
      <c r="F5083" s="2">
        <v>21341100000</v>
      </c>
      <c r="G5083" s="2">
        <v>21541400000</v>
      </c>
      <c r="H5083" s="2">
        <v>21787100000</v>
      </c>
      <c r="I5083" s="2">
        <v>22018400000</v>
      </c>
      <c r="J5083" s="2">
        <v>22200200000</v>
      </c>
      <c r="K5083" s="2">
        <v>22379500000</v>
      </c>
      <c r="L5083" s="2">
        <v>22530300000</v>
      </c>
      <c r="M5083" s="2">
        <v>22676400000</v>
      </c>
      <c r="N5083" s="2">
        <v>22873900000</v>
      </c>
      <c r="O5083" s="2">
        <v>23042600000</v>
      </c>
      <c r="P5083" s="2">
        <v>23187900000</v>
      </c>
      <c r="Q5083" s="2">
        <v>23324000000</v>
      </c>
      <c r="R5083" s="2">
        <v>23448100000</v>
      </c>
      <c r="S5083" s="2">
        <v>23621200000</v>
      </c>
      <c r="T5083" s="2">
        <v>23791300000</v>
      </c>
      <c r="U5083" s="2">
        <v>23947500000</v>
      </c>
      <c r="V5083" s="2">
        <v>24102500000</v>
      </c>
      <c r="W5083" s="2">
        <v>24243600000</v>
      </c>
      <c r="X5083" s="2">
        <v>24387100000</v>
      </c>
      <c r="Y5083" s="2">
        <v>24528900000</v>
      </c>
      <c r="Z5083" s="2">
        <v>24661600000</v>
      </c>
      <c r="AA5083" s="2">
        <v>24793400000</v>
      </c>
      <c r="AB5083" s="2">
        <v>24922600000</v>
      </c>
      <c r="AC5083" s="2">
        <v>25050300000</v>
      </c>
      <c r="AD5083" s="2">
        <v>25168200000</v>
      </c>
      <c r="AE5083" s="2">
        <v>25294500000</v>
      </c>
      <c r="AF5083" s="2">
        <v>25421700000</v>
      </c>
    </row>
    <row r="5084" spans="1:32">
      <c r="A5084" t="s">
        <v>6580</v>
      </c>
      <c r="B5084" t="s">
        <v>19</v>
      </c>
      <c r="C5084" s="2">
        <v>25290400000</v>
      </c>
      <c r="D5084" s="2">
        <v>26201800000</v>
      </c>
      <c r="E5084" s="2">
        <v>27120000000</v>
      </c>
      <c r="F5084" s="2">
        <v>34278900000</v>
      </c>
      <c r="G5084" s="2">
        <v>34513300000</v>
      </c>
      <c r="H5084" s="2">
        <v>34825000000</v>
      </c>
      <c r="I5084" s="2">
        <v>35107200000</v>
      </c>
      <c r="J5084" s="2">
        <v>35301800000</v>
      </c>
      <c r="K5084" s="2">
        <v>35516300000</v>
      </c>
      <c r="L5084" s="2">
        <v>35671900000</v>
      </c>
      <c r="M5084" s="2">
        <v>35805300000</v>
      </c>
      <c r="N5084" s="2">
        <v>36150000000</v>
      </c>
      <c r="O5084" s="2">
        <v>36285700000</v>
      </c>
      <c r="P5084" s="2">
        <v>36412800000</v>
      </c>
      <c r="Q5084" s="2">
        <v>36529500000</v>
      </c>
      <c r="R5084" s="2">
        <v>36627100000</v>
      </c>
      <c r="S5084" s="2">
        <v>36836500000</v>
      </c>
      <c r="T5084" s="2">
        <v>37034700000</v>
      </c>
      <c r="U5084" s="2">
        <v>37204000000</v>
      </c>
      <c r="V5084" s="2">
        <v>37339100000</v>
      </c>
      <c r="W5084" s="2">
        <v>37416800000</v>
      </c>
      <c r="X5084" s="2">
        <v>37505400000</v>
      </c>
      <c r="Y5084" s="2">
        <v>37586600000</v>
      </c>
      <c r="Z5084" s="2">
        <v>37659400000</v>
      </c>
      <c r="AA5084" s="2">
        <v>37729000000</v>
      </c>
      <c r="AB5084" s="2">
        <v>37793500000</v>
      </c>
      <c r="AC5084" s="2">
        <v>37851100000</v>
      </c>
      <c r="AD5084" s="2">
        <v>37897500000</v>
      </c>
      <c r="AE5084" s="2">
        <v>37948000000</v>
      </c>
      <c r="AF5084" s="2">
        <v>38002400000</v>
      </c>
    </row>
    <row r="5085" spans="1:32">
      <c r="A5085" t="s">
        <v>6581</v>
      </c>
      <c r="B5085" t="s">
        <v>19</v>
      </c>
      <c r="C5085" s="2">
        <v>1069910000</v>
      </c>
      <c r="D5085" s="2">
        <v>1080030000</v>
      </c>
      <c r="E5085" s="2">
        <v>1117860000</v>
      </c>
      <c r="F5085" s="2">
        <v>1252010000</v>
      </c>
      <c r="G5085" s="2">
        <v>1261520000</v>
      </c>
      <c r="H5085" s="2">
        <v>1273790000</v>
      </c>
      <c r="I5085" s="2">
        <v>1285180000</v>
      </c>
      <c r="J5085" s="2">
        <v>1293860000</v>
      </c>
      <c r="K5085" s="2">
        <v>1302620000</v>
      </c>
      <c r="L5085" s="2">
        <v>1309650000</v>
      </c>
      <c r="M5085" s="2">
        <v>1316450000</v>
      </c>
      <c r="N5085" s="2">
        <v>1327630000</v>
      </c>
      <c r="O5085" s="2">
        <v>1335530000</v>
      </c>
      <c r="P5085" s="2">
        <v>1342560000</v>
      </c>
      <c r="Q5085" s="2">
        <v>1349210000</v>
      </c>
      <c r="R5085" s="2">
        <v>1355160000</v>
      </c>
      <c r="S5085" s="2">
        <v>1364370000</v>
      </c>
      <c r="T5085" s="2">
        <v>1373310000</v>
      </c>
      <c r="U5085" s="2">
        <v>1381430000</v>
      </c>
      <c r="V5085" s="2">
        <v>1389170000</v>
      </c>
      <c r="W5085" s="2">
        <v>1395720000</v>
      </c>
      <c r="X5085" s="2">
        <v>1402510000</v>
      </c>
      <c r="Y5085" s="2">
        <v>1409120000</v>
      </c>
      <c r="Z5085" s="2">
        <v>1415260000</v>
      </c>
      <c r="AA5085" s="2">
        <v>1421360000</v>
      </c>
      <c r="AB5085" s="2">
        <v>1427250000</v>
      </c>
      <c r="AC5085" s="2">
        <v>1433000000</v>
      </c>
      <c r="AD5085" s="2">
        <v>1438300000</v>
      </c>
      <c r="AE5085" s="2">
        <v>1443920000</v>
      </c>
      <c r="AF5085" s="2">
        <v>1449640000</v>
      </c>
    </row>
    <row r="5086" spans="1:32">
      <c r="A5086" t="s">
        <v>6582</v>
      </c>
      <c r="B5086" t="s">
        <v>19</v>
      </c>
      <c r="C5086" s="2">
        <v>6661980000</v>
      </c>
      <c r="D5086" s="2">
        <v>6674110000</v>
      </c>
      <c r="E5086" s="2">
        <v>6909310000</v>
      </c>
      <c r="F5086" s="2">
        <v>7590140000</v>
      </c>
      <c r="G5086" s="2">
        <v>7662130000</v>
      </c>
      <c r="H5086" s="2">
        <v>7750120000</v>
      </c>
      <c r="I5086" s="2">
        <v>7832850000</v>
      </c>
      <c r="J5086" s="2">
        <v>7897660000</v>
      </c>
      <c r="K5086" s="2">
        <v>7961780000</v>
      </c>
      <c r="L5086" s="2">
        <v>8015620000</v>
      </c>
      <c r="M5086" s="2">
        <v>8067500000</v>
      </c>
      <c r="N5086" s="2">
        <v>8138530000</v>
      </c>
      <c r="O5086" s="2">
        <v>8198130000</v>
      </c>
      <c r="P5086" s="2">
        <v>8249430000</v>
      </c>
      <c r="Q5086" s="2">
        <v>8297400000</v>
      </c>
      <c r="R5086" s="2">
        <v>8341090000</v>
      </c>
      <c r="S5086" s="2">
        <v>8402380000</v>
      </c>
      <c r="T5086" s="2">
        <v>8462600000</v>
      </c>
      <c r="U5086" s="2">
        <v>8517750000</v>
      </c>
      <c r="V5086" s="2">
        <v>8572240000</v>
      </c>
      <c r="W5086" s="2">
        <v>8621540000</v>
      </c>
      <c r="X5086" s="2">
        <v>8671720000</v>
      </c>
      <c r="Y5086" s="2">
        <v>8721310000</v>
      </c>
      <c r="Z5086" s="2">
        <v>8767700000</v>
      </c>
      <c r="AA5086" s="2">
        <v>8813710000</v>
      </c>
      <c r="AB5086" s="2">
        <v>8858710000</v>
      </c>
      <c r="AC5086" s="2">
        <v>8903080000</v>
      </c>
      <c r="AD5086" s="2">
        <v>8943980000</v>
      </c>
      <c r="AE5086" s="2">
        <v>8987900000</v>
      </c>
      <c r="AF5086" s="2">
        <v>9032140000</v>
      </c>
    </row>
    <row r="5087" spans="1:32">
      <c r="A5087" t="s">
        <v>6583</v>
      </c>
      <c r="B5087" t="s">
        <v>19</v>
      </c>
      <c r="C5087" s="2">
        <v>10061500000000</v>
      </c>
      <c r="D5087" s="2">
        <v>10061500000000</v>
      </c>
      <c r="E5087" s="2">
        <v>9799530000000</v>
      </c>
      <c r="F5087" s="2">
        <v>9824580000000</v>
      </c>
      <c r="G5087" s="2">
        <v>9791590000000</v>
      </c>
      <c r="H5087" s="2">
        <v>9633590000000</v>
      </c>
      <c r="I5087" s="2">
        <v>9508600000000</v>
      </c>
      <c r="J5087" s="2">
        <v>9493600000000</v>
      </c>
      <c r="K5087" s="2">
        <v>9478610000000</v>
      </c>
      <c r="L5087" s="2">
        <v>9551610000000</v>
      </c>
      <c r="M5087" s="2">
        <v>9701610000000</v>
      </c>
      <c r="N5087" s="2">
        <v>9754620000000</v>
      </c>
      <c r="O5087" s="2">
        <v>9850630000000</v>
      </c>
      <c r="P5087" s="2">
        <v>9972630000000</v>
      </c>
      <c r="Q5087" s="2">
        <v>10211600000000</v>
      </c>
      <c r="R5087" s="2">
        <v>10211600000000</v>
      </c>
      <c r="S5087" s="2">
        <v>10201700000000</v>
      </c>
      <c r="T5087" s="2">
        <v>10191700000000</v>
      </c>
      <c r="U5087" s="2">
        <v>10171700000000</v>
      </c>
      <c r="V5087" s="2">
        <v>10161700000000</v>
      </c>
      <c r="W5087" s="2">
        <v>10151700000000</v>
      </c>
      <c r="X5087" s="2">
        <v>10121700000000</v>
      </c>
      <c r="Y5087" s="2">
        <v>10091700000000</v>
      </c>
      <c r="Z5087" s="2">
        <v>10071700000000</v>
      </c>
      <c r="AA5087" s="2">
        <v>10041700000000</v>
      </c>
      <c r="AB5087" s="2">
        <v>10011700000000</v>
      </c>
      <c r="AC5087" s="2">
        <v>9981720000000</v>
      </c>
      <c r="AD5087" s="2">
        <v>9947730000000</v>
      </c>
      <c r="AE5087" s="2">
        <v>9913730000000</v>
      </c>
      <c r="AF5087" s="2">
        <v>9879740000000</v>
      </c>
    </row>
    <row r="5088" spans="1:32">
      <c r="A5088" t="s">
        <v>6584</v>
      </c>
      <c r="B5088" t="s">
        <v>19</v>
      </c>
      <c r="C5088" s="2">
        <v>1190410000000</v>
      </c>
      <c r="D5088" s="2">
        <v>1190410000000</v>
      </c>
      <c r="E5088" s="2">
        <v>1152430000000</v>
      </c>
      <c r="F5088" s="2">
        <v>1200440000000</v>
      </c>
      <c r="G5088" s="2">
        <v>1208440000000</v>
      </c>
      <c r="H5088" s="2">
        <v>1202440000000</v>
      </c>
      <c r="I5088" s="2">
        <v>1201440000000</v>
      </c>
      <c r="J5088" s="2">
        <v>1213440000000</v>
      </c>
      <c r="K5088" s="2">
        <v>1225440000000</v>
      </c>
      <c r="L5088" s="2">
        <v>1247440000000</v>
      </c>
      <c r="M5088" s="2">
        <v>1279450000000</v>
      </c>
      <c r="N5088" s="2">
        <v>1290450000000</v>
      </c>
      <c r="O5088" s="2">
        <v>1306450000000</v>
      </c>
      <c r="P5088" s="2">
        <v>1325450000000</v>
      </c>
      <c r="Q5088" s="2">
        <v>1358450000000</v>
      </c>
      <c r="R5088" s="2">
        <v>1363450000000</v>
      </c>
      <c r="S5088" s="2">
        <v>1367460000000</v>
      </c>
      <c r="T5088" s="2">
        <v>1371460000000</v>
      </c>
      <c r="U5088" s="2">
        <v>1375460000000</v>
      </c>
      <c r="V5088" s="2">
        <v>1379460000000</v>
      </c>
      <c r="W5088" s="2">
        <v>1383470000000</v>
      </c>
      <c r="X5088" s="2">
        <v>1387470000000</v>
      </c>
      <c r="Y5088" s="2">
        <v>1390470000000</v>
      </c>
      <c r="Z5088" s="2">
        <v>1394470000000</v>
      </c>
      <c r="AA5088" s="2">
        <v>1397470000000</v>
      </c>
      <c r="AB5088" s="2">
        <v>1400480000000</v>
      </c>
      <c r="AC5088" s="2">
        <v>1403480000000</v>
      </c>
      <c r="AD5088" s="2">
        <v>1406480000000</v>
      </c>
      <c r="AE5088" s="2">
        <v>1410480000000</v>
      </c>
      <c r="AF5088" s="2">
        <v>1413480000000</v>
      </c>
    </row>
    <row r="5089" spans="1:32">
      <c r="A5089" t="s">
        <v>6585</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6586</v>
      </c>
      <c r="B5090" t="s">
        <v>19</v>
      </c>
      <c r="C5090" s="2">
        <v>5783330000000</v>
      </c>
      <c r="D5090" s="2">
        <v>5798300000000</v>
      </c>
      <c r="E5090" s="2">
        <v>5539350000000</v>
      </c>
      <c r="F5090" s="2">
        <v>5519650000000</v>
      </c>
      <c r="G5090" s="2">
        <v>5361250000000</v>
      </c>
      <c r="H5090" s="2">
        <v>4928550000000</v>
      </c>
      <c r="I5090" s="2">
        <v>4528250000000</v>
      </c>
      <c r="J5090" s="2">
        <v>4185150000000</v>
      </c>
      <c r="K5090" s="2">
        <v>3878270000000</v>
      </c>
      <c r="L5090" s="2">
        <v>3759320000000</v>
      </c>
      <c r="M5090" s="2">
        <v>3676720000000</v>
      </c>
      <c r="N5090" s="2">
        <v>3657330000000</v>
      </c>
      <c r="O5090" s="2">
        <v>3646540000000</v>
      </c>
      <c r="P5090" s="2">
        <v>3609970000000</v>
      </c>
      <c r="Q5090" s="2">
        <v>3598060000000</v>
      </c>
      <c r="R5090" s="2">
        <v>3559750000000</v>
      </c>
      <c r="S5090" s="2">
        <v>3498890000000</v>
      </c>
      <c r="T5090" s="2">
        <v>3472560000000</v>
      </c>
      <c r="U5090" s="2">
        <v>3359110000000</v>
      </c>
      <c r="V5090" s="2">
        <v>3297520000000</v>
      </c>
      <c r="W5090" s="2">
        <v>3257290000000</v>
      </c>
      <c r="X5090" s="2">
        <v>3238030000000</v>
      </c>
      <c r="Y5090" s="2">
        <v>3214420000000</v>
      </c>
      <c r="Z5090" s="2">
        <v>3173210000000</v>
      </c>
      <c r="AA5090" s="2">
        <v>3141240000000</v>
      </c>
      <c r="AB5090" s="2">
        <v>3139110000000</v>
      </c>
      <c r="AC5090" s="2">
        <v>3121810000000</v>
      </c>
      <c r="AD5090" s="2">
        <v>3099700000000</v>
      </c>
      <c r="AE5090" s="2">
        <v>3048320000000</v>
      </c>
      <c r="AF5090" s="2">
        <v>3017200000000</v>
      </c>
    </row>
    <row r="5091" spans="1:32">
      <c r="A5091" t="s">
        <v>6587</v>
      </c>
      <c r="B5091" t="s">
        <v>19</v>
      </c>
      <c r="C5091" s="2">
        <v>1183740000</v>
      </c>
      <c r="D5091" s="2">
        <v>1184350000</v>
      </c>
      <c r="E5091" s="2">
        <v>1174510000</v>
      </c>
      <c r="F5091" s="2">
        <v>1181560000</v>
      </c>
      <c r="G5091" s="2">
        <v>1077900000</v>
      </c>
      <c r="H5091" s="2">
        <v>1105590000</v>
      </c>
      <c r="I5091" s="2">
        <v>1028430000</v>
      </c>
      <c r="J5091" s="2">
        <v>975619000</v>
      </c>
      <c r="K5091" s="2">
        <v>932689000</v>
      </c>
      <c r="L5091" s="2">
        <v>903423000</v>
      </c>
      <c r="M5091" s="2">
        <v>895819000</v>
      </c>
      <c r="N5091" s="2">
        <v>866823000</v>
      </c>
      <c r="O5091" s="2">
        <v>856004000</v>
      </c>
      <c r="P5091" s="2">
        <v>854863000</v>
      </c>
      <c r="Q5091" s="2">
        <v>846152000</v>
      </c>
      <c r="R5091" s="2">
        <v>834176000</v>
      </c>
      <c r="S5091" s="2">
        <v>824624000</v>
      </c>
      <c r="T5091" s="2">
        <v>814583000</v>
      </c>
      <c r="U5091" s="2">
        <v>811891000</v>
      </c>
      <c r="V5091" s="2">
        <v>778643000</v>
      </c>
      <c r="W5091" s="2">
        <v>761055000</v>
      </c>
      <c r="X5091" s="2">
        <v>742247000</v>
      </c>
      <c r="Y5091" s="2">
        <v>730179000</v>
      </c>
      <c r="Z5091" s="2">
        <v>727592000</v>
      </c>
      <c r="AA5091" s="2">
        <v>718849000</v>
      </c>
      <c r="AB5091" s="2">
        <v>710830000</v>
      </c>
      <c r="AC5091" s="2">
        <v>715552000</v>
      </c>
      <c r="AD5091" s="2">
        <v>710810000</v>
      </c>
      <c r="AE5091" s="2">
        <v>702783000</v>
      </c>
      <c r="AF5091" s="2">
        <v>683079000</v>
      </c>
    </row>
    <row r="5092" spans="1:32">
      <c r="A5092" t="s">
        <v>6588</v>
      </c>
      <c r="B5092" t="s">
        <v>19</v>
      </c>
      <c r="C5092" s="2">
        <v>16344600000</v>
      </c>
      <c r="D5092" s="2">
        <v>16347900000</v>
      </c>
      <c r="E5092" s="2">
        <v>16295400000</v>
      </c>
      <c r="F5092" s="2">
        <v>16332800000</v>
      </c>
      <c r="G5092" s="2">
        <v>14882000000</v>
      </c>
      <c r="H5092" s="2">
        <v>15373400000</v>
      </c>
      <c r="I5092" s="2">
        <v>14330900000</v>
      </c>
      <c r="J5092" s="2">
        <v>13644400000</v>
      </c>
      <c r="K5092" s="2">
        <v>13091000000</v>
      </c>
      <c r="L5092" s="2">
        <v>12692700000</v>
      </c>
      <c r="M5092" s="2">
        <v>12580000000</v>
      </c>
      <c r="N5092" s="2">
        <v>12161100000</v>
      </c>
      <c r="O5092" s="2">
        <v>11999400000</v>
      </c>
      <c r="P5092" s="2">
        <v>11986500000</v>
      </c>
      <c r="Q5092" s="2">
        <v>11859100000</v>
      </c>
      <c r="R5092" s="2">
        <v>11685500000</v>
      </c>
      <c r="S5092" s="2">
        <v>11558400000</v>
      </c>
      <c r="T5092" s="2">
        <v>11423900000</v>
      </c>
      <c r="U5092" s="2">
        <v>11397100000</v>
      </c>
      <c r="V5092" s="2">
        <v>10913100000</v>
      </c>
      <c r="W5092" s="2">
        <v>10653700000</v>
      </c>
      <c r="X5092" s="2">
        <v>10374700000</v>
      </c>
      <c r="Y5092" s="2">
        <v>10203100000</v>
      </c>
      <c r="Z5092" s="2">
        <v>10172000000</v>
      </c>
      <c r="AA5092" s="2">
        <v>10050100000</v>
      </c>
      <c r="AB5092" s="2">
        <v>9937340000</v>
      </c>
      <c r="AC5092" s="2">
        <v>10008800000</v>
      </c>
      <c r="AD5092" s="2">
        <v>9941520000</v>
      </c>
      <c r="AE5092" s="2">
        <v>9826760000</v>
      </c>
      <c r="AF5092" s="2">
        <v>9544470000</v>
      </c>
    </row>
    <row r="5093" spans="1:32">
      <c r="A5093" t="s">
        <v>6589</v>
      </c>
      <c r="B5093" t="s">
        <v>19</v>
      </c>
      <c r="C5093" s="2">
        <v>5486490000</v>
      </c>
      <c r="D5093" s="2">
        <v>5493290000</v>
      </c>
      <c r="E5093" s="2">
        <v>5381520000</v>
      </c>
      <c r="F5093" s="2">
        <v>5463740000</v>
      </c>
      <c r="G5093" s="2">
        <v>4996940000</v>
      </c>
      <c r="H5093" s="2">
        <v>5031260000</v>
      </c>
      <c r="I5093" s="2">
        <v>4652990000</v>
      </c>
      <c r="J5093" s="2">
        <v>4377180000</v>
      </c>
      <c r="K5093" s="2">
        <v>4145240000</v>
      </c>
      <c r="L5093" s="2">
        <v>4003480000</v>
      </c>
      <c r="M5093" s="2">
        <v>3969600000</v>
      </c>
      <c r="N5093" s="2">
        <v>3858940000</v>
      </c>
      <c r="O5093" s="2">
        <v>3814150000</v>
      </c>
      <c r="P5093" s="2">
        <v>3804860000</v>
      </c>
      <c r="Q5093" s="2">
        <v>3774670000</v>
      </c>
      <c r="R5093" s="2">
        <v>3723810000</v>
      </c>
      <c r="S5093" s="2">
        <v>3675950000</v>
      </c>
      <c r="T5093" s="2">
        <v>3629260000</v>
      </c>
      <c r="U5093" s="2">
        <v>3609170000</v>
      </c>
      <c r="V5093" s="2">
        <v>3473580000</v>
      </c>
      <c r="W5093" s="2">
        <v>3406070000</v>
      </c>
      <c r="X5093" s="2">
        <v>3334440000</v>
      </c>
      <c r="Y5093" s="2">
        <v>3282730000</v>
      </c>
      <c r="Z5093" s="2">
        <v>3266620000</v>
      </c>
      <c r="AA5093" s="2">
        <v>3228370000</v>
      </c>
      <c r="AB5093" s="2">
        <v>3192430000</v>
      </c>
      <c r="AC5093" s="2">
        <v>3209390000</v>
      </c>
      <c r="AD5093" s="2">
        <v>3188910000</v>
      </c>
      <c r="AE5093" s="2">
        <v>3155340000</v>
      </c>
      <c r="AF5093" s="2">
        <v>3073210000</v>
      </c>
    </row>
    <row r="5094" spans="1:32">
      <c r="A5094" t="s">
        <v>6590</v>
      </c>
      <c r="B5094" t="s">
        <v>19</v>
      </c>
      <c r="C5094" s="2">
        <v>369275000000</v>
      </c>
      <c r="D5094" s="2">
        <v>369275000000</v>
      </c>
      <c r="E5094" s="2">
        <v>369269000000</v>
      </c>
      <c r="F5094" s="2">
        <v>369274000000</v>
      </c>
      <c r="G5094" s="2">
        <v>336368000000</v>
      </c>
      <c r="H5094" s="2">
        <v>348962000000</v>
      </c>
      <c r="I5094" s="2">
        <v>325855000000</v>
      </c>
      <c r="J5094" s="2">
        <v>310749000000</v>
      </c>
      <c r="K5094" s="2">
        <v>298744000000</v>
      </c>
      <c r="L5094" s="2">
        <v>289841000000</v>
      </c>
      <c r="M5094" s="2">
        <v>287441000000</v>
      </c>
      <c r="N5094" s="2">
        <v>277441000000</v>
      </c>
      <c r="O5094" s="2">
        <v>273741000000</v>
      </c>
      <c r="P5094" s="2">
        <v>273541000000</v>
      </c>
      <c r="Q5094" s="2">
        <v>270441000000</v>
      </c>
      <c r="R5094" s="2">
        <v>266541000000</v>
      </c>
      <c r="S5094" s="2">
        <v>263740000000</v>
      </c>
      <c r="T5094" s="2">
        <v>260539000000</v>
      </c>
      <c r="U5094" s="2">
        <v>260038000000</v>
      </c>
      <c r="V5094" s="2">
        <v>248838000000</v>
      </c>
      <c r="W5094" s="2">
        <v>242838000000</v>
      </c>
      <c r="X5094" s="2">
        <v>236238000000</v>
      </c>
      <c r="Y5094" s="2">
        <v>232338000000</v>
      </c>
      <c r="Z5094" s="2">
        <v>231637000000</v>
      </c>
      <c r="AA5094" s="2">
        <v>228837000000</v>
      </c>
      <c r="AB5094" s="2">
        <v>226336000000</v>
      </c>
      <c r="AC5094" s="2">
        <v>228036000000</v>
      </c>
      <c r="AD5094" s="2">
        <v>226436000000</v>
      </c>
      <c r="AE5094" s="2">
        <v>223836000000</v>
      </c>
      <c r="AF5094" s="2">
        <v>217335000000</v>
      </c>
    </row>
    <row r="5095" spans="1:32">
      <c r="A5095" t="s">
        <v>6591</v>
      </c>
      <c r="B5095" t="s">
        <v>19</v>
      </c>
      <c r="C5095" s="2">
        <v>49138200000</v>
      </c>
      <c r="D5095" s="2">
        <v>49138600000</v>
      </c>
      <c r="E5095" s="2">
        <v>49132900000</v>
      </c>
      <c r="F5095" s="2">
        <v>49137200000</v>
      </c>
      <c r="G5095" s="2">
        <v>44752200000</v>
      </c>
      <c r="H5095" s="2">
        <v>46426500000</v>
      </c>
      <c r="I5095" s="2">
        <v>43350400000</v>
      </c>
      <c r="J5095" s="2">
        <v>41334900000</v>
      </c>
      <c r="K5095" s="2">
        <v>39739800000</v>
      </c>
      <c r="L5095" s="2">
        <v>38557700000</v>
      </c>
      <c r="M5095" s="2">
        <v>38237400000</v>
      </c>
      <c r="N5095" s="2">
        <v>36897500000</v>
      </c>
      <c r="O5095" s="2">
        <v>36417300000</v>
      </c>
      <c r="P5095" s="2">
        <v>36387000000</v>
      </c>
      <c r="Q5095" s="2">
        <v>35967300000</v>
      </c>
      <c r="R5095" s="2">
        <v>35456900000</v>
      </c>
      <c r="S5095" s="2">
        <v>35076000000</v>
      </c>
      <c r="T5095" s="2">
        <v>34655500000</v>
      </c>
      <c r="U5095" s="2">
        <v>34594700000</v>
      </c>
      <c r="V5095" s="2">
        <v>33104300000</v>
      </c>
      <c r="W5095" s="2">
        <v>32294400000</v>
      </c>
      <c r="X5095" s="2">
        <v>31424500000</v>
      </c>
      <c r="Y5095" s="2">
        <v>30904100000</v>
      </c>
      <c r="Z5095" s="2">
        <v>30823700000</v>
      </c>
      <c r="AA5095" s="2">
        <v>30443300000</v>
      </c>
      <c r="AB5095" s="2">
        <v>30103000000</v>
      </c>
      <c r="AC5095" s="2">
        <v>30332900000</v>
      </c>
      <c r="AD5095" s="2">
        <v>30122800000</v>
      </c>
      <c r="AE5095" s="2">
        <v>29772600000</v>
      </c>
      <c r="AF5095" s="2">
        <v>28912100000</v>
      </c>
    </row>
    <row r="5096" spans="1:32">
      <c r="A5096" t="s">
        <v>6592</v>
      </c>
      <c r="B5096" t="s">
        <v>19</v>
      </c>
      <c r="C5096" s="2">
        <v>804193000</v>
      </c>
      <c r="D5096" s="2">
        <v>804784000</v>
      </c>
      <c r="E5096" s="2">
        <v>794387000</v>
      </c>
      <c r="F5096" s="2">
        <v>802711000</v>
      </c>
      <c r="G5096" s="2">
        <v>732781000</v>
      </c>
      <c r="H5096" s="2">
        <v>744259000</v>
      </c>
      <c r="I5096" s="2">
        <v>690201000</v>
      </c>
      <c r="J5096" s="2">
        <v>651953000</v>
      </c>
      <c r="K5096" s="2">
        <v>620214000</v>
      </c>
      <c r="L5096" s="2">
        <v>599774000</v>
      </c>
      <c r="M5096" s="2">
        <v>594775000</v>
      </c>
      <c r="N5096" s="2">
        <v>576903000</v>
      </c>
      <c r="O5096" s="2">
        <v>569897000</v>
      </c>
      <c r="P5096" s="2">
        <v>568859000</v>
      </c>
      <c r="Q5096" s="2">
        <v>563785000</v>
      </c>
      <c r="R5096" s="2">
        <v>555896000</v>
      </c>
      <c r="S5096" s="2">
        <v>549157000</v>
      </c>
      <c r="T5096" s="2">
        <v>542509000</v>
      </c>
      <c r="U5096" s="2">
        <v>540074000</v>
      </c>
      <c r="V5096" s="2">
        <v>518939000</v>
      </c>
      <c r="W5096" s="2">
        <v>508147000</v>
      </c>
      <c r="X5096" s="2">
        <v>496533000</v>
      </c>
      <c r="Y5096" s="2">
        <v>488676000</v>
      </c>
      <c r="Z5096" s="2">
        <v>486671000</v>
      </c>
      <c r="AA5096" s="2">
        <v>480964000</v>
      </c>
      <c r="AB5096" s="2">
        <v>475692000</v>
      </c>
      <c r="AC5096" s="2">
        <v>478648000</v>
      </c>
      <c r="AD5096" s="2">
        <v>475704000</v>
      </c>
      <c r="AE5096" s="2">
        <v>470619000</v>
      </c>
      <c r="AF5096" s="2">
        <v>457971000</v>
      </c>
    </row>
    <row r="5097" spans="1:32">
      <c r="A5097" t="s">
        <v>6593</v>
      </c>
      <c r="B5097" t="s">
        <v>19</v>
      </c>
      <c r="C5097" s="2">
        <v>54638900</v>
      </c>
      <c r="D5097" s="2">
        <v>54698500</v>
      </c>
      <c r="E5097" s="2">
        <v>53649400</v>
      </c>
      <c r="F5097" s="2">
        <v>54489200</v>
      </c>
      <c r="G5097" s="2">
        <v>49807400</v>
      </c>
      <c r="H5097" s="2">
        <v>50055000</v>
      </c>
      <c r="I5097" s="2">
        <v>46258400</v>
      </c>
      <c r="J5097" s="2">
        <v>43484100</v>
      </c>
      <c r="K5097" s="2">
        <v>41131200</v>
      </c>
      <c r="L5097" s="2">
        <v>39713400</v>
      </c>
      <c r="M5097" s="2">
        <v>39383000</v>
      </c>
      <c r="N5097" s="2">
        <v>38296000</v>
      </c>
      <c r="O5097" s="2">
        <v>37855000</v>
      </c>
      <c r="P5097" s="2">
        <v>37760700</v>
      </c>
      <c r="Q5097" s="2">
        <v>37473900</v>
      </c>
      <c r="R5097" s="2">
        <v>36964300</v>
      </c>
      <c r="S5097" s="2">
        <v>36488800</v>
      </c>
      <c r="T5097" s="2">
        <v>36033300</v>
      </c>
      <c r="U5097" s="2">
        <v>35828400</v>
      </c>
      <c r="V5097" s="2">
        <v>34504100</v>
      </c>
      <c r="W5097" s="2">
        <v>33855100</v>
      </c>
      <c r="X5097" s="2">
        <v>33154000</v>
      </c>
      <c r="Y5097" s="2">
        <v>32637600</v>
      </c>
      <c r="Z5097" s="2">
        <v>32476300</v>
      </c>
      <c r="AA5097" s="2">
        <v>32105000</v>
      </c>
      <c r="AB5097" s="2">
        <v>31757300</v>
      </c>
      <c r="AC5097" s="2">
        <v>31932700</v>
      </c>
      <c r="AD5097" s="2">
        <v>31738100</v>
      </c>
      <c r="AE5097" s="2">
        <v>31419400</v>
      </c>
      <c r="AF5097" s="2">
        <v>30613800</v>
      </c>
    </row>
    <row r="5098" spans="1:32">
      <c r="A5098" t="s">
        <v>6594</v>
      </c>
      <c r="B5098" t="s">
        <v>19</v>
      </c>
      <c r="C5098" s="2">
        <v>336762000</v>
      </c>
      <c r="D5098" s="2">
        <v>336859000</v>
      </c>
      <c r="E5098" s="2">
        <v>335280000</v>
      </c>
      <c r="F5098" s="2">
        <v>336412000</v>
      </c>
      <c r="G5098" s="2">
        <v>306667000</v>
      </c>
      <c r="H5098" s="2">
        <v>316090000</v>
      </c>
      <c r="I5098" s="2">
        <v>294593000</v>
      </c>
      <c r="J5098" s="2">
        <v>280079000</v>
      </c>
      <c r="K5098" s="2">
        <v>268459000</v>
      </c>
      <c r="L5098" s="2">
        <v>260203000</v>
      </c>
      <c r="M5098" s="2">
        <v>258023000</v>
      </c>
      <c r="N5098" s="2">
        <v>249355000</v>
      </c>
      <c r="O5098" s="2">
        <v>246204000</v>
      </c>
      <c r="P5098" s="2">
        <v>245917000</v>
      </c>
      <c r="Q5098" s="2">
        <v>243296000</v>
      </c>
      <c r="R5098" s="2">
        <v>239787000</v>
      </c>
      <c r="S5098" s="2">
        <v>237171000</v>
      </c>
      <c r="T5098" s="2">
        <v>234236000</v>
      </c>
      <c r="U5098" s="2">
        <v>233628000</v>
      </c>
      <c r="V5098" s="2">
        <v>223908000</v>
      </c>
      <c r="W5098" s="2">
        <v>218626000</v>
      </c>
      <c r="X5098" s="2">
        <v>213057000</v>
      </c>
      <c r="Y5098" s="2">
        <v>209550000</v>
      </c>
      <c r="Z5098" s="2">
        <v>208824000</v>
      </c>
      <c r="AA5098" s="2">
        <v>206337000</v>
      </c>
      <c r="AB5098" s="2">
        <v>204053000</v>
      </c>
      <c r="AC5098" s="2">
        <v>205509000</v>
      </c>
      <c r="AD5098" s="2">
        <v>204070000</v>
      </c>
      <c r="AE5098" s="2">
        <v>201717000</v>
      </c>
      <c r="AF5098" s="2">
        <v>195988000</v>
      </c>
    </row>
    <row r="5099" spans="1:32">
      <c r="A5099" t="s">
        <v>6595</v>
      </c>
      <c r="B5099" t="s">
        <v>19</v>
      </c>
      <c r="C5099" s="2">
        <v>1821090000000</v>
      </c>
      <c r="D5099" s="2">
        <v>1821090000000</v>
      </c>
      <c r="E5099" s="2">
        <v>1782080000000</v>
      </c>
      <c r="F5099" s="2">
        <v>1659090000000</v>
      </c>
      <c r="G5099" s="2">
        <v>1721080000000</v>
      </c>
      <c r="H5099" s="2">
        <v>1607070000000</v>
      </c>
      <c r="I5099" s="2">
        <v>1532060000000</v>
      </c>
      <c r="J5099" s="2">
        <v>1474060000000</v>
      </c>
      <c r="K5099" s="2">
        <v>1430050000000</v>
      </c>
      <c r="L5099" s="2">
        <v>1418050000000</v>
      </c>
      <c r="M5099" s="2">
        <v>1368050000000</v>
      </c>
      <c r="N5099" s="2">
        <v>1350050000000</v>
      </c>
      <c r="O5099" s="2">
        <v>1349050000000</v>
      </c>
      <c r="P5099" s="2">
        <v>1334050000000</v>
      </c>
      <c r="Q5099" s="2">
        <v>1315050000000</v>
      </c>
      <c r="R5099" s="2">
        <v>1301050000000</v>
      </c>
      <c r="S5099" s="2">
        <v>1285050000000</v>
      </c>
      <c r="T5099" s="2">
        <v>1283050000000</v>
      </c>
      <c r="U5099" s="2">
        <v>1227040000000</v>
      </c>
      <c r="V5099" s="2">
        <v>1197040000000</v>
      </c>
      <c r="W5099" s="2">
        <v>1165040000000</v>
      </c>
      <c r="X5099" s="2">
        <v>1146040000000</v>
      </c>
      <c r="Y5099" s="2">
        <v>1143040000000</v>
      </c>
      <c r="Z5099" s="2">
        <v>1129040000000</v>
      </c>
      <c r="AA5099" s="2">
        <v>1116040000000</v>
      </c>
      <c r="AB5099" s="2">
        <v>1125040000000</v>
      </c>
      <c r="AC5099" s="2">
        <v>1117040000000</v>
      </c>
      <c r="AD5099" s="2">
        <v>1104040000000</v>
      </c>
      <c r="AE5099" s="2">
        <v>1072040000000</v>
      </c>
      <c r="AF5099" s="2">
        <v>1065040000000</v>
      </c>
    </row>
    <row r="5100" spans="1:32">
      <c r="A5100" t="s">
        <v>6596</v>
      </c>
      <c r="B5100" t="s">
        <v>19</v>
      </c>
      <c r="C5100" s="2">
        <v>24854100</v>
      </c>
      <c r="D5100" s="2">
        <v>24958900</v>
      </c>
      <c r="E5100" s="2">
        <v>23089200</v>
      </c>
      <c r="F5100" s="2">
        <v>24612000</v>
      </c>
      <c r="G5100" s="2">
        <v>22732900</v>
      </c>
      <c r="H5100" s="2">
        <v>20628300</v>
      </c>
      <c r="I5100" s="2">
        <v>18372100</v>
      </c>
      <c r="J5100" s="2">
        <v>16375700</v>
      </c>
      <c r="K5100" s="2">
        <v>14509300</v>
      </c>
      <c r="L5100" s="2">
        <v>13729600</v>
      </c>
      <c r="M5100" s="2">
        <v>13619900</v>
      </c>
      <c r="N5100" s="2">
        <v>13661200</v>
      </c>
      <c r="O5100" s="2">
        <v>13586200</v>
      </c>
      <c r="P5100" s="2">
        <v>13469600</v>
      </c>
      <c r="Q5100" s="2">
        <v>13585500</v>
      </c>
      <c r="R5100" s="2">
        <v>13441300</v>
      </c>
      <c r="S5100" s="2">
        <v>13140100</v>
      </c>
      <c r="T5100" s="2">
        <v>12968000</v>
      </c>
      <c r="U5100" s="2">
        <v>12686900</v>
      </c>
      <c r="V5100" s="2">
        <v>12535300</v>
      </c>
      <c r="W5100" s="2">
        <v>12575400</v>
      </c>
      <c r="X5100" s="2">
        <v>12629400</v>
      </c>
      <c r="Y5100" s="2">
        <v>12491800</v>
      </c>
      <c r="Z5100" s="2">
        <v>12326800</v>
      </c>
      <c r="AA5100" s="2">
        <v>12216600</v>
      </c>
      <c r="AB5100" s="2">
        <v>12113100</v>
      </c>
      <c r="AC5100" s="2">
        <v>12070700</v>
      </c>
      <c r="AD5100" s="2">
        <v>12048100</v>
      </c>
      <c r="AE5100" s="2">
        <v>11998600</v>
      </c>
      <c r="AF5100" s="2">
        <v>11846200</v>
      </c>
    </row>
    <row r="5101" spans="1:32">
      <c r="A5101" t="s">
        <v>6597</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6598</v>
      </c>
      <c r="B5102" t="s">
        <v>19</v>
      </c>
      <c r="C5102" s="2">
        <v>174017000000000</v>
      </c>
      <c r="D5102" s="2">
        <v>183160000000000</v>
      </c>
      <c r="E5102" s="2">
        <v>182406000000000</v>
      </c>
      <c r="F5102" s="2">
        <v>185462000000000</v>
      </c>
      <c r="G5102" s="2">
        <v>183794000000000</v>
      </c>
      <c r="H5102" s="2">
        <v>185805000000000</v>
      </c>
      <c r="I5102" s="2">
        <v>186747000000000</v>
      </c>
      <c r="J5102" s="2">
        <v>188936000000000</v>
      </c>
      <c r="K5102" s="2">
        <v>189987000000000</v>
      </c>
      <c r="L5102" s="2">
        <v>190962000000000</v>
      </c>
      <c r="M5102" s="2">
        <v>191936000000000</v>
      </c>
      <c r="N5102" s="2">
        <v>193563000000000</v>
      </c>
      <c r="O5102" s="2">
        <v>194927000000000</v>
      </c>
      <c r="P5102" s="2">
        <v>196594000000000</v>
      </c>
      <c r="Q5102" s="2">
        <v>197739000000000</v>
      </c>
      <c r="R5102" s="2">
        <v>199836000000000</v>
      </c>
      <c r="S5102" s="2">
        <v>201036000000000</v>
      </c>
      <c r="T5102" s="2">
        <v>201769000000000</v>
      </c>
      <c r="U5102" s="2">
        <v>203324000000000</v>
      </c>
      <c r="V5102" s="2">
        <v>203244000000000</v>
      </c>
      <c r="W5102" s="2">
        <v>203723000000000</v>
      </c>
      <c r="X5102" s="2">
        <v>204966000000000</v>
      </c>
      <c r="Y5102" s="2">
        <v>206239000000000</v>
      </c>
      <c r="Z5102" s="2">
        <v>207853000000000</v>
      </c>
      <c r="AA5102" s="2">
        <v>208541000000000</v>
      </c>
      <c r="AB5102" s="2">
        <v>209189000000000</v>
      </c>
      <c r="AC5102" s="2">
        <v>209186000000000</v>
      </c>
      <c r="AD5102" s="2">
        <v>211004000000000</v>
      </c>
      <c r="AE5102" s="2">
        <v>212149000000000</v>
      </c>
      <c r="AF5102" s="2">
        <v>212846000000000</v>
      </c>
    </row>
    <row r="5103" spans="1:32">
      <c r="A5103" t="s">
        <v>6599</v>
      </c>
      <c r="B5103" t="s">
        <v>19</v>
      </c>
      <c r="C5103" s="2">
        <v>2730120000000</v>
      </c>
      <c r="D5103" s="2">
        <v>2731080000000</v>
      </c>
      <c r="E5103" s="2">
        <v>2731140000000</v>
      </c>
      <c r="F5103" s="2">
        <v>2658040000000</v>
      </c>
      <c r="G5103" s="2">
        <v>2907070000000</v>
      </c>
      <c r="H5103" s="2">
        <v>2826220000000</v>
      </c>
      <c r="I5103" s="2">
        <v>2870200000000</v>
      </c>
      <c r="J5103" s="2">
        <v>2943350000000</v>
      </c>
      <c r="K5103" s="2">
        <v>2989350000000</v>
      </c>
      <c r="L5103" s="2">
        <v>3052390000000</v>
      </c>
      <c r="M5103" s="2">
        <v>3095430000000</v>
      </c>
      <c r="N5103" s="2">
        <v>3140580000000</v>
      </c>
      <c r="O5103" s="2">
        <v>3167690000000</v>
      </c>
      <c r="P5103" s="2">
        <v>3200800000000</v>
      </c>
      <c r="Q5103" s="2">
        <v>3241860000000</v>
      </c>
      <c r="R5103" s="2">
        <v>3279030000000</v>
      </c>
      <c r="S5103" s="2">
        <v>3313140000000</v>
      </c>
      <c r="T5103" s="2">
        <v>3321200000000</v>
      </c>
      <c r="U5103" s="2">
        <v>3336320000000</v>
      </c>
      <c r="V5103" s="2">
        <v>3363320000000</v>
      </c>
      <c r="W5103" s="2">
        <v>3364330000000</v>
      </c>
      <c r="X5103" s="2">
        <v>3386430000000</v>
      </c>
      <c r="Y5103" s="2">
        <v>3404540000000</v>
      </c>
      <c r="Z5103" s="2">
        <v>3420690000000</v>
      </c>
      <c r="AA5103" s="2">
        <v>3433740000000</v>
      </c>
      <c r="AB5103" s="2">
        <v>3448800000000</v>
      </c>
      <c r="AC5103" s="2">
        <v>3455810000000</v>
      </c>
      <c r="AD5103" s="2">
        <v>3451980000000</v>
      </c>
      <c r="AE5103" s="2">
        <v>3465080000000</v>
      </c>
      <c r="AF5103" s="2">
        <v>3482130000000</v>
      </c>
    </row>
    <row r="5104" spans="1:32">
      <c r="A5104" t="s">
        <v>6600</v>
      </c>
      <c r="B5104" t="s">
        <v>19</v>
      </c>
      <c r="C5104" s="2">
        <v>747590000000</v>
      </c>
      <c r="D5104" s="2">
        <v>752946000000</v>
      </c>
      <c r="E5104" s="2">
        <v>753347000000</v>
      </c>
      <c r="F5104" s="2">
        <v>734683000000</v>
      </c>
      <c r="G5104" s="2">
        <v>796638000000</v>
      </c>
      <c r="H5104" s="2">
        <v>777507000000</v>
      </c>
      <c r="I5104" s="2">
        <v>788270000000</v>
      </c>
      <c r="J5104" s="2">
        <v>807332000000</v>
      </c>
      <c r="K5104" s="2">
        <v>818620000000</v>
      </c>
      <c r="L5104" s="2">
        <v>834541000000</v>
      </c>
      <c r="M5104" s="2">
        <v>845460000000</v>
      </c>
      <c r="N5104" s="2">
        <v>857294000000</v>
      </c>
      <c r="O5104" s="2">
        <v>864809000000</v>
      </c>
      <c r="P5104" s="2">
        <v>873518000000</v>
      </c>
      <c r="Q5104" s="2">
        <v>884202000000</v>
      </c>
      <c r="R5104" s="2">
        <v>894030000000</v>
      </c>
      <c r="S5104" s="2">
        <v>903172000000</v>
      </c>
      <c r="T5104" s="2">
        <v>905588000000</v>
      </c>
      <c r="U5104" s="2">
        <v>909860000000</v>
      </c>
      <c r="V5104" s="2">
        <v>916522000000</v>
      </c>
      <c r="W5104" s="2">
        <v>916913000000</v>
      </c>
      <c r="X5104" s="2">
        <v>922887000000</v>
      </c>
      <c r="Y5104" s="2">
        <v>928097000000</v>
      </c>
      <c r="Z5104" s="2">
        <v>932732000000</v>
      </c>
      <c r="AA5104" s="2">
        <v>936415000000</v>
      </c>
      <c r="AB5104" s="2">
        <v>940335000000</v>
      </c>
      <c r="AC5104" s="2">
        <v>942093000000</v>
      </c>
      <c r="AD5104" s="2">
        <v>942053000000</v>
      </c>
      <c r="AE5104" s="2">
        <v>945969000000</v>
      </c>
      <c r="AF5104" s="2">
        <v>950360000000</v>
      </c>
    </row>
    <row r="5105" spans="1:32">
      <c r="A5105" t="s">
        <v>6601</v>
      </c>
      <c r="B5105" t="s">
        <v>19</v>
      </c>
      <c r="C5105" s="2">
        <v>736668000000</v>
      </c>
      <c r="D5105" s="2">
        <v>745625000000</v>
      </c>
      <c r="E5105" s="2">
        <v>746162000000</v>
      </c>
      <c r="F5105" s="2">
        <v>728791000000</v>
      </c>
      <c r="G5105" s="2">
        <v>785233000000</v>
      </c>
      <c r="H5105" s="2">
        <v>768475000000</v>
      </c>
      <c r="I5105" s="2">
        <v>778136000000</v>
      </c>
      <c r="J5105" s="2">
        <v>796069000000</v>
      </c>
      <c r="K5105" s="2">
        <v>806342000000</v>
      </c>
      <c r="L5105" s="2">
        <v>821006000000</v>
      </c>
      <c r="M5105" s="2">
        <v>831164000000</v>
      </c>
      <c r="N5105" s="2">
        <v>842553000000</v>
      </c>
      <c r="O5105" s="2">
        <v>849777000000</v>
      </c>
      <c r="P5105" s="2">
        <v>858192000000</v>
      </c>
      <c r="Q5105" s="2">
        <v>868132000000</v>
      </c>
      <c r="R5105" s="2">
        <v>877883000000</v>
      </c>
      <c r="S5105" s="2">
        <v>886754000000</v>
      </c>
      <c r="T5105" s="2">
        <v>889079000000</v>
      </c>
      <c r="U5105" s="2">
        <v>893502000000</v>
      </c>
      <c r="V5105" s="2">
        <v>899536000000</v>
      </c>
      <c r="W5105" s="2">
        <v>899987000000</v>
      </c>
      <c r="X5105" s="2">
        <v>905846000000</v>
      </c>
      <c r="Y5105" s="2">
        <v>911066000000</v>
      </c>
      <c r="Z5105" s="2">
        <v>915962000000</v>
      </c>
      <c r="AA5105" s="2">
        <v>919433000000</v>
      </c>
      <c r="AB5105" s="2">
        <v>923270000000</v>
      </c>
      <c r="AC5105" s="2">
        <v>924865000000</v>
      </c>
      <c r="AD5105" s="2">
        <v>925570000000</v>
      </c>
      <c r="AE5105" s="2">
        <v>929532000000</v>
      </c>
      <c r="AF5105" s="2">
        <v>933818000000</v>
      </c>
    </row>
    <row r="5106" spans="1:32">
      <c r="A5106" t="s">
        <v>6602</v>
      </c>
      <c r="B5106" t="s">
        <v>19</v>
      </c>
      <c r="C5106" s="2">
        <v>18384300000</v>
      </c>
      <c r="D5106" s="2">
        <v>18754200000</v>
      </c>
      <c r="E5106" s="2">
        <v>18800200000</v>
      </c>
      <c r="F5106" s="2">
        <v>18408900000</v>
      </c>
      <c r="G5106" s="2">
        <v>19601000000</v>
      </c>
      <c r="H5106" s="2">
        <v>19284300000</v>
      </c>
      <c r="I5106" s="2">
        <v>19483300000</v>
      </c>
      <c r="J5106" s="2">
        <v>19882500000</v>
      </c>
      <c r="K5106" s="2">
        <v>20098900000</v>
      </c>
      <c r="L5106" s="2">
        <v>20413800000</v>
      </c>
      <c r="M5106" s="2">
        <v>20628000000</v>
      </c>
      <c r="N5106" s="2">
        <v>20896600000</v>
      </c>
      <c r="O5106" s="2">
        <v>21082000000</v>
      </c>
      <c r="P5106" s="2">
        <v>21275100000</v>
      </c>
      <c r="Q5106" s="2">
        <v>21501400000</v>
      </c>
      <c r="R5106" s="2">
        <v>21735000000</v>
      </c>
      <c r="S5106" s="2">
        <v>21939600000</v>
      </c>
      <c r="T5106" s="2">
        <v>22000400000</v>
      </c>
      <c r="U5106" s="2">
        <v>22116400000</v>
      </c>
      <c r="V5106" s="2">
        <v>22241500000</v>
      </c>
      <c r="W5106" s="2">
        <v>22245900000</v>
      </c>
      <c r="X5106" s="2">
        <v>22384600000</v>
      </c>
      <c r="Y5106" s="2">
        <v>22517300000</v>
      </c>
      <c r="Z5106" s="2">
        <v>22645000000</v>
      </c>
      <c r="AA5106" s="2">
        <v>22732500000</v>
      </c>
      <c r="AB5106" s="2">
        <v>22824700000</v>
      </c>
      <c r="AC5106" s="2">
        <v>22856300000</v>
      </c>
      <c r="AD5106" s="2">
        <v>22901900000</v>
      </c>
      <c r="AE5106" s="2">
        <v>23008600000</v>
      </c>
      <c r="AF5106" s="2">
        <v>23099900000</v>
      </c>
    </row>
    <row r="5107" spans="1:32">
      <c r="A5107" t="s">
        <v>6603</v>
      </c>
      <c r="B5107" t="s">
        <v>19</v>
      </c>
      <c r="C5107" s="2">
        <v>17603100000</v>
      </c>
      <c r="D5107" s="2">
        <v>17949900000</v>
      </c>
      <c r="E5107" s="2">
        <v>17991500000</v>
      </c>
      <c r="F5107" s="2">
        <v>17612900000</v>
      </c>
      <c r="G5107" s="2">
        <v>18774100000</v>
      </c>
      <c r="H5107" s="2">
        <v>18463200000</v>
      </c>
      <c r="I5107" s="2">
        <v>18652900000</v>
      </c>
      <c r="J5107" s="2">
        <v>19038400000</v>
      </c>
      <c r="K5107" s="2">
        <v>19245200000</v>
      </c>
      <c r="L5107" s="2">
        <v>19549200000</v>
      </c>
      <c r="M5107" s="2">
        <v>19762600000</v>
      </c>
      <c r="N5107" s="2">
        <v>20017400000</v>
      </c>
      <c r="O5107" s="2">
        <v>20189700000</v>
      </c>
      <c r="P5107" s="2">
        <v>20380000000</v>
      </c>
      <c r="Q5107" s="2">
        <v>20594700000</v>
      </c>
      <c r="R5107" s="2">
        <v>20824300000</v>
      </c>
      <c r="S5107" s="2">
        <v>21016200000</v>
      </c>
      <c r="T5107" s="2">
        <v>21075700000</v>
      </c>
      <c r="U5107" s="2">
        <v>21188900000</v>
      </c>
      <c r="V5107" s="2">
        <v>21304500000</v>
      </c>
      <c r="W5107" s="2">
        <v>21318800000</v>
      </c>
      <c r="X5107" s="2">
        <v>21455100000</v>
      </c>
      <c r="Y5107" s="2">
        <v>21575100000</v>
      </c>
      <c r="Z5107" s="2">
        <v>21699200000</v>
      </c>
      <c r="AA5107" s="2">
        <v>21785800000</v>
      </c>
      <c r="AB5107" s="2">
        <v>21866600000</v>
      </c>
      <c r="AC5107" s="2">
        <v>21898400000</v>
      </c>
      <c r="AD5107" s="2">
        <v>21939900000</v>
      </c>
      <c r="AE5107" s="2">
        <v>22044200000</v>
      </c>
      <c r="AF5107" s="2">
        <v>22134100000</v>
      </c>
    </row>
    <row r="5108" spans="1:32">
      <c r="A5108" t="s">
        <v>6604</v>
      </c>
      <c r="B5108" t="s">
        <v>19</v>
      </c>
      <c r="C5108" s="2">
        <v>168647000000</v>
      </c>
      <c r="D5108" s="2">
        <v>168861000000</v>
      </c>
      <c r="E5108" s="2">
        <v>168848000000</v>
      </c>
      <c r="F5108" s="2">
        <v>164417000000</v>
      </c>
      <c r="G5108" s="2">
        <v>179519000000</v>
      </c>
      <c r="H5108" s="2">
        <v>174653000000</v>
      </c>
      <c r="I5108" s="2">
        <v>177344000000</v>
      </c>
      <c r="J5108" s="2">
        <v>181876000000</v>
      </c>
      <c r="K5108" s="2">
        <v>184572000000</v>
      </c>
      <c r="L5108" s="2">
        <v>188479000000</v>
      </c>
      <c r="M5108" s="2">
        <v>191085000000</v>
      </c>
      <c r="N5108" s="2">
        <v>193818000000</v>
      </c>
      <c r="O5108" s="2">
        <v>195543000000</v>
      </c>
      <c r="P5108" s="2">
        <v>197567000000</v>
      </c>
      <c r="Q5108" s="2">
        <v>200081000000</v>
      </c>
      <c r="R5108" s="2">
        <v>202317000000</v>
      </c>
      <c r="S5108" s="2">
        <v>204443000000</v>
      </c>
      <c r="T5108" s="2">
        <v>204954000000</v>
      </c>
      <c r="U5108" s="2">
        <v>205880000000</v>
      </c>
      <c r="V5108" s="2">
        <v>207476000000</v>
      </c>
      <c r="W5108" s="2">
        <v>207578000000</v>
      </c>
      <c r="X5108" s="2">
        <v>208900000000</v>
      </c>
      <c r="Y5108" s="2">
        <v>210125000000</v>
      </c>
      <c r="Z5108" s="2">
        <v>211058000000</v>
      </c>
      <c r="AA5108" s="2">
        <v>211868000000</v>
      </c>
      <c r="AB5108" s="2">
        <v>212780000000</v>
      </c>
      <c r="AC5108" s="2">
        <v>213181000000</v>
      </c>
      <c r="AD5108" s="2">
        <v>213018000000</v>
      </c>
      <c r="AE5108" s="2">
        <v>213839000000</v>
      </c>
      <c r="AF5108" s="2">
        <v>214851000000</v>
      </c>
    </row>
    <row r="5109" spans="1:32">
      <c r="A5109" t="s">
        <v>6605</v>
      </c>
      <c r="B5109" t="s">
        <v>19</v>
      </c>
      <c r="C5109" s="2">
        <v>930416000</v>
      </c>
      <c r="D5109" s="2">
        <v>952290000</v>
      </c>
      <c r="E5109" s="2">
        <v>952004000</v>
      </c>
      <c r="F5109" s="2">
        <v>933202000</v>
      </c>
      <c r="G5109" s="2">
        <v>986895000</v>
      </c>
      <c r="H5109" s="2">
        <v>973116000</v>
      </c>
      <c r="I5109" s="2">
        <v>981569000</v>
      </c>
      <c r="J5109" s="2">
        <v>1000570000</v>
      </c>
      <c r="K5109" s="2">
        <v>1009870000</v>
      </c>
      <c r="L5109" s="2">
        <v>1024210000</v>
      </c>
      <c r="M5109" s="2">
        <v>1034140000</v>
      </c>
      <c r="N5109" s="2">
        <v>1046980000</v>
      </c>
      <c r="O5109" s="2">
        <v>1055520000</v>
      </c>
      <c r="P5109" s="2">
        <v>1064970000</v>
      </c>
      <c r="Q5109" s="2">
        <v>1075390000</v>
      </c>
      <c r="R5109" s="2">
        <v>1086900000</v>
      </c>
      <c r="S5109" s="2">
        <v>1096810000</v>
      </c>
      <c r="T5109" s="2">
        <v>1099720000</v>
      </c>
      <c r="U5109" s="2">
        <v>1105510000</v>
      </c>
      <c r="V5109" s="2">
        <v>1111030000</v>
      </c>
      <c r="W5109" s="2">
        <v>1111420000</v>
      </c>
      <c r="X5109" s="2">
        <v>1118360000</v>
      </c>
      <c r="Y5109" s="2">
        <v>1124780000</v>
      </c>
      <c r="Z5109" s="2">
        <v>1131610000</v>
      </c>
      <c r="AA5109" s="2">
        <v>1135370000</v>
      </c>
      <c r="AB5109" s="2">
        <v>1139880000</v>
      </c>
      <c r="AC5109" s="2">
        <v>1141400000</v>
      </c>
      <c r="AD5109" s="2">
        <v>1144350000</v>
      </c>
      <c r="AE5109" s="2">
        <v>1149440000</v>
      </c>
      <c r="AF5109" s="2">
        <v>1154290000</v>
      </c>
    </row>
    <row r="5110" spans="1:32">
      <c r="A5110" t="s">
        <v>6606</v>
      </c>
      <c r="B5110" t="s">
        <v>19</v>
      </c>
      <c r="C5110" s="2">
        <v>6704620000</v>
      </c>
      <c r="D5110" s="2">
        <v>6861600000</v>
      </c>
      <c r="E5110" s="2">
        <v>6881010000</v>
      </c>
      <c r="F5110" s="2">
        <v>6745560000</v>
      </c>
      <c r="G5110" s="2">
        <v>7158840000</v>
      </c>
      <c r="H5110" s="2">
        <v>7053370000</v>
      </c>
      <c r="I5110" s="2">
        <v>7120180000</v>
      </c>
      <c r="J5110" s="2">
        <v>7266550000</v>
      </c>
      <c r="K5110" s="2">
        <v>7339750000</v>
      </c>
      <c r="L5110" s="2">
        <v>7450260000</v>
      </c>
      <c r="M5110" s="2">
        <v>7527620000</v>
      </c>
      <c r="N5110" s="2">
        <v>7624440000</v>
      </c>
      <c r="O5110" s="2">
        <v>7689240000</v>
      </c>
      <c r="P5110" s="2">
        <v>7760470000</v>
      </c>
      <c r="Q5110" s="2">
        <v>7839730000</v>
      </c>
      <c r="R5110" s="2">
        <v>7925830000</v>
      </c>
      <c r="S5110" s="2">
        <v>8001760000</v>
      </c>
      <c r="T5110" s="2">
        <v>8023860000</v>
      </c>
      <c r="U5110" s="2">
        <v>8067470000</v>
      </c>
      <c r="V5110" s="2">
        <v>8109860000</v>
      </c>
      <c r="W5110" s="2">
        <v>8114100000</v>
      </c>
      <c r="X5110" s="2">
        <v>8166730000</v>
      </c>
      <c r="Y5110" s="2">
        <v>8214770000</v>
      </c>
      <c r="Z5110" s="2">
        <v>8265240000</v>
      </c>
      <c r="AA5110" s="2">
        <v>8295070000</v>
      </c>
      <c r="AB5110" s="2">
        <v>8328500000</v>
      </c>
      <c r="AC5110" s="2">
        <v>8340660000</v>
      </c>
      <c r="AD5110" s="2">
        <v>8361640000</v>
      </c>
      <c r="AE5110" s="2">
        <v>8400040000</v>
      </c>
      <c r="AF5110" s="2">
        <v>8435880000</v>
      </c>
    </row>
    <row r="5111" spans="1:32">
      <c r="A5111" t="s">
        <v>6607</v>
      </c>
      <c r="B5111" t="s">
        <v>19</v>
      </c>
      <c r="C5111" s="2">
        <v>5816860000000</v>
      </c>
      <c r="D5111" s="2">
        <v>5817050000000</v>
      </c>
      <c r="E5111" s="2">
        <v>5439050000000</v>
      </c>
      <c r="F5111" s="2">
        <v>5984020000000</v>
      </c>
      <c r="G5111" s="2">
        <v>5628020000000</v>
      </c>
      <c r="H5111" s="2">
        <v>5526050000000</v>
      </c>
      <c r="I5111" s="2">
        <v>5519050000000</v>
      </c>
      <c r="J5111" s="2">
        <v>2436080000000</v>
      </c>
      <c r="K5111" s="2">
        <v>2244070000000</v>
      </c>
      <c r="L5111" s="2">
        <v>2336080000000</v>
      </c>
      <c r="M5111" s="2">
        <v>2431090000000</v>
      </c>
      <c r="N5111" s="2">
        <v>2491120000000</v>
      </c>
      <c r="O5111" s="2">
        <v>2560140000000</v>
      </c>
      <c r="P5111" s="2">
        <v>2649160000000</v>
      </c>
      <c r="Q5111" s="2">
        <v>2726170000000</v>
      </c>
      <c r="R5111" s="2">
        <v>2800210000000</v>
      </c>
      <c r="S5111" s="2">
        <v>2817230000000</v>
      </c>
      <c r="T5111" s="2">
        <v>2849240000000</v>
      </c>
      <c r="U5111" s="2">
        <v>2907260000000</v>
      </c>
      <c r="V5111" s="2">
        <v>2909260000000</v>
      </c>
      <c r="W5111" s="2">
        <v>2956260000000</v>
      </c>
      <c r="X5111" s="2">
        <v>2995280000000</v>
      </c>
      <c r="Y5111" s="2">
        <v>3029310000000</v>
      </c>
      <c r="Z5111" s="2">
        <v>3057340000000</v>
      </c>
      <c r="AA5111" s="2">
        <v>3089350000000</v>
      </c>
      <c r="AB5111" s="2">
        <v>3103360000000</v>
      </c>
      <c r="AC5111" s="2">
        <v>3094360000000</v>
      </c>
      <c r="AD5111" s="2">
        <v>3124390000000</v>
      </c>
      <c r="AE5111" s="2">
        <v>3159410000000</v>
      </c>
      <c r="AF5111" s="2">
        <v>3187420000000</v>
      </c>
    </row>
    <row r="5112" spans="1:32">
      <c r="A5112" t="s">
        <v>6608</v>
      </c>
      <c r="B5112" t="s">
        <v>19</v>
      </c>
      <c r="C5112" s="2">
        <v>317763000</v>
      </c>
      <c r="D5112" s="2">
        <v>332079000</v>
      </c>
      <c r="E5112" s="2">
        <v>327522000</v>
      </c>
      <c r="F5112" s="2">
        <v>327013000</v>
      </c>
      <c r="G5112" s="2">
        <v>325266000</v>
      </c>
      <c r="H5112" s="2">
        <v>328031000</v>
      </c>
      <c r="I5112" s="2">
        <v>328099000</v>
      </c>
      <c r="J5112" s="2">
        <v>330689000</v>
      </c>
      <c r="K5112" s="2">
        <v>330862000</v>
      </c>
      <c r="L5112" s="2">
        <v>331827000</v>
      </c>
      <c r="M5112" s="2">
        <v>332597000</v>
      </c>
      <c r="N5112" s="2">
        <v>335074000</v>
      </c>
      <c r="O5112" s="2">
        <v>337362000</v>
      </c>
      <c r="P5112" s="2">
        <v>339506000</v>
      </c>
      <c r="Q5112" s="2">
        <v>341026000</v>
      </c>
      <c r="R5112" s="2">
        <v>343940000</v>
      </c>
      <c r="S5112" s="2">
        <v>345730000</v>
      </c>
      <c r="T5112" s="2">
        <v>346486000</v>
      </c>
      <c r="U5112" s="2">
        <v>348644000</v>
      </c>
      <c r="V5112" s="2">
        <v>348199000</v>
      </c>
      <c r="W5112" s="2">
        <v>348519000</v>
      </c>
      <c r="X5112" s="2">
        <v>350181000</v>
      </c>
      <c r="Y5112" s="2">
        <v>352088000</v>
      </c>
      <c r="Z5112" s="2">
        <v>354590000</v>
      </c>
      <c r="AA5112" s="2">
        <v>355277000</v>
      </c>
      <c r="AB5112" s="2">
        <v>356250000</v>
      </c>
      <c r="AC5112" s="2">
        <v>355999000</v>
      </c>
      <c r="AD5112" s="2">
        <v>358696000</v>
      </c>
      <c r="AE5112" s="2">
        <v>360450000</v>
      </c>
      <c r="AF5112" s="2">
        <v>361517000</v>
      </c>
    </row>
    <row r="5113" spans="1:32">
      <c r="A5113" t="s">
        <v>6609</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6610</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6611</v>
      </c>
      <c r="B5115" t="s">
        <v>19</v>
      </c>
      <c r="C5115" s="2">
        <v>1220130000</v>
      </c>
      <c r="D5115" s="2">
        <v>1255810000</v>
      </c>
      <c r="E5115" s="2">
        <v>1207670000</v>
      </c>
      <c r="F5115" s="2">
        <v>1180560000</v>
      </c>
      <c r="G5115" s="2">
        <v>1164210000</v>
      </c>
      <c r="H5115" s="2">
        <v>1137540000</v>
      </c>
      <c r="I5115" s="2">
        <v>1109250000</v>
      </c>
      <c r="J5115" s="2">
        <v>1092890000</v>
      </c>
      <c r="K5115" s="2">
        <v>1083780000</v>
      </c>
      <c r="L5115" s="2">
        <v>1072410000</v>
      </c>
      <c r="M5115" s="2">
        <v>1060460000</v>
      </c>
      <c r="N5115" s="2">
        <v>1051860000</v>
      </c>
      <c r="O5115" s="2">
        <v>1045380000</v>
      </c>
      <c r="P5115" s="2">
        <v>1037830000</v>
      </c>
      <c r="Q5115" s="2">
        <v>1035030000</v>
      </c>
      <c r="R5115" s="2">
        <v>1034370000</v>
      </c>
      <c r="S5115" s="2">
        <v>1036350000</v>
      </c>
      <c r="T5115" s="2">
        <v>1040230000</v>
      </c>
      <c r="U5115" s="2">
        <v>1046160000</v>
      </c>
      <c r="V5115" s="2">
        <v>1051450000</v>
      </c>
      <c r="W5115" s="2">
        <v>1056830000</v>
      </c>
      <c r="X5115" s="2">
        <v>1062140000</v>
      </c>
      <c r="Y5115" s="2">
        <v>1073410000</v>
      </c>
      <c r="Z5115" s="2">
        <v>1083420000</v>
      </c>
      <c r="AA5115" s="2">
        <v>1092770000</v>
      </c>
      <c r="AB5115" s="2">
        <v>1100740000</v>
      </c>
      <c r="AC5115" s="2">
        <v>1104060000</v>
      </c>
      <c r="AD5115" s="2">
        <v>1104720000</v>
      </c>
      <c r="AE5115" s="2">
        <v>1108040000</v>
      </c>
      <c r="AF5115" s="2">
        <v>1116610000</v>
      </c>
    </row>
    <row r="5116" spans="1:32">
      <c r="A5116" t="s">
        <v>6612</v>
      </c>
      <c r="B5116" t="s">
        <v>19</v>
      </c>
      <c r="C5116" s="2">
        <v>6936390000</v>
      </c>
      <c r="D5116" s="2">
        <v>7140310000</v>
      </c>
      <c r="E5116" s="2">
        <v>6853330000</v>
      </c>
      <c r="F5116" s="2">
        <v>6707610000</v>
      </c>
      <c r="G5116" s="2">
        <v>6621110000</v>
      </c>
      <c r="H5116" s="2">
        <v>6476830000</v>
      </c>
      <c r="I5116" s="2">
        <v>6323100000</v>
      </c>
      <c r="J5116" s="2">
        <v>6235170000</v>
      </c>
      <c r="K5116" s="2">
        <v>6187070000</v>
      </c>
      <c r="L5116" s="2">
        <v>6126100000</v>
      </c>
      <c r="M5116" s="2">
        <v>6061490000</v>
      </c>
      <c r="N5116" s="2">
        <v>6014960000</v>
      </c>
      <c r="O5116" s="2">
        <v>5980170000</v>
      </c>
      <c r="P5116" s="2">
        <v>5938880000</v>
      </c>
      <c r="Q5116" s="2">
        <v>5923580000</v>
      </c>
      <c r="R5116" s="2">
        <v>5919850000</v>
      </c>
      <c r="S5116" s="2">
        <v>5930730000</v>
      </c>
      <c r="T5116" s="2">
        <v>5952230000</v>
      </c>
      <c r="U5116" s="2">
        <v>5985120000</v>
      </c>
      <c r="V5116" s="2">
        <v>6014450000</v>
      </c>
      <c r="W5116" s="2">
        <v>6044250000</v>
      </c>
      <c r="X5116" s="2">
        <v>6073750000</v>
      </c>
      <c r="Y5116" s="2">
        <v>6136330000</v>
      </c>
      <c r="Z5116" s="2">
        <v>6191860000</v>
      </c>
      <c r="AA5116" s="2">
        <v>6243750000</v>
      </c>
      <c r="AB5116" s="2">
        <v>6287980000</v>
      </c>
      <c r="AC5116" s="2">
        <v>6306290000</v>
      </c>
      <c r="AD5116" s="2">
        <v>6309900000</v>
      </c>
      <c r="AE5116" s="2">
        <v>6328270000</v>
      </c>
      <c r="AF5116" s="2">
        <v>6375800000</v>
      </c>
    </row>
    <row r="5117" spans="1:32">
      <c r="A5117" t="s">
        <v>6613</v>
      </c>
      <c r="B5117" t="s">
        <v>19</v>
      </c>
      <c r="C5117" s="2">
        <v>12807600000</v>
      </c>
      <c r="D5117" s="2">
        <v>13160200000</v>
      </c>
      <c r="E5117" s="2">
        <v>12690300000</v>
      </c>
      <c r="F5117" s="2">
        <v>12410500000</v>
      </c>
      <c r="G5117" s="2">
        <v>12240400000</v>
      </c>
      <c r="H5117" s="2">
        <v>11969200000</v>
      </c>
      <c r="I5117" s="2">
        <v>11682300000</v>
      </c>
      <c r="J5117" s="2">
        <v>11516300000</v>
      </c>
      <c r="K5117" s="2">
        <v>11423000000</v>
      </c>
      <c r="L5117" s="2">
        <v>11308000000</v>
      </c>
      <c r="M5117" s="2">
        <v>11186500000</v>
      </c>
      <c r="N5117" s="2">
        <v>11098000000</v>
      </c>
      <c r="O5117" s="2">
        <v>11031900000</v>
      </c>
      <c r="P5117" s="2">
        <v>10954800000</v>
      </c>
      <c r="Q5117" s="2">
        <v>10925900000</v>
      </c>
      <c r="R5117" s="2">
        <v>10919000000</v>
      </c>
      <c r="S5117" s="2">
        <v>10938900000</v>
      </c>
      <c r="T5117" s="2">
        <v>10977900000</v>
      </c>
      <c r="U5117" s="2">
        <v>11038300000</v>
      </c>
      <c r="V5117" s="2">
        <v>11092200000</v>
      </c>
      <c r="W5117" s="2">
        <v>11147600000</v>
      </c>
      <c r="X5117" s="2">
        <v>11202000000</v>
      </c>
      <c r="Y5117" s="2">
        <v>11317400000</v>
      </c>
      <c r="Z5117" s="2">
        <v>11420200000</v>
      </c>
      <c r="AA5117" s="2">
        <v>11516300000</v>
      </c>
      <c r="AB5117" s="2">
        <v>11597900000</v>
      </c>
      <c r="AC5117" s="2">
        <v>11631600000</v>
      </c>
      <c r="AD5117" s="2">
        <v>11638200000</v>
      </c>
      <c r="AE5117" s="2">
        <v>11672000000</v>
      </c>
      <c r="AF5117" s="2">
        <v>11759300000</v>
      </c>
    </row>
    <row r="5118" spans="1:32">
      <c r="A5118" t="s">
        <v>6614</v>
      </c>
      <c r="B5118" t="s">
        <v>19</v>
      </c>
      <c r="C5118" s="2">
        <v>820460000</v>
      </c>
      <c r="D5118" s="2">
        <v>840744000</v>
      </c>
      <c r="E5118" s="2">
        <v>807406000</v>
      </c>
      <c r="F5118" s="2">
        <v>795187000</v>
      </c>
      <c r="G5118" s="2">
        <v>788382000</v>
      </c>
      <c r="H5118" s="2">
        <v>776557000</v>
      </c>
      <c r="I5118" s="2">
        <v>763775000</v>
      </c>
      <c r="J5118" s="2">
        <v>756972000</v>
      </c>
      <c r="K5118" s="2">
        <v>753538000</v>
      </c>
      <c r="L5118" s="2">
        <v>748983000</v>
      </c>
      <c r="M5118" s="2">
        <v>743706000</v>
      </c>
      <c r="N5118" s="2">
        <v>739698000</v>
      </c>
      <c r="O5118" s="2">
        <v>736937000</v>
      </c>
      <c r="P5118" s="2">
        <v>733280000</v>
      </c>
      <c r="Q5118" s="2">
        <v>731842000</v>
      </c>
      <c r="R5118" s="2">
        <v>731418000</v>
      </c>
      <c r="S5118" s="2">
        <v>732382000</v>
      </c>
      <c r="T5118" s="2">
        <v>734283000</v>
      </c>
      <c r="U5118" s="2">
        <v>737405000</v>
      </c>
      <c r="V5118" s="2">
        <v>740210000</v>
      </c>
      <c r="W5118" s="2">
        <v>743164000</v>
      </c>
      <c r="X5118" s="2">
        <v>746028000</v>
      </c>
      <c r="Y5118" s="2">
        <v>752153000</v>
      </c>
      <c r="Z5118" s="2">
        <v>757610000</v>
      </c>
      <c r="AA5118" s="2">
        <v>762736000</v>
      </c>
      <c r="AB5118" s="2">
        <v>767017000</v>
      </c>
      <c r="AC5118" s="2">
        <v>768704000</v>
      </c>
      <c r="AD5118" s="2">
        <v>768958000</v>
      </c>
      <c r="AE5118" s="2">
        <v>770707000</v>
      </c>
      <c r="AF5118" s="2">
        <v>775201000</v>
      </c>
    </row>
    <row r="5119" spans="1:32">
      <c r="A5119" t="s">
        <v>6615</v>
      </c>
      <c r="B5119" t="s">
        <v>19</v>
      </c>
      <c r="C5119" s="2">
        <v>588571000</v>
      </c>
      <c r="D5119" s="2">
        <v>603366000</v>
      </c>
      <c r="E5119" s="2">
        <v>583891000</v>
      </c>
      <c r="F5119" s="2">
        <v>571456000</v>
      </c>
      <c r="G5119" s="2">
        <v>563821000</v>
      </c>
      <c r="H5119" s="2">
        <v>552006000</v>
      </c>
      <c r="I5119" s="2">
        <v>539560000</v>
      </c>
      <c r="J5119" s="2">
        <v>532368000</v>
      </c>
      <c r="K5119" s="2">
        <v>528280000</v>
      </c>
      <c r="L5119" s="2">
        <v>523333000</v>
      </c>
      <c r="M5119" s="2">
        <v>518041000</v>
      </c>
      <c r="N5119" s="2">
        <v>514116000</v>
      </c>
      <c r="O5119" s="2">
        <v>511227000</v>
      </c>
      <c r="P5119" s="2">
        <v>507846000</v>
      </c>
      <c r="Q5119" s="2">
        <v>506556000</v>
      </c>
      <c r="R5119" s="2">
        <v>506240000</v>
      </c>
      <c r="S5119" s="2">
        <v>507095000</v>
      </c>
      <c r="T5119" s="2">
        <v>508764000</v>
      </c>
      <c r="U5119" s="2">
        <v>511409000</v>
      </c>
      <c r="V5119" s="2">
        <v>513778000</v>
      </c>
      <c r="W5119" s="2">
        <v>516244000</v>
      </c>
      <c r="X5119" s="2">
        <v>518648000</v>
      </c>
      <c r="Y5119" s="2">
        <v>523747000</v>
      </c>
      <c r="Z5119" s="2">
        <v>528303000</v>
      </c>
      <c r="AA5119" s="2">
        <v>532571000</v>
      </c>
      <c r="AB5119" s="2">
        <v>536173000</v>
      </c>
      <c r="AC5119" s="2">
        <v>537640000</v>
      </c>
      <c r="AD5119" s="2">
        <v>537914000</v>
      </c>
      <c r="AE5119" s="2">
        <v>539400000</v>
      </c>
      <c r="AF5119" s="2">
        <v>543220000</v>
      </c>
    </row>
    <row r="5120" spans="1:32">
      <c r="A5120" t="s">
        <v>6616</v>
      </c>
      <c r="B5120" t="s">
        <v>19</v>
      </c>
      <c r="C5120" s="2">
        <v>2635360000</v>
      </c>
      <c r="D5120" s="2">
        <v>2694100000</v>
      </c>
      <c r="E5120" s="2">
        <v>2553090000</v>
      </c>
      <c r="F5120" s="2">
        <v>2548370000</v>
      </c>
      <c r="G5120" s="2">
        <v>2552010000</v>
      </c>
      <c r="H5120" s="2">
        <v>2546190000</v>
      </c>
      <c r="I5120" s="2">
        <v>2537040000</v>
      </c>
      <c r="J5120" s="2">
        <v>2537450000</v>
      </c>
      <c r="K5120" s="2">
        <v>2541750000</v>
      </c>
      <c r="L5120" s="2">
        <v>2543340000</v>
      </c>
      <c r="M5120" s="2">
        <v>2540920000</v>
      </c>
      <c r="N5120" s="2">
        <v>2538000000</v>
      </c>
      <c r="O5120" s="2">
        <v>2537800000</v>
      </c>
      <c r="P5120" s="2">
        <v>2533410000</v>
      </c>
      <c r="Q5120" s="2">
        <v>2531240000</v>
      </c>
      <c r="R5120" s="2">
        <v>2529990000</v>
      </c>
      <c r="S5120" s="2">
        <v>2531430000</v>
      </c>
      <c r="T5120" s="2">
        <v>2534410000</v>
      </c>
      <c r="U5120" s="2">
        <v>2540370000</v>
      </c>
      <c r="V5120" s="2">
        <v>2545810000</v>
      </c>
      <c r="W5120" s="2">
        <v>2551920000</v>
      </c>
      <c r="X5120" s="2">
        <v>2557660000</v>
      </c>
      <c r="Y5120" s="2">
        <v>2570330000</v>
      </c>
      <c r="Z5120" s="2">
        <v>2581550000</v>
      </c>
      <c r="AA5120" s="2">
        <v>2592210000</v>
      </c>
      <c r="AB5120" s="2">
        <v>2600710000</v>
      </c>
      <c r="AC5120" s="2">
        <v>2603560000</v>
      </c>
      <c r="AD5120" s="2">
        <v>2603460000</v>
      </c>
      <c r="AE5120" s="2">
        <v>2606770000</v>
      </c>
      <c r="AF5120" s="2">
        <v>2615230000</v>
      </c>
    </row>
    <row r="5121" spans="1:32">
      <c r="A5121" t="s">
        <v>6617</v>
      </c>
      <c r="B5121" t="s">
        <v>19</v>
      </c>
      <c r="C5121" s="2">
        <v>59958500</v>
      </c>
      <c r="D5121" s="2">
        <v>60932500</v>
      </c>
      <c r="E5121" s="2">
        <v>60812000</v>
      </c>
      <c r="F5121" s="2">
        <v>58911500</v>
      </c>
      <c r="G5121" s="2">
        <v>57602700</v>
      </c>
      <c r="H5121" s="2">
        <v>55935600</v>
      </c>
      <c r="I5121" s="2">
        <v>54253300</v>
      </c>
      <c r="J5121" s="2">
        <v>53192500</v>
      </c>
      <c r="K5121" s="2">
        <v>52501200</v>
      </c>
      <c r="L5121" s="2">
        <v>51766400</v>
      </c>
      <c r="M5121" s="2">
        <v>51016900</v>
      </c>
      <c r="N5121" s="2">
        <v>50445900</v>
      </c>
      <c r="O5121" s="2">
        <v>50012800</v>
      </c>
      <c r="P5121" s="2">
        <v>49569100</v>
      </c>
      <c r="Q5121" s="2">
        <v>49396000</v>
      </c>
      <c r="R5121" s="2">
        <v>49361800</v>
      </c>
      <c r="S5121" s="2">
        <v>49461300</v>
      </c>
      <c r="T5121" s="2">
        <v>49647000</v>
      </c>
      <c r="U5121" s="2">
        <v>49951000</v>
      </c>
      <c r="V5121" s="2">
        <v>50225200</v>
      </c>
      <c r="W5121" s="2">
        <v>50520400</v>
      </c>
      <c r="X5121" s="2">
        <v>50801600</v>
      </c>
      <c r="Y5121" s="2">
        <v>51391600</v>
      </c>
      <c r="Z5121" s="2">
        <v>51928000</v>
      </c>
      <c r="AA5121" s="2">
        <v>52431200</v>
      </c>
      <c r="AB5121" s="2">
        <v>52852900</v>
      </c>
      <c r="AC5121" s="2">
        <v>53026000</v>
      </c>
      <c r="AD5121" s="2">
        <v>53061700</v>
      </c>
      <c r="AE5121" s="2">
        <v>53235500</v>
      </c>
      <c r="AF5121" s="2">
        <v>53676300</v>
      </c>
    </row>
    <row r="5122" spans="1:32">
      <c r="A5122" t="s">
        <v>6618</v>
      </c>
      <c r="B5122" t="s">
        <v>19</v>
      </c>
      <c r="C5122" s="2">
        <v>196636000</v>
      </c>
      <c r="D5122" s="2">
        <v>202385000</v>
      </c>
      <c r="E5122" s="2">
        <v>194599000</v>
      </c>
      <c r="F5122" s="2">
        <v>190252000</v>
      </c>
      <c r="G5122" s="2">
        <v>187634000</v>
      </c>
      <c r="H5122" s="2">
        <v>183356000</v>
      </c>
      <c r="I5122" s="2">
        <v>178818000</v>
      </c>
      <c r="J5122" s="2">
        <v>176195000</v>
      </c>
      <c r="K5122" s="2">
        <v>174736000</v>
      </c>
      <c r="L5122" s="2">
        <v>172914000</v>
      </c>
      <c r="M5122" s="2">
        <v>170998000</v>
      </c>
      <c r="N5122" s="2">
        <v>169618000</v>
      </c>
      <c r="O5122" s="2">
        <v>168580000</v>
      </c>
      <c r="P5122" s="2">
        <v>167367000</v>
      </c>
      <c r="Q5122" s="2">
        <v>166918000</v>
      </c>
      <c r="R5122" s="2">
        <v>166812000</v>
      </c>
      <c r="S5122" s="2">
        <v>167128000</v>
      </c>
      <c r="T5122" s="2">
        <v>167753000</v>
      </c>
      <c r="U5122" s="2">
        <v>168706000</v>
      </c>
      <c r="V5122" s="2">
        <v>169557000</v>
      </c>
      <c r="W5122" s="2">
        <v>170420000</v>
      </c>
      <c r="X5122" s="2">
        <v>171275000</v>
      </c>
      <c r="Y5122" s="2">
        <v>173087000</v>
      </c>
      <c r="Z5122" s="2">
        <v>174695000</v>
      </c>
      <c r="AA5122" s="2">
        <v>176199000</v>
      </c>
      <c r="AB5122" s="2">
        <v>177481000</v>
      </c>
      <c r="AC5122" s="2">
        <v>178013000</v>
      </c>
      <c r="AD5122" s="2">
        <v>178120000</v>
      </c>
      <c r="AE5122" s="2">
        <v>178653000</v>
      </c>
      <c r="AF5122" s="2">
        <v>180032000</v>
      </c>
    </row>
    <row r="5123" spans="1:32">
      <c r="A5123" t="s">
        <v>6619</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6620</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6621</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6622</v>
      </c>
      <c r="B5126" t="s">
        <v>19</v>
      </c>
      <c r="C5126" s="2">
        <v>64592900000000</v>
      </c>
      <c r="D5126" s="2">
        <v>64315700000000</v>
      </c>
      <c r="E5126" s="2">
        <v>62972000000000</v>
      </c>
      <c r="F5126" s="2">
        <v>63863700000000</v>
      </c>
      <c r="G5126" s="2">
        <v>64170900000000</v>
      </c>
      <c r="H5126" s="2">
        <v>64629400000000</v>
      </c>
      <c r="I5126" s="2">
        <v>64952600000000</v>
      </c>
      <c r="J5126" s="2">
        <v>64875000000000</v>
      </c>
      <c r="K5126" s="2">
        <v>64680000000000</v>
      </c>
      <c r="L5126" s="2">
        <v>64412700000000</v>
      </c>
      <c r="M5126" s="2">
        <v>64144400000000</v>
      </c>
      <c r="N5126" s="2">
        <v>63881100000000</v>
      </c>
      <c r="O5126" s="2">
        <v>63707100000000</v>
      </c>
      <c r="P5126" s="2">
        <v>63601500000000</v>
      </c>
      <c r="Q5126" s="2">
        <v>63563700000000</v>
      </c>
      <c r="R5126" s="2">
        <v>63671500000000</v>
      </c>
      <c r="S5126" s="2">
        <v>63780300000000</v>
      </c>
      <c r="T5126" s="2">
        <v>63862000000000</v>
      </c>
      <c r="U5126" s="2">
        <v>64140800000000</v>
      </c>
      <c r="V5126" s="2">
        <v>64262200000000</v>
      </c>
      <c r="W5126" s="2">
        <v>64441400000000</v>
      </c>
      <c r="X5126" s="2">
        <v>64752000000000</v>
      </c>
      <c r="Y5126" s="2">
        <v>65108500000000</v>
      </c>
      <c r="Z5126" s="2">
        <v>65476400000000</v>
      </c>
      <c r="AA5126" s="2">
        <v>65799300000000</v>
      </c>
      <c r="AB5126" s="2">
        <v>65791800000000</v>
      </c>
      <c r="AC5126" s="2">
        <v>66127200000000</v>
      </c>
      <c r="AD5126" s="2">
        <v>66490100000000</v>
      </c>
      <c r="AE5126" s="2">
        <v>66843400000000</v>
      </c>
      <c r="AF5126" s="2">
        <v>67192700000000</v>
      </c>
    </row>
    <row r="5127" spans="1:32">
      <c r="A5127" t="s">
        <v>6623</v>
      </c>
      <c r="B5127" t="s">
        <v>19</v>
      </c>
      <c r="C5127" s="2">
        <v>5355910000</v>
      </c>
      <c r="D5127" s="2">
        <v>5293340000</v>
      </c>
      <c r="E5127" s="2">
        <v>5213560000</v>
      </c>
      <c r="F5127" s="2">
        <v>5450080000</v>
      </c>
      <c r="G5127" s="2">
        <v>5453520000</v>
      </c>
      <c r="H5127" s="2">
        <v>5480370000</v>
      </c>
      <c r="I5127" s="2">
        <v>5496490000</v>
      </c>
      <c r="J5127" s="2">
        <v>5471190000</v>
      </c>
      <c r="K5127" s="2">
        <v>5435730000</v>
      </c>
      <c r="L5127" s="2">
        <v>5395250000</v>
      </c>
      <c r="M5127" s="2">
        <v>5357470000</v>
      </c>
      <c r="N5127" s="2">
        <v>5320140000</v>
      </c>
      <c r="O5127" s="2">
        <v>5292960000</v>
      </c>
      <c r="P5127" s="2">
        <v>5276080000</v>
      </c>
      <c r="Q5127" s="2">
        <v>5268420000</v>
      </c>
      <c r="R5127" s="2">
        <v>5277860000</v>
      </c>
      <c r="S5127" s="2">
        <v>5285930000</v>
      </c>
      <c r="T5127" s="2">
        <v>5291310000</v>
      </c>
      <c r="U5127" s="2">
        <v>5318150000</v>
      </c>
      <c r="V5127" s="2">
        <v>5328120000</v>
      </c>
      <c r="W5127" s="2">
        <v>5344450000</v>
      </c>
      <c r="X5127" s="2">
        <v>5374230000</v>
      </c>
      <c r="Y5127" s="2">
        <v>5409850000</v>
      </c>
      <c r="Z5127" s="2">
        <v>5446640000</v>
      </c>
      <c r="AA5127" s="2">
        <v>5477780000</v>
      </c>
      <c r="AB5127" s="2">
        <v>5473990000</v>
      </c>
      <c r="AC5127" s="2">
        <v>5507910000</v>
      </c>
      <c r="AD5127" s="2">
        <v>5544020000</v>
      </c>
      <c r="AE5127" s="2">
        <v>5579510000</v>
      </c>
      <c r="AF5127" s="2">
        <v>5615000000</v>
      </c>
    </row>
    <row r="5128" spans="1:32">
      <c r="A5128" t="s">
        <v>6624</v>
      </c>
      <c r="B5128" t="s">
        <v>19</v>
      </c>
      <c r="C5128" s="2">
        <v>38610500000</v>
      </c>
      <c r="D5128" s="2">
        <v>38329900000</v>
      </c>
      <c r="E5128" s="2">
        <v>38230000000</v>
      </c>
      <c r="F5128" s="2">
        <v>41316500000</v>
      </c>
      <c r="G5128" s="2">
        <v>41174300000</v>
      </c>
      <c r="H5128" s="2">
        <v>41226800000</v>
      </c>
      <c r="I5128" s="2">
        <v>41349900000</v>
      </c>
      <c r="J5128" s="2">
        <v>41288600000</v>
      </c>
      <c r="K5128" s="2">
        <v>41205900000</v>
      </c>
      <c r="L5128" s="2">
        <v>41092700000</v>
      </c>
      <c r="M5128" s="2">
        <v>41010900000</v>
      </c>
      <c r="N5128" s="2">
        <v>40921700000</v>
      </c>
      <c r="O5128" s="2">
        <v>40886400000</v>
      </c>
      <c r="P5128" s="2">
        <v>40899000000</v>
      </c>
      <c r="Q5128" s="2">
        <v>40965900000</v>
      </c>
      <c r="R5128" s="2">
        <v>41114700000</v>
      </c>
      <c r="S5128" s="2">
        <v>41258600000</v>
      </c>
      <c r="T5128" s="2">
        <v>41402300000</v>
      </c>
      <c r="U5128" s="2">
        <v>41649400000</v>
      </c>
      <c r="V5128" s="2">
        <v>41827400000</v>
      </c>
      <c r="W5128" s="2">
        <v>42036600000</v>
      </c>
      <c r="X5128" s="2">
        <v>42323000000</v>
      </c>
      <c r="Y5128" s="2">
        <v>42630800000</v>
      </c>
      <c r="Z5128" s="2">
        <v>42950800000</v>
      </c>
      <c r="AA5128" s="2">
        <v>43240700000</v>
      </c>
      <c r="AB5128" s="2">
        <v>43326300000</v>
      </c>
      <c r="AC5128" s="2">
        <v>43630300000</v>
      </c>
      <c r="AD5128" s="2">
        <v>43948300000</v>
      </c>
      <c r="AE5128" s="2">
        <v>44253300000</v>
      </c>
      <c r="AF5128" s="2">
        <v>44571700000</v>
      </c>
    </row>
    <row r="5129" spans="1:32">
      <c r="A5129" t="s">
        <v>6625</v>
      </c>
      <c r="B5129" t="s">
        <v>19</v>
      </c>
      <c r="C5129" s="2">
        <v>61090100000</v>
      </c>
      <c r="D5129" s="2">
        <v>60759100000</v>
      </c>
      <c r="E5129" s="2">
        <v>59429100000</v>
      </c>
      <c r="F5129" s="2">
        <v>61963200000</v>
      </c>
      <c r="G5129" s="2">
        <v>62074300000</v>
      </c>
      <c r="H5129" s="2">
        <v>62402400000</v>
      </c>
      <c r="I5129" s="2">
        <v>62652700000</v>
      </c>
      <c r="J5129" s="2">
        <v>62518800000</v>
      </c>
      <c r="K5129" s="2">
        <v>62283900000</v>
      </c>
      <c r="L5129" s="2">
        <v>61987400000</v>
      </c>
      <c r="M5129" s="2">
        <v>61703400000</v>
      </c>
      <c r="N5129" s="2">
        <v>61415100000</v>
      </c>
      <c r="O5129" s="2">
        <v>61222000000</v>
      </c>
      <c r="P5129" s="2">
        <v>61108700000</v>
      </c>
      <c r="Q5129" s="2">
        <v>61066500000</v>
      </c>
      <c r="R5129" s="2">
        <v>61165900000</v>
      </c>
      <c r="S5129" s="2">
        <v>61260800000</v>
      </c>
      <c r="T5129" s="2">
        <v>61333600000</v>
      </c>
      <c r="U5129" s="2">
        <v>61602200000</v>
      </c>
      <c r="V5129" s="2">
        <v>61718900000</v>
      </c>
      <c r="W5129" s="2">
        <v>61893700000</v>
      </c>
      <c r="X5129" s="2">
        <v>62201300000</v>
      </c>
      <c r="Y5129" s="2">
        <v>62553400000</v>
      </c>
      <c r="Z5129" s="2">
        <v>62917700000</v>
      </c>
      <c r="AA5129" s="2">
        <v>63237000000</v>
      </c>
      <c r="AB5129" s="2">
        <v>63221700000</v>
      </c>
      <c r="AC5129" s="2">
        <v>63559300000</v>
      </c>
      <c r="AD5129" s="2">
        <v>63924400000</v>
      </c>
      <c r="AE5129" s="2">
        <v>64275100000</v>
      </c>
      <c r="AF5129" s="2">
        <v>64628100000</v>
      </c>
    </row>
    <row r="5130" spans="1:32">
      <c r="A5130" t="s">
        <v>6626</v>
      </c>
      <c r="B5130" t="s">
        <v>19</v>
      </c>
      <c r="C5130" s="2">
        <v>10097700000</v>
      </c>
      <c r="D5130" s="2">
        <v>10142600000</v>
      </c>
      <c r="E5130" s="2">
        <v>10284000000</v>
      </c>
      <c r="F5130" s="2">
        <v>10707800000</v>
      </c>
      <c r="G5130" s="2">
        <v>10765900000</v>
      </c>
      <c r="H5130" s="2">
        <v>10860300000</v>
      </c>
      <c r="I5130" s="2">
        <v>10980400000</v>
      </c>
      <c r="J5130" s="2">
        <v>11086800000</v>
      </c>
      <c r="K5130" s="2">
        <v>11178700000</v>
      </c>
      <c r="L5130" s="2">
        <v>11263200000</v>
      </c>
      <c r="M5130" s="2">
        <v>11356500000</v>
      </c>
      <c r="N5130" s="2">
        <v>11437800000</v>
      </c>
      <c r="O5130" s="2">
        <v>11515200000</v>
      </c>
      <c r="P5130" s="2">
        <v>11588900000</v>
      </c>
      <c r="Q5130" s="2">
        <v>11667200000</v>
      </c>
      <c r="R5130" s="2">
        <v>11746600000</v>
      </c>
      <c r="S5130" s="2">
        <v>11825800000</v>
      </c>
      <c r="T5130" s="2">
        <v>11909000000</v>
      </c>
      <c r="U5130" s="2">
        <v>12001000000</v>
      </c>
      <c r="V5130" s="2">
        <v>12089900000</v>
      </c>
      <c r="W5130" s="2">
        <v>12181200000</v>
      </c>
      <c r="X5130" s="2">
        <v>12284600000</v>
      </c>
      <c r="Y5130" s="2">
        <v>12385600000</v>
      </c>
      <c r="Z5130" s="2">
        <v>12488100000</v>
      </c>
      <c r="AA5130" s="2">
        <v>12590600000</v>
      </c>
      <c r="AB5130" s="2">
        <v>12673300000</v>
      </c>
      <c r="AC5130" s="2">
        <v>12774600000</v>
      </c>
      <c r="AD5130" s="2">
        <v>12881000000</v>
      </c>
      <c r="AE5130" s="2">
        <v>12981100000</v>
      </c>
      <c r="AF5130" s="2">
        <v>13085200000</v>
      </c>
    </row>
    <row r="5131" spans="1:32">
      <c r="A5131" t="s">
        <v>6627</v>
      </c>
      <c r="B5131" t="s">
        <v>19</v>
      </c>
      <c r="C5131" s="2">
        <v>6561370000</v>
      </c>
      <c r="D5131" s="2">
        <v>6543000000</v>
      </c>
      <c r="E5131" s="2">
        <v>6818420000</v>
      </c>
      <c r="F5131" s="2">
        <v>7166400000</v>
      </c>
      <c r="G5131" s="2">
        <v>7190740000</v>
      </c>
      <c r="H5131" s="2">
        <v>7248680000</v>
      </c>
      <c r="I5131" s="2">
        <v>7328550000</v>
      </c>
      <c r="J5131" s="2">
        <v>7397130000</v>
      </c>
      <c r="K5131" s="2">
        <v>7456420000</v>
      </c>
      <c r="L5131" s="2">
        <v>7512540000</v>
      </c>
      <c r="M5131" s="2">
        <v>7579870000</v>
      </c>
      <c r="N5131" s="2">
        <v>7638550000</v>
      </c>
      <c r="O5131" s="2">
        <v>7694120000</v>
      </c>
      <c r="P5131" s="2">
        <v>7750320000</v>
      </c>
      <c r="Q5131" s="2">
        <v>7814220000</v>
      </c>
      <c r="R5131" s="2">
        <v>7882920000</v>
      </c>
      <c r="S5131" s="2">
        <v>7949760000</v>
      </c>
      <c r="T5131" s="2">
        <v>8019980000</v>
      </c>
      <c r="U5131" s="2">
        <v>8098400000</v>
      </c>
      <c r="V5131" s="2">
        <v>8173670000</v>
      </c>
      <c r="W5131" s="2">
        <v>8251160000</v>
      </c>
      <c r="X5131" s="2">
        <v>8337720000</v>
      </c>
      <c r="Y5131" s="2">
        <v>8424220000</v>
      </c>
      <c r="Z5131" s="2">
        <v>8511910000</v>
      </c>
      <c r="AA5131" s="2">
        <v>8597810000</v>
      </c>
      <c r="AB5131" s="2">
        <v>8667280000</v>
      </c>
      <c r="AC5131" s="2">
        <v>8753960000</v>
      </c>
      <c r="AD5131" s="2">
        <v>8843360000</v>
      </c>
      <c r="AE5131" s="2">
        <v>8928980000</v>
      </c>
      <c r="AF5131" s="2">
        <v>9018100000</v>
      </c>
    </row>
    <row r="5132" spans="1:32">
      <c r="A5132" t="s">
        <v>6628</v>
      </c>
      <c r="B5132" t="s">
        <v>19</v>
      </c>
      <c r="C5132" s="2">
        <v>32651000000</v>
      </c>
      <c r="D5132" s="2">
        <v>33393000000</v>
      </c>
      <c r="E5132" s="2">
        <v>31390100000</v>
      </c>
      <c r="F5132" s="2">
        <v>32832800000</v>
      </c>
      <c r="G5132" s="2">
        <v>33011800000</v>
      </c>
      <c r="H5132" s="2">
        <v>33196800000</v>
      </c>
      <c r="I5132" s="2">
        <v>33456900000</v>
      </c>
      <c r="J5132" s="2">
        <v>33720300000</v>
      </c>
      <c r="K5132" s="2">
        <v>33972100000</v>
      </c>
      <c r="L5132" s="2">
        <v>34178600000</v>
      </c>
      <c r="M5132" s="2">
        <v>34344100000</v>
      </c>
      <c r="N5132" s="2">
        <v>34489000000</v>
      </c>
      <c r="O5132" s="2">
        <v>34641000000</v>
      </c>
      <c r="P5132" s="2">
        <v>34746800000</v>
      </c>
      <c r="Q5132" s="2">
        <v>34808200000</v>
      </c>
      <c r="R5132" s="2">
        <v>34819700000</v>
      </c>
      <c r="S5132" s="2">
        <v>34856400000</v>
      </c>
      <c r="T5132" s="2">
        <v>34900400000</v>
      </c>
      <c r="U5132" s="2">
        <v>34934700000</v>
      </c>
      <c r="V5132" s="2">
        <v>34982900000</v>
      </c>
      <c r="W5132" s="2">
        <v>35029000000</v>
      </c>
      <c r="X5132" s="2">
        <v>35097200000</v>
      </c>
      <c r="Y5132" s="2">
        <v>35137500000</v>
      </c>
      <c r="Z5132" s="2">
        <v>35182000000</v>
      </c>
      <c r="AA5132" s="2">
        <v>35248300000</v>
      </c>
      <c r="AB5132" s="2">
        <v>35281700000</v>
      </c>
      <c r="AC5132" s="2">
        <v>35325500000</v>
      </c>
      <c r="AD5132" s="2">
        <v>35391200000</v>
      </c>
      <c r="AE5132" s="2">
        <v>35430800000</v>
      </c>
      <c r="AF5132" s="2">
        <v>35477600000</v>
      </c>
    </row>
    <row r="5133" spans="1:32">
      <c r="A5133" t="s">
        <v>6629</v>
      </c>
      <c r="B5133" t="s">
        <v>19</v>
      </c>
      <c r="C5133" s="2">
        <v>291876000</v>
      </c>
      <c r="D5133" s="2">
        <v>290874000</v>
      </c>
      <c r="E5133" s="2">
        <v>302434000</v>
      </c>
      <c r="F5133" s="2">
        <v>325542000</v>
      </c>
      <c r="G5133" s="2">
        <v>324668000</v>
      </c>
      <c r="H5133" s="2">
        <v>325348000</v>
      </c>
      <c r="I5133" s="2">
        <v>327520000</v>
      </c>
      <c r="J5133" s="2">
        <v>329303000</v>
      </c>
      <c r="K5133" s="2">
        <v>331095000</v>
      </c>
      <c r="L5133" s="2">
        <v>332759000</v>
      </c>
      <c r="M5133" s="2">
        <v>334896000</v>
      </c>
      <c r="N5133" s="2">
        <v>336760000</v>
      </c>
      <c r="O5133" s="2">
        <v>338678000</v>
      </c>
      <c r="P5133" s="2">
        <v>340691000</v>
      </c>
      <c r="Q5133" s="2">
        <v>343058000</v>
      </c>
      <c r="R5133" s="2">
        <v>345664000</v>
      </c>
      <c r="S5133" s="2">
        <v>348222000</v>
      </c>
      <c r="T5133" s="2">
        <v>350976000</v>
      </c>
      <c r="U5133" s="2">
        <v>354037000</v>
      </c>
      <c r="V5133" s="2">
        <v>357043000</v>
      </c>
      <c r="W5133" s="2">
        <v>360139000</v>
      </c>
      <c r="X5133" s="2">
        <v>363636000</v>
      </c>
      <c r="Y5133" s="2">
        <v>367107000</v>
      </c>
      <c r="Z5133" s="2">
        <v>370681000</v>
      </c>
      <c r="AA5133" s="2">
        <v>374141000</v>
      </c>
      <c r="AB5133" s="2">
        <v>376658000</v>
      </c>
      <c r="AC5133" s="2">
        <v>380169000</v>
      </c>
      <c r="AD5133" s="2">
        <v>383771000</v>
      </c>
      <c r="AE5133" s="2">
        <v>387202000</v>
      </c>
      <c r="AF5133" s="2">
        <v>390840000</v>
      </c>
    </row>
    <row r="5134" spans="1:32">
      <c r="A5134" t="s">
        <v>6630</v>
      </c>
      <c r="B5134" t="s">
        <v>19</v>
      </c>
      <c r="C5134" s="2">
        <v>2084920000</v>
      </c>
      <c r="D5134" s="2">
        <v>2066310000</v>
      </c>
      <c r="E5134" s="2">
        <v>2184870000</v>
      </c>
      <c r="F5134" s="2">
        <v>2314560000</v>
      </c>
      <c r="G5134" s="2">
        <v>2318510000</v>
      </c>
      <c r="H5134" s="2">
        <v>2335520000</v>
      </c>
      <c r="I5134" s="2">
        <v>2359790000</v>
      </c>
      <c r="J5134" s="2">
        <v>2378840000</v>
      </c>
      <c r="K5134" s="2">
        <v>2394830000</v>
      </c>
      <c r="L5134" s="2">
        <v>2410120000</v>
      </c>
      <c r="M5134" s="2">
        <v>2430040000</v>
      </c>
      <c r="N5134" s="2">
        <v>2447250000</v>
      </c>
      <c r="O5134" s="2">
        <v>2463750000</v>
      </c>
      <c r="P5134" s="2">
        <v>2481480000</v>
      </c>
      <c r="Q5134" s="2">
        <v>2502850000</v>
      </c>
      <c r="R5134" s="2">
        <v>2527180000</v>
      </c>
      <c r="S5134" s="2">
        <v>2550490000</v>
      </c>
      <c r="T5134" s="2">
        <v>2574860000</v>
      </c>
      <c r="U5134" s="2">
        <v>2602940000</v>
      </c>
      <c r="V5134" s="2">
        <v>2629260000</v>
      </c>
      <c r="W5134" s="2">
        <v>2656600000</v>
      </c>
      <c r="X5134" s="2">
        <v>2687320000</v>
      </c>
      <c r="Y5134" s="2">
        <v>2718560000</v>
      </c>
      <c r="Z5134" s="2">
        <v>2750250000</v>
      </c>
      <c r="AA5134" s="2">
        <v>2780790000</v>
      </c>
      <c r="AB5134" s="2">
        <v>2804580000</v>
      </c>
      <c r="AC5134" s="2">
        <v>2835810000</v>
      </c>
      <c r="AD5134" s="2">
        <v>2867780000</v>
      </c>
      <c r="AE5134" s="2">
        <v>2898700000</v>
      </c>
      <c r="AF5134" s="2">
        <v>2930850000</v>
      </c>
    </row>
    <row r="5135" spans="1:32">
      <c r="A5135" t="s">
        <v>6631</v>
      </c>
      <c r="B5135" t="s">
        <v>19</v>
      </c>
      <c r="C5135" s="2">
        <v>2070720000</v>
      </c>
      <c r="D5135" s="2">
        <v>2084440000</v>
      </c>
      <c r="E5135" s="2">
        <v>2005750000</v>
      </c>
      <c r="F5135" s="2">
        <v>2036270000</v>
      </c>
      <c r="G5135" s="2">
        <v>2049320000</v>
      </c>
      <c r="H5135" s="2">
        <v>2065020000</v>
      </c>
      <c r="I5135" s="2">
        <v>2078020000</v>
      </c>
      <c r="J5135" s="2">
        <v>2082090000</v>
      </c>
      <c r="K5135" s="2">
        <v>2082820000</v>
      </c>
      <c r="L5135" s="2">
        <v>2081050000</v>
      </c>
      <c r="M5135" s="2">
        <v>2078150000</v>
      </c>
      <c r="N5135" s="2">
        <v>2074640000</v>
      </c>
      <c r="O5135" s="2">
        <v>2073300000</v>
      </c>
      <c r="P5135" s="2">
        <v>2072460000</v>
      </c>
      <c r="Q5135" s="2">
        <v>2071790000</v>
      </c>
      <c r="R5135" s="2">
        <v>2072850000</v>
      </c>
      <c r="S5135" s="2">
        <v>2074470000</v>
      </c>
      <c r="T5135" s="2">
        <v>2075630000</v>
      </c>
      <c r="U5135" s="2">
        <v>2080820000</v>
      </c>
      <c r="V5135" s="2">
        <v>2082800000</v>
      </c>
      <c r="W5135" s="2">
        <v>2085960000</v>
      </c>
      <c r="X5135" s="2">
        <v>2092510000</v>
      </c>
      <c r="Y5135" s="2">
        <v>2099340000</v>
      </c>
      <c r="Z5135" s="2">
        <v>2106450000</v>
      </c>
      <c r="AA5135" s="2">
        <v>2113250000</v>
      </c>
      <c r="AB5135" s="2">
        <v>2112380000</v>
      </c>
      <c r="AC5135" s="2">
        <v>2118910000</v>
      </c>
      <c r="AD5135" s="2">
        <v>2126600000</v>
      </c>
      <c r="AE5135" s="2">
        <v>2133430000</v>
      </c>
      <c r="AF5135" s="2">
        <v>2140240000</v>
      </c>
    </row>
    <row r="5136" spans="1:32">
      <c r="A5136" t="s">
        <v>6632</v>
      </c>
      <c r="B5136" t="s">
        <v>19</v>
      </c>
      <c r="C5136" s="2">
        <v>301701000</v>
      </c>
      <c r="D5136" s="2">
        <v>306465000</v>
      </c>
      <c r="E5136" s="2">
        <v>294338000</v>
      </c>
      <c r="F5136" s="2">
        <v>297309000</v>
      </c>
      <c r="G5136" s="2">
        <v>299193000</v>
      </c>
      <c r="H5136" s="2">
        <v>301030000</v>
      </c>
      <c r="I5136" s="2">
        <v>303024000</v>
      </c>
      <c r="J5136" s="2">
        <v>304501000</v>
      </c>
      <c r="K5136" s="2">
        <v>305773000</v>
      </c>
      <c r="L5136" s="2">
        <v>306675000</v>
      </c>
      <c r="M5136" s="2">
        <v>307293000</v>
      </c>
      <c r="N5136" s="2">
        <v>307772000</v>
      </c>
      <c r="O5136" s="2">
        <v>308457000</v>
      </c>
      <c r="P5136" s="2">
        <v>308937000</v>
      </c>
      <c r="Q5136" s="2">
        <v>309190000</v>
      </c>
      <c r="R5136" s="2">
        <v>309272000</v>
      </c>
      <c r="S5136" s="2">
        <v>309529000</v>
      </c>
      <c r="T5136" s="2">
        <v>309829000</v>
      </c>
      <c r="U5136" s="2">
        <v>310273000</v>
      </c>
      <c r="V5136" s="2">
        <v>310634000</v>
      </c>
      <c r="W5136" s="2">
        <v>311039000</v>
      </c>
      <c r="X5136" s="2">
        <v>311763000</v>
      </c>
      <c r="Y5136" s="2">
        <v>312333000</v>
      </c>
      <c r="Z5136" s="2">
        <v>312957000</v>
      </c>
      <c r="AA5136" s="2">
        <v>313681000</v>
      </c>
      <c r="AB5136" s="2">
        <v>313735000</v>
      </c>
      <c r="AC5136" s="2">
        <v>314319000</v>
      </c>
      <c r="AD5136" s="2">
        <v>315074000</v>
      </c>
      <c r="AE5136" s="2">
        <v>315643000</v>
      </c>
      <c r="AF5136" s="2">
        <v>316254000</v>
      </c>
    </row>
    <row r="5137" spans="1:32">
      <c r="A5137" t="s">
        <v>6633</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6634</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6635</v>
      </c>
      <c r="B5139" t="s">
        <v>19</v>
      </c>
      <c r="C5139" s="2">
        <v>621737000</v>
      </c>
      <c r="D5139" s="2">
        <v>636259000</v>
      </c>
      <c r="E5139" s="2">
        <v>593502000</v>
      </c>
      <c r="F5139" s="2">
        <v>669936000</v>
      </c>
      <c r="G5139" s="2">
        <v>673677000</v>
      </c>
      <c r="H5139" s="2">
        <v>681376000</v>
      </c>
      <c r="I5139" s="2">
        <v>687830000</v>
      </c>
      <c r="J5139" s="2">
        <v>691102000</v>
      </c>
      <c r="K5139" s="2">
        <v>691941000</v>
      </c>
      <c r="L5139" s="2">
        <v>690389000</v>
      </c>
      <c r="M5139" s="2">
        <v>688907000</v>
      </c>
      <c r="N5139" s="2">
        <v>688821000</v>
      </c>
      <c r="O5139" s="2">
        <v>690754000</v>
      </c>
      <c r="P5139" s="2">
        <v>693754000</v>
      </c>
      <c r="Q5139" s="2">
        <v>697357000</v>
      </c>
      <c r="R5139" s="2">
        <v>703610000</v>
      </c>
      <c r="S5139" s="2">
        <v>709466000</v>
      </c>
      <c r="T5139" s="2">
        <v>715513000</v>
      </c>
      <c r="U5139" s="2">
        <v>724610000</v>
      </c>
      <c r="V5139" s="2">
        <v>731460000</v>
      </c>
      <c r="W5139" s="2">
        <v>740002000</v>
      </c>
      <c r="X5139" s="2">
        <v>750191000</v>
      </c>
      <c r="Y5139" s="2">
        <v>760749000</v>
      </c>
      <c r="Z5139" s="2">
        <v>771389000</v>
      </c>
      <c r="AA5139" s="2">
        <v>780891000</v>
      </c>
      <c r="AB5139" s="2">
        <v>786331000</v>
      </c>
      <c r="AC5139" s="2">
        <v>797039000</v>
      </c>
      <c r="AD5139" s="2">
        <v>807627000</v>
      </c>
      <c r="AE5139" s="2">
        <v>816942000</v>
      </c>
      <c r="AF5139" s="2">
        <v>827786000</v>
      </c>
    </row>
    <row r="5140" spans="1:32">
      <c r="A5140" t="s">
        <v>6636</v>
      </c>
      <c r="B5140" t="s">
        <v>19</v>
      </c>
      <c r="C5140" s="2">
        <v>3989310000</v>
      </c>
      <c r="D5140" s="2">
        <v>4082810000</v>
      </c>
      <c r="E5140" s="2">
        <v>3824260000</v>
      </c>
      <c r="F5140" s="2">
        <v>4884460000</v>
      </c>
      <c r="G5140" s="2">
        <v>4874910000</v>
      </c>
      <c r="H5140" s="2">
        <v>4895030000</v>
      </c>
      <c r="I5140" s="2">
        <v>4923120000</v>
      </c>
      <c r="J5140" s="2">
        <v>4939980000</v>
      </c>
      <c r="K5140" s="2">
        <v>4950280000</v>
      </c>
      <c r="L5140" s="2">
        <v>4945290000</v>
      </c>
      <c r="M5140" s="2">
        <v>4941080000</v>
      </c>
      <c r="N5140" s="2">
        <v>4947920000</v>
      </c>
      <c r="O5140" s="2">
        <v>4968940000</v>
      </c>
      <c r="P5140" s="2">
        <v>4995410000</v>
      </c>
      <c r="Q5140" s="2">
        <v>5025900000</v>
      </c>
      <c r="R5140" s="2">
        <v>5069670000</v>
      </c>
      <c r="S5140" s="2">
        <v>5113100000</v>
      </c>
      <c r="T5140" s="2">
        <v>5159090000</v>
      </c>
      <c r="U5140" s="2">
        <v>5219640000</v>
      </c>
      <c r="V5140" s="2">
        <v>5273030000</v>
      </c>
      <c r="W5140" s="2">
        <v>5336410000</v>
      </c>
      <c r="X5140" s="2">
        <v>5408870000</v>
      </c>
      <c r="Y5140" s="2">
        <v>5482060000</v>
      </c>
      <c r="Z5140" s="2">
        <v>5556160000</v>
      </c>
      <c r="AA5140" s="2">
        <v>5623680000</v>
      </c>
      <c r="AB5140" s="2">
        <v>5668250000</v>
      </c>
      <c r="AC5140" s="2">
        <v>5743850000</v>
      </c>
      <c r="AD5140" s="2">
        <v>5817550000</v>
      </c>
      <c r="AE5140" s="2">
        <v>5882540000</v>
      </c>
      <c r="AF5140" s="2">
        <v>5960690000</v>
      </c>
    </row>
    <row r="5141" spans="1:32">
      <c r="A5141" t="s">
        <v>6637</v>
      </c>
      <c r="B5141" t="s">
        <v>19</v>
      </c>
      <c r="C5141" s="2">
        <v>6185630000</v>
      </c>
      <c r="D5141" s="2">
        <v>6331470000</v>
      </c>
      <c r="E5141" s="2">
        <v>5923750000</v>
      </c>
      <c r="F5141" s="2">
        <v>6717670000</v>
      </c>
      <c r="G5141" s="2">
        <v>6747880000</v>
      </c>
      <c r="H5141" s="2">
        <v>6816650000</v>
      </c>
      <c r="I5141" s="2">
        <v>6878320000</v>
      </c>
      <c r="J5141" s="2">
        <v>6912110000</v>
      </c>
      <c r="K5141" s="2">
        <v>6925380000</v>
      </c>
      <c r="L5141" s="2">
        <v>6915320000</v>
      </c>
      <c r="M5141" s="2">
        <v>6905780000</v>
      </c>
      <c r="N5141" s="2">
        <v>6910360000</v>
      </c>
      <c r="O5141" s="2">
        <v>6934340000</v>
      </c>
      <c r="P5141" s="2">
        <v>6967720000</v>
      </c>
      <c r="Q5141" s="2">
        <v>7006460000</v>
      </c>
      <c r="R5141" s="2">
        <v>7069080000</v>
      </c>
      <c r="S5141" s="2">
        <v>7128750000</v>
      </c>
      <c r="T5141" s="2">
        <v>7191120000</v>
      </c>
      <c r="U5141" s="2">
        <v>7280660000</v>
      </c>
      <c r="V5141" s="2">
        <v>7351430000</v>
      </c>
      <c r="W5141" s="2">
        <v>7438160000</v>
      </c>
      <c r="X5141" s="2">
        <v>7540310000</v>
      </c>
      <c r="Y5141" s="2">
        <v>7645320000</v>
      </c>
      <c r="Z5141" s="2">
        <v>7751190000</v>
      </c>
      <c r="AA5141" s="2">
        <v>7846450000</v>
      </c>
      <c r="AB5141" s="2">
        <v>7903680000</v>
      </c>
      <c r="AC5141" s="2">
        <v>8010640000</v>
      </c>
      <c r="AD5141" s="2">
        <v>8115880000</v>
      </c>
      <c r="AE5141" s="2">
        <v>8208440000</v>
      </c>
      <c r="AF5141" s="2">
        <v>8317410000</v>
      </c>
    </row>
    <row r="5142" spans="1:32">
      <c r="A5142" t="s">
        <v>6638</v>
      </c>
      <c r="B5142" t="s">
        <v>19</v>
      </c>
      <c r="C5142" s="2">
        <v>540639000</v>
      </c>
      <c r="D5142" s="2">
        <v>550600000</v>
      </c>
      <c r="E5142" s="2">
        <v>530030000</v>
      </c>
      <c r="F5142" s="2">
        <v>650885000</v>
      </c>
      <c r="G5142" s="2">
        <v>649180000</v>
      </c>
      <c r="H5142" s="2">
        <v>651683000</v>
      </c>
      <c r="I5142" s="2">
        <v>656905000</v>
      </c>
      <c r="J5142" s="2">
        <v>661930000</v>
      </c>
      <c r="K5142" s="2">
        <v>666809000</v>
      </c>
      <c r="L5142" s="2">
        <v>669800000</v>
      </c>
      <c r="M5142" s="2">
        <v>672761000</v>
      </c>
      <c r="N5142" s="2">
        <v>677628000</v>
      </c>
      <c r="O5142" s="2">
        <v>683937000</v>
      </c>
      <c r="P5142" s="2">
        <v>690507000</v>
      </c>
      <c r="Q5142" s="2">
        <v>697439000</v>
      </c>
      <c r="R5142" s="2">
        <v>705073000</v>
      </c>
      <c r="S5142" s="2">
        <v>713121000</v>
      </c>
      <c r="T5142" s="2">
        <v>721896000</v>
      </c>
      <c r="U5142" s="2">
        <v>731377000</v>
      </c>
      <c r="V5142" s="2">
        <v>741524000</v>
      </c>
      <c r="W5142" s="2">
        <v>752754000</v>
      </c>
      <c r="X5142" s="2">
        <v>764866000</v>
      </c>
      <c r="Y5142" s="2">
        <v>777003000</v>
      </c>
      <c r="Z5142" s="2">
        <v>789211000</v>
      </c>
      <c r="AA5142" s="2">
        <v>800808000</v>
      </c>
      <c r="AB5142" s="2">
        <v>810965000</v>
      </c>
      <c r="AC5142" s="2">
        <v>823807000</v>
      </c>
      <c r="AD5142" s="2">
        <v>836234000</v>
      </c>
      <c r="AE5142" s="2">
        <v>847481000</v>
      </c>
      <c r="AF5142" s="2">
        <v>861212000</v>
      </c>
    </row>
    <row r="5143" spans="1:32">
      <c r="A5143" t="s">
        <v>6639</v>
      </c>
      <c r="B5143" t="s">
        <v>19</v>
      </c>
      <c r="C5143" s="2">
        <v>418886000</v>
      </c>
      <c r="D5143" s="2">
        <v>426324000</v>
      </c>
      <c r="E5143" s="2">
        <v>414194000</v>
      </c>
      <c r="F5143" s="2">
        <v>519873000</v>
      </c>
      <c r="G5143" s="2">
        <v>517696000</v>
      </c>
      <c r="H5143" s="2">
        <v>518864000</v>
      </c>
      <c r="I5143" s="2">
        <v>522203000</v>
      </c>
      <c r="J5143" s="2">
        <v>525368000</v>
      </c>
      <c r="K5143" s="2">
        <v>528495000</v>
      </c>
      <c r="L5143" s="2">
        <v>530131000</v>
      </c>
      <c r="M5143" s="2">
        <v>531830000</v>
      </c>
      <c r="N5143" s="2">
        <v>535074000</v>
      </c>
      <c r="O5143" s="2">
        <v>539656000</v>
      </c>
      <c r="P5143" s="2">
        <v>544563000</v>
      </c>
      <c r="Q5143" s="2">
        <v>549851000</v>
      </c>
      <c r="R5143" s="2">
        <v>555873000</v>
      </c>
      <c r="S5143" s="2">
        <v>562154000</v>
      </c>
      <c r="T5143" s="2">
        <v>568999000</v>
      </c>
      <c r="U5143" s="2">
        <v>576557000</v>
      </c>
      <c r="V5143" s="2">
        <v>584505000</v>
      </c>
      <c r="W5143" s="2">
        <v>593349000</v>
      </c>
      <c r="X5143" s="2">
        <v>602932000</v>
      </c>
      <c r="Y5143" s="2">
        <v>612547000</v>
      </c>
      <c r="Z5143" s="2">
        <v>622260000</v>
      </c>
      <c r="AA5143" s="2">
        <v>631431000</v>
      </c>
      <c r="AB5143" s="2">
        <v>639242000</v>
      </c>
      <c r="AC5143" s="2">
        <v>649435000</v>
      </c>
      <c r="AD5143" s="2">
        <v>659335000</v>
      </c>
      <c r="AE5143" s="2">
        <v>668302000</v>
      </c>
      <c r="AF5143" s="2">
        <v>679162000</v>
      </c>
    </row>
    <row r="5144" spans="1:32">
      <c r="A5144" t="s">
        <v>6640</v>
      </c>
      <c r="B5144" t="s">
        <v>19</v>
      </c>
      <c r="C5144" s="2">
        <v>1194970000</v>
      </c>
      <c r="D5144" s="2">
        <v>1226620000</v>
      </c>
      <c r="E5144" s="2">
        <v>1126390000</v>
      </c>
      <c r="F5144" s="2">
        <v>1554570000</v>
      </c>
      <c r="G5144" s="2">
        <v>1543470000</v>
      </c>
      <c r="H5144" s="2">
        <v>1541560000</v>
      </c>
      <c r="I5144" s="2">
        <v>1551120000</v>
      </c>
      <c r="J5144" s="2">
        <v>1563730000</v>
      </c>
      <c r="K5144" s="2">
        <v>1579500000</v>
      </c>
      <c r="L5144" s="2">
        <v>1591350000</v>
      </c>
      <c r="M5144" s="2">
        <v>1602450000</v>
      </c>
      <c r="N5144" s="2">
        <v>1617150000</v>
      </c>
      <c r="O5144" s="2">
        <v>1633670000</v>
      </c>
      <c r="P5144" s="2">
        <v>1649080000</v>
      </c>
      <c r="Q5144" s="2">
        <v>1664250000</v>
      </c>
      <c r="R5144" s="2">
        <v>1678120000</v>
      </c>
      <c r="S5144" s="2">
        <v>1694130000</v>
      </c>
      <c r="T5144" s="2">
        <v>1711980000</v>
      </c>
      <c r="U5144" s="2">
        <v>1728240000</v>
      </c>
      <c r="V5144" s="2">
        <v>1749070000</v>
      </c>
      <c r="W5144" s="2">
        <v>1771330000</v>
      </c>
      <c r="X5144" s="2">
        <v>1794470000</v>
      </c>
      <c r="Y5144" s="2">
        <v>1816530000</v>
      </c>
      <c r="Z5144" s="2">
        <v>1838560000</v>
      </c>
      <c r="AA5144" s="2">
        <v>1860150000</v>
      </c>
      <c r="AB5144" s="2">
        <v>1880490000</v>
      </c>
      <c r="AC5144" s="2">
        <v>1903820000</v>
      </c>
      <c r="AD5144" s="2">
        <v>1925480000</v>
      </c>
      <c r="AE5144" s="2">
        <v>1944530000</v>
      </c>
      <c r="AF5144" s="2">
        <v>1970020000</v>
      </c>
    </row>
    <row r="5145" spans="1:32">
      <c r="A5145" t="s">
        <v>6641</v>
      </c>
      <c r="B5145" t="s">
        <v>19</v>
      </c>
      <c r="C5145" s="2">
        <v>23618400</v>
      </c>
      <c r="D5145" s="2">
        <v>24148100</v>
      </c>
      <c r="E5145" s="2">
        <v>24101900</v>
      </c>
      <c r="F5145" s="2">
        <v>31711200</v>
      </c>
      <c r="G5145" s="2">
        <v>31340600</v>
      </c>
      <c r="H5145" s="2">
        <v>31115900</v>
      </c>
      <c r="I5145" s="2">
        <v>31104000</v>
      </c>
      <c r="J5145" s="2">
        <v>31140800</v>
      </c>
      <c r="K5145" s="2">
        <v>31264900</v>
      </c>
      <c r="L5145" s="2">
        <v>31312600</v>
      </c>
      <c r="M5145" s="2">
        <v>31372300</v>
      </c>
      <c r="N5145" s="2">
        <v>31515700</v>
      </c>
      <c r="O5145" s="2">
        <v>31752100</v>
      </c>
      <c r="P5145" s="2">
        <v>32000800</v>
      </c>
      <c r="Q5145" s="2">
        <v>32267400</v>
      </c>
      <c r="R5145" s="2">
        <v>32561300</v>
      </c>
      <c r="S5145" s="2">
        <v>32874300</v>
      </c>
      <c r="T5145" s="2">
        <v>33230900</v>
      </c>
      <c r="U5145" s="2">
        <v>33595500</v>
      </c>
      <c r="V5145" s="2">
        <v>34013500</v>
      </c>
      <c r="W5145" s="2">
        <v>34470000</v>
      </c>
      <c r="X5145" s="2">
        <v>34957400</v>
      </c>
      <c r="Y5145" s="2">
        <v>35426000</v>
      </c>
      <c r="Z5145" s="2">
        <v>35909200</v>
      </c>
      <c r="AA5145" s="2">
        <v>36365700</v>
      </c>
      <c r="AB5145" s="2">
        <v>36729100</v>
      </c>
      <c r="AC5145" s="2">
        <v>37233000</v>
      </c>
      <c r="AD5145" s="2">
        <v>37715100</v>
      </c>
      <c r="AE5145" s="2">
        <v>38143300</v>
      </c>
      <c r="AF5145" s="2">
        <v>38680900</v>
      </c>
    </row>
    <row r="5146" spans="1:32">
      <c r="A5146" t="s">
        <v>6642</v>
      </c>
      <c r="B5146" t="s">
        <v>19</v>
      </c>
      <c r="C5146" s="2">
        <v>157258000</v>
      </c>
      <c r="D5146" s="2">
        <v>160075000</v>
      </c>
      <c r="E5146" s="2">
        <v>154510000</v>
      </c>
      <c r="F5146" s="2">
        <v>195597000</v>
      </c>
      <c r="G5146" s="2">
        <v>194929000</v>
      </c>
      <c r="H5146" s="2">
        <v>195557000</v>
      </c>
      <c r="I5146" s="2">
        <v>196826000</v>
      </c>
      <c r="J5146" s="2">
        <v>197891000</v>
      </c>
      <c r="K5146" s="2">
        <v>198822000</v>
      </c>
      <c r="L5146" s="2">
        <v>199171000</v>
      </c>
      <c r="M5146" s="2">
        <v>199555000</v>
      </c>
      <c r="N5146" s="2">
        <v>200507000</v>
      </c>
      <c r="O5146" s="2">
        <v>202000000</v>
      </c>
      <c r="P5146" s="2">
        <v>203666000</v>
      </c>
      <c r="Q5146" s="2">
        <v>205502000</v>
      </c>
      <c r="R5146" s="2">
        <v>207717000</v>
      </c>
      <c r="S5146" s="2">
        <v>209989000</v>
      </c>
      <c r="T5146" s="2">
        <v>212439000</v>
      </c>
      <c r="U5146" s="2">
        <v>215285000</v>
      </c>
      <c r="V5146" s="2">
        <v>218133000</v>
      </c>
      <c r="W5146" s="2">
        <v>221352000</v>
      </c>
      <c r="X5146" s="2">
        <v>224886000</v>
      </c>
      <c r="Y5146" s="2">
        <v>228459000</v>
      </c>
      <c r="Z5146" s="2">
        <v>232067000</v>
      </c>
      <c r="AA5146" s="2">
        <v>235444000</v>
      </c>
      <c r="AB5146" s="2">
        <v>238194000</v>
      </c>
      <c r="AC5146" s="2">
        <v>241962000</v>
      </c>
      <c r="AD5146" s="2">
        <v>245638000</v>
      </c>
      <c r="AE5146" s="2">
        <v>248962000</v>
      </c>
      <c r="AF5146" s="2">
        <v>252948000</v>
      </c>
    </row>
    <row r="5147" spans="1:32">
      <c r="A5147" t="s">
        <v>6643</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6644</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6645</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6646</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6647</v>
      </c>
      <c r="B5151" t="s">
        <v>19</v>
      </c>
      <c r="C5151" s="2">
        <v>1639690000</v>
      </c>
      <c r="D5151" s="2">
        <v>1593850000</v>
      </c>
      <c r="E5151" s="2">
        <v>1546110000</v>
      </c>
      <c r="F5151" s="2">
        <v>1573690000</v>
      </c>
      <c r="G5151" s="2">
        <v>1613540000</v>
      </c>
      <c r="H5151" s="2">
        <v>1608540000</v>
      </c>
      <c r="I5151" s="2">
        <v>1615200000</v>
      </c>
      <c r="J5151" s="2">
        <v>1643270000</v>
      </c>
      <c r="K5151" s="2">
        <v>1671400000</v>
      </c>
      <c r="L5151" s="2">
        <v>1681240000</v>
      </c>
      <c r="M5151" s="2">
        <v>1688000000</v>
      </c>
      <c r="N5151" s="2">
        <v>1707200000</v>
      </c>
      <c r="O5151" s="2">
        <v>1731230000</v>
      </c>
      <c r="P5151" s="2">
        <v>1758480000</v>
      </c>
      <c r="Q5151" s="2">
        <v>1773610000</v>
      </c>
      <c r="R5151" s="2">
        <v>1767620000</v>
      </c>
      <c r="S5151" s="2">
        <v>1780130000</v>
      </c>
      <c r="T5151" s="2">
        <v>1789730000</v>
      </c>
      <c r="U5151" s="2">
        <v>1803850000</v>
      </c>
      <c r="V5151" s="2">
        <v>1822520000</v>
      </c>
      <c r="W5151" s="2">
        <v>1848370000</v>
      </c>
      <c r="X5151" s="2">
        <v>1870700000</v>
      </c>
      <c r="Y5151" s="2">
        <v>1884990000</v>
      </c>
      <c r="Z5151" s="2">
        <v>1892370000</v>
      </c>
      <c r="AA5151" s="2">
        <v>1889570000</v>
      </c>
      <c r="AB5151" s="2">
        <v>1890690000</v>
      </c>
      <c r="AC5151" s="2">
        <v>1901410000</v>
      </c>
      <c r="AD5151" s="2">
        <v>1905920000</v>
      </c>
      <c r="AE5151" s="2">
        <v>1914660000</v>
      </c>
      <c r="AF5151" s="2">
        <v>1940620000</v>
      </c>
    </row>
    <row r="5152" spans="1:32">
      <c r="A5152" t="s">
        <v>6648</v>
      </c>
      <c r="B5152" t="s">
        <v>19</v>
      </c>
      <c r="C5152" s="2">
        <v>40166400000</v>
      </c>
      <c r="D5152" s="2">
        <v>38802400000</v>
      </c>
      <c r="E5152" s="2">
        <v>38341900000</v>
      </c>
      <c r="F5152" s="2">
        <v>38559900000</v>
      </c>
      <c r="G5152" s="2">
        <v>39525700000</v>
      </c>
      <c r="H5152" s="2">
        <v>39308100000</v>
      </c>
      <c r="I5152" s="2">
        <v>39380800000</v>
      </c>
      <c r="J5152" s="2">
        <v>40063800000</v>
      </c>
      <c r="K5152" s="2">
        <v>40826400000</v>
      </c>
      <c r="L5152" s="2">
        <v>41168500000</v>
      </c>
      <c r="M5152" s="2">
        <v>41408200000</v>
      </c>
      <c r="N5152" s="2">
        <v>41975100000</v>
      </c>
      <c r="O5152" s="2">
        <v>42694100000</v>
      </c>
      <c r="P5152" s="2">
        <v>43513200000</v>
      </c>
      <c r="Q5152" s="2">
        <v>44018400000</v>
      </c>
      <c r="R5152" s="2">
        <v>43971600000</v>
      </c>
      <c r="S5152" s="2">
        <v>44343300000</v>
      </c>
      <c r="T5152" s="2">
        <v>44652600000</v>
      </c>
      <c r="U5152" s="2">
        <v>45052100000</v>
      </c>
      <c r="V5152" s="2">
        <v>45577300000</v>
      </c>
      <c r="W5152" s="2">
        <v>46275400000</v>
      </c>
      <c r="X5152" s="2">
        <v>46880700000</v>
      </c>
      <c r="Y5152" s="2">
        <v>47308800000</v>
      </c>
      <c r="Z5152" s="2">
        <v>47536700000</v>
      </c>
      <c r="AA5152" s="2">
        <v>47476600000</v>
      </c>
      <c r="AB5152" s="2">
        <v>47521400000</v>
      </c>
      <c r="AC5152" s="2">
        <v>47799800000</v>
      </c>
      <c r="AD5152" s="2">
        <v>47924200000</v>
      </c>
      <c r="AE5152" s="2">
        <v>48169700000</v>
      </c>
      <c r="AF5152" s="2">
        <v>48866900000</v>
      </c>
    </row>
    <row r="5153" spans="1:32">
      <c r="A5153" t="s">
        <v>6649</v>
      </c>
      <c r="B5153" t="s">
        <v>19</v>
      </c>
      <c r="C5153" s="2">
        <v>18813700000</v>
      </c>
      <c r="D5153" s="2">
        <v>18263200000</v>
      </c>
      <c r="E5153" s="2">
        <v>17787000000</v>
      </c>
      <c r="F5153" s="2">
        <v>18072400000</v>
      </c>
      <c r="G5153" s="2">
        <v>18533300000</v>
      </c>
      <c r="H5153" s="2">
        <v>18470500000</v>
      </c>
      <c r="I5153" s="2">
        <v>18542700000</v>
      </c>
      <c r="J5153" s="2">
        <v>18868600000</v>
      </c>
      <c r="K5153" s="2">
        <v>19200200000</v>
      </c>
      <c r="L5153" s="2">
        <v>19323500000</v>
      </c>
      <c r="M5153" s="2">
        <v>19409400000</v>
      </c>
      <c r="N5153" s="2">
        <v>19640200000</v>
      </c>
      <c r="O5153" s="2">
        <v>19929400000</v>
      </c>
      <c r="P5153" s="2">
        <v>20257300000</v>
      </c>
      <c r="Q5153" s="2">
        <v>20443800000</v>
      </c>
      <c r="R5153" s="2">
        <v>20383700000</v>
      </c>
      <c r="S5153" s="2">
        <v>20534400000</v>
      </c>
      <c r="T5153" s="2">
        <v>20652600000</v>
      </c>
      <c r="U5153" s="2">
        <v>20820800000</v>
      </c>
      <c r="V5153" s="2">
        <v>21043000000</v>
      </c>
      <c r="W5153" s="2">
        <v>21347800000</v>
      </c>
      <c r="X5153" s="2">
        <v>21611300000</v>
      </c>
      <c r="Y5153" s="2">
        <v>21783300000</v>
      </c>
      <c r="Z5153" s="2">
        <v>21873400000</v>
      </c>
      <c r="AA5153" s="2">
        <v>21843200000</v>
      </c>
      <c r="AB5153" s="2">
        <v>21859300000</v>
      </c>
      <c r="AC5153" s="2">
        <v>21985600000</v>
      </c>
      <c r="AD5153" s="2">
        <v>22039900000</v>
      </c>
      <c r="AE5153" s="2">
        <v>22144400000</v>
      </c>
      <c r="AF5153" s="2">
        <v>22449600000</v>
      </c>
    </row>
    <row r="5154" spans="1:32">
      <c r="A5154" t="s">
        <v>6650</v>
      </c>
      <c r="B5154" t="s">
        <v>19</v>
      </c>
      <c r="C5154" s="2">
        <v>26080100000</v>
      </c>
      <c r="D5154" s="2">
        <v>25134500000</v>
      </c>
      <c r="E5154" s="2">
        <v>24992200000</v>
      </c>
      <c r="F5154" s="2">
        <v>24550300000</v>
      </c>
      <c r="G5154" s="2">
        <v>25108400000</v>
      </c>
      <c r="H5154" s="2">
        <v>24889100000</v>
      </c>
      <c r="I5154" s="2">
        <v>24856600000</v>
      </c>
      <c r="J5154" s="2">
        <v>25256500000</v>
      </c>
      <c r="K5154" s="2">
        <v>25749000000</v>
      </c>
      <c r="L5154" s="2">
        <v>25998200000</v>
      </c>
      <c r="M5154" s="2">
        <v>26165900000</v>
      </c>
      <c r="N5154" s="2">
        <v>26552400000</v>
      </c>
      <c r="O5154" s="2">
        <v>27053900000</v>
      </c>
      <c r="P5154" s="2">
        <v>27629600000</v>
      </c>
      <c r="Q5154" s="2">
        <v>28001900000</v>
      </c>
      <c r="R5154" s="2">
        <v>28017900000</v>
      </c>
      <c r="S5154" s="2">
        <v>28270200000</v>
      </c>
      <c r="T5154" s="2">
        <v>28487500000</v>
      </c>
      <c r="U5154" s="2">
        <v>28750000000</v>
      </c>
      <c r="V5154" s="2">
        <v>29096700000</v>
      </c>
      <c r="W5154" s="2">
        <v>29547000000</v>
      </c>
      <c r="X5154" s="2">
        <v>29937800000</v>
      </c>
      <c r="Y5154" s="2">
        <v>30231400000</v>
      </c>
      <c r="Z5154" s="2">
        <v>30383600000</v>
      </c>
      <c r="AA5154" s="2">
        <v>30335400000</v>
      </c>
      <c r="AB5154" s="2">
        <v>30348300000</v>
      </c>
      <c r="AC5154" s="2">
        <v>30513300000</v>
      </c>
      <c r="AD5154" s="2">
        <v>30583800000</v>
      </c>
      <c r="AE5154" s="2">
        <v>30738000000</v>
      </c>
      <c r="AF5154" s="2">
        <v>31188000000</v>
      </c>
    </row>
    <row r="5155" spans="1:32">
      <c r="A5155" t="s">
        <v>6651</v>
      </c>
      <c r="B5155" t="s">
        <v>19</v>
      </c>
      <c r="C5155" s="2">
        <v>22547300000</v>
      </c>
      <c r="D5155" s="2">
        <v>21730200000</v>
      </c>
      <c r="E5155" s="2">
        <v>21606000000</v>
      </c>
      <c r="F5155" s="2">
        <v>21225500000</v>
      </c>
      <c r="G5155" s="2">
        <v>21708100000</v>
      </c>
      <c r="H5155" s="2">
        <v>21518800000</v>
      </c>
      <c r="I5155" s="2">
        <v>21490900000</v>
      </c>
      <c r="J5155" s="2">
        <v>21836700000</v>
      </c>
      <c r="K5155" s="2">
        <v>22262500000</v>
      </c>
      <c r="L5155" s="2">
        <v>22477700000</v>
      </c>
      <c r="M5155" s="2">
        <v>22622600000</v>
      </c>
      <c r="N5155" s="2">
        <v>22956600000</v>
      </c>
      <c r="O5155" s="2">
        <v>23389900000</v>
      </c>
      <c r="P5155" s="2">
        <v>23887400000</v>
      </c>
      <c r="Q5155" s="2">
        <v>24209000000</v>
      </c>
      <c r="R5155" s="2">
        <v>24222600000</v>
      </c>
      <c r="S5155" s="2">
        <v>24440700000</v>
      </c>
      <c r="T5155" s="2">
        <v>24628500000</v>
      </c>
      <c r="U5155" s="2">
        <v>24855300000</v>
      </c>
      <c r="V5155" s="2">
        <v>25155000000</v>
      </c>
      <c r="W5155" s="2">
        <v>25544200000</v>
      </c>
      <c r="X5155" s="2">
        <v>25882000000</v>
      </c>
      <c r="Y5155" s="2">
        <v>26135700000</v>
      </c>
      <c r="Z5155" s="2">
        <v>26267200000</v>
      </c>
      <c r="AA5155" s="2">
        <v>26225600000</v>
      </c>
      <c r="AB5155" s="2">
        <v>26236700000</v>
      </c>
      <c r="AC5155" s="2">
        <v>26379400000</v>
      </c>
      <c r="AD5155" s="2">
        <v>26440400000</v>
      </c>
      <c r="AE5155" s="2">
        <v>26573600000</v>
      </c>
      <c r="AF5155" s="2">
        <v>26962600000</v>
      </c>
    </row>
    <row r="5156" spans="1:32">
      <c r="A5156" t="s">
        <v>6652</v>
      </c>
      <c r="B5156" t="s">
        <v>19</v>
      </c>
      <c r="C5156" s="2">
        <v>2532210000</v>
      </c>
      <c r="D5156" s="2">
        <v>2461630000</v>
      </c>
      <c r="E5156" s="2">
        <v>2403160000</v>
      </c>
      <c r="F5156" s="2">
        <v>2843700000</v>
      </c>
      <c r="G5156" s="2">
        <v>2962900000</v>
      </c>
      <c r="H5156" s="2">
        <v>3002630000</v>
      </c>
      <c r="I5156" s="2">
        <v>3063370000</v>
      </c>
      <c r="J5156" s="2">
        <v>3144300000</v>
      </c>
      <c r="K5156" s="2">
        <v>3205790000</v>
      </c>
      <c r="L5156" s="2">
        <v>3219490000</v>
      </c>
      <c r="M5156" s="2">
        <v>3235540000</v>
      </c>
      <c r="N5156" s="2">
        <v>3270260000</v>
      </c>
      <c r="O5156" s="2">
        <v>3305520000</v>
      </c>
      <c r="P5156" s="2">
        <v>3342270000</v>
      </c>
      <c r="Q5156" s="2">
        <v>3356130000</v>
      </c>
      <c r="R5156" s="2">
        <v>3328140000</v>
      </c>
      <c r="S5156" s="2">
        <v>3352020000</v>
      </c>
      <c r="T5156" s="2">
        <v>3368710000</v>
      </c>
      <c r="U5156" s="2">
        <v>3399330000</v>
      </c>
      <c r="V5156" s="2">
        <v>3438020000</v>
      </c>
      <c r="W5156" s="2">
        <v>3494630000</v>
      </c>
      <c r="X5156" s="2">
        <v>3543710000</v>
      </c>
      <c r="Y5156" s="2">
        <v>3568910000</v>
      </c>
      <c r="Z5156" s="2">
        <v>3586870000</v>
      </c>
      <c r="AA5156" s="2">
        <v>3592460000</v>
      </c>
      <c r="AB5156" s="2">
        <v>3612120000</v>
      </c>
      <c r="AC5156" s="2">
        <v>3645900000</v>
      </c>
      <c r="AD5156" s="2">
        <v>3664950000</v>
      </c>
      <c r="AE5156" s="2">
        <v>3689690000</v>
      </c>
      <c r="AF5156" s="2">
        <v>3745210000</v>
      </c>
    </row>
    <row r="5157" spans="1:32">
      <c r="A5157" t="s">
        <v>6653</v>
      </c>
      <c r="B5157" t="s">
        <v>19</v>
      </c>
      <c r="C5157" s="2">
        <v>834235000</v>
      </c>
      <c r="D5157" s="2">
        <v>804361000</v>
      </c>
      <c r="E5157" s="2">
        <v>798831000</v>
      </c>
      <c r="F5157" s="2">
        <v>789407000</v>
      </c>
      <c r="G5157" s="2">
        <v>807932000</v>
      </c>
      <c r="H5157" s="2">
        <v>801624000</v>
      </c>
      <c r="I5157" s="2">
        <v>801332000</v>
      </c>
      <c r="J5157" s="2">
        <v>814602000</v>
      </c>
      <c r="K5157" s="2">
        <v>830449000</v>
      </c>
      <c r="L5157" s="2">
        <v>838255000</v>
      </c>
      <c r="M5157" s="2">
        <v>843581000</v>
      </c>
      <c r="N5157" s="2">
        <v>855864000</v>
      </c>
      <c r="O5157" s="2">
        <v>871694000</v>
      </c>
      <c r="P5157" s="2">
        <v>889822000</v>
      </c>
      <c r="Q5157" s="2">
        <v>901415000</v>
      </c>
      <c r="R5157" s="2">
        <v>901558000</v>
      </c>
      <c r="S5157" s="2">
        <v>909586000</v>
      </c>
      <c r="T5157" s="2">
        <v>916457000</v>
      </c>
      <c r="U5157" s="2">
        <v>924872000</v>
      </c>
      <c r="V5157" s="2">
        <v>935982000</v>
      </c>
      <c r="W5157" s="2">
        <v>950483000</v>
      </c>
      <c r="X5157" s="2">
        <v>963066000</v>
      </c>
      <c r="Y5157" s="2">
        <v>972370000</v>
      </c>
      <c r="Z5157" s="2">
        <v>977243000</v>
      </c>
      <c r="AA5157" s="2">
        <v>975810000</v>
      </c>
      <c r="AB5157" s="2">
        <v>976407000</v>
      </c>
      <c r="AC5157" s="2">
        <v>981864000</v>
      </c>
      <c r="AD5157" s="2">
        <v>984246000</v>
      </c>
      <c r="AE5157" s="2">
        <v>989258000</v>
      </c>
      <c r="AF5157" s="2">
        <v>1003730000</v>
      </c>
    </row>
    <row r="5158" spans="1:32">
      <c r="A5158" t="s">
        <v>6654</v>
      </c>
      <c r="B5158" t="s">
        <v>19</v>
      </c>
      <c r="C5158" s="2">
        <v>7923910000</v>
      </c>
      <c r="D5158" s="2">
        <v>7637230000</v>
      </c>
      <c r="E5158" s="2">
        <v>7592320000</v>
      </c>
      <c r="F5158" s="2">
        <v>7461890000</v>
      </c>
      <c r="G5158" s="2">
        <v>7631770000</v>
      </c>
      <c r="H5158" s="2">
        <v>7565620000</v>
      </c>
      <c r="I5158" s="2">
        <v>7556170000</v>
      </c>
      <c r="J5158" s="2">
        <v>7677820000</v>
      </c>
      <c r="K5158" s="2">
        <v>7827390000</v>
      </c>
      <c r="L5158" s="2">
        <v>7902800000</v>
      </c>
      <c r="M5158" s="2">
        <v>7953590000</v>
      </c>
      <c r="N5158" s="2">
        <v>8070770000</v>
      </c>
      <c r="O5158" s="2">
        <v>8222780000</v>
      </c>
      <c r="P5158" s="2">
        <v>8397270000</v>
      </c>
      <c r="Q5158" s="2">
        <v>8510000000</v>
      </c>
      <c r="R5158" s="2">
        <v>8514500000</v>
      </c>
      <c r="S5158" s="2">
        <v>8591010000</v>
      </c>
      <c r="T5158" s="2">
        <v>8656860000</v>
      </c>
      <c r="U5158" s="2">
        <v>8736510000</v>
      </c>
      <c r="V5158" s="2">
        <v>8841710000</v>
      </c>
      <c r="W5158" s="2">
        <v>8978430000</v>
      </c>
      <c r="X5158" s="2">
        <v>9097070000</v>
      </c>
      <c r="Y5158" s="2">
        <v>9186110000</v>
      </c>
      <c r="Z5158" s="2">
        <v>9232250000</v>
      </c>
      <c r="AA5158" s="2">
        <v>9217630000</v>
      </c>
      <c r="AB5158" s="2">
        <v>9221590000</v>
      </c>
      <c r="AC5158" s="2">
        <v>9271740000</v>
      </c>
      <c r="AD5158" s="2">
        <v>9293190000</v>
      </c>
      <c r="AE5158" s="2">
        <v>9340010000</v>
      </c>
      <c r="AF5158" s="2">
        <v>9476670000</v>
      </c>
    </row>
    <row r="5159" spans="1:32">
      <c r="A5159" t="s">
        <v>6655</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6656</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6657</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6658</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6659</v>
      </c>
      <c r="B5163" t="s">
        <v>19</v>
      </c>
      <c r="C5163" s="2">
        <v>133797000000</v>
      </c>
      <c r="D5163" s="2">
        <v>141458000000</v>
      </c>
      <c r="E5163" s="2">
        <v>138383000000</v>
      </c>
      <c r="F5163" s="2">
        <v>135268000000</v>
      </c>
      <c r="G5163" s="2">
        <v>135066000000</v>
      </c>
      <c r="H5163" s="2">
        <v>135935000000</v>
      </c>
      <c r="I5163" s="2">
        <v>136505000000</v>
      </c>
      <c r="J5163" s="2">
        <v>137270000000</v>
      </c>
      <c r="K5163" s="2">
        <v>137826000000</v>
      </c>
      <c r="L5163" s="2">
        <v>138278000000</v>
      </c>
      <c r="M5163" s="2">
        <v>139247000000</v>
      </c>
      <c r="N5163" s="2">
        <v>140426000000</v>
      </c>
      <c r="O5163" s="2">
        <v>141410000000</v>
      </c>
      <c r="P5163" s="2">
        <v>142602000000</v>
      </c>
      <c r="Q5163" s="2">
        <v>143798000000</v>
      </c>
      <c r="R5163" s="2">
        <v>144490000000</v>
      </c>
      <c r="S5163" s="2">
        <v>145288000000</v>
      </c>
      <c r="T5163" s="2">
        <v>146172000000</v>
      </c>
      <c r="U5163" s="2">
        <v>146776000000</v>
      </c>
      <c r="V5163" s="2">
        <v>147772000000</v>
      </c>
      <c r="W5163" s="2">
        <v>148970000000</v>
      </c>
      <c r="X5163" s="2">
        <v>149978000000</v>
      </c>
      <c r="Y5163" s="2">
        <v>150990000000</v>
      </c>
      <c r="Z5163" s="2">
        <v>151285000000</v>
      </c>
      <c r="AA5163" s="2">
        <v>151476000000</v>
      </c>
      <c r="AB5163" s="2">
        <v>151682000000</v>
      </c>
      <c r="AC5163" s="2">
        <v>152210000000</v>
      </c>
      <c r="AD5163" s="2">
        <v>152710000000</v>
      </c>
      <c r="AE5163" s="2">
        <v>153221000000</v>
      </c>
      <c r="AF5163" s="2">
        <v>153757000000</v>
      </c>
    </row>
    <row r="5164" spans="1:32">
      <c r="A5164" t="s">
        <v>6660</v>
      </c>
      <c r="B5164" t="s">
        <v>19</v>
      </c>
      <c r="C5164" s="2">
        <v>219051000000</v>
      </c>
      <c r="D5164" s="2">
        <v>224644000000</v>
      </c>
      <c r="E5164" s="2">
        <v>229374000000</v>
      </c>
      <c r="F5164" s="2">
        <v>224615000000</v>
      </c>
      <c r="G5164" s="2">
        <v>223488000000</v>
      </c>
      <c r="H5164" s="2">
        <v>223948000000</v>
      </c>
      <c r="I5164" s="2">
        <v>224403000000</v>
      </c>
      <c r="J5164" s="2">
        <v>224906000000</v>
      </c>
      <c r="K5164" s="2">
        <v>225193000000</v>
      </c>
      <c r="L5164" s="2">
        <v>225319000000</v>
      </c>
      <c r="M5164" s="2">
        <v>226206000000</v>
      </c>
      <c r="N5164" s="2">
        <v>227322000000</v>
      </c>
      <c r="O5164" s="2">
        <v>228494000000</v>
      </c>
      <c r="P5164" s="2">
        <v>229871000000</v>
      </c>
      <c r="Q5164" s="2">
        <v>231260000000</v>
      </c>
      <c r="R5164" s="2">
        <v>232125000000</v>
      </c>
      <c r="S5164" s="2">
        <v>233191000000</v>
      </c>
      <c r="T5164" s="2">
        <v>234057000000</v>
      </c>
      <c r="U5164" s="2">
        <v>234966000000</v>
      </c>
      <c r="V5164" s="2">
        <v>236224000000</v>
      </c>
      <c r="W5164" s="2">
        <v>237528000000</v>
      </c>
      <c r="X5164" s="2">
        <v>238766000000</v>
      </c>
      <c r="Y5164" s="2">
        <v>239963000000</v>
      </c>
      <c r="Z5164" s="2">
        <v>240328000000</v>
      </c>
      <c r="AA5164" s="2">
        <v>240668000000</v>
      </c>
      <c r="AB5164" s="2">
        <v>241196000000</v>
      </c>
      <c r="AC5164" s="2">
        <v>242343000000</v>
      </c>
      <c r="AD5164" s="2">
        <v>242933000000</v>
      </c>
      <c r="AE5164" s="2">
        <v>243688000000</v>
      </c>
      <c r="AF5164" s="2">
        <v>245081000000</v>
      </c>
    </row>
    <row r="5165" spans="1:32">
      <c r="A5165" t="s">
        <v>6661</v>
      </c>
      <c r="B5165" t="s">
        <v>19</v>
      </c>
      <c r="C5165" s="2">
        <v>147230000000</v>
      </c>
      <c r="D5165" s="2">
        <v>151979000000</v>
      </c>
      <c r="E5165" s="2">
        <v>151960000000</v>
      </c>
      <c r="F5165" s="2">
        <v>148829000000</v>
      </c>
      <c r="G5165" s="2">
        <v>147642000000</v>
      </c>
      <c r="H5165" s="2">
        <v>147755000000</v>
      </c>
      <c r="I5165" s="2">
        <v>147777000000</v>
      </c>
      <c r="J5165" s="2">
        <v>147816000000</v>
      </c>
      <c r="K5165" s="2">
        <v>147705000000</v>
      </c>
      <c r="L5165" s="2">
        <v>147476000000</v>
      </c>
      <c r="M5165" s="2">
        <v>147752000000</v>
      </c>
      <c r="N5165" s="2">
        <v>148185000000</v>
      </c>
      <c r="O5165" s="2">
        <v>148603000000</v>
      </c>
      <c r="P5165" s="2">
        <v>149229000000</v>
      </c>
      <c r="Q5165" s="2">
        <v>149872000000</v>
      </c>
      <c r="R5165" s="2">
        <v>150208000000</v>
      </c>
      <c r="S5165" s="2">
        <v>150659000000</v>
      </c>
      <c r="T5165" s="2">
        <v>150972000000</v>
      </c>
      <c r="U5165" s="2">
        <v>151348000000</v>
      </c>
      <c r="V5165" s="2">
        <v>151920000000</v>
      </c>
      <c r="W5165" s="2">
        <v>152570000000</v>
      </c>
      <c r="X5165" s="2">
        <v>153208000000</v>
      </c>
      <c r="Y5165" s="2">
        <v>153841000000</v>
      </c>
      <c r="Z5165" s="2">
        <v>153954000000</v>
      </c>
      <c r="AA5165" s="2">
        <v>153949000000</v>
      </c>
      <c r="AB5165" s="2">
        <v>154124000000</v>
      </c>
      <c r="AC5165" s="2">
        <v>154685000000</v>
      </c>
      <c r="AD5165" s="2">
        <v>154951000000</v>
      </c>
      <c r="AE5165" s="2">
        <v>155310000000</v>
      </c>
      <c r="AF5165" s="2">
        <v>155971000000</v>
      </c>
    </row>
    <row r="5166" spans="1:32">
      <c r="A5166" t="s">
        <v>6662</v>
      </c>
      <c r="B5166" t="s">
        <v>19</v>
      </c>
      <c r="C5166" s="2">
        <v>115923000000</v>
      </c>
      <c r="D5166" s="2">
        <v>118198000000</v>
      </c>
      <c r="E5166" s="2">
        <v>122256000000</v>
      </c>
      <c r="F5166" s="2">
        <v>119150000000</v>
      </c>
      <c r="G5166" s="2">
        <v>118672000000</v>
      </c>
      <c r="H5166" s="2">
        <v>118959000000</v>
      </c>
      <c r="I5166" s="2">
        <v>119279000000</v>
      </c>
      <c r="J5166" s="2">
        <v>119628000000</v>
      </c>
      <c r="K5166" s="2">
        <v>119882000000</v>
      </c>
      <c r="L5166" s="2">
        <v>120044000000</v>
      </c>
      <c r="M5166" s="2">
        <v>120605000000</v>
      </c>
      <c r="N5166" s="2">
        <v>121294000000</v>
      </c>
      <c r="O5166" s="2">
        <v>122046000000</v>
      </c>
      <c r="P5166" s="2">
        <v>122868000000</v>
      </c>
      <c r="Q5166" s="2">
        <v>123692000000</v>
      </c>
      <c r="R5166" s="2">
        <v>124231000000</v>
      </c>
      <c r="S5166" s="2">
        <v>124877000000</v>
      </c>
      <c r="T5166" s="2">
        <v>125422000000</v>
      </c>
      <c r="U5166" s="2">
        <v>125984000000</v>
      </c>
      <c r="V5166" s="2">
        <v>126735000000</v>
      </c>
      <c r="W5166" s="2">
        <v>127478000000</v>
      </c>
      <c r="X5166" s="2">
        <v>128180000000</v>
      </c>
      <c r="Y5166" s="2">
        <v>128850000000</v>
      </c>
      <c r="Z5166" s="2">
        <v>129096000000</v>
      </c>
      <c r="AA5166" s="2">
        <v>129302000000</v>
      </c>
      <c r="AB5166" s="2">
        <v>129679000000</v>
      </c>
      <c r="AC5166" s="2">
        <v>130392000000</v>
      </c>
      <c r="AD5166" s="2">
        <v>130701000000</v>
      </c>
      <c r="AE5166" s="2">
        <v>131149000000</v>
      </c>
      <c r="AF5166" s="2">
        <v>131960000000</v>
      </c>
    </row>
    <row r="5167" spans="1:32">
      <c r="A5167" t="s">
        <v>6663</v>
      </c>
      <c r="B5167" t="s">
        <v>19</v>
      </c>
      <c r="C5167" s="2">
        <v>97138400000</v>
      </c>
      <c r="D5167" s="2">
        <v>98934600000</v>
      </c>
      <c r="E5167" s="2">
        <v>102580000000</v>
      </c>
      <c r="F5167" s="2">
        <v>99976800000</v>
      </c>
      <c r="G5167" s="2">
        <v>99589100000</v>
      </c>
      <c r="H5167" s="2">
        <v>99823100000</v>
      </c>
      <c r="I5167" s="2">
        <v>100096000000</v>
      </c>
      <c r="J5167" s="2">
        <v>100396000000</v>
      </c>
      <c r="K5167" s="2">
        <v>100609000000</v>
      </c>
      <c r="L5167" s="2">
        <v>100747000000</v>
      </c>
      <c r="M5167" s="2">
        <v>101230000000</v>
      </c>
      <c r="N5167" s="2">
        <v>101798000000</v>
      </c>
      <c r="O5167" s="2">
        <v>102435000000</v>
      </c>
      <c r="P5167" s="2">
        <v>103129000000</v>
      </c>
      <c r="Q5167" s="2">
        <v>103824000000</v>
      </c>
      <c r="R5167" s="2">
        <v>104279000000</v>
      </c>
      <c r="S5167" s="2">
        <v>104838000000</v>
      </c>
      <c r="T5167" s="2">
        <v>105297000000</v>
      </c>
      <c r="U5167" s="2">
        <v>105768000000</v>
      </c>
      <c r="V5167" s="2">
        <v>106414000000</v>
      </c>
      <c r="W5167" s="2">
        <v>107029000000</v>
      </c>
      <c r="X5167" s="2">
        <v>107625000000</v>
      </c>
      <c r="Y5167" s="2">
        <v>108200000000</v>
      </c>
      <c r="Z5167" s="2">
        <v>108416000000</v>
      </c>
      <c r="AA5167" s="2">
        <v>108592000000</v>
      </c>
      <c r="AB5167" s="2">
        <v>108924000000</v>
      </c>
      <c r="AC5167" s="2">
        <v>109538000000</v>
      </c>
      <c r="AD5167" s="2">
        <v>109806000000</v>
      </c>
      <c r="AE5167" s="2">
        <v>110190000000</v>
      </c>
      <c r="AF5167" s="2">
        <v>110889000000</v>
      </c>
    </row>
    <row r="5168" spans="1:32">
      <c r="A5168" t="s">
        <v>6664</v>
      </c>
      <c r="B5168" t="s">
        <v>19</v>
      </c>
      <c r="C5168" s="2">
        <v>34529800000</v>
      </c>
      <c r="D5168" s="2">
        <v>35922100000</v>
      </c>
      <c r="E5168" s="2">
        <v>35147900000</v>
      </c>
      <c r="F5168" s="2">
        <v>34474700000</v>
      </c>
      <c r="G5168" s="2">
        <v>34088900000</v>
      </c>
      <c r="H5168" s="2">
        <v>34041600000</v>
      </c>
      <c r="I5168" s="2">
        <v>33985900000</v>
      </c>
      <c r="J5168" s="2">
        <v>33952000000</v>
      </c>
      <c r="K5168" s="2">
        <v>33912400000</v>
      </c>
      <c r="L5168" s="2">
        <v>33842700000</v>
      </c>
      <c r="M5168" s="2">
        <v>33911900000</v>
      </c>
      <c r="N5168" s="2">
        <v>34000200000</v>
      </c>
      <c r="O5168" s="2">
        <v>34102000000</v>
      </c>
      <c r="P5168" s="2">
        <v>34239800000</v>
      </c>
      <c r="Q5168" s="2">
        <v>34369600000</v>
      </c>
      <c r="R5168" s="2">
        <v>34393300000</v>
      </c>
      <c r="S5168" s="2">
        <v>34447300000</v>
      </c>
      <c r="T5168" s="2">
        <v>34516100000</v>
      </c>
      <c r="U5168" s="2">
        <v>34501400000</v>
      </c>
      <c r="V5168" s="2">
        <v>34624200000</v>
      </c>
      <c r="W5168" s="2">
        <v>34760600000</v>
      </c>
      <c r="X5168" s="2">
        <v>34848100000</v>
      </c>
      <c r="Y5168" s="2">
        <v>34895800000</v>
      </c>
      <c r="Z5168" s="2">
        <v>34837600000</v>
      </c>
      <c r="AA5168" s="2">
        <v>34749100000</v>
      </c>
      <c r="AB5168" s="2">
        <v>34698400000</v>
      </c>
      <c r="AC5168" s="2">
        <v>34706600000</v>
      </c>
      <c r="AD5168" s="2">
        <v>34674200000</v>
      </c>
      <c r="AE5168" s="2">
        <v>34663300000</v>
      </c>
      <c r="AF5168" s="2">
        <v>34706700000</v>
      </c>
    </row>
    <row r="5169" spans="1:32">
      <c r="A5169" t="s">
        <v>6665</v>
      </c>
      <c r="B5169" t="s">
        <v>19</v>
      </c>
      <c r="C5169" s="2">
        <v>3388600000</v>
      </c>
      <c r="D5169" s="2">
        <v>3445020000</v>
      </c>
      <c r="E5169" s="2">
        <v>3588870000</v>
      </c>
      <c r="F5169" s="2">
        <v>3497840000</v>
      </c>
      <c r="G5169" s="2">
        <v>3481470000</v>
      </c>
      <c r="H5169" s="2">
        <v>3487610000</v>
      </c>
      <c r="I5169" s="2">
        <v>3495750000</v>
      </c>
      <c r="J5169" s="2">
        <v>3504730000</v>
      </c>
      <c r="K5169" s="2">
        <v>3510770000</v>
      </c>
      <c r="L5169" s="2">
        <v>3514600000</v>
      </c>
      <c r="M5169" s="2">
        <v>3529820000</v>
      </c>
      <c r="N5169" s="2">
        <v>3548700000</v>
      </c>
      <c r="O5169" s="2">
        <v>3569960000</v>
      </c>
      <c r="P5169" s="2">
        <v>3593450000</v>
      </c>
      <c r="Q5169" s="2">
        <v>3616890000</v>
      </c>
      <c r="R5169" s="2">
        <v>3632390000</v>
      </c>
      <c r="S5169" s="2">
        <v>3651250000</v>
      </c>
      <c r="T5169" s="2">
        <v>3666780000</v>
      </c>
      <c r="U5169" s="2">
        <v>3683270000</v>
      </c>
      <c r="V5169" s="2">
        <v>3704900000</v>
      </c>
      <c r="W5169" s="2">
        <v>3725960000</v>
      </c>
      <c r="X5169" s="2">
        <v>3745990000</v>
      </c>
      <c r="Y5169" s="2">
        <v>3765420000</v>
      </c>
      <c r="Z5169" s="2">
        <v>3772830000</v>
      </c>
      <c r="AA5169" s="2">
        <v>3778950000</v>
      </c>
      <c r="AB5169" s="2">
        <v>3790790000</v>
      </c>
      <c r="AC5169" s="2">
        <v>3812280000</v>
      </c>
      <c r="AD5169" s="2">
        <v>3821290000</v>
      </c>
      <c r="AE5169" s="2">
        <v>3834700000</v>
      </c>
      <c r="AF5169" s="2">
        <v>3860080000</v>
      </c>
    </row>
    <row r="5170" spans="1:32">
      <c r="A5170" t="s">
        <v>6666</v>
      </c>
      <c r="B5170" t="s">
        <v>19</v>
      </c>
      <c r="C5170" s="2">
        <v>30284200000</v>
      </c>
      <c r="D5170" s="2">
        <v>30685200000</v>
      </c>
      <c r="E5170" s="2">
        <v>32062600000</v>
      </c>
      <c r="F5170" s="2">
        <v>31251300000</v>
      </c>
      <c r="G5170" s="2">
        <v>31119200000</v>
      </c>
      <c r="H5170" s="2">
        <v>31177600000</v>
      </c>
      <c r="I5170" s="2">
        <v>31255700000</v>
      </c>
      <c r="J5170" s="2">
        <v>31339700000</v>
      </c>
      <c r="K5170" s="2">
        <v>31394300000</v>
      </c>
      <c r="L5170" s="2">
        <v>31429800000</v>
      </c>
      <c r="M5170" s="2">
        <v>31564600000</v>
      </c>
      <c r="N5170" s="2">
        <v>31732600000</v>
      </c>
      <c r="O5170" s="2">
        <v>31923500000</v>
      </c>
      <c r="P5170" s="2">
        <v>32131600000</v>
      </c>
      <c r="Q5170" s="2">
        <v>32338300000</v>
      </c>
      <c r="R5170" s="2">
        <v>32477900000</v>
      </c>
      <c r="S5170" s="2">
        <v>32647100000</v>
      </c>
      <c r="T5170" s="2">
        <v>32783400000</v>
      </c>
      <c r="U5170" s="2">
        <v>32933700000</v>
      </c>
      <c r="V5170" s="2">
        <v>33125300000</v>
      </c>
      <c r="W5170" s="2">
        <v>33308800000</v>
      </c>
      <c r="X5170" s="2">
        <v>33486300000</v>
      </c>
      <c r="Y5170" s="2">
        <v>33661400000</v>
      </c>
      <c r="Z5170" s="2">
        <v>33727600000</v>
      </c>
      <c r="AA5170" s="2">
        <v>33785900000</v>
      </c>
      <c r="AB5170" s="2">
        <v>33897300000</v>
      </c>
      <c r="AC5170" s="2">
        <v>34099600000</v>
      </c>
      <c r="AD5170" s="2">
        <v>34177400000</v>
      </c>
      <c r="AE5170" s="2">
        <v>34302600000</v>
      </c>
      <c r="AF5170" s="2">
        <v>34533000000</v>
      </c>
    </row>
    <row r="5171" spans="1:32">
      <c r="A5171" t="s">
        <v>6667</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6668</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6669</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6670</v>
      </c>
      <c r="B5174" t="s">
        <v>19</v>
      </c>
      <c r="C5174" s="2">
        <v>276285000000000</v>
      </c>
      <c r="D5174" s="2">
        <v>273349000000000</v>
      </c>
      <c r="E5174" s="2">
        <v>271154000000000</v>
      </c>
      <c r="F5174" s="2">
        <v>275406000000000</v>
      </c>
      <c r="G5174" s="2">
        <v>279140000000000</v>
      </c>
      <c r="H5174" s="2">
        <v>282855000000000</v>
      </c>
      <c r="I5174" s="2">
        <v>284508000000000</v>
      </c>
      <c r="J5174" s="2">
        <v>288061000000000</v>
      </c>
      <c r="K5174" s="2">
        <v>291112000000000</v>
      </c>
      <c r="L5174" s="2">
        <v>292157000000000</v>
      </c>
      <c r="M5174" s="2">
        <v>282350000000000</v>
      </c>
      <c r="N5174" s="2">
        <v>272435000000000</v>
      </c>
      <c r="O5174" s="2">
        <v>261582000000000</v>
      </c>
      <c r="P5174" s="2">
        <v>253165000000000</v>
      </c>
      <c r="Q5174" s="2">
        <v>242773000000000</v>
      </c>
      <c r="R5174" s="2">
        <v>242633000000000</v>
      </c>
      <c r="S5174" s="2">
        <v>241770000000000</v>
      </c>
      <c r="T5174" s="2">
        <v>242030000000000</v>
      </c>
      <c r="U5174" s="2">
        <v>242379000000000</v>
      </c>
      <c r="V5174" s="2">
        <v>242194000000000</v>
      </c>
      <c r="W5174" s="2">
        <v>243033000000000</v>
      </c>
      <c r="X5174" s="2">
        <v>243187000000000</v>
      </c>
      <c r="Y5174" s="2">
        <v>243915000000000</v>
      </c>
      <c r="Z5174" s="2">
        <v>245393000000000</v>
      </c>
      <c r="AA5174" s="2">
        <v>246660000000000</v>
      </c>
      <c r="AB5174" s="2">
        <v>244837000000000</v>
      </c>
      <c r="AC5174" s="2">
        <v>244835000000000</v>
      </c>
      <c r="AD5174" s="2">
        <v>245140000000000</v>
      </c>
      <c r="AE5174" s="2">
        <v>247003000000000</v>
      </c>
      <c r="AF5174" s="2">
        <v>247788000000000</v>
      </c>
    </row>
    <row r="5175" spans="1:32">
      <c r="A5175" t="s">
        <v>6671</v>
      </c>
      <c r="B5175" t="s">
        <v>19</v>
      </c>
      <c r="C5175" s="2">
        <v>177918000000</v>
      </c>
      <c r="D5175" s="2">
        <v>177669000000</v>
      </c>
      <c r="E5175" s="2">
        <v>177736000000</v>
      </c>
      <c r="F5175" s="2">
        <v>171705000000</v>
      </c>
      <c r="G5175" s="2">
        <v>193673000000</v>
      </c>
      <c r="H5175" s="2">
        <v>200615000000</v>
      </c>
      <c r="I5175" s="2">
        <v>204855000000</v>
      </c>
      <c r="J5175" s="2">
        <v>208272000000</v>
      </c>
      <c r="K5175" s="2">
        <v>210077000000</v>
      </c>
      <c r="L5175" s="2">
        <v>213154000000</v>
      </c>
      <c r="M5175" s="2">
        <v>212900000000</v>
      </c>
      <c r="N5175" s="2">
        <v>213541000000</v>
      </c>
      <c r="O5175" s="2">
        <v>213428000000</v>
      </c>
      <c r="P5175" s="2">
        <v>212867000000</v>
      </c>
      <c r="Q5175" s="2">
        <v>212371000000</v>
      </c>
      <c r="R5175" s="2">
        <v>211562000000</v>
      </c>
      <c r="S5175" s="2">
        <v>211531000000</v>
      </c>
      <c r="T5175" s="2">
        <v>209976000000</v>
      </c>
      <c r="U5175" s="2">
        <v>209605000000</v>
      </c>
      <c r="V5175" s="2">
        <v>208785000000</v>
      </c>
      <c r="W5175" s="2">
        <v>207577000000</v>
      </c>
      <c r="X5175" s="2">
        <v>207430000000</v>
      </c>
      <c r="Y5175" s="2">
        <v>207013000000</v>
      </c>
      <c r="Z5175" s="2">
        <v>207031000000</v>
      </c>
      <c r="AA5175" s="2">
        <v>209027000000</v>
      </c>
      <c r="AB5175" s="2">
        <v>209791000000</v>
      </c>
      <c r="AC5175" s="2">
        <v>209808000000</v>
      </c>
      <c r="AD5175" s="2">
        <v>207929000000</v>
      </c>
      <c r="AE5175" s="2">
        <v>204704000000</v>
      </c>
      <c r="AF5175" s="2">
        <v>207198000000</v>
      </c>
    </row>
    <row r="5176" spans="1:32">
      <c r="A5176" t="s">
        <v>6672</v>
      </c>
      <c r="B5176" t="s">
        <v>19</v>
      </c>
      <c r="C5176" s="2">
        <v>202572000000</v>
      </c>
      <c r="D5176" s="2">
        <v>198898000000</v>
      </c>
      <c r="E5176" s="2">
        <v>208113000000</v>
      </c>
      <c r="F5176" s="2">
        <v>188657000000</v>
      </c>
      <c r="G5176" s="2">
        <v>194615000000</v>
      </c>
      <c r="H5176" s="2">
        <v>196606000000</v>
      </c>
      <c r="I5176" s="2">
        <v>197289000000</v>
      </c>
      <c r="J5176" s="2">
        <v>199068000000</v>
      </c>
      <c r="K5176" s="2">
        <v>199677000000</v>
      </c>
      <c r="L5176" s="2">
        <v>200409000000</v>
      </c>
      <c r="M5176" s="2">
        <v>199502000000</v>
      </c>
      <c r="N5176" s="2">
        <v>198872000000</v>
      </c>
      <c r="O5176" s="2">
        <v>198685000000</v>
      </c>
      <c r="P5176" s="2">
        <v>198723000000</v>
      </c>
      <c r="Q5176" s="2">
        <v>199299000000</v>
      </c>
      <c r="R5176" s="2">
        <v>198979000000</v>
      </c>
      <c r="S5176" s="2">
        <v>198909000000</v>
      </c>
      <c r="T5176" s="2">
        <v>198869000000</v>
      </c>
      <c r="U5176" s="2">
        <v>199161000000</v>
      </c>
      <c r="V5176" s="2">
        <v>199768000000</v>
      </c>
      <c r="W5176" s="2">
        <v>201137000000</v>
      </c>
      <c r="X5176" s="2">
        <v>201961000000</v>
      </c>
      <c r="Y5176" s="2">
        <v>202959000000</v>
      </c>
      <c r="Z5176" s="2">
        <v>203159000000</v>
      </c>
      <c r="AA5176" s="2">
        <v>204937000000</v>
      </c>
      <c r="AB5176" s="2">
        <v>205668000000</v>
      </c>
      <c r="AC5176" s="2">
        <v>207625000000</v>
      </c>
      <c r="AD5176" s="2">
        <v>210590000000</v>
      </c>
      <c r="AE5176" s="2">
        <v>211051000000</v>
      </c>
      <c r="AF5176" s="2">
        <v>212936000000</v>
      </c>
    </row>
    <row r="5177" spans="1:32">
      <c r="A5177" t="s">
        <v>6673</v>
      </c>
      <c r="B5177" t="s">
        <v>19</v>
      </c>
      <c r="C5177" s="2">
        <v>185749000000</v>
      </c>
      <c r="D5177" s="2">
        <v>183027000000</v>
      </c>
      <c r="E5177" s="2">
        <v>185238000000</v>
      </c>
      <c r="F5177" s="2">
        <v>168116000000</v>
      </c>
      <c r="G5177" s="2">
        <v>175754000000</v>
      </c>
      <c r="H5177" s="2">
        <v>178726000000</v>
      </c>
      <c r="I5177" s="2">
        <v>179714000000</v>
      </c>
      <c r="J5177" s="2">
        <v>182208000000</v>
      </c>
      <c r="K5177" s="2">
        <v>183793000000</v>
      </c>
      <c r="L5177" s="2">
        <v>185542000000</v>
      </c>
      <c r="M5177" s="2">
        <v>184873000000</v>
      </c>
      <c r="N5177" s="2">
        <v>184600000000</v>
      </c>
      <c r="O5177" s="2">
        <v>184359000000</v>
      </c>
      <c r="P5177" s="2">
        <v>184653000000</v>
      </c>
      <c r="Q5177" s="2">
        <v>184594000000</v>
      </c>
      <c r="R5177" s="2">
        <v>184199000000</v>
      </c>
      <c r="S5177" s="2">
        <v>183996000000</v>
      </c>
      <c r="T5177" s="2">
        <v>183866000000</v>
      </c>
      <c r="U5177" s="2">
        <v>184094000000</v>
      </c>
      <c r="V5177" s="2">
        <v>184599000000</v>
      </c>
      <c r="W5177" s="2">
        <v>185177000000</v>
      </c>
      <c r="X5177" s="2">
        <v>185691000000</v>
      </c>
      <c r="Y5177" s="2">
        <v>186398000000</v>
      </c>
      <c r="Z5177" s="2">
        <v>186630000000</v>
      </c>
      <c r="AA5177" s="2">
        <v>188304000000</v>
      </c>
      <c r="AB5177" s="2">
        <v>187973000000</v>
      </c>
      <c r="AC5177" s="2">
        <v>189749000000</v>
      </c>
      <c r="AD5177" s="2">
        <v>192150000000</v>
      </c>
      <c r="AE5177" s="2">
        <v>192045000000</v>
      </c>
      <c r="AF5177" s="2">
        <v>193734000000</v>
      </c>
    </row>
    <row r="5178" spans="1:32">
      <c r="A5178" t="s">
        <v>6674</v>
      </c>
      <c r="B5178" t="s">
        <v>19</v>
      </c>
      <c r="C5178" s="2">
        <v>102004000000</v>
      </c>
      <c r="D5178" s="2">
        <v>99977100000</v>
      </c>
      <c r="E5178" s="2">
        <v>105749000000</v>
      </c>
      <c r="F5178" s="2">
        <v>97419200000</v>
      </c>
      <c r="G5178" s="2">
        <v>99335200000</v>
      </c>
      <c r="H5178" s="2">
        <v>99829900000</v>
      </c>
      <c r="I5178" s="2">
        <v>100048000000</v>
      </c>
      <c r="J5178" s="2">
        <v>100589000000</v>
      </c>
      <c r="K5178" s="2">
        <v>100399000000</v>
      </c>
      <c r="L5178" s="2">
        <v>100257000000</v>
      </c>
      <c r="M5178" s="2">
        <v>99759100000</v>
      </c>
      <c r="N5178" s="2">
        <v>99396000000</v>
      </c>
      <c r="O5178" s="2">
        <v>99298800000</v>
      </c>
      <c r="P5178" s="2">
        <v>99288600000</v>
      </c>
      <c r="Q5178" s="2">
        <v>99824900000</v>
      </c>
      <c r="R5178" s="2">
        <v>99704900000</v>
      </c>
      <c r="S5178" s="2">
        <v>99801800000</v>
      </c>
      <c r="T5178" s="2">
        <v>99796100000</v>
      </c>
      <c r="U5178" s="2">
        <v>99999900000</v>
      </c>
      <c r="V5178" s="2">
        <v>100298000000</v>
      </c>
      <c r="W5178" s="2">
        <v>101236000000</v>
      </c>
      <c r="X5178" s="2">
        <v>101742000000</v>
      </c>
      <c r="Y5178" s="2">
        <v>102287000000</v>
      </c>
      <c r="Z5178" s="2">
        <v>102392000000</v>
      </c>
      <c r="AA5178" s="2">
        <v>103193000000</v>
      </c>
      <c r="AB5178" s="2">
        <v>104285000000</v>
      </c>
      <c r="AC5178" s="2">
        <v>105517000000</v>
      </c>
      <c r="AD5178" s="2">
        <v>107451000000</v>
      </c>
      <c r="AE5178" s="2">
        <v>108000000000</v>
      </c>
      <c r="AF5178" s="2">
        <v>108799000000</v>
      </c>
    </row>
    <row r="5179" spans="1:32">
      <c r="A5179" t="s">
        <v>6675</v>
      </c>
      <c r="B5179" t="s">
        <v>19</v>
      </c>
      <c r="C5179" s="2">
        <v>86398500000</v>
      </c>
      <c r="D5179" s="2">
        <v>84632900000</v>
      </c>
      <c r="E5179" s="2">
        <v>89615600000</v>
      </c>
      <c r="F5179" s="2">
        <v>82852700000</v>
      </c>
      <c r="G5179" s="2">
        <v>84301400000</v>
      </c>
      <c r="H5179" s="2">
        <v>84672500000</v>
      </c>
      <c r="I5179" s="2">
        <v>84813700000</v>
      </c>
      <c r="J5179" s="2">
        <v>85252800000</v>
      </c>
      <c r="K5179" s="2">
        <v>85078500000</v>
      </c>
      <c r="L5179" s="2">
        <v>84931900000</v>
      </c>
      <c r="M5179" s="2">
        <v>84506800000</v>
      </c>
      <c r="N5179" s="2">
        <v>84174200000</v>
      </c>
      <c r="O5179" s="2">
        <v>84098500000</v>
      </c>
      <c r="P5179" s="2">
        <v>84091500000</v>
      </c>
      <c r="Q5179" s="2">
        <v>84566100000</v>
      </c>
      <c r="R5179" s="2">
        <v>84469900000</v>
      </c>
      <c r="S5179" s="2">
        <v>84544000000</v>
      </c>
      <c r="T5179" s="2">
        <v>84565800000</v>
      </c>
      <c r="U5179" s="2">
        <v>84737000000</v>
      </c>
      <c r="V5179" s="2">
        <v>85004400000</v>
      </c>
      <c r="W5179" s="2">
        <v>85835400000</v>
      </c>
      <c r="X5179" s="2">
        <v>86279500000</v>
      </c>
      <c r="Y5179" s="2">
        <v>86745500000</v>
      </c>
      <c r="Z5179" s="2">
        <v>86838000000</v>
      </c>
      <c r="AA5179" s="2">
        <v>87506900000</v>
      </c>
      <c r="AB5179" s="2">
        <v>88334800000</v>
      </c>
      <c r="AC5179" s="2">
        <v>89256600000</v>
      </c>
      <c r="AD5179" s="2">
        <v>90748900000</v>
      </c>
      <c r="AE5179" s="2">
        <v>91189700000</v>
      </c>
      <c r="AF5179" s="2">
        <v>91865500000</v>
      </c>
    </row>
    <row r="5180" spans="1:32">
      <c r="A5180" t="s">
        <v>6676</v>
      </c>
      <c r="B5180" t="s">
        <v>19</v>
      </c>
      <c r="C5180" s="2">
        <v>66460400000</v>
      </c>
      <c r="D5180" s="2">
        <v>66311100000</v>
      </c>
      <c r="E5180" s="2">
        <v>68536700000</v>
      </c>
      <c r="F5180" s="2">
        <v>59384000000</v>
      </c>
      <c r="G5180" s="2">
        <v>65549800000</v>
      </c>
      <c r="H5180" s="2">
        <v>67537100000</v>
      </c>
      <c r="I5180" s="2">
        <v>68721600000</v>
      </c>
      <c r="J5180" s="2">
        <v>69766400000</v>
      </c>
      <c r="K5180" s="2">
        <v>70261300000</v>
      </c>
      <c r="L5180" s="2">
        <v>71090400000</v>
      </c>
      <c r="M5180" s="2">
        <v>70975900000</v>
      </c>
      <c r="N5180" s="2">
        <v>71167800000</v>
      </c>
      <c r="O5180" s="2">
        <v>71102800000</v>
      </c>
      <c r="P5180" s="2">
        <v>70990800000</v>
      </c>
      <c r="Q5180" s="2">
        <v>70902800000</v>
      </c>
      <c r="R5180" s="2">
        <v>70662800000</v>
      </c>
      <c r="S5180" s="2">
        <v>70688900000</v>
      </c>
      <c r="T5180" s="2">
        <v>70273800000</v>
      </c>
      <c r="U5180" s="2">
        <v>70201600000</v>
      </c>
      <c r="V5180" s="2">
        <v>70020300000</v>
      </c>
      <c r="W5180" s="2">
        <v>69763100000</v>
      </c>
      <c r="X5180" s="2">
        <v>69762500000</v>
      </c>
      <c r="Y5180" s="2">
        <v>69706400000</v>
      </c>
      <c r="Z5180" s="2">
        <v>69746600000</v>
      </c>
      <c r="AA5180" s="2">
        <v>70370100000</v>
      </c>
      <c r="AB5180" s="2">
        <v>72172100000</v>
      </c>
      <c r="AC5180" s="2">
        <v>74007800000</v>
      </c>
      <c r="AD5180" s="2">
        <v>76252300000</v>
      </c>
      <c r="AE5180" s="2">
        <v>76289700000</v>
      </c>
      <c r="AF5180" s="2">
        <v>76966300000</v>
      </c>
    </row>
    <row r="5181" spans="1:32">
      <c r="A5181" t="s">
        <v>6677</v>
      </c>
      <c r="B5181" t="s">
        <v>19</v>
      </c>
      <c r="C5181" s="2">
        <v>4086740000</v>
      </c>
      <c r="D5181" s="2">
        <v>4013420000</v>
      </c>
      <c r="E5181" s="2">
        <v>4227810000</v>
      </c>
      <c r="F5181" s="2">
        <v>3949010000</v>
      </c>
      <c r="G5181" s="2">
        <v>4047760000</v>
      </c>
      <c r="H5181" s="2">
        <v>4079820000</v>
      </c>
      <c r="I5181" s="2">
        <v>4093820000</v>
      </c>
      <c r="J5181" s="2">
        <v>4125120000</v>
      </c>
      <c r="K5181" s="2">
        <v>4123730000</v>
      </c>
      <c r="L5181" s="2">
        <v>4126010000</v>
      </c>
      <c r="M5181" s="2">
        <v>4109030000</v>
      </c>
      <c r="N5181" s="2">
        <v>4099920000</v>
      </c>
      <c r="O5181" s="2">
        <v>4094640000</v>
      </c>
      <c r="P5181" s="2">
        <v>4099090000</v>
      </c>
      <c r="Q5181" s="2">
        <v>4116300000</v>
      </c>
      <c r="R5181" s="2">
        <v>4109700000</v>
      </c>
      <c r="S5181" s="2">
        <v>4115460000</v>
      </c>
      <c r="T5181" s="2">
        <v>4112670000</v>
      </c>
      <c r="U5181" s="2">
        <v>4121730000</v>
      </c>
      <c r="V5181" s="2">
        <v>4131000000</v>
      </c>
      <c r="W5181" s="2">
        <v>4161030000</v>
      </c>
      <c r="X5181" s="2">
        <v>4179060000</v>
      </c>
      <c r="Y5181" s="2">
        <v>4197710000</v>
      </c>
      <c r="Z5181" s="2">
        <v>4202700000</v>
      </c>
      <c r="AA5181" s="2">
        <v>4232560000</v>
      </c>
      <c r="AB5181" s="2">
        <v>4261220000</v>
      </c>
      <c r="AC5181" s="2">
        <v>4295380000</v>
      </c>
      <c r="AD5181" s="2">
        <v>4346030000</v>
      </c>
      <c r="AE5181" s="2">
        <v>4354120000</v>
      </c>
      <c r="AF5181" s="2">
        <v>4380000000</v>
      </c>
    </row>
    <row r="5182" spans="1:32">
      <c r="A5182" t="s">
        <v>6678</v>
      </c>
      <c r="B5182" t="s">
        <v>19</v>
      </c>
      <c r="C5182" s="2">
        <v>27167000000</v>
      </c>
      <c r="D5182" s="2">
        <v>26547400000</v>
      </c>
      <c r="E5182" s="2">
        <v>28271600000</v>
      </c>
      <c r="F5182" s="2">
        <v>26004900000</v>
      </c>
      <c r="G5182" s="2">
        <v>26146900000</v>
      </c>
      <c r="H5182" s="2">
        <v>26157500000</v>
      </c>
      <c r="I5182" s="2">
        <v>26132400000</v>
      </c>
      <c r="J5182" s="2">
        <v>26228800000</v>
      </c>
      <c r="K5182" s="2">
        <v>26141300000</v>
      </c>
      <c r="L5182" s="2">
        <v>26043100000</v>
      </c>
      <c r="M5182" s="2">
        <v>25897600000</v>
      </c>
      <c r="N5182" s="2">
        <v>25766800000</v>
      </c>
      <c r="O5182" s="2">
        <v>25740300000</v>
      </c>
      <c r="P5182" s="2">
        <v>25746100000</v>
      </c>
      <c r="Q5182" s="2">
        <v>25918100000</v>
      </c>
      <c r="R5182" s="2">
        <v>25899200000</v>
      </c>
      <c r="S5182" s="2">
        <v>25922500000</v>
      </c>
      <c r="T5182" s="2">
        <v>25955800000</v>
      </c>
      <c r="U5182" s="2">
        <v>26022400000</v>
      </c>
      <c r="V5182" s="2">
        <v>26130700000</v>
      </c>
      <c r="W5182" s="2">
        <v>26443200000</v>
      </c>
      <c r="X5182" s="2">
        <v>26602300000</v>
      </c>
      <c r="Y5182" s="2">
        <v>26778200000</v>
      </c>
      <c r="Z5182" s="2">
        <v>26805700000</v>
      </c>
      <c r="AA5182" s="2">
        <v>27013800000</v>
      </c>
      <c r="AB5182" s="2">
        <v>27259600000</v>
      </c>
      <c r="AC5182" s="2">
        <v>27566900000</v>
      </c>
      <c r="AD5182" s="2">
        <v>28096800000</v>
      </c>
      <c r="AE5182" s="2">
        <v>28296000000</v>
      </c>
      <c r="AF5182" s="2">
        <v>28499700000</v>
      </c>
    </row>
    <row r="5183" spans="1:32">
      <c r="A5183" t="s">
        <v>6679</v>
      </c>
      <c r="B5183" t="s">
        <v>19</v>
      </c>
      <c r="C5183" s="2">
        <v>6340380000</v>
      </c>
      <c r="D5183" s="2">
        <v>6244800000</v>
      </c>
      <c r="E5183" s="2">
        <v>6366070000</v>
      </c>
      <c r="F5183" s="2">
        <v>6030580000</v>
      </c>
      <c r="G5183" s="2">
        <v>6007760000</v>
      </c>
      <c r="H5183" s="2">
        <v>6045050000</v>
      </c>
      <c r="I5183" s="2">
        <v>6040040000</v>
      </c>
      <c r="J5183" s="2">
        <v>6125000000</v>
      </c>
      <c r="K5183" s="2">
        <v>6153570000</v>
      </c>
      <c r="L5183" s="2">
        <v>6182580000</v>
      </c>
      <c r="M5183" s="2">
        <v>6168200000</v>
      </c>
      <c r="N5183" s="2">
        <v>6176810000</v>
      </c>
      <c r="O5183" s="2">
        <v>6151240000</v>
      </c>
      <c r="P5183" s="2">
        <v>6219010000</v>
      </c>
      <c r="Q5183" s="2">
        <v>6219400000</v>
      </c>
      <c r="R5183" s="2">
        <v>6212330000</v>
      </c>
      <c r="S5183" s="2">
        <v>6228390000</v>
      </c>
      <c r="T5183" s="2">
        <v>6238720000</v>
      </c>
      <c r="U5183" s="2">
        <v>6273060000</v>
      </c>
      <c r="V5183" s="2">
        <v>6298270000</v>
      </c>
      <c r="W5183" s="2">
        <v>6327120000</v>
      </c>
      <c r="X5183" s="2">
        <v>6349670000</v>
      </c>
      <c r="Y5183" s="2">
        <v>6372500000</v>
      </c>
      <c r="Z5183" s="2">
        <v>6393130000</v>
      </c>
      <c r="AA5183" s="2">
        <v>6409670000</v>
      </c>
      <c r="AB5183" s="2">
        <v>6409350000</v>
      </c>
      <c r="AC5183" s="2">
        <v>6484470000</v>
      </c>
      <c r="AD5183" s="2">
        <v>6595240000</v>
      </c>
      <c r="AE5183" s="2">
        <v>6620410000</v>
      </c>
      <c r="AF5183" s="2">
        <v>6592940000</v>
      </c>
    </row>
    <row r="5184" spans="1:32">
      <c r="A5184" t="s">
        <v>6680</v>
      </c>
      <c r="B5184" t="s">
        <v>19</v>
      </c>
      <c r="C5184" s="2">
        <v>1191550000</v>
      </c>
      <c r="D5184" s="2">
        <v>1175470000</v>
      </c>
      <c r="E5184" s="2">
        <v>1213020000</v>
      </c>
      <c r="F5184" s="2">
        <v>1167070000</v>
      </c>
      <c r="G5184" s="2">
        <v>1163740000</v>
      </c>
      <c r="H5184" s="2">
        <v>1170840000</v>
      </c>
      <c r="I5184" s="2">
        <v>1171740000</v>
      </c>
      <c r="J5184" s="2">
        <v>1187030000</v>
      </c>
      <c r="K5184" s="2">
        <v>1190070000</v>
      </c>
      <c r="L5184" s="2">
        <v>1193320000</v>
      </c>
      <c r="M5184" s="2">
        <v>1191300000</v>
      </c>
      <c r="N5184" s="2">
        <v>1194150000</v>
      </c>
      <c r="O5184" s="2">
        <v>1188870000</v>
      </c>
      <c r="P5184" s="2">
        <v>1202150000</v>
      </c>
      <c r="Q5184" s="2">
        <v>1202820000</v>
      </c>
      <c r="R5184" s="2">
        <v>1201550000</v>
      </c>
      <c r="S5184" s="2">
        <v>1205680000</v>
      </c>
      <c r="T5184" s="2">
        <v>1206760000</v>
      </c>
      <c r="U5184" s="2">
        <v>1213400000</v>
      </c>
      <c r="V5184" s="2">
        <v>1216800000</v>
      </c>
      <c r="W5184" s="2">
        <v>1221780000</v>
      </c>
      <c r="X5184" s="2">
        <v>1225750000</v>
      </c>
      <c r="Y5184" s="2">
        <v>1229050000</v>
      </c>
      <c r="Z5184" s="2">
        <v>1233410000</v>
      </c>
      <c r="AA5184" s="2">
        <v>1235170000</v>
      </c>
      <c r="AB5184" s="2">
        <v>1240210000</v>
      </c>
      <c r="AC5184" s="2">
        <v>1253980000</v>
      </c>
      <c r="AD5184" s="2">
        <v>1273330000</v>
      </c>
      <c r="AE5184" s="2">
        <v>1278110000</v>
      </c>
      <c r="AF5184" s="2">
        <v>1270660000</v>
      </c>
    </row>
    <row r="5185" spans="1:32">
      <c r="A5185" t="s">
        <v>6681</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6682</v>
      </c>
      <c r="B5186" t="s">
        <v>19</v>
      </c>
      <c r="C5186" s="2">
        <v>223109000000000</v>
      </c>
      <c r="D5186" s="2">
        <v>228007000000000</v>
      </c>
      <c r="E5186" s="2">
        <v>212026000000000</v>
      </c>
      <c r="F5186" s="2">
        <v>214835000000000</v>
      </c>
      <c r="G5186" s="2">
        <v>209543000000000</v>
      </c>
      <c r="H5186" s="2">
        <v>215438000000000</v>
      </c>
      <c r="I5186" s="2">
        <v>220134000000000</v>
      </c>
      <c r="J5186" s="2">
        <v>221715000000000</v>
      </c>
      <c r="K5186" s="2">
        <v>221646000000000</v>
      </c>
      <c r="L5186" s="2">
        <v>220390000000000</v>
      </c>
      <c r="M5186" s="2">
        <v>223118000000000</v>
      </c>
      <c r="N5186" s="2">
        <v>227262000000000</v>
      </c>
      <c r="O5186" s="2">
        <v>231261000000000</v>
      </c>
      <c r="P5186" s="2">
        <v>235405000000000</v>
      </c>
      <c r="Q5186" s="2">
        <v>240525000000000</v>
      </c>
      <c r="R5186" s="2">
        <v>245074000000000</v>
      </c>
      <c r="S5186" s="2">
        <v>248480000000000</v>
      </c>
      <c r="T5186" s="2">
        <v>252003000000000</v>
      </c>
      <c r="U5186" s="2">
        <v>255723000000000</v>
      </c>
      <c r="V5186" s="2">
        <v>259630000000000</v>
      </c>
      <c r="W5186" s="2">
        <v>265210000000000</v>
      </c>
      <c r="X5186" s="2">
        <v>270477000000000</v>
      </c>
      <c r="Y5186" s="2">
        <v>275055000000000</v>
      </c>
      <c r="Z5186" s="2">
        <v>279407000000000</v>
      </c>
      <c r="AA5186" s="2">
        <v>282170000000000</v>
      </c>
      <c r="AB5186" s="2">
        <v>285547000000000</v>
      </c>
      <c r="AC5186" s="2">
        <v>289131000000000</v>
      </c>
      <c r="AD5186" s="2">
        <v>292865000000000</v>
      </c>
      <c r="AE5186" s="2">
        <v>297716000000000</v>
      </c>
      <c r="AF5186" s="2">
        <v>302726000000000</v>
      </c>
    </row>
    <row r="5187" spans="1:32">
      <c r="A5187" t="s">
        <v>6683</v>
      </c>
      <c r="B5187" t="s">
        <v>19</v>
      </c>
      <c r="C5187" s="2">
        <v>551269000000</v>
      </c>
      <c r="D5187" s="2">
        <v>551896000000</v>
      </c>
      <c r="E5187" s="2">
        <v>551289000000</v>
      </c>
      <c r="F5187" s="2">
        <v>551560000000</v>
      </c>
      <c r="G5187" s="2">
        <v>551989000000</v>
      </c>
      <c r="H5187" s="2">
        <v>552528000000</v>
      </c>
      <c r="I5187" s="2">
        <v>552926000000</v>
      </c>
      <c r="J5187" s="2">
        <v>553144000000</v>
      </c>
      <c r="K5187" s="2">
        <v>553216000000</v>
      </c>
      <c r="L5187" s="2">
        <v>553282000000</v>
      </c>
      <c r="M5187" s="2">
        <v>553388000000</v>
      </c>
      <c r="N5187" s="2">
        <v>553525000000</v>
      </c>
      <c r="O5187" s="2">
        <v>553666000000</v>
      </c>
      <c r="P5187" s="2">
        <v>553862000000</v>
      </c>
      <c r="Q5187" s="2">
        <v>554071000000</v>
      </c>
      <c r="R5187" s="2">
        <v>554267000000</v>
      </c>
      <c r="S5187" s="2">
        <v>554456000000</v>
      </c>
      <c r="T5187" s="2">
        <v>554606000000</v>
      </c>
      <c r="U5187" s="2">
        <v>554801000000</v>
      </c>
      <c r="V5187" s="2">
        <v>555016000000</v>
      </c>
      <c r="W5187" s="2">
        <v>555218000000</v>
      </c>
      <c r="X5187" s="2">
        <v>555409000000</v>
      </c>
      <c r="Y5187" s="2">
        <v>555630000000</v>
      </c>
      <c r="Z5187" s="2">
        <v>555807000000</v>
      </c>
      <c r="AA5187" s="2">
        <v>555972000000</v>
      </c>
      <c r="AB5187" s="2">
        <v>556176000000</v>
      </c>
      <c r="AC5187" s="2">
        <v>556411000000</v>
      </c>
      <c r="AD5187" s="2">
        <v>556581000000</v>
      </c>
      <c r="AE5187" s="2">
        <v>556806000000</v>
      </c>
      <c r="AF5187" s="2">
        <v>557102000000</v>
      </c>
    </row>
    <row r="5188" spans="1:32">
      <c r="A5188" t="s">
        <v>6684</v>
      </c>
      <c r="B5188" t="s">
        <v>19</v>
      </c>
      <c r="C5188" s="2">
        <v>201208000000</v>
      </c>
      <c r="D5188" s="2">
        <v>204739000000</v>
      </c>
      <c r="E5188" s="2">
        <v>201253000000</v>
      </c>
      <c r="F5188" s="2">
        <v>202783000000</v>
      </c>
      <c r="G5188" s="2">
        <v>205189000000</v>
      </c>
      <c r="H5188" s="2">
        <v>208210000000</v>
      </c>
      <c r="I5188" s="2">
        <v>210443000000</v>
      </c>
      <c r="J5188" s="2">
        <v>211671000000</v>
      </c>
      <c r="K5188" s="2">
        <v>212084000000</v>
      </c>
      <c r="L5188" s="2">
        <v>212460000000</v>
      </c>
      <c r="M5188" s="2">
        <v>213059000000</v>
      </c>
      <c r="N5188" s="2">
        <v>213824000000</v>
      </c>
      <c r="O5188" s="2">
        <v>214615000000</v>
      </c>
      <c r="P5188" s="2">
        <v>215710000000</v>
      </c>
      <c r="Q5188" s="2">
        <v>216879000000</v>
      </c>
      <c r="R5188" s="2">
        <v>217970000000</v>
      </c>
      <c r="S5188" s="2">
        <v>219023000000</v>
      </c>
      <c r="T5188" s="2">
        <v>219856000000</v>
      </c>
      <c r="U5188" s="2">
        <v>220945000000</v>
      </c>
      <c r="V5188" s="2">
        <v>222141000000</v>
      </c>
      <c r="W5188" s="2">
        <v>223266000000</v>
      </c>
      <c r="X5188" s="2">
        <v>224334000000</v>
      </c>
      <c r="Y5188" s="2">
        <v>225565000000</v>
      </c>
      <c r="Z5188" s="2">
        <v>226550000000</v>
      </c>
      <c r="AA5188" s="2">
        <v>227470000000</v>
      </c>
      <c r="AB5188" s="2">
        <v>228604000000</v>
      </c>
      <c r="AC5188" s="2">
        <v>229913000000</v>
      </c>
      <c r="AD5188" s="2">
        <v>230859000000</v>
      </c>
      <c r="AE5188" s="2">
        <v>232115000000</v>
      </c>
      <c r="AF5188" s="2">
        <v>233764000000</v>
      </c>
    </row>
    <row r="5189" spans="1:32">
      <c r="A5189" t="s">
        <v>6685</v>
      </c>
      <c r="B5189" t="s">
        <v>19</v>
      </c>
      <c r="C5189" s="2">
        <v>160226000000</v>
      </c>
      <c r="D5189" s="2">
        <v>166199000000</v>
      </c>
      <c r="E5189" s="2">
        <v>160224000000</v>
      </c>
      <c r="F5189" s="2">
        <v>162791000000</v>
      </c>
      <c r="G5189" s="2">
        <v>166835000000</v>
      </c>
      <c r="H5189" s="2">
        <v>171906000000</v>
      </c>
      <c r="I5189" s="2">
        <v>175657000000</v>
      </c>
      <c r="J5189" s="2">
        <v>177727000000</v>
      </c>
      <c r="K5189" s="2">
        <v>178433000000</v>
      </c>
      <c r="L5189" s="2">
        <v>179075000000</v>
      </c>
      <c r="M5189" s="2">
        <v>180087000000</v>
      </c>
      <c r="N5189" s="2">
        <v>181374000000</v>
      </c>
      <c r="O5189" s="2">
        <v>182705000000</v>
      </c>
      <c r="P5189" s="2">
        <v>184543000000</v>
      </c>
      <c r="Q5189" s="2">
        <v>186500000000</v>
      </c>
      <c r="R5189" s="2">
        <v>188324000000</v>
      </c>
      <c r="S5189" s="2">
        <v>190085000000</v>
      </c>
      <c r="T5189" s="2">
        <v>191478000000</v>
      </c>
      <c r="U5189" s="2">
        <v>193299000000</v>
      </c>
      <c r="V5189" s="2">
        <v>195298000000</v>
      </c>
      <c r="W5189" s="2">
        <v>197181000000</v>
      </c>
      <c r="X5189" s="2">
        <v>198966000000</v>
      </c>
      <c r="Y5189" s="2">
        <v>201024000000</v>
      </c>
      <c r="Z5189" s="2">
        <v>202672000000</v>
      </c>
      <c r="AA5189" s="2">
        <v>204208000000</v>
      </c>
      <c r="AB5189" s="2">
        <v>206105000000</v>
      </c>
      <c r="AC5189" s="2">
        <v>208294000000</v>
      </c>
      <c r="AD5189" s="2">
        <v>209875000000</v>
      </c>
      <c r="AE5189" s="2">
        <v>211975000000</v>
      </c>
      <c r="AF5189" s="2">
        <v>214732000000</v>
      </c>
    </row>
    <row r="5190" spans="1:32">
      <c r="A5190" t="s">
        <v>6686</v>
      </c>
      <c r="B5190" t="s">
        <v>19</v>
      </c>
      <c r="C5190" s="2">
        <v>35412200000</v>
      </c>
      <c r="D5190" s="2">
        <v>35691800000</v>
      </c>
      <c r="E5190" s="2">
        <v>35343300000</v>
      </c>
      <c r="F5190" s="2">
        <v>35461200000</v>
      </c>
      <c r="G5190" s="2">
        <v>35640500000</v>
      </c>
      <c r="H5190" s="2">
        <v>35860400000</v>
      </c>
      <c r="I5190" s="2">
        <v>36025800000</v>
      </c>
      <c r="J5190" s="2">
        <v>36122000000</v>
      </c>
      <c r="K5190" s="2">
        <v>36162000000</v>
      </c>
      <c r="L5190" s="2">
        <v>36197300000</v>
      </c>
      <c r="M5190" s="2">
        <v>36245000000</v>
      </c>
      <c r="N5190" s="2">
        <v>36301800000</v>
      </c>
      <c r="O5190" s="2">
        <v>36361300000</v>
      </c>
      <c r="P5190" s="2">
        <v>36438600000</v>
      </c>
      <c r="Q5190" s="2">
        <v>36517900000</v>
      </c>
      <c r="R5190" s="2">
        <v>36590300000</v>
      </c>
      <c r="S5190" s="2">
        <v>36660100000</v>
      </c>
      <c r="T5190" s="2">
        <v>36715200000</v>
      </c>
      <c r="U5190" s="2">
        <v>36787400000</v>
      </c>
      <c r="V5190" s="2">
        <v>36866800000</v>
      </c>
      <c r="W5190" s="2">
        <v>36941800000</v>
      </c>
      <c r="X5190" s="2">
        <v>37012300000</v>
      </c>
      <c r="Y5190" s="2">
        <v>37094000000</v>
      </c>
      <c r="Z5190" s="2">
        <v>37159300000</v>
      </c>
      <c r="AA5190" s="2">
        <v>37219800000</v>
      </c>
      <c r="AB5190" s="2">
        <v>37295000000</v>
      </c>
      <c r="AC5190" s="2">
        <v>37382000000</v>
      </c>
      <c r="AD5190" s="2">
        <v>37444300000</v>
      </c>
      <c r="AE5190" s="2">
        <v>37527700000</v>
      </c>
      <c r="AF5190" s="2">
        <v>37637700000</v>
      </c>
    </row>
    <row r="5191" spans="1:32">
      <c r="A5191" t="s">
        <v>6687</v>
      </c>
      <c r="B5191" t="s">
        <v>19</v>
      </c>
      <c r="C5191" s="2">
        <v>28905500000</v>
      </c>
      <c r="D5191" s="2">
        <v>29140100000</v>
      </c>
      <c r="E5191" s="2">
        <v>28890900000</v>
      </c>
      <c r="F5191" s="2">
        <v>28990400000</v>
      </c>
      <c r="G5191" s="2">
        <v>29146400000</v>
      </c>
      <c r="H5191" s="2">
        <v>29340900000</v>
      </c>
      <c r="I5191" s="2">
        <v>29485400000</v>
      </c>
      <c r="J5191" s="2">
        <v>29566200000</v>
      </c>
      <c r="K5191" s="2">
        <v>29595300000</v>
      </c>
      <c r="L5191" s="2">
        <v>29621600000</v>
      </c>
      <c r="M5191" s="2">
        <v>29661300000</v>
      </c>
      <c r="N5191" s="2">
        <v>29711000000</v>
      </c>
      <c r="O5191" s="2">
        <v>29762500000</v>
      </c>
      <c r="P5191" s="2">
        <v>29832600000</v>
      </c>
      <c r="Q5191" s="2">
        <v>29906600000</v>
      </c>
      <c r="R5191" s="2">
        <v>29975200000</v>
      </c>
      <c r="S5191" s="2">
        <v>30041400000</v>
      </c>
      <c r="T5191" s="2">
        <v>30093700000</v>
      </c>
      <c r="U5191" s="2">
        <v>30162200000</v>
      </c>
      <c r="V5191" s="2">
        <v>30237400000</v>
      </c>
      <c r="W5191" s="2">
        <v>30308200000</v>
      </c>
      <c r="X5191" s="2">
        <v>30375300000</v>
      </c>
      <c r="Y5191" s="2">
        <v>30452700000</v>
      </c>
      <c r="Z5191" s="2">
        <v>30514600000</v>
      </c>
      <c r="AA5191" s="2">
        <v>30572300000</v>
      </c>
      <c r="AB5191" s="2">
        <v>30643600000</v>
      </c>
      <c r="AC5191" s="2">
        <v>30725900000</v>
      </c>
      <c r="AD5191" s="2">
        <v>30785200000</v>
      </c>
      <c r="AE5191" s="2">
        <v>30864200000</v>
      </c>
      <c r="AF5191" s="2">
        <v>30968000000</v>
      </c>
    </row>
    <row r="5192" spans="1:32">
      <c r="A5192" t="s">
        <v>6688</v>
      </c>
      <c r="B5192" t="s">
        <v>19</v>
      </c>
      <c r="C5192" s="2">
        <v>107257000000</v>
      </c>
      <c r="D5192" s="2">
        <v>107728000000</v>
      </c>
      <c r="E5192" s="2">
        <v>106676000000</v>
      </c>
      <c r="F5192" s="2">
        <v>106864000000</v>
      </c>
      <c r="G5192" s="2">
        <v>107103000000</v>
      </c>
      <c r="H5192" s="2">
        <v>107361000000</v>
      </c>
      <c r="I5192" s="2">
        <v>107575000000</v>
      </c>
      <c r="J5192" s="2">
        <v>107735000000</v>
      </c>
      <c r="K5192" s="2">
        <v>107849000000</v>
      </c>
      <c r="L5192" s="2">
        <v>107944000000</v>
      </c>
      <c r="M5192" s="2">
        <v>108027000000</v>
      </c>
      <c r="N5192" s="2">
        <v>108101000000</v>
      </c>
      <c r="O5192" s="2">
        <v>108182000000</v>
      </c>
      <c r="P5192" s="2">
        <v>108255000000</v>
      </c>
      <c r="Q5192" s="2">
        <v>108307000000</v>
      </c>
      <c r="R5192" s="2">
        <v>108343000000</v>
      </c>
      <c r="S5192" s="2">
        <v>108377000000</v>
      </c>
      <c r="T5192" s="2">
        <v>108403000000</v>
      </c>
      <c r="U5192" s="2">
        <v>108438000000</v>
      </c>
      <c r="V5192" s="2">
        <v>108478000000</v>
      </c>
      <c r="W5192" s="2">
        <v>108518000000</v>
      </c>
      <c r="X5192" s="2">
        <v>108550000000</v>
      </c>
      <c r="Y5192" s="2">
        <v>108591000000</v>
      </c>
      <c r="Z5192" s="2">
        <v>108623000000</v>
      </c>
      <c r="AA5192" s="2">
        <v>108649000000</v>
      </c>
      <c r="AB5192" s="2">
        <v>108687000000</v>
      </c>
      <c r="AC5192" s="2">
        <v>108731000000</v>
      </c>
      <c r="AD5192" s="2">
        <v>108758000000</v>
      </c>
      <c r="AE5192" s="2">
        <v>108800000000</v>
      </c>
      <c r="AF5192" s="2">
        <v>108860000000</v>
      </c>
    </row>
    <row r="5193" spans="1:32">
      <c r="A5193" t="s">
        <v>6689</v>
      </c>
      <c r="B5193" t="s">
        <v>19</v>
      </c>
      <c r="C5193" s="2">
        <v>772965000</v>
      </c>
      <c r="D5193" s="2">
        <v>787714000</v>
      </c>
      <c r="E5193" s="2">
        <v>773163000</v>
      </c>
      <c r="F5193" s="2">
        <v>778851000</v>
      </c>
      <c r="G5193" s="2">
        <v>788320000</v>
      </c>
      <c r="H5193" s="2">
        <v>800162000</v>
      </c>
      <c r="I5193" s="2">
        <v>808943000</v>
      </c>
      <c r="J5193" s="2">
        <v>813798000</v>
      </c>
      <c r="K5193" s="2">
        <v>815501000</v>
      </c>
      <c r="L5193" s="2">
        <v>817056000</v>
      </c>
      <c r="M5193" s="2">
        <v>819479000</v>
      </c>
      <c r="N5193" s="2">
        <v>822548000</v>
      </c>
      <c r="O5193" s="2">
        <v>825737000</v>
      </c>
      <c r="P5193" s="2">
        <v>830108000</v>
      </c>
      <c r="Q5193" s="2">
        <v>834746000</v>
      </c>
      <c r="R5193" s="2">
        <v>839050000</v>
      </c>
      <c r="S5193" s="2">
        <v>843209000</v>
      </c>
      <c r="T5193" s="2">
        <v>846509000</v>
      </c>
      <c r="U5193" s="2">
        <v>850795000</v>
      </c>
      <c r="V5193" s="2">
        <v>855534000</v>
      </c>
      <c r="W5193" s="2">
        <v>859986000</v>
      </c>
      <c r="X5193" s="2">
        <v>864198000</v>
      </c>
      <c r="Y5193" s="2">
        <v>869042000</v>
      </c>
      <c r="Z5193" s="2">
        <v>872925000</v>
      </c>
      <c r="AA5193" s="2">
        <v>876544000</v>
      </c>
      <c r="AB5193" s="2">
        <v>881011000</v>
      </c>
      <c r="AC5193" s="2">
        <v>886174000</v>
      </c>
      <c r="AD5193" s="2">
        <v>889891000</v>
      </c>
      <c r="AE5193" s="2">
        <v>894834000</v>
      </c>
      <c r="AF5193" s="2">
        <v>901342000</v>
      </c>
    </row>
    <row r="5194" spans="1:32">
      <c r="A5194" t="s">
        <v>6690</v>
      </c>
      <c r="B5194" t="s">
        <v>19</v>
      </c>
      <c r="C5194" s="2">
        <v>4506350000</v>
      </c>
      <c r="D5194" s="2">
        <v>4607210000</v>
      </c>
      <c r="E5194" s="2">
        <v>4509310000</v>
      </c>
      <c r="F5194" s="2">
        <v>4552990000</v>
      </c>
      <c r="G5194" s="2">
        <v>4621910000</v>
      </c>
      <c r="H5194" s="2">
        <v>4708550000</v>
      </c>
      <c r="I5194" s="2">
        <v>4772520000</v>
      </c>
      <c r="J5194" s="2">
        <v>4807600000</v>
      </c>
      <c r="K5194" s="2">
        <v>4819230000</v>
      </c>
      <c r="L5194" s="2">
        <v>4829850000</v>
      </c>
      <c r="M5194" s="2">
        <v>4846950000</v>
      </c>
      <c r="N5194" s="2">
        <v>4868860000</v>
      </c>
      <c r="O5194" s="2">
        <v>4891510000</v>
      </c>
      <c r="P5194" s="2">
        <v>4923000000</v>
      </c>
      <c r="Q5194" s="2">
        <v>4956670000</v>
      </c>
      <c r="R5194" s="2">
        <v>4988120000</v>
      </c>
      <c r="S5194" s="2">
        <v>5018490000</v>
      </c>
      <c r="T5194" s="2">
        <v>5042510000</v>
      </c>
      <c r="U5194" s="2">
        <v>5073920000</v>
      </c>
      <c r="V5194" s="2">
        <v>5108390000</v>
      </c>
      <c r="W5194" s="2">
        <v>5140830000</v>
      </c>
      <c r="X5194" s="2">
        <v>5171640000</v>
      </c>
      <c r="Y5194" s="2">
        <v>5207120000</v>
      </c>
      <c r="Z5194" s="2">
        <v>5235540000</v>
      </c>
      <c r="AA5194" s="2">
        <v>5262060000</v>
      </c>
      <c r="AB5194" s="2">
        <v>5294770000</v>
      </c>
      <c r="AC5194" s="2">
        <v>5332520000</v>
      </c>
      <c r="AD5194" s="2">
        <v>5359800000</v>
      </c>
      <c r="AE5194" s="2">
        <v>5396020000</v>
      </c>
      <c r="AF5194" s="2">
        <v>5443530000</v>
      </c>
    </row>
    <row r="5195" spans="1:32">
      <c r="A5195" t="s">
        <v>6691</v>
      </c>
      <c r="B5195" t="s">
        <v>19</v>
      </c>
      <c r="C5195" s="2">
        <v>2468870000</v>
      </c>
      <c r="D5195" s="2">
        <v>2608830000</v>
      </c>
      <c r="E5195" s="2">
        <v>2457650000</v>
      </c>
      <c r="F5195" s="2">
        <v>2511880000</v>
      </c>
      <c r="G5195" s="2">
        <v>2600390000</v>
      </c>
      <c r="H5195" s="2">
        <v>2710200000</v>
      </c>
      <c r="I5195" s="2">
        <v>2792100000</v>
      </c>
      <c r="J5195" s="2">
        <v>2838290000</v>
      </c>
      <c r="K5195" s="2">
        <v>2855810000</v>
      </c>
      <c r="L5195" s="2">
        <v>2871580000</v>
      </c>
      <c r="M5195" s="2">
        <v>2894730000</v>
      </c>
      <c r="N5195" s="2">
        <v>2923340000</v>
      </c>
      <c r="O5195" s="2">
        <v>2953170000</v>
      </c>
      <c r="P5195" s="2">
        <v>2993190000</v>
      </c>
      <c r="Q5195" s="2">
        <v>3035130000</v>
      </c>
      <c r="R5195" s="2">
        <v>3073750000</v>
      </c>
      <c r="S5195" s="2">
        <v>3111060000</v>
      </c>
      <c r="T5195" s="2">
        <v>3140640000</v>
      </c>
      <c r="U5195" s="2">
        <v>3179100000</v>
      </c>
      <c r="V5195" s="2">
        <v>3221630000</v>
      </c>
      <c r="W5195" s="2">
        <v>3261640000</v>
      </c>
      <c r="X5195" s="2">
        <v>3299380000</v>
      </c>
      <c r="Y5195" s="2">
        <v>3342870000</v>
      </c>
      <c r="Z5195" s="2">
        <v>3377690000</v>
      </c>
      <c r="AA5195" s="2">
        <v>3410090000</v>
      </c>
      <c r="AB5195" s="2">
        <v>3450190000</v>
      </c>
      <c r="AC5195" s="2">
        <v>3496550000</v>
      </c>
      <c r="AD5195" s="2">
        <v>3529840000</v>
      </c>
      <c r="AE5195" s="2">
        <v>3574220000</v>
      </c>
      <c r="AF5195" s="2">
        <v>3632740000</v>
      </c>
    </row>
    <row r="5196" spans="1:32">
      <c r="A5196" t="s">
        <v>6692</v>
      </c>
      <c r="B5196" t="s">
        <v>19</v>
      </c>
      <c r="C5196" s="2">
        <v>73822400000</v>
      </c>
      <c r="D5196" s="2">
        <v>73834500000</v>
      </c>
      <c r="E5196" s="2">
        <v>59859400000</v>
      </c>
      <c r="F5196" s="2">
        <v>72413300000</v>
      </c>
      <c r="G5196" s="2">
        <v>69070100000</v>
      </c>
      <c r="H5196" s="2">
        <v>71768200000</v>
      </c>
      <c r="I5196" s="2">
        <v>74504500000</v>
      </c>
      <c r="J5196" s="2">
        <v>76348200000</v>
      </c>
      <c r="K5196" s="2">
        <v>78009800000</v>
      </c>
      <c r="L5196" s="2">
        <v>79081300000</v>
      </c>
      <c r="M5196" s="2">
        <v>80123300000</v>
      </c>
      <c r="N5196" s="2">
        <v>81765500000</v>
      </c>
      <c r="O5196" s="2">
        <v>83347900000</v>
      </c>
      <c r="P5196" s="2">
        <v>84780900000</v>
      </c>
      <c r="Q5196" s="2">
        <v>86633900000</v>
      </c>
      <c r="R5196" s="2">
        <v>88246600000</v>
      </c>
      <c r="S5196" s="2">
        <v>89259200000</v>
      </c>
      <c r="T5196" s="2">
        <v>90491300000</v>
      </c>
      <c r="U5196" s="2">
        <v>91663900000</v>
      </c>
      <c r="V5196" s="2">
        <v>92746900000</v>
      </c>
      <c r="W5196" s="2">
        <v>94999800000</v>
      </c>
      <c r="X5196" s="2">
        <v>97052400000</v>
      </c>
      <c r="Y5196" s="2">
        <v>98545400000</v>
      </c>
      <c r="Z5196" s="2">
        <v>100148000000</v>
      </c>
      <c r="AA5196" s="2">
        <v>100910000000</v>
      </c>
      <c r="AB5196" s="2">
        <v>101713000000</v>
      </c>
      <c r="AC5196" s="2">
        <v>102616000000</v>
      </c>
      <c r="AD5196" s="2">
        <v>103918000000</v>
      </c>
      <c r="AE5196" s="2">
        <v>105521000000</v>
      </c>
      <c r="AF5196" s="2">
        <v>106926000000</v>
      </c>
    </row>
    <row r="5197" spans="1:32">
      <c r="A5197" t="s">
        <v>6693</v>
      </c>
      <c r="B5197" t="s">
        <v>19</v>
      </c>
      <c r="C5197" s="2">
        <v>190700000000000</v>
      </c>
      <c r="D5197" s="2">
        <v>190700000000000</v>
      </c>
      <c r="E5197" s="2">
        <v>196200000000000</v>
      </c>
      <c r="F5197" s="2">
        <v>209000000000000</v>
      </c>
      <c r="G5197" s="2">
        <v>184600000000000</v>
      </c>
      <c r="H5197" s="2">
        <v>183900000000000</v>
      </c>
      <c r="I5197" s="2">
        <v>183400000000000</v>
      </c>
      <c r="J5197" s="2">
        <v>182600000000000</v>
      </c>
      <c r="K5197" s="2">
        <v>181000000000000</v>
      </c>
      <c r="L5197" s="2">
        <v>150200000000000</v>
      </c>
      <c r="M5197" s="2">
        <v>147100000000000</v>
      </c>
      <c r="N5197" s="2">
        <v>142800000000000</v>
      </c>
      <c r="O5197" s="2">
        <v>140400000000000</v>
      </c>
      <c r="P5197" s="2">
        <v>136600000000000</v>
      </c>
      <c r="Q5197" s="2">
        <v>114600000000000</v>
      </c>
      <c r="R5197" s="2">
        <v>112400000000000</v>
      </c>
      <c r="S5197" s="2">
        <v>104200000000000</v>
      </c>
      <c r="T5197" s="2">
        <v>104600000000000</v>
      </c>
      <c r="U5197" s="2">
        <v>105000000000000</v>
      </c>
      <c r="V5197" s="2">
        <v>105400000000000</v>
      </c>
      <c r="W5197" s="2">
        <v>105700000000000</v>
      </c>
      <c r="X5197" s="2">
        <v>106100000000000</v>
      </c>
      <c r="Y5197" s="2">
        <v>106500000000000</v>
      </c>
      <c r="Z5197" s="2">
        <v>107000000000000</v>
      </c>
      <c r="AA5197" s="2">
        <v>107400000000000</v>
      </c>
      <c r="AB5197" s="2">
        <v>107800000000000</v>
      </c>
      <c r="AC5197" s="2">
        <v>110100000000000</v>
      </c>
      <c r="AD5197" s="2">
        <v>112300000000000</v>
      </c>
      <c r="AE5197" s="2">
        <v>114600000000000</v>
      </c>
      <c r="AF5197" s="2">
        <v>116900000000000</v>
      </c>
    </row>
    <row r="5198" spans="1:32">
      <c r="A5198" t="s">
        <v>6694</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6695</v>
      </c>
      <c r="B5199" t="s">
        <v>19</v>
      </c>
      <c r="C5199" s="2">
        <v>473978000</v>
      </c>
      <c r="D5199" s="2">
        <v>484476000</v>
      </c>
      <c r="E5199" s="2">
        <v>471755000</v>
      </c>
      <c r="F5199" s="2">
        <v>536355000</v>
      </c>
      <c r="G5199" s="2">
        <v>547850000</v>
      </c>
      <c r="H5199" s="2">
        <v>562263000</v>
      </c>
      <c r="I5199" s="2">
        <v>572048000</v>
      </c>
      <c r="J5199" s="2">
        <v>576870000</v>
      </c>
      <c r="K5199" s="2">
        <v>579050000</v>
      </c>
      <c r="L5199" s="2">
        <v>578840000</v>
      </c>
      <c r="M5199" s="2">
        <v>579121000</v>
      </c>
      <c r="N5199" s="2">
        <v>581303000</v>
      </c>
      <c r="O5199" s="2">
        <v>584335000</v>
      </c>
      <c r="P5199" s="2">
        <v>588507000</v>
      </c>
      <c r="Q5199" s="2">
        <v>594906000</v>
      </c>
      <c r="R5199" s="2">
        <v>600672000</v>
      </c>
      <c r="S5199" s="2">
        <v>605427000</v>
      </c>
      <c r="T5199" s="2">
        <v>609400000</v>
      </c>
      <c r="U5199" s="2">
        <v>615409000</v>
      </c>
      <c r="V5199" s="2">
        <v>619406000</v>
      </c>
      <c r="W5199" s="2">
        <v>625146000</v>
      </c>
      <c r="X5199" s="2">
        <v>631818000</v>
      </c>
      <c r="Y5199" s="2">
        <v>639923000</v>
      </c>
      <c r="Z5199" s="2">
        <v>646837000</v>
      </c>
      <c r="AA5199" s="2">
        <v>652157000</v>
      </c>
      <c r="AB5199" s="2">
        <v>656848000</v>
      </c>
      <c r="AC5199" s="2">
        <v>664264000</v>
      </c>
      <c r="AD5199" s="2">
        <v>670396000</v>
      </c>
      <c r="AE5199" s="2">
        <v>677286000</v>
      </c>
      <c r="AF5199" s="2">
        <v>687409000</v>
      </c>
    </row>
    <row r="5200" spans="1:32">
      <c r="A5200" t="s">
        <v>6696</v>
      </c>
      <c r="B5200" t="s">
        <v>19</v>
      </c>
      <c r="C5200" s="2">
        <v>2877030000</v>
      </c>
      <c r="D5200" s="2">
        <v>2945430000</v>
      </c>
      <c r="E5200" s="2">
        <v>2890610000</v>
      </c>
      <c r="F5200" s="2">
        <v>3942060000</v>
      </c>
      <c r="G5200" s="2">
        <v>4053180000</v>
      </c>
      <c r="H5200" s="2">
        <v>4164360000</v>
      </c>
      <c r="I5200" s="2">
        <v>4235630000</v>
      </c>
      <c r="J5200" s="2">
        <v>4261980000</v>
      </c>
      <c r="K5200" s="2">
        <v>4265770000</v>
      </c>
      <c r="L5200" s="2">
        <v>4247360000</v>
      </c>
      <c r="M5200" s="2">
        <v>4230110000</v>
      </c>
      <c r="N5200" s="2">
        <v>4222940000</v>
      </c>
      <c r="O5200" s="2">
        <v>4223640000</v>
      </c>
      <c r="P5200" s="2">
        <v>4236440000</v>
      </c>
      <c r="Q5200" s="2">
        <v>4267410000</v>
      </c>
      <c r="R5200" s="2">
        <v>4292240000</v>
      </c>
      <c r="S5200" s="2">
        <v>4307770000</v>
      </c>
      <c r="T5200" s="2">
        <v>4315280000</v>
      </c>
      <c r="U5200" s="2">
        <v>4343550000</v>
      </c>
      <c r="V5200" s="2">
        <v>4352770000</v>
      </c>
      <c r="W5200" s="2">
        <v>4373270000</v>
      </c>
      <c r="X5200" s="2">
        <v>4403670000</v>
      </c>
      <c r="Y5200" s="2">
        <v>4444670000</v>
      </c>
      <c r="Z5200" s="2">
        <v>4478510000</v>
      </c>
      <c r="AA5200" s="2">
        <v>4500320000</v>
      </c>
      <c r="AB5200" s="2">
        <v>4521250000</v>
      </c>
      <c r="AC5200" s="2">
        <v>4555800000</v>
      </c>
      <c r="AD5200" s="2">
        <v>4581620000</v>
      </c>
      <c r="AE5200" s="2">
        <v>4613750000</v>
      </c>
      <c r="AF5200" s="2">
        <v>4668100000</v>
      </c>
    </row>
    <row r="5201" spans="1:32">
      <c r="A5201" t="s">
        <v>6697</v>
      </c>
      <c r="B5201" t="s">
        <v>19</v>
      </c>
      <c r="C5201" s="2">
        <v>4454150000</v>
      </c>
      <c r="D5201" s="2">
        <v>4553470000</v>
      </c>
      <c r="E5201" s="2">
        <v>4437160000</v>
      </c>
      <c r="F5201" s="2">
        <v>5139360000</v>
      </c>
      <c r="G5201" s="2">
        <v>5253350000</v>
      </c>
      <c r="H5201" s="2">
        <v>5392210000</v>
      </c>
      <c r="I5201" s="2">
        <v>5485870000</v>
      </c>
      <c r="J5201" s="2">
        <v>5530760000</v>
      </c>
      <c r="K5201" s="2">
        <v>5549890000</v>
      </c>
      <c r="L5201" s="2">
        <v>5545440000</v>
      </c>
      <c r="M5201" s="2">
        <v>5545350000</v>
      </c>
      <c r="N5201" s="2">
        <v>5562900000</v>
      </c>
      <c r="O5201" s="2">
        <v>5588850000</v>
      </c>
      <c r="P5201" s="2">
        <v>5626240000</v>
      </c>
      <c r="Q5201" s="2">
        <v>5685230000</v>
      </c>
      <c r="R5201" s="2">
        <v>5737950000</v>
      </c>
      <c r="S5201" s="2">
        <v>5780720000</v>
      </c>
      <c r="T5201" s="2">
        <v>5815660000</v>
      </c>
      <c r="U5201" s="2">
        <v>5870940000</v>
      </c>
      <c r="V5201" s="2">
        <v>5906330000</v>
      </c>
      <c r="W5201" s="2">
        <v>5958200000</v>
      </c>
      <c r="X5201" s="2">
        <v>6019440000</v>
      </c>
      <c r="Y5201" s="2">
        <v>6094430000</v>
      </c>
      <c r="Z5201" s="2">
        <v>6158230000</v>
      </c>
      <c r="AA5201" s="2">
        <v>6206710000</v>
      </c>
      <c r="AB5201" s="2">
        <v>6249700000</v>
      </c>
      <c r="AC5201" s="2">
        <v>6317890000</v>
      </c>
      <c r="AD5201" s="2">
        <v>6373860000</v>
      </c>
      <c r="AE5201" s="2">
        <v>6437210000</v>
      </c>
      <c r="AF5201" s="2">
        <v>6531320000</v>
      </c>
    </row>
    <row r="5202" spans="1:32">
      <c r="A5202" t="s">
        <v>6698</v>
      </c>
      <c r="B5202" t="s">
        <v>19</v>
      </c>
      <c r="C5202" s="2">
        <v>211622000</v>
      </c>
      <c r="D5202" s="2">
        <v>216993000</v>
      </c>
      <c r="E5202" s="2">
        <v>214588000</v>
      </c>
      <c r="F5202" s="2">
        <v>339845000</v>
      </c>
      <c r="G5202" s="2">
        <v>351022000</v>
      </c>
      <c r="H5202" s="2">
        <v>360921000</v>
      </c>
      <c r="I5202" s="2">
        <v>367026000</v>
      </c>
      <c r="J5202" s="2">
        <v>368753000</v>
      </c>
      <c r="K5202" s="2">
        <v>368346000</v>
      </c>
      <c r="L5202" s="2">
        <v>365745000</v>
      </c>
      <c r="M5202" s="2">
        <v>363099000</v>
      </c>
      <c r="N5202" s="2">
        <v>361088000</v>
      </c>
      <c r="O5202" s="2">
        <v>359853000</v>
      </c>
      <c r="P5202" s="2">
        <v>359885000</v>
      </c>
      <c r="Q5202" s="2">
        <v>361590000</v>
      </c>
      <c r="R5202" s="2">
        <v>362677000</v>
      </c>
      <c r="S5202" s="2">
        <v>362851000</v>
      </c>
      <c r="T5202" s="2">
        <v>362197000</v>
      </c>
      <c r="U5202" s="2">
        <v>363680000</v>
      </c>
      <c r="V5202" s="2">
        <v>363265000</v>
      </c>
      <c r="W5202" s="2">
        <v>363730000</v>
      </c>
      <c r="X5202" s="2">
        <v>365232000</v>
      </c>
      <c r="Y5202" s="2">
        <v>367653000</v>
      </c>
      <c r="Z5202" s="2">
        <v>369551000</v>
      </c>
      <c r="AA5202" s="2">
        <v>370394000</v>
      </c>
      <c r="AB5202" s="2">
        <v>371384000</v>
      </c>
      <c r="AC5202" s="2">
        <v>373165000</v>
      </c>
      <c r="AD5202" s="2">
        <v>374236000</v>
      </c>
      <c r="AE5202" s="2">
        <v>375895000</v>
      </c>
      <c r="AF5202" s="2">
        <v>379376000</v>
      </c>
    </row>
    <row r="5203" spans="1:32">
      <c r="A5203" t="s">
        <v>6699</v>
      </c>
      <c r="B5203" t="s">
        <v>19</v>
      </c>
      <c r="C5203" s="2">
        <v>196201000</v>
      </c>
      <c r="D5203" s="2">
        <v>201136000</v>
      </c>
      <c r="E5203" s="2">
        <v>198693000</v>
      </c>
      <c r="F5203" s="2">
        <v>308529000</v>
      </c>
      <c r="G5203" s="2">
        <v>318497000</v>
      </c>
      <c r="H5203" s="2">
        <v>327449000</v>
      </c>
      <c r="I5203" s="2">
        <v>332996000</v>
      </c>
      <c r="J5203" s="2">
        <v>334625000</v>
      </c>
      <c r="K5203" s="2">
        <v>334337000</v>
      </c>
      <c r="L5203" s="2">
        <v>332090000</v>
      </c>
      <c r="M5203" s="2">
        <v>329817000</v>
      </c>
      <c r="N5203" s="2">
        <v>328147000</v>
      </c>
      <c r="O5203" s="2">
        <v>327172000</v>
      </c>
      <c r="P5203" s="2">
        <v>327320000</v>
      </c>
      <c r="Q5203" s="2">
        <v>328977000</v>
      </c>
      <c r="R5203" s="2">
        <v>330082000</v>
      </c>
      <c r="S5203" s="2">
        <v>330370000</v>
      </c>
      <c r="T5203" s="2">
        <v>329922000</v>
      </c>
      <c r="U5203" s="2">
        <v>331376000</v>
      </c>
      <c r="V5203" s="2">
        <v>331134000</v>
      </c>
      <c r="W5203" s="2">
        <v>331703000</v>
      </c>
      <c r="X5203" s="2">
        <v>333191000</v>
      </c>
      <c r="Y5203" s="2">
        <v>335514000</v>
      </c>
      <c r="Z5203" s="2">
        <v>337351000</v>
      </c>
      <c r="AA5203" s="2">
        <v>338233000</v>
      </c>
      <c r="AB5203" s="2">
        <v>339223000</v>
      </c>
      <c r="AC5203" s="2">
        <v>340974000</v>
      </c>
      <c r="AD5203" s="2">
        <v>342075000</v>
      </c>
      <c r="AE5203" s="2">
        <v>343707000</v>
      </c>
      <c r="AF5203" s="2">
        <v>347001000</v>
      </c>
    </row>
    <row r="5204" spans="1:32">
      <c r="A5204" t="s">
        <v>6700</v>
      </c>
      <c r="B5204" t="s">
        <v>19</v>
      </c>
      <c r="C5204" s="2">
        <v>254642000</v>
      </c>
      <c r="D5204" s="2">
        <v>263306000</v>
      </c>
      <c r="E5204" s="2">
        <v>270945000</v>
      </c>
      <c r="F5204" s="2">
        <v>731704000</v>
      </c>
      <c r="G5204" s="2">
        <v>764591000</v>
      </c>
      <c r="H5204" s="2">
        <v>787643000</v>
      </c>
      <c r="I5204" s="2">
        <v>800573000</v>
      </c>
      <c r="J5204" s="2">
        <v>801282000</v>
      </c>
      <c r="K5204" s="2">
        <v>796351000</v>
      </c>
      <c r="L5204" s="2">
        <v>785161000</v>
      </c>
      <c r="M5204" s="2">
        <v>773065000</v>
      </c>
      <c r="N5204" s="2">
        <v>761044000</v>
      </c>
      <c r="O5204" s="2">
        <v>751233000</v>
      </c>
      <c r="P5204" s="2">
        <v>745385000</v>
      </c>
      <c r="Q5204" s="2">
        <v>743734000</v>
      </c>
      <c r="R5204" s="2">
        <v>740258000</v>
      </c>
      <c r="S5204" s="2">
        <v>734198000</v>
      </c>
      <c r="T5204" s="2">
        <v>725605000</v>
      </c>
      <c r="U5204" s="2">
        <v>723532000</v>
      </c>
      <c r="V5204" s="2">
        <v>715958000</v>
      </c>
      <c r="W5204" s="2">
        <v>709774000</v>
      </c>
      <c r="X5204" s="2">
        <v>706832000</v>
      </c>
      <c r="Y5204" s="2">
        <v>705890000</v>
      </c>
      <c r="Z5204" s="2">
        <v>704351000</v>
      </c>
      <c r="AA5204" s="2">
        <v>700440000</v>
      </c>
      <c r="AB5204" s="2">
        <v>698081000</v>
      </c>
      <c r="AC5204" s="2">
        <v>695301000</v>
      </c>
      <c r="AD5204" s="2">
        <v>691229000</v>
      </c>
      <c r="AE5204" s="2">
        <v>688672000</v>
      </c>
      <c r="AF5204" s="2">
        <v>689518000</v>
      </c>
    </row>
    <row r="5205" spans="1:32">
      <c r="A5205" t="s">
        <v>6701</v>
      </c>
      <c r="B5205" t="s">
        <v>19</v>
      </c>
      <c r="C5205" s="2">
        <v>12829000</v>
      </c>
      <c r="D5205" s="2">
        <v>13161200</v>
      </c>
      <c r="E5205" s="2">
        <v>13045700</v>
      </c>
      <c r="F5205" s="2">
        <v>21532300</v>
      </c>
      <c r="G5205" s="2">
        <v>22265800</v>
      </c>
      <c r="H5205" s="2">
        <v>22898000</v>
      </c>
      <c r="I5205" s="2">
        <v>23284200</v>
      </c>
      <c r="J5205" s="2">
        <v>23384900</v>
      </c>
      <c r="K5205" s="2">
        <v>23347400</v>
      </c>
      <c r="L5205" s="2">
        <v>23166500</v>
      </c>
      <c r="M5205" s="2">
        <v>22980400</v>
      </c>
      <c r="N5205" s="2">
        <v>22830700</v>
      </c>
      <c r="O5205" s="2">
        <v>22731900</v>
      </c>
      <c r="P5205" s="2">
        <v>22716800</v>
      </c>
      <c r="Q5205" s="2">
        <v>22809500</v>
      </c>
      <c r="R5205" s="2">
        <v>22861600</v>
      </c>
      <c r="S5205" s="2">
        <v>22854100</v>
      </c>
      <c r="T5205" s="2">
        <v>22792000</v>
      </c>
      <c r="U5205" s="2">
        <v>22870700</v>
      </c>
      <c r="V5205" s="2">
        <v>22825200</v>
      </c>
      <c r="W5205" s="2">
        <v>22833900</v>
      </c>
      <c r="X5205" s="2">
        <v>22911300</v>
      </c>
      <c r="Y5205" s="2">
        <v>23046900</v>
      </c>
      <c r="Z5205" s="2">
        <v>23151000</v>
      </c>
      <c r="AA5205" s="2">
        <v>23187900</v>
      </c>
      <c r="AB5205" s="2">
        <v>23237700</v>
      </c>
      <c r="AC5205" s="2">
        <v>23331400</v>
      </c>
      <c r="AD5205" s="2">
        <v>23380900</v>
      </c>
      <c r="AE5205" s="2">
        <v>23468400</v>
      </c>
      <c r="AF5205" s="2">
        <v>23669700</v>
      </c>
    </row>
    <row r="5206" spans="1:32">
      <c r="A5206" t="s">
        <v>6702</v>
      </c>
      <c r="B5206" t="s">
        <v>19</v>
      </c>
      <c r="C5206" s="2">
        <v>86815200</v>
      </c>
      <c r="D5206" s="2">
        <v>88950400</v>
      </c>
      <c r="E5206" s="2">
        <v>87638400</v>
      </c>
      <c r="F5206" s="2">
        <v>129437000</v>
      </c>
      <c r="G5206" s="2">
        <v>133421000</v>
      </c>
      <c r="H5206" s="2">
        <v>137138000</v>
      </c>
      <c r="I5206" s="2">
        <v>139470000</v>
      </c>
      <c r="J5206" s="2">
        <v>140221000</v>
      </c>
      <c r="K5206" s="2">
        <v>140191000</v>
      </c>
      <c r="L5206" s="2">
        <v>139374000</v>
      </c>
      <c r="M5206" s="2">
        <v>138564000</v>
      </c>
      <c r="N5206" s="2">
        <v>138035000</v>
      </c>
      <c r="O5206" s="2">
        <v>137786000</v>
      </c>
      <c r="P5206" s="2">
        <v>137981000</v>
      </c>
      <c r="Q5206" s="2">
        <v>138795000</v>
      </c>
      <c r="R5206" s="2">
        <v>139389000</v>
      </c>
      <c r="S5206" s="2">
        <v>139654000</v>
      </c>
      <c r="T5206" s="2">
        <v>139627000</v>
      </c>
      <c r="U5206" s="2">
        <v>140355000</v>
      </c>
      <c r="V5206" s="2">
        <v>140404000</v>
      </c>
      <c r="W5206" s="2">
        <v>140803000</v>
      </c>
      <c r="X5206" s="2">
        <v>141566000</v>
      </c>
      <c r="Y5206" s="2">
        <v>142678000</v>
      </c>
      <c r="Z5206" s="2">
        <v>143575000</v>
      </c>
      <c r="AA5206" s="2">
        <v>144073000</v>
      </c>
      <c r="AB5206" s="2">
        <v>144589000</v>
      </c>
      <c r="AC5206" s="2">
        <v>145472000</v>
      </c>
      <c r="AD5206" s="2">
        <v>146077000</v>
      </c>
      <c r="AE5206" s="2">
        <v>146899000</v>
      </c>
      <c r="AF5206" s="2">
        <v>148430000</v>
      </c>
    </row>
    <row r="5207" spans="1:32">
      <c r="A5207" t="s">
        <v>6703</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6704</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6705</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6706</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6707</v>
      </c>
      <c r="B5211" t="s">
        <v>19</v>
      </c>
      <c r="C5211" s="2">
        <v>647724000</v>
      </c>
      <c r="D5211" s="2">
        <v>596181000</v>
      </c>
      <c r="E5211" s="2">
        <v>538682000</v>
      </c>
      <c r="F5211" s="2">
        <v>538682000</v>
      </c>
      <c r="G5211" s="2">
        <v>528831000</v>
      </c>
      <c r="H5211" s="2">
        <v>528373000</v>
      </c>
      <c r="I5211" s="2">
        <v>520470000</v>
      </c>
      <c r="J5211" s="2">
        <v>510161000</v>
      </c>
      <c r="K5211" s="2">
        <v>498764000</v>
      </c>
      <c r="L5211" s="2">
        <v>485650000</v>
      </c>
      <c r="M5211" s="2">
        <v>472248000</v>
      </c>
      <c r="N5211" s="2">
        <v>459592000</v>
      </c>
      <c r="O5211" s="2">
        <v>451173000</v>
      </c>
      <c r="P5211" s="2">
        <v>444358000</v>
      </c>
      <c r="Q5211" s="2">
        <v>439032000</v>
      </c>
      <c r="R5211" s="2">
        <v>435481000</v>
      </c>
      <c r="S5211" s="2">
        <v>433190000</v>
      </c>
      <c r="T5211" s="2">
        <v>430212000</v>
      </c>
      <c r="U5211" s="2">
        <v>434049000</v>
      </c>
      <c r="V5211" s="2">
        <v>434622000</v>
      </c>
      <c r="W5211" s="2">
        <v>434164000</v>
      </c>
      <c r="X5211" s="2">
        <v>435997000</v>
      </c>
      <c r="Y5211" s="2">
        <v>434221000</v>
      </c>
      <c r="Z5211" s="2">
        <v>434393000</v>
      </c>
      <c r="AA5211" s="2">
        <v>435252000</v>
      </c>
      <c r="AB5211" s="2">
        <v>438173000</v>
      </c>
      <c r="AC5211" s="2">
        <v>438975000</v>
      </c>
      <c r="AD5211" s="2">
        <v>437600000</v>
      </c>
      <c r="AE5211" s="2">
        <v>437829000</v>
      </c>
      <c r="AF5211" s="2">
        <v>438116000</v>
      </c>
    </row>
    <row r="5212" spans="1:32">
      <c r="A5212" t="s">
        <v>6708</v>
      </c>
      <c r="B5212" t="s">
        <v>19</v>
      </c>
      <c r="C5212" s="2">
        <v>3610720000</v>
      </c>
      <c r="D5212" s="2">
        <v>3323390000</v>
      </c>
      <c r="E5212" s="2">
        <v>3002870000</v>
      </c>
      <c r="F5212" s="2">
        <v>3002870000</v>
      </c>
      <c r="G5212" s="2">
        <v>2947950000</v>
      </c>
      <c r="H5212" s="2">
        <v>2945400000</v>
      </c>
      <c r="I5212" s="2">
        <v>2901340000</v>
      </c>
      <c r="J5212" s="2">
        <v>2843880000</v>
      </c>
      <c r="K5212" s="2">
        <v>2780350000</v>
      </c>
      <c r="L5212" s="2">
        <v>2707240000</v>
      </c>
      <c r="M5212" s="2">
        <v>2632540000</v>
      </c>
      <c r="N5212" s="2">
        <v>2561980000</v>
      </c>
      <c r="O5212" s="2">
        <v>2515050000</v>
      </c>
      <c r="P5212" s="2">
        <v>2477060000</v>
      </c>
      <c r="Q5212" s="2">
        <v>2447370000</v>
      </c>
      <c r="R5212" s="2">
        <v>2427580000</v>
      </c>
      <c r="S5212" s="2">
        <v>2414810000</v>
      </c>
      <c r="T5212" s="2">
        <v>2398210000</v>
      </c>
      <c r="U5212" s="2">
        <v>2419600000</v>
      </c>
      <c r="V5212" s="2">
        <v>2422790000</v>
      </c>
      <c r="W5212" s="2">
        <v>2420230000</v>
      </c>
      <c r="X5212" s="2">
        <v>2430450000</v>
      </c>
      <c r="Y5212" s="2">
        <v>2420550000</v>
      </c>
      <c r="Z5212" s="2">
        <v>2421510000</v>
      </c>
      <c r="AA5212" s="2">
        <v>2426300000</v>
      </c>
      <c r="AB5212" s="2">
        <v>2442580000</v>
      </c>
      <c r="AC5212" s="2">
        <v>2447050000</v>
      </c>
      <c r="AD5212" s="2">
        <v>2439390000</v>
      </c>
      <c r="AE5212" s="2">
        <v>2440670000</v>
      </c>
      <c r="AF5212" s="2">
        <v>2442260000</v>
      </c>
    </row>
    <row r="5213" spans="1:32">
      <c r="A5213" t="s">
        <v>6709</v>
      </c>
      <c r="B5213" t="s">
        <v>19</v>
      </c>
      <c r="C5213" s="2">
        <v>6040560000</v>
      </c>
      <c r="D5213" s="2">
        <v>5559880000</v>
      </c>
      <c r="E5213" s="2">
        <v>5023650000</v>
      </c>
      <c r="F5213" s="2">
        <v>5023650000</v>
      </c>
      <c r="G5213" s="2">
        <v>4931790000</v>
      </c>
      <c r="H5213" s="2">
        <v>4927510000</v>
      </c>
      <c r="I5213" s="2">
        <v>4853810000</v>
      </c>
      <c r="J5213" s="2">
        <v>4757670000</v>
      </c>
      <c r="K5213" s="2">
        <v>4651390000</v>
      </c>
      <c r="L5213" s="2">
        <v>4529080000</v>
      </c>
      <c r="M5213" s="2">
        <v>4404110000</v>
      </c>
      <c r="N5213" s="2">
        <v>4286070000</v>
      </c>
      <c r="O5213" s="2">
        <v>4207560000</v>
      </c>
      <c r="P5213" s="2">
        <v>4144000000</v>
      </c>
      <c r="Q5213" s="2">
        <v>4094330000</v>
      </c>
      <c r="R5213" s="2">
        <v>4061220000</v>
      </c>
      <c r="S5213" s="2">
        <v>4039860000</v>
      </c>
      <c r="T5213" s="2">
        <v>4012080000</v>
      </c>
      <c r="U5213" s="2">
        <v>4047870000</v>
      </c>
      <c r="V5213" s="2">
        <v>4053210000</v>
      </c>
      <c r="W5213" s="2">
        <v>4048940000</v>
      </c>
      <c r="X5213" s="2">
        <v>4066030000</v>
      </c>
      <c r="Y5213" s="2">
        <v>4049470000</v>
      </c>
      <c r="Z5213" s="2">
        <v>4051070000</v>
      </c>
      <c r="AA5213" s="2">
        <v>4059080000</v>
      </c>
      <c r="AB5213" s="2">
        <v>4086320000</v>
      </c>
      <c r="AC5213" s="2">
        <v>4093800000</v>
      </c>
      <c r="AD5213" s="2">
        <v>4080980000</v>
      </c>
      <c r="AE5213" s="2">
        <v>4083120000</v>
      </c>
      <c r="AF5213" s="2">
        <v>4085790000</v>
      </c>
    </row>
    <row r="5214" spans="1:32">
      <c r="A5214" t="s">
        <v>6710</v>
      </c>
      <c r="B5214" t="s">
        <v>19</v>
      </c>
      <c r="C5214" s="2">
        <v>242260000</v>
      </c>
      <c r="D5214" s="2">
        <v>222982000</v>
      </c>
      <c r="E5214" s="2">
        <v>201477000</v>
      </c>
      <c r="F5214" s="2">
        <v>201477000</v>
      </c>
      <c r="G5214" s="2">
        <v>197792000</v>
      </c>
      <c r="H5214" s="2">
        <v>197621000</v>
      </c>
      <c r="I5214" s="2">
        <v>194665000</v>
      </c>
      <c r="J5214" s="2">
        <v>190809000</v>
      </c>
      <c r="K5214" s="2">
        <v>186547000</v>
      </c>
      <c r="L5214" s="2">
        <v>181642000</v>
      </c>
      <c r="M5214" s="2">
        <v>176629000</v>
      </c>
      <c r="N5214" s="2">
        <v>171896000</v>
      </c>
      <c r="O5214" s="2">
        <v>168747000</v>
      </c>
      <c r="P5214" s="2">
        <v>166198000</v>
      </c>
      <c r="Q5214" s="2">
        <v>164206000</v>
      </c>
      <c r="R5214" s="2">
        <v>162878000</v>
      </c>
      <c r="S5214" s="2">
        <v>162021000</v>
      </c>
      <c r="T5214" s="2">
        <v>160907000</v>
      </c>
      <c r="U5214" s="2">
        <v>162342000</v>
      </c>
      <c r="V5214" s="2">
        <v>162556000</v>
      </c>
      <c r="W5214" s="2">
        <v>162385000</v>
      </c>
      <c r="X5214" s="2">
        <v>163070000</v>
      </c>
      <c r="Y5214" s="2">
        <v>162406000</v>
      </c>
      <c r="Z5214" s="2">
        <v>162471000</v>
      </c>
      <c r="AA5214" s="2">
        <v>162792000</v>
      </c>
      <c r="AB5214" s="2">
        <v>163884000</v>
      </c>
      <c r="AC5214" s="2">
        <v>164184000</v>
      </c>
      <c r="AD5214" s="2">
        <v>163670000</v>
      </c>
      <c r="AE5214" s="2">
        <v>163756000</v>
      </c>
      <c r="AF5214" s="2">
        <v>163863000</v>
      </c>
    </row>
    <row r="5215" spans="1:32">
      <c r="A5215" t="s">
        <v>6711</v>
      </c>
      <c r="B5215" t="s">
        <v>19</v>
      </c>
      <c r="C5215" s="2">
        <v>227670000</v>
      </c>
      <c r="D5215" s="2">
        <v>209553000</v>
      </c>
      <c r="E5215" s="2">
        <v>189343000</v>
      </c>
      <c r="F5215" s="2">
        <v>189343000</v>
      </c>
      <c r="G5215" s="2">
        <v>185880000</v>
      </c>
      <c r="H5215" s="2">
        <v>185719000</v>
      </c>
      <c r="I5215" s="2">
        <v>182941000</v>
      </c>
      <c r="J5215" s="2">
        <v>179318000</v>
      </c>
      <c r="K5215" s="2">
        <v>175312000</v>
      </c>
      <c r="L5215" s="2">
        <v>170702000</v>
      </c>
      <c r="M5215" s="2">
        <v>165992000</v>
      </c>
      <c r="N5215" s="2">
        <v>161543000</v>
      </c>
      <c r="O5215" s="2">
        <v>158584000</v>
      </c>
      <c r="P5215" s="2">
        <v>156189000</v>
      </c>
      <c r="Q5215" s="2">
        <v>154317000</v>
      </c>
      <c r="R5215" s="2">
        <v>153069000</v>
      </c>
      <c r="S5215" s="2">
        <v>152263000</v>
      </c>
      <c r="T5215" s="2">
        <v>151217000</v>
      </c>
      <c r="U5215" s="2">
        <v>152565000</v>
      </c>
      <c r="V5215" s="2">
        <v>152767000</v>
      </c>
      <c r="W5215" s="2">
        <v>152606000</v>
      </c>
      <c r="X5215" s="2">
        <v>153250000</v>
      </c>
      <c r="Y5215" s="2">
        <v>152626000</v>
      </c>
      <c r="Z5215" s="2">
        <v>152686000</v>
      </c>
      <c r="AA5215" s="2">
        <v>152988000</v>
      </c>
      <c r="AB5215" s="2">
        <v>154015000</v>
      </c>
      <c r="AC5215" s="2">
        <v>154296000</v>
      </c>
      <c r="AD5215" s="2">
        <v>153813000</v>
      </c>
      <c r="AE5215" s="2">
        <v>153894000</v>
      </c>
      <c r="AF5215" s="2">
        <v>153994000</v>
      </c>
    </row>
    <row r="5216" spans="1:32">
      <c r="A5216" t="s">
        <v>6712</v>
      </c>
      <c r="B5216" t="s">
        <v>19</v>
      </c>
      <c r="C5216" s="2">
        <v>140583000</v>
      </c>
      <c r="D5216" s="2">
        <v>129396000</v>
      </c>
      <c r="E5216" s="2">
        <v>116917000</v>
      </c>
      <c r="F5216" s="2">
        <v>116917000</v>
      </c>
      <c r="G5216" s="2">
        <v>114779000</v>
      </c>
      <c r="H5216" s="2">
        <v>114679000</v>
      </c>
      <c r="I5216" s="2">
        <v>112964000</v>
      </c>
      <c r="J5216" s="2">
        <v>110726000</v>
      </c>
      <c r="K5216" s="2">
        <v>108253000</v>
      </c>
      <c r="L5216" s="2">
        <v>105406000</v>
      </c>
      <c r="M5216" s="2">
        <v>102498000</v>
      </c>
      <c r="N5216" s="2">
        <v>99750800</v>
      </c>
      <c r="O5216" s="2">
        <v>97923500</v>
      </c>
      <c r="P5216" s="2">
        <v>96444400</v>
      </c>
      <c r="Q5216" s="2">
        <v>95288400</v>
      </c>
      <c r="R5216" s="2">
        <v>94517700</v>
      </c>
      <c r="S5216" s="2">
        <v>94020500</v>
      </c>
      <c r="T5216" s="2">
        <v>93374200</v>
      </c>
      <c r="U5216" s="2">
        <v>94207000</v>
      </c>
      <c r="V5216" s="2">
        <v>94331300</v>
      </c>
      <c r="W5216" s="2">
        <v>94231800</v>
      </c>
      <c r="X5216" s="2">
        <v>94629600</v>
      </c>
      <c r="Y5216" s="2">
        <v>94244300</v>
      </c>
      <c r="Z5216" s="2">
        <v>94281600</v>
      </c>
      <c r="AA5216" s="2">
        <v>94468000</v>
      </c>
      <c r="AB5216" s="2">
        <v>95101900</v>
      </c>
      <c r="AC5216" s="2">
        <v>95276000</v>
      </c>
      <c r="AD5216" s="2">
        <v>94977600</v>
      </c>
      <c r="AE5216" s="2">
        <v>95027400</v>
      </c>
      <c r="AF5216" s="2">
        <v>95089500</v>
      </c>
    </row>
    <row r="5217" spans="1:32">
      <c r="A5217" t="s">
        <v>6713</v>
      </c>
      <c r="B5217" t="s">
        <v>19</v>
      </c>
      <c r="C5217" s="2">
        <v>14250600</v>
      </c>
      <c r="D5217" s="2">
        <v>13116600</v>
      </c>
      <c r="E5217" s="2">
        <v>11851600</v>
      </c>
      <c r="F5217" s="2">
        <v>11851600</v>
      </c>
      <c r="G5217" s="2">
        <v>11634800</v>
      </c>
      <c r="H5217" s="2">
        <v>11624800</v>
      </c>
      <c r="I5217" s="2">
        <v>11450900</v>
      </c>
      <c r="J5217" s="2">
        <v>11224100</v>
      </c>
      <c r="K5217" s="2">
        <v>10973300</v>
      </c>
      <c r="L5217" s="2">
        <v>10684800</v>
      </c>
      <c r="M5217" s="2">
        <v>10390000</v>
      </c>
      <c r="N5217" s="2">
        <v>10111500</v>
      </c>
      <c r="O5217" s="2">
        <v>9926280</v>
      </c>
      <c r="P5217" s="2">
        <v>9776340</v>
      </c>
      <c r="Q5217" s="2">
        <v>9659160</v>
      </c>
      <c r="R5217" s="2">
        <v>9581040</v>
      </c>
      <c r="S5217" s="2">
        <v>9530640</v>
      </c>
      <c r="T5217" s="2">
        <v>9465120</v>
      </c>
      <c r="U5217" s="2">
        <v>9549540</v>
      </c>
      <c r="V5217" s="2">
        <v>9562140</v>
      </c>
      <c r="W5217" s="2">
        <v>9552060</v>
      </c>
      <c r="X5217" s="2">
        <v>9592380</v>
      </c>
      <c r="Y5217" s="2">
        <v>9553320</v>
      </c>
      <c r="Z5217" s="2">
        <v>9557100</v>
      </c>
      <c r="AA5217" s="2">
        <v>9576000</v>
      </c>
      <c r="AB5217" s="2">
        <v>9640260</v>
      </c>
      <c r="AC5217" s="2">
        <v>9657900</v>
      </c>
      <c r="AD5217" s="2">
        <v>9627660</v>
      </c>
      <c r="AE5217" s="2">
        <v>9632700</v>
      </c>
      <c r="AF5217" s="2">
        <v>9639000</v>
      </c>
    </row>
    <row r="5218" spans="1:32">
      <c r="A5218" t="s">
        <v>6714</v>
      </c>
      <c r="B5218" t="s">
        <v>19</v>
      </c>
      <c r="C5218" s="2">
        <v>104052000</v>
      </c>
      <c r="D5218" s="2">
        <v>95772000</v>
      </c>
      <c r="E5218" s="2">
        <v>86535200</v>
      </c>
      <c r="F5218" s="2">
        <v>86535200</v>
      </c>
      <c r="G5218" s="2">
        <v>84952800</v>
      </c>
      <c r="H5218" s="2">
        <v>84879200</v>
      </c>
      <c r="I5218" s="2">
        <v>83609600</v>
      </c>
      <c r="J5218" s="2">
        <v>81953600</v>
      </c>
      <c r="K5218" s="2">
        <v>80122800</v>
      </c>
      <c r="L5218" s="2">
        <v>78016000</v>
      </c>
      <c r="M5218" s="2">
        <v>75863200</v>
      </c>
      <c r="N5218" s="2">
        <v>73830000</v>
      </c>
      <c r="O5218" s="2">
        <v>72477600</v>
      </c>
      <c r="P5218" s="2">
        <v>71382800</v>
      </c>
      <c r="Q5218" s="2">
        <v>70527200</v>
      </c>
      <c r="R5218" s="2">
        <v>69956800</v>
      </c>
      <c r="S5218" s="2">
        <v>69588800</v>
      </c>
      <c r="T5218" s="2">
        <v>69110400</v>
      </c>
      <c r="U5218" s="2">
        <v>69726800</v>
      </c>
      <c r="V5218" s="2">
        <v>69818800</v>
      </c>
      <c r="W5218" s="2">
        <v>69745200</v>
      </c>
      <c r="X5218" s="2">
        <v>70039600</v>
      </c>
      <c r="Y5218" s="2">
        <v>69754400</v>
      </c>
      <c r="Z5218" s="2">
        <v>69782000</v>
      </c>
      <c r="AA5218" s="2">
        <v>69920000</v>
      </c>
      <c r="AB5218" s="2">
        <v>70389200</v>
      </c>
      <c r="AC5218" s="2">
        <v>70518000</v>
      </c>
      <c r="AD5218" s="2">
        <v>70297200</v>
      </c>
      <c r="AE5218" s="2">
        <v>70334000</v>
      </c>
      <c r="AF5218" s="2">
        <v>70380000</v>
      </c>
    </row>
    <row r="5219" spans="1:32">
      <c r="A5219" t="s">
        <v>6715</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6716</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6717</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6718</v>
      </c>
      <c r="B5222" t="s">
        <v>19</v>
      </c>
      <c r="C5222" s="2">
        <v>88069400000000</v>
      </c>
      <c r="D5222" s="2">
        <v>88841300000000</v>
      </c>
      <c r="E5222" s="2">
        <v>87558500000000</v>
      </c>
      <c r="F5222" s="2">
        <v>91482500000000</v>
      </c>
      <c r="G5222" s="2">
        <v>91061100000000</v>
      </c>
      <c r="H5222" s="2">
        <v>92681800000000</v>
      </c>
      <c r="I5222" s="2">
        <v>94336400000000</v>
      </c>
      <c r="J5222" s="2">
        <v>95395600000000</v>
      </c>
      <c r="K5222" s="2">
        <v>95673800000000</v>
      </c>
      <c r="L5222" s="2">
        <v>96116700000000</v>
      </c>
      <c r="M5222" s="2">
        <v>87674600000000</v>
      </c>
      <c r="N5222" s="2">
        <v>79171700000000</v>
      </c>
      <c r="O5222" s="2">
        <v>73860200000000</v>
      </c>
      <c r="P5222" s="2">
        <v>64937100000000</v>
      </c>
      <c r="Q5222" s="2">
        <v>56456000000000</v>
      </c>
      <c r="R5222" s="2">
        <v>57461000000000</v>
      </c>
      <c r="S5222" s="2">
        <v>58120100000000</v>
      </c>
      <c r="T5222" s="2">
        <v>58505200000000</v>
      </c>
      <c r="U5222" s="2">
        <v>59336100000000</v>
      </c>
      <c r="V5222" s="2">
        <v>59899100000000</v>
      </c>
      <c r="W5222" s="2">
        <v>60746300000000</v>
      </c>
      <c r="X5222" s="2">
        <v>61639000000000</v>
      </c>
      <c r="Y5222" s="2">
        <v>62263600000000</v>
      </c>
      <c r="Z5222" s="2">
        <v>62431600000000</v>
      </c>
      <c r="AA5222" s="2">
        <v>63183500000000</v>
      </c>
      <c r="AB5222" s="2">
        <v>64051100000000</v>
      </c>
      <c r="AC5222" s="2">
        <v>64647400000000</v>
      </c>
      <c r="AD5222" s="2">
        <v>65335400000000</v>
      </c>
      <c r="AE5222" s="2">
        <v>65822800000000</v>
      </c>
      <c r="AF5222" s="2">
        <v>66211400000000</v>
      </c>
    </row>
    <row r="5223" spans="1:32">
      <c r="A5223" t="s">
        <v>6719</v>
      </c>
      <c r="B5223" t="s">
        <v>19</v>
      </c>
      <c r="C5223" s="2">
        <v>6417550000</v>
      </c>
      <c r="D5223" s="2">
        <v>6479370000</v>
      </c>
      <c r="E5223" s="2">
        <v>6410620000</v>
      </c>
      <c r="F5223" s="2">
        <v>6669500000</v>
      </c>
      <c r="G5223" s="2">
        <v>7039390000</v>
      </c>
      <c r="H5223" s="2">
        <v>7017630000</v>
      </c>
      <c r="I5223" s="2">
        <v>7156870000</v>
      </c>
      <c r="J5223" s="2">
        <v>7291080000</v>
      </c>
      <c r="K5223" s="2">
        <v>7353590000</v>
      </c>
      <c r="L5223" s="2">
        <v>7404340000</v>
      </c>
      <c r="M5223" s="2">
        <v>7467920000</v>
      </c>
      <c r="N5223" s="2">
        <v>7522640000</v>
      </c>
      <c r="O5223" s="2">
        <v>7774150000</v>
      </c>
      <c r="P5223" s="2">
        <v>7825530000</v>
      </c>
      <c r="Q5223" s="2">
        <v>7855610000</v>
      </c>
      <c r="R5223" s="2">
        <v>7911930000</v>
      </c>
      <c r="S5223" s="2">
        <v>8019750000</v>
      </c>
      <c r="T5223" s="2">
        <v>8100390000</v>
      </c>
      <c r="U5223" s="2">
        <v>8182780000</v>
      </c>
      <c r="V5223" s="2">
        <v>8263360000</v>
      </c>
      <c r="W5223" s="2">
        <v>8326280000</v>
      </c>
      <c r="X5223" s="2">
        <v>8404000000</v>
      </c>
      <c r="Y5223" s="2">
        <v>8495260000</v>
      </c>
      <c r="Z5223" s="2">
        <v>8561340000</v>
      </c>
      <c r="AA5223" s="2">
        <v>8597440000</v>
      </c>
      <c r="AB5223" s="2">
        <v>8675310000</v>
      </c>
      <c r="AC5223" s="2">
        <v>8759040000</v>
      </c>
      <c r="AD5223" s="2">
        <v>8825560000</v>
      </c>
      <c r="AE5223" s="2">
        <v>8890710000</v>
      </c>
      <c r="AF5223" s="2">
        <v>8940660000</v>
      </c>
    </row>
    <row r="5224" spans="1:32">
      <c r="A5224" t="s">
        <v>6720</v>
      </c>
      <c r="B5224" t="s">
        <v>19</v>
      </c>
      <c r="C5224" s="2">
        <v>103298000000</v>
      </c>
      <c r="D5224" s="2">
        <v>103921000000</v>
      </c>
      <c r="E5224" s="2">
        <v>102867000000</v>
      </c>
      <c r="F5224" s="2">
        <v>106515000000</v>
      </c>
      <c r="G5224" s="2">
        <v>111961000000</v>
      </c>
      <c r="H5224" s="2">
        <v>110936000000</v>
      </c>
      <c r="I5224" s="2">
        <v>112582000000</v>
      </c>
      <c r="J5224" s="2">
        <v>114198000000</v>
      </c>
      <c r="K5224" s="2">
        <v>114973000000</v>
      </c>
      <c r="L5224" s="2">
        <v>115563000000</v>
      </c>
      <c r="M5224" s="2">
        <v>116367000000</v>
      </c>
      <c r="N5224" s="2">
        <v>117143000000</v>
      </c>
      <c r="O5224" s="2">
        <v>119835000000</v>
      </c>
      <c r="P5224" s="2">
        <v>120473000000</v>
      </c>
      <c r="Q5224" s="2">
        <v>120664000000</v>
      </c>
      <c r="R5224" s="2">
        <v>121250000000</v>
      </c>
      <c r="S5224" s="2">
        <v>122791000000</v>
      </c>
      <c r="T5224" s="2">
        <v>123918000000</v>
      </c>
      <c r="U5224" s="2">
        <v>124990000000</v>
      </c>
      <c r="V5224" s="2">
        <v>126152000000</v>
      </c>
      <c r="W5224" s="2">
        <v>127016000000</v>
      </c>
      <c r="X5224" s="2">
        <v>128141000000</v>
      </c>
      <c r="Y5224" s="2">
        <v>129515000000</v>
      </c>
      <c r="Z5224" s="2">
        <v>130552000000</v>
      </c>
      <c r="AA5224" s="2">
        <v>131086000000</v>
      </c>
      <c r="AB5224" s="2">
        <v>132200000000</v>
      </c>
      <c r="AC5224" s="2">
        <v>133510000000</v>
      </c>
      <c r="AD5224" s="2">
        <v>134510000000</v>
      </c>
      <c r="AE5224" s="2">
        <v>135584000000</v>
      </c>
      <c r="AF5224" s="2">
        <v>136446000000</v>
      </c>
    </row>
    <row r="5225" spans="1:32">
      <c r="A5225" t="s">
        <v>6721</v>
      </c>
      <c r="B5225" t="s">
        <v>19</v>
      </c>
      <c r="C5225" s="2">
        <v>126338000000</v>
      </c>
      <c r="D5225" s="2">
        <v>127174000000</v>
      </c>
      <c r="E5225" s="2">
        <v>124959000000</v>
      </c>
      <c r="F5225" s="2">
        <v>129302000000</v>
      </c>
      <c r="G5225" s="2">
        <v>135798000000</v>
      </c>
      <c r="H5225" s="2">
        <v>134644000000</v>
      </c>
      <c r="I5225" s="2">
        <v>136708000000</v>
      </c>
      <c r="J5225" s="2">
        <v>138659000000</v>
      </c>
      <c r="K5225" s="2">
        <v>139527000000</v>
      </c>
      <c r="L5225" s="2">
        <v>140195000000</v>
      </c>
      <c r="M5225" s="2">
        <v>141067000000</v>
      </c>
      <c r="N5225" s="2">
        <v>141891000000</v>
      </c>
      <c r="O5225" s="2">
        <v>145755000000</v>
      </c>
      <c r="P5225" s="2">
        <v>146407000000</v>
      </c>
      <c r="Q5225" s="2">
        <v>146537000000</v>
      </c>
      <c r="R5225" s="2">
        <v>147267000000</v>
      </c>
      <c r="S5225" s="2">
        <v>149032000000</v>
      </c>
      <c r="T5225" s="2">
        <v>150268000000</v>
      </c>
      <c r="U5225" s="2">
        <v>151524000000</v>
      </c>
      <c r="V5225" s="2">
        <v>152955000000</v>
      </c>
      <c r="W5225" s="2">
        <v>153892000000</v>
      </c>
      <c r="X5225" s="2">
        <v>155279000000</v>
      </c>
      <c r="Y5225" s="2">
        <v>156796000000</v>
      </c>
      <c r="Z5225" s="2">
        <v>157961000000</v>
      </c>
      <c r="AA5225" s="2">
        <v>158559000000</v>
      </c>
      <c r="AB5225" s="2">
        <v>159930000000</v>
      </c>
      <c r="AC5225" s="2">
        <v>161395000000</v>
      </c>
      <c r="AD5225" s="2">
        <v>162641000000</v>
      </c>
      <c r="AE5225" s="2">
        <v>163753000000</v>
      </c>
      <c r="AF5225" s="2">
        <v>164741000000</v>
      </c>
    </row>
    <row r="5226" spans="1:32">
      <c r="A5226" t="s">
        <v>6722</v>
      </c>
      <c r="B5226" t="s">
        <v>19</v>
      </c>
      <c r="C5226" s="2">
        <v>18989800000</v>
      </c>
      <c r="D5226" s="2">
        <v>19274100000</v>
      </c>
      <c r="E5226" s="2">
        <v>18475000000</v>
      </c>
      <c r="F5226" s="2">
        <v>18675700000</v>
      </c>
      <c r="G5226" s="2">
        <v>19234400000</v>
      </c>
      <c r="H5226" s="2">
        <v>19023700000</v>
      </c>
      <c r="I5226" s="2">
        <v>19110700000</v>
      </c>
      <c r="J5226" s="2">
        <v>19145900000</v>
      </c>
      <c r="K5226" s="2">
        <v>18911300000</v>
      </c>
      <c r="L5226" s="2">
        <v>18677900000</v>
      </c>
      <c r="M5226" s="2">
        <v>18498500000</v>
      </c>
      <c r="N5226" s="2">
        <v>18305200000</v>
      </c>
      <c r="O5226" s="2">
        <v>19087500000</v>
      </c>
      <c r="P5226" s="2">
        <v>18926500000</v>
      </c>
      <c r="Q5226" s="2">
        <v>18738100000</v>
      </c>
      <c r="R5226" s="2">
        <v>18588800000</v>
      </c>
      <c r="S5226" s="2">
        <v>18539400000</v>
      </c>
      <c r="T5226" s="2">
        <v>18461900000</v>
      </c>
      <c r="U5226" s="2">
        <v>18495200000</v>
      </c>
      <c r="V5226" s="2">
        <v>18555000000</v>
      </c>
      <c r="W5226" s="2">
        <v>18584800000</v>
      </c>
      <c r="X5226" s="2">
        <v>18633200000</v>
      </c>
      <c r="Y5226" s="2">
        <v>18689300000</v>
      </c>
      <c r="Z5226" s="2">
        <v>18707600000</v>
      </c>
      <c r="AA5226" s="2">
        <v>18693000000</v>
      </c>
      <c r="AB5226" s="2">
        <v>18751300000</v>
      </c>
      <c r="AC5226" s="2">
        <v>18830600000</v>
      </c>
      <c r="AD5226" s="2">
        <v>18881700000</v>
      </c>
      <c r="AE5226" s="2">
        <v>18926100000</v>
      </c>
      <c r="AF5226" s="2">
        <v>18943900000</v>
      </c>
    </row>
    <row r="5227" spans="1:32">
      <c r="A5227" t="s">
        <v>6723</v>
      </c>
      <c r="B5227" t="s">
        <v>19</v>
      </c>
      <c r="C5227" s="2">
        <v>11901500000</v>
      </c>
      <c r="D5227" s="2">
        <v>12096700000</v>
      </c>
      <c r="E5227" s="2">
        <v>11694000000</v>
      </c>
      <c r="F5227" s="2">
        <v>11855100000</v>
      </c>
      <c r="G5227" s="2">
        <v>12246500000</v>
      </c>
      <c r="H5227" s="2">
        <v>12138300000</v>
      </c>
      <c r="I5227" s="2">
        <v>12225900000</v>
      </c>
      <c r="J5227" s="2">
        <v>12274400000</v>
      </c>
      <c r="K5227" s="2">
        <v>12140400000</v>
      </c>
      <c r="L5227" s="2">
        <v>12007000000</v>
      </c>
      <c r="M5227" s="2">
        <v>11907900000</v>
      </c>
      <c r="N5227" s="2">
        <v>11800800000</v>
      </c>
      <c r="O5227" s="2">
        <v>12306000000</v>
      </c>
      <c r="P5227" s="2">
        <v>12221200000</v>
      </c>
      <c r="Q5227" s="2">
        <v>12115300000</v>
      </c>
      <c r="R5227" s="2">
        <v>12032700000</v>
      </c>
      <c r="S5227" s="2">
        <v>12017600000</v>
      </c>
      <c r="T5227" s="2">
        <v>11980500000</v>
      </c>
      <c r="U5227" s="2">
        <v>12014100000</v>
      </c>
      <c r="V5227" s="2">
        <v>12069900000</v>
      </c>
      <c r="W5227" s="2">
        <v>12100800000</v>
      </c>
      <c r="X5227" s="2">
        <v>12141400000</v>
      </c>
      <c r="Y5227" s="2">
        <v>12189000000</v>
      </c>
      <c r="Z5227" s="2">
        <v>12204600000</v>
      </c>
      <c r="AA5227" s="2">
        <v>12202600000</v>
      </c>
      <c r="AB5227" s="2">
        <v>12250000000</v>
      </c>
      <c r="AC5227" s="2">
        <v>12308400000</v>
      </c>
      <c r="AD5227" s="2">
        <v>12346700000</v>
      </c>
      <c r="AE5227" s="2">
        <v>12383300000</v>
      </c>
      <c r="AF5227" s="2">
        <v>12404600000</v>
      </c>
    </row>
    <row r="5228" spans="1:32">
      <c r="A5228" t="s">
        <v>6724</v>
      </c>
      <c r="B5228" t="s">
        <v>19</v>
      </c>
      <c r="C5228" s="2">
        <v>57732800000</v>
      </c>
      <c r="D5228" s="2">
        <v>58451300000</v>
      </c>
      <c r="E5228" s="2">
        <v>54471000000</v>
      </c>
      <c r="F5228" s="2">
        <v>54543700000</v>
      </c>
      <c r="G5228" s="2">
        <v>55585000000</v>
      </c>
      <c r="H5228" s="2">
        <v>54664700000</v>
      </c>
      <c r="I5228" s="2">
        <v>54499000000</v>
      </c>
      <c r="J5228" s="2">
        <v>54224100000</v>
      </c>
      <c r="K5228" s="2">
        <v>53271300000</v>
      </c>
      <c r="L5228" s="2">
        <v>52306800000</v>
      </c>
      <c r="M5228" s="2">
        <v>51493600000</v>
      </c>
      <c r="N5228" s="2">
        <v>50674400000</v>
      </c>
      <c r="O5228" s="2">
        <v>53016700000</v>
      </c>
      <c r="P5228" s="2">
        <v>52288100000</v>
      </c>
      <c r="Q5228" s="2">
        <v>51507000000</v>
      </c>
      <c r="R5228" s="2">
        <v>50813500000</v>
      </c>
      <c r="S5228" s="2">
        <v>50420400000</v>
      </c>
      <c r="T5228" s="2">
        <v>49961900000</v>
      </c>
      <c r="U5228" s="2">
        <v>49814100000</v>
      </c>
      <c r="V5228" s="2">
        <v>49786500000</v>
      </c>
      <c r="W5228" s="2">
        <v>49670000000</v>
      </c>
      <c r="X5228" s="2">
        <v>49616500000</v>
      </c>
      <c r="Y5228" s="2">
        <v>49595800000</v>
      </c>
      <c r="Z5228" s="2">
        <v>49482800000</v>
      </c>
      <c r="AA5228" s="2">
        <v>49291000000</v>
      </c>
      <c r="AB5228" s="2">
        <v>49308700000</v>
      </c>
      <c r="AC5228" s="2">
        <v>49377500000</v>
      </c>
      <c r="AD5228" s="2">
        <v>49372900000</v>
      </c>
      <c r="AE5228" s="2">
        <v>49374300000</v>
      </c>
      <c r="AF5228" s="2">
        <v>49331400000</v>
      </c>
    </row>
    <row r="5229" spans="1:32">
      <c r="A5229" t="s">
        <v>6725</v>
      </c>
      <c r="B5229" t="s">
        <v>19</v>
      </c>
      <c r="C5229" s="2">
        <v>400789000</v>
      </c>
      <c r="D5229" s="2">
        <v>408444000</v>
      </c>
      <c r="E5229" s="2">
        <v>384535000</v>
      </c>
      <c r="F5229" s="2">
        <v>389147000</v>
      </c>
      <c r="G5229" s="2">
        <v>401551000</v>
      </c>
      <c r="H5229" s="2">
        <v>400049000</v>
      </c>
      <c r="I5229" s="2">
        <v>403783000</v>
      </c>
      <c r="J5229" s="2">
        <v>405698000</v>
      </c>
      <c r="K5229" s="2">
        <v>400310000</v>
      </c>
      <c r="L5229" s="2">
        <v>394936000</v>
      </c>
      <c r="M5229" s="2">
        <v>390516000</v>
      </c>
      <c r="N5229" s="2">
        <v>385656000</v>
      </c>
      <c r="O5229" s="2">
        <v>407552000</v>
      </c>
      <c r="P5229" s="2">
        <v>403902000</v>
      </c>
      <c r="Q5229" s="2">
        <v>399751000</v>
      </c>
      <c r="R5229" s="2">
        <v>396119000</v>
      </c>
      <c r="S5229" s="2">
        <v>394140000</v>
      </c>
      <c r="T5229" s="2">
        <v>391522000</v>
      </c>
      <c r="U5229" s="2">
        <v>392056000</v>
      </c>
      <c r="V5229" s="2">
        <v>393391000</v>
      </c>
      <c r="W5229" s="2">
        <v>393958000</v>
      </c>
      <c r="X5229" s="2">
        <v>394524000</v>
      </c>
      <c r="Y5229" s="2">
        <v>394946000</v>
      </c>
      <c r="Z5229" s="2">
        <v>394406000</v>
      </c>
      <c r="AA5229" s="2">
        <v>393785000</v>
      </c>
      <c r="AB5229" s="2">
        <v>394496000</v>
      </c>
      <c r="AC5229" s="2">
        <v>395490000</v>
      </c>
      <c r="AD5229" s="2">
        <v>395887000</v>
      </c>
      <c r="AE5229" s="2">
        <v>396101000</v>
      </c>
      <c r="AF5229" s="2">
        <v>395952000</v>
      </c>
    </row>
    <row r="5230" spans="1:32">
      <c r="A5230" t="s">
        <v>6726</v>
      </c>
      <c r="B5230" t="s">
        <v>19</v>
      </c>
      <c r="C5230" s="2">
        <v>2192000000</v>
      </c>
      <c r="D5230" s="2">
        <v>2253210000</v>
      </c>
      <c r="E5230" s="2">
        <v>2170010000</v>
      </c>
      <c r="F5230" s="2">
        <v>2175600000</v>
      </c>
      <c r="G5230" s="2">
        <v>2228430000</v>
      </c>
      <c r="H5230" s="2">
        <v>2221090000</v>
      </c>
      <c r="I5230" s="2">
        <v>2234650000</v>
      </c>
      <c r="J5230" s="2">
        <v>2233360000</v>
      </c>
      <c r="K5230" s="2">
        <v>2183260000</v>
      </c>
      <c r="L5230" s="2">
        <v>2135590000</v>
      </c>
      <c r="M5230" s="2">
        <v>2094310000</v>
      </c>
      <c r="N5230" s="2">
        <v>2051510000</v>
      </c>
      <c r="O5230" s="2">
        <v>2186630000</v>
      </c>
      <c r="P5230" s="2">
        <v>2154710000</v>
      </c>
      <c r="Q5230" s="2">
        <v>2122960000</v>
      </c>
      <c r="R5230" s="2">
        <v>2092920000</v>
      </c>
      <c r="S5230" s="2">
        <v>2069850000</v>
      </c>
      <c r="T5230" s="2">
        <v>2043950000</v>
      </c>
      <c r="U5230" s="2">
        <v>2043220000</v>
      </c>
      <c r="V5230" s="2">
        <v>2047130000</v>
      </c>
      <c r="W5230" s="2">
        <v>2047610000</v>
      </c>
      <c r="X5230" s="2">
        <v>2046340000</v>
      </c>
      <c r="Y5230" s="2">
        <v>2042970000</v>
      </c>
      <c r="Z5230" s="2">
        <v>2034040000</v>
      </c>
      <c r="AA5230" s="2">
        <v>2028020000</v>
      </c>
      <c r="AB5230" s="2">
        <v>2028150000</v>
      </c>
      <c r="AC5230" s="2">
        <v>2029100000</v>
      </c>
      <c r="AD5230" s="2">
        <v>2027190000</v>
      </c>
      <c r="AE5230" s="2">
        <v>2024260000</v>
      </c>
      <c r="AF5230" s="2">
        <v>2018560000</v>
      </c>
    </row>
    <row r="5231" spans="1:32">
      <c r="A5231" t="s">
        <v>6727</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6728</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6729</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6730</v>
      </c>
      <c r="B5234" t="s">
        <v>19</v>
      </c>
      <c r="C5234" s="2">
        <v>60626400000000</v>
      </c>
      <c r="D5234" s="2">
        <v>66403300000000</v>
      </c>
      <c r="E5234" s="2">
        <v>64349000000000</v>
      </c>
      <c r="F5234" s="2">
        <v>65675100000000</v>
      </c>
      <c r="G5234" s="2">
        <v>65776600000000</v>
      </c>
      <c r="H5234" s="2">
        <v>67766700000000</v>
      </c>
      <c r="I5234" s="2">
        <v>70586200000000</v>
      </c>
      <c r="J5234" s="2">
        <v>71580700000000</v>
      </c>
      <c r="K5234" s="2">
        <v>71572800000000</v>
      </c>
      <c r="L5234" s="2">
        <v>71348900000000</v>
      </c>
      <c r="M5234" s="2">
        <v>68241200000000</v>
      </c>
      <c r="N5234" s="2">
        <v>65797400000000</v>
      </c>
      <c r="O5234" s="2">
        <v>63384600000000</v>
      </c>
      <c r="P5234" s="2">
        <v>60449400000000</v>
      </c>
      <c r="Q5234" s="2">
        <v>57881500000000</v>
      </c>
      <c r="R5234" s="2">
        <v>57935200000000</v>
      </c>
      <c r="S5234" s="2">
        <v>57942900000000</v>
      </c>
      <c r="T5234" s="2">
        <v>58105400000000</v>
      </c>
      <c r="U5234" s="2">
        <v>58243000000000</v>
      </c>
      <c r="V5234" s="2">
        <v>57912000000000</v>
      </c>
      <c r="W5234" s="2">
        <v>58083500000000</v>
      </c>
      <c r="X5234" s="2">
        <v>58687900000000</v>
      </c>
      <c r="Y5234" s="2">
        <v>58867100000000</v>
      </c>
      <c r="Z5234" s="2">
        <v>58714300000000</v>
      </c>
      <c r="AA5234" s="2">
        <v>58150600000000</v>
      </c>
      <c r="AB5234" s="2">
        <v>57645700000000</v>
      </c>
      <c r="AC5234" s="2">
        <v>57368200000000</v>
      </c>
      <c r="AD5234" s="2">
        <v>57174200000000</v>
      </c>
      <c r="AE5234" s="2">
        <v>57292100000000</v>
      </c>
      <c r="AF5234" s="2">
        <v>57451500000000</v>
      </c>
    </row>
    <row r="5235" spans="1:32">
      <c r="A5235" t="s">
        <v>6731</v>
      </c>
      <c r="B5235" t="s">
        <v>19</v>
      </c>
      <c r="C5235" s="2">
        <v>11072800000</v>
      </c>
      <c r="D5235" s="2">
        <v>10893300000</v>
      </c>
      <c r="E5235" s="2">
        <v>10935400000</v>
      </c>
      <c r="F5235" s="2">
        <v>10742500000</v>
      </c>
      <c r="G5235" s="2">
        <v>11072300000</v>
      </c>
      <c r="H5235" s="2">
        <v>11051600000</v>
      </c>
      <c r="I5235" s="2">
        <v>11320600000</v>
      </c>
      <c r="J5235" s="2">
        <v>11872200000</v>
      </c>
      <c r="K5235" s="2">
        <v>12120700000</v>
      </c>
      <c r="L5235" s="2">
        <v>12140100000</v>
      </c>
      <c r="M5235" s="2">
        <v>12181900000</v>
      </c>
      <c r="N5235" s="2">
        <v>12117000000</v>
      </c>
      <c r="O5235" s="2">
        <v>12057600000</v>
      </c>
      <c r="P5235" s="2">
        <v>12151100000</v>
      </c>
      <c r="Q5235" s="2">
        <v>12111700000</v>
      </c>
      <c r="R5235" s="2">
        <v>12142900000</v>
      </c>
      <c r="S5235" s="2">
        <v>12215600000</v>
      </c>
      <c r="T5235" s="2">
        <v>12216200000</v>
      </c>
      <c r="U5235" s="2">
        <v>12305500000</v>
      </c>
      <c r="V5235" s="2">
        <v>12384100000</v>
      </c>
      <c r="W5235" s="2">
        <v>12370900000</v>
      </c>
      <c r="X5235" s="2">
        <v>12442000000</v>
      </c>
      <c r="Y5235" s="2">
        <v>12595600000</v>
      </c>
      <c r="Z5235" s="2">
        <v>12663300000</v>
      </c>
      <c r="AA5235" s="2">
        <v>12655700000</v>
      </c>
      <c r="AB5235" s="2">
        <v>12594500000</v>
      </c>
      <c r="AC5235" s="2">
        <v>12521300000</v>
      </c>
      <c r="AD5235" s="2">
        <v>12480600000</v>
      </c>
      <c r="AE5235" s="2">
        <v>12482100000</v>
      </c>
      <c r="AF5235" s="2">
        <v>12549200000</v>
      </c>
    </row>
    <row r="5236" spans="1:32">
      <c r="A5236" t="s">
        <v>6732</v>
      </c>
      <c r="B5236" t="s">
        <v>19</v>
      </c>
      <c r="C5236" s="2">
        <v>210631000000</v>
      </c>
      <c r="D5236" s="2">
        <v>211771000000</v>
      </c>
      <c r="E5236" s="2">
        <v>211645000000</v>
      </c>
      <c r="F5236" s="2">
        <v>206088000000</v>
      </c>
      <c r="G5236" s="2">
        <v>211414000000</v>
      </c>
      <c r="H5236" s="2">
        <v>208835000000</v>
      </c>
      <c r="I5236" s="2">
        <v>213319000000</v>
      </c>
      <c r="J5236" s="2">
        <v>224614000000</v>
      </c>
      <c r="K5236" s="2">
        <v>229559000000</v>
      </c>
      <c r="L5236" s="2">
        <v>229870000000</v>
      </c>
      <c r="M5236" s="2">
        <v>230457000000</v>
      </c>
      <c r="N5236" s="2">
        <v>228304000000</v>
      </c>
      <c r="O5236" s="2">
        <v>227569000000</v>
      </c>
      <c r="P5236" s="2">
        <v>229887000000</v>
      </c>
      <c r="Q5236" s="2">
        <v>229259000000</v>
      </c>
      <c r="R5236" s="2">
        <v>230156000000</v>
      </c>
      <c r="S5236" s="2">
        <v>231543000000</v>
      </c>
      <c r="T5236" s="2">
        <v>231749000000</v>
      </c>
      <c r="U5236" s="2">
        <v>233738000000</v>
      </c>
      <c r="V5236" s="2">
        <v>235534000000</v>
      </c>
      <c r="W5236" s="2">
        <v>235287000000</v>
      </c>
      <c r="X5236" s="2">
        <v>236767000000</v>
      </c>
      <c r="Y5236" s="2">
        <v>240099000000</v>
      </c>
      <c r="Z5236" s="2">
        <v>241795000000</v>
      </c>
      <c r="AA5236" s="2">
        <v>241957000000</v>
      </c>
      <c r="AB5236" s="2">
        <v>240761000000</v>
      </c>
      <c r="AC5236" s="2">
        <v>239113000000</v>
      </c>
      <c r="AD5236" s="2">
        <v>238316000000</v>
      </c>
      <c r="AE5236" s="2">
        <v>238437000000</v>
      </c>
      <c r="AF5236" s="2">
        <v>239958000000</v>
      </c>
    </row>
    <row r="5237" spans="1:32">
      <c r="A5237" t="s">
        <v>6733</v>
      </c>
      <c r="B5237" t="s">
        <v>19</v>
      </c>
      <c r="C5237" s="2">
        <v>64519400000</v>
      </c>
      <c r="D5237" s="2">
        <v>69548100000</v>
      </c>
      <c r="E5237" s="2">
        <v>68813600000</v>
      </c>
      <c r="F5237" s="2">
        <v>67881900000</v>
      </c>
      <c r="G5237" s="2">
        <v>69755900000</v>
      </c>
      <c r="H5237" s="2">
        <v>70191700000</v>
      </c>
      <c r="I5237" s="2">
        <v>71675700000</v>
      </c>
      <c r="J5237" s="2">
        <v>74216100000</v>
      </c>
      <c r="K5237" s="2">
        <v>75263700000</v>
      </c>
      <c r="L5237" s="2">
        <v>75042500000</v>
      </c>
      <c r="M5237" s="2">
        <v>75011500000</v>
      </c>
      <c r="N5237" s="2">
        <v>74652600000</v>
      </c>
      <c r="O5237" s="2">
        <v>74077000000</v>
      </c>
      <c r="P5237" s="2">
        <v>74273400000</v>
      </c>
      <c r="Q5237" s="2">
        <v>73906400000</v>
      </c>
      <c r="R5237" s="2">
        <v>73887800000</v>
      </c>
      <c r="S5237" s="2">
        <v>74157000000</v>
      </c>
      <c r="T5237" s="2">
        <v>73987000000</v>
      </c>
      <c r="U5237" s="2">
        <v>74207700000</v>
      </c>
      <c r="V5237" s="2">
        <v>74403300000</v>
      </c>
      <c r="W5237" s="2">
        <v>74229700000</v>
      </c>
      <c r="X5237" s="2">
        <v>74490300000</v>
      </c>
      <c r="Y5237" s="2">
        <v>75088100000</v>
      </c>
      <c r="Z5237" s="2">
        <v>75259900000</v>
      </c>
      <c r="AA5237" s="2">
        <v>75042600000</v>
      </c>
      <c r="AB5237" s="2">
        <v>74571900000</v>
      </c>
      <c r="AC5237" s="2">
        <v>74097100000</v>
      </c>
      <c r="AD5237" s="2">
        <v>73741200000</v>
      </c>
      <c r="AE5237" s="2">
        <v>73602100000</v>
      </c>
      <c r="AF5237" s="2">
        <v>73947600000</v>
      </c>
    </row>
    <row r="5238" spans="1:32">
      <c r="A5238" t="s">
        <v>6734</v>
      </c>
      <c r="B5238" t="s">
        <v>19</v>
      </c>
      <c r="C5238" s="2">
        <v>24060800000</v>
      </c>
      <c r="D5238" s="2">
        <v>26608700000</v>
      </c>
      <c r="E5238" s="2">
        <v>26184400000</v>
      </c>
      <c r="F5238" s="2">
        <v>25408700000</v>
      </c>
      <c r="G5238" s="2">
        <v>25916300000</v>
      </c>
      <c r="H5238" s="2">
        <v>25569500000</v>
      </c>
      <c r="I5238" s="2">
        <v>25981300000</v>
      </c>
      <c r="J5238" s="2">
        <v>27143800000</v>
      </c>
      <c r="K5238" s="2">
        <v>27604000000</v>
      </c>
      <c r="L5238" s="2">
        <v>27518800000</v>
      </c>
      <c r="M5238" s="2">
        <v>27468100000</v>
      </c>
      <c r="N5238" s="2">
        <v>27145700000</v>
      </c>
      <c r="O5238" s="2">
        <v>27020400000</v>
      </c>
      <c r="P5238" s="2">
        <v>27241500000</v>
      </c>
      <c r="Q5238" s="2">
        <v>27141000000</v>
      </c>
      <c r="R5238" s="2">
        <v>27200300000</v>
      </c>
      <c r="S5238" s="2">
        <v>27328100000</v>
      </c>
      <c r="T5238" s="2">
        <v>27302900000</v>
      </c>
      <c r="U5238" s="2">
        <v>27466800000</v>
      </c>
      <c r="V5238" s="2">
        <v>27632600000</v>
      </c>
      <c r="W5238" s="2">
        <v>27564900000</v>
      </c>
      <c r="X5238" s="2">
        <v>27704200000</v>
      </c>
      <c r="Y5238" s="2">
        <v>28042100000</v>
      </c>
      <c r="Z5238" s="2">
        <v>28193200000</v>
      </c>
      <c r="AA5238" s="2">
        <v>28168800000</v>
      </c>
      <c r="AB5238" s="2">
        <v>28003200000</v>
      </c>
      <c r="AC5238" s="2">
        <v>27785000000</v>
      </c>
      <c r="AD5238" s="2">
        <v>27666000000</v>
      </c>
      <c r="AE5238" s="2">
        <v>27643900000</v>
      </c>
      <c r="AF5238" s="2">
        <v>27793100000</v>
      </c>
    </row>
    <row r="5239" spans="1:32">
      <c r="A5239" t="s">
        <v>6735</v>
      </c>
      <c r="B5239" t="s">
        <v>19</v>
      </c>
      <c r="C5239" s="2">
        <v>18424300000</v>
      </c>
      <c r="D5239" s="2">
        <v>19129600000</v>
      </c>
      <c r="E5239" s="2">
        <v>19015200000</v>
      </c>
      <c r="F5239" s="2">
        <v>18481200000</v>
      </c>
      <c r="G5239" s="2">
        <v>18927000000</v>
      </c>
      <c r="H5239" s="2">
        <v>18676200000</v>
      </c>
      <c r="I5239" s="2">
        <v>19044100000</v>
      </c>
      <c r="J5239" s="2">
        <v>20006100000</v>
      </c>
      <c r="K5239" s="2">
        <v>20405100000</v>
      </c>
      <c r="L5239" s="2">
        <v>20408800000</v>
      </c>
      <c r="M5239" s="2">
        <v>20429800000</v>
      </c>
      <c r="N5239" s="2">
        <v>20217900000</v>
      </c>
      <c r="O5239" s="2">
        <v>20140400000</v>
      </c>
      <c r="P5239" s="2">
        <v>20336900000</v>
      </c>
      <c r="Q5239" s="2">
        <v>20278100000</v>
      </c>
      <c r="R5239" s="2">
        <v>20350400000</v>
      </c>
      <c r="S5239" s="2">
        <v>20461500000</v>
      </c>
      <c r="T5239" s="2">
        <v>20473000000</v>
      </c>
      <c r="U5239" s="2">
        <v>20631000000</v>
      </c>
      <c r="V5239" s="2">
        <v>20782300000</v>
      </c>
      <c r="W5239" s="2">
        <v>20750400000</v>
      </c>
      <c r="X5239" s="2">
        <v>20871600000</v>
      </c>
      <c r="Y5239" s="2">
        <v>21157700000</v>
      </c>
      <c r="Z5239" s="2">
        <v>21290300000</v>
      </c>
      <c r="AA5239" s="2">
        <v>21300000000</v>
      </c>
      <c r="AB5239" s="2">
        <v>21183900000</v>
      </c>
      <c r="AC5239" s="2">
        <v>21031900000</v>
      </c>
      <c r="AD5239" s="2">
        <v>20964800000</v>
      </c>
      <c r="AE5239" s="2">
        <v>20970400000</v>
      </c>
      <c r="AF5239" s="2">
        <v>21096000000</v>
      </c>
    </row>
    <row r="5240" spans="1:32">
      <c r="A5240" t="s">
        <v>6736</v>
      </c>
      <c r="B5240" t="s">
        <v>19</v>
      </c>
      <c r="C5240" s="2">
        <v>27251900000</v>
      </c>
      <c r="D5240" s="2">
        <v>47027800000</v>
      </c>
      <c r="E5240" s="2">
        <v>43701900000</v>
      </c>
      <c r="F5240" s="2">
        <v>42058800000</v>
      </c>
      <c r="G5240" s="2">
        <v>41978300000</v>
      </c>
      <c r="H5240" s="2">
        <v>41504600000</v>
      </c>
      <c r="I5240" s="2">
        <v>41388000000</v>
      </c>
      <c r="J5240" s="2">
        <v>41651800000</v>
      </c>
      <c r="K5240" s="2">
        <v>41362800000</v>
      </c>
      <c r="L5240" s="2">
        <v>40438700000</v>
      </c>
      <c r="M5240" s="2">
        <v>39611300000</v>
      </c>
      <c r="N5240" s="2">
        <v>38760800000</v>
      </c>
      <c r="O5240" s="2">
        <v>38305700000</v>
      </c>
      <c r="P5240" s="2">
        <v>38156200000</v>
      </c>
      <c r="Q5240" s="2">
        <v>37776600000</v>
      </c>
      <c r="R5240" s="2">
        <v>37503700000</v>
      </c>
      <c r="S5240" s="2">
        <v>37392800000</v>
      </c>
      <c r="T5240" s="2">
        <v>37019100000</v>
      </c>
      <c r="U5240" s="2">
        <v>36736500000</v>
      </c>
      <c r="V5240" s="2">
        <v>36536000000</v>
      </c>
      <c r="W5240" s="2">
        <v>36228800000</v>
      </c>
      <c r="X5240" s="2">
        <v>36133500000</v>
      </c>
      <c r="Y5240" s="2">
        <v>36140900000</v>
      </c>
      <c r="Z5240" s="2">
        <v>35963500000</v>
      </c>
      <c r="AA5240" s="2">
        <v>35627000000</v>
      </c>
      <c r="AB5240" s="2">
        <v>35211000000</v>
      </c>
      <c r="AC5240" s="2">
        <v>34780400000</v>
      </c>
      <c r="AD5240" s="2">
        <v>34377000000</v>
      </c>
      <c r="AE5240" s="2">
        <v>34100800000</v>
      </c>
      <c r="AF5240" s="2">
        <v>34064400000</v>
      </c>
    </row>
    <row r="5241" spans="1:32">
      <c r="A5241" t="s">
        <v>6737</v>
      </c>
      <c r="B5241" t="s">
        <v>19</v>
      </c>
      <c r="C5241" s="2">
        <v>355771000</v>
      </c>
      <c r="D5241" s="2">
        <v>377934000</v>
      </c>
      <c r="E5241" s="2">
        <v>374504000</v>
      </c>
      <c r="F5241" s="2">
        <v>365835000</v>
      </c>
      <c r="G5241" s="2">
        <v>374748000</v>
      </c>
      <c r="H5241" s="2">
        <v>372469000</v>
      </c>
      <c r="I5241" s="2">
        <v>379783000</v>
      </c>
      <c r="J5241" s="2">
        <v>396508000</v>
      </c>
      <c r="K5241" s="2">
        <v>403487000</v>
      </c>
      <c r="L5241" s="2">
        <v>402743000</v>
      </c>
      <c r="M5241" s="2">
        <v>402778000</v>
      </c>
      <c r="N5241" s="2">
        <v>399354000</v>
      </c>
      <c r="O5241" s="2">
        <v>397258000</v>
      </c>
      <c r="P5241" s="2">
        <v>399999000</v>
      </c>
      <c r="Q5241" s="2">
        <v>398487000</v>
      </c>
      <c r="R5241" s="2">
        <v>399258000</v>
      </c>
      <c r="S5241" s="2">
        <v>401173000</v>
      </c>
      <c r="T5241" s="2">
        <v>400739000</v>
      </c>
      <c r="U5241" s="2">
        <v>403169000</v>
      </c>
      <c r="V5241" s="2">
        <v>405308000</v>
      </c>
      <c r="W5241" s="2">
        <v>404560000</v>
      </c>
      <c r="X5241" s="2">
        <v>406464000</v>
      </c>
      <c r="Y5241" s="2">
        <v>411108000</v>
      </c>
      <c r="Z5241" s="2">
        <v>413080000</v>
      </c>
      <c r="AA5241" s="2">
        <v>412696000</v>
      </c>
      <c r="AB5241" s="2">
        <v>410218000</v>
      </c>
      <c r="AC5241" s="2">
        <v>407467000</v>
      </c>
      <c r="AD5241" s="2">
        <v>405767000</v>
      </c>
      <c r="AE5241" s="2">
        <v>405475000</v>
      </c>
      <c r="AF5241" s="2">
        <v>407684000</v>
      </c>
    </row>
    <row r="5242" spans="1:32">
      <c r="A5242" t="s">
        <v>6738</v>
      </c>
      <c r="B5242" t="s">
        <v>19</v>
      </c>
      <c r="C5242" s="2">
        <v>2102620000</v>
      </c>
      <c r="D5242" s="2">
        <v>2080550000</v>
      </c>
      <c r="E5242" s="2">
        <v>2086170000</v>
      </c>
      <c r="F5242" s="2">
        <v>2045140000</v>
      </c>
      <c r="G5242" s="2">
        <v>2105790000</v>
      </c>
      <c r="H5242" s="2">
        <v>2097140000</v>
      </c>
      <c r="I5242" s="2">
        <v>2146650000</v>
      </c>
      <c r="J5242" s="2">
        <v>2253470000</v>
      </c>
      <c r="K5242" s="2">
        <v>2300830000</v>
      </c>
      <c r="L5242" s="2">
        <v>2303890000</v>
      </c>
      <c r="M5242" s="2">
        <v>2311960000</v>
      </c>
      <c r="N5242" s="2">
        <v>2297010000</v>
      </c>
      <c r="O5242" s="2">
        <v>2286350000</v>
      </c>
      <c r="P5242" s="2">
        <v>2305140000</v>
      </c>
      <c r="Q5242" s="2">
        <v>2298390000</v>
      </c>
      <c r="R5242" s="2">
        <v>2305380000</v>
      </c>
      <c r="S5242" s="2">
        <v>2318710000</v>
      </c>
      <c r="T5242" s="2">
        <v>2319080000</v>
      </c>
      <c r="U5242" s="2">
        <v>2336190000</v>
      </c>
      <c r="V5242" s="2">
        <v>2352240000</v>
      </c>
      <c r="W5242" s="2">
        <v>2349630000</v>
      </c>
      <c r="X5242" s="2">
        <v>2362730000</v>
      </c>
      <c r="Y5242" s="2">
        <v>2392590000</v>
      </c>
      <c r="Z5242" s="2">
        <v>2406500000</v>
      </c>
      <c r="AA5242" s="2">
        <v>2406550000</v>
      </c>
      <c r="AB5242" s="2">
        <v>2394650000</v>
      </c>
      <c r="AC5242" s="2">
        <v>2379040000</v>
      </c>
      <c r="AD5242" s="2">
        <v>2371200000</v>
      </c>
      <c r="AE5242" s="2">
        <v>2371730000</v>
      </c>
      <c r="AF5242" s="2">
        <v>2386810000</v>
      </c>
    </row>
    <row r="5243" spans="1:32">
      <c r="A5243" t="s">
        <v>6739</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6740</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6741</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6742</v>
      </c>
      <c r="B5246" t="s">
        <v>19</v>
      </c>
      <c r="C5246" s="2">
        <v>15090200000000</v>
      </c>
      <c r="D5246" s="2">
        <v>15268400000000</v>
      </c>
      <c r="E5246" s="2">
        <v>14633200000000</v>
      </c>
      <c r="F5246" s="2">
        <v>15067500000000</v>
      </c>
      <c r="G5246" s="2">
        <v>15188400000000</v>
      </c>
      <c r="H5246" s="2">
        <v>15509100000000</v>
      </c>
      <c r="I5246" s="2">
        <v>15795400000000</v>
      </c>
      <c r="J5246" s="2">
        <v>15934000000000</v>
      </c>
      <c r="K5246" s="2">
        <v>15966100000000</v>
      </c>
      <c r="L5246" s="2">
        <v>15923100000000</v>
      </c>
      <c r="M5246" s="2">
        <v>15860200000000</v>
      </c>
      <c r="N5246" s="2">
        <v>15851300000000</v>
      </c>
      <c r="O5246" s="2">
        <v>15898600000000</v>
      </c>
      <c r="P5246" s="2">
        <v>16004800000000</v>
      </c>
      <c r="Q5246" s="2">
        <v>16159000000000</v>
      </c>
      <c r="R5246" s="2">
        <v>16308200000000</v>
      </c>
      <c r="S5246" s="2">
        <v>16439300000000</v>
      </c>
      <c r="T5246" s="2">
        <v>16579100000000</v>
      </c>
      <c r="U5246" s="2">
        <v>16749300000000</v>
      </c>
      <c r="V5246" s="2">
        <v>16855200000000</v>
      </c>
      <c r="W5246" s="2">
        <v>17012000000000</v>
      </c>
      <c r="X5246" s="2">
        <v>17242400000000</v>
      </c>
      <c r="Y5246" s="2">
        <v>17461200000000</v>
      </c>
      <c r="Z5246" s="2">
        <v>17634400000000</v>
      </c>
      <c r="AA5246" s="2">
        <v>17788000000000</v>
      </c>
      <c r="AB5246" s="2">
        <v>17944300000000</v>
      </c>
      <c r="AC5246" s="2">
        <v>18157900000000</v>
      </c>
      <c r="AD5246" s="2">
        <v>18312100000000</v>
      </c>
      <c r="AE5246" s="2">
        <v>18447700000000</v>
      </c>
      <c r="AF5246" s="2">
        <v>18645100000000</v>
      </c>
    </row>
    <row r="5247" spans="1:32">
      <c r="A5247" t="s">
        <v>6743</v>
      </c>
      <c r="B5247" t="s">
        <v>19</v>
      </c>
      <c r="C5247" s="2">
        <v>11077700000</v>
      </c>
      <c r="D5247" s="2">
        <v>11095500000</v>
      </c>
      <c r="E5247" s="2">
        <v>11032800000</v>
      </c>
      <c r="F5247" s="2">
        <v>10644000000</v>
      </c>
      <c r="G5247" s="2">
        <v>11362700000</v>
      </c>
      <c r="H5247" s="2">
        <v>11444000000</v>
      </c>
      <c r="I5247" s="2">
        <v>11757500000</v>
      </c>
      <c r="J5247" s="2">
        <v>12142100000</v>
      </c>
      <c r="K5247" s="2">
        <v>12368200000</v>
      </c>
      <c r="L5247" s="2">
        <v>12509700000</v>
      </c>
      <c r="M5247" s="2">
        <v>12572300000</v>
      </c>
      <c r="N5247" s="2">
        <v>12578700000</v>
      </c>
      <c r="O5247" s="2">
        <v>12630000000</v>
      </c>
      <c r="P5247" s="2">
        <v>12705700000</v>
      </c>
      <c r="Q5247" s="2">
        <v>12823800000</v>
      </c>
      <c r="R5247" s="2">
        <v>13011700000</v>
      </c>
      <c r="S5247" s="2">
        <v>13190800000</v>
      </c>
      <c r="T5247" s="2">
        <v>13309600000</v>
      </c>
      <c r="U5247" s="2">
        <v>13451600000</v>
      </c>
      <c r="V5247" s="2">
        <v>13596500000</v>
      </c>
      <c r="W5247" s="2">
        <v>13748300000</v>
      </c>
      <c r="X5247" s="2">
        <v>13874100000</v>
      </c>
      <c r="Y5247" s="2">
        <v>14077900000</v>
      </c>
      <c r="Z5247" s="2">
        <v>14299600000</v>
      </c>
      <c r="AA5247" s="2">
        <v>14473000000</v>
      </c>
      <c r="AB5247" s="2">
        <v>14552900000</v>
      </c>
      <c r="AC5247" s="2">
        <v>14718100000</v>
      </c>
      <c r="AD5247" s="2">
        <v>14897900000</v>
      </c>
      <c r="AE5247" s="2">
        <v>15059400000</v>
      </c>
      <c r="AF5247" s="2">
        <v>15155800000</v>
      </c>
    </row>
    <row r="5248" spans="1:32">
      <c r="A5248" t="s">
        <v>6744</v>
      </c>
      <c r="B5248" t="s">
        <v>19</v>
      </c>
      <c r="C5248" s="2">
        <v>181452000000</v>
      </c>
      <c r="D5248" s="2">
        <v>181562000000</v>
      </c>
      <c r="E5248" s="2">
        <v>181195000000</v>
      </c>
      <c r="F5248" s="2">
        <v>174197000000</v>
      </c>
      <c r="G5248" s="2">
        <v>186730000000</v>
      </c>
      <c r="H5248" s="2">
        <v>187728000000</v>
      </c>
      <c r="I5248" s="2">
        <v>193097000000</v>
      </c>
      <c r="J5248" s="2">
        <v>199821000000</v>
      </c>
      <c r="K5248" s="2">
        <v>203703000000</v>
      </c>
      <c r="L5248" s="2">
        <v>206358000000</v>
      </c>
      <c r="M5248" s="2">
        <v>207721000000</v>
      </c>
      <c r="N5248" s="2">
        <v>207806000000</v>
      </c>
      <c r="O5248" s="2">
        <v>208622000000</v>
      </c>
      <c r="P5248" s="2">
        <v>209962000000</v>
      </c>
      <c r="Q5248" s="2">
        <v>212017000000</v>
      </c>
      <c r="R5248" s="2">
        <v>215168000000</v>
      </c>
      <c r="S5248" s="2">
        <v>218228000000</v>
      </c>
      <c r="T5248" s="2">
        <v>220188000000</v>
      </c>
      <c r="U5248" s="2">
        <v>222564000000</v>
      </c>
      <c r="V5248" s="2">
        <v>225105000000</v>
      </c>
      <c r="W5248" s="2">
        <v>227483000000</v>
      </c>
      <c r="X5248" s="2">
        <v>229485000000</v>
      </c>
      <c r="Y5248" s="2">
        <v>232974000000</v>
      </c>
      <c r="Z5248" s="2">
        <v>236853000000</v>
      </c>
      <c r="AA5248" s="2">
        <v>239640000000</v>
      </c>
      <c r="AB5248" s="2">
        <v>241007000000</v>
      </c>
      <c r="AC5248" s="2">
        <v>243705000000</v>
      </c>
      <c r="AD5248" s="2">
        <v>246773000000</v>
      </c>
      <c r="AE5248" s="2">
        <v>249448000000</v>
      </c>
      <c r="AF5248" s="2">
        <v>250956000000</v>
      </c>
    </row>
    <row r="5249" spans="1:32">
      <c r="A5249" t="s">
        <v>6745</v>
      </c>
      <c r="B5249" t="s">
        <v>19</v>
      </c>
      <c r="C5249" s="2">
        <v>23106700000</v>
      </c>
      <c r="D5249" s="2">
        <v>23281400000</v>
      </c>
      <c r="E5249" s="2">
        <v>22688600000</v>
      </c>
      <c r="F5249" s="2">
        <v>22786700000</v>
      </c>
      <c r="G5249" s="2">
        <v>23772300000</v>
      </c>
      <c r="H5249" s="2">
        <v>24038300000</v>
      </c>
      <c r="I5249" s="2">
        <v>24536200000</v>
      </c>
      <c r="J5249" s="2">
        <v>25051400000</v>
      </c>
      <c r="K5249" s="2">
        <v>25299000000</v>
      </c>
      <c r="L5249" s="2">
        <v>25423200000</v>
      </c>
      <c r="M5249" s="2">
        <v>25448200000</v>
      </c>
      <c r="N5249" s="2">
        <v>25428500000</v>
      </c>
      <c r="O5249" s="2">
        <v>25505400000</v>
      </c>
      <c r="P5249" s="2">
        <v>25653500000</v>
      </c>
      <c r="Q5249" s="2">
        <v>25873500000</v>
      </c>
      <c r="R5249" s="2">
        <v>26170700000</v>
      </c>
      <c r="S5249" s="2">
        <v>26470300000</v>
      </c>
      <c r="T5249" s="2">
        <v>26697600000</v>
      </c>
      <c r="U5249" s="2">
        <v>26972900000</v>
      </c>
      <c r="V5249" s="2">
        <v>27195100000</v>
      </c>
      <c r="W5249" s="2">
        <v>27481000000</v>
      </c>
      <c r="X5249" s="2">
        <v>27774200000</v>
      </c>
      <c r="Y5249" s="2">
        <v>28148800000</v>
      </c>
      <c r="Z5249" s="2">
        <v>28523600000</v>
      </c>
      <c r="AA5249" s="2">
        <v>28843700000</v>
      </c>
      <c r="AB5249" s="2">
        <v>29041400000</v>
      </c>
      <c r="AC5249" s="2">
        <v>29369100000</v>
      </c>
      <c r="AD5249" s="2">
        <v>29686800000</v>
      </c>
      <c r="AE5249" s="2">
        <v>29978400000</v>
      </c>
      <c r="AF5249" s="2">
        <v>30238700000</v>
      </c>
    </row>
    <row r="5250" spans="1:32">
      <c r="A5250" t="s">
        <v>6746</v>
      </c>
      <c r="B5250" t="s">
        <v>19</v>
      </c>
      <c r="C5250" s="2">
        <v>12302000000</v>
      </c>
      <c r="D5250" s="2">
        <v>12312600000</v>
      </c>
      <c r="E5250" s="2">
        <v>12285100000</v>
      </c>
      <c r="F5250" s="2">
        <v>11858100000</v>
      </c>
      <c r="G5250" s="2">
        <v>12699300000</v>
      </c>
      <c r="H5250" s="2">
        <v>12766700000</v>
      </c>
      <c r="I5250" s="2">
        <v>13124000000</v>
      </c>
      <c r="J5250" s="2">
        <v>13568900000</v>
      </c>
      <c r="K5250" s="2">
        <v>13840900000</v>
      </c>
      <c r="L5250" s="2">
        <v>14010700000</v>
      </c>
      <c r="M5250" s="2">
        <v>14100800000</v>
      </c>
      <c r="N5250" s="2">
        <v>14113400000</v>
      </c>
      <c r="O5250" s="2">
        <v>14178700000</v>
      </c>
      <c r="P5250" s="2">
        <v>14265500000</v>
      </c>
      <c r="Q5250" s="2">
        <v>14403400000</v>
      </c>
      <c r="R5250" s="2">
        <v>14620900000</v>
      </c>
      <c r="S5250" s="2">
        <v>14829300000</v>
      </c>
      <c r="T5250" s="2">
        <v>14968200000</v>
      </c>
      <c r="U5250" s="2">
        <v>15128000000</v>
      </c>
      <c r="V5250" s="2">
        <v>15296400000</v>
      </c>
      <c r="W5250" s="2">
        <v>15467700000</v>
      </c>
      <c r="X5250" s="2">
        <v>15610700000</v>
      </c>
      <c r="Y5250" s="2">
        <v>15842800000</v>
      </c>
      <c r="Z5250" s="2">
        <v>16104400000</v>
      </c>
      <c r="AA5250" s="2">
        <v>16296300000</v>
      </c>
      <c r="AB5250" s="2">
        <v>16397000000</v>
      </c>
      <c r="AC5250" s="2">
        <v>16580300000</v>
      </c>
      <c r="AD5250" s="2">
        <v>16791300000</v>
      </c>
      <c r="AE5250" s="2">
        <v>16982200000</v>
      </c>
      <c r="AF5250" s="2">
        <v>17086800000</v>
      </c>
    </row>
    <row r="5251" spans="1:32">
      <c r="A5251" t="s">
        <v>6747</v>
      </c>
      <c r="B5251" t="s">
        <v>19</v>
      </c>
      <c r="C5251" s="2">
        <v>9317150000</v>
      </c>
      <c r="D5251" s="2">
        <v>9325480000</v>
      </c>
      <c r="E5251" s="2">
        <v>9305800000</v>
      </c>
      <c r="F5251" s="2">
        <v>8997930000</v>
      </c>
      <c r="G5251" s="2">
        <v>9624580000</v>
      </c>
      <c r="H5251" s="2">
        <v>9677560000</v>
      </c>
      <c r="I5251" s="2">
        <v>9948140000</v>
      </c>
      <c r="J5251" s="2">
        <v>10284400000</v>
      </c>
      <c r="K5251" s="2">
        <v>10484200000</v>
      </c>
      <c r="L5251" s="2">
        <v>10617000000</v>
      </c>
      <c r="M5251" s="2">
        <v>10687200000</v>
      </c>
      <c r="N5251" s="2">
        <v>10688600000</v>
      </c>
      <c r="O5251" s="2">
        <v>10732300000</v>
      </c>
      <c r="P5251" s="2">
        <v>10807600000</v>
      </c>
      <c r="Q5251" s="2">
        <v>10914000000</v>
      </c>
      <c r="R5251" s="2">
        <v>11070100000</v>
      </c>
      <c r="S5251" s="2">
        <v>11226900000</v>
      </c>
      <c r="T5251" s="2">
        <v>11334100000</v>
      </c>
      <c r="U5251" s="2">
        <v>11452100000</v>
      </c>
      <c r="V5251" s="2">
        <v>11588600000</v>
      </c>
      <c r="W5251" s="2">
        <v>11707700000</v>
      </c>
      <c r="X5251" s="2">
        <v>11818400000</v>
      </c>
      <c r="Y5251" s="2">
        <v>11998300000</v>
      </c>
      <c r="Z5251" s="2">
        <v>12197600000</v>
      </c>
      <c r="AA5251" s="2">
        <v>12337300000</v>
      </c>
      <c r="AB5251" s="2">
        <v>12415800000</v>
      </c>
      <c r="AC5251" s="2">
        <v>12556700000</v>
      </c>
      <c r="AD5251" s="2">
        <v>12715500000</v>
      </c>
      <c r="AE5251" s="2">
        <v>12854400000</v>
      </c>
      <c r="AF5251" s="2">
        <v>12936400000</v>
      </c>
    </row>
    <row r="5252" spans="1:32">
      <c r="A5252" t="s">
        <v>6748</v>
      </c>
      <c r="B5252" t="s">
        <v>19</v>
      </c>
      <c r="C5252" s="2">
        <v>23596200000</v>
      </c>
      <c r="D5252" s="2">
        <v>23624500000</v>
      </c>
      <c r="E5252" s="2">
        <v>23532100000</v>
      </c>
      <c r="F5252" s="2">
        <v>22879000000</v>
      </c>
      <c r="G5252" s="2">
        <v>24480500000</v>
      </c>
      <c r="H5252" s="2">
        <v>24601200000</v>
      </c>
      <c r="I5252" s="2">
        <v>25290600000</v>
      </c>
      <c r="J5252" s="2">
        <v>26151500000</v>
      </c>
      <c r="K5252" s="2">
        <v>26672900000</v>
      </c>
      <c r="L5252" s="2">
        <v>27031000000</v>
      </c>
      <c r="M5252" s="2">
        <v>27208300000</v>
      </c>
      <c r="N5252" s="2">
        <v>27229300000</v>
      </c>
      <c r="O5252" s="2">
        <v>27353800000</v>
      </c>
      <c r="P5252" s="2">
        <v>27527500000</v>
      </c>
      <c r="Q5252" s="2">
        <v>27801800000</v>
      </c>
      <c r="R5252" s="2">
        <v>28204300000</v>
      </c>
      <c r="S5252" s="2">
        <v>28618700000</v>
      </c>
      <c r="T5252" s="2">
        <v>28875100000</v>
      </c>
      <c r="U5252" s="2">
        <v>29180300000</v>
      </c>
      <c r="V5252" s="2">
        <v>29518100000</v>
      </c>
      <c r="W5252" s="2">
        <v>29838100000</v>
      </c>
      <c r="X5252" s="2">
        <v>30109400000</v>
      </c>
      <c r="Y5252" s="2">
        <v>30559400000</v>
      </c>
      <c r="Z5252" s="2">
        <v>31069400000</v>
      </c>
      <c r="AA5252" s="2">
        <v>31428700000</v>
      </c>
      <c r="AB5252" s="2">
        <v>31617400000</v>
      </c>
      <c r="AC5252" s="2">
        <v>31979000000</v>
      </c>
      <c r="AD5252" s="2">
        <v>32387900000</v>
      </c>
      <c r="AE5252" s="2">
        <v>32734800000</v>
      </c>
      <c r="AF5252" s="2">
        <v>32928600000</v>
      </c>
    </row>
    <row r="5253" spans="1:32">
      <c r="A5253" t="s">
        <v>6749</v>
      </c>
      <c r="B5253" t="s">
        <v>19</v>
      </c>
      <c r="C5253" s="2">
        <v>158292000</v>
      </c>
      <c r="D5253" s="2">
        <v>158867000</v>
      </c>
      <c r="E5253" s="2">
        <v>158258000</v>
      </c>
      <c r="F5253" s="2">
        <v>159050000</v>
      </c>
      <c r="G5253" s="2">
        <v>167795000</v>
      </c>
      <c r="H5253" s="2">
        <v>168625000</v>
      </c>
      <c r="I5253" s="2">
        <v>172596000</v>
      </c>
      <c r="J5253" s="2">
        <v>177469000</v>
      </c>
      <c r="K5253" s="2">
        <v>180250000</v>
      </c>
      <c r="L5253" s="2">
        <v>182021000</v>
      </c>
      <c r="M5253" s="2">
        <v>182925000</v>
      </c>
      <c r="N5253" s="2">
        <v>183059000</v>
      </c>
      <c r="O5253" s="2">
        <v>183851000</v>
      </c>
      <c r="P5253" s="2">
        <v>185032000</v>
      </c>
      <c r="Q5253" s="2">
        <v>186775000</v>
      </c>
      <c r="R5253" s="2">
        <v>189281000</v>
      </c>
      <c r="S5253" s="2">
        <v>191836000</v>
      </c>
      <c r="T5253" s="2">
        <v>193522000</v>
      </c>
      <c r="U5253" s="2">
        <v>195629000</v>
      </c>
      <c r="V5253" s="2">
        <v>197666000</v>
      </c>
      <c r="W5253" s="2">
        <v>199850000</v>
      </c>
      <c r="X5253" s="2">
        <v>201824000</v>
      </c>
      <c r="Y5253" s="2">
        <v>204724000</v>
      </c>
      <c r="Z5253" s="2">
        <v>207897000</v>
      </c>
      <c r="AA5253" s="2">
        <v>210301000</v>
      </c>
      <c r="AB5253" s="2">
        <v>211624000</v>
      </c>
      <c r="AC5253" s="2">
        <v>214091000</v>
      </c>
      <c r="AD5253" s="2">
        <v>216719000</v>
      </c>
      <c r="AE5253" s="2">
        <v>219057000</v>
      </c>
      <c r="AF5253" s="2">
        <v>220582000</v>
      </c>
    </row>
    <row r="5254" spans="1:32">
      <c r="A5254" t="s">
        <v>6750</v>
      </c>
      <c r="B5254" t="s">
        <v>19</v>
      </c>
      <c r="C5254" s="2">
        <v>942111000</v>
      </c>
      <c r="D5254" s="2">
        <v>945408000</v>
      </c>
      <c r="E5254" s="2">
        <v>936408000</v>
      </c>
      <c r="F5254" s="2">
        <v>938936000</v>
      </c>
      <c r="G5254" s="2">
        <v>990624000</v>
      </c>
      <c r="H5254" s="2">
        <v>997354000</v>
      </c>
      <c r="I5254" s="2">
        <v>1021290000</v>
      </c>
      <c r="J5254" s="2">
        <v>1049550000</v>
      </c>
      <c r="K5254" s="2">
        <v>1065720000</v>
      </c>
      <c r="L5254" s="2">
        <v>1075860000</v>
      </c>
      <c r="M5254" s="2">
        <v>1080580000</v>
      </c>
      <c r="N5254" s="2">
        <v>1081290000</v>
      </c>
      <c r="O5254" s="2">
        <v>1086000000</v>
      </c>
      <c r="P5254" s="2">
        <v>1093030000</v>
      </c>
      <c r="Q5254" s="2">
        <v>1103540000</v>
      </c>
      <c r="R5254" s="2">
        <v>1118450000</v>
      </c>
      <c r="S5254" s="2">
        <v>1133660000</v>
      </c>
      <c r="T5254" s="2">
        <v>1144050000</v>
      </c>
      <c r="U5254" s="2">
        <v>1156380000</v>
      </c>
      <c r="V5254" s="2">
        <v>1168880000</v>
      </c>
      <c r="W5254" s="2">
        <v>1181950000</v>
      </c>
      <c r="X5254" s="2">
        <v>1194030000</v>
      </c>
      <c r="Y5254" s="2">
        <v>1211630000</v>
      </c>
      <c r="Z5254" s="2">
        <v>1230460000</v>
      </c>
      <c r="AA5254" s="2">
        <v>1245210000</v>
      </c>
      <c r="AB5254" s="2">
        <v>1253700000</v>
      </c>
      <c r="AC5254" s="2">
        <v>1268720000</v>
      </c>
      <c r="AD5254" s="2">
        <v>1284310000</v>
      </c>
      <c r="AE5254" s="2">
        <v>1298410000</v>
      </c>
      <c r="AF5254" s="2">
        <v>1308420000</v>
      </c>
    </row>
    <row r="5255" spans="1:32">
      <c r="A5255" t="s">
        <v>6751</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6752</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6753</v>
      </c>
      <c r="B5257" t="s">
        <v>19</v>
      </c>
      <c r="C5257" s="2">
        <v>2100000000000</v>
      </c>
      <c r="D5257" s="2">
        <v>2100000000000</v>
      </c>
      <c r="E5257" s="2">
        <v>2773000000000</v>
      </c>
      <c r="F5257" s="2">
        <v>1591000000000</v>
      </c>
      <c r="G5257" s="2">
        <v>1953000000000</v>
      </c>
      <c r="H5257" s="2">
        <v>2025000000000</v>
      </c>
      <c r="I5257" s="2">
        <v>1889000000000</v>
      </c>
      <c r="J5257" s="2">
        <v>1999000000000</v>
      </c>
      <c r="K5257" s="2">
        <v>1986000000000</v>
      </c>
      <c r="L5257" s="2">
        <v>1974000000000</v>
      </c>
      <c r="M5257" s="2">
        <v>1961000000000</v>
      </c>
      <c r="N5257" s="2">
        <v>1949000000000</v>
      </c>
      <c r="O5257" s="2">
        <v>1937000000000</v>
      </c>
      <c r="P5257" s="2">
        <v>1925000000000</v>
      </c>
      <c r="Q5257" s="2">
        <v>1914000000000</v>
      </c>
      <c r="R5257" s="2">
        <v>1902000000000</v>
      </c>
      <c r="S5257" s="2">
        <v>1891000000000</v>
      </c>
      <c r="T5257" s="2">
        <v>1880000000000</v>
      </c>
      <c r="U5257" s="2">
        <v>1869000000000</v>
      </c>
      <c r="V5257" s="2">
        <v>1859000000000</v>
      </c>
      <c r="W5257" s="2">
        <v>1848000000000</v>
      </c>
      <c r="X5257" s="2">
        <v>1838000000000</v>
      </c>
      <c r="Y5257" s="2">
        <v>1856000000000</v>
      </c>
      <c r="Z5257" s="2">
        <v>1875000000000</v>
      </c>
      <c r="AA5257" s="2">
        <v>1893000000000</v>
      </c>
      <c r="AB5257" s="2">
        <v>1912000000000</v>
      </c>
      <c r="AC5257" s="2">
        <v>1930000000000</v>
      </c>
      <c r="AD5257" s="2">
        <v>1954000000000</v>
      </c>
      <c r="AE5257" s="2">
        <v>1979000000000</v>
      </c>
      <c r="AF5257" s="2">
        <v>2003000000000</v>
      </c>
    </row>
    <row r="5258" spans="1:32">
      <c r="A5258" t="s">
        <v>6754</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6755</v>
      </c>
      <c r="B5259" t="s">
        <v>19</v>
      </c>
      <c r="C5259" s="2">
        <v>615688000</v>
      </c>
      <c r="D5259" s="2">
        <v>608512000</v>
      </c>
      <c r="E5259" s="2">
        <v>592360000</v>
      </c>
      <c r="F5259" s="2">
        <v>654809000</v>
      </c>
      <c r="G5259" s="2">
        <v>671648000</v>
      </c>
      <c r="H5259" s="2">
        <v>695904000</v>
      </c>
      <c r="I5259" s="2">
        <v>713895000</v>
      </c>
      <c r="J5259" s="2">
        <v>720779000</v>
      </c>
      <c r="K5259" s="2">
        <v>721167000</v>
      </c>
      <c r="L5259" s="2">
        <v>717719000</v>
      </c>
      <c r="M5259" s="2">
        <v>715555000</v>
      </c>
      <c r="N5259" s="2">
        <v>720108000</v>
      </c>
      <c r="O5259" s="2">
        <v>725835000</v>
      </c>
      <c r="P5259" s="2">
        <v>731979000</v>
      </c>
      <c r="Q5259" s="2">
        <v>741680000</v>
      </c>
      <c r="R5259" s="2">
        <v>754383000</v>
      </c>
      <c r="S5259" s="2">
        <v>766902000</v>
      </c>
      <c r="T5259" s="2">
        <v>778477000</v>
      </c>
      <c r="U5259" s="2">
        <v>790793000</v>
      </c>
      <c r="V5259" s="2">
        <v>798221000</v>
      </c>
      <c r="W5259" s="2">
        <v>809362000</v>
      </c>
      <c r="X5259" s="2">
        <v>820782000</v>
      </c>
      <c r="Y5259" s="2">
        <v>831582000</v>
      </c>
      <c r="Z5259" s="2">
        <v>839334000</v>
      </c>
      <c r="AA5259" s="2">
        <v>843464000</v>
      </c>
      <c r="AB5259" s="2">
        <v>844916000</v>
      </c>
      <c r="AC5259" s="2">
        <v>853379000</v>
      </c>
      <c r="AD5259" s="2">
        <v>857897000</v>
      </c>
      <c r="AE5259" s="2">
        <v>860604000</v>
      </c>
      <c r="AF5259" s="2">
        <v>870739000</v>
      </c>
    </row>
    <row r="5260" spans="1:32">
      <c r="A5260" t="s">
        <v>6756</v>
      </c>
      <c r="B5260" t="s">
        <v>19</v>
      </c>
      <c r="C5260" s="2">
        <v>3658890000</v>
      </c>
      <c r="D5260" s="2">
        <v>3628400000</v>
      </c>
      <c r="E5260" s="2">
        <v>3551270000</v>
      </c>
      <c r="F5260" s="2">
        <v>4538630000</v>
      </c>
      <c r="G5260" s="2">
        <v>4686850000</v>
      </c>
      <c r="H5260" s="2">
        <v>4869620000</v>
      </c>
      <c r="I5260" s="2">
        <v>5004920000</v>
      </c>
      <c r="J5260" s="2">
        <v>5056360000</v>
      </c>
      <c r="K5260" s="2">
        <v>5056430000</v>
      </c>
      <c r="L5260" s="2">
        <v>5024150000</v>
      </c>
      <c r="M5260" s="2">
        <v>5000590000</v>
      </c>
      <c r="N5260" s="2">
        <v>5019170000</v>
      </c>
      <c r="O5260" s="2">
        <v>5051100000</v>
      </c>
      <c r="P5260" s="2">
        <v>5090050000</v>
      </c>
      <c r="Q5260" s="2">
        <v>5156670000</v>
      </c>
      <c r="R5260" s="2">
        <v>5241600000</v>
      </c>
      <c r="S5260" s="2">
        <v>5323400000</v>
      </c>
      <c r="T5260" s="2">
        <v>5395770000</v>
      </c>
      <c r="U5260" s="2">
        <v>5480620000</v>
      </c>
      <c r="V5260" s="2">
        <v>5528300000</v>
      </c>
      <c r="W5260" s="2">
        <v>5599810000</v>
      </c>
      <c r="X5260" s="2">
        <v>5676010000</v>
      </c>
      <c r="Y5260" s="2">
        <v>5748240000</v>
      </c>
      <c r="Z5260" s="2">
        <v>5801380000</v>
      </c>
      <c r="AA5260" s="2">
        <v>5832240000</v>
      </c>
      <c r="AB5260" s="2">
        <v>5850270000</v>
      </c>
      <c r="AC5260" s="2">
        <v>5908940000</v>
      </c>
      <c r="AD5260" s="2">
        <v>5939870000</v>
      </c>
      <c r="AE5260" s="2">
        <v>5959670000</v>
      </c>
      <c r="AF5260" s="2">
        <v>6027140000</v>
      </c>
    </row>
    <row r="5261" spans="1:32">
      <c r="A5261" t="s">
        <v>6757</v>
      </c>
      <c r="B5261" t="s">
        <v>19</v>
      </c>
      <c r="C5261" s="2">
        <v>5774520000</v>
      </c>
      <c r="D5261" s="2">
        <v>5708970000</v>
      </c>
      <c r="E5261" s="2">
        <v>5560200000</v>
      </c>
      <c r="F5261" s="2">
        <v>6234820000</v>
      </c>
      <c r="G5261" s="2">
        <v>6399700000</v>
      </c>
      <c r="H5261" s="2">
        <v>6632770000</v>
      </c>
      <c r="I5261" s="2">
        <v>6805600000</v>
      </c>
      <c r="J5261" s="2">
        <v>6871680000</v>
      </c>
      <c r="K5261" s="2">
        <v>6875000000</v>
      </c>
      <c r="L5261" s="2">
        <v>6840960000</v>
      </c>
      <c r="M5261" s="2">
        <v>6819120000</v>
      </c>
      <c r="N5261" s="2">
        <v>6860600000</v>
      </c>
      <c r="O5261" s="2">
        <v>6914010000</v>
      </c>
      <c r="P5261" s="2">
        <v>6971980000</v>
      </c>
      <c r="Q5261" s="2">
        <v>7064260000</v>
      </c>
      <c r="R5261" s="2">
        <v>7184770000</v>
      </c>
      <c r="S5261" s="2">
        <v>7303250000</v>
      </c>
      <c r="T5261" s="2">
        <v>7412330000</v>
      </c>
      <c r="U5261" s="2">
        <v>7529520000</v>
      </c>
      <c r="V5261" s="2">
        <v>7599700000</v>
      </c>
      <c r="W5261" s="2">
        <v>7704960000</v>
      </c>
      <c r="X5261" s="2">
        <v>7813260000</v>
      </c>
      <c r="Y5261" s="2">
        <v>7915720000</v>
      </c>
      <c r="Z5261" s="2">
        <v>7989440000</v>
      </c>
      <c r="AA5261" s="2">
        <v>8029090000</v>
      </c>
      <c r="AB5261" s="2">
        <v>8044070000</v>
      </c>
      <c r="AC5261" s="2">
        <v>8124650000</v>
      </c>
      <c r="AD5261" s="2">
        <v>8167610000</v>
      </c>
      <c r="AE5261" s="2">
        <v>8193540000</v>
      </c>
      <c r="AF5261" s="2">
        <v>8289640000</v>
      </c>
    </row>
    <row r="5262" spans="1:32">
      <c r="A5262" t="s">
        <v>6758</v>
      </c>
      <c r="B5262" t="s">
        <v>19</v>
      </c>
      <c r="C5262" s="2">
        <v>263437000</v>
      </c>
      <c r="D5262" s="2">
        <v>262144000</v>
      </c>
      <c r="E5262" s="2">
        <v>257990000</v>
      </c>
      <c r="F5262" s="2">
        <v>374823000</v>
      </c>
      <c r="G5262" s="2">
        <v>389069000</v>
      </c>
      <c r="H5262" s="2">
        <v>405095000</v>
      </c>
      <c r="I5262" s="2">
        <v>416944000</v>
      </c>
      <c r="J5262" s="2">
        <v>421429000</v>
      </c>
      <c r="K5262" s="2">
        <v>421268000</v>
      </c>
      <c r="L5262" s="2">
        <v>418068000</v>
      </c>
      <c r="M5262" s="2">
        <v>415578000</v>
      </c>
      <c r="N5262" s="2">
        <v>416287000</v>
      </c>
      <c r="O5262" s="2">
        <v>418429000</v>
      </c>
      <c r="P5262" s="2">
        <v>421415000</v>
      </c>
      <c r="Q5262" s="2">
        <v>426877000</v>
      </c>
      <c r="R5262" s="2">
        <v>433692000</v>
      </c>
      <c r="S5262" s="2">
        <v>440132000</v>
      </c>
      <c r="T5262" s="2">
        <v>445607000</v>
      </c>
      <c r="U5262" s="2">
        <v>452583000</v>
      </c>
      <c r="V5262" s="2">
        <v>456278000</v>
      </c>
      <c r="W5262" s="2">
        <v>461821000</v>
      </c>
      <c r="X5262" s="2">
        <v>467926000</v>
      </c>
      <c r="Y5262" s="2">
        <v>473723000</v>
      </c>
      <c r="Z5262" s="2">
        <v>478074000</v>
      </c>
      <c r="AA5262" s="2">
        <v>480765000</v>
      </c>
      <c r="AB5262" s="2">
        <v>482760000</v>
      </c>
      <c r="AC5262" s="2">
        <v>487607000</v>
      </c>
      <c r="AD5262" s="2">
        <v>490137000</v>
      </c>
      <c r="AE5262" s="2">
        <v>491838000</v>
      </c>
      <c r="AF5262" s="2">
        <v>497233000</v>
      </c>
    </row>
    <row r="5263" spans="1:32">
      <c r="A5263" t="s">
        <v>6759</v>
      </c>
      <c r="B5263" t="s">
        <v>19</v>
      </c>
      <c r="C5263" s="2">
        <v>244988000</v>
      </c>
      <c r="D5263" s="2">
        <v>243664000</v>
      </c>
      <c r="E5263" s="2">
        <v>239614000</v>
      </c>
      <c r="F5263" s="2">
        <v>342127000</v>
      </c>
      <c r="G5263" s="2">
        <v>354896000</v>
      </c>
      <c r="H5263" s="2">
        <v>369415000</v>
      </c>
      <c r="I5263" s="2">
        <v>380152000</v>
      </c>
      <c r="J5263" s="2">
        <v>384218000</v>
      </c>
      <c r="K5263" s="2">
        <v>384091000</v>
      </c>
      <c r="L5263" s="2">
        <v>381232000</v>
      </c>
      <c r="M5263" s="2">
        <v>379023000</v>
      </c>
      <c r="N5263" s="2">
        <v>379767000</v>
      </c>
      <c r="O5263" s="2">
        <v>381780000</v>
      </c>
      <c r="P5263" s="2">
        <v>384532000</v>
      </c>
      <c r="Q5263" s="2">
        <v>389522000</v>
      </c>
      <c r="R5263" s="2">
        <v>395766000</v>
      </c>
      <c r="S5263" s="2">
        <v>401681000</v>
      </c>
      <c r="T5263" s="2">
        <v>406738000</v>
      </c>
      <c r="U5263" s="2">
        <v>413108000</v>
      </c>
      <c r="V5263" s="2">
        <v>416509000</v>
      </c>
      <c r="W5263" s="2">
        <v>421611000</v>
      </c>
      <c r="X5263" s="2">
        <v>427206000</v>
      </c>
      <c r="Y5263" s="2">
        <v>432517000</v>
      </c>
      <c r="Z5263" s="2">
        <v>436493000</v>
      </c>
      <c r="AA5263" s="2">
        <v>438932000</v>
      </c>
      <c r="AB5263" s="2">
        <v>440694000</v>
      </c>
      <c r="AC5263" s="2">
        <v>445118000</v>
      </c>
      <c r="AD5263" s="2">
        <v>447430000</v>
      </c>
      <c r="AE5263" s="2">
        <v>448975000</v>
      </c>
      <c r="AF5263" s="2">
        <v>453920000</v>
      </c>
    </row>
    <row r="5264" spans="1:32">
      <c r="A5264" t="s">
        <v>6760</v>
      </c>
      <c r="B5264" t="s">
        <v>19</v>
      </c>
      <c r="C5264" s="2">
        <v>280157000</v>
      </c>
      <c r="D5264" s="2">
        <v>284746000</v>
      </c>
      <c r="E5264" s="2">
        <v>289581000</v>
      </c>
      <c r="F5264" s="2">
        <v>716206000</v>
      </c>
      <c r="G5264" s="2">
        <v>754981000</v>
      </c>
      <c r="H5264" s="2">
        <v>790976000</v>
      </c>
      <c r="I5264" s="2">
        <v>817506000</v>
      </c>
      <c r="J5264" s="2">
        <v>827443000</v>
      </c>
      <c r="K5264" s="2">
        <v>826176000</v>
      </c>
      <c r="L5264" s="2">
        <v>816985000</v>
      </c>
      <c r="M5264" s="2">
        <v>809086000</v>
      </c>
      <c r="N5264" s="2">
        <v>805685000</v>
      </c>
      <c r="O5264" s="2">
        <v>806928000</v>
      </c>
      <c r="P5264" s="2">
        <v>811300000</v>
      </c>
      <c r="Q5264" s="2">
        <v>821511000</v>
      </c>
      <c r="R5264" s="2">
        <v>833386000</v>
      </c>
      <c r="S5264" s="2">
        <v>843870000</v>
      </c>
      <c r="T5264" s="2">
        <v>851447000</v>
      </c>
      <c r="U5264" s="2">
        <v>864589000</v>
      </c>
      <c r="V5264" s="2">
        <v>870254000</v>
      </c>
      <c r="W5264" s="2">
        <v>878750000</v>
      </c>
      <c r="X5264" s="2">
        <v>889333000</v>
      </c>
      <c r="Y5264" s="2">
        <v>899445000</v>
      </c>
      <c r="Z5264" s="2">
        <v>907543000</v>
      </c>
      <c r="AA5264" s="2">
        <v>913505000</v>
      </c>
      <c r="AB5264" s="2">
        <v>920237000</v>
      </c>
      <c r="AC5264" s="2">
        <v>929503000</v>
      </c>
      <c r="AD5264" s="2">
        <v>934198000</v>
      </c>
      <c r="AE5264" s="2">
        <v>937825000</v>
      </c>
      <c r="AF5264" s="2">
        <v>947116000</v>
      </c>
    </row>
    <row r="5265" spans="1:32">
      <c r="A5265" t="s">
        <v>6761</v>
      </c>
      <c r="B5265" t="s">
        <v>19</v>
      </c>
      <c r="C5265" s="2">
        <v>15863200</v>
      </c>
      <c r="D5265" s="2">
        <v>15802500</v>
      </c>
      <c r="E5265" s="2">
        <v>15579100</v>
      </c>
      <c r="F5265" s="2">
        <v>23485900</v>
      </c>
      <c r="G5265" s="2">
        <v>24411800</v>
      </c>
      <c r="H5265" s="2">
        <v>25431500</v>
      </c>
      <c r="I5265" s="2">
        <v>26185200</v>
      </c>
      <c r="J5265" s="2">
        <v>26470100</v>
      </c>
      <c r="K5265" s="2">
        <v>26457300</v>
      </c>
      <c r="L5265" s="2">
        <v>26247900</v>
      </c>
      <c r="M5265" s="2">
        <v>26082800</v>
      </c>
      <c r="N5265" s="2">
        <v>26113600</v>
      </c>
      <c r="O5265" s="2">
        <v>26239600</v>
      </c>
      <c r="P5265" s="2">
        <v>26422800</v>
      </c>
      <c r="Q5265" s="2">
        <v>26764400</v>
      </c>
      <c r="R5265" s="2">
        <v>27188100</v>
      </c>
      <c r="S5265" s="2">
        <v>27586400</v>
      </c>
      <c r="T5265" s="2">
        <v>27921100</v>
      </c>
      <c r="U5265" s="2">
        <v>28357700</v>
      </c>
      <c r="V5265" s="2">
        <v>28585200</v>
      </c>
      <c r="W5265" s="2">
        <v>28926400</v>
      </c>
      <c r="X5265" s="2">
        <v>29305900</v>
      </c>
      <c r="Y5265" s="2">
        <v>29666300</v>
      </c>
      <c r="Z5265" s="2">
        <v>29938300</v>
      </c>
      <c r="AA5265" s="2">
        <v>30109300</v>
      </c>
      <c r="AB5265" s="2">
        <v>30242700</v>
      </c>
      <c r="AC5265" s="2">
        <v>30546400</v>
      </c>
      <c r="AD5265" s="2">
        <v>30704600</v>
      </c>
      <c r="AE5265" s="2">
        <v>30812200</v>
      </c>
      <c r="AF5265" s="2">
        <v>31147400</v>
      </c>
    </row>
    <row r="5266" spans="1:32">
      <c r="A5266" t="s">
        <v>6762</v>
      </c>
      <c r="B5266" t="s">
        <v>19</v>
      </c>
      <c r="C5266" s="2">
        <v>109212000</v>
      </c>
      <c r="D5266" s="2">
        <v>108491000</v>
      </c>
      <c r="E5266" s="2">
        <v>106483000</v>
      </c>
      <c r="F5266" s="2">
        <v>145568000</v>
      </c>
      <c r="G5266" s="2">
        <v>150744000</v>
      </c>
      <c r="H5266" s="2">
        <v>156801000</v>
      </c>
      <c r="I5266" s="2">
        <v>161283000</v>
      </c>
      <c r="J5266" s="2">
        <v>162983000</v>
      </c>
      <c r="K5266" s="2">
        <v>162950000</v>
      </c>
      <c r="L5266" s="2">
        <v>161802000</v>
      </c>
      <c r="M5266" s="2">
        <v>160932000</v>
      </c>
      <c r="N5266" s="2">
        <v>161355000</v>
      </c>
      <c r="O5266" s="2">
        <v>162275000</v>
      </c>
      <c r="P5266" s="2">
        <v>163475000</v>
      </c>
      <c r="Q5266" s="2">
        <v>165604000</v>
      </c>
      <c r="R5266" s="2">
        <v>168286000</v>
      </c>
      <c r="S5266" s="2">
        <v>170843000</v>
      </c>
      <c r="T5266" s="2">
        <v>173059000</v>
      </c>
      <c r="U5266" s="2">
        <v>175774000</v>
      </c>
      <c r="V5266" s="2">
        <v>177252000</v>
      </c>
      <c r="W5266" s="2">
        <v>179469000</v>
      </c>
      <c r="X5266" s="2">
        <v>181874000</v>
      </c>
      <c r="Y5266" s="2">
        <v>184155000</v>
      </c>
      <c r="Z5266" s="2">
        <v>185852000</v>
      </c>
      <c r="AA5266" s="2">
        <v>186871000</v>
      </c>
      <c r="AB5266" s="2">
        <v>187556000</v>
      </c>
      <c r="AC5266" s="2">
        <v>189438000</v>
      </c>
      <c r="AD5266" s="2">
        <v>190425000</v>
      </c>
      <c r="AE5266" s="2">
        <v>191074000</v>
      </c>
      <c r="AF5266" s="2">
        <v>193201000</v>
      </c>
    </row>
    <row r="5267" spans="1:32">
      <c r="A5267" t="s">
        <v>6763</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6764</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6765</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6766</v>
      </c>
      <c r="B5270" t="s">
        <v>19</v>
      </c>
      <c r="C5270" s="2">
        <v>1528870000000</v>
      </c>
      <c r="D5270" s="2">
        <v>1404180000000</v>
      </c>
      <c r="E5270" s="2">
        <v>1477550000000</v>
      </c>
      <c r="F5270" s="2">
        <v>1610880000000</v>
      </c>
      <c r="G5270" s="2">
        <v>1688140000000</v>
      </c>
      <c r="H5270" s="2">
        <v>1758980000000</v>
      </c>
      <c r="I5270" s="2">
        <v>1802430000000</v>
      </c>
      <c r="J5270" s="2">
        <v>1813820000000</v>
      </c>
      <c r="K5270" s="2">
        <v>1803370000000</v>
      </c>
      <c r="L5270" s="2">
        <v>1785550000000</v>
      </c>
      <c r="M5270" s="2">
        <v>1768360000000</v>
      </c>
      <c r="N5270" s="2">
        <v>1754340000000</v>
      </c>
      <c r="O5270" s="2">
        <v>1747920000000</v>
      </c>
      <c r="P5270" s="2">
        <v>1749570000000</v>
      </c>
      <c r="Q5270" s="2">
        <v>1753540000000</v>
      </c>
      <c r="R5270" s="2">
        <v>1775920000000</v>
      </c>
      <c r="S5270" s="2">
        <v>1796210000000</v>
      </c>
      <c r="T5270" s="2">
        <v>1808510000000</v>
      </c>
      <c r="U5270" s="2">
        <v>1847050000000</v>
      </c>
      <c r="V5270" s="2">
        <v>1861840000000</v>
      </c>
      <c r="W5270" s="2">
        <v>1883170000000</v>
      </c>
      <c r="X5270" s="2">
        <v>1915450000000</v>
      </c>
      <c r="Y5270" s="2">
        <v>1952720000000</v>
      </c>
      <c r="Z5270" s="2">
        <v>1989700000000</v>
      </c>
      <c r="AA5270" s="2">
        <v>2016290000000</v>
      </c>
      <c r="AB5270" s="2">
        <v>2014170000000</v>
      </c>
      <c r="AC5270" s="2">
        <v>2047830000000</v>
      </c>
      <c r="AD5270" s="2">
        <v>2082920000000</v>
      </c>
      <c r="AE5270" s="2">
        <v>2117860000000</v>
      </c>
      <c r="AF5270" s="2">
        <v>2147250000000</v>
      </c>
    </row>
    <row r="5271" spans="1:32">
      <c r="A5271" t="s">
        <v>6767</v>
      </c>
      <c r="B5271" t="s">
        <v>19</v>
      </c>
      <c r="C5271" s="2">
        <v>132637000</v>
      </c>
      <c r="D5271" s="2">
        <v>119179000</v>
      </c>
      <c r="E5271" s="2">
        <v>125020000</v>
      </c>
      <c r="F5271" s="2">
        <v>137334000</v>
      </c>
      <c r="G5271" s="2">
        <v>145294000</v>
      </c>
      <c r="H5271" s="2">
        <v>152109000</v>
      </c>
      <c r="I5271" s="2">
        <v>155774000</v>
      </c>
      <c r="J5271" s="2">
        <v>156118000</v>
      </c>
      <c r="K5271" s="2">
        <v>154343000</v>
      </c>
      <c r="L5271" s="2">
        <v>151880000</v>
      </c>
      <c r="M5271" s="2">
        <v>149647000</v>
      </c>
      <c r="N5271" s="2">
        <v>147928000</v>
      </c>
      <c r="O5271" s="2">
        <v>146382000</v>
      </c>
      <c r="P5271" s="2">
        <v>145351000</v>
      </c>
      <c r="Q5271" s="2">
        <v>144550000</v>
      </c>
      <c r="R5271" s="2">
        <v>145638000</v>
      </c>
      <c r="S5271" s="2">
        <v>146554000</v>
      </c>
      <c r="T5271" s="2">
        <v>146554000</v>
      </c>
      <c r="U5271" s="2">
        <v>149246000</v>
      </c>
      <c r="V5271" s="2">
        <v>149417000</v>
      </c>
      <c r="W5271" s="2">
        <v>150219000</v>
      </c>
      <c r="X5271" s="2">
        <v>152052000</v>
      </c>
      <c r="Y5271" s="2">
        <v>154629000</v>
      </c>
      <c r="Z5271" s="2">
        <v>157206000</v>
      </c>
      <c r="AA5271" s="2">
        <v>158695000</v>
      </c>
      <c r="AB5271" s="2">
        <v>157149000</v>
      </c>
      <c r="AC5271" s="2">
        <v>159325000</v>
      </c>
      <c r="AD5271" s="2">
        <v>161559000</v>
      </c>
      <c r="AE5271" s="2">
        <v>163678000</v>
      </c>
      <c r="AF5271" s="2">
        <v>165167000</v>
      </c>
    </row>
    <row r="5272" spans="1:32">
      <c r="A5272" t="s">
        <v>6768</v>
      </c>
      <c r="B5272" t="s">
        <v>19</v>
      </c>
      <c r="C5272" s="2">
        <v>739383000</v>
      </c>
      <c r="D5272" s="2">
        <v>664360000</v>
      </c>
      <c r="E5272" s="2">
        <v>696923000</v>
      </c>
      <c r="F5272" s="2">
        <v>765562000</v>
      </c>
      <c r="G5272" s="2">
        <v>809938000</v>
      </c>
      <c r="H5272" s="2">
        <v>847928000</v>
      </c>
      <c r="I5272" s="2">
        <v>868360000</v>
      </c>
      <c r="J5272" s="2">
        <v>870276000</v>
      </c>
      <c r="K5272" s="2">
        <v>860379000</v>
      </c>
      <c r="L5272" s="2">
        <v>846651000</v>
      </c>
      <c r="M5272" s="2">
        <v>834200000</v>
      </c>
      <c r="N5272" s="2">
        <v>824623000</v>
      </c>
      <c r="O5272" s="2">
        <v>816003000</v>
      </c>
      <c r="P5272" s="2">
        <v>810257000</v>
      </c>
      <c r="Q5272" s="2">
        <v>805787000</v>
      </c>
      <c r="R5272" s="2">
        <v>811853000</v>
      </c>
      <c r="S5272" s="2">
        <v>816961000</v>
      </c>
      <c r="T5272" s="2">
        <v>816961000</v>
      </c>
      <c r="U5272" s="2">
        <v>831966000</v>
      </c>
      <c r="V5272" s="2">
        <v>832923000</v>
      </c>
      <c r="W5272" s="2">
        <v>837393000</v>
      </c>
      <c r="X5272" s="2">
        <v>847609000</v>
      </c>
      <c r="Y5272" s="2">
        <v>861975000</v>
      </c>
      <c r="Z5272" s="2">
        <v>876341000</v>
      </c>
      <c r="AA5272" s="2">
        <v>884642000</v>
      </c>
      <c r="AB5272" s="2">
        <v>876022000</v>
      </c>
      <c r="AC5272" s="2">
        <v>888154000</v>
      </c>
      <c r="AD5272" s="2">
        <v>900604000</v>
      </c>
      <c r="AE5272" s="2">
        <v>912417000</v>
      </c>
      <c r="AF5272" s="2">
        <v>920717000</v>
      </c>
    </row>
    <row r="5273" spans="1:32">
      <c r="A5273" t="s">
        <v>6769</v>
      </c>
      <c r="B5273" t="s">
        <v>19</v>
      </c>
      <c r="C5273" s="2">
        <v>1414710000</v>
      </c>
      <c r="D5273" s="2">
        <v>1289200000</v>
      </c>
      <c r="E5273" s="2">
        <v>1347170000</v>
      </c>
      <c r="F5273" s="2">
        <v>1467740000</v>
      </c>
      <c r="G5273" s="2">
        <v>1549330000</v>
      </c>
      <c r="H5273" s="2">
        <v>1621100000</v>
      </c>
      <c r="I5273" s="2">
        <v>1662390000</v>
      </c>
      <c r="J5273" s="2">
        <v>1671630000</v>
      </c>
      <c r="K5273" s="2">
        <v>1659690000</v>
      </c>
      <c r="L5273" s="2">
        <v>1640070000</v>
      </c>
      <c r="M5273" s="2">
        <v>1623250000</v>
      </c>
      <c r="N5273" s="2">
        <v>1611990000</v>
      </c>
      <c r="O5273" s="2">
        <v>1602340000</v>
      </c>
      <c r="P5273" s="2">
        <v>1597800000</v>
      </c>
      <c r="Q5273" s="2">
        <v>1595400000</v>
      </c>
      <c r="R5273" s="2">
        <v>1610870000</v>
      </c>
      <c r="S5273" s="2">
        <v>1625300000</v>
      </c>
      <c r="T5273" s="2">
        <v>1631640000</v>
      </c>
      <c r="U5273" s="2">
        <v>1663290000</v>
      </c>
      <c r="V5273" s="2">
        <v>1672400000</v>
      </c>
      <c r="W5273" s="2">
        <v>1687330000</v>
      </c>
      <c r="X5273" s="2">
        <v>1711070000</v>
      </c>
      <c r="Y5273" s="2">
        <v>1742160000</v>
      </c>
      <c r="Z5273" s="2">
        <v>1772990000</v>
      </c>
      <c r="AA5273" s="2">
        <v>1793370000</v>
      </c>
      <c r="AB5273" s="2">
        <v>1785590000</v>
      </c>
      <c r="AC5273" s="2">
        <v>1812690000</v>
      </c>
      <c r="AD5273" s="2">
        <v>1840110000</v>
      </c>
      <c r="AE5273" s="2">
        <v>1867130000</v>
      </c>
      <c r="AF5273" s="2">
        <v>1889180000</v>
      </c>
    </row>
    <row r="5274" spans="1:32">
      <c r="A5274" t="s">
        <v>6770</v>
      </c>
      <c r="B5274" t="s">
        <v>19</v>
      </c>
      <c r="C5274" s="2">
        <v>49608800</v>
      </c>
      <c r="D5274" s="2">
        <v>44575100</v>
      </c>
      <c r="E5274" s="2">
        <v>46759900</v>
      </c>
      <c r="F5274" s="2">
        <v>51365200</v>
      </c>
      <c r="G5274" s="2">
        <v>54342600</v>
      </c>
      <c r="H5274" s="2">
        <v>56891600</v>
      </c>
      <c r="I5274" s="2">
        <v>58262500</v>
      </c>
      <c r="J5274" s="2">
        <v>58391000</v>
      </c>
      <c r="K5274" s="2">
        <v>57726900</v>
      </c>
      <c r="L5274" s="2">
        <v>56805900</v>
      </c>
      <c r="M5274" s="2">
        <v>55970500</v>
      </c>
      <c r="N5274" s="2">
        <v>55327900</v>
      </c>
      <c r="O5274" s="2">
        <v>54749600</v>
      </c>
      <c r="P5274" s="2">
        <v>54364000</v>
      </c>
      <c r="Q5274" s="2">
        <v>54064100</v>
      </c>
      <c r="R5274" s="2">
        <v>54471100</v>
      </c>
      <c r="S5274" s="2">
        <v>54813800</v>
      </c>
      <c r="T5274" s="2">
        <v>54813800</v>
      </c>
      <c r="U5274" s="2">
        <v>55820600</v>
      </c>
      <c r="V5274" s="2">
        <v>55884800</v>
      </c>
      <c r="W5274" s="2">
        <v>56184700</v>
      </c>
      <c r="X5274" s="2">
        <v>56870100</v>
      </c>
      <c r="Y5274" s="2">
        <v>57834000</v>
      </c>
      <c r="Z5274" s="2">
        <v>58797900</v>
      </c>
      <c r="AA5274" s="2">
        <v>59354900</v>
      </c>
      <c r="AB5274" s="2">
        <v>58776500</v>
      </c>
      <c r="AC5274" s="2">
        <v>59590500</v>
      </c>
      <c r="AD5274" s="2">
        <v>60425900</v>
      </c>
      <c r="AE5274" s="2">
        <v>61218400</v>
      </c>
      <c r="AF5274" s="2">
        <v>61775300</v>
      </c>
    </row>
    <row r="5275" spans="1:32">
      <c r="A5275" t="s">
        <v>6771</v>
      </c>
      <c r="B5275" t="s">
        <v>19</v>
      </c>
      <c r="C5275" s="2">
        <v>46621100</v>
      </c>
      <c r="D5275" s="2">
        <v>41890600</v>
      </c>
      <c r="E5275" s="2">
        <v>43943800</v>
      </c>
      <c r="F5275" s="2">
        <v>48271800</v>
      </c>
      <c r="G5275" s="2">
        <v>51069900</v>
      </c>
      <c r="H5275" s="2">
        <v>53465300</v>
      </c>
      <c r="I5275" s="2">
        <v>54753600</v>
      </c>
      <c r="J5275" s="2">
        <v>54874400</v>
      </c>
      <c r="K5275" s="2">
        <v>54250400</v>
      </c>
      <c r="L5275" s="2">
        <v>53384800</v>
      </c>
      <c r="M5275" s="2">
        <v>52599700</v>
      </c>
      <c r="N5275" s="2">
        <v>51995800</v>
      </c>
      <c r="O5275" s="2">
        <v>51452300</v>
      </c>
      <c r="P5275" s="2">
        <v>51090000</v>
      </c>
      <c r="Q5275" s="2">
        <v>50808200</v>
      </c>
      <c r="R5275" s="2">
        <v>51190600</v>
      </c>
      <c r="S5275" s="2">
        <v>51512700</v>
      </c>
      <c r="T5275" s="2">
        <v>51512700</v>
      </c>
      <c r="U5275" s="2">
        <v>52458800</v>
      </c>
      <c r="V5275" s="2">
        <v>52519200</v>
      </c>
      <c r="W5275" s="2">
        <v>52801000</v>
      </c>
      <c r="X5275" s="2">
        <v>53445200</v>
      </c>
      <c r="Y5275" s="2">
        <v>54351000</v>
      </c>
      <c r="Z5275" s="2">
        <v>55256900</v>
      </c>
      <c r="AA5275" s="2">
        <v>55780300</v>
      </c>
      <c r="AB5275" s="2">
        <v>55236800</v>
      </c>
      <c r="AC5275" s="2">
        <v>56001700</v>
      </c>
      <c r="AD5275" s="2">
        <v>56786800</v>
      </c>
      <c r="AE5275" s="2">
        <v>57531600</v>
      </c>
      <c r="AF5275" s="2">
        <v>58055000</v>
      </c>
    </row>
    <row r="5276" spans="1:32">
      <c r="A5276" t="s">
        <v>6772</v>
      </c>
      <c r="B5276" t="s">
        <v>19</v>
      </c>
      <c r="C5276" s="2">
        <v>28788000</v>
      </c>
      <c r="D5276" s="2">
        <v>25867000</v>
      </c>
      <c r="E5276" s="2">
        <v>27134800</v>
      </c>
      <c r="F5276" s="2">
        <v>29807300</v>
      </c>
      <c r="G5276" s="2">
        <v>31535000</v>
      </c>
      <c r="H5276" s="2">
        <v>33014200</v>
      </c>
      <c r="I5276" s="2">
        <v>33809700</v>
      </c>
      <c r="J5276" s="2">
        <v>33884300</v>
      </c>
      <c r="K5276" s="2">
        <v>33499000</v>
      </c>
      <c r="L5276" s="2">
        <v>32964500</v>
      </c>
      <c r="M5276" s="2">
        <v>32479700</v>
      </c>
      <c r="N5276" s="2">
        <v>32106800</v>
      </c>
      <c r="O5276" s="2">
        <v>31771200</v>
      </c>
      <c r="P5276" s="2">
        <v>31547400</v>
      </c>
      <c r="Q5276" s="2">
        <v>31373400</v>
      </c>
      <c r="R5276" s="2">
        <v>31609600</v>
      </c>
      <c r="S5276" s="2">
        <v>31808500</v>
      </c>
      <c r="T5276" s="2">
        <v>31808500</v>
      </c>
      <c r="U5276" s="2">
        <v>32392700</v>
      </c>
      <c r="V5276" s="2">
        <v>32430000</v>
      </c>
      <c r="W5276" s="2">
        <v>32604000</v>
      </c>
      <c r="X5276" s="2">
        <v>33001700</v>
      </c>
      <c r="Y5276" s="2">
        <v>33561100</v>
      </c>
      <c r="Z5276" s="2">
        <v>34120400</v>
      </c>
      <c r="AA5276" s="2">
        <v>34443600</v>
      </c>
      <c r="AB5276" s="2">
        <v>34108000</v>
      </c>
      <c r="AC5276" s="2">
        <v>34580400</v>
      </c>
      <c r="AD5276" s="2">
        <v>35065100</v>
      </c>
      <c r="AE5276" s="2">
        <v>35525000</v>
      </c>
      <c r="AF5276" s="2">
        <v>35848200</v>
      </c>
    </row>
    <row r="5277" spans="1:32">
      <c r="A5277" t="s">
        <v>6773</v>
      </c>
      <c r="B5277" t="s">
        <v>19</v>
      </c>
      <c r="C5277" s="2">
        <v>2918170</v>
      </c>
      <c r="D5277" s="2">
        <v>2622080</v>
      </c>
      <c r="E5277" s="2">
        <v>2750590</v>
      </c>
      <c r="F5277" s="2">
        <v>3021490</v>
      </c>
      <c r="G5277" s="2">
        <v>3196630</v>
      </c>
      <c r="H5277" s="2">
        <v>3346570</v>
      </c>
      <c r="I5277" s="2">
        <v>3427210</v>
      </c>
      <c r="J5277" s="2">
        <v>3434770</v>
      </c>
      <c r="K5277" s="2">
        <v>3395710</v>
      </c>
      <c r="L5277" s="2">
        <v>3341530</v>
      </c>
      <c r="M5277" s="2">
        <v>3292390</v>
      </c>
      <c r="N5277" s="2">
        <v>3254590</v>
      </c>
      <c r="O5277" s="2">
        <v>3220570</v>
      </c>
      <c r="P5277" s="2">
        <v>3197890</v>
      </c>
      <c r="Q5277" s="2">
        <v>3180250</v>
      </c>
      <c r="R5277" s="2">
        <v>3204190</v>
      </c>
      <c r="S5277" s="2">
        <v>3224350</v>
      </c>
      <c r="T5277" s="2">
        <v>3224350</v>
      </c>
      <c r="U5277" s="2">
        <v>3283570</v>
      </c>
      <c r="V5277" s="2">
        <v>3287350</v>
      </c>
      <c r="W5277" s="2">
        <v>3304990</v>
      </c>
      <c r="X5277" s="2">
        <v>3345310</v>
      </c>
      <c r="Y5277" s="2">
        <v>3402010</v>
      </c>
      <c r="Z5277" s="2">
        <v>3458710</v>
      </c>
      <c r="AA5277" s="2">
        <v>3491470</v>
      </c>
      <c r="AB5277" s="2">
        <v>3457450</v>
      </c>
      <c r="AC5277" s="2">
        <v>3505330</v>
      </c>
      <c r="AD5277" s="2">
        <v>3554470</v>
      </c>
      <c r="AE5277" s="2">
        <v>3601090</v>
      </c>
      <c r="AF5277" s="2">
        <v>3633850</v>
      </c>
    </row>
    <row r="5278" spans="1:32">
      <c r="A5278" t="s">
        <v>6774</v>
      </c>
      <c r="B5278" t="s">
        <v>19</v>
      </c>
      <c r="C5278" s="2">
        <v>21307200</v>
      </c>
      <c r="D5278" s="2">
        <v>19145200</v>
      </c>
      <c r="E5278" s="2">
        <v>20083600</v>
      </c>
      <c r="F5278" s="2">
        <v>22061600</v>
      </c>
      <c r="G5278" s="2">
        <v>23340400</v>
      </c>
      <c r="H5278" s="2">
        <v>24435200</v>
      </c>
      <c r="I5278" s="2">
        <v>25024000</v>
      </c>
      <c r="J5278" s="2">
        <v>25079200</v>
      </c>
      <c r="K5278" s="2">
        <v>24794000</v>
      </c>
      <c r="L5278" s="2">
        <v>24398400</v>
      </c>
      <c r="M5278" s="2">
        <v>24039600</v>
      </c>
      <c r="N5278" s="2">
        <v>23763600</v>
      </c>
      <c r="O5278" s="2">
        <v>23515200</v>
      </c>
      <c r="P5278" s="2">
        <v>23349600</v>
      </c>
      <c r="Q5278" s="2">
        <v>23220800</v>
      </c>
      <c r="R5278" s="2">
        <v>23395600</v>
      </c>
      <c r="S5278" s="2">
        <v>23542800</v>
      </c>
      <c r="T5278" s="2">
        <v>23542800</v>
      </c>
      <c r="U5278" s="2">
        <v>23975200</v>
      </c>
      <c r="V5278" s="2">
        <v>24002800</v>
      </c>
      <c r="W5278" s="2">
        <v>24131600</v>
      </c>
      <c r="X5278" s="2">
        <v>24426000</v>
      </c>
      <c r="Y5278" s="2">
        <v>24840000</v>
      </c>
      <c r="Z5278" s="2">
        <v>25254000</v>
      </c>
      <c r="AA5278" s="2">
        <v>25493200</v>
      </c>
      <c r="AB5278" s="2">
        <v>25244800</v>
      </c>
      <c r="AC5278" s="2">
        <v>25594400</v>
      </c>
      <c r="AD5278" s="2">
        <v>25953200</v>
      </c>
      <c r="AE5278" s="2">
        <v>26293600</v>
      </c>
      <c r="AF5278" s="2">
        <v>26532800</v>
      </c>
    </row>
    <row r="5279" spans="1:32">
      <c r="A5279" t="s">
        <v>6775</v>
      </c>
      <c r="B5279" t="s">
        <v>19</v>
      </c>
      <c r="C5279" s="2">
        <v>26286700</v>
      </c>
      <c r="D5279" s="2">
        <v>23619500</v>
      </c>
      <c r="E5279" s="2">
        <v>24777200</v>
      </c>
      <c r="F5279" s="2">
        <v>27217400</v>
      </c>
      <c r="G5279" s="2">
        <v>28795100</v>
      </c>
      <c r="H5279" s="2">
        <v>30145700</v>
      </c>
      <c r="I5279" s="2">
        <v>30872100</v>
      </c>
      <c r="J5279" s="2">
        <v>30940200</v>
      </c>
      <c r="K5279" s="2">
        <v>30588400</v>
      </c>
      <c r="L5279" s="2">
        <v>30100300</v>
      </c>
      <c r="M5279" s="2">
        <v>29657600</v>
      </c>
      <c r="N5279" s="2">
        <v>29317100</v>
      </c>
      <c r="O5279" s="2">
        <v>29010700</v>
      </c>
      <c r="P5279" s="2">
        <v>28806400</v>
      </c>
      <c r="Q5279" s="2">
        <v>28647500</v>
      </c>
      <c r="R5279" s="2">
        <v>28863100</v>
      </c>
      <c r="S5279" s="2">
        <v>29044700</v>
      </c>
      <c r="T5279" s="2">
        <v>29044700</v>
      </c>
      <c r="U5279" s="2">
        <v>29578200</v>
      </c>
      <c r="V5279" s="2">
        <v>29612200</v>
      </c>
      <c r="W5279" s="2">
        <v>29771100</v>
      </c>
      <c r="X5279" s="2">
        <v>30134300</v>
      </c>
      <c r="Y5279" s="2">
        <v>30645100</v>
      </c>
      <c r="Z5279" s="2">
        <v>31155800</v>
      </c>
      <c r="AA5279" s="2">
        <v>31450900</v>
      </c>
      <c r="AB5279" s="2">
        <v>31144500</v>
      </c>
      <c r="AC5279" s="2">
        <v>31575800</v>
      </c>
      <c r="AD5279" s="2">
        <v>32018400</v>
      </c>
      <c r="AE5279" s="2">
        <v>32438400</v>
      </c>
      <c r="AF5279" s="2">
        <v>32733500</v>
      </c>
    </row>
    <row r="5280" spans="1:32">
      <c r="A5280" t="s">
        <v>6776</v>
      </c>
      <c r="B5280" t="s">
        <v>19</v>
      </c>
      <c r="C5280" s="2">
        <v>1852820</v>
      </c>
      <c r="D5280" s="2">
        <v>1664830</v>
      </c>
      <c r="E5280" s="2">
        <v>1746430</v>
      </c>
      <c r="F5280" s="2">
        <v>1918420</v>
      </c>
      <c r="G5280" s="2">
        <v>2029620</v>
      </c>
      <c r="H5280" s="2">
        <v>2124820</v>
      </c>
      <c r="I5280" s="2">
        <v>2176020</v>
      </c>
      <c r="J5280" s="2">
        <v>2180820</v>
      </c>
      <c r="K5280" s="2">
        <v>2156020</v>
      </c>
      <c r="L5280" s="2">
        <v>2121620</v>
      </c>
      <c r="M5280" s="2">
        <v>2090420</v>
      </c>
      <c r="N5280" s="2">
        <v>2066420</v>
      </c>
      <c r="O5280" s="2">
        <v>2044820</v>
      </c>
      <c r="P5280" s="2">
        <v>2030420</v>
      </c>
      <c r="Q5280" s="2">
        <v>2019220</v>
      </c>
      <c r="R5280" s="2">
        <v>2034420</v>
      </c>
      <c r="S5280" s="2">
        <v>2047220</v>
      </c>
      <c r="T5280" s="2">
        <v>2047220</v>
      </c>
      <c r="U5280" s="2">
        <v>2084820</v>
      </c>
      <c r="V5280" s="2">
        <v>2087220</v>
      </c>
      <c r="W5280" s="2">
        <v>2098420</v>
      </c>
      <c r="X5280" s="2">
        <v>2124020</v>
      </c>
      <c r="Y5280" s="2">
        <v>2160020</v>
      </c>
      <c r="Z5280" s="2">
        <v>2196020</v>
      </c>
      <c r="AA5280" s="2">
        <v>2216820</v>
      </c>
      <c r="AB5280" s="2">
        <v>2195220</v>
      </c>
      <c r="AC5280" s="2">
        <v>2225620</v>
      </c>
      <c r="AD5280" s="2">
        <v>2256820</v>
      </c>
      <c r="AE5280" s="2">
        <v>2286420</v>
      </c>
      <c r="AF5280" s="2">
        <v>2307220</v>
      </c>
    </row>
    <row r="5281" spans="1:32">
      <c r="A5281" t="s">
        <v>6777</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6778</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6779</v>
      </c>
      <c r="B5283" t="s">
        <v>19</v>
      </c>
      <c r="C5283" s="2">
        <v>189371000</v>
      </c>
      <c r="D5283" s="2">
        <v>192393000</v>
      </c>
      <c r="E5283" s="2">
        <v>187921000</v>
      </c>
      <c r="F5283" s="2">
        <v>219634000</v>
      </c>
      <c r="G5283" s="2">
        <v>224486000</v>
      </c>
      <c r="H5283" s="2">
        <v>228166000</v>
      </c>
      <c r="I5283" s="2">
        <v>230638000</v>
      </c>
      <c r="J5283" s="2">
        <v>231493000</v>
      </c>
      <c r="K5283" s="2">
        <v>230634000</v>
      </c>
      <c r="L5283" s="2">
        <v>228968000</v>
      </c>
      <c r="M5283" s="2">
        <v>226189000</v>
      </c>
      <c r="N5283" s="2">
        <v>225332000</v>
      </c>
      <c r="O5283" s="2">
        <v>227233000</v>
      </c>
      <c r="P5283" s="2">
        <v>229637000</v>
      </c>
      <c r="Q5283" s="2">
        <v>232598000</v>
      </c>
      <c r="R5283" s="2">
        <v>236364000</v>
      </c>
      <c r="S5283" s="2">
        <v>240344000</v>
      </c>
      <c r="T5283" s="2">
        <v>244179000</v>
      </c>
      <c r="U5283" s="2">
        <v>249422000</v>
      </c>
      <c r="V5283" s="2">
        <v>253642000</v>
      </c>
      <c r="W5283" s="2">
        <v>258340000</v>
      </c>
      <c r="X5283" s="2">
        <v>263282000</v>
      </c>
      <c r="Y5283" s="2">
        <v>268874000</v>
      </c>
      <c r="Z5283" s="2">
        <v>274450000</v>
      </c>
      <c r="AA5283" s="2">
        <v>279429000</v>
      </c>
      <c r="AB5283" s="2">
        <v>283903000</v>
      </c>
      <c r="AC5283" s="2">
        <v>289601000</v>
      </c>
      <c r="AD5283" s="2">
        <v>295254000</v>
      </c>
      <c r="AE5283" s="2">
        <v>300941000</v>
      </c>
      <c r="AF5283" s="2">
        <v>307409000</v>
      </c>
    </row>
    <row r="5284" spans="1:32">
      <c r="A5284" t="s">
        <v>6780</v>
      </c>
      <c r="B5284" t="s">
        <v>19</v>
      </c>
      <c r="C5284" s="2">
        <v>1175060000</v>
      </c>
      <c r="D5284" s="2">
        <v>1196920000</v>
      </c>
      <c r="E5284" s="2">
        <v>1179040000</v>
      </c>
      <c r="F5284" s="2">
        <v>1695210000</v>
      </c>
      <c r="G5284" s="2">
        <v>1745350000</v>
      </c>
      <c r="H5284" s="2">
        <v>1777680000</v>
      </c>
      <c r="I5284" s="2">
        <v>1798660000</v>
      </c>
      <c r="J5284" s="2">
        <v>1804690000</v>
      </c>
      <c r="K5284" s="2">
        <v>1794730000</v>
      </c>
      <c r="L5284" s="2">
        <v>1776970000</v>
      </c>
      <c r="M5284" s="2">
        <v>1750140000</v>
      </c>
      <c r="N5284" s="2">
        <v>1735700000</v>
      </c>
      <c r="O5284" s="2">
        <v>1742530000</v>
      </c>
      <c r="P5284" s="2">
        <v>1754620000</v>
      </c>
      <c r="Q5284" s="2">
        <v>1772220000</v>
      </c>
      <c r="R5284" s="2">
        <v>1796300000</v>
      </c>
      <c r="S5284" s="2">
        <v>1822040000</v>
      </c>
      <c r="T5284" s="2">
        <v>1845980000</v>
      </c>
      <c r="U5284" s="2">
        <v>1882680000</v>
      </c>
      <c r="V5284" s="2">
        <v>1909240000</v>
      </c>
      <c r="W5284" s="2">
        <v>1939970000</v>
      </c>
      <c r="X5284" s="2">
        <v>1973530000</v>
      </c>
      <c r="Y5284" s="2">
        <v>2012230000</v>
      </c>
      <c r="Z5284" s="2">
        <v>2051310000</v>
      </c>
      <c r="AA5284" s="2">
        <v>2085490000</v>
      </c>
      <c r="AB5284" s="2">
        <v>2118270000</v>
      </c>
      <c r="AC5284" s="2">
        <v>2156830000</v>
      </c>
      <c r="AD5284" s="2">
        <v>2194610000</v>
      </c>
      <c r="AE5284" s="2">
        <v>2233630000</v>
      </c>
      <c r="AF5284" s="2">
        <v>2278050000</v>
      </c>
    </row>
    <row r="5285" spans="1:32">
      <c r="A5285" t="s">
        <v>6781</v>
      </c>
      <c r="B5285" t="s">
        <v>19</v>
      </c>
      <c r="C5285" s="2">
        <v>1783270000</v>
      </c>
      <c r="D5285" s="2">
        <v>1812180000</v>
      </c>
      <c r="E5285" s="2">
        <v>1771490000</v>
      </c>
      <c r="F5285" s="2">
        <v>2116210000</v>
      </c>
      <c r="G5285" s="2">
        <v>2164790000</v>
      </c>
      <c r="H5285" s="2">
        <v>2200810000</v>
      </c>
      <c r="I5285" s="2">
        <v>2224900000</v>
      </c>
      <c r="J5285" s="2">
        <v>2233060000</v>
      </c>
      <c r="K5285" s="2">
        <v>2224300000</v>
      </c>
      <c r="L5285" s="2">
        <v>2207550000</v>
      </c>
      <c r="M5285" s="2">
        <v>2179990000</v>
      </c>
      <c r="N5285" s="2">
        <v>2170610000</v>
      </c>
      <c r="O5285" s="2">
        <v>2187790000</v>
      </c>
      <c r="P5285" s="2">
        <v>2210020000</v>
      </c>
      <c r="Q5285" s="2">
        <v>2237790000</v>
      </c>
      <c r="R5285" s="2">
        <v>2273360000</v>
      </c>
      <c r="S5285" s="2">
        <v>2310990000</v>
      </c>
      <c r="T5285" s="2">
        <v>2347120000</v>
      </c>
      <c r="U5285" s="2">
        <v>2397100000</v>
      </c>
      <c r="V5285" s="2">
        <v>2436890000</v>
      </c>
      <c r="W5285" s="2">
        <v>2481360000</v>
      </c>
      <c r="X5285" s="2">
        <v>2528310000</v>
      </c>
      <c r="Y5285" s="2">
        <v>2581550000</v>
      </c>
      <c r="Z5285" s="2">
        <v>2634700000</v>
      </c>
      <c r="AA5285" s="2">
        <v>2682060000</v>
      </c>
      <c r="AB5285" s="2">
        <v>2724920000</v>
      </c>
      <c r="AC5285" s="2">
        <v>2779040000</v>
      </c>
      <c r="AD5285" s="2">
        <v>2832660000</v>
      </c>
      <c r="AE5285" s="2">
        <v>2886760000</v>
      </c>
      <c r="AF5285" s="2">
        <v>2948280000</v>
      </c>
    </row>
    <row r="5286" spans="1:32">
      <c r="A5286" t="s">
        <v>6782</v>
      </c>
      <c r="B5286" t="s">
        <v>19</v>
      </c>
      <c r="C5286" s="2">
        <v>88290100</v>
      </c>
      <c r="D5286" s="2">
        <v>90153800</v>
      </c>
      <c r="E5286" s="2">
        <v>89512700</v>
      </c>
      <c r="F5286" s="2">
        <v>151001000</v>
      </c>
      <c r="G5286" s="2">
        <v>156193000</v>
      </c>
      <c r="H5286" s="2">
        <v>159297000</v>
      </c>
      <c r="I5286" s="2">
        <v>161276000</v>
      </c>
      <c r="J5286" s="2">
        <v>161779000</v>
      </c>
      <c r="K5286" s="2">
        <v>160701000</v>
      </c>
      <c r="L5286" s="2">
        <v>158840000</v>
      </c>
      <c r="M5286" s="2">
        <v>156142000</v>
      </c>
      <c r="N5286" s="2">
        <v>154408000</v>
      </c>
      <c r="O5286" s="2">
        <v>154569000</v>
      </c>
      <c r="P5286" s="2">
        <v>155277000</v>
      </c>
      <c r="Q5286" s="2">
        <v>156545000</v>
      </c>
      <c r="R5286" s="2">
        <v>158404000</v>
      </c>
      <c r="S5286" s="2">
        <v>160413000</v>
      </c>
      <c r="T5286" s="2">
        <v>162221000</v>
      </c>
      <c r="U5286" s="2">
        <v>165275000</v>
      </c>
      <c r="V5286" s="2">
        <v>167297000</v>
      </c>
      <c r="W5286" s="2">
        <v>169719000</v>
      </c>
      <c r="X5286" s="2">
        <v>172446000</v>
      </c>
      <c r="Y5286" s="2">
        <v>175638000</v>
      </c>
      <c r="Z5286" s="2">
        <v>178893000</v>
      </c>
      <c r="AA5286" s="2">
        <v>181695000</v>
      </c>
      <c r="AB5286" s="2">
        <v>184514000</v>
      </c>
      <c r="AC5286" s="2">
        <v>187639000</v>
      </c>
      <c r="AD5286" s="2">
        <v>190670000</v>
      </c>
      <c r="AE5286" s="2">
        <v>193867000</v>
      </c>
      <c r="AF5286" s="2">
        <v>197509000</v>
      </c>
    </row>
    <row r="5287" spans="1:32">
      <c r="A5287" t="s">
        <v>6783</v>
      </c>
      <c r="B5287" t="s">
        <v>19</v>
      </c>
      <c r="C5287" s="2">
        <v>81612300</v>
      </c>
      <c r="D5287" s="2">
        <v>83306600</v>
      </c>
      <c r="E5287" s="2">
        <v>82623800</v>
      </c>
      <c r="F5287" s="2">
        <v>136542000</v>
      </c>
      <c r="G5287" s="2">
        <v>141159000</v>
      </c>
      <c r="H5287" s="2">
        <v>143941000</v>
      </c>
      <c r="I5287" s="2">
        <v>145718000</v>
      </c>
      <c r="J5287" s="2">
        <v>146177000</v>
      </c>
      <c r="K5287" s="2">
        <v>145223000</v>
      </c>
      <c r="L5287" s="2">
        <v>143570000</v>
      </c>
      <c r="M5287" s="2">
        <v>141164000</v>
      </c>
      <c r="N5287" s="2">
        <v>139645000</v>
      </c>
      <c r="O5287" s="2">
        <v>139839000</v>
      </c>
      <c r="P5287" s="2">
        <v>140519000</v>
      </c>
      <c r="Q5287" s="2">
        <v>141698000</v>
      </c>
      <c r="R5287" s="2">
        <v>143410000</v>
      </c>
      <c r="S5287" s="2">
        <v>145257000</v>
      </c>
      <c r="T5287" s="2">
        <v>146928000</v>
      </c>
      <c r="U5287" s="2">
        <v>149713000</v>
      </c>
      <c r="V5287" s="2">
        <v>151578000</v>
      </c>
      <c r="W5287" s="2">
        <v>153802000</v>
      </c>
      <c r="X5287" s="2">
        <v>156297000</v>
      </c>
      <c r="Y5287" s="2">
        <v>159211000</v>
      </c>
      <c r="Z5287" s="2">
        <v>162178000</v>
      </c>
      <c r="AA5287" s="2">
        <v>164738000</v>
      </c>
      <c r="AB5287" s="2">
        <v>167299000</v>
      </c>
      <c r="AC5287" s="2">
        <v>170158000</v>
      </c>
      <c r="AD5287" s="2">
        <v>172935000</v>
      </c>
      <c r="AE5287" s="2">
        <v>175857000</v>
      </c>
      <c r="AF5287" s="2">
        <v>179184000</v>
      </c>
    </row>
    <row r="5288" spans="1:32">
      <c r="A5288" t="s">
        <v>6784</v>
      </c>
      <c r="B5288" t="s">
        <v>19</v>
      </c>
      <c r="C5288" s="2">
        <v>118265000</v>
      </c>
      <c r="D5288" s="2">
        <v>122163000</v>
      </c>
      <c r="E5288" s="2">
        <v>125751000</v>
      </c>
      <c r="F5288" s="2">
        <v>351935000</v>
      </c>
      <c r="G5288" s="2">
        <v>367914000</v>
      </c>
      <c r="H5288" s="2">
        <v>376345000</v>
      </c>
      <c r="I5288" s="2">
        <v>381541000</v>
      </c>
      <c r="J5288" s="2">
        <v>382537000</v>
      </c>
      <c r="K5288" s="2">
        <v>379008000</v>
      </c>
      <c r="L5288" s="2">
        <v>373175000</v>
      </c>
      <c r="M5288" s="2">
        <v>365244000</v>
      </c>
      <c r="N5288" s="2">
        <v>358811000</v>
      </c>
      <c r="O5288" s="2">
        <v>356792000</v>
      </c>
      <c r="P5288" s="2">
        <v>356470000</v>
      </c>
      <c r="Q5288" s="2">
        <v>357821000</v>
      </c>
      <c r="R5288" s="2">
        <v>360631000</v>
      </c>
      <c r="S5288" s="2">
        <v>363791000</v>
      </c>
      <c r="T5288" s="2">
        <v>366278000</v>
      </c>
      <c r="U5288" s="2">
        <v>372245000</v>
      </c>
      <c r="V5288" s="2">
        <v>375120000</v>
      </c>
      <c r="W5288" s="2">
        <v>379078000</v>
      </c>
      <c r="X5288" s="2">
        <v>384034000</v>
      </c>
      <c r="Y5288" s="2">
        <v>390110000</v>
      </c>
      <c r="Z5288" s="2">
        <v>396487000</v>
      </c>
      <c r="AA5288" s="2">
        <v>401721000</v>
      </c>
      <c r="AB5288" s="2">
        <v>407758000</v>
      </c>
      <c r="AC5288" s="2">
        <v>413385000</v>
      </c>
      <c r="AD5288" s="2">
        <v>418664000</v>
      </c>
      <c r="AE5288" s="2">
        <v>424626000</v>
      </c>
      <c r="AF5288" s="2">
        <v>431433000</v>
      </c>
    </row>
    <row r="5289" spans="1:32">
      <c r="A5289" t="s">
        <v>6785</v>
      </c>
      <c r="B5289" t="s">
        <v>19</v>
      </c>
      <c r="C5289" s="2">
        <v>5386750</v>
      </c>
      <c r="D5289" s="2">
        <v>5504500</v>
      </c>
      <c r="E5289" s="2">
        <v>5478200</v>
      </c>
      <c r="F5289" s="2">
        <v>9644280</v>
      </c>
      <c r="G5289" s="2">
        <v>9987090</v>
      </c>
      <c r="H5289" s="2">
        <v>10188800</v>
      </c>
      <c r="I5289" s="2">
        <v>10316800</v>
      </c>
      <c r="J5289" s="2">
        <v>10348500</v>
      </c>
      <c r="K5289" s="2">
        <v>10276700</v>
      </c>
      <c r="L5289" s="2">
        <v>10153500</v>
      </c>
      <c r="M5289" s="2">
        <v>9976480</v>
      </c>
      <c r="N5289" s="2">
        <v>9858830</v>
      </c>
      <c r="O5289" s="2">
        <v>9862190</v>
      </c>
      <c r="P5289" s="2">
        <v>9901730</v>
      </c>
      <c r="Q5289" s="2">
        <v>9978090</v>
      </c>
      <c r="R5289" s="2">
        <v>10092500</v>
      </c>
      <c r="S5289" s="2">
        <v>10216300</v>
      </c>
      <c r="T5289" s="2">
        <v>10326900</v>
      </c>
      <c r="U5289" s="2">
        <v>10518600</v>
      </c>
      <c r="V5289" s="2">
        <v>10642400</v>
      </c>
      <c r="W5289" s="2">
        <v>10792300</v>
      </c>
      <c r="X5289" s="2">
        <v>10962400</v>
      </c>
      <c r="Y5289" s="2">
        <v>11162300</v>
      </c>
      <c r="Z5289" s="2">
        <v>11366700</v>
      </c>
      <c r="AA5289" s="2">
        <v>11542000</v>
      </c>
      <c r="AB5289" s="2">
        <v>11720500</v>
      </c>
      <c r="AC5289" s="2">
        <v>11915300</v>
      </c>
      <c r="AD5289" s="2">
        <v>12103800</v>
      </c>
      <c r="AE5289" s="2">
        <v>12303700</v>
      </c>
      <c r="AF5289" s="2">
        <v>12531400</v>
      </c>
    </row>
    <row r="5290" spans="1:32">
      <c r="A5290" t="s">
        <v>6786</v>
      </c>
      <c r="B5290" t="s">
        <v>19</v>
      </c>
      <c r="C5290" s="2">
        <v>35848400</v>
      </c>
      <c r="D5290" s="2">
        <v>36561800</v>
      </c>
      <c r="E5290" s="2">
        <v>36164000</v>
      </c>
      <c r="F5290" s="2">
        <v>56683000</v>
      </c>
      <c r="G5290" s="2">
        <v>58512200</v>
      </c>
      <c r="H5290" s="2">
        <v>59640200</v>
      </c>
      <c r="I5290" s="2">
        <v>60365000</v>
      </c>
      <c r="J5290" s="2">
        <v>60559400</v>
      </c>
      <c r="K5290" s="2">
        <v>60186300</v>
      </c>
      <c r="L5290" s="2">
        <v>59533900</v>
      </c>
      <c r="M5290" s="2">
        <v>58571900</v>
      </c>
      <c r="N5290" s="2">
        <v>57995000</v>
      </c>
      <c r="O5290" s="2">
        <v>58129300</v>
      </c>
      <c r="P5290" s="2">
        <v>58456100</v>
      </c>
      <c r="Q5290" s="2">
        <v>58981600</v>
      </c>
      <c r="R5290" s="2">
        <v>59726800</v>
      </c>
      <c r="S5290" s="2">
        <v>60527600</v>
      </c>
      <c r="T5290" s="2">
        <v>61260100</v>
      </c>
      <c r="U5290" s="2">
        <v>62442000</v>
      </c>
      <c r="V5290" s="2">
        <v>63257700</v>
      </c>
      <c r="W5290" s="2">
        <v>64219000</v>
      </c>
      <c r="X5290" s="2">
        <v>65286000</v>
      </c>
      <c r="Y5290" s="2">
        <v>66526300</v>
      </c>
      <c r="Z5290" s="2">
        <v>67785500</v>
      </c>
      <c r="AA5290" s="2">
        <v>68877500</v>
      </c>
      <c r="AB5290" s="2">
        <v>69952400</v>
      </c>
      <c r="AC5290" s="2">
        <v>71176700</v>
      </c>
      <c r="AD5290" s="2">
        <v>72369700</v>
      </c>
      <c r="AE5290" s="2">
        <v>73615900</v>
      </c>
      <c r="AF5290" s="2">
        <v>75034900</v>
      </c>
    </row>
    <row r="5291" spans="1:32">
      <c r="A5291" t="s">
        <v>6787</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6788</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6789</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6790</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6791</v>
      </c>
      <c r="B5295" t="s">
        <v>19</v>
      </c>
      <c r="C5295" s="2">
        <v>304739000</v>
      </c>
      <c r="D5295" s="2">
        <v>294981000</v>
      </c>
      <c r="E5295" s="2">
        <v>292689000</v>
      </c>
      <c r="F5295" s="2">
        <v>329507000</v>
      </c>
      <c r="G5295" s="2">
        <v>337123000</v>
      </c>
      <c r="H5295" s="2">
        <v>352701000</v>
      </c>
      <c r="I5295" s="2">
        <v>365004000</v>
      </c>
      <c r="J5295" s="2">
        <v>368608000</v>
      </c>
      <c r="K5295" s="2">
        <v>367818000</v>
      </c>
      <c r="L5295" s="2">
        <v>366017000</v>
      </c>
      <c r="M5295" s="2">
        <v>365440000</v>
      </c>
      <c r="N5295" s="2">
        <v>367590000</v>
      </c>
      <c r="O5295" s="2">
        <v>369732000</v>
      </c>
      <c r="P5295" s="2">
        <v>372734000</v>
      </c>
      <c r="Q5295" s="2">
        <v>376986000</v>
      </c>
      <c r="R5295" s="2">
        <v>382743000</v>
      </c>
      <c r="S5295" s="2">
        <v>387720000</v>
      </c>
      <c r="T5295" s="2">
        <v>391253000</v>
      </c>
      <c r="U5295" s="2">
        <v>397875000</v>
      </c>
      <c r="V5295" s="2">
        <v>400714000</v>
      </c>
      <c r="W5295" s="2">
        <v>404908000</v>
      </c>
      <c r="X5295" s="2">
        <v>410477000</v>
      </c>
      <c r="Y5295" s="2">
        <v>415823000</v>
      </c>
      <c r="Z5295" s="2">
        <v>420468000</v>
      </c>
      <c r="AA5295" s="2">
        <v>423973000</v>
      </c>
      <c r="AB5295" s="2">
        <v>426195000</v>
      </c>
      <c r="AC5295" s="2">
        <v>432199000</v>
      </c>
      <c r="AD5295" s="2">
        <v>437774000</v>
      </c>
      <c r="AE5295" s="2">
        <v>442210000</v>
      </c>
      <c r="AF5295" s="2">
        <v>447265000</v>
      </c>
    </row>
    <row r="5296" spans="1:32">
      <c r="A5296" t="s">
        <v>6792</v>
      </c>
      <c r="B5296" t="s">
        <v>19</v>
      </c>
      <c r="C5296" s="2">
        <v>1813490000</v>
      </c>
      <c r="D5296" s="2">
        <v>1763950000</v>
      </c>
      <c r="E5296" s="2">
        <v>1758290000</v>
      </c>
      <c r="F5296" s="2">
        <v>2303170000</v>
      </c>
      <c r="G5296" s="2">
        <v>2366950000</v>
      </c>
      <c r="H5296" s="2">
        <v>2478590000</v>
      </c>
      <c r="I5296" s="2">
        <v>2566750000</v>
      </c>
      <c r="J5296" s="2">
        <v>2592580000</v>
      </c>
      <c r="K5296" s="2">
        <v>2585040000</v>
      </c>
      <c r="L5296" s="2">
        <v>2568210000</v>
      </c>
      <c r="M5296" s="2">
        <v>2560280000</v>
      </c>
      <c r="N5296" s="2">
        <v>2568380000</v>
      </c>
      <c r="O5296" s="2">
        <v>2579000000</v>
      </c>
      <c r="P5296" s="2">
        <v>2596400000</v>
      </c>
      <c r="Q5296" s="2">
        <v>2625100000</v>
      </c>
      <c r="R5296" s="2">
        <v>2662400000</v>
      </c>
      <c r="S5296" s="2">
        <v>2694310000</v>
      </c>
      <c r="T5296" s="2">
        <v>2716080000</v>
      </c>
      <c r="U5296" s="2">
        <v>2760300000</v>
      </c>
      <c r="V5296" s="2">
        <v>2778200000</v>
      </c>
      <c r="W5296" s="2">
        <v>2804700000</v>
      </c>
      <c r="X5296" s="2">
        <v>2841480000</v>
      </c>
      <c r="Y5296" s="2">
        <v>2876500000</v>
      </c>
      <c r="Z5296" s="2">
        <v>2908130000</v>
      </c>
      <c r="AA5296" s="2">
        <v>2932890000</v>
      </c>
      <c r="AB5296" s="2">
        <v>2952060000</v>
      </c>
      <c r="AC5296" s="2">
        <v>2992310000</v>
      </c>
      <c r="AD5296" s="2">
        <v>3028610000</v>
      </c>
      <c r="AE5296" s="2">
        <v>3058030000</v>
      </c>
      <c r="AF5296" s="2">
        <v>3091950000</v>
      </c>
    </row>
    <row r="5297" spans="1:32">
      <c r="A5297" t="s">
        <v>6793</v>
      </c>
      <c r="B5297" t="s">
        <v>19</v>
      </c>
      <c r="C5297" s="2">
        <v>2866600000</v>
      </c>
      <c r="D5297" s="2">
        <v>2776330000</v>
      </c>
      <c r="E5297" s="2">
        <v>2755980000</v>
      </c>
      <c r="F5297" s="2">
        <v>3148250000</v>
      </c>
      <c r="G5297" s="2">
        <v>3222360000</v>
      </c>
      <c r="H5297" s="2">
        <v>3371420000</v>
      </c>
      <c r="I5297" s="2">
        <v>3489130000</v>
      </c>
      <c r="J5297" s="2">
        <v>3523590000</v>
      </c>
      <c r="K5297" s="2">
        <v>3515780000</v>
      </c>
      <c r="L5297" s="2">
        <v>3498030000</v>
      </c>
      <c r="M5297" s="2">
        <v>3492030000</v>
      </c>
      <c r="N5297" s="2">
        <v>3511670000</v>
      </c>
      <c r="O5297" s="2">
        <v>3531600000</v>
      </c>
      <c r="P5297" s="2">
        <v>3559800000</v>
      </c>
      <c r="Q5297" s="2">
        <v>3600330000</v>
      </c>
      <c r="R5297" s="2">
        <v>3654900000</v>
      </c>
      <c r="S5297" s="2">
        <v>3702050000</v>
      </c>
      <c r="T5297" s="2">
        <v>3735440000</v>
      </c>
      <c r="U5297" s="2">
        <v>3798350000</v>
      </c>
      <c r="V5297" s="2">
        <v>3825230000</v>
      </c>
      <c r="W5297" s="2">
        <v>3864920000</v>
      </c>
      <c r="X5297" s="2">
        <v>3917780000</v>
      </c>
      <c r="Y5297" s="2">
        <v>3968470000</v>
      </c>
      <c r="Z5297" s="2">
        <v>4012690000</v>
      </c>
      <c r="AA5297" s="2">
        <v>4046160000</v>
      </c>
      <c r="AB5297" s="2">
        <v>4067950000</v>
      </c>
      <c r="AC5297" s="2">
        <v>4125030000</v>
      </c>
      <c r="AD5297" s="2">
        <v>4177860000</v>
      </c>
      <c r="AE5297" s="2">
        <v>4219950000</v>
      </c>
      <c r="AF5297" s="2">
        <v>4268050000</v>
      </c>
    </row>
    <row r="5298" spans="1:32">
      <c r="A5298" t="s">
        <v>6794</v>
      </c>
      <c r="B5298" t="s">
        <v>19</v>
      </c>
      <c r="C5298" s="2">
        <v>131891000</v>
      </c>
      <c r="D5298" s="2">
        <v>128957000</v>
      </c>
      <c r="E5298" s="2">
        <v>129139000</v>
      </c>
      <c r="F5298" s="2">
        <v>192563000</v>
      </c>
      <c r="G5298" s="2">
        <v>198530000</v>
      </c>
      <c r="H5298" s="2">
        <v>208011000</v>
      </c>
      <c r="I5298" s="2">
        <v>215497000</v>
      </c>
      <c r="J5298" s="2">
        <v>217687000</v>
      </c>
      <c r="K5298" s="2">
        <v>216935000</v>
      </c>
      <c r="L5298" s="2">
        <v>215271000</v>
      </c>
      <c r="M5298" s="2">
        <v>214375000</v>
      </c>
      <c r="N5298" s="2">
        <v>214633000</v>
      </c>
      <c r="O5298" s="2">
        <v>215260000</v>
      </c>
      <c r="P5298" s="2">
        <v>216496000</v>
      </c>
      <c r="Q5298" s="2">
        <v>218838000</v>
      </c>
      <c r="R5298" s="2">
        <v>221772000</v>
      </c>
      <c r="S5298" s="2">
        <v>224261000</v>
      </c>
      <c r="T5298" s="2">
        <v>225906000</v>
      </c>
      <c r="U5298" s="2">
        <v>229465000</v>
      </c>
      <c r="V5298" s="2">
        <v>230845000</v>
      </c>
      <c r="W5298" s="2">
        <v>232887000</v>
      </c>
      <c r="X5298" s="2">
        <v>235823000</v>
      </c>
      <c r="Y5298" s="2">
        <v>238597000</v>
      </c>
      <c r="Z5298" s="2">
        <v>241184000</v>
      </c>
      <c r="AA5298" s="2">
        <v>243263000</v>
      </c>
      <c r="AB5298" s="2">
        <v>245099000</v>
      </c>
      <c r="AC5298" s="2">
        <v>248351000</v>
      </c>
      <c r="AD5298" s="2">
        <v>251211000</v>
      </c>
      <c r="AE5298" s="2">
        <v>253564000</v>
      </c>
      <c r="AF5298" s="2">
        <v>256310000</v>
      </c>
    </row>
    <row r="5299" spans="1:32">
      <c r="A5299" t="s">
        <v>6795</v>
      </c>
      <c r="B5299" t="s">
        <v>19</v>
      </c>
      <c r="C5299" s="2">
        <v>122563000</v>
      </c>
      <c r="D5299" s="2">
        <v>119750000</v>
      </c>
      <c r="E5299" s="2">
        <v>119840000</v>
      </c>
      <c r="F5299" s="2">
        <v>175575000</v>
      </c>
      <c r="G5299" s="2">
        <v>180940000</v>
      </c>
      <c r="H5299" s="2">
        <v>189565000</v>
      </c>
      <c r="I5299" s="2">
        <v>196376000</v>
      </c>
      <c r="J5299" s="2">
        <v>198369000</v>
      </c>
      <c r="K5299" s="2">
        <v>197698000</v>
      </c>
      <c r="L5299" s="2">
        <v>196211000</v>
      </c>
      <c r="M5299" s="2">
        <v>195422000</v>
      </c>
      <c r="N5299" s="2">
        <v>195707000</v>
      </c>
      <c r="O5299" s="2">
        <v>196310000</v>
      </c>
      <c r="P5299" s="2">
        <v>197463000</v>
      </c>
      <c r="Q5299" s="2">
        <v>199606000</v>
      </c>
      <c r="R5299" s="2">
        <v>202302000</v>
      </c>
      <c r="S5299" s="2">
        <v>204593000</v>
      </c>
      <c r="T5299" s="2">
        <v>206114000</v>
      </c>
      <c r="U5299" s="2">
        <v>209374000</v>
      </c>
      <c r="V5299" s="2">
        <v>210647000</v>
      </c>
      <c r="W5299" s="2">
        <v>212529000</v>
      </c>
      <c r="X5299" s="2">
        <v>215222000</v>
      </c>
      <c r="Y5299" s="2">
        <v>217769000</v>
      </c>
      <c r="Z5299" s="2">
        <v>220133000</v>
      </c>
      <c r="AA5299" s="2">
        <v>222028000</v>
      </c>
      <c r="AB5299" s="2">
        <v>223675000</v>
      </c>
      <c r="AC5299" s="2">
        <v>226653000</v>
      </c>
      <c r="AD5299" s="2">
        <v>229280000</v>
      </c>
      <c r="AE5299" s="2">
        <v>231437000</v>
      </c>
      <c r="AF5299" s="2">
        <v>233951000</v>
      </c>
    </row>
    <row r="5300" spans="1:32">
      <c r="A5300" t="s">
        <v>6796</v>
      </c>
      <c r="B5300" t="s">
        <v>19</v>
      </c>
      <c r="C5300" s="2">
        <v>144200000</v>
      </c>
      <c r="D5300" s="2">
        <v>145237000</v>
      </c>
      <c r="E5300" s="2">
        <v>149331000</v>
      </c>
      <c r="F5300" s="2">
        <v>376755000</v>
      </c>
      <c r="G5300" s="2">
        <v>392189000</v>
      </c>
      <c r="H5300" s="2">
        <v>411690000</v>
      </c>
      <c r="I5300" s="2">
        <v>427087000</v>
      </c>
      <c r="J5300" s="2">
        <v>431590000</v>
      </c>
      <c r="K5300" s="2">
        <v>429399000</v>
      </c>
      <c r="L5300" s="2">
        <v>424627000</v>
      </c>
      <c r="M5300" s="2">
        <v>421487000</v>
      </c>
      <c r="N5300" s="2">
        <v>419518000</v>
      </c>
      <c r="O5300" s="2">
        <v>419194000</v>
      </c>
      <c r="P5300" s="2">
        <v>420331000</v>
      </c>
      <c r="Q5300" s="2">
        <v>424557000</v>
      </c>
      <c r="R5300" s="2">
        <v>429238000</v>
      </c>
      <c r="S5300" s="2">
        <v>433075000</v>
      </c>
      <c r="T5300" s="2">
        <v>435251000</v>
      </c>
      <c r="U5300" s="2">
        <v>441456000</v>
      </c>
      <c r="V5300" s="2">
        <v>443465000</v>
      </c>
      <c r="W5300" s="2">
        <v>446451000</v>
      </c>
      <c r="X5300" s="2">
        <v>451417000</v>
      </c>
      <c r="Y5300" s="2">
        <v>455988000</v>
      </c>
      <c r="Z5300" s="2">
        <v>460738000</v>
      </c>
      <c r="AA5300" s="2">
        <v>464891000</v>
      </c>
      <c r="AB5300" s="2">
        <v>469800000</v>
      </c>
      <c r="AC5300" s="2">
        <v>475536000</v>
      </c>
      <c r="AD5300" s="2">
        <v>480157000</v>
      </c>
      <c r="AE5300" s="2">
        <v>484180000</v>
      </c>
      <c r="AF5300" s="2">
        <v>489041000</v>
      </c>
    </row>
    <row r="5301" spans="1:32">
      <c r="A5301" t="s">
        <v>6797</v>
      </c>
      <c r="B5301" t="s">
        <v>19</v>
      </c>
      <c r="C5301" s="2">
        <v>8218930</v>
      </c>
      <c r="D5301" s="2">
        <v>8055300</v>
      </c>
      <c r="E5301" s="2">
        <v>8077450</v>
      </c>
      <c r="F5301" s="2">
        <v>12354700</v>
      </c>
      <c r="G5301" s="2">
        <v>12740500</v>
      </c>
      <c r="H5301" s="2">
        <v>13344900</v>
      </c>
      <c r="I5301" s="2">
        <v>13822300</v>
      </c>
      <c r="J5301" s="2">
        <v>13961000</v>
      </c>
      <c r="K5301" s="2">
        <v>13912200</v>
      </c>
      <c r="L5301" s="2">
        <v>13804000</v>
      </c>
      <c r="M5301" s="2">
        <v>13745700</v>
      </c>
      <c r="N5301" s="2">
        <v>13760000</v>
      </c>
      <c r="O5301" s="2">
        <v>13799300</v>
      </c>
      <c r="P5301" s="2">
        <v>13876900</v>
      </c>
      <c r="Q5301" s="2">
        <v>14027900</v>
      </c>
      <c r="R5301" s="2">
        <v>14213500</v>
      </c>
      <c r="S5301" s="2">
        <v>14371300</v>
      </c>
      <c r="T5301" s="2">
        <v>14476200</v>
      </c>
      <c r="U5301" s="2">
        <v>14700700</v>
      </c>
      <c r="V5301" s="2">
        <v>14788800</v>
      </c>
      <c r="W5301" s="2">
        <v>14918100</v>
      </c>
      <c r="X5301" s="2">
        <v>15103700</v>
      </c>
      <c r="Y5301" s="2">
        <v>15278100</v>
      </c>
      <c r="Z5301" s="2">
        <v>15441800</v>
      </c>
      <c r="AA5301" s="2">
        <v>15573900</v>
      </c>
      <c r="AB5301" s="2">
        <v>15695900</v>
      </c>
      <c r="AC5301" s="2">
        <v>15901800</v>
      </c>
      <c r="AD5301" s="2">
        <v>16081200</v>
      </c>
      <c r="AE5301" s="2">
        <v>16229000</v>
      </c>
      <c r="AF5301" s="2">
        <v>16403900</v>
      </c>
    </row>
    <row r="5302" spans="1:32">
      <c r="A5302" t="s">
        <v>6798</v>
      </c>
      <c r="B5302" t="s">
        <v>19</v>
      </c>
      <c r="C5302" s="2">
        <v>54211800</v>
      </c>
      <c r="D5302" s="2">
        <v>52865200</v>
      </c>
      <c r="E5302" s="2">
        <v>52820100</v>
      </c>
      <c r="F5302" s="2">
        <v>74170800</v>
      </c>
      <c r="G5302" s="2">
        <v>76363400</v>
      </c>
      <c r="H5302" s="2">
        <v>79994100</v>
      </c>
      <c r="I5302" s="2">
        <v>82861100</v>
      </c>
      <c r="J5302" s="2">
        <v>83701300</v>
      </c>
      <c r="K5302" s="2">
        <v>83431900</v>
      </c>
      <c r="L5302" s="2">
        <v>82833900</v>
      </c>
      <c r="M5302" s="2">
        <v>82527400</v>
      </c>
      <c r="N5302" s="2">
        <v>82696900</v>
      </c>
      <c r="O5302" s="2">
        <v>82981800</v>
      </c>
      <c r="P5302" s="2">
        <v>83494800</v>
      </c>
      <c r="Q5302" s="2">
        <v>84405900</v>
      </c>
      <c r="R5302" s="2">
        <v>85568200</v>
      </c>
      <c r="S5302" s="2">
        <v>86557700</v>
      </c>
      <c r="T5302" s="2">
        <v>87220200</v>
      </c>
      <c r="U5302" s="2">
        <v>88616500</v>
      </c>
      <c r="V5302" s="2">
        <v>89167600</v>
      </c>
      <c r="W5302" s="2">
        <v>89983900</v>
      </c>
      <c r="X5302" s="2">
        <v>91139700</v>
      </c>
      <c r="Y5302" s="2">
        <v>92236000</v>
      </c>
      <c r="Z5302" s="2">
        <v>93243400</v>
      </c>
      <c r="AA5302" s="2">
        <v>94044000</v>
      </c>
      <c r="AB5302" s="2">
        <v>94709700</v>
      </c>
      <c r="AC5302" s="2">
        <v>95983000</v>
      </c>
      <c r="AD5302" s="2">
        <v>97116100</v>
      </c>
      <c r="AE5302" s="2">
        <v>98042400</v>
      </c>
      <c r="AF5302" s="2">
        <v>99115800</v>
      </c>
    </row>
    <row r="5303" spans="1:32">
      <c r="A5303" t="s">
        <v>6799</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6800</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6801</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6802</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6803</v>
      </c>
      <c r="B5307" t="s">
        <v>19</v>
      </c>
      <c r="C5307" s="2">
        <v>553648000</v>
      </c>
      <c r="D5307" s="2">
        <v>555420000</v>
      </c>
      <c r="E5307" s="2">
        <v>574613000</v>
      </c>
      <c r="F5307" s="2">
        <v>634437000</v>
      </c>
      <c r="G5307" s="2">
        <v>635823000</v>
      </c>
      <c r="H5307" s="2">
        <v>640735000</v>
      </c>
      <c r="I5307" s="2">
        <v>655201000</v>
      </c>
      <c r="J5307" s="2">
        <v>661240000</v>
      </c>
      <c r="K5307" s="2">
        <v>658916000</v>
      </c>
      <c r="L5307" s="2">
        <v>654821000</v>
      </c>
      <c r="M5307" s="2">
        <v>653141000</v>
      </c>
      <c r="N5307" s="2">
        <v>657468000</v>
      </c>
      <c r="O5307" s="2">
        <v>661424000</v>
      </c>
      <c r="P5307" s="2">
        <v>666361000</v>
      </c>
      <c r="Q5307" s="2">
        <v>672767000</v>
      </c>
      <c r="R5307" s="2">
        <v>682112000</v>
      </c>
      <c r="S5307" s="2">
        <v>687201000</v>
      </c>
      <c r="T5307" s="2">
        <v>690949000</v>
      </c>
      <c r="U5307" s="2">
        <v>698584000</v>
      </c>
      <c r="V5307" s="2">
        <v>703431000</v>
      </c>
      <c r="W5307" s="2">
        <v>711227000</v>
      </c>
      <c r="X5307" s="2">
        <v>720434000</v>
      </c>
      <c r="Y5307" s="2">
        <v>728940000</v>
      </c>
      <c r="Z5307" s="2">
        <v>736215000</v>
      </c>
      <c r="AA5307" s="2">
        <v>742393000</v>
      </c>
      <c r="AB5307" s="2">
        <v>746464000</v>
      </c>
      <c r="AC5307" s="2">
        <v>756182000</v>
      </c>
      <c r="AD5307" s="2">
        <v>765177000</v>
      </c>
      <c r="AE5307" s="2">
        <v>773677000</v>
      </c>
      <c r="AF5307" s="2">
        <v>782732000</v>
      </c>
    </row>
    <row r="5308" spans="1:32">
      <c r="A5308" t="s">
        <v>6804</v>
      </c>
      <c r="B5308" t="s">
        <v>19</v>
      </c>
      <c r="C5308" s="2">
        <v>3232310000</v>
      </c>
      <c r="D5308" s="2">
        <v>3247900000</v>
      </c>
      <c r="E5308" s="2">
        <v>3371110000</v>
      </c>
      <c r="F5308" s="2">
        <v>4169700000</v>
      </c>
      <c r="G5308" s="2">
        <v>4189430000</v>
      </c>
      <c r="H5308" s="2">
        <v>4221940000</v>
      </c>
      <c r="I5308" s="2">
        <v>4320530000</v>
      </c>
      <c r="J5308" s="2">
        <v>4359520000</v>
      </c>
      <c r="K5308" s="2">
        <v>4340320000</v>
      </c>
      <c r="L5308" s="2">
        <v>4303920000</v>
      </c>
      <c r="M5308" s="2">
        <v>4282020000</v>
      </c>
      <c r="N5308" s="2">
        <v>4296170000</v>
      </c>
      <c r="O5308" s="2">
        <v>4310340000</v>
      </c>
      <c r="P5308" s="2">
        <v>4334690000</v>
      </c>
      <c r="Q5308" s="2">
        <v>4370880000</v>
      </c>
      <c r="R5308" s="2">
        <v>4424520000</v>
      </c>
      <c r="S5308" s="2">
        <v>4451820000</v>
      </c>
      <c r="T5308" s="2">
        <v>4469020000</v>
      </c>
      <c r="U5308" s="2">
        <v>4513670000</v>
      </c>
      <c r="V5308" s="2">
        <v>4536460000</v>
      </c>
      <c r="W5308" s="2">
        <v>4576750000</v>
      </c>
      <c r="X5308" s="2">
        <v>4628050000</v>
      </c>
      <c r="Y5308" s="2">
        <v>4674410000</v>
      </c>
      <c r="Z5308" s="2">
        <v>4712870000</v>
      </c>
      <c r="AA5308" s="2">
        <v>4745730000</v>
      </c>
      <c r="AB5308" s="2">
        <v>4768940000</v>
      </c>
      <c r="AC5308" s="2">
        <v>4822570000</v>
      </c>
      <c r="AD5308" s="2">
        <v>4870610000</v>
      </c>
      <c r="AE5308" s="2">
        <v>4916940000</v>
      </c>
      <c r="AF5308" s="2">
        <v>4965830000</v>
      </c>
    </row>
    <row r="5309" spans="1:32">
      <c r="A5309" t="s">
        <v>6805</v>
      </c>
      <c r="B5309" t="s">
        <v>19</v>
      </c>
      <c r="C5309" s="2">
        <v>5212260000</v>
      </c>
      <c r="D5309" s="2">
        <v>5234330000</v>
      </c>
      <c r="E5309" s="2">
        <v>5425910000</v>
      </c>
      <c r="F5309" s="2">
        <v>6037000000</v>
      </c>
      <c r="G5309" s="2">
        <v>6047460000</v>
      </c>
      <c r="H5309" s="2">
        <v>6090450000</v>
      </c>
      <c r="I5309" s="2">
        <v>6226440000</v>
      </c>
      <c r="J5309" s="2">
        <v>6282710000</v>
      </c>
      <c r="K5309" s="2">
        <v>6259860000</v>
      </c>
      <c r="L5309" s="2">
        <v>6219560000</v>
      </c>
      <c r="M5309" s="2">
        <v>6202100000</v>
      </c>
      <c r="N5309" s="2">
        <v>6241290000</v>
      </c>
      <c r="O5309" s="2">
        <v>6277430000</v>
      </c>
      <c r="P5309" s="2">
        <v>6323340000</v>
      </c>
      <c r="Q5309" s="2">
        <v>6383470000</v>
      </c>
      <c r="R5309" s="2">
        <v>6471080000</v>
      </c>
      <c r="S5309" s="2">
        <v>6518530000</v>
      </c>
      <c r="T5309" s="2">
        <v>6553280000</v>
      </c>
      <c r="U5309" s="2">
        <v>6624820000</v>
      </c>
      <c r="V5309" s="2">
        <v>6669750000</v>
      </c>
      <c r="W5309" s="2">
        <v>6742290000</v>
      </c>
      <c r="X5309" s="2">
        <v>6828390000</v>
      </c>
      <c r="Y5309" s="2">
        <v>6907610000</v>
      </c>
      <c r="Z5309" s="2">
        <v>6975230000</v>
      </c>
      <c r="AA5309" s="2">
        <v>7032720000</v>
      </c>
      <c r="AB5309" s="2">
        <v>7070850000</v>
      </c>
      <c r="AC5309" s="2">
        <v>7161550000</v>
      </c>
      <c r="AD5309" s="2">
        <v>7245220000</v>
      </c>
      <c r="AE5309" s="2">
        <v>7324350000</v>
      </c>
      <c r="AF5309" s="2">
        <v>7408730000</v>
      </c>
    </row>
    <row r="5310" spans="1:32">
      <c r="A5310" t="s">
        <v>6806</v>
      </c>
      <c r="B5310" t="s">
        <v>19</v>
      </c>
      <c r="C5310" s="2">
        <v>232348000</v>
      </c>
      <c r="D5310" s="2">
        <v>234508000</v>
      </c>
      <c r="E5310" s="2">
        <v>245497000</v>
      </c>
      <c r="F5310" s="2">
        <v>333931000</v>
      </c>
      <c r="G5310" s="2">
        <v>335615000</v>
      </c>
      <c r="H5310" s="2">
        <v>337703000</v>
      </c>
      <c r="I5310" s="2">
        <v>345527000</v>
      </c>
      <c r="J5310" s="2">
        <v>348450000</v>
      </c>
      <c r="K5310" s="2">
        <v>346630000</v>
      </c>
      <c r="L5310" s="2">
        <v>343092000</v>
      </c>
      <c r="M5310" s="2">
        <v>340632000</v>
      </c>
      <c r="N5310" s="2">
        <v>340833000</v>
      </c>
      <c r="O5310" s="2">
        <v>341212000</v>
      </c>
      <c r="P5310" s="2">
        <v>342641000</v>
      </c>
      <c r="Q5310" s="2">
        <v>345152000</v>
      </c>
      <c r="R5310" s="2">
        <v>348905000</v>
      </c>
      <c r="S5310" s="2">
        <v>350674000</v>
      </c>
      <c r="T5310" s="2">
        <v>351582000</v>
      </c>
      <c r="U5310" s="2">
        <v>354747000</v>
      </c>
      <c r="V5310" s="2">
        <v>355990000</v>
      </c>
      <c r="W5310" s="2">
        <v>358484000</v>
      </c>
      <c r="X5310" s="2">
        <v>361957000</v>
      </c>
      <c r="Y5310" s="2">
        <v>364991000</v>
      </c>
      <c r="Z5310" s="2">
        <v>367416000</v>
      </c>
      <c r="AA5310" s="2">
        <v>369509000</v>
      </c>
      <c r="AB5310" s="2">
        <v>371119000</v>
      </c>
      <c r="AC5310" s="2">
        <v>374696000</v>
      </c>
      <c r="AD5310" s="2">
        <v>377766000</v>
      </c>
      <c r="AE5310" s="2">
        <v>380794000</v>
      </c>
      <c r="AF5310" s="2">
        <v>383971000</v>
      </c>
    </row>
    <row r="5311" spans="1:32">
      <c r="A5311" t="s">
        <v>6807</v>
      </c>
      <c r="B5311" t="s">
        <v>19</v>
      </c>
      <c r="C5311" s="2">
        <v>216423000</v>
      </c>
      <c r="D5311" s="2">
        <v>218342000</v>
      </c>
      <c r="E5311" s="2">
        <v>228386000</v>
      </c>
      <c r="F5311" s="2">
        <v>306329000</v>
      </c>
      <c r="G5311" s="2">
        <v>307815000</v>
      </c>
      <c r="H5311" s="2">
        <v>309753000</v>
      </c>
      <c r="I5311" s="2">
        <v>316916000</v>
      </c>
      <c r="J5311" s="2">
        <v>319610000</v>
      </c>
      <c r="K5311" s="2">
        <v>317973000</v>
      </c>
      <c r="L5311" s="2">
        <v>314805000</v>
      </c>
      <c r="M5311" s="2">
        <v>312636000</v>
      </c>
      <c r="N5311" s="2">
        <v>312935000</v>
      </c>
      <c r="O5311" s="2">
        <v>313378000</v>
      </c>
      <c r="P5311" s="2">
        <v>314753000</v>
      </c>
      <c r="Q5311" s="2">
        <v>317105000</v>
      </c>
      <c r="R5311" s="2">
        <v>320612000</v>
      </c>
      <c r="S5311" s="2">
        <v>322285000</v>
      </c>
      <c r="T5311" s="2">
        <v>323178000</v>
      </c>
      <c r="U5311" s="2">
        <v>326128000</v>
      </c>
      <c r="V5311" s="2">
        <v>327341000</v>
      </c>
      <c r="W5311" s="2">
        <v>329718000</v>
      </c>
      <c r="X5311" s="2">
        <v>332980000</v>
      </c>
      <c r="Y5311" s="2">
        <v>335842000</v>
      </c>
      <c r="Z5311" s="2">
        <v>338145000</v>
      </c>
      <c r="AA5311" s="2">
        <v>340129000</v>
      </c>
      <c r="AB5311" s="2">
        <v>341635000</v>
      </c>
      <c r="AC5311" s="2">
        <v>345001000</v>
      </c>
      <c r="AD5311" s="2">
        <v>347909000</v>
      </c>
      <c r="AE5311" s="2">
        <v>350766000</v>
      </c>
      <c r="AF5311" s="2">
        <v>353769000</v>
      </c>
    </row>
    <row r="5312" spans="1:32">
      <c r="A5312" t="s">
        <v>6808</v>
      </c>
      <c r="B5312" t="s">
        <v>19</v>
      </c>
      <c r="C5312" s="2">
        <v>228048000</v>
      </c>
      <c r="D5312" s="2">
        <v>234404000</v>
      </c>
      <c r="E5312" s="2">
        <v>254016000</v>
      </c>
      <c r="F5312" s="2">
        <v>560809000</v>
      </c>
      <c r="G5312" s="2">
        <v>566832000</v>
      </c>
      <c r="H5312" s="2">
        <v>569490000</v>
      </c>
      <c r="I5312" s="2">
        <v>583498000</v>
      </c>
      <c r="J5312" s="2">
        <v>587855000</v>
      </c>
      <c r="K5312" s="2">
        <v>583187000</v>
      </c>
      <c r="L5312" s="2">
        <v>573455000</v>
      </c>
      <c r="M5312" s="2">
        <v>564994000</v>
      </c>
      <c r="N5312" s="2">
        <v>559630000</v>
      </c>
      <c r="O5312" s="2">
        <v>555575000</v>
      </c>
      <c r="P5312" s="2">
        <v>554754000</v>
      </c>
      <c r="Q5312" s="2">
        <v>556612000</v>
      </c>
      <c r="R5312" s="2">
        <v>559749000</v>
      </c>
      <c r="S5312" s="2">
        <v>560237000</v>
      </c>
      <c r="T5312" s="2">
        <v>558825000</v>
      </c>
      <c r="U5312" s="2">
        <v>561844000</v>
      </c>
      <c r="V5312" s="2">
        <v>560331000</v>
      </c>
      <c r="W5312" s="2">
        <v>560120000</v>
      </c>
      <c r="X5312" s="2">
        <v>562215000</v>
      </c>
      <c r="Y5312" s="2">
        <v>563403000</v>
      </c>
      <c r="Z5312" s="2">
        <v>563664000</v>
      </c>
      <c r="AA5312" s="2">
        <v>564030000</v>
      </c>
      <c r="AB5312" s="2">
        <v>565287000</v>
      </c>
      <c r="AC5312" s="2">
        <v>567121000</v>
      </c>
      <c r="AD5312" s="2">
        <v>567759000</v>
      </c>
      <c r="AE5312" s="2">
        <v>568933000</v>
      </c>
      <c r="AF5312" s="2">
        <v>569952000</v>
      </c>
    </row>
    <row r="5313" spans="1:32">
      <c r="A5313" t="s">
        <v>6809</v>
      </c>
      <c r="B5313" t="s">
        <v>19</v>
      </c>
      <c r="C5313" s="2">
        <v>14853100</v>
      </c>
      <c r="D5313" s="2">
        <v>15149500</v>
      </c>
      <c r="E5313" s="2">
        <v>16170100</v>
      </c>
      <c r="F5313" s="2">
        <v>21652100</v>
      </c>
      <c r="G5313" s="2">
        <v>21628000</v>
      </c>
      <c r="H5313" s="2">
        <v>21638300</v>
      </c>
      <c r="I5313" s="2">
        <v>22076300</v>
      </c>
      <c r="J5313" s="2">
        <v>22229300</v>
      </c>
      <c r="K5313" s="2">
        <v>22102900</v>
      </c>
      <c r="L5313" s="2">
        <v>21867500</v>
      </c>
      <c r="M5313" s="2">
        <v>21703200</v>
      </c>
      <c r="N5313" s="2">
        <v>21708400</v>
      </c>
      <c r="O5313" s="2">
        <v>21730600</v>
      </c>
      <c r="P5313" s="2">
        <v>21820600</v>
      </c>
      <c r="Q5313" s="2">
        <v>21980000</v>
      </c>
      <c r="R5313" s="2">
        <v>22211200</v>
      </c>
      <c r="S5313" s="2">
        <v>22318500</v>
      </c>
      <c r="T5313" s="2">
        <v>22377500</v>
      </c>
      <c r="U5313" s="2">
        <v>22568000</v>
      </c>
      <c r="V5313" s="2">
        <v>22645700</v>
      </c>
      <c r="W5313" s="2">
        <v>22797500</v>
      </c>
      <c r="X5313" s="2">
        <v>23009900</v>
      </c>
      <c r="Y5313" s="2">
        <v>23188000</v>
      </c>
      <c r="Z5313" s="2">
        <v>23330100</v>
      </c>
      <c r="AA5313" s="2">
        <v>23453800</v>
      </c>
      <c r="AB5313" s="2">
        <v>23552300</v>
      </c>
      <c r="AC5313" s="2">
        <v>23767000</v>
      </c>
      <c r="AD5313" s="2">
        <v>23947200</v>
      </c>
      <c r="AE5313" s="2">
        <v>24124100</v>
      </c>
      <c r="AF5313" s="2">
        <v>24314000</v>
      </c>
    </row>
    <row r="5314" spans="1:32">
      <c r="A5314" t="s">
        <v>6810</v>
      </c>
      <c r="B5314" t="s">
        <v>19</v>
      </c>
      <c r="C5314" s="2">
        <v>95724800</v>
      </c>
      <c r="D5314" s="2">
        <v>96294100</v>
      </c>
      <c r="E5314" s="2">
        <v>100169000</v>
      </c>
      <c r="F5314" s="2">
        <v>130844000</v>
      </c>
      <c r="G5314" s="2">
        <v>131590000</v>
      </c>
      <c r="H5314" s="2">
        <v>132593000</v>
      </c>
      <c r="I5314" s="2">
        <v>135725000</v>
      </c>
      <c r="J5314" s="2">
        <v>136932000</v>
      </c>
      <c r="K5314" s="2">
        <v>136274000</v>
      </c>
      <c r="L5314" s="2">
        <v>134999000</v>
      </c>
      <c r="M5314" s="2">
        <v>134159000</v>
      </c>
      <c r="N5314" s="2">
        <v>134403000</v>
      </c>
      <c r="O5314" s="2">
        <v>134682000</v>
      </c>
      <c r="P5314" s="2">
        <v>135332000</v>
      </c>
      <c r="Q5314" s="2">
        <v>136385000</v>
      </c>
      <c r="R5314" s="2">
        <v>137958000</v>
      </c>
      <c r="S5314" s="2">
        <v>138728000</v>
      </c>
      <c r="T5314" s="2">
        <v>139163000</v>
      </c>
      <c r="U5314" s="2">
        <v>140485000</v>
      </c>
      <c r="V5314" s="2">
        <v>141073000</v>
      </c>
      <c r="W5314" s="2">
        <v>142183000</v>
      </c>
      <c r="X5314" s="2">
        <v>143662000</v>
      </c>
      <c r="Y5314" s="2">
        <v>144981000</v>
      </c>
      <c r="Z5314" s="2">
        <v>146055000</v>
      </c>
      <c r="AA5314" s="2">
        <v>146976000</v>
      </c>
      <c r="AB5314" s="2">
        <v>147654000</v>
      </c>
      <c r="AC5314" s="2">
        <v>149191000</v>
      </c>
      <c r="AD5314" s="2">
        <v>150541000</v>
      </c>
      <c r="AE5314" s="2">
        <v>151859000</v>
      </c>
      <c r="AF5314" s="2">
        <v>153242000</v>
      </c>
    </row>
    <row r="5315" spans="1:32">
      <c r="A5315" t="s">
        <v>6811</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6812</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6813</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6814</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6815</v>
      </c>
      <c r="B5319" t="s">
        <v>19</v>
      </c>
      <c r="C5319" s="2">
        <v>313434000</v>
      </c>
      <c r="D5319" s="2">
        <v>314414000</v>
      </c>
      <c r="E5319" s="2">
        <v>325238000</v>
      </c>
      <c r="F5319" s="2">
        <v>359096000</v>
      </c>
      <c r="G5319" s="2">
        <v>359750000</v>
      </c>
      <c r="H5319" s="2">
        <v>362759000</v>
      </c>
      <c r="I5319" s="2">
        <v>370652000</v>
      </c>
      <c r="J5319" s="2">
        <v>374210000</v>
      </c>
      <c r="K5319" s="2">
        <v>372875000</v>
      </c>
      <c r="L5319" s="2">
        <v>370579000</v>
      </c>
      <c r="M5319" s="2">
        <v>369726000</v>
      </c>
      <c r="N5319" s="2">
        <v>371880000</v>
      </c>
      <c r="O5319" s="2">
        <v>374404000</v>
      </c>
      <c r="P5319" s="2">
        <v>377131000</v>
      </c>
      <c r="Q5319" s="2">
        <v>380743000</v>
      </c>
      <c r="R5319" s="2">
        <v>385843000</v>
      </c>
      <c r="S5319" s="2">
        <v>388710000</v>
      </c>
      <c r="T5319" s="2">
        <v>391023000</v>
      </c>
      <c r="U5319" s="2">
        <v>395370000</v>
      </c>
      <c r="V5319" s="2">
        <v>398180000</v>
      </c>
      <c r="W5319" s="2">
        <v>402410000</v>
      </c>
      <c r="X5319" s="2">
        <v>407753000</v>
      </c>
      <c r="Y5319" s="2">
        <v>412627000</v>
      </c>
      <c r="Z5319" s="2">
        <v>416555000</v>
      </c>
      <c r="AA5319" s="2">
        <v>420029000</v>
      </c>
      <c r="AB5319" s="2">
        <v>422352000</v>
      </c>
      <c r="AC5319" s="2">
        <v>428014000</v>
      </c>
      <c r="AD5319" s="2">
        <v>433072000</v>
      </c>
      <c r="AE5319" s="2">
        <v>437886000</v>
      </c>
      <c r="AF5319" s="2">
        <v>443116000</v>
      </c>
    </row>
    <row r="5320" spans="1:32">
      <c r="A5320" t="s">
        <v>6816</v>
      </c>
      <c r="B5320" t="s">
        <v>19</v>
      </c>
      <c r="C5320" s="2">
        <v>1829890000</v>
      </c>
      <c r="D5320" s="2">
        <v>1838590000</v>
      </c>
      <c r="E5320" s="2">
        <v>1908110000</v>
      </c>
      <c r="F5320" s="2">
        <v>2360140000</v>
      </c>
      <c r="G5320" s="2">
        <v>2370600000</v>
      </c>
      <c r="H5320" s="2">
        <v>2390230000</v>
      </c>
      <c r="I5320" s="2">
        <v>2444410000</v>
      </c>
      <c r="J5320" s="2">
        <v>2467280000</v>
      </c>
      <c r="K5320" s="2">
        <v>2456090000</v>
      </c>
      <c r="L5320" s="2">
        <v>2435680000</v>
      </c>
      <c r="M5320" s="2">
        <v>2423870000</v>
      </c>
      <c r="N5320" s="2">
        <v>2430110000</v>
      </c>
      <c r="O5320" s="2">
        <v>2439870000</v>
      </c>
      <c r="P5320" s="2">
        <v>2453110000</v>
      </c>
      <c r="Q5320" s="2">
        <v>2473540000</v>
      </c>
      <c r="R5320" s="2">
        <v>2503000000</v>
      </c>
      <c r="S5320" s="2">
        <v>2518180000</v>
      </c>
      <c r="T5320" s="2">
        <v>2528970000</v>
      </c>
      <c r="U5320" s="2">
        <v>2554400000</v>
      </c>
      <c r="V5320" s="2">
        <v>2567740000</v>
      </c>
      <c r="W5320" s="2">
        <v>2589580000</v>
      </c>
      <c r="X5320" s="2">
        <v>2619240000</v>
      </c>
      <c r="Y5320" s="2">
        <v>2645780000</v>
      </c>
      <c r="Z5320" s="2">
        <v>2666680000</v>
      </c>
      <c r="AA5320" s="2">
        <v>2685050000</v>
      </c>
      <c r="AB5320" s="2">
        <v>2698250000</v>
      </c>
      <c r="AC5320" s="2">
        <v>2729540000</v>
      </c>
      <c r="AD5320" s="2">
        <v>2756530000</v>
      </c>
      <c r="AE5320" s="2">
        <v>2782740000</v>
      </c>
      <c r="AF5320" s="2">
        <v>2811250000</v>
      </c>
    </row>
    <row r="5321" spans="1:32">
      <c r="A5321" t="s">
        <v>6817</v>
      </c>
      <c r="B5321" t="s">
        <v>19</v>
      </c>
      <c r="C5321" s="2">
        <v>2950800000</v>
      </c>
      <c r="D5321" s="2">
        <v>2963060000</v>
      </c>
      <c r="E5321" s="2">
        <v>3071130000</v>
      </c>
      <c r="F5321" s="2">
        <v>3417000000</v>
      </c>
      <c r="G5321" s="2">
        <v>3421700000</v>
      </c>
      <c r="H5321" s="2">
        <v>3448160000</v>
      </c>
      <c r="I5321" s="2">
        <v>3522380000</v>
      </c>
      <c r="J5321" s="2">
        <v>3555540000</v>
      </c>
      <c r="K5321" s="2">
        <v>3542390000</v>
      </c>
      <c r="L5321" s="2">
        <v>3519800000</v>
      </c>
      <c r="M5321" s="2">
        <v>3510830000</v>
      </c>
      <c r="N5321" s="2">
        <v>3530250000</v>
      </c>
      <c r="O5321" s="2">
        <v>3553380000</v>
      </c>
      <c r="P5321" s="2">
        <v>3578710000</v>
      </c>
      <c r="Q5321" s="2">
        <v>3612620000</v>
      </c>
      <c r="R5321" s="2">
        <v>3660460000</v>
      </c>
      <c r="S5321" s="2">
        <v>3687160000</v>
      </c>
      <c r="T5321" s="2">
        <v>3708630000</v>
      </c>
      <c r="U5321" s="2">
        <v>3749360000</v>
      </c>
      <c r="V5321" s="2">
        <v>3775420000</v>
      </c>
      <c r="W5321" s="2">
        <v>3814780000</v>
      </c>
      <c r="X5321" s="2">
        <v>3864730000</v>
      </c>
      <c r="Y5321" s="2">
        <v>3910110000</v>
      </c>
      <c r="Z5321" s="2">
        <v>3946650000</v>
      </c>
      <c r="AA5321" s="2">
        <v>3978960000</v>
      </c>
      <c r="AB5321" s="2">
        <v>4000710000</v>
      </c>
      <c r="AC5321" s="2">
        <v>4053560000</v>
      </c>
      <c r="AD5321" s="2">
        <v>4100600000</v>
      </c>
      <c r="AE5321" s="2">
        <v>4145420000</v>
      </c>
      <c r="AF5321" s="2">
        <v>4194180000</v>
      </c>
    </row>
    <row r="5322" spans="1:32">
      <c r="A5322" t="s">
        <v>6818</v>
      </c>
      <c r="B5322" t="s">
        <v>19</v>
      </c>
      <c r="C5322" s="2">
        <v>131539000</v>
      </c>
      <c r="D5322" s="2">
        <v>132752000</v>
      </c>
      <c r="E5322" s="2">
        <v>138956000</v>
      </c>
      <c r="F5322" s="2">
        <v>189016000</v>
      </c>
      <c r="G5322" s="2">
        <v>189924000</v>
      </c>
      <c r="H5322" s="2">
        <v>191184000</v>
      </c>
      <c r="I5322" s="2">
        <v>195505000</v>
      </c>
      <c r="J5322" s="2">
        <v>197215000</v>
      </c>
      <c r="K5322" s="2">
        <v>196147000</v>
      </c>
      <c r="L5322" s="2">
        <v>194162000</v>
      </c>
      <c r="M5322" s="2">
        <v>192812000</v>
      </c>
      <c r="N5322" s="2">
        <v>192796000</v>
      </c>
      <c r="O5322" s="2">
        <v>193140000</v>
      </c>
      <c r="P5322" s="2">
        <v>193900000</v>
      </c>
      <c r="Q5322" s="2">
        <v>195319000</v>
      </c>
      <c r="R5322" s="2">
        <v>197395000</v>
      </c>
      <c r="S5322" s="2">
        <v>198363000</v>
      </c>
      <c r="T5322" s="2">
        <v>198947000</v>
      </c>
      <c r="U5322" s="2">
        <v>200750000</v>
      </c>
      <c r="V5322" s="2">
        <v>201488000</v>
      </c>
      <c r="W5322" s="2">
        <v>202839000</v>
      </c>
      <c r="X5322" s="2">
        <v>204839000</v>
      </c>
      <c r="Y5322" s="2">
        <v>206573000</v>
      </c>
      <c r="Z5322" s="2">
        <v>207902000</v>
      </c>
      <c r="AA5322" s="2">
        <v>209063000</v>
      </c>
      <c r="AB5322" s="2">
        <v>209976000</v>
      </c>
      <c r="AC5322" s="2">
        <v>212066000</v>
      </c>
      <c r="AD5322" s="2">
        <v>213788000</v>
      </c>
      <c r="AE5322" s="2">
        <v>215499000</v>
      </c>
      <c r="AF5322" s="2">
        <v>217373000</v>
      </c>
    </row>
    <row r="5323" spans="1:32">
      <c r="A5323" t="s">
        <v>6819</v>
      </c>
      <c r="B5323" t="s">
        <v>19</v>
      </c>
      <c r="C5323" s="2">
        <v>122523000</v>
      </c>
      <c r="D5323" s="2">
        <v>123601000</v>
      </c>
      <c r="E5323" s="2">
        <v>129271000</v>
      </c>
      <c r="F5323" s="2">
        <v>173392000</v>
      </c>
      <c r="G5323" s="2">
        <v>174190000</v>
      </c>
      <c r="H5323" s="2">
        <v>175361000</v>
      </c>
      <c r="I5323" s="2">
        <v>179314000</v>
      </c>
      <c r="J5323" s="2">
        <v>180891000</v>
      </c>
      <c r="K5323" s="2">
        <v>179931000</v>
      </c>
      <c r="L5323" s="2">
        <v>178154000</v>
      </c>
      <c r="M5323" s="2">
        <v>176965000</v>
      </c>
      <c r="N5323" s="2">
        <v>177015000</v>
      </c>
      <c r="O5323" s="2">
        <v>177385000</v>
      </c>
      <c r="P5323" s="2">
        <v>178119000</v>
      </c>
      <c r="Q5323" s="2">
        <v>179448000</v>
      </c>
      <c r="R5323" s="2">
        <v>181386000</v>
      </c>
      <c r="S5323" s="2">
        <v>182304000</v>
      </c>
      <c r="T5323" s="2">
        <v>182875000</v>
      </c>
      <c r="U5323" s="2">
        <v>184556000</v>
      </c>
      <c r="V5323" s="2">
        <v>185274000</v>
      </c>
      <c r="W5323" s="2">
        <v>186561000</v>
      </c>
      <c r="X5323" s="2">
        <v>188441000</v>
      </c>
      <c r="Y5323" s="2">
        <v>190078000</v>
      </c>
      <c r="Z5323" s="2">
        <v>191338000</v>
      </c>
      <c r="AA5323" s="2">
        <v>192440000</v>
      </c>
      <c r="AB5323" s="2">
        <v>193295000</v>
      </c>
      <c r="AC5323" s="2">
        <v>195261000</v>
      </c>
      <c r="AD5323" s="2">
        <v>196893000</v>
      </c>
      <c r="AE5323" s="2">
        <v>198507000</v>
      </c>
      <c r="AF5323" s="2">
        <v>200275000</v>
      </c>
    </row>
    <row r="5324" spans="1:32">
      <c r="A5324" t="s">
        <v>6820</v>
      </c>
      <c r="B5324" t="s">
        <v>19</v>
      </c>
      <c r="C5324" s="2">
        <v>129105000</v>
      </c>
      <c r="D5324" s="2">
        <v>132697000</v>
      </c>
      <c r="E5324" s="2">
        <v>143785000</v>
      </c>
      <c r="F5324" s="2">
        <v>317457000</v>
      </c>
      <c r="G5324" s="2">
        <v>320854000</v>
      </c>
      <c r="H5324" s="2">
        <v>322377000</v>
      </c>
      <c r="I5324" s="2">
        <v>330258000</v>
      </c>
      <c r="J5324" s="2">
        <v>332769000</v>
      </c>
      <c r="K5324" s="2">
        <v>329985000</v>
      </c>
      <c r="L5324" s="2">
        <v>324522000</v>
      </c>
      <c r="M5324" s="2">
        <v>319779000</v>
      </c>
      <c r="N5324" s="2">
        <v>316596000</v>
      </c>
      <c r="O5324" s="2">
        <v>314462000</v>
      </c>
      <c r="P5324" s="2">
        <v>313879000</v>
      </c>
      <c r="Q5324" s="2">
        <v>314940000</v>
      </c>
      <c r="R5324" s="2">
        <v>316776000</v>
      </c>
      <c r="S5324" s="2">
        <v>316926000</v>
      </c>
      <c r="T5324" s="2">
        <v>316157000</v>
      </c>
      <c r="U5324" s="2">
        <v>317882000</v>
      </c>
      <c r="V5324" s="2">
        <v>317084000</v>
      </c>
      <c r="W5324" s="2">
        <v>316955000</v>
      </c>
      <c r="X5324" s="2">
        <v>318103000</v>
      </c>
      <c r="Y5324" s="2">
        <v>318766000</v>
      </c>
      <c r="Z5324" s="2">
        <v>318993000</v>
      </c>
      <c r="AA5324" s="2">
        <v>319130000</v>
      </c>
      <c r="AB5324" s="2">
        <v>319823000</v>
      </c>
      <c r="AC5324" s="2">
        <v>320917000</v>
      </c>
      <c r="AD5324" s="2">
        <v>321258000</v>
      </c>
      <c r="AE5324" s="2">
        <v>321903000</v>
      </c>
      <c r="AF5324" s="2">
        <v>322668000</v>
      </c>
    </row>
    <row r="5325" spans="1:32">
      <c r="A5325" t="s">
        <v>6821</v>
      </c>
      <c r="B5325" t="s">
        <v>19</v>
      </c>
      <c r="C5325" s="2">
        <v>8408800</v>
      </c>
      <c r="D5325" s="2">
        <v>8575830</v>
      </c>
      <c r="E5325" s="2">
        <v>9152340</v>
      </c>
      <c r="F5325" s="2">
        <v>12255800</v>
      </c>
      <c r="G5325" s="2">
        <v>12239600</v>
      </c>
      <c r="H5325" s="2">
        <v>12250000</v>
      </c>
      <c r="I5325" s="2">
        <v>12491500</v>
      </c>
      <c r="J5325" s="2">
        <v>12581400</v>
      </c>
      <c r="K5325" s="2">
        <v>12507300</v>
      </c>
      <c r="L5325" s="2">
        <v>12375300</v>
      </c>
      <c r="M5325" s="2">
        <v>12284600</v>
      </c>
      <c r="N5325" s="2">
        <v>12279700</v>
      </c>
      <c r="O5325" s="2">
        <v>12300300</v>
      </c>
      <c r="P5325" s="2">
        <v>12348000</v>
      </c>
      <c r="Q5325" s="2">
        <v>12438100</v>
      </c>
      <c r="R5325" s="2">
        <v>12566400</v>
      </c>
      <c r="S5325" s="2">
        <v>12625000</v>
      </c>
      <c r="T5325" s="2">
        <v>12662500</v>
      </c>
      <c r="U5325" s="2">
        <v>12771000</v>
      </c>
      <c r="V5325" s="2">
        <v>12817100</v>
      </c>
      <c r="W5325" s="2">
        <v>12899300</v>
      </c>
      <c r="X5325" s="2">
        <v>13021500</v>
      </c>
      <c r="Y5325" s="2">
        <v>13123300</v>
      </c>
      <c r="Z5325" s="2">
        <v>13201300</v>
      </c>
      <c r="AA5325" s="2">
        <v>13270000</v>
      </c>
      <c r="AB5325" s="2">
        <v>13325800</v>
      </c>
      <c r="AC5325" s="2">
        <v>13451100</v>
      </c>
      <c r="AD5325" s="2">
        <v>13552200</v>
      </c>
      <c r="AE5325" s="2">
        <v>13652200</v>
      </c>
      <c r="AF5325" s="2">
        <v>13764400</v>
      </c>
    </row>
    <row r="5326" spans="1:32">
      <c r="A5326" t="s">
        <v>6822</v>
      </c>
      <c r="B5326" t="s">
        <v>19</v>
      </c>
      <c r="C5326" s="2">
        <v>54192300</v>
      </c>
      <c r="D5326" s="2">
        <v>54510900</v>
      </c>
      <c r="E5326" s="2">
        <v>56698000</v>
      </c>
      <c r="F5326" s="2">
        <v>74061300</v>
      </c>
      <c r="G5326" s="2">
        <v>74463500</v>
      </c>
      <c r="H5326" s="2">
        <v>75065800</v>
      </c>
      <c r="I5326" s="2">
        <v>76792200</v>
      </c>
      <c r="J5326" s="2">
        <v>77499200</v>
      </c>
      <c r="K5326" s="2">
        <v>77113700</v>
      </c>
      <c r="L5326" s="2">
        <v>76398200</v>
      </c>
      <c r="M5326" s="2">
        <v>75940500</v>
      </c>
      <c r="N5326" s="2">
        <v>76025300</v>
      </c>
      <c r="O5326" s="2">
        <v>76236000</v>
      </c>
      <c r="P5326" s="2">
        <v>76586100</v>
      </c>
      <c r="Q5326" s="2">
        <v>77180600</v>
      </c>
      <c r="R5326" s="2">
        <v>78047300</v>
      </c>
      <c r="S5326" s="2">
        <v>78472200</v>
      </c>
      <c r="T5326" s="2">
        <v>78748800</v>
      </c>
      <c r="U5326" s="2">
        <v>79501800</v>
      </c>
      <c r="V5326" s="2">
        <v>79848600</v>
      </c>
      <c r="W5326" s="2">
        <v>80449800</v>
      </c>
      <c r="X5326" s="2">
        <v>81303300</v>
      </c>
      <c r="Y5326" s="2">
        <v>82057800</v>
      </c>
      <c r="Z5326" s="2">
        <v>82643700</v>
      </c>
      <c r="AA5326" s="2">
        <v>83156600</v>
      </c>
      <c r="AB5326" s="2">
        <v>83541700</v>
      </c>
      <c r="AC5326" s="2">
        <v>84439400</v>
      </c>
      <c r="AD5326" s="2">
        <v>85197100</v>
      </c>
      <c r="AE5326" s="2">
        <v>85942100</v>
      </c>
      <c r="AF5326" s="2">
        <v>86753600</v>
      </c>
    </row>
    <row r="5327" spans="1:32">
      <c r="A5327" t="s">
        <v>6823</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6824</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6825</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6826</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6827</v>
      </c>
      <c r="B5331" t="s">
        <v>19</v>
      </c>
      <c r="C5331" s="2">
        <v>194442000000</v>
      </c>
      <c r="D5331" s="2">
        <v>214287000000</v>
      </c>
      <c r="E5331" s="2">
        <v>211654000000</v>
      </c>
      <c r="F5331" s="2">
        <v>211692000000</v>
      </c>
      <c r="G5331" s="2">
        <v>206003000000</v>
      </c>
      <c r="H5331" s="2">
        <v>205128000000</v>
      </c>
      <c r="I5331" s="2">
        <v>205948000000</v>
      </c>
      <c r="J5331" s="2">
        <v>207359000000</v>
      </c>
      <c r="K5331" s="2">
        <v>209061000000</v>
      </c>
      <c r="L5331" s="2">
        <v>210657000000</v>
      </c>
      <c r="M5331" s="2">
        <v>212551000000</v>
      </c>
      <c r="N5331" s="2">
        <v>216451000000</v>
      </c>
      <c r="O5331" s="2">
        <v>220157000000</v>
      </c>
      <c r="P5331" s="2">
        <v>223966000000</v>
      </c>
      <c r="Q5331" s="2">
        <v>227278000000</v>
      </c>
      <c r="R5331" s="2">
        <v>229697000000</v>
      </c>
      <c r="S5331" s="2">
        <v>232717000000</v>
      </c>
      <c r="T5331" s="2">
        <v>236735000000</v>
      </c>
      <c r="U5331" s="2">
        <v>240062000000</v>
      </c>
      <c r="V5331" s="2">
        <v>243684000000</v>
      </c>
      <c r="W5331" s="2">
        <v>247811000000</v>
      </c>
      <c r="X5331" s="2">
        <v>251343000000</v>
      </c>
      <c r="Y5331" s="2">
        <v>254376000000</v>
      </c>
      <c r="Z5331" s="2">
        <v>257010000000</v>
      </c>
      <c r="AA5331" s="2">
        <v>259739000000</v>
      </c>
      <c r="AB5331" s="2">
        <v>263055000000</v>
      </c>
      <c r="AC5331" s="2">
        <v>266689000000</v>
      </c>
      <c r="AD5331" s="2">
        <v>270221000000</v>
      </c>
      <c r="AE5331" s="2">
        <v>273751000000</v>
      </c>
      <c r="AF5331" s="2">
        <v>277685000000</v>
      </c>
    </row>
    <row r="5332" spans="1:32">
      <c r="A5332" t="s">
        <v>6828</v>
      </c>
      <c r="B5332" t="s">
        <v>19</v>
      </c>
      <c r="C5332" s="2">
        <v>140662000000</v>
      </c>
      <c r="D5332" s="2">
        <v>154152000000</v>
      </c>
      <c r="E5332" s="2">
        <v>151644000000</v>
      </c>
      <c r="F5332" s="2">
        <v>154855000000</v>
      </c>
      <c r="G5332" s="2">
        <v>151020000000</v>
      </c>
      <c r="H5332" s="2">
        <v>150487000000</v>
      </c>
      <c r="I5332" s="2">
        <v>151073000000</v>
      </c>
      <c r="J5332" s="2">
        <v>152029000000</v>
      </c>
      <c r="K5332" s="2">
        <v>153257000000</v>
      </c>
      <c r="L5332" s="2">
        <v>154347000000</v>
      </c>
      <c r="M5332" s="2">
        <v>155529000000</v>
      </c>
      <c r="N5332" s="2">
        <v>158154000000</v>
      </c>
      <c r="O5332" s="2">
        <v>160719000000</v>
      </c>
      <c r="P5332" s="2">
        <v>163300000000</v>
      </c>
      <c r="Q5332" s="2">
        <v>165600000000</v>
      </c>
      <c r="R5332" s="2">
        <v>167330000000</v>
      </c>
      <c r="S5332" s="2">
        <v>169472000000</v>
      </c>
      <c r="T5332" s="2">
        <v>172314000000</v>
      </c>
      <c r="U5332" s="2">
        <v>174698000000</v>
      </c>
      <c r="V5332" s="2">
        <v>177267000000</v>
      </c>
      <c r="W5332" s="2">
        <v>180166000000</v>
      </c>
      <c r="X5332" s="2">
        <v>182691000000</v>
      </c>
      <c r="Y5332" s="2">
        <v>184922000000</v>
      </c>
      <c r="Z5332" s="2">
        <v>186957000000</v>
      </c>
      <c r="AA5332" s="2">
        <v>188962000000</v>
      </c>
      <c r="AB5332" s="2">
        <v>191298000000</v>
      </c>
      <c r="AC5332" s="2">
        <v>193837000000</v>
      </c>
      <c r="AD5332" s="2">
        <v>196464000000</v>
      </c>
      <c r="AE5332" s="2">
        <v>198967000000</v>
      </c>
      <c r="AF5332" s="2">
        <v>201815000000</v>
      </c>
    </row>
    <row r="5333" spans="1:32">
      <c r="A5333" t="s">
        <v>6829</v>
      </c>
      <c r="B5333" t="s">
        <v>19</v>
      </c>
      <c r="C5333" s="2">
        <v>150723000000</v>
      </c>
      <c r="D5333" s="2">
        <v>164674000000</v>
      </c>
      <c r="E5333" s="2">
        <v>161702000000</v>
      </c>
      <c r="F5333" s="2">
        <v>164080000000</v>
      </c>
      <c r="G5333" s="2">
        <v>160266000000</v>
      </c>
      <c r="H5333" s="2">
        <v>159889000000</v>
      </c>
      <c r="I5333" s="2">
        <v>160577000000</v>
      </c>
      <c r="J5333" s="2">
        <v>161689000000</v>
      </c>
      <c r="K5333" s="2">
        <v>162924000000</v>
      </c>
      <c r="L5333" s="2">
        <v>164001000000</v>
      </c>
      <c r="M5333" s="2">
        <v>165163000000</v>
      </c>
      <c r="N5333" s="2">
        <v>167883000000</v>
      </c>
      <c r="O5333" s="2">
        <v>170457000000</v>
      </c>
      <c r="P5333" s="2">
        <v>173158000000</v>
      </c>
      <c r="Q5333" s="2">
        <v>175588000000</v>
      </c>
      <c r="R5333" s="2">
        <v>177371000000</v>
      </c>
      <c r="S5333" s="2">
        <v>179671000000</v>
      </c>
      <c r="T5333" s="2">
        <v>182561000000</v>
      </c>
      <c r="U5333" s="2">
        <v>185031000000</v>
      </c>
      <c r="V5333" s="2">
        <v>187756000000</v>
      </c>
      <c r="W5333" s="2">
        <v>190829000000</v>
      </c>
      <c r="X5333" s="2">
        <v>193548000000</v>
      </c>
      <c r="Y5333" s="2">
        <v>195880000000</v>
      </c>
      <c r="Z5333" s="2">
        <v>198016000000</v>
      </c>
      <c r="AA5333" s="2">
        <v>200103000000</v>
      </c>
      <c r="AB5333" s="2">
        <v>202577000000</v>
      </c>
      <c r="AC5333" s="2">
        <v>205316000000</v>
      </c>
      <c r="AD5333" s="2">
        <v>208139000000</v>
      </c>
      <c r="AE5333" s="2">
        <v>210728000000</v>
      </c>
      <c r="AF5333" s="2">
        <v>213774000000</v>
      </c>
    </row>
    <row r="5334" spans="1:32">
      <c r="A5334" t="s">
        <v>6830</v>
      </c>
      <c r="B5334" t="s">
        <v>19</v>
      </c>
      <c r="C5334" s="2">
        <v>119389000000</v>
      </c>
      <c r="D5334" s="2">
        <v>131520000000</v>
      </c>
      <c r="E5334" s="2">
        <v>129955000000</v>
      </c>
      <c r="F5334" s="2">
        <v>130133000000</v>
      </c>
      <c r="G5334" s="2">
        <v>126627000000</v>
      </c>
      <c r="H5334" s="2">
        <v>126135000000</v>
      </c>
      <c r="I5334" s="2">
        <v>126651000000</v>
      </c>
      <c r="J5334" s="2">
        <v>127467000000</v>
      </c>
      <c r="K5334" s="2">
        <v>128582000000</v>
      </c>
      <c r="L5334" s="2">
        <v>129592000000</v>
      </c>
      <c r="M5334" s="2">
        <v>130801000000</v>
      </c>
      <c r="N5334" s="2">
        <v>133116000000</v>
      </c>
      <c r="O5334" s="2">
        <v>135436000000</v>
      </c>
      <c r="P5334" s="2">
        <v>137756000000</v>
      </c>
      <c r="Q5334" s="2">
        <v>139779000000</v>
      </c>
      <c r="R5334" s="2">
        <v>141302000000</v>
      </c>
      <c r="S5334" s="2">
        <v>143127000000</v>
      </c>
      <c r="T5334" s="2">
        <v>145655000000</v>
      </c>
      <c r="U5334" s="2">
        <v>147684000000</v>
      </c>
      <c r="V5334" s="2">
        <v>149916000000</v>
      </c>
      <c r="W5334" s="2">
        <v>152451000000</v>
      </c>
      <c r="X5334" s="2">
        <v>154589000000</v>
      </c>
      <c r="Y5334" s="2">
        <v>156527000000</v>
      </c>
      <c r="Z5334" s="2">
        <v>158165000000</v>
      </c>
      <c r="AA5334" s="2">
        <v>159801000000</v>
      </c>
      <c r="AB5334" s="2">
        <v>161832000000</v>
      </c>
      <c r="AC5334" s="2">
        <v>164073000000</v>
      </c>
      <c r="AD5334" s="2">
        <v>166311000000</v>
      </c>
      <c r="AE5334" s="2">
        <v>168446000000</v>
      </c>
      <c r="AF5334" s="2">
        <v>170890000000</v>
      </c>
    </row>
    <row r="5335" spans="1:32">
      <c r="A5335" t="s">
        <v>6831</v>
      </c>
      <c r="B5335" t="s">
        <v>19</v>
      </c>
      <c r="C5335" s="2">
        <v>71638300000</v>
      </c>
      <c r="D5335" s="2">
        <v>78871500000</v>
      </c>
      <c r="E5335" s="2">
        <v>77943600000</v>
      </c>
      <c r="F5335" s="2">
        <v>78183600000</v>
      </c>
      <c r="G5335" s="2">
        <v>76086600000</v>
      </c>
      <c r="H5335" s="2">
        <v>75780400000</v>
      </c>
      <c r="I5335" s="2">
        <v>76060700000</v>
      </c>
      <c r="J5335" s="2">
        <v>76580700000</v>
      </c>
      <c r="K5335" s="2">
        <v>77240200000</v>
      </c>
      <c r="L5335" s="2">
        <v>77825700000</v>
      </c>
      <c r="M5335" s="2">
        <v>78530700000</v>
      </c>
      <c r="N5335" s="2">
        <v>79951100000</v>
      </c>
      <c r="O5335" s="2">
        <v>81315400000</v>
      </c>
      <c r="P5335" s="2">
        <v>82730500000</v>
      </c>
      <c r="Q5335" s="2">
        <v>83947600000</v>
      </c>
      <c r="R5335" s="2">
        <v>84845800000</v>
      </c>
      <c r="S5335" s="2">
        <v>85965700000</v>
      </c>
      <c r="T5335" s="2">
        <v>87427100000</v>
      </c>
      <c r="U5335" s="2">
        <v>88670400000</v>
      </c>
      <c r="V5335" s="2">
        <v>90015300000</v>
      </c>
      <c r="W5335" s="2">
        <v>91543100000</v>
      </c>
      <c r="X5335" s="2">
        <v>92843000000</v>
      </c>
      <c r="Y5335" s="2">
        <v>93962900000</v>
      </c>
      <c r="Z5335" s="2">
        <v>94963500000</v>
      </c>
      <c r="AA5335" s="2">
        <v>95961900000</v>
      </c>
      <c r="AB5335" s="2">
        <v>97206100000</v>
      </c>
      <c r="AC5335" s="2">
        <v>98518100000</v>
      </c>
      <c r="AD5335" s="2">
        <v>99858900000</v>
      </c>
      <c r="AE5335" s="2">
        <v>101157000000</v>
      </c>
      <c r="AF5335" s="2">
        <v>102621000000</v>
      </c>
    </row>
    <row r="5336" spans="1:32">
      <c r="A5336" t="s">
        <v>6832</v>
      </c>
      <c r="B5336" t="s">
        <v>19</v>
      </c>
      <c r="C5336" s="2">
        <v>115333000000</v>
      </c>
      <c r="D5336" s="2">
        <v>126930000000</v>
      </c>
      <c r="E5336" s="2">
        <v>125217000000</v>
      </c>
      <c r="F5336" s="2">
        <v>126356000000</v>
      </c>
      <c r="G5336" s="2">
        <v>123020000000</v>
      </c>
      <c r="H5336" s="2">
        <v>122514000000</v>
      </c>
      <c r="I5336" s="2">
        <v>122943000000</v>
      </c>
      <c r="J5336" s="2">
        <v>123883000000</v>
      </c>
      <c r="K5336" s="2">
        <v>124932000000</v>
      </c>
      <c r="L5336" s="2">
        <v>125871000000</v>
      </c>
      <c r="M5336" s="2">
        <v>127004000000</v>
      </c>
      <c r="N5336" s="2">
        <v>129250000000</v>
      </c>
      <c r="O5336" s="2">
        <v>131502000000</v>
      </c>
      <c r="P5336" s="2">
        <v>133750000000</v>
      </c>
      <c r="Q5336" s="2">
        <v>135699000000</v>
      </c>
      <c r="R5336" s="2">
        <v>137141000000</v>
      </c>
      <c r="S5336" s="2">
        <v>138990000000</v>
      </c>
      <c r="T5336" s="2">
        <v>141346000000</v>
      </c>
      <c r="U5336" s="2">
        <v>143297000000</v>
      </c>
      <c r="V5336" s="2">
        <v>145462000000</v>
      </c>
      <c r="W5336" s="2">
        <v>147932000000</v>
      </c>
      <c r="X5336" s="2">
        <v>150004000000</v>
      </c>
      <c r="Y5336" s="2">
        <v>151773000000</v>
      </c>
      <c r="Z5336" s="2">
        <v>153342000000</v>
      </c>
      <c r="AA5336" s="2">
        <v>155009000000</v>
      </c>
      <c r="AB5336" s="2">
        <v>156972000000</v>
      </c>
      <c r="AC5336" s="2">
        <v>159146000000</v>
      </c>
      <c r="AD5336" s="2">
        <v>161213000000</v>
      </c>
      <c r="AE5336" s="2">
        <v>163272000000</v>
      </c>
      <c r="AF5336" s="2">
        <v>165651000000</v>
      </c>
    </row>
    <row r="5337" spans="1:32">
      <c r="A5337" t="s">
        <v>6833</v>
      </c>
      <c r="B5337" t="s">
        <v>19</v>
      </c>
      <c r="C5337" s="2">
        <v>1260770000</v>
      </c>
      <c r="D5337" s="2">
        <v>1384420000</v>
      </c>
      <c r="E5337" s="2">
        <v>1369270000</v>
      </c>
      <c r="F5337" s="2">
        <v>1391030000</v>
      </c>
      <c r="G5337" s="2">
        <v>1354870000</v>
      </c>
      <c r="H5337" s="2">
        <v>1349170000</v>
      </c>
      <c r="I5337" s="2">
        <v>1353130000</v>
      </c>
      <c r="J5337" s="2">
        <v>1362250000</v>
      </c>
      <c r="K5337" s="2">
        <v>1373620000</v>
      </c>
      <c r="L5337" s="2">
        <v>1383800000</v>
      </c>
      <c r="M5337" s="2">
        <v>1394960000</v>
      </c>
      <c r="N5337" s="2">
        <v>1419430000</v>
      </c>
      <c r="O5337" s="2">
        <v>1443170000</v>
      </c>
      <c r="P5337" s="2">
        <v>1467930000</v>
      </c>
      <c r="Q5337" s="2">
        <v>1488800000</v>
      </c>
      <c r="R5337" s="2">
        <v>1504680000</v>
      </c>
      <c r="S5337" s="2">
        <v>1523670000</v>
      </c>
      <c r="T5337" s="2">
        <v>1549790000</v>
      </c>
      <c r="U5337" s="2">
        <v>1570910000</v>
      </c>
      <c r="V5337" s="2">
        <v>1594220000</v>
      </c>
      <c r="W5337" s="2">
        <v>1621660000</v>
      </c>
      <c r="X5337" s="2">
        <v>1644170000</v>
      </c>
      <c r="Y5337" s="2">
        <v>1664630000</v>
      </c>
      <c r="Z5337" s="2">
        <v>1682160000</v>
      </c>
      <c r="AA5337" s="2">
        <v>1699560000</v>
      </c>
      <c r="AB5337" s="2">
        <v>1721690000</v>
      </c>
      <c r="AC5337" s="2">
        <v>1745270000</v>
      </c>
      <c r="AD5337" s="2">
        <v>1768770000</v>
      </c>
      <c r="AE5337" s="2">
        <v>1791100000</v>
      </c>
      <c r="AF5337" s="2">
        <v>1816800000</v>
      </c>
    </row>
    <row r="5338" spans="1:32">
      <c r="A5338" t="s">
        <v>6834</v>
      </c>
      <c r="B5338" t="s">
        <v>19</v>
      </c>
      <c r="C5338" s="2">
        <v>8493190000</v>
      </c>
      <c r="D5338" s="2">
        <v>9321970000</v>
      </c>
      <c r="E5338" s="2">
        <v>9203570000</v>
      </c>
      <c r="F5338" s="2">
        <v>9321840000</v>
      </c>
      <c r="G5338" s="2">
        <v>9082680000</v>
      </c>
      <c r="H5338" s="2">
        <v>9048710000</v>
      </c>
      <c r="I5338" s="2">
        <v>9082630000</v>
      </c>
      <c r="J5338" s="2">
        <v>9145030000</v>
      </c>
      <c r="K5338" s="2">
        <v>9220800000</v>
      </c>
      <c r="L5338" s="2">
        <v>9289050000</v>
      </c>
      <c r="M5338" s="2">
        <v>9369130000</v>
      </c>
      <c r="N5338" s="2">
        <v>9532210000</v>
      </c>
      <c r="O5338" s="2">
        <v>9690860000</v>
      </c>
      <c r="P5338" s="2">
        <v>9854990000</v>
      </c>
      <c r="Q5338" s="2">
        <v>9997930000</v>
      </c>
      <c r="R5338" s="2">
        <v>10105600000</v>
      </c>
      <c r="S5338" s="2">
        <v>10236900000</v>
      </c>
      <c r="T5338" s="2">
        <v>10408500000</v>
      </c>
      <c r="U5338" s="2">
        <v>10556300000</v>
      </c>
      <c r="V5338" s="2">
        <v>10711200000</v>
      </c>
      <c r="W5338" s="2">
        <v>10891300000</v>
      </c>
      <c r="X5338" s="2">
        <v>11052300000</v>
      </c>
      <c r="Y5338" s="2">
        <v>11183500000</v>
      </c>
      <c r="Z5338" s="2">
        <v>11304900000</v>
      </c>
      <c r="AA5338" s="2">
        <v>11425300000</v>
      </c>
      <c r="AB5338" s="2">
        <v>11573800000</v>
      </c>
      <c r="AC5338" s="2">
        <v>11735600000</v>
      </c>
      <c r="AD5338" s="2">
        <v>11897000000</v>
      </c>
      <c r="AE5338" s="2">
        <v>12047400000</v>
      </c>
      <c r="AF5338" s="2">
        <v>12220000000</v>
      </c>
    </row>
    <row r="5339" spans="1:32">
      <c r="A5339" t="s">
        <v>6835</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6836</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6837</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6838</v>
      </c>
      <c r="B5342" t="s">
        <v>19</v>
      </c>
      <c r="C5342" s="2">
        <v>56559900000000</v>
      </c>
      <c r="D5342" s="2">
        <v>48956400000000</v>
      </c>
      <c r="E5342" s="2">
        <v>44656100000000</v>
      </c>
      <c r="F5342" s="2">
        <v>41145200000000</v>
      </c>
      <c r="G5342" s="2">
        <v>39228900000000</v>
      </c>
      <c r="H5342" s="2">
        <v>37536500000000</v>
      </c>
      <c r="I5342" s="2">
        <v>35280400000000</v>
      </c>
      <c r="J5342" s="2">
        <v>33122100000000</v>
      </c>
      <c r="K5342" s="2">
        <v>32972700000000</v>
      </c>
      <c r="L5342" s="2">
        <v>32828200000000</v>
      </c>
      <c r="M5342" s="2">
        <v>32848500000000</v>
      </c>
      <c r="N5342" s="2">
        <v>33087200000000</v>
      </c>
      <c r="O5342" s="2">
        <v>33531300000000</v>
      </c>
      <c r="P5342" s="2">
        <v>33777400000000</v>
      </c>
      <c r="Q5342" s="2">
        <v>33932100000000</v>
      </c>
      <c r="R5342" s="2">
        <v>33971900000000</v>
      </c>
      <c r="S5342" s="2">
        <v>33926400000000</v>
      </c>
      <c r="T5342" s="2">
        <v>34195100000000</v>
      </c>
      <c r="U5342" s="2">
        <v>34151900000000</v>
      </c>
      <c r="V5342" s="2">
        <v>34640400000000</v>
      </c>
      <c r="W5342" s="2">
        <v>34998200000000</v>
      </c>
      <c r="X5342" s="2">
        <v>35319000000000</v>
      </c>
      <c r="Y5342" s="2">
        <v>35480500000000</v>
      </c>
      <c r="Z5342" s="2">
        <v>35710900000000</v>
      </c>
      <c r="AA5342" s="2">
        <v>35945500000000</v>
      </c>
      <c r="AB5342" s="2">
        <v>36233100000000</v>
      </c>
      <c r="AC5342" s="2">
        <v>36644500000000</v>
      </c>
      <c r="AD5342" s="2">
        <v>37040600000000</v>
      </c>
      <c r="AE5342" s="2">
        <v>37183700000000</v>
      </c>
      <c r="AF5342" s="2">
        <v>37455700000000</v>
      </c>
    </row>
    <row r="5343" spans="1:32">
      <c r="A5343" t="s">
        <v>6839</v>
      </c>
      <c r="B5343" t="s">
        <v>19</v>
      </c>
      <c r="C5343" s="2">
        <v>195208000000</v>
      </c>
      <c r="D5343" s="2">
        <v>194387000000</v>
      </c>
      <c r="E5343" s="2">
        <v>193890000000</v>
      </c>
      <c r="F5343" s="2">
        <v>256642000000</v>
      </c>
      <c r="G5343" s="2">
        <v>197639000000</v>
      </c>
      <c r="H5343" s="2">
        <v>189556000000</v>
      </c>
      <c r="I5343" s="2">
        <v>190411000000</v>
      </c>
      <c r="J5343" s="2">
        <v>193277000000</v>
      </c>
      <c r="K5343" s="2">
        <v>194660000000</v>
      </c>
      <c r="L5343" s="2">
        <v>196744000000</v>
      </c>
      <c r="M5343" s="2">
        <v>197546000000</v>
      </c>
      <c r="N5343" s="2">
        <v>197373000000</v>
      </c>
      <c r="O5343" s="2">
        <v>195222000000</v>
      </c>
      <c r="P5343" s="2">
        <v>193748000000</v>
      </c>
      <c r="Q5343" s="2">
        <v>194264000000</v>
      </c>
      <c r="R5343" s="2">
        <v>195568000000</v>
      </c>
      <c r="S5343" s="2">
        <v>196063000000</v>
      </c>
      <c r="T5343" s="2">
        <v>195492000000</v>
      </c>
      <c r="U5343" s="2">
        <v>196186000000</v>
      </c>
      <c r="V5343" s="2">
        <v>198239000000</v>
      </c>
      <c r="W5343" s="2">
        <v>198377000000</v>
      </c>
      <c r="X5343" s="2">
        <v>200011000000</v>
      </c>
      <c r="Y5343" s="2">
        <v>201727000000</v>
      </c>
      <c r="Z5343" s="2">
        <v>203351000000</v>
      </c>
      <c r="AA5343" s="2">
        <v>204876000000</v>
      </c>
      <c r="AB5343" s="2">
        <v>206307000000</v>
      </c>
      <c r="AC5343" s="2">
        <v>206551000000</v>
      </c>
      <c r="AD5343" s="2">
        <v>207193000000</v>
      </c>
      <c r="AE5343" s="2">
        <v>207908000000</v>
      </c>
      <c r="AF5343" s="2">
        <v>210236000000</v>
      </c>
    </row>
    <row r="5344" spans="1:32">
      <c r="A5344" t="s">
        <v>6840</v>
      </c>
      <c r="B5344" t="s">
        <v>19</v>
      </c>
      <c r="C5344" s="2">
        <v>37874300000</v>
      </c>
      <c r="D5344" s="2">
        <v>33299500000</v>
      </c>
      <c r="E5344" s="2">
        <v>30531600000</v>
      </c>
      <c r="F5344" s="2">
        <v>30049300000</v>
      </c>
      <c r="G5344" s="2">
        <v>27556200000</v>
      </c>
      <c r="H5344" s="2">
        <v>26349600000</v>
      </c>
      <c r="I5344" s="2">
        <v>25010200000</v>
      </c>
      <c r="J5344" s="2">
        <v>23779700000</v>
      </c>
      <c r="K5344" s="2">
        <v>23716900000</v>
      </c>
      <c r="L5344" s="2">
        <v>23674500000</v>
      </c>
      <c r="M5344" s="2">
        <v>23707300000</v>
      </c>
      <c r="N5344" s="2">
        <v>23853300000</v>
      </c>
      <c r="O5344" s="2">
        <v>24072700000</v>
      </c>
      <c r="P5344" s="2">
        <v>24185500000</v>
      </c>
      <c r="Q5344" s="2">
        <v>24284900000</v>
      </c>
      <c r="R5344" s="2">
        <v>24337300000</v>
      </c>
      <c r="S5344" s="2">
        <v>24323700000</v>
      </c>
      <c r="T5344" s="2">
        <v>24469400000</v>
      </c>
      <c r="U5344" s="2">
        <v>24454400000</v>
      </c>
      <c r="V5344" s="2">
        <v>24795100000</v>
      </c>
      <c r="W5344" s="2">
        <v>25007800000</v>
      </c>
      <c r="X5344" s="2">
        <v>25233200000</v>
      </c>
      <c r="Y5344" s="2">
        <v>25363800000</v>
      </c>
      <c r="Z5344" s="2">
        <v>25534900000</v>
      </c>
      <c r="AA5344" s="2">
        <v>25709200000</v>
      </c>
      <c r="AB5344" s="2">
        <v>25912500000</v>
      </c>
      <c r="AC5344" s="2">
        <v>26163400000</v>
      </c>
      <c r="AD5344" s="2">
        <v>26414600000</v>
      </c>
      <c r="AE5344" s="2">
        <v>26510400000</v>
      </c>
      <c r="AF5344" s="2">
        <v>26721100000</v>
      </c>
    </row>
    <row r="5345" spans="1:32">
      <c r="A5345" t="s">
        <v>6841</v>
      </c>
      <c r="B5345" t="s">
        <v>19</v>
      </c>
      <c r="C5345" s="2">
        <v>58070000000</v>
      </c>
      <c r="D5345" s="2">
        <v>50416500000</v>
      </c>
      <c r="E5345" s="2">
        <v>45786000000</v>
      </c>
      <c r="F5345" s="2">
        <v>43214400000</v>
      </c>
      <c r="G5345" s="2">
        <v>40688700000</v>
      </c>
      <c r="H5345" s="2">
        <v>38893600000</v>
      </c>
      <c r="I5345" s="2">
        <v>36620700000</v>
      </c>
      <c r="J5345" s="2">
        <v>34474600000</v>
      </c>
      <c r="K5345" s="2">
        <v>34329400000</v>
      </c>
      <c r="L5345" s="2">
        <v>34202800000</v>
      </c>
      <c r="M5345" s="2">
        <v>34233200000</v>
      </c>
      <c r="N5345" s="2">
        <v>34482200000</v>
      </c>
      <c r="O5345" s="2">
        <v>34911200000</v>
      </c>
      <c r="P5345" s="2">
        <v>35141900000</v>
      </c>
      <c r="Q5345" s="2">
        <v>35295400000</v>
      </c>
      <c r="R5345" s="2">
        <v>35346800000</v>
      </c>
      <c r="S5345" s="2">
        <v>35310100000</v>
      </c>
      <c r="T5345" s="2">
        <v>35570100000</v>
      </c>
      <c r="U5345" s="2">
        <v>35524700000</v>
      </c>
      <c r="V5345" s="2">
        <v>36038100000</v>
      </c>
      <c r="W5345" s="2">
        <v>36391600000</v>
      </c>
      <c r="X5345" s="2">
        <v>36724700000</v>
      </c>
      <c r="Y5345" s="2">
        <v>36896600000</v>
      </c>
      <c r="Z5345" s="2">
        <v>37137900000</v>
      </c>
      <c r="AA5345" s="2">
        <v>37385600000</v>
      </c>
      <c r="AB5345" s="2">
        <v>37688000000</v>
      </c>
      <c r="AC5345" s="2">
        <v>38102200000</v>
      </c>
      <c r="AD5345" s="2">
        <v>38503400000</v>
      </c>
      <c r="AE5345" s="2">
        <v>38645000000</v>
      </c>
      <c r="AF5345" s="2">
        <v>38936000000</v>
      </c>
    </row>
    <row r="5346" spans="1:32">
      <c r="A5346" t="s">
        <v>6842</v>
      </c>
      <c r="B5346" t="s">
        <v>19</v>
      </c>
      <c r="C5346" s="2">
        <v>38647000000</v>
      </c>
      <c r="D5346" s="2">
        <v>38340000000</v>
      </c>
      <c r="E5346" s="2">
        <v>38154300000</v>
      </c>
      <c r="F5346" s="2">
        <v>50153900000</v>
      </c>
      <c r="G5346" s="2">
        <v>38768000000</v>
      </c>
      <c r="H5346" s="2">
        <v>37169500000</v>
      </c>
      <c r="I5346" s="2">
        <v>37297800000</v>
      </c>
      <c r="J5346" s="2">
        <v>37810400000</v>
      </c>
      <c r="K5346" s="2">
        <v>38074000000</v>
      </c>
      <c r="L5346" s="2">
        <v>38458000000</v>
      </c>
      <c r="M5346" s="2">
        <v>38628800000</v>
      </c>
      <c r="N5346" s="2">
        <v>38598900000</v>
      </c>
      <c r="O5346" s="2">
        <v>38187100000</v>
      </c>
      <c r="P5346" s="2">
        <v>37917000000</v>
      </c>
      <c r="Q5346" s="2">
        <v>38003000000</v>
      </c>
      <c r="R5346" s="2">
        <v>38254500000</v>
      </c>
      <c r="S5346" s="2">
        <v>38352800000</v>
      </c>
      <c r="T5346" s="2">
        <v>38243500000</v>
      </c>
      <c r="U5346" s="2">
        <v>38381300000</v>
      </c>
      <c r="V5346" s="2">
        <v>38801000000</v>
      </c>
      <c r="W5346" s="2">
        <v>38825200000</v>
      </c>
      <c r="X5346" s="2">
        <v>39147800000</v>
      </c>
      <c r="Y5346" s="2">
        <v>39464000000</v>
      </c>
      <c r="Z5346" s="2">
        <v>39783000000</v>
      </c>
      <c r="AA5346" s="2">
        <v>40102200000</v>
      </c>
      <c r="AB5346" s="2">
        <v>40373800000</v>
      </c>
      <c r="AC5346" s="2">
        <v>40430300000</v>
      </c>
      <c r="AD5346" s="2">
        <v>40566100000</v>
      </c>
      <c r="AE5346" s="2">
        <v>40701500000</v>
      </c>
      <c r="AF5346" s="2">
        <v>41142200000</v>
      </c>
    </row>
    <row r="5347" spans="1:32">
      <c r="A5347" t="s">
        <v>6843</v>
      </c>
      <c r="B5347" t="s">
        <v>19</v>
      </c>
      <c r="C5347" s="2">
        <v>15391600000</v>
      </c>
      <c r="D5347" s="2">
        <v>15103200000</v>
      </c>
      <c r="E5347" s="2">
        <v>14928600000</v>
      </c>
      <c r="F5347" s="2">
        <v>19236100000</v>
      </c>
      <c r="G5347" s="2">
        <v>15034800000</v>
      </c>
      <c r="H5347" s="2">
        <v>14410400000</v>
      </c>
      <c r="I5347" s="2">
        <v>14404200000</v>
      </c>
      <c r="J5347" s="2">
        <v>14542100000</v>
      </c>
      <c r="K5347" s="2">
        <v>14636100000</v>
      </c>
      <c r="L5347" s="2">
        <v>14770400000</v>
      </c>
      <c r="M5347" s="2">
        <v>14831200000</v>
      </c>
      <c r="N5347" s="2">
        <v>14830700000</v>
      </c>
      <c r="O5347" s="2">
        <v>14687800000</v>
      </c>
      <c r="P5347" s="2">
        <v>14597100000</v>
      </c>
      <c r="Q5347" s="2">
        <v>14632700000</v>
      </c>
      <c r="R5347" s="2">
        <v>14724100000</v>
      </c>
      <c r="S5347" s="2">
        <v>14762500000</v>
      </c>
      <c r="T5347" s="2">
        <v>14722600000</v>
      </c>
      <c r="U5347" s="2">
        <v>14780500000</v>
      </c>
      <c r="V5347" s="2">
        <v>14939100000</v>
      </c>
      <c r="W5347" s="2">
        <v>14962300000</v>
      </c>
      <c r="X5347" s="2">
        <v>15084200000</v>
      </c>
      <c r="Y5347" s="2">
        <v>15200100000</v>
      </c>
      <c r="Z5347" s="2">
        <v>15328500000</v>
      </c>
      <c r="AA5347" s="2">
        <v>15447200000</v>
      </c>
      <c r="AB5347" s="2">
        <v>15548000000</v>
      </c>
      <c r="AC5347" s="2">
        <v>15583500000</v>
      </c>
      <c r="AD5347" s="2">
        <v>15638400000</v>
      </c>
      <c r="AE5347" s="2">
        <v>15693500000</v>
      </c>
      <c r="AF5347" s="2">
        <v>15863500000</v>
      </c>
    </row>
    <row r="5348" spans="1:32">
      <c r="A5348" t="s">
        <v>6844</v>
      </c>
      <c r="B5348" t="s">
        <v>19</v>
      </c>
      <c r="C5348" s="2">
        <v>1954910000</v>
      </c>
      <c r="D5348" s="2">
        <v>1776790000</v>
      </c>
      <c r="E5348" s="2">
        <v>1669020000</v>
      </c>
      <c r="F5348" s="2">
        <v>1810320000</v>
      </c>
      <c r="G5348" s="2">
        <v>1564120000</v>
      </c>
      <c r="H5348" s="2">
        <v>1496840000</v>
      </c>
      <c r="I5348" s="2">
        <v>1447640000</v>
      </c>
      <c r="J5348" s="2">
        <v>1407630000</v>
      </c>
      <c r="K5348" s="2">
        <v>1408700000</v>
      </c>
      <c r="L5348" s="2">
        <v>1412320000</v>
      </c>
      <c r="M5348" s="2">
        <v>1415710000</v>
      </c>
      <c r="N5348" s="2">
        <v>1420960000</v>
      </c>
      <c r="O5348" s="2">
        <v>1423720000</v>
      </c>
      <c r="P5348" s="2">
        <v>1424440000</v>
      </c>
      <c r="Q5348" s="2">
        <v>1429420000</v>
      </c>
      <c r="R5348" s="2">
        <v>1434690000</v>
      </c>
      <c r="S5348" s="2">
        <v>1435590000</v>
      </c>
      <c r="T5348" s="2">
        <v>1439610000</v>
      </c>
      <c r="U5348" s="2">
        <v>1440870000</v>
      </c>
      <c r="V5348" s="2">
        <v>1459400000</v>
      </c>
      <c r="W5348" s="2">
        <v>1467910000</v>
      </c>
      <c r="X5348" s="2">
        <v>1480740000</v>
      </c>
      <c r="Y5348" s="2">
        <v>1489940000</v>
      </c>
      <c r="Z5348" s="2">
        <v>1500660000</v>
      </c>
      <c r="AA5348" s="2">
        <v>1511410000</v>
      </c>
      <c r="AB5348" s="2">
        <v>1522820000</v>
      </c>
      <c r="AC5348" s="2">
        <v>1533190000</v>
      </c>
      <c r="AD5348" s="2">
        <v>1544490000</v>
      </c>
      <c r="AE5348" s="2">
        <v>1550000000</v>
      </c>
      <c r="AF5348" s="2">
        <v>1563810000</v>
      </c>
    </row>
    <row r="5349" spans="1:32">
      <c r="A5349" t="s">
        <v>6845</v>
      </c>
      <c r="B5349" t="s">
        <v>19</v>
      </c>
      <c r="C5349" s="2">
        <v>270174000</v>
      </c>
      <c r="D5349" s="2">
        <v>252118000</v>
      </c>
      <c r="E5349" s="2">
        <v>241194000</v>
      </c>
      <c r="F5349" s="2">
        <v>279521000</v>
      </c>
      <c r="G5349" s="2">
        <v>232160000</v>
      </c>
      <c r="H5349" s="2">
        <v>222328000</v>
      </c>
      <c r="I5349" s="2">
        <v>217835000</v>
      </c>
      <c r="J5349" s="2">
        <v>214895000</v>
      </c>
      <c r="K5349" s="2">
        <v>215517000</v>
      </c>
      <c r="L5349" s="2">
        <v>216664000</v>
      </c>
      <c r="M5349" s="2">
        <v>217414000</v>
      </c>
      <c r="N5349" s="2">
        <v>217806000</v>
      </c>
      <c r="O5349" s="2">
        <v>217277000</v>
      </c>
      <c r="P5349" s="2">
        <v>216757000</v>
      </c>
      <c r="Q5349" s="2">
        <v>217410000</v>
      </c>
      <c r="R5349" s="2">
        <v>218498000</v>
      </c>
      <c r="S5349" s="2">
        <v>218797000</v>
      </c>
      <c r="T5349" s="2">
        <v>218927000</v>
      </c>
      <c r="U5349" s="2">
        <v>219301000</v>
      </c>
      <c r="V5349" s="2">
        <v>221960000</v>
      </c>
      <c r="W5349" s="2">
        <v>222892000</v>
      </c>
      <c r="X5349" s="2">
        <v>224835000</v>
      </c>
      <c r="Y5349" s="2">
        <v>226401000</v>
      </c>
      <c r="Z5349" s="2">
        <v>228030000</v>
      </c>
      <c r="AA5349" s="2">
        <v>229772000</v>
      </c>
      <c r="AB5349" s="2">
        <v>231452000</v>
      </c>
      <c r="AC5349" s="2">
        <v>232522000</v>
      </c>
      <c r="AD5349" s="2">
        <v>233955000</v>
      </c>
      <c r="AE5349" s="2">
        <v>234770000</v>
      </c>
      <c r="AF5349" s="2">
        <v>237000000</v>
      </c>
    </row>
    <row r="5350" spans="1:32">
      <c r="A5350" t="s">
        <v>6846</v>
      </c>
      <c r="B5350" t="s">
        <v>19</v>
      </c>
      <c r="C5350" s="2">
        <v>2053080000</v>
      </c>
      <c r="D5350" s="2">
        <v>1921240000</v>
      </c>
      <c r="E5350" s="2">
        <v>1841480000</v>
      </c>
      <c r="F5350" s="2">
        <v>2148450000</v>
      </c>
      <c r="G5350" s="2">
        <v>1777880000</v>
      </c>
      <c r="H5350" s="2">
        <v>1702440000</v>
      </c>
      <c r="I5350" s="2">
        <v>1669070000</v>
      </c>
      <c r="J5350" s="2">
        <v>1649530000</v>
      </c>
      <c r="K5350" s="2">
        <v>1654770000</v>
      </c>
      <c r="L5350" s="2">
        <v>1664200000</v>
      </c>
      <c r="M5350" s="2">
        <v>1669560000</v>
      </c>
      <c r="N5350" s="2">
        <v>1672890000</v>
      </c>
      <c r="O5350" s="2">
        <v>1667710000</v>
      </c>
      <c r="P5350" s="2">
        <v>1663940000</v>
      </c>
      <c r="Q5350" s="2">
        <v>1668520000</v>
      </c>
      <c r="R5350" s="2">
        <v>1677160000</v>
      </c>
      <c r="S5350" s="2">
        <v>1679420000</v>
      </c>
      <c r="T5350" s="2">
        <v>1680020000</v>
      </c>
      <c r="U5350" s="2">
        <v>1683100000</v>
      </c>
      <c r="V5350" s="2">
        <v>1703570000</v>
      </c>
      <c r="W5350" s="2">
        <v>1710640000</v>
      </c>
      <c r="X5350" s="2">
        <v>1725070000</v>
      </c>
      <c r="Y5350" s="2">
        <v>1736740000</v>
      </c>
      <c r="Z5350" s="2">
        <v>1749600000</v>
      </c>
      <c r="AA5350" s="2">
        <v>1762560000</v>
      </c>
      <c r="AB5350" s="2">
        <v>1775520000</v>
      </c>
      <c r="AC5350" s="2">
        <v>1783610000</v>
      </c>
      <c r="AD5350" s="2">
        <v>1794420000</v>
      </c>
      <c r="AE5350" s="2">
        <v>1800720000</v>
      </c>
      <c r="AF5350" s="2">
        <v>1818320000</v>
      </c>
    </row>
    <row r="5351" spans="1:32">
      <c r="A5351" t="s">
        <v>6847</v>
      </c>
      <c r="B5351" t="s">
        <v>19</v>
      </c>
      <c r="C5351" s="2">
        <v>2433190000000</v>
      </c>
      <c r="D5351" s="2">
        <v>2433030000000</v>
      </c>
      <c r="E5351" s="2">
        <v>1153930000000</v>
      </c>
      <c r="F5351" s="2">
        <v>2468860000000</v>
      </c>
      <c r="G5351" s="2">
        <v>2349820000000</v>
      </c>
      <c r="H5351" s="2">
        <v>2347780000000</v>
      </c>
      <c r="I5351" s="2">
        <v>2372740000000</v>
      </c>
      <c r="J5351" s="2">
        <v>2106690000000</v>
      </c>
      <c r="K5351" s="2">
        <v>2103690000000</v>
      </c>
      <c r="L5351" s="2">
        <v>2113680000000</v>
      </c>
      <c r="M5351" s="2">
        <v>2111680000000</v>
      </c>
      <c r="N5351" s="2">
        <v>2082690000000</v>
      </c>
      <c r="O5351" s="2">
        <v>2063700000000</v>
      </c>
      <c r="P5351" s="2">
        <v>2069700000000</v>
      </c>
      <c r="Q5351" s="2">
        <v>2086710000000</v>
      </c>
      <c r="R5351" s="2">
        <v>2093710000000</v>
      </c>
      <c r="S5351" s="2">
        <v>2084710000000</v>
      </c>
      <c r="T5351" s="2">
        <v>2094710000000</v>
      </c>
      <c r="U5351" s="2">
        <v>2120710000000</v>
      </c>
      <c r="V5351" s="2">
        <v>2121720000000</v>
      </c>
      <c r="W5351" s="2">
        <v>2142730000000</v>
      </c>
      <c r="X5351" s="2">
        <v>2163740000000</v>
      </c>
      <c r="Y5351" s="2">
        <v>2183740000000</v>
      </c>
      <c r="Z5351" s="2">
        <v>2204740000000</v>
      </c>
      <c r="AA5351" s="2">
        <v>2221750000000</v>
      </c>
      <c r="AB5351" s="2">
        <v>2224750000000</v>
      </c>
      <c r="AC5351" s="2">
        <v>2232760000000</v>
      </c>
      <c r="AD5351" s="2">
        <v>2241770000000</v>
      </c>
      <c r="AE5351" s="2">
        <v>2270770000000</v>
      </c>
      <c r="AF5351" s="2">
        <v>2287780000000</v>
      </c>
    </row>
    <row r="5352" spans="1:32">
      <c r="A5352" t="s">
        <v>6848</v>
      </c>
      <c r="B5352" t="s">
        <v>19</v>
      </c>
      <c r="C5352" s="2">
        <v>83920000</v>
      </c>
      <c r="D5352" s="2">
        <v>72456000</v>
      </c>
      <c r="E5352" s="2">
        <v>65520000</v>
      </c>
      <c r="F5352" s="2">
        <v>60648000</v>
      </c>
      <c r="G5352" s="2">
        <v>57816000</v>
      </c>
      <c r="H5352" s="2">
        <v>55256000</v>
      </c>
      <c r="I5352" s="2">
        <v>51832000</v>
      </c>
      <c r="J5352" s="2">
        <v>48568000</v>
      </c>
      <c r="K5352" s="2">
        <v>48328000</v>
      </c>
      <c r="L5352" s="2">
        <v>48104000</v>
      </c>
      <c r="M5352" s="2">
        <v>48136000</v>
      </c>
      <c r="N5352" s="2">
        <v>48512000</v>
      </c>
      <c r="O5352" s="2">
        <v>49192000</v>
      </c>
      <c r="P5352" s="2">
        <v>49560000</v>
      </c>
      <c r="Q5352" s="2">
        <v>49784000</v>
      </c>
      <c r="R5352" s="2">
        <v>49840000</v>
      </c>
      <c r="S5352" s="2">
        <v>49776000</v>
      </c>
      <c r="T5352" s="2">
        <v>50176000</v>
      </c>
      <c r="U5352" s="2">
        <v>50096000</v>
      </c>
      <c r="V5352" s="2">
        <v>50832000</v>
      </c>
      <c r="W5352" s="2">
        <v>51360000</v>
      </c>
      <c r="X5352" s="2">
        <v>51832000</v>
      </c>
      <c r="Y5352" s="2">
        <v>52064000</v>
      </c>
      <c r="Z5352" s="2">
        <v>52400000</v>
      </c>
      <c r="AA5352" s="2">
        <v>52744000</v>
      </c>
      <c r="AB5352" s="2">
        <v>53176000</v>
      </c>
      <c r="AC5352" s="2">
        <v>53792000</v>
      </c>
      <c r="AD5352" s="2">
        <v>54384000</v>
      </c>
      <c r="AE5352" s="2">
        <v>54584000</v>
      </c>
      <c r="AF5352" s="2">
        <v>54984000</v>
      </c>
    </row>
    <row r="5353" spans="1:32">
      <c r="A5353" t="s">
        <v>6849</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6850</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6851</v>
      </c>
      <c r="B5355" t="s">
        <v>19</v>
      </c>
      <c r="C5355" s="2">
        <v>190700000000</v>
      </c>
      <c r="D5355" s="2">
        <v>190700000000</v>
      </c>
      <c r="E5355" s="2">
        <v>190700000000</v>
      </c>
      <c r="F5355" s="2">
        <v>187900000000</v>
      </c>
      <c r="G5355" s="2">
        <v>196400000000</v>
      </c>
      <c r="H5355" s="2">
        <v>198300000000</v>
      </c>
      <c r="I5355" s="2">
        <v>200100000000</v>
      </c>
      <c r="J5355" s="2">
        <v>202200000000</v>
      </c>
      <c r="K5355" s="2">
        <v>204400000000</v>
      </c>
      <c r="L5355" s="2">
        <v>206500000000</v>
      </c>
      <c r="M5355" s="2">
        <v>208600000000</v>
      </c>
      <c r="N5355" s="2">
        <v>210700000000</v>
      </c>
      <c r="O5355" s="2">
        <v>213000000000</v>
      </c>
      <c r="P5355" s="2">
        <v>215200000000</v>
      </c>
      <c r="Q5355" s="2">
        <v>217500000000</v>
      </c>
      <c r="R5355" s="2">
        <v>219800000000</v>
      </c>
      <c r="S5355" s="2">
        <v>222100000000</v>
      </c>
      <c r="T5355" s="2">
        <v>224500000000</v>
      </c>
      <c r="U5355" s="2">
        <v>226900000000</v>
      </c>
      <c r="V5355" s="2">
        <v>229300000000</v>
      </c>
      <c r="W5355" s="2">
        <v>231700000000</v>
      </c>
      <c r="X5355" s="2">
        <v>234100000000</v>
      </c>
      <c r="Y5355" s="2">
        <v>236600000000</v>
      </c>
      <c r="Z5355" s="2">
        <v>239000000000</v>
      </c>
      <c r="AA5355" s="2">
        <v>241500000000</v>
      </c>
      <c r="AB5355" s="2">
        <v>243900000000</v>
      </c>
      <c r="AC5355" s="2">
        <v>246400000000</v>
      </c>
      <c r="AD5355" s="2">
        <v>248800000000</v>
      </c>
      <c r="AE5355" s="2">
        <v>251300000000</v>
      </c>
      <c r="AF5355" s="2">
        <v>253800000000</v>
      </c>
    </row>
    <row r="5356" spans="1:32">
      <c r="A5356" t="s">
        <v>6852</v>
      </c>
      <c r="B5356" t="s">
        <v>19</v>
      </c>
      <c r="C5356" s="2">
        <v>1479000000000</v>
      </c>
      <c r="D5356" s="2">
        <v>1479000000000</v>
      </c>
      <c r="E5356" s="2">
        <v>1479000000000</v>
      </c>
      <c r="F5356" s="2">
        <v>1458000000000</v>
      </c>
      <c r="G5356" s="2">
        <v>1523000000000</v>
      </c>
      <c r="H5356" s="2">
        <v>1538000000000</v>
      </c>
      <c r="I5356" s="2">
        <v>1553000000000</v>
      </c>
      <c r="J5356" s="2">
        <v>1569000000000</v>
      </c>
      <c r="K5356" s="2">
        <v>1585000000000</v>
      </c>
      <c r="L5356" s="2">
        <v>1602000000000</v>
      </c>
      <c r="M5356" s="2">
        <v>1618000000000</v>
      </c>
      <c r="N5356" s="2">
        <v>1634000000000</v>
      </c>
      <c r="O5356" s="2">
        <v>1652000000000</v>
      </c>
      <c r="P5356" s="2">
        <v>1670000000000</v>
      </c>
      <c r="Q5356" s="2">
        <v>1688000000000</v>
      </c>
      <c r="R5356" s="2">
        <v>1705000000000</v>
      </c>
      <c r="S5356" s="2">
        <v>1723000000000</v>
      </c>
      <c r="T5356" s="2">
        <v>1742000000000</v>
      </c>
      <c r="U5356" s="2">
        <v>1760000000000</v>
      </c>
      <c r="V5356" s="2">
        <v>1779000000000</v>
      </c>
      <c r="W5356" s="2">
        <v>1798000000000</v>
      </c>
      <c r="X5356" s="2">
        <v>1816000000000</v>
      </c>
      <c r="Y5356" s="2">
        <v>1835000000000</v>
      </c>
      <c r="Z5356" s="2">
        <v>1854000000000</v>
      </c>
      <c r="AA5356" s="2">
        <v>1873000000000</v>
      </c>
      <c r="AB5356" s="2">
        <v>1892000000000</v>
      </c>
      <c r="AC5356" s="2">
        <v>1911000000000</v>
      </c>
      <c r="AD5356" s="2">
        <v>1930000000000</v>
      </c>
      <c r="AE5356" s="2">
        <v>1950000000000</v>
      </c>
      <c r="AF5356" s="2">
        <v>1969000000000</v>
      </c>
    </row>
    <row r="5357" spans="1:32">
      <c r="A5357" t="s">
        <v>6853</v>
      </c>
      <c r="B5357" t="s">
        <v>19</v>
      </c>
      <c r="C5357" s="2">
        <v>83640000000</v>
      </c>
      <c r="D5357" s="2">
        <v>83640000000</v>
      </c>
      <c r="E5357" s="2">
        <v>83640000000</v>
      </c>
      <c r="F5357" s="2">
        <v>82430000000</v>
      </c>
      <c r="G5357" s="2">
        <v>86130000000</v>
      </c>
      <c r="H5357" s="2">
        <v>86960000000</v>
      </c>
      <c r="I5357" s="2">
        <v>87790000000</v>
      </c>
      <c r="J5357" s="2">
        <v>88710000000</v>
      </c>
      <c r="K5357" s="2">
        <v>89630000000</v>
      </c>
      <c r="L5357" s="2">
        <v>90560000000</v>
      </c>
      <c r="M5357" s="2">
        <v>91480000000</v>
      </c>
      <c r="N5357" s="2">
        <v>92400000000</v>
      </c>
      <c r="O5357" s="2">
        <v>93400000000</v>
      </c>
      <c r="P5357" s="2">
        <v>94410000000</v>
      </c>
      <c r="Q5357" s="2">
        <v>95410000000</v>
      </c>
      <c r="R5357" s="2">
        <v>96410000000</v>
      </c>
      <c r="S5357" s="2">
        <v>97410000000</v>
      </c>
      <c r="T5357" s="2">
        <v>98460000000</v>
      </c>
      <c r="U5357" s="2">
        <v>99520000000</v>
      </c>
      <c r="V5357" s="2">
        <v>100600000000</v>
      </c>
      <c r="W5357" s="2">
        <v>101600000000</v>
      </c>
      <c r="X5357" s="2">
        <v>102700000000</v>
      </c>
      <c r="Y5357" s="2">
        <v>103800000000</v>
      </c>
      <c r="Z5357" s="2">
        <v>104800000000</v>
      </c>
      <c r="AA5357" s="2">
        <v>105900000000</v>
      </c>
      <c r="AB5357" s="2">
        <v>107000000000</v>
      </c>
      <c r="AC5357" s="2">
        <v>108100000000</v>
      </c>
      <c r="AD5357" s="2">
        <v>109100000000</v>
      </c>
      <c r="AE5357" s="2">
        <v>110200000000</v>
      </c>
      <c r="AF5357" s="2">
        <v>111300000000</v>
      </c>
    </row>
    <row r="5358" spans="1:32">
      <c r="A5358" t="s">
        <v>6854</v>
      </c>
      <c r="B5358" t="s">
        <v>19</v>
      </c>
      <c r="C5358" s="2">
        <v>253000000000</v>
      </c>
      <c r="D5358" s="2">
        <v>253000000000</v>
      </c>
      <c r="E5358" s="2">
        <v>253000000000</v>
      </c>
      <c r="F5358" s="2">
        <v>249400000000</v>
      </c>
      <c r="G5358" s="2">
        <v>260500000000</v>
      </c>
      <c r="H5358" s="2">
        <v>263100000000</v>
      </c>
      <c r="I5358" s="2">
        <v>265600000000</v>
      </c>
      <c r="J5358" s="2">
        <v>268400000000</v>
      </c>
      <c r="K5358" s="2">
        <v>271100000000</v>
      </c>
      <c r="L5358" s="2">
        <v>273900000000</v>
      </c>
      <c r="M5358" s="2">
        <v>276700000000</v>
      </c>
      <c r="N5358" s="2">
        <v>279500000000</v>
      </c>
      <c r="O5358" s="2">
        <v>282600000000</v>
      </c>
      <c r="P5358" s="2">
        <v>285600000000</v>
      </c>
      <c r="Q5358" s="2">
        <v>288600000000</v>
      </c>
      <c r="R5358" s="2">
        <v>291600000000</v>
      </c>
      <c r="S5358" s="2">
        <v>294700000000</v>
      </c>
      <c r="T5358" s="2">
        <v>297900000000</v>
      </c>
      <c r="U5358" s="2">
        <v>301100000000</v>
      </c>
      <c r="V5358" s="2">
        <v>304200000000</v>
      </c>
      <c r="W5358" s="2">
        <v>307400000000</v>
      </c>
      <c r="X5358" s="2">
        <v>310600000000</v>
      </c>
      <c r="Y5358" s="2">
        <v>313900000000</v>
      </c>
      <c r="Z5358" s="2">
        <v>317100000000</v>
      </c>
      <c r="AA5358" s="2">
        <v>320400000000</v>
      </c>
      <c r="AB5358" s="2">
        <v>323600000000</v>
      </c>
      <c r="AC5358" s="2">
        <v>326900000000</v>
      </c>
      <c r="AD5358" s="2">
        <v>330100000000</v>
      </c>
      <c r="AE5358" s="2">
        <v>333400000000</v>
      </c>
      <c r="AF5358" s="2">
        <v>336700000000</v>
      </c>
    </row>
    <row r="5359" spans="1:32">
      <c r="A5359" t="s">
        <v>6855</v>
      </c>
      <c r="B5359" t="s">
        <v>19</v>
      </c>
      <c r="C5359" s="2">
        <v>227400000000</v>
      </c>
      <c r="D5359" s="2">
        <v>227400000000</v>
      </c>
      <c r="E5359" s="2">
        <v>227400000000</v>
      </c>
      <c r="F5359" s="2">
        <v>224100000000</v>
      </c>
      <c r="G5359" s="2">
        <v>234200000000</v>
      </c>
      <c r="H5359" s="2">
        <v>236400000000</v>
      </c>
      <c r="I5359" s="2">
        <v>238700000000</v>
      </c>
      <c r="J5359" s="2">
        <v>241200000000</v>
      </c>
      <c r="K5359" s="2">
        <v>243700000000</v>
      </c>
      <c r="L5359" s="2">
        <v>246200000000</v>
      </c>
      <c r="M5359" s="2">
        <v>248700000000</v>
      </c>
      <c r="N5359" s="2">
        <v>251200000000</v>
      </c>
      <c r="O5359" s="2">
        <v>253900000000</v>
      </c>
      <c r="P5359" s="2">
        <v>256700000000</v>
      </c>
      <c r="Q5359" s="2">
        <v>259400000000</v>
      </c>
      <c r="R5359" s="2">
        <v>262100000000</v>
      </c>
      <c r="S5359" s="2">
        <v>264800000000</v>
      </c>
      <c r="T5359" s="2">
        <v>267700000000</v>
      </c>
      <c r="U5359" s="2">
        <v>270600000000</v>
      </c>
      <c r="V5359" s="2">
        <v>273400000000</v>
      </c>
      <c r="W5359" s="2">
        <v>276300000000</v>
      </c>
      <c r="X5359" s="2">
        <v>279200000000</v>
      </c>
      <c r="Y5359" s="2">
        <v>282100000000</v>
      </c>
      <c r="Z5359" s="2">
        <v>285000000000</v>
      </c>
      <c r="AA5359" s="2">
        <v>287900000000</v>
      </c>
      <c r="AB5359" s="2">
        <v>290900000000</v>
      </c>
      <c r="AC5359" s="2">
        <v>293800000000</v>
      </c>
      <c r="AD5359" s="2">
        <v>296700000000</v>
      </c>
      <c r="AE5359" s="2">
        <v>299700000000</v>
      </c>
      <c r="AF5359" s="2">
        <v>302600000000</v>
      </c>
    </row>
    <row r="5360" spans="1:32">
      <c r="A5360" t="s">
        <v>6856</v>
      </c>
      <c r="B5360" t="s">
        <v>19</v>
      </c>
      <c r="C5360" s="2">
        <v>35930000000</v>
      </c>
      <c r="D5360" s="2">
        <v>35930000000</v>
      </c>
      <c r="E5360" s="2">
        <v>35930000000</v>
      </c>
      <c r="F5360" s="2">
        <v>35410000000</v>
      </c>
      <c r="G5360" s="2">
        <v>37000000000</v>
      </c>
      <c r="H5360" s="2">
        <v>37360000000</v>
      </c>
      <c r="I5360" s="2">
        <v>37720000000</v>
      </c>
      <c r="J5360" s="2">
        <v>38110000000</v>
      </c>
      <c r="K5360" s="2">
        <v>38510000000</v>
      </c>
      <c r="L5360" s="2">
        <v>38910000000</v>
      </c>
      <c r="M5360" s="2">
        <v>39300000000</v>
      </c>
      <c r="N5360" s="2">
        <v>39700000000</v>
      </c>
      <c r="O5360" s="2">
        <v>40130000000</v>
      </c>
      <c r="P5360" s="2">
        <v>40560000000</v>
      </c>
      <c r="Q5360" s="2">
        <v>40990000000</v>
      </c>
      <c r="R5360" s="2">
        <v>41420000000</v>
      </c>
      <c r="S5360" s="2">
        <v>41850000000</v>
      </c>
      <c r="T5360" s="2">
        <v>42300000000</v>
      </c>
      <c r="U5360" s="2">
        <v>42760000000</v>
      </c>
      <c r="V5360" s="2">
        <v>43210000000</v>
      </c>
      <c r="W5360" s="2">
        <v>43660000000</v>
      </c>
      <c r="X5360" s="2">
        <v>44120000000</v>
      </c>
      <c r="Y5360" s="2">
        <v>44580000000</v>
      </c>
      <c r="Z5360" s="2">
        <v>45040000000</v>
      </c>
      <c r="AA5360" s="2">
        <v>45500000000</v>
      </c>
      <c r="AB5360" s="2">
        <v>45960000000</v>
      </c>
      <c r="AC5360" s="2">
        <v>46420000000</v>
      </c>
      <c r="AD5360" s="2">
        <v>46890000000</v>
      </c>
      <c r="AE5360" s="2">
        <v>47350000000</v>
      </c>
      <c r="AF5360" s="2">
        <v>47820000000</v>
      </c>
    </row>
    <row r="5361" spans="1:32">
      <c r="A5361" t="s">
        <v>6857</v>
      </c>
      <c r="B5361" t="s">
        <v>19</v>
      </c>
      <c r="C5361" s="2">
        <v>23700000000</v>
      </c>
      <c r="D5361" s="2">
        <v>23700000000</v>
      </c>
      <c r="E5361" s="2">
        <v>23700000000</v>
      </c>
      <c r="F5361" s="2">
        <v>23350000000</v>
      </c>
      <c r="G5361" s="2">
        <v>24400000000</v>
      </c>
      <c r="H5361" s="2">
        <v>24640000000</v>
      </c>
      <c r="I5361" s="2">
        <v>24870000000</v>
      </c>
      <c r="J5361" s="2">
        <v>25130000000</v>
      </c>
      <c r="K5361" s="2">
        <v>25390000000</v>
      </c>
      <c r="L5361" s="2">
        <v>25660000000</v>
      </c>
      <c r="M5361" s="2">
        <v>25920000000</v>
      </c>
      <c r="N5361" s="2">
        <v>26180000000</v>
      </c>
      <c r="O5361" s="2">
        <v>26460000000</v>
      </c>
      <c r="P5361" s="2">
        <v>26750000000</v>
      </c>
      <c r="Q5361" s="2">
        <v>27030000000</v>
      </c>
      <c r="R5361" s="2">
        <v>27310000000</v>
      </c>
      <c r="S5361" s="2">
        <v>27600000000</v>
      </c>
      <c r="T5361" s="2">
        <v>27900000000</v>
      </c>
      <c r="U5361" s="2">
        <v>28190000000</v>
      </c>
      <c r="V5361" s="2">
        <v>28490000000</v>
      </c>
      <c r="W5361" s="2">
        <v>28790000000</v>
      </c>
      <c r="X5361" s="2">
        <v>29090000000</v>
      </c>
      <c r="Y5361" s="2">
        <v>29400000000</v>
      </c>
      <c r="Z5361" s="2">
        <v>29700000000</v>
      </c>
      <c r="AA5361" s="2">
        <v>30000000000</v>
      </c>
      <c r="AB5361" s="2">
        <v>30310000000</v>
      </c>
      <c r="AC5361" s="2">
        <v>30610000000</v>
      </c>
      <c r="AD5361" s="2">
        <v>30920000000</v>
      </c>
      <c r="AE5361" s="2">
        <v>31230000000</v>
      </c>
      <c r="AF5361" s="2">
        <v>31530000000</v>
      </c>
    </row>
    <row r="5362" spans="1:32">
      <c r="A5362" t="s">
        <v>6858</v>
      </c>
      <c r="B5362" t="s">
        <v>19</v>
      </c>
      <c r="C5362" s="2">
        <v>84690000000</v>
      </c>
      <c r="D5362" s="2">
        <v>84690000000</v>
      </c>
      <c r="E5362" s="2">
        <v>84690000000</v>
      </c>
      <c r="F5362" s="2">
        <v>83470000000</v>
      </c>
      <c r="G5362" s="2">
        <v>87210000000</v>
      </c>
      <c r="H5362" s="2">
        <v>88050000000</v>
      </c>
      <c r="I5362" s="2">
        <v>88890000000</v>
      </c>
      <c r="J5362" s="2">
        <v>89820000000</v>
      </c>
      <c r="K5362" s="2">
        <v>90760000000</v>
      </c>
      <c r="L5362" s="2">
        <v>91690000000</v>
      </c>
      <c r="M5362" s="2">
        <v>92630000000</v>
      </c>
      <c r="N5362" s="2">
        <v>93560000000</v>
      </c>
      <c r="O5362" s="2">
        <v>94580000000</v>
      </c>
      <c r="P5362" s="2">
        <v>95590000000</v>
      </c>
      <c r="Q5362" s="2">
        <v>96610000000</v>
      </c>
      <c r="R5362" s="2">
        <v>97620000000</v>
      </c>
      <c r="S5362" s="2">
        <v>98630000000</v>
      </c>
      <c r="T5362" s="2">
        <v>99700000000</v>
      </c>
      <c r="U5362" s="2">
        <v>100800000000</v>
      </c>
      <c r="V5362" s="2">
        <v>101800000000</v>
      </c>
      <c r="W5362" s="2">
        <v>102900000000</v>
      </c>
      <c r="X5362" s="2">
        <v>104000000000</v>
      </c>
      <c r="Y5362" s="2">
        <v>105100000000</v>
      </c>
      <c r="Z5362" s="2">
        <v>106100000000</v>
      </c>
      <c r="AA5362" s="2">
        <v>107200000000</v>
      </c>
      <c r="AB5362" s="2">
        <v>108300000000</v>
      </c>
      <c r="AC5362" s="2">
        <v>109400000000</v>
      </c>
      <c r="AD5362" s="2">
        <v>110500000000</v>
      </c>
      <c r="AE5362" s="2">
        <v>111600000000</v>
      </c>
      <c r="AF5362" s="2">
        <v>112700000000</v>
      </c>
    </row>
    <row r="5363" spans="1:32">
      <c r="A5363" t="s">
        <v>6859</v>
      </c>
      <c r="B5363" t="s">
        <v>19</v>
      </c>
      <c r="C5363" s="2">
        <v>5189000000000</v>
      </c>
      <c r="D5363" s="2">
        <v>5189000000000</v>
      </c>
      <c r="E5363" s="2">
        <v>5114000000000</v>
      </c>
      <c r="F5363" s="2">
        <v>5344000000000</v>
      </c>
      <c r="G5363" s="2">
        <v>5395000000000</v>
      </c>
      <c r="H5363" s="2">
        <v>5447000000000</v>
      </c>
      <c r="I5363" s="2">
        <v>5504000000000</v>
      </c>
      <c r="J5363" s="2">
        <v>5561000000000</v>
      </c>
      <c r="K5363" s="2">
        <v>5618000000000</v>
      </c>
      <c r="L5363" s="2">
        <v>5676000000000</v>
      </c>
      <c r="M5363" s="2">
        <v>5733000000000</v>
      </c>
      <c r="N5363" s="2">
        <v>5795000000000</v>
      </c>
      <c r="O5363" s="2">
        <v>5857000000000</v>
      </c>
      <c r="P5363" s="2">
        <v>5919000000000</v>
      </c>
      <c r="Q5363" s="2">
        <v>5981000000000</v>
      </c>
      <c r="R5363" s="2">
        <v>6044000000000</v>
      </c>
      <c r="S5363" s="2">
        <v>6109000000000</v>
      </c>
      <c r="T5363" s="2">
        <v>6174000000000</v>
      </c>
      <c r="U5363" s="2">
        <v>6240000000000</v>
      </c>
      <c r="V5363" s="2">
        <v>6305000000000</v>
      </c>
      <c r="W5363" s="2">
        <v>6371000000000</v>
      </c>
      <c r="X5363" s="2">
        <v>6437000000000</v>
      </c>
      <c r="Y5363" s="2">
        <v>6504000000000</v>
      </c>
      <c r="Z5363" s="2">
        <v>6571000000000</v>
      </c>
      <c r="AA5363" s="2">
        <v>6637000000000</v>
      </c>
      <c r="AB5363" s="2">
        <v>6704000000000</v>
      </c>
      <c r="AC5363" s="2">
        <v>6771000000000</v>
      </c>
      <c r="AD5363" s="2">
        <v>6838000000000</v>
      </c>
      <c r="AE5363" s="2">
        <v>6905000000000</v>
      </c>
      <c r="AF5363" s="2">
        <v>6973000000000</v>
      </c>
    </row>
    <row r="5364" spans="1:32">
      <c r="A5364" t="s">
        <v>6860</v>
      </c>
      <c r="B5364" t="s">
        <v>19</v>
      </c>
      <c r="C5364" s="2">
        <v>90190000000</v>
      </c>
      <c r="D5364" s="2">
        <v>90190000000</v>
      </c>
      <c r="E5364" s="2">
        <v>89430000000</v>
      </c>
      <c r="F5364" s="2">
        <v>91590000000</v>
      </c>
      <c r="G5364" s="2">
        <v>92060000000</v>
      </c>
      <c r="H5364" s="2">
        <v>92530000000</v>
      </c>
      <c r="I5364" s="2">
        <v>92960000000</v>
      </c>
      <c r="J5364" s="2">
        <v>93400000000</v>
      </c>
      <c r="K5364" s="2">
        <v>93830000000</v>
      </c>
      <c r="L5364" s="2">
        <v>94270000000</v>
      </c>
      <c r="M5364" s="2">
        <v>94700000000</v>
      </c>
      <c r="N5364" s="2">
        <v>95080000000</v>
      </c>
      <c r="O5364" s="2">
        <v>95470000000</v>
      </c>
      <c r="P5364" s="2">
        <v>95860000000</v>
      </c>
      <c r="Q5364" s="2">
        <v>96240000000</v>
      </c>
      <c r="R5364" s="2">
        <v>96630000000</v>
      </c>
      <c r="S5364" s="2">
        <v>96970000000</v>
      </c>
      <c r="T5364" s="2">
        <v>97320000000</v>
      </c>
      <c r="U5364" s="2">
        <v>97660000000</v>
      </c>
      <c r="V5364" s="2">
        <v>98010000000</v>
      </c>
      <c r="W5364" s="2">
        <v>98350000000</v>
      </c>
      <c r="X5364" s="2">
        <v>98670000000</v>
      </c>
      <c r="Y5364" s="2">
        <v>98980000000</v>
      </c>
      <c r="Z5364" s="2">
        <v>99290000000</v>
      </c>
      <c r="AA5364" s="2">
        <v>99600000000</v>
      </c>
      <c r="AB5364" s="2">
        <v>99920000000</v>
      </c>
      <c r="AC5364" s="2">
        <v>100200000000</v>
      </c>
      <c r="AD5364" s="2">
        <v>100500000000</v>
      </c>
      <c r="AE5364" s="2">
        <v>100800000000</v>
      </c>
      <c r="AF5364" s="2">
        <v>101100000000</v>
      </c>
    </row>
    <row r="5365" spans="1:32">
      <c r="A5365" t="s">
        <v>6861</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6862</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6863</v>
      </c>
      <c r="B5367" t="s">
        <v>19</v>
      </c>
      <c r="C5367" s="2">
        <v>2787770000</v>
      </c>
      <c r="D5367" s="2">
        <v>2697040000</v>
      </c>
      <c r="E5367" s="2">
        <v>2620380000</v>
      </c>
      <c r="F5367" s="2">
        <v>3047740000</v>
      </c>
      <c r="G5367" s="2">
        <v>3067950000</v>
      </c>
      <c r="H5367" s="2">
        <v>3075550000</v>
      </c>
      <c r="I5367" s="2">
        <v>3059800000</v>
      </c>
      <c r="J5367" s="2">
        <v>3062130000</v>
      </c>
      <c r="K5367" s="2">
        <v>3105170000</v>
      </c>
      <c r="L5367" s="2">
        <v>3129500000</v>
      </c>
      <c r="M5367" s="2">
        <v>3120660000</v>
      </c>
      <c r="N5367" s="2">
        <v>3106450000</v>
      </c>
      <c r="O5367" s="2">
        <v>3106030000</v>
      </c>
      <c r="P5367" s="2">
        <v>3104060000</v>
      </c>
      <c r="Q5367" s="2">
        <v>3111590000</v>
      </c>
      <c r="R5367" s="2">
        <v>3130420000</v>
      </c>
      <c r="S5367" s="2">
        <v>3160300000</v>
      </c>
      <c r="T5367" s="2">
        <v>3193550000</v>
      </c>
      <c r="U5367" s="2">
        <v>3221180000</v>
      </c>
      <c r="V5367" s="2">
        <v>3251780000</v>
      </c>
      <c r="W5367" s="2">
        <v>3289010000</v>
      </c>
      <c r="X5367" s="2">
        <v>3316760000</v>
      </c>
      <c r="Y5367" s="2">
        <v>3341570000</v>
      </c>
      <c r="Z5367" s="2">
        <v>3365850000</v>
      </c>
      <c r="AA5367" s="2">
        <v>3394870000</v>
      </c>
      <c r="AB5367" s="2">
        <v>3412950000</v>
      </c>
      <c r="AC5367" s="2">
        <v>3431360000</v>
      </c>
      <c r="AD5367" s="2">
        <v>3446950000</v>
      </c>
      <c r="AE5367" s="2">
        <v>3460330000</v>
      </c>
      <c r="AF5367" s="2">
        <v>3488840000</v>
      </c>
    </row>
    <row r="5368" spans="1:32">
      <c r="A5368" t="s">
        <v>6864</v>
      </c>
      <c r="B5368" t="s">
        <v>19</v>
      </c>
      <c r="C5368" s="2">
        <v>23012700000</v>
      </c>
      <c r="D5368" s="2">
        <v>22889100000</v>
      </c>
      <c r="E5368" s="2">
        <v>22533500000</v>
      </c>
      <c r="F5368" s="2">
        <v>30173100000</v>
      </c>
      <c r="G5368" s="2">
        <v>30484800000</v>
      </c>
      <c r="H5368" s="2">
        <v>30659700000</v>
      </c>
      <c r="I5368" s="2">
        <v>30587200000</v>
      </c>
      <c r="J5368" s="2">
        <v>30695900000</v>
      </c>
      <c r="K5368" s="2">
        <v>31228900000</v>
      </c>
      <c r="L5368" s="2">
        <v>31561000000</v>
      </c>
      <c r="M5368" s="2">
        <v>31540900000</v>
      </c>
      <c r="N5368" s="2">
        <v>31460600000</v>
      </c>
      <c r="O5368" s="2">
        <v>31517000000</v>
      </c>
      <c r="P5368" s="2">
        <v>31549300000</v>
      </c>
      <c r="Q5368" s="2">
        <v>31679600000</v>
      </c>
      <c r="R5368" s="2">
        <v>31923400000</v>
      </c>
      <c r="S5368" s="2">
        <v>32295000000</v>
      </c>
      <c r="T5368" s="2">
        <v>32711200000</v>
      </c>
      <c r="U5368" s="2">
        <v>33054800000</v>
      </c>
      <c r="V5368" s="2">
        <v>33440600000</v>
      </c>
      <c r="W5368" s="2">
        <v>33898900000</v>
      </c>
      <c r="X5368" s="2">
        <v>34264000000</v>
      </c>
      <c r="Y5368" s="2">
        <v>34592500000</v>
      </c>
      <c r="Z5368" s="2">
        <v>34912900000</v>
      </c>
      <c r="AA5368" s="2">
        <v>35285100000</v>
      </c>
      <c r="AB5368" s="2">
        <v>35606900000</v>
      </c>
      <c r="AC5368" s="2">
        <v>35920200000</v>
      </c>
      <c r="AD5368" s="2">
        <v>36197300000</v>
      </c>
      <c r="AE5368" s="2">
        <v>36442200000</v>
      </c>
      <c r="AF5368" s="2">
        <v>36847600000</v>
      </c>
    </row>
    <row r="5369" spans="1:32">
      <c r="A5369" t="s">
        <v>6865</v>
      </c>
      <c r="B5369" t="s">
        <v>19</v>
      </c>
      <c r="C5369" s="2">
        <v>31365600000</v>
      </c>
      <c r="D5369" s="2">
        <v>30218900000</v>
      </c>
      <c r="E5369" s="2">
        <v>29526100000</v>
      </c>
      <c r="F5369" s="2">
        <v>34183300000</v>
      </c>
      <c r="G5369" s="2">
        <v>34396000000</v>
      </c>
      <c r="H5369" s="2">
        <v>34470800000</v>
      </c>
      <c r="I5369" s="2">
        <v>34285600000</v>
      </c>
      <c r="J5369" s="2">
        <v>34307200000</v>
      </c>
      <c r="K5369" s="2">
        <v>34791500000</v>
      </c>
      <c r="L5369" s="2">
        <v>35064600000</v>
      </c>
      <c r="M5369" s="2">
        <v>34960200000</v>
      </c>
      <c r="N5369" s="2">
        <v>34793400000</v>
      </c>
      <c r="O5369" s="2">
        <v>34786700000</v>
      </c>
      <c r="P5369" s="2">
        <v>34762500000</v>
      </c>
      <c r="Q5369" s="2">
        <v>34849900000</v>
      </c>
      <c r="R5369" s="2">
        <v>35064300000</v>
      </c>
      <c r="S5369" s="2">
        <v>35406100000</v>
      </c>
      <c r="T5369" s="2">
        <v>35785600000</v>
      </c>
      <c r="U5369" s="2">
        <v>36102700000</v>
      </c>
      <c r="V5369" s="2">
        <v>36454700000</v>
      </c>
      <c r="W5369" s="2">
        <v>36882700000</v>
      </c>
      <c r="X5369" s="2">
        <v>37203800000</v>
      </c>
      <c r="Y5369" s="2">
        <v>37488600000</v>
      </c>
      <c r="Z5369" s="2">
        <v>37767500000</v>
      </c>
      <c r="AA5369" s="2">
        <v>38101100000</v>
      </c>
      <c r="AB5369" s="2">
        <v>38332000000</v>
      </c>
      <c r="AC5369" s="2">
        <v>38565100000</v>
      </c>
      <c r="AD5369" s="2">
        <v>38763600000</v>
      </c>
      <c r="AE5369" s="2">
        <v>38930600000</v>
      </c>
      <c r="AF5369" s="2">
        <v>39269200000</v>
      </c>
    </row>
    <row r="5370" spans="1:32">
      <c r="A5370" t="s">
        <v>6866</v>
      </c>
      <c r="B5370" t="s">
        <v>19</v>
      </c>
      <c r="C5370" s="2">
        <v>2736890000</v>
      </c>
      <c r="D5370" s="2">
        <v>2708960000</v>
      </c>
      <c r="E5370" s="2">
        <v>2692440000</v>
      </c>
      <c r="F5370" s="2">
        <v>3608860000</v>
      </c>
      <c r="G5370" s="2">
        <v>3644920000</v>
      </c>
      <c r="H5370" s="2">
        <v>3664990000</v>
      </c>
      <c r="I5370" s="2">
        <v>3655650000</v>
      </c>
      <c r="J5370" s="2">
        <v>3668570000</v>
      </c>
      <c r="K5370" s="2">
        <v>3733210000</v>
      </c>
      <c r="L5370" s="2">
        <v>3773550000</v>
      </c>
      <c r="M5370" s="2">
        <v>3770840000</v>
      </c>
      <c r="N5370" s="2">
        <v>3760580000</v>
      </c>
      <c r="O5370" s="2">
        <v>3767450000</v>
      </c>
      <c r="P5370" s="2">
        <v>3771340000</v>
      </c>
      <c r="Q5370" s="2">
        <v>3787690000</v>
      </c>
      <c r="R5370" s="2">
        <v>3817670000</v>
      </c>
      <c r="S5370" s="2">
        <v>3863530000</v>
      </c>
      <c r="T5370" s="2">
        <v>3914790000</v>
      </c>
      <c r="U5370" s="2">
        <v>3957340000</v>
      </c>
      <c r="V5370" s="2">
        <v>4005250000</v>
      </c>
      <c r="W5370" s="2">
        <v>4062090000</v>
      </c>
      <c r="X5370" s="2">
        <v>4107730000</v>
      </c>
      <c r="Y5370" s="2">
        <v>4148480000</v>
      </c>
      <c r="Z5370" s="2">
        <v>4188220000</v>
      </c>
      <c r="AA5370" s="2">
        <v>4234410000</v>
      </c>
      <c r="AB5370" s="2">
        <v>4277770000</v>
      </c>
      <c r="AC5370" s="2">
        <v>4319790000</v>
      </c>
      <c r="AD5370" s="2">
        <v>4357060000</v>
      </c>
      <c r="AE5370" s="2">
        <v>4389440000</v>
      </c>
      <c r="AF5370" s="2">
        <v>4441340000</v>
      </c>
    </row>
    <row r="5371" spans="1:32">
      <c r="A5371" t="s">
        <v>6867</v>
      </c>
      <c r="B5371" t="s">
        <v>19</v>
      </c>
      <c r="C5371" s="2">
        <v>2445770000</v>
      </c>
      <c r="D5371" s="2">
        <v>2418580000</v>
      </c>
      <c r="E5371" s="2">
        <v>2402120000</v>
      </c>
      <c r="F5371" s="2">
        <v>3204290000</v>
      </c>
      <c r="G5371" s="2">
        <v>3235940000</v>
      </c>
      <c r="H5371" s="2">
        <v>3253450000</v>
      </c>
      <c r="I5371" s="2">
        <v>3244880000</v>
      </c>
      <c r="J5371" s="2">
        <v>3256070000</v>
      </c>
      <c r="K5371" s="2">
        <v>3313080000</v>
      </c>
      <c r="L5371" s="2">
        <v>3348580000</v>
      </c>
      <c r="M5371" s="2">
        <v>3345960000</v>
      </c>
      <c r="N5371" s="2">
        <v>3336650000</v>
      </c>
      <c r="O5371" s="2">
        <v>3342550000</v>
      </c>
      <c r="P5371" s="2">
        <v>3345830000</v>
      </c>
      <c r="Q5371" s="2">
        <v>3360140000</v>
      </c>
      <c r="R5371" s="2">
        <v>3386550000</v>
      </c>
      <c r="S5371" s="2">
        <v>3427000000</v>
      </c>
      <c r="T5371" s="2">
        <v>3472200000</v>
      </c>
      <c r="U5371" s="2">
        <v>3509710000</v>
      </c>
      <c r="V5371" s="2">
        <v>3551940000</v>
      </c>
      <c r="W5371" s="2">
        <v>3602080000</v>
      </c>
      <c r="X5371" s="2">
        <v>3642260000</v>
      </c>
      <c r="Y5371" s="2">
        <v>3678140000</v>
      </c>
      <c r="Z5371" s="2">
        <v>3713140000</v>
      </c>
      <c r="AA5371" s="2">
        <v>3753830000</v>
      </c>
      <c r="AB5371" s="2">
        <v>3791770000</v>
      </c>
      <c r="AC5371" s="2">
        <v>3828570000</v>
      </c>
      <c r="AD5371" s="2">
        <v>3861170000</v>
      </c>
      <c r="AE5371" s="2">
        <v>3889490000</v>
      </c>
      <c r="AF5371" s="2">
        <v>3935110000</v>
      </c>
    </row>
    <row r="5372" spans="1:32">
      <c r="A5372" t="s">
        <v>6868</v>
      </c>
      <c r="B5372" t="s">
        <v>19</v>
      </c>
      <c r="C5372" s="2">
        <v>7508590000</v>
      </c>
      <c r="D5372" s="2">
        <v>7563800000</v>
      </c>
      <c r="E5372" s="2">
        <v>7599250000</v>
      </c>
      <c r="F5372" s="2">
        <v>11047200000</v>
      </c>
      <c r="G5372" s="2">
        <v>11178100000</v>
      </c>
      <c r="H5372" s="2">
        <v>11258000000</v>
      </c>
      <c r="I5372" s="2">
        <v>11244800000</v>
      </c>
      <c r="J5372" s="2">
        <v>11300400000</v>
      </c>
      <c r="K5372" s="2">
        <v>11518800000</v>
      </c>
      <c r="L5372" s="2">
        <v>11659600000</v>
      </c>
      <c r="M5372" s="2">
        <v>11663900000</v>
      </c>
      <c r="N5372" s="2">
        <v>11643600000</v>
      </c>
      <c r="O5372" s="2">
        <v>11676100000</v>
      </c>
      <c r="P5372" s="2">
        <v>11697800000</v>
      </c>
      <c r="Q5372" s="2">
        <v>11758600000</v>
      </c>
      <c r="R5372" s="2">
        <v>11861500000</v>
      </c>
      <c r="S5372" s="2">
        <v>12016700000</v>
      </c>
      <c r="T5372" s="2">
        <v>12190600000</v>
      </c>
      <c r="U5372" s="2">
        <v>12334600000</v>
      </c>
      <c r="V5372" s="2">
        <v>12497500000</v>
      </c>
      <c r="W5372" s="2">
        <v>12689200000</v>
      </c>
      <c r="X5372" s="2">
        <v>12846700000</v>
      </c>
      <c r="Y5372" s="2">
        <v>12987600000</v>
      </c>
      <c r="Z5372" s="2">
        <v>13124900000</v>
      </c>
      <c r="AA5372" s="2">
        <v>13282900000</v>
      </c>
      <c r="AB5372" s="2">
        <v>13444400000</v>
      </c>
      <c r="AC5372" s="2">
        <v>13599400000</v>
      </c>
      <c r="AD5372" s="2">
        <v>13738200000</v>
      </c>
      <c r="AE5372" s="2">
        <v>13859700000</v>
      </c>
      <c r="AF5372" s="2">
        <v>14043100000</v>
      </c>
    </row>
    <row r="5373" spans="1:32">
      <c r="A5373" t="s">
        <v>6869</v>
      </c>
      <c r="B5373" t="s">
        <v>19</v>
      </c>
      <c r="C5373" s="2">
        <v>318654000</v>
      </c>
      <c r="D5373" s="2">
        <v>305556000</v>
      </c>
      <c r="E5373" s="2">
        <v>305102000</v>
      </c>
      <c r="F5373" s="2">
        <v>364568000</v>
      </c>
      <c r="G5373" s="2">
        <v>366861000</v>
      </c>
      <c r="H5373" s="2">
        <v>367738000</v>
      </c>
      <c r="I5373" s="2">
        <v>365837000</v>
      </c>
      <c r="J5373" s="2">
        <v>366281000</v>
      </c>
      <c r="K5373" s="2">
        <v>371933000</v>
      </c>
      <c r="L5373" s="2">
        <v>375231000</v>
      </c>
      <c r="M5373" s="2">
        <v>374229000</v>
      </c>
      <c r="N5373" s="2">
        <v>372466000</v>
      </c>
      <c r="O5373" s="2">
        <v>372586000</v>
      </c>
      <c r="P5373" s="2">
        <v>372475000</v>
      </c>
      <c r="Q5373" s="2">
        <v>373727000</v>
      </c>
      <c r="R5373" s="2">
        <v>376352000</v>
      </c>
      <c r="S5373" s="2">
        <v>380522000</v>
      </c>
      <c r="T5373" s="2">
        <v>385138000</v>
      </c>
      <c r="U5373" s="2">
        <v>389035000</v>
      </c>
      <c r="V5373" s="2">
        <v>393409000</v>
      </c>
      <c r="W5373" s="2">
        <v>398671000</v>
      </c>
      <c r="X5373" s="2">
        <v>402781000</v>
      </c>
      <c r="Y5373" s="2">
        <v>406370000</v>
      </c>
      <c r="Z5373" s="2">
        <v>409879000</v>
      </c>
      <c r="AA5373" s="2">
        <v>414044000</v>
      </c>
      <c r="AB5373" s="2">
        <v>417983000</v>
      </c>
      <c r="AC5373" s="2">
        <v>421849000</v>
      </c>
      <c r="AD5373" s="2">
        <v>425222000</v>
      </c>
      <c r="AE5373" s="2">
        <v>428000000</v>
      </c>
      <c r="AF5373" s="2">
        <v>432712000</v>
      </c>
    </row>
    <row r="5374" spans="1:32">
      <c r="A5374" t="s">
        <v>6870</v>
      </c>
      <c r="B5374" t="s">
        <v>19</v>
      </c>
      <c r="C5374" s="2">
        <v>810321000</v>
      </c>
      <c r="D5374" s="2">
        <v>811221000</v>
      </c>
      <c r="E5374" s="2">
        <v>802229000</v>
      </c>
      <c r="F5374" s="2">
        <v>1109360000</v>
      </c>
      <c r="G5374" s="2">
        <v>1121630000</v>
      </c>
      <c r="H5374" s="2">
        <v>1128790000</v>
      </c>
      <c r="I5374" s="2">
        <v>1126740000</v>
      </c>
      <c r="J5374" s="2">
        <v>1131390000</v>
      </c>
      <c r="K5374" s="2">
        <v>1151840000</v>
      </c>
      <c r="L5374" s="2">
        <v>1164770000</v>
      </c>
      <c r="M5374" s="2">
        <v>1164540000</v>
      </c>
      <c r="N5374" s="2">
        <v>1162030000</v>
      </c>
      <c r="O5374" s="2">
        <v>1164570000</v>
      </c>
      <c r="P5374" s="2">
        <v>1166160000</v>
      </c>
      <c r="Q5374" s="2">
        <v>1171400000</v>
      </c>
      <c r="R5374" s="2">
        <v>1180840000</v>
      </c>
      <c r="S5374" s="2">
        <v>1195140000</v>
      </c>
      <c r="T5374" s="2">
        <v>1211160000</v>
      </c>
      <c r="U5374" s="2">
        <v>1224390000</v>
      </c>
      <c r="V5374" s="2">
        <v>1239280000</v>
      </c>
      <c r="W5374" s="2">
        <v>1256890000</v>
      </c>
      <c r="X5374" s="2">
        <v>1271080000</v>
      </c>
      <c r="Y5374" s="2">
        <v>1283850000</v>
      </c>
      <c r="Z5374" s="2">
        <v>1296300000</v>
      </c>
      <c r="AA5374" s="2">
        <v>1310700000</v>
      </c>
      <c r="AB5374" s="2">
        <v>1323810000</v>
      </c>
      <c r="AC5374" s="2">
        <v>1336510000</v>
      </c>
      <c r="AD5374" s="2">
        <v>1347790000</v>
      </c>
      <c r="AE5374" s="2">
        <v>1357780000</v>
      </c>
      <c r="AF5374" s="2">
        <v>1373760000</v>
      </c>
    </row>
    <row r="5375" spans="1:32">
      <c r="A5375" t="s">
        <v>6871</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6872</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6873</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1707.66</v>
      </c>
      <c r="D5378">
        <v>1703.09</v>
      </c>
      <c r="E5378">
        <v>1685.42</v>
      </c>
      <c r="F5378">
        <v>1663.5</v>
      </c>
      <c r="G5378">
        <v>1637.74</v>
      </c>
      <c r="H5378">
        <v>1614.22</v>
      </c>
      <c r="I5378">
        <v>1587.24</v>
      </c>
      <c r="J5378">
        <v>1557.77</v>
      </c>
      <c r="K5378">
        <v>1519.06</v>
      </c>
      <c r="L5378">
        <v>1475.3</v>
      </c>
      <c r="M5378">
        <v>1427.31</v>
      </c>
      <c r="N5378">
        <v>1375.56</v>
      </c>
      <c r="O5378">
        <v>1325.05</v>
      </c>
      <c r="P5378">
        <v>1274.8499999999999</v>
      </c>
      <c r="Q5378">
        <v>1224.8399999999999</v>
      </c>
      <c r="R5378">
        <v>1173.18</v>
      </c>
      <c r="S5378">
        <v>1124.19</v>
      </c>
      <c r="T5378">
        <v>1077.3499999999999</v>
      </c>
      <c r="U5378">
        <v>1033.03</v>
      </c>
      <c r="V5378">
        <v>990.26499999999999</v>
      </c>
      <c r="W5378">
        <v>950.72199999999998</v>
      </c>
      <c r="X5378">
        <v>914.04499999999996</v>
      </c>
      <c r="Y5378">
        <v>881.18</v>
      </c>
      <c r="Z5378">
        <v>852.73</v>
      </c>
      <c r="AA5378">
        <v>827.83500000000004</v>
      </c>
      <c r="AB5378">
        <v>807.44500000000005</v>
      </c>
      <c r="AC5378">
        <v>792.23800000000006</v>
      </c>
      <c r="AD5378">
        <v>781.53</v>
      </c>
      <c r="AE5378">
        <v>776.41600000000005</v>
      </c>
      <c r="AF5378">
        <v>773.41499999999996</v>
      </c>
    </row>
    <row r="5379" spans="1:32">
      <c r="A5379" t="s">
        <v>8</v>
      </c>
      <c r="B5379" t="s">
        <v>19</v>
      </c>
      <c r="C5379">
        <v>1568.07</v>
      </c>
      <c r="D5379">
        <v>1556.89</v>
      </c>
      <c r="E5379">
        <v>1453.87</v>
      </c>
      <c r="F5379">
        <v>1318.9</v>
      </c>
      <c r="G5379">
        <v>1252.51</v>
      </c>
      <c r="H5379">
        <v>1141.23</v>
      </c>
      <c r="I5379">
        <v>1022.99</v>
      </c>
      <c r="J5379">
        <v>880.14200000000005</v>
      </c>
      <c r="K5379">
        <v>764.94100000000003</v>
      </c>
      <c r="L5379">
        <v>659.47900000000004</v>
      </c>
      <c r="M5379">
        <v>586.28499999999997</v>
      </c>
      <c r="N5379">
        <v>538.40300000000002</v>
      </c>
      <c r="O5379">
        <v>526.64800000000002</v>
      </c>
      <c r="P5379">
        <v>511.524</v>
      </c>
      <c r="Q5379">
        <v>508.15100000000001</v>
      </c>
      <c r="R5379">
        <v>495.80599999999998</v>
      </c>
      <c r="S5379">
        <v>457.21100000000001</v>
      </c>
      <c r="T5379">
        <v>399.79500000000002</v>
      </c>
      <c r="U5379">
        <v>351.43599999999998</v>
      </c>
      <c r="V5379">
        <v>321.07100000000003</v>
      </c>
      <c r="W5379">
        <v>358.65199999999999</v>
      </c>
      <c r="X5379">
        <v>399.43</v>
      </c>
      <c r="Y5379">
        <v>441.61599999999999</v>
      </c>
      <c r="Z5379">
        <v>486.416</v>
      </c>
      <c r="AA5379">
        <v>521.77300000000002</v>
      </c>
      <c r="AB5379">
        <v>556.84199999999998</v>
      </c>
      <c r="AC5379">
        <v>590.16200000000003</v>
      </c>
      <c r="AD5379">
        <v>621.33500000000004</v>
      </c>
      <c r="AE5379">
        <v>649.39499999999998</v>
      </c>
      <c r="AF5379">
        <v>674.79600000000005</v>
      </c>
    </row>
    <row r="5380" spans="1:32">
      <c r="A5380" t="s">
        <v>9</v>
      </c>
      <c r="B5380" t="s">
        <v>19</v>
      </c>
      <c r="C5380">
        <v>65.616399999999999</v>
      </c>
      <c r="D5380">
        <v>66.625600000000006</v>
      </c>
      <c r="E5380">
        <v>67.456999999999994</v>
      </c>
      <c r="F5380">
        <v>62.363399999999999</v>
      </c>
      <c r="G5380">
        <v>58.2408</v>
      </c>
      <c r="H5380">
        <v>54.0182</v>
      </c>
      <c r="I5380">
        <v>49.694200000000002</v>
      </c>
      <c r="J5380">
        <v>44.551600000000001</v>
      </c>
      <c r="K5380">
        <v>39.664999999999999</v>
      </c>
      <c r="L5380">
        <v>34.636600000000001</v>
      </c>
      <c r="M5380">
        <v>29.5656</v>
      </c>
      <c r="N5380">
        <v>24.446899999999999</v>
      </c>
      <c r="O5380">
        <v>24.4237</v>
      </c>
      <c r="P5380">
        <v>24.412400000000002</v>
      </c>
      <c r="Q5380">
        <v>24.388500000000001</v>
      </c>
      <c r="R5380">
        <v>24.344200000000001</v>
      </c>
      <c r="S5380">
        <v>24.294</v>
      </c>
      <c r="T5380">
        <v>24.232500000000002</v>
      </c>
      <c r="U5380">
        <v>24.178799999999999</v>
      </c>
      <c r="V5380">
        <v>24.1328</v>
      </c>
      <c r="W5380">
        <v>24.081900000000001</v>
      </c>
      <c r="X5380">
        <v>24.0305</v>
      </c>
      <c r="Y5380">
        <v>23.975300000000001</v>
      </c>
      <c r="Z5380">
        <v>23.9498</v>
      </c>
      <c r="AA5380">
        <v>23.883099999999999</v>
      </c>
      <c r="AB5380">
        <v>23.835699999999999</v>
      </c>
      <c r="AC5380">
        <v>23.780999999999999</v>
      </c>
      <c r="AD5380">
        <v>23.720800000000001</v>
      </c>
      <c r="AE5380">
        <v>23.694500000000001</v>
      </c>
      <c r="AF5380">
        <v>23.648599999999998</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884.07600000000002</v>
      </c>
      <c r="D5383">
        <v>883.10299999999995</v>
      </c>
      <c r="E5383">
        <v>825.99400000000003</v>
      </c>
      <c r="F5383">
        <v>912.23599999999999</v>
      </c>
      <c r="G5383">
        <v>867.46600000000001</v>
      </c>
      <c r="H5383">
        <v>867.46600000000001</v>
      </c>
      <c r="I5383">
        <v>873.82</v>
      </c>
      <c r="J5383">
        <v>781.57799999999997</v>
      </c>
      <c r="K5383">
        <v>776.76599999999996</v>
      </c>
      <c r="L5383">
        <v>748.51300000000003</v>
      </c>
      <c r="M5383">
        <v>738.88400000000001</v>
      </c>
      <c r="N5383">
        <v>727.93499999999995</v>
      </c>
      <c r="O5383">
        <v>719.86699999999996</v>
      </c>
      <c r="P5383">
        <v>710.29700000000003</v>
      </c>
      <c r="Q5383">
        <v>683.68399999999997</v>
      </c>
      <c r="R5383">
        <v>688.78599999999994</v>
      </c>
      <c r="S5383">
        <v>682.60900000000004</v>
      </c>
      <c r="T5383">
        <v>687.92600000000004</v>
      </c>
      <c r="U5383">
        <v>692.54899999999998</v>
      </c>
      <c r="V5383">
        <v>694.25400000000002</v>
      </c>
      <c r="W5383">
        <v>701.42499999999995</v>
      </c>
      <c r="X5383">
        <v>708.86199999999997</v>
      </c>
      <c r="Y5383">
        <v>715.27300000000002</v>
      </c>
      <c r="Z5383">
        <v>721.90300000000002</v>
      </c>
      <c r="AA5383">
        <v>726.33299999999997</v>
      </c>
      <c r="AB5383">
        <v>730.10500000000002</v>
      </c>
      <c r="AC5383">
        <v>733.22</v>
      </c>
      <c r="AD5383">
        <v>738.04600000000005</v>
      </c>
      <c r="AE5383">
        <v>747.24099999999999</v>
      </c>
      <c r="AF5383">
        <v>755.40499999999997</v>
      </c>
    </row>
    <row r="5384" spans="1:32">
      <c r="A5384" t="s">
        <v>13</v>
      </c>
      <c r="B5384" t="s">
        <v>19</v>
      </c>
      <c r="C5384">
        <v>743.69600000000003</v>
      </c>
      <c r="D5384">
        <v>752.27</v>
      </c>
      <c r="E5384">
        <v>732.029</v>
      </c>
      <c r="F5384">
        <v>721.22699999999998</v>
      </c>
      <c r="G5384">
        <v>723.23800000000006</v>
      </c>
      <c r="H5384">
        <v>730.80100000000004</v>
      </c>
      <c r="I5384">
        <v>731.91300000000001</v>
      </c>
      <c r="J5384">
        <v>734.81</v>
      </c>
      <c r="K5384">
        <v>735.17</v>
      </c>
      <c r="L5384">
        <v>735.03599999999994</v>
      </c>
      <c r="M5384">
        <v>723.75699999999995</v>
      </c>
      <c r="N5384">
        <v>715.14300000000003</v>
      </c>
      <c r="O5384">
        <v>709.28099999999995</v>
      </c>
      <c r="P5384">
        <v>703.12800000000004</v>
      </c>
      <c r="Q5384">
        <v>695.53499999999997</v>
      </c>
      <c r="R5384">
        <v>698.87</v>
      </c>
      <c r="S5384">
        <v>702.18899999999996</v>
      </c>
      <c r="T5384">
        <v>704.94899999999996</v>
      </c>
      <c r="U5384">
        <v>709.76700000000005</v>
      </c>
      <c r="V5384">
        <v>713.35599999999999</v>
      </c>
      <c r="W5384">
        <v>717.79700000000003</v>
      </c>
      <c r="X5384">
        <v>722.61699999999996</v>
      </c>
      <c r="Y5384">
        <v>727.69899999999996</v>
      </c>
      <c r="Z5384">
        <v>732.23900000000003</v>
      </c>
      <c r="AA5384">
        <v>735.98</v>
      </c>
      <c r="AB5384">
        <v>737.18399999999997</v>
      </c>
      <c r="AC5384">
        <v>742.35</v>
      </c>
      <c r="AD5384">
        <v>748.90800000000002</v>
      </c>
      <c r="AE5384">
        <v>753.18600000000004</v>
      </c>
      <c r="AF5384">
        <v>758.00900000000001</v>
      </c>
    </row>
    <row r="5385" spans="1:32">
      <c r="A5385" t="s">
        <v>14</v>
      </c>
      <c r="B5385" t="s">
        <v>19</v>
      </c>
      <c r="C5385">
        <v>656.31</v>
      </c>
      <c r="D5385">
        <v>656.61900000000003</v>
      </c>
      <c r="E5385">
        <v>641.53800000000001</v>
      </c>
      <c r="F5385">
        <v>655.16600000000005</v>
      </c>
      <c r="G5385">
        <v>656.46</v>
      </c>
      <c r="H5385">
        <v>650.69000000000005</v>
      </c>
      <c r="I5385">
        <v>647.13699999999994</v>
      </c>
      <c r="J5385">
        <v>650.06299999999999</v>
      </c>
      <c r="K5385">
        <v>652.98400000000004</v>
      </c>
      <c r="L5385">
        <v>660.96699999999998</v>
      </c>
      <c r="M5385">
        <v>673.80100000000004</v>
      </c>
      <c r="N5385">
        <v>678.54</v>
      </c>
      <c r="O5385">
        <v>685.70799999999997</v>
      </c>
      <c r="P5385">
        <v>694.40700000000004</v>
      </c>
      <c r="Q5385">
        <v>710.10900000000004</v>
      </c>
      <c r="R5385">
        <v>711.66800000000001</v>
      </c>
      <c r="S5385">
        <v>712.827</v>
      </c>
      <c r="T5385">
        <v>713.96299999999997</v>
      </c>
      <c r="U5385">
        <v>714.80600000000004</v>
      </c>
      <c r="V5385">
        <v>715.91499999999996</v>
      </c>
      <c r="W5385">
        <v>716.971</v>
      </c>
      <c r="X5385">
        <v>717.47799999999995</v>
      </c>
      <c r="Y5385">
        <v>717.70699999999999</v>
      </c>
      <c r="Z5385">
        <v>718.46400000000006</v>
      </c>
      <c r="AA5385">
        <v>718.67700000000002</v>
      </c>
      <c r="AB5385">
        <v>718.83600000000001</v>
      </c>
      <c r="AC5385">
        <v>718.99400000000003</v>
      </c>
      <c r="AD5385">
        <v>719.03700000000003</v>
      </c>
      <c r="AE5385">
        <v>719.34799999999996</v>
      </c>
      <c r="AF5385">
        <v>719.40200000000004</v>
      </c>
    </row>
    <row r="5386" spans="1:32">
      <c r="A5386" t="s">
        <v>15</v>
      </c>
      <c r="B5386" t="s">
        <v>19</v>
      </c>
      <c r="C5386">
        <v>169.19200000000001</v>
      </c>
      <c r="D5386">
        <v>169.19200000000001</v>
      </c>
      <c r="E5386">
        <v>166.89099999999999</v>
      </c>
      <c r="F5386">
        <v>173.90299999999999</v>
      </c>
      <c r="G5386">
        <v>175.45599999999999</v>
      </c>
      <c r="H5386">
        <v>177.036</v>
      </c>
      <c r="I5386">
        <v>178.74600000000001</v>
      </c>
      <c r="J5386">
        <v>180.459</v>
      </c>
      <c r="K5386">
        <v>182.16900000000001</v>
      </c>
      <c r="L5386">
        <v>183.91</v>
      </c>
      <c r="M5386">
        <v>185.619</v>
      </c>
      <c r="N5386">
        <v>187.45599999999999</v>
      </c>
      <c r="O5386">
        <v>189.29599999999999</v>
      </c>
      <c r="P5386">
        <v>191.13499999999999</v>
      </c>
      <c r="Q5386">
        <v>192.97200000000001</v>
      </c>
      <c r="R5386">
        <v>194.839</v>
      </c>
      <c r="S5386">
        <v>196.749</v>
      </c>
      <c r="T5386">
        <v>198.66200000000001</v>
      </c>
      <c r="U5386">
        <v>200.6</v>
      </c>
      <c r="V5386">
        <v>202.51300000000001</v>
      </c>
      <c r="W5386">
        <v>204.45099999999999</v>
      </c>
      <c r="X5386">
        <v>206.38399999999999</v>
      </c>
      <c r="Y5386">
        <v>208.34200000000001</v>
      </c>
      <c r="Z5386">
        <v>210.3</v>
      </c>
      <c r="AA5386">
        <v>212.23</v>
      </c>
      <c r="AB5386">
        <v>214.191</v>
      </c>
      <c r="AC5386">
        <v>216.14099999999999</v>
      </c>
      <c r="AD5386">
        <v>218.096</v>
      </c>
      <c r="AE5386">
        <v>220.05199999999999</v>
      </c>
      <c r="AF5386">
        <v>222.036</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873749000</v>
      </c>
      <c r="D5388" s="2">
        <v>817569000</v>
      </c>
      <c r="E5388" s="2">
        <v>693809000</v>
      </c>
      <c r="F5388" s="2">
        <v>584860000</v>
      </c>
      <c r="G5388" s="2">
        <v>604031000</v>
      </c>
      <c r="H5388" s="2">
        <v>545655000</v>
      </c>
      <c r="I5388" s="2">
        <v>450477000</v>
      </c>
      <c r="J5388" s="2">
        <v>325838000</v>
      </c>
      <c r="K5388" s="2">
        <v>232781000</v>
      </c>
      <c r="L5388" s="2">
        <v>150420000</v>
      </c>
      <c r="M5388" s="2">
        <v>111468000</v>
      </c>
      <c r="N5388" s="2">
        <v>76994500</v>
      </c>
      <c r="O5388" s="2">
        <v>47669900</v>
      </c>
      <c r="P5388" s="2">
        <v>14197200</v>
      </c>
      <c r="Q5388">
        <v>0</v>
      </c>
      <c r="R5388">
        <v>0</v>
      </c>
      <c r="S5388">
        <v>0</v>
      </c>
      <c r="T5388">
        <v>0</v>
      </c>
      <c r="U5388">
        <v>0</v>
      </c>
      <c r="V5388">
        <v>0</v>
      </c>
      <c r="W5388">
        <v>0</v>
      </c>
      <c r="X5388">
        <v>0</v>
      </c>
      <c r="Y5388">
        <v>0</v>
      </c>
      <c r="Z5388">
        <v>0</v>
      </c>
      <c r="AA5388">
        <v>0</v>
      </c>
      <c r="AB5388">
        <v>0</v>
      </c>
      <c r="AC5388">
        <v>0</v>
      </c>
      <c r="AD5388">
        <v>0</v>
      </c>
      <c r="AE5388">
        <v>0</v>
      </c>
      <c r="AF5388">
        <v>0</v>
      </c>
    </row>
    <row r="5389" spans="1:32">
      <c r="A5389" t="s">
        <v>7269</v>
      </c>
      <c r="B5389" t="s">
        <v>19</v>
      </c>
      <c r="C5389" s="2">
        <v>65242200</v>
      </c>
      <c r="D5389" s="2">
        <v>72061200</v>
      </c>
      <c r="E5389" s="2">
        <v>76154800</v>
      </c>
      <c r="F5389" s="2">
        <v>88687200</v>
      </c>
      <c r="G5389" s="2">
        <v>54443800</v>
      </c>
      <c r="H5389" s="2">
        <v>37518300</v>
      </c>
      <c r="I5389" s="2">
        <v>31342800</v>
      </c>
      <c r="J5389" s="2">
        <v>28807900</v>
      </c>
      <c r="K5389" s="2">
        <v>26045000</v>
      </c>
      <c r="L5389" s="2">
        <v>26183200</v>
      </c>
      <c r="M5389" s="2">
        <v>20535400</v>
      </c>
      <c r="N5389" s="2">
        <v>17273200</v>
      </c>
      <c r="O5389" s="2">
        <v>16547200</v>
      </c>
      <c r="P5389" s="2">
        <v>16939800</v>
      </c>
      <c r="Q5389" s="2">
        <v>16325300</v>
      </c>
      <c r="R5389" s="2">
        <v>14364500</v>
      </c>
      <c r="S5389" s="2">
        <v>10271500</v>
      </c>
      <c r="T5389" s="2">
        <v>6187240</v>
      </c>
      <c r="U5389" s="2">
        <v>4502550</v>
      </c>
      <c r="V5389" s="2">
        <v>3295700</v>
      </c>
      <c r="W5389" s="2">
        <v>3786820</v>
      </c>
      <c r="X5389" s="2">
        <v>4687310</v>
      </c>
      <c r="Y5389" s="2">
        <v>6370250</v>
      </c>
      <c r="Z5389" s="2">
        <v>9089950</v>
      </c>
      <c r="AA5389" s="2">
        <v>12530400</v>
      </c>
      <c r="AB5389" s="2">
        <v>16534100</v>
      </c>
      <c r="AC5389" s="2">
        <v>20485400</v>
      </c>
      <c r="AD5389" s="2">
        <v>23440500</v>
      </c>
      <c r="AE5389" s="2">
        <v>26458100</v>
      </c>
      <c r="AF5389" s="2">
        <v>28373700</v>
      </c>
    </row>
    <row r="5390" spans="1:32">
      <c r="A5390" t="s">
        <v>7270</v>
      </c>
      <c r="B5390" t="s">
        <v>19</v>
      </c>
      <c r="C5390" s="2">
        <v>1390180000</v>
      </c>
      <c r="D5390" s="2">
        <v>1507640000</v>
      </c>
      <c r="E5390" s="2">
        <v>1517930000</v>
      </c>
      <c r="F5390" s="2">
        <v>1414720000</v>
      </c>
      <c r="G5390" s="2">
        <v>1373310000</v>
      </c>
      <c r="H5390" s="2">
        <v>1310840000</v>
      </c>
      <c r="I5390" s="2">
        <v>1271530000</v>
      </c>
      <c r="J5390" s="2">
        <v>1232080000</v>
      </c>
      <c r="K5390" s="2">
        <v>1177210000</v>
      </c>
      <c r="L5390" s="2">
        <v>1110060000</v>
      </c>
      <c r="M5390" s="2">
        <v>1043920000</v>
      </c>
      <c r="N5390" s="2">
        <v>1004590000</v>
      </c>
      <c r="O5390" s="2">
        <v>1027640000</v>
      </c>
      <c r="P5390" s="2">
        <v>1060560000</v>
      </c>
      <c r="Q5390" s="2">
        <v>1083490000</v>
      </c>
      <c r="R5390" s="2">
        <v>1061050000</v>
      </c>
      <c r="S5390" s="2">
        <v>991388000</v>
      </c>
      <c r="T5390" s="2">
        <v>881078000</v>
      </c>
      <c r="U5390" s="2">
        <v>775083000</v>
      </c>
      <c r="V5390" s="2">
        <v>713838000</v>
      </c>
      <c r="W5390" s="2">
        <v>800621000</v>
      </c>
      <c r="X5390" s="2">
        <v>886211000</v>
      </c>
      <c r="Y5390" s="2">
        <v>966038000</v>
      </c>
      <c r="Z5390" s="2">
        <v>1042770000</v>
      </c>
      <c r="AA5390" s="2">
        <v>1086390000</v>
      </c>
      <c r="AB5390" s="2">
        <v>1137950000</v>
      </c>
      <c r="AC5390" s="2">
        <v>1189340000</v>
      </c>
      <c r="AD5390" s="2">
        <v>1245040000</v>
      </c>
      <c r="AE5390" s="2">
        <v>1295700000</v>
      </c>
      <c r="AF5390" s="2">
        <v>1350760000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762273000</v>
      </c>
      <c r="W5391" s="2">
        <v>762273000</v>
      </c>
      <c r="X5391" s="2">
        <v>762273000</v>
      </c>
      <c r="Y5391" s="2">
        <v>762273000</v>
      </c>
      <c r="Z5391" s="2">
        <v>762273000</v>
      </c>
      <c r="AA5391" s="2">
        <v>762273000</v>
      </c>
      <c r="AB5391" s="2">
        <v>762273000</v>
      </c>
      <c r="AC5391" s="2">
        <v>762273000</v>
      </c>
      <c r="AD5391" s="2">
        <v>762273000</v>
      </c>
      <c r="AE5391" s="2">
        <v>762273000</v>
      </c>
      <c r="AF5391" s="2">
        <v>762273000</v>
      </c>
    </row>
    <row r="5392" spans="1:32">
      <c r="A5392" t="s">
        <v>1906</v>
      </c>
      <c r="B5392" t="s">
        <v>19</v>
      </c>
      <c r="C5392" s="2">
        <v>243564000</v>
      </c>
      <c r="D5392" s="2">
        <v>241127000</v>
      </c>
      <c r="E5392" s="2">
        <v>220652000</v>
      </c>
      <c r="F5392" s="2">
        <v>240156000</v>
      </c>
      <c r="G5392" s="2">
        <v>261057000</v>
      </c>
      <c r="H5392" s="2">
        <v>262789000</v>
      </c>
      <c r="I5392" s="2">
        <v>253742000</v>
      </c>
      <c r="J5392" s="2">
        <v>243085000</v>
      </c>
      <c r="K5392" s="2">
        <v>227882000</v>
      </c>
      <c r="L5392" s="2">
        <v>209302000</v>
      </c>
      <c r="M5392" s="2">
        <v>214998000</v>
      </c>
      <c r="N5392" s="2">
        <v>216961000</v>
      </c>
      <c r="O5392" s="2">
        <v>223008000</v>
      </c>
      <c r="P5392" s="2">
        <v>226991000</v>
      </c>
      <c r="Q5392" s="2">
        <v>230511000</v>
      </c>
      <c r="R5392" s="2">
        <v>232403000</v>
      </c>
      <c r="S5392" s="2">
        <v>227156000</v>
      </c>
      <c r="T5392" s="2">
        <v>224531000</v>
      </c>
      <c r="U5392" s="2">
        <v>214367000</v>
      </c>
      <c r="V5392" s="2">
        <v>215894000</v>
      </c>
      <c r="W5392" s="2">
        <v>221925000</v>
      </c>
      <c r="X5392" s="2">
        <v>228778000</v>
      </c>
      <c r="Y5392" s="2">
        <v>232509000</v>
      </c>
      <c r="Z5392" s="2">
        <v>235001000</v>
      </c>
      <c r="AA5392" s="2">
        <v>238847000</v>
      </c>
      <c r="AB5392" s="2">
        <v>240382000</v>
      </c>
      <c r="AC5392" s="2">
        <v>239490000</v>
      </c>
      <c r="AD5392" s="2">
        <v>235180000</v>
      </c>
      <c r="AE5392" s="2">
        <v>234529000</v>
      </c>
      <c r="AF5392" s="2">
        <v>236130000</v>
      </c>
    </row>
    <row r="5393" spans="1:32">
      <c r="A5393" t="s">
        <v>1907</v>
      </c>
      <c r="B5393" t="s">
        <v>19</v>
      </c>
      <c r="C5393" s="2">
        <v>381167000</v>
      </c>
      <c r="D5393" s="2">
        <v>407236000</v>
      </c>
      <c r="E5393" s="2">
        <v>426922000</v>
      </c>
      <c r="F5393" s="2">
        <v>511307000</v>
      </c>
      <c r="G5393" s="2">
        <v>596056000</v>
      </c>
      <c r="H5393" s="2">
        <v>711259000</v>
      </c>
      <c r="I5393" s="2">
        <v>807705000</v>
      </c>
      <c r="J5393" s="2">
        <v>910052000</v>
      </c>
      <c r="K5393" s="2">
        <v>999190000</v>
      </c>
      <c r="L5393" s="2">
        <v>1064340000</v>
      </c>
      <c r="M5393" s="2">
        <v>1125890000</v>
      </c>
      <c r="N5393" s="2">
        <v>1188250000</v>
      </c>
      <c r="O5393" s="2">
        <v>1209280000</v>
      </c>
      <c r="P5393" s="2">
        <v>1236580000</v>
      </c>
      <c r="Q5393" s="2">
        <v>1277450000</v>
      </c>
      <c r="R5393" s="2">
        <v>1337250000</v>
      </c>
      <c r="S5393" s="2">
        <v>1433670000</v>
      </c>
      <c r="T5393" s="2">
        <v>1546680000</v>
      </c>
      <c r="U5393" s="2">
        <v>1656270000</v>
      </c>
      <c r="V5393" s="2">
        <v>1749430000</v>
      </c>
      <c r="W5393" s="2">
        <v>1755770000</v>
      </c>
      <c r="X5393" s="2">
        <v>1761460000</v>
      </c>
      <c r="Y5393" s="2">
        <v>1766220000</v>
      </c>
      <c r="Z5393" s="2">
        <v>1770670000</v>
      </c>
      <c r="AA5393" s="2">
        <v>1773900000</v>
      </c>
      <c r="AB5393" s="2">
        <v>1776820000</v>
      </c>
      <c r="AC5393" s="2">
        <v>1779180000</v>
      </c>
      <c r="AD5393" s="2">
        <v>1780530000</v>
      </c>
      <c r="AE5393" s="2">
        <v>1780530000</v>
      </c>
      <c r="AF5393" s="2">
        <v>1780530000</v>
      </c>
    </row>
    <row r="5394" spans="1:32">
      <c r="A5394" t="s">
        <v>1908</v>
      </c>
      <c r="B5394" t="s">
        <v>19</v>
      </c>
      <c r="C5394" s="2">
        <v>170691000</v>
      </c>
      <c r="D5394" s="2">
        <v>191191000</v>
      </c>
      <c r="E5394" s="2">
        <v>239247000</v>
      </c>
      <c r="F5394" s="2">
        <v>348404000</v>
      </c>
      <c r="G5394" s="2">
        <v>441793000</v>
      </c>
      <c r="H5394" s="2">
        <v>563227000</v>
      </c>
      <c r="I5394" s="2">
        <v>687625000</v>
      </c>
      <c r="J5394" s="2">
        <v>832445000</v>
      </c>
      <c r="K5394" s="2">
        <v>971172000</v>
      </c>
      <c r="L5394" s="2">
        <v>1088370000</v>
      </c>
      <c r="M5394" s="2">
        <v>1190990000</v>
      </c>
      <c r="N5394" s="2">
        <v>1272260000</v>
      </c>
      <c r="O5394" s="2">
        <v>1316910000</v>
      </c>
      <c r="P5394" s="2">
        <v>1358350000</v>
      </c>
      <c r="Q5394" s="2">
        <v>1412020000</v>
      </c>
      <c r="R5394" s="2">
        <v>1490900000</v>
      </c>
      <c r="S5394" s="2">
        <v>1606680000</v>
      </c>
      <c r="T5394" s="2">
        <v>1747930000</v>
      </c>
      <c r="U5394" s="2">
        <v>1880120000</v>
      </c>
      <c r="V5394" s="2">
        <v>1972960000</v>
      </c>
      <c r="W5394" s="2">
        <v>1998240000</v>
      </c>
      <c r="X5394" s="2">
        <v>2022270000</v>
      </c>
      <c r="Y5394" s="2">
        <v>2044950000</v>
      </c>
      <c r="Z5394" s="2">
        <v>2066350000</v>
      </c>
      <c r="AA5394" s="2">
        <v>2085070000</v>
      </c>
      <c r="AB5394" s="2">
        <v>2103110000</v>
      </c>
      <c r="AC5394" s="2">
        <v>2120430000</v>
      </c>
      <c r="AD5394" s="2">
        <v>2133670000</v>
      </c>
      <c r="AE5394" s="2">
        <v>2143600000</v>
      </c>
      <c r="AF5394" s="2">
        <v>2161110000</v>
      </c>
    </row>
    <row r="5395" spans="1:32">
      <c r="A5395" t="s">
        <v>1909</v>
      </c>
      <c r="B5395" t="s">
        <v>19</v>
      </c>
      <c r="C5395" s="2">
        <v>3077870</v>
      </c>
      <c r="D5395" s="2">
        <v>3077870</v>
      </c>
      <c r="E5395" s="2">
        <v>3077870</v>
      </c>
      <c r="F5395" s="2">
        <v>3077870</v>
      </c>
      <c r="G5395" s="2">
        <v>3077870</v>
      </c>
      <c r="H5395" s="2">
        <v>3077870</v>
      </c>
      <c r="I5395" s="2">
        <v>3402320</v>
      </c>
      <c r="J5395" s="2">
        <v>3402320</v>
      </c>
      <c r="K5395" s="2">
        <v>3402320</v>
      </c>
      <c r="L5395" s="2">
        <v>3402320</v>
      </c>
      <c r="M5395" s="2">
        <v>3360810</v>
      </c>
      <c r="N5395" s="2">
        <v>3331560</v>
      </c>
      <c r="O5395" s="2">
        <v>3339220</v>
      </c>
      <c r="P5395" s="2">
        <v>3351540</v>
      </c>
      <c r="Q5395" s="2">
        <v>3357440</v>
      </c>
      <c r="R5395" s="2">
        <v>3350110</v>
      </c>
      <c r="S5395" s="2">
        <v>3320210</v>
      </c>
      <c r="T5395" s="2">
        <v>3283060</v>
      </c>
      <c r="U5395" s="2">
        <v>3248430</v>
      </c>
      <c r="V5395" s="2">
        <v>3232090</v>
      </c>
      <c r="W5395" s="2">
        <v>3264080</v>
      </c>
      <c r="X5395" s="2">
        <v>3293620</v>
      </c>
      <c r="Y5395" s="2">
        <v>3319230</v>
      </c>
      <c r="Z5395" s="2">
        <v>3342630</v>
      </c>
      <c r="AA5395" s="2">
        <v>3361390</v>
      </c>
      <c r="AB5395" s="2">
        <v>3378330</v>
      </c>
      <c r="AC5395" s="2">
        <v>3393460</v>
      </c>
      <c r="AD5395" s="2">
        <v>3402320</v>
      </c>
      <c r="AE5395" s="2">
        <v>3402320</v>
      </c>
      <c r="AF5395" s="2">
        <v>3402320</v>
      </c>
    </row>
    <row r="5396" spans="1:32">
      <c r="A5396" t="s">
        <v>1910</v>
      </c>
      <c r="B5396" t="s">
        <v>19</v>
      </c>
      <c r="C5396" s="2">
        <v>18997900</v>
      </c>
      <c r="D5396" s="2">
        <v>23388000</v>
      </c>
      <c r="E5396" s="2">
        <v>8142290</v>
      </c>
      <c r="F5396" s="2">
        <v>4541520</v>
      </c>
      <c r="G5396" s="2">
        <v>8975160</v>
      </c>
      <c r="H5396" s="2">
        <v>9554390</v>
      </c>
      <c r="I5396" s="2">
        <v>7639250</v>
      </c>
      <c r="J5396" s="2">
        <v>5752880</v>
      </c>
      <c r="K5396" s="2">
        <v>3644350</v>
      </c>
      <c r="L5396" s="2">
        <v>2139520</v>
      </c>
      <c r="M5396" s="2">
        <v>3508140</v>
      </c>
      <c r="N5396" s="2">
        <v>3995730</v>
      </c>
      <c r="O5396" s="2">
        <v>4460390</v>
      </c>
      <c r="P5396" s="2">
        <v>4809920</v>
      </c>
      <c r="Q5396" s="2">
        <v>5154770</v>
      </c>
      <c r="R5396" s="2">
        <v>5538730</v>
      </c>
      <c r="S5396" s="2">
        <v>5034730</v>
      </c>
      <c r="T5396" s="2">
        <v>5109470</v>
      </c>
      <c r="U5396" s="2">
        <v>4780570</v>
      </c>
      <c r="V5396" s="2">
        <v>5479210</v>
      </c>
      <c r="W5396" s="2">
        <v>5020510</v>
      </c>
      <c r="X5396" s="2">
        <v>5515320</v>
      </c>
      <c r="Y5396" s="2">
        <v>5788330</v>
      </c>
      <c r="Z5396" s="2">
        <v>6050280</v>
      </c>
      <c r="AA5396" s="2">
        <v>6692660</v>
      </c>
      <c r="AB5396" s="2">
        <v>6961490</v>
      </c>
      <c r="AC5396" s="2">
        <v>6851660</v>
      </c>
      <c r="AD5396" s="2">
        <v>5951690</v>
      </c>
      <c r="AE5396" s="2">
        <v>5749780</v>
      </c>
      <c r="AF5396" s="2">
        <v>5945220</v>
      </c>
    </row>
    <row r="5397" spans="1:32">
      <c r="A5397" t="s">
        <v>1911</v>
      </c>
      <c r="B5397" t="s">
        <v>19</v>
      </c>
      <c r="C5397" s="2">
        <v>15269100</v>
      </c>
      <c r="D5397" s="2">
        <v>15505200</v>
      </c>
      <c r="E5397" s="2">
        <v>15656500</v>
      </c>
      <c r="F5397" s="2">
        <v>15656500</v>
      </c>
      <c r="G5397" s="2">
        <v>15656500</v>
      </c>
      <c r="H5397" s="2">
        <v>15813900</v>
      </c>
      <c r="I5397" s="2">
        <v>15813900</v>
      </c>
      <c r="J5397" s="2">
        <v>15813900</v>
      </c>
      <c r="K5397" s="2">
        <v>15813900</v>
      </c>
      <c r="L5397" s="2">
        <v>15813900</v>
      </c>
      <c r="M5397" s="2">
        <v>15813900</v>
      </c>
      <c r="N5397" s="2">
        <v>15813900</v>
      </c>
      <c r="O5397" s="2">
        <v>15813900</v>
      </c>
      <c r="P5397" s="2">
        <v>15813900</v>
      </c>
      <c r="Q5397" s="2">
        <v>15813900</v>
      </c>
      <c r="R5397" s="2">
        <v>15813900</v>
      </c>
      <c r="S5397" s="2">
        <v>15813900</v>
      </c>
      <c r="T5397" s="2">
        <v>15813900</v>
      </c>
      <c r="U5397" s="2">
        <v>15813900</v>
      </c>
      <c r="V5397" s="2">
        <v>15813900</v>
      </c>
      <c r="W5397" s="2">
        <v>15813900</v>
      </c>
      <c r="X5397" s="2">
        <v>15813900</v>
      </c>
      <c r="Y5397" s="2">
        <v>15813900</v>
      </c>
      <c r="Z5397" s="2">
        <v>15813900</v>
      </c>
      <c r="AA5397" s="2">
        <v>15813900</v>
      </c>
      <c r="AB5397" s="2">
        <v>15813900</v>
      </c>
      <c r="AC5397" s="2">
        <v>15813900</v>
      </c>
      <c r="AD5397" s="2">
        <v>15813900</v>
      </c>
      <c r="AE5397" s="2">
        <v>15813900</v>
      </c>
      <c r="AF5397" s="2">
        <v>15813900</v>
      </c>
    </row>
    <row r="5398" spans="1:32">
      <c r="A5398" t="s">
        <v>1912</v>
      </c>
      <c r="B5398" t="s">
        <v>19</v>
      </c>
      <c r="C5398" s="2">
        <v>8020920</v>
      </c>
      <c r="D5398" s="2">
        <v>9682100</v>
      </c>
      <c r="E5398" s="2">
        <v>7890660</v>
      </c>
      <c r="F5398" s="2">
        <v>7888720</v>
      </c>
      <c r="G5398" s="2">
        <v>7828050</v>
      </c>
      <c r="H5398" s="2">
        <v>7823580</v>
      </c>
      <c r="I5398" s="2">
        <v>7814040</v>
      </c>
      <c r="J5398" s="2">
        <v>7812250</v>
      </c>
      <c r="K5398" s="2">
        <v>7807480</v>
      </c>
      <c r="L5398" s="2">
        <v>7668300</v>
      </c>
      <c r="M5398" s="2">
        <v>7668300</v>
      </c>
      <c r="N5398" s="2">
        <v>7668300</v>
      </c>
      <c r="O5398" s="2">
        <v>7668300</v>
      </c>
      <c r="P5398" s="2">
        <v>7663230</v>
      </c>
      <c r="Q5398" s="2">
        <v>7663230</v>
      </c>
      <c r="R5398" s="2">
        <v>7663230</v>
      </c>
      <c r="S5398" s="2">
        <v>7663230</v>
      </c>
      <c r="T5398" s="2">
        <v>7663230</v>
      </c>
      <c r="U5398" s="2">
        <v>7663230</v>
      </c>
      <c r="V5398" s="2">
        <v>7663230</v>
      </c>
      <c r="W5398" s="2">
        <v>7663230</v>
      </c>
      <c r="X5398" s="2">
        <v>7663230</v>
      </c>
      <c r="Y5398" s="2">
        <v>7663230</v>
      </c>
      <c r="Z5398" s="2">
        <v>7663230</v>
      </c>
      <c r="AA5398" s="2">
        <v>7651910</v>
      </c>
      <c r="AB5398" s="2">
        <v>7651910</v>
      </c>
      <c r="AC5398" s="2">
        <v>7651910</v>
      </c>
      <c r="AD5398" s="2">
        <v>7651910</v>
      </c>
      <c r="AE5398" s="2">
        <v>7651910</v>
      </c>
      <c r="AF5398" s="2">
        <v>7651910</v>
      </c>
    </row>
    <row r="5399" spans="1:32">
      <c r="A5399" t="s">
        <v>1913</v>
      </c>
      <c r="B5399" t="s">
        <v>19</v>
      </c>
      <c r="C5399" s="2">
        <v>122360000</v>
      </c>
      <c r="D5399" s="2">
        <v>118772000</v>
      </c>
      <c r="E5399" s="2">
        <v>166113000</v>
      </c>
      <c r="F5399" s="2">
        <v>183709000</v>
      </c>
      <c r="G5399" s="2">
        <v>105920000</v>
      </c>
      <c r="H5399" s="2">
        <v>77699700</v>
      </c>
      <c r="I5399" s="2">
        <v>76617100</v>
      </c>
      <c r="J5399" s="2">
        <v>80616600</v>
      </c>
      <c r="K5399" s="2">
        <v>86734300</v>
      </c>
      <c r="L5399" s="2">
        <v>95608600</v>
      </c>
      <c r="M5399" s="2">
        <v>85455000</v>
      </c>
      <c r="N5399" s="2">
        <v>91230100</v>
      </c>
      <c r="O5399" s="2">
        <v>106360000</v>
      </c>
      <c r="P5399" s="2">
        <v>114753000</v>
      </c>
      <c r="Q5399" s="2">
        <v>119177000</v>
      </c>
      <c r="R5399" s="2">
        <v>115266000</v>
      </c>
      <c r="S5399" s="2">
        <v>98612600</v>
      </c>
      <c r="T5399" s="2">
        <v>76086200</v>
      </c>
      <c r="U5399" s="2">
        <v>63990600</v>
      </c>
      <c r="V5399" s="2">
        <v>53253900</v>
      </c>
      <c r="W5399" s="2">
        <v>64205200</v>
      </c>
      <c r="X5399" s="2">
        <v>81520900</v>
      </c>
      <c r="Y5399" s="2">
        <v>104115000</v>
      </c>
      <c r="Z5399" s="2">
        <v>132900000</v>
      </c>
      <c r="AA5399" s="2">
        <v>164049000</v>
      </c>
      <c r="AB5399" s="2">
        <v>188049000</v>
      </c>
      <c r="AC5399" s="2">
        <v>209558000</v>
      </c>
      <c r="AD5399" s="2">
        <v>225621000</v>
      </c>
      <c r="AE5399" s="2">
        <v>240546000</v>
      </c>
      <c r="AF5399" s="2">
        <v>249691000</v>
      </c>
    </row>
    <row r="5400" spans="1:32">
      <c r="A5400" t="s">
        <v>1914</v>
      </c>
      <c r="B5400" t="s">
        <v>19</v>
      </c>
      <c r="C5400" s="2">
        <v>8864820</v>
      </c>
      <c r="D5400" s="2">
        <v>9740590</v>
      </c>
      <c r="E5400" s="2">
        <v>4981780</v>
      </c>
      <c r="F5400" s="2">
        <v>4495830</v>
      </c>
      <c r="G5400" s="2">
        <v>1160240</v>
      </c>
      <c r="H5400" s="2">
        <v>1183570</v>
      </c>
      <c r="I5400" s="2">
        <v>1075540</v>
      </c>
      <c r="J5400">
        <v>933089</v>
      </c>
      <c r="K5400">
        <v>757550</v>
      </c>
      <c r="L5400">
        <v>575223</v>
      </c>
      <c r="M5400">
        <v>556792</v>
      </c>
      <c r="N5400">
        <v>565619</v>
      </c>
      <c r="O5400">
        <v>631681</v>
      </c>
      <c r="P5400">
        <v>693506</v>
      </c>
      <c r="Q5400">
        <v>753750</v>
      </c>
      <c r="R5400">
        <v>747301</v>
      </c>
      <c r="S5400">
        <v>690703</v>
      </c>
      <c r="T5400">
        <v>622466</v>
      </c>
      <c r="U5400">
        <v>526286</v>
      </c>
      <c r="V5400">
        <v>515175</v>
      </c>
      <c r="W5400">
        <v>604980</v>
      </c>
      <c r="X5400">
        <v>681680</v>
      </c>
      <c r="Y5400">
        <v>747689</v>
      </c>
      <c r="Z5400">
        <v>810224</v>
      </c>
      <c r="AA5400">
        <v>860027</v>
      </c>
      <c r="AB5400">
        <v>894578</v>
      </c>
      <c r="AC5400">
        <v>916774</v>
      </c>
      <c r="AD5400">
        <v>935923</v>
      </c>
      <c r="AE5400">
        <v>931781</v>
      </c>
      <c r="AF5400">
        <v>944439</v>
      </c>
    </row>
    <row r="5401" spans="1:32">
      <c r="A5401" t="s">
        <v>1915</v>
      </c>
      <c r="B5401" t="s">
        <v>19</v>
      </c>
      <c r="C5401">
        <v>132943</v>
      </c>
      <c r="D5401">
        <v>132943</v>
      </c>
      <c r="E5401">
        <v>661992</v>
      </c>
      <c r="F5401" s="2">
        <v>8924000</v>
      </c>
      <c r="G5401" s="2">
        <v>11872600</v>
      </c>
      <c r="H5401" s="2">
        <v>15953100</v>
      </c>
      <c r="I5401" s="2">
        <v>21213600</v>
      </c>
      <c r="J5401" s="2">
        <v>21213600</v>
      </c>
      <c r="K5401" s="2">
        <v>26025600</v>
      </c>
      <c r="L5401" s="2">
        <v>26025600</v>
      </c>
      <c r="M5401" s="2">
        <v>25914300</v>
      </c>
      <c r="N5401" s="2">
        <v>25834200</v>
      </c>
      <c r="O5401" s="2">
        <v>25855000</v>
      </c>
      <c r="P5401" s="2">
        <v>25888600</v>
      </c>
      <c r="Q5401" s="2">
        <v>25904500</v>
      </c>
      <c r="R5401" s="2">
        <v>25883100</v>
      </c>
      <c r="S5401" s="2">
        <v>25792500</v>
      </c>
      <c r="T5401" s="2">
        <v>25673200</v>
      </c>
      <c r="U5401" s="2">
        <v>25554600</v>
      </c>
      <c r="V5401" s="2">
        <v>25494200</v>
      </c>
      <c r="W5401" s="2">
        <v>25599300</v>
      </c>
      <c r="X5401" s="2">
        <v>25695100</v>
      </c>
      <c r="Y5401" s="2">
        <v>25779000</v>
      </c>
      <c r="Z5401" s="2">
        <v>25854300</v>
      </c>
      <c r="AA5401" s="2">
        <v>25910100</v>
      </c>
      <c r="AB5401" s="2">
        <v>25960600</v>
      </c>
      <c r="AC5401" s="2">
        <v>26001900</v>
      </c>
      <c r="AD5401" s="2">
        <v>26025600</v>
      </c>
      <c r="AE5401" s="2">
        <v>26025600</v>
      </c>
      <c r="AF5401" s="2">
        <v>26025600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6538030</v>
      </c>
      <c r="M5404" s="2">
        <v>6103440</v>
      </c>
      <c r="N5404" s="2">
        <v>6009320</v>
      </c>
      <c r="O5404" s="2">
        <v>6024540</v>
      </c>
      <c r="P5404" s="2">
        <v>6073120</v>
      </c>
      <c r="Q5404" s="2">
        <v>6103440</v>
      </c>
      <c r="R5404" s="2">
        <v>5966820</v>
      </c>
      <c r="S5404" s="2">
        <v>5966820</v>
      </c>
      <c r="T5404" s="2">
        <v>5829800</v>
      </c>
      <c r="U5404" s="2">
        <v>5738340</v>
      </c>
      <c r="V5404" s="2">
        <v>5532780</v>
      </c>
      <c r="W5404" s="2">
        <v>5829800</v>
      </c>
      <c r="X5404" s="2">
        <v>5829800</v>
      </c>
      <c r="Y5404" s="2">
        <v>5898380</v>
      </c>
      <c r="Z5404" s="2">
        <v>5966820</v>
      </c>
      <c r="AA5404" s="2">
        <v>5966820</v>
      </c>
      <c r="AB5404" s="2">
        <v>6035030</v>
      </c>
      <c r="AC5404" s="2">
        <v>6170970</v>
      </c>
      <c r="AD5404" s="2">
        <v>6557920</v>
      </c>
      <c r="AE5404" s="2">
        <v>6574990</v>
      </c>
      <c r="AF5404" s="2">
        <v>6574990</v>
      </c>
    </row>
    <row r="5405" spans="1:32">
      <c r="A5405" t="s">
        <v>7271</v>
      </c>
      <c r="B5405" t="s">
        <v>19</v>
      </c>
      <c r="C5405">
        <v>0</v>
      </c>
      <c r="D5405">
        <v>0</v>
      </c>
      <c r="E5405">
        <v>0</v>
      </c>
      <c r="F5405">
        <v>0</v>
      </c>
      <c r="G5405">
        <v>0</v>
      </c>
      <c r="H5405">
        <v>0</v>
      </c>
      <c r="I5405">
        <v>0</v>
      </c>
      <c r="J5405" s="2">
        <v>3350700</v>
      </c>
      <c r="K5405" s="2">
        <v>6596860</v>
      </c>
      <c r="L5405" s="2">
        <v>9843020</v>
      </c>
      <c r="M5405" s="2">
        <v>34116000</v>
      </c>
      <c r="N5405" s="2">
        <v>58267000</v>
      </c>
      <c r="O5405" s="2">
        <v>82569100</v>
      </c>
      <c r="P5405" s="2">
        <v>106952000</v>
      </c>
      <c r="Q5405" s="2">
        <v>107011000</v>
      </c>
      <c r="R5405" s="2">
        <v>105946000</v>
      </c>
      <c r="S5405" s="2">
        <v>104636000</v>
      </c>
      <c r="T5405" s="2">
        <v>103232000</v>
      </c>
      <c r="U5405" s="2">
        <v>101843000</v>
      </c>
      <c r="V5405" s="2">
        <v>100653000</v>
      </c>
      <c r="W5405" s="2">
        <v>77646900</v>
      </c>
      <c r="X5405" s="2">
        <v>54448900</v>
      </c>
      <c r="Y5405" s="2">
        <v>31087400</v>
      </c>
      <c r="Z5405" s="2">
        <v>3567580</v>
      </c>
      <c r="AA5405">
        <v>0</v>
      </c>
      <c r="AB5405">
        <v>0</v>
      </c>
      <c r="AC5405">
        <v>0</v>
      </c>
      <c r="AD5405">
        <v>0</v>
      </c>
      <c r="AE5405">
        <v>0</v>
      </c>
      <c r="AF5405">
        <v>0</v>
      </c>
    </row>
    <row r="5406" spans="1:32">
      <c r="A5406" t="s">
        <v>7272</v>
      </c>
      <c r="B5406" t="s">
        <v>19</v>
      </c>
      <c r="C5406">
        <v>0</v>
      </c>
      <c r="D5406">
        <v>0</v>
      </c>
      <c r="E5406">
        <v>0</v>
      </c>
      <c r="F5406">
        <v>0</v>
      </c>
      <c r="G5406">
        <v>0</v>
      </c>
      <c r="H5406">
        <v>0</v>
      </c>
      <c r="I5406">
        <v>0</v>
      </c>
      <c r="J5406">
        <v>0</v>
      </c>
      <c r="K5406">
        <v>0</v>
      </c>
      <c r="L5406">
        <v>0</v>
      </c>
      <c r="M5406" s="2">
        <v>10013700</v>
      </c>
      <c r="N5406" s="2">
        <v>13315100</v>
      </c>
      <c r="O5406" s="2">
        <v>13324500</v>
      </c>
      <c r="P5406" s="2">
        <v>13339700</v>
      </c>
      <c r="Q5406" s="2">
        <v>13347000</v>
      </c>
      <c r="R5406" s="2">
        <v>13337200</v>
      </c>
      <c r="S5406" s="2">
        <v>13296300</v>
      </c>
      <c r="T5406" s="2">
        <v>12915500</v>
      </c>
      <c r="U5406" s="2">
        <v>12575000</v>
      </c>
      <c r="V5406" s="2">
        <v>12126100</v>
      </c>
      <c r="W5406" s="2">
        <v>12757800</v>
      </c>
      <c r="X5406" s="2">
        <v>12895100</v>
      </c>
      <c r="Y5406" s="2">
        <v>13110400</v>
      </c>
      <c r="Z5406" s="2">
        <v>8180520</v>
      </c>
      <c r="AA5406" s="2">
        <v>8570460</v>
      </c>
      <c r="AB5406" s="2">
        <v>8884540</v>
      </c>
      <c r="AC5406" s="2">
        <v>9120920</v>
      </c>
      <c r="AD5406" s="2">
        <v>9277440</v>
      </c>
      <c r="AE5406" s="2">
        <v>9407300</v>
      </c>
      <c r="AF5406" s="2">
        <v>9536020</v>
      </c>
    </row>
    <row r="5407" spans="1:32">
      <c r="A5407" t="s">
        <v>7273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7274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7275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7276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7277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2753</v>
      </c>
      <c r="B5412" t="s">
        <v>19</v>
      </c>
      <c r="C5412" s="2">
        <v>1694320000000000</v>
      </c>
      <c r="D5412" s="2">
        <v>1689780000000000</v>
      </c>
      <c r="E5412" s="2">
        <v>1672280000000000</v>
      </c>
      <c r="F5412" s="2">
        <v>1650530000000000</v>
      </c>
      <c r="G5412" s="2">
        <v>1624950000000000</v>
      </c>
      <c r="H5412" s="2">
        <v>1601600000000000</v>
      </c>
      <c r="I5412" s="2">
        <v>1574820000000000</v>
      </c>
      <c r="J5412" s="2">
        <v>1545560000000000</v>
      </c>
      <c r="K5412" s="2">
        <v>1507150000000000</v>
      </c>
      <c r="L5412" s="2">
        <v>1463710000000000</v>
      </c>
      <c r="M5412" s="2">
        <v>1416070000000000</v>
      </c>
      <c r="N5412" s="2">
        <v>1364700000000000</v>
      </c>
      <c r="O5412" s="2">
        <v>1314560000000000</v>
      </c>
      <c r="P5412" s="2">
        <v>1264740000000000</v>
      </c>
      <c r="Q5412" s="2">
        <v>1215100000000000</v>
      </c>
      <c r="R5412" s="2">
        <v>1163820000000000</v>
      </c>
      <c r="S5412" s="2">
        <v>1115190000000000</v>
      </c>
      <c r="T5412" s="2">
        <v>1068690000000000</v>
      </c>
      <c r="U5412" s="2">
        <v>1024690000000000</v>
      </c>
      <c r="V5412" s="2">
        <v>982228000000000</v>
      </c>
      <c r="W5412" s="2">
        <v>942967000000000</v>
      </c>
      <c r="X5412" s="2">
        <v>906549000000000</v>
      </c>
      <c r="Y5412" s="2">
        <v>873914000000000</v>
      </c>
      <c r="Z5412" s="2">
        <v>845665000000000</v>
      </c>
      <c r="AA5412" s="2">
        <v>820944000000000</v>
      </c>
      <c r="AB5412" s="2">
        <v>800701000000000</v>
      </c>
      <c r="AC5412" s="2">
        <v>785600000000000</v>
      </c>
      <c r="AD5412" s="2">
        <v>774969000000000</v>
      </c>
      <c r="AE5412" s="2">
        <v>769890000000000</v>
      </c>
      <c r="AF5412" s="2">
        <v>766904000000000</v>
      </c>
    </row>
    <row r="5413" spans="1:32">
      <c r="A5413" t="s">
        <v>2754</v>
      </c>
      <c r="B5413" t="s">
        <v>19</v>
      </c>
      <c r="C5413" s="2">
        <v>1069390000000</v>
      </c>
      <c r="D5413" s="2">
        <v>1067800000000</v>
      </c>
      <c r="E5413" s="2">
        <v>1065080000000</v>
      </c>
      <c r="F5413" s="2">
        <v>1051710000000</v>
      </c>
      <c r="G5413" s="2">
        <v>1032710000000</v>
      </c>
      <c r="H5413" s="2">
        <v>1014890000000</v>
      </c>
      <c r="I5413" s="2">
        <v>995189000000</v>
      </c>
      <c r="J5413" s="2">
        <v>971714000000</v>
      </c>
      <c r="K5413" s="2">
        <v>944124000000</v>
      </c>
      <c r="L5413" s="2">
        <v>912857000000</v>
      </c>
      <c r="M5413" s="2">
        <v>878267000000</v>
      </c>
      <c r="N5413" s="2">
        <v>840633000000</v>
      </c>
      <c r="O5413" s="2">
        <v>804197000000</v>
      </c>
      <c r="P5413" s="2">
        <v>768229000000</v>
      </c>
      <c r="Q5413" s="2">
        <v>731790000000</v>
      </c>
      <c r="R5413" s="2">
        <v>694117000000</v>
      </c>
      <c r="S5413" s="2">
        <v>657313000000</v>
      </c>
      <c r="T5413" s="2">
        <v>622352000000</v>
      </c>
      <c r="U5413" s="2">
        <v>588925000000</v>
      </c>
      <c r="V5413" s="2">
        <v>556894000000</v>
      </c>
      <c r="W5413" s="2">
        <v>526734000000</v>
      </c>
      <c r="X5413" s="2">
        <v>498329000000</v>
      </c>
      <c r="Y5413" s="2">
        <v>472688000000</v>
      </c>
      <c r="Z5413" s="2">
        <v>450753000000</v>
      </c>
      <c r="AA5413" s="2">
        <v>431517000000</v>
      </c>
      <c r="AB5413" s="2">
        <v>416221000000</v>
      </c>
      <c r="AC5413" s="2">
        <v>404602000000</v>
      </c>
      <c r="AD5413" s="2">
        <v>396810000000</v>
      </c>
      <c r="AE5413" s="2">
        <v>392980000000</v>
      </c>
      <c r="AF5413" s="2">
        <v>389763000000</v>
      </c>
    </row>
    <row r="5414" spans="1:32">
      <c r="A5414" t="s">
        <v>2755</v>
      </c>
      <c r="B5414" t="s">
        <v>19</v>
      </c>
      <c r="C5414" s="2">
        <v>14772500000000</v>
      </c>
      <c r="D5414" s="2">
        <v>14796100000000</v>
      </c>
      <c r="E5414" s="2">
        <v>14771100000000</v>
      </c>
      <c r="F5414" s="2">
        <v>14577300000000</v>
      </c>
      <c r="G5414" s="2">
        <v>14308100000000</v>
      </c>
      <c r="H5414" s="2">
        <v>14052200000000</v>
      </c>
      <c r="I5414" s="2">
        <v>13769600000000</v>
      </c>
      <c r="J5414" s="2">
        <v>13430400000000</v>
      </c>
      <c r="K5414" s="2">
        <v>13025300000000</v>
      </c>
      <c r="L5414" s="2">
        <v>12567600000000</v>
      </c>
      <c r="M5414" s="2">
        <v>12059900000000</v>
      </c>
      <c r="N5414" s="2">
        <v>11506500000000</v>
      </c>
      <c r="O5414" s="2">
        <v>10971200000000</v>
      </c>
      <c r="P5414" s="2">
        <v>10445600000000</v>
      </c>
      <c r="Q5414" s="2">
        <v>9909210000000</v>
      </c>
      <c r="R5414" s="2">
        <v>9354880000000</v>
      </c>
      <c r="S5414" s="2">
        <v>8807490000000</v>
      </c>
      <c r="T5414" s="2">
        <v>8283350000000</v>
      </c>
      <c r="U5414" s="2">
        <v>7777420000000</v>
      </c>
      <c r="V5414" s="2">
        <v>7294840000000</v>
      </c>
      <c r="W5414" s="2">
        <v>6838270000000</v>
      </c>
      <c r="X5414" s="2">
        <v>6407150000000</v>
      </c>
      <c r="Y5414" s="2">
        <v>6017660000000</v>
      </c>
      <c r="Z5414" s="2">
        <v>5684570000000</v>
      </c>
      <c r="AA5414" s="2">
        <v>5390300000000</v>
      </c>
      <c r="AB5414" s="2">
        <v>5158270000000</v>
      </c>
      <c r="AC5414" s="2">
        <v>4978180000000</v>
      </c>
      <c r="AD5414" s="2">
        <v>4855230000000</v>
      </c>
      <c r="AE5414" s="2">
        <v>4788900000000</v>
      </c>
      <c r="AF5414" s="2">
        <v>4727500000000</v>
      </c>
    </row>
    <row r="5415" spans="1:32">
      <c r="A5415" t="s">
        <v>2756</v>
      </c>
      <c r="B5415" t="s">
        <v>19</v>
      </c>
      <c r="C5415" s="2">
        <v>3218810000000</v>
      </c>
      <c r="D5415" s="2">
        <v>3119710000000</v>
      </c>
      <c r="E5415" s="2">
        <v>3019260000000</v>
      </c>
      <c r="F5415" s="2">
        <v>2990360000000</v>
      </c>
      <c r="G5415" s="2">
        <v>2938060000000</v>
      </c>
      <c r="H5415" s="2">
        <v>2884500000000</v>
      </c>
      <c r="I5415" s="2">
        <v>2827130000000</v>
      </c>
      <c r="J5415" s="2">
        <v>2770250000000</v>
      </c>
      <c r="K5415" s="2">
        <v>2714430000000</v>
      </c>
      <c r="L5415" s="2">
        <v>2646110000000</v>
      </c>
      <c r="M5415" s="2">
        <v>2573870000000</v>
      </c>
      <c r="N5415" s="2">
        <v>2497310000000</v>
      </c>
      <c r="O5415" s="2">
        <v>2419950000000</v>
      </c>
      <c r="P5415" s="2">
        <v>2341390000000</v>
      </c>
      <c r="Q5415" s="2">
        <v>2265050000000</v>
      </c>
      <c r="R5415" s="2">
        <v>2185450000000</v>
      </c>
      <c r="S5415" s="2">
        <v>2111860000000</v>
      </c>
      <c r="T5415" s="2">
        <v>2046320000000</v>
      </c>
      <c r="U5415" s="2">
        <v>1983190000000</v>
      </c>
      <c r="V5415" s="2">
        <v>1922880000000</v>
      </c>
      <c r="W5415" s="2">
        <v>1871450000000</v>
      </c>
      <c r="X5415" s="2">
        <v>1824620000000</v>
      </c>
      <c r="Y5415" s="2">
        <v>1779680000000</v>
      </c>
      <c r="Z5415" s="2">
        <v>1740670000000</v>
      </c>
      <c r="AA5415" s="2">
        <v>1704680000000</v>
      </c>
      <c r="AB5415" s="2">
        <v>1676150000000</v>
      </c>
      <c r="AC5415" s="2">
        <v>1653840000000</v>
      </c>
      <c r="AD5415" s="2">
        <v>1638800000000</v>
      </c>
      <c r="AE5415" s="2">
        <v>1630840000000</v>
      </c>
      <c r="AF5415" s="2">
        <v>1629610000000</v>
      </c>
    </row>
    <row r="5416" spans="1:32">
      <c r="A5416" t="s">
        <v>2757</v>
      </c>
      <c r="B5416" t="s">
        <v>19</v>
      </c>
      <c r="C5416" s="2">
        <v>227761000000</v>
      </c>
      <c r="D5416" s="2">
        <v>222916000000</v>
      </c>
      <c r="E5416" s="2">
        <v>218250000000</v>
      </c>
      <c r="F5416" s="2">
        <v>215290000000</v>
      </c>
      <c r="G5416" s="2">
        <v>211452000000</v>
      </c>
      <c r="H5416" s="2">
        <v>207868000000</v>
      </c>
      <c r="I5416" s="2">
        <v>203827000000</v>
      </c>
      <c r="J5416" s="2">
        <v>199283000000</v>
      </c>
      <c r="K5416" s="2">
        <v>194186000000</v>
      </c>
      <c r="L5416" s="2">
        <v>188358000000</v>
      </c>
      <c r="M5416" s="2">
        <v>181960000000</v>
      </c>
      <c r="N5416" s="2">
        <v>175038000000</v>
      </c>
      <c r="O5416" s="2">
        <v>168200000000</v>
      </c>
      <c r="P5416" s="2">
        <v>161371000000</v>
      </c>
      <c r="Q5416" s="2">
        <v>154587000000</v>
      </c>
      <c r="R5416" s="2">
        <v>147604000000</v>
      </c>
      <c r="S5416" s="2">
        <v>140962000000</v>
      </c>
      <c r="T5416" s="2">
        <v>134853000000</v>
      </c>
      <c r="U5416" s="2">
        <v>129043000000</v>
      </c>
      <c r="V5416" s="2">
        <v>123450000000</v>
      </c>
      <c r="W5416" s="2">
        <v>118362000000</v>
      </c>
      <c r="X5416" s="2">
        <v>113647000000</v>
      </c>
      <c r="Y5416" s="2">
        <v>109317000000</v>
      </c>
      <c r="Z5416" s="2">
        <v>105588000000</v>
      </c>
      <c r="AA5416" s="2">
        <v>102238000000</v>
      </c>
      <c r="AB5416" s="2">
        <v>99533500000</v>
      </c>
      <c r="AC5416" s="2">
        <v>97411300000</v>
      </c>
      <c r="AD5416" s="2">
        <v>95942700000</v>
      </c>
      <c r="AE5416" s="2">
        <v>95190300000</v>
      </c>
      <c r="AF5416" s="2">
        <v>94758200000</v>
      </c>
    </row>
    <row r="5417" spans="1:32">
      <c r="A5417" t="s">
        <v>2758</v>
      </c>
      <c r="B5417" t="s">
        <v>19</v>
      </c>
      <c r="C5417" s="2">
        <v>112097000000</v>
      </c>
      <c r="D5417" s="2">
        <v>108774000000</v>
      </c>
      <c r="E5417" s="2">
        <v>105968000000</v>
      </c>
      <c r="F5417" s="2">
        <v>104733000000</v>
      </c>
      <c r="G5417" s="2">
        <v>102888000000</v>
      </c>
      <c r="H5417" s="2">
        <v>101134000000</v>
      </c>
      <c r="I5417" s="2">
        <v>99197800000</v>
      </c>
      <c r="J5417" s="2">
        <v>97155600000</v>
      </c>
      <c r="K5417" s="2">
        <v>95047000000</v>
      </c>
      <c r="L5417" s="2">
        <v>92569200000</v>
      </c>
      <c r="M5417" s="2">
        <v>89903900000</v>
      </c>
      <c r="N5417" s="2">
        <v>87057300000</v>
      </c>
      <c r="O5417" s="2">
        <v>84223000000</v>
      </c>
      <c r="P5417" s="2">
        <v>81347500000</v>
      </c>
      <c r="Q5417" s="2">
        <v>78556500000</v>
      </c>
      <c r="R5417" s="2">
        <v>75672000000</v>
      </c>
      <c r="S5417" s="2">
        <v>73018200000</v>
      </c>
      <c r="T5417" s="2">
        <v>70666700000</v>
      </c>
      <c r="U5417" s="2">
        <v>68474800000</v>
      </c>
      <c r="V5417" s="2">
        <v>66358700000</v>
      </c>
      <c r="W5417" s="2">
        <v>64507500000</v>
      </c>
      <c r="X5417" s="2">
        <v>62818400000</v>
      </c>
      <c r="Y5417" s="2">
        <v>61239700000</v>
      </c>
      <c r="Z5417" s="2">
        <v>59877400000</v>
      </c>
      <c r="AA5417" s="2">
        <v>58658800000</v>
      </c>
      <c r="AB5417" s="2">
        <v>57662700000</v>
      </c>
      <c r="AC5417" s="2">
        <v>56919600000</v>
      </c>
      <c r="AD5417" s="2">
        <v>56437600000</v>
      </c>
      <c r="AE5417" s="2">
        <v>56254300000</v>
      </c>
      <c r="AF5417" s="2">
        <v>56286200000</v>
      </c>
    </row>
    <row r="5418" spans="1:32">
      <c r="A5418" t="s">
        <v>2759</v>
      </c>
      <c r="B5418" t="s">
        <v>19</v>
      </c>
      <c r="C5418" s="2">
        <v>21002600000</v>
      </c>
      <c r="D5418" s="2">
        <v>21837000000</v>
      </c>
      <c r="E5418" s="2">
        <v>22331600000</v>
      </c>
      <c r="F5418" s="2">
        <v>22285400000</v>
      </c>
      <c r="G5418" s="2">
        <v>22100300000</v>
      </c>
      <c r="H5418" s="2">
        <v>22016200000</v>
      </c>
      <c r="I5418" s="2">
        <v>21924000000</v>
      </c>
      <c r="J5418" s="2">
        <v>21723700000</v>
      </c>
      <c r="K5418" s="2">
        <v>21488800000</v>
      </c>
      <c r="L5418" s="2">
        <v>21222600000</v>
      </c>
      <c r="M5418" s="2">
        <v>20933100000</v>
      </c>
      <c r="N5418" s="2">
        <v>20617100000</v>
      </c>
      <c r="O5418" s="2">
        <v>20348900000</v>
      </c>
      <c r="P5418" s="2">
        <v>20047300000</v>
      </c>
      <c r="Q5418" s="2">
        <v>19778800000</v>
      </c>
      <c r="R5418" s="2">
        <v>19491000000</v>
      </c>
      <c r="S5418" s="2">
        <v>19285100000</v>
      </c>
      <c r="T5418" s="2">
        <v>19054900000</v>
      </c>
      <c r="U5418" s="2">
        <v>18899800000</v>
      </c>
      <c r="V5418" s="2">
        <v>18729000000</v>
      </c>
      <c r="W5418" s="2">
        <v>18570000000</v>
      </c>
      <c r="X5418" s="2">
        <v>18435600000</v>
      </c>
      <c r="Y5418" s="2">
        <v>18353300000</v>
      </c>
      <c r="Z5418" s="2">
        <v>18275800000</v>
      </c>
      <c r="AA5418" s="2">
        <v>18259600000</v>
      </c>
      <c r="AB5418" s="2">
        <v>18214800000</v>
      </c>
      <c r="AC5418" s="2">
        <v>18258800000</v>
      </c>
      <c r="AD5418" s="2">
        <v>18305300000</v>
      </c>
      <c r="AE5418" s="2">
        <v>18413600000</v>
      </c>
      <c r="AF5418" s="2">
        <v>18563500000</v>
      </c>
    </row>
    <row r="5419" spans="1:32">
      <c r="A5419" t="s">
        <v>2760</v>
      </c>
      <c r="B5419" t="s">
        <v>19</v>
      </c>
      <c r="C5419" s="2">
        <v>54495600000</v>
      </c>
      <c r="D5419" s="2">
        <v>52127200000</v>
      </c>
      <c r="E5419" s="2">
        <v>50318300000</v>
      </c>
      <c r="F5419" s="2">
        <v>49788200000</v>
      </c>
      <c r="G5419" s="2">
        <v>48867300000</v>
      </c>
      <c r="H5419" s="2">
        <v>47934400000</v>
      </c>
      <c r="I5419" s="2">
        <v>46930900000</v>
      </c>
      <c r="J5419" s="2">
        <v>45966000000</v>
      </c>
      <c r="K5419" s="2">
        <v>45067900000</v>
      </c>
      <c r="L5419" s="2">
        <v>43970100000</v>
      </c>
      <c r="M5419" s="2">
        <v>42819500000</v>
      </c>
      <c r="N5419" s="2">
        <v>41611200000</v>
      </c>
      <c r="O5419" s="2">
        <v>40383800000</v>
      </c>
      <c r="P5419" s="2">
        <v>39127200000</v>
      </c>
      <c r="Q5419" s="2">
        <v>37928700000</v>
      </c>
      <c r="R5419" s="2">
        <v>36683600000</v>
      </c>
      <c r="S5419" s="2">
        <v>35558900000</v>
      </c>
      <c r="T5419" s="2">
        <v>34623700000</v>
      </c>
      <c r="U5419" s="2">
        <v>33755000000</v>
      </c>
      <c r="V5419" s="2">
        <v>32920800000</v>
      </c>
      <c r="W5419" s="2">
        <v>32231900000</v>
      </c>
      <c r="X5419" s="2">
        <v>31612000000</v>
      </c>
      <c r="Y5419" s="2">
        <v>31002600000</v>
      </c>
      <c r="Z5419" s="2">
        <v>30480300000</v>
      </c>
      <c r="AA5419" s="2">
        <v>30002400000</v>
      </c>
      <c r="AB5419" s="2">
        <v>29621800000</v>
      </c>
      <c r="AC5419" s="2">
        <v>29338800000</v>
      </c>
      <c r="AD5419" s="2">
        <v>29175900000</v>
      </c>
      <c r="AE5419" s="2">
        <v>29134000000</v>
      </c>
      <c r="AF5419" s="2">
        <v>29214800000</v>
      </c>
    </row>
    <row r="5420" spans="1:32">
      <c r="A5420" t="s">
        <v>2761</v>
      </c>
      <c r="B5420" t="s">
        <v>19</v>
      </c>
      <c r="C5420" s="2">
        <v>26493300000</v>
      </c>
      <c r="D5420" s="2">
        <v>25937000000</v>
      </c>
      <c r="E5420" s="2">
        <v>25315700000</v>
      </c>
      <c r="F5420" s="2">
        <v>25004900000</v>
      </c>
      <c r="G5420" s="2">
        <v>24576500000</v>
      </c>
      <c r="H5420" s="2">
        <v>24173900000</v>
      </c>
      <c r="I5420" s="2">
        <v>23723500000</v>
      </c>
      <c r="J5420" s="2">
        <v>23226200000</v>
      </c>
      <c r="K5420" s="2">
        <v>22680300000</v>
      </c>
      <c r="L5420" s="2">
        <v>22046800000</v>
      </c>
      <c r="M5420" s="2">
        <v>21356300000</v>
      </c>
      <c r="N5420" s="2">
        <v>20611600000</v>
      </c>
      <c r="O5420" s="2">
        <v>19872300000</v>
      </c>
      <c r="P5420" s="2">
        <v>19129300000</v>
      </c>
      <c r="Q5420" s="2">
        <v>18396200000</v>
      </c>
      <c r="R5420" s="2">
        <v>17639500000</v>
      </c>
      <c r="S5420" s="2">
        <v>16928200000</v>
      </c>
      <c r="T5420" s="2">
        <v>16272000000</v>
      </c>
      <c r="U5420" s="2">
        <v>15646200000</v>
      </c>
      <c r="V5420" s="2">
        <v>15043000000</v>
      </c>
      <c r="W5420" s="2">
        <v>14502600000</v>
      </c>
      <c r="X5420" s="2">
        <v>14005400000</v>
      </c>
      <c r="Y5420" s="2">
        <v>13546600000</v>
      </c>
      <c r="Z5420" s="2">
        <v>13148600000</v>
      </c>
      <c r="AA5420" s="2">
        <v>12789000000</v>
      </c>
      <c r="AB5420" s="2">
        <v>12496400000</v>
      </c>
      <c r="AC5420" s="2">
        <v>12267300000</v>
      </c>
      <c r="AD5420" s="2">
        <v>12105000000</v>
      </c>
      <c r="AE5420" s="2">
        <v>12018000000</v>
      </c>
      <c r="AF5420" s="2">
        <v>11975800000</v>
      </c>
    </row>
    <row r="5421" spans="1:32">
      <c r="A5421" t="s">
        <v>2762</v>
      </c>
      <c r="B5421" t="s">
        <v>19</v>
      </c>
      <c r="C5421" s="2">
        <v>70683900000</v>
      </c>
      <c r="D5421" s="2">
        <v>70537100000</v>
      </c>
      <c r="E5421" s="2">
        <v>69852000000</v>
      </c>
      <c r="F5421" s="2">
        <v>68952900000</v>
      </c>
      <c r="G5421" s="2">
        <v>67885300000</v>
      </c>
      <c r="H5421" s="2">
        <v>66910500000</v>
      </c>
      <c r="I5421" s="2">
        <v>65793500000</v>
      </c>
      <c r="J5421" s="2">
        <v>64565900000</v>
      </c>
      <c r="K5421" s="2">
        <v>62957600000</v>
      </c>
      <c r="L5421" s="2">
        <v>61138000000</v>
      </c>
      <c r="M5421" s="2">
        <v>59140900000</v>
      </c>
      <c r="N5421" s="2">
        <v>56985500000</v>
      </c>
      <c r="O5421" s="2">
        <v>54881800000</v>
      </c>
      <c r="P5421" s="2">
        <v>52791900000</v>
      </c>
      <c r="Q5421" s="2">
        <v>50707600000</v>
      </c>
      <c r="R5421" s="2">
        <v>48554000000</v>
      </c>
      <c r="S5421" s="2">
        <v>46508500000</v>
      </c>
      <c r="T5421" s="2">
        <v>44550900000</v>
      </c>
      <c r="U5421" s="2">
        <v>42697400000</v>
      </c>
      <c r="V5421" s="2">
        <v>40908400000</v>
      </c>
      <c r="W5421" s="2">
        <v>39252300000</v>
      </c>
      <c r="X5421" s="2">
        <v>37714900000</v>
      </c>
      <c r="Y5421" s="2">
        <v>36337300000</v>
      </c>
      <c r="Z5421" s="2">
        <v>35145200000</v>
      </c>
      <c r="AA5421" s="2">
        <v>34102200000</v>
      </c>
      <c r="AB5421" s="2">
        <v>33248900000</v>
      </c>
      <c r="AC5421" s="2">
        <v>32612400000</v>
      </c>
      <c r="AD5421" s="2">
        <v>32164700000</v>
      </c>
      <c r="AE5421" s="2">
        <v>31950300000</v>
      </c>
      <c r="AF5421" s="2">
        <v>31821300000</v>
      </c>
    </row>
    <row r="5422" spans="1:32">
      <c r="A5422" t="s">
        <v>2763</v>
      </c>
      <c r="B5422" t="s">
        <v>19</v>
      </c>
      <c r="C5422" s="2">
        <v>42874600000</v>
      </c>
      <c r="D5422" s="2">
        <v>42772800000</v>
      </c>
      <c r="E5422" s="2">
        <v>42229500000</v>
      </c>
      <c r="F5422" s="2">
        <v>41681800000</v>
      </c>
      <c r="G5422" s="2">
        <v>41080200000</v>
      </c>
      <c r="H5422" s="2">
        <v>40548000000</v>
      </c>
      <c r="I5422" s="2">
        <v>39922700000</v>
      </c>
      <c r="J5422" s="2">
        <v>39247100000</v>
      </c>
      <c r="K5422" s="2">
        <v>38326800000</v>
      </c>
      <c r="L5422" s="2">
        <v>37291400000</v>
      </c>
      <c r="M5422" s="2">
        <v>36160100000</v>
      </c>
      <c r="N5422" s="2">
        <v>34944600000</v>
      </c>
      <c r="O5422" s="2">
        <v>33754800000</v>
      </c>
      <c r="P5422" s="2">
        <v>32566300000</v>
      </c>
      <c r="Q5422" s="2">
        <v>31394600000</v>
      </c>
      <c r="R5422" s="2">
        <v>30187300000</v>
      </c>
      <c r="S5422" s="2">
        <v>29064400000</v>
      </c>
      <c r="T5422" s="2">
        <v>27986200000</v>
      </c>
      <c r="U5422" s="2">
        <v>26977300000</v>
      </c>
      <c r="V5422" s="2">
        <v>26005100000</v>
      </c>
      <c r="W5422" s="2">
        <v>25116300000</v>
      </c>
      <c r="X5422" s="2">
        <v>24301700000</v>
      </c>
      <c r="Y5422" s="2">
        <v>23578600000</v>
      </c>
      <c r="Z5422" s="2">
        <v>22949000000</v>
      </c>
      <c r="AA5422" s="2">
        <v>22399200000</v>
      </c>
      <c r="AB5422" s="2">
        <v>21939200000</v>
      </c>
      <c r="AC5422" s="2">
        <v>21603100000</v>
      </c>
      <c r="AD5422" s="2">
        <v>21360400000</v>
      </c>
      <c r="AE5422" s="2">
        <v>21251000000</v>
      </c>
      <c r="AF5422" s="2">
        <v>21206700000</v>
      </c>
    </row>
    <row r="5423" spans="1:32">
      <c r="A5423" t="s">
        <v>2764</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2765</v>
      </c>
      <c r="B5424" t="s">
        <v>19</v>
      </c>
      <c r="C5424" s="2">
        <v>1548000000000000</v>
      </c>
      <c r="D5424" s="2">
        <v>1537390000000000</v>
      </c>
      <c r="E5424" s="2">
        <v>1436190000000000</v>
      </c>
      <c r="F5424" s="2">
        <v>1303190000000000</v>
      </c>
      <c r="G5424" s="2">
        <v>1237200000000000</v>
      </c>
      <c r="H5424" s="2">
        <v>1127300000000000</v>
      </c>
      <c r="I5424" s="2">
        <v>1010800000000000</v>
      </c>
      <c r="J5424" s="2">
        <v>870061000000000</v>
      </c>
      <c r="K5424" s="2">
        <v>756501000000000</v>
      </c>
      <c r="L5424" s="2">
        <v>652511000000000</v>
      </c>
      <c r="M5424" s="2">
        <v>579832000000000</v>
      </c>
      <c r="N5424" s="2">
        <v>532234000000000</v>
      </c>
      <c r="O5424" s="2">
        <v>520430000000000</v>
      </c>
      <c r="P5424" s="2">
        <v>505318000000000</v>
      </c>
      <c r="Q5424" s="2">
        <v>502088000000000</v>
      </c>
      <c r="R5424" s="2">
        <v>489866000000000</v>
      </c>
      <c r="S5424" s="2">
        <v>451613000000000</v>
      </c>
      <c r="T5424" s="2">
        <v>394700000000000</v>
      </c>
      <c r="U5424" s="2">
        <v>346768000000000</v>
      </c>
      <c r="V5424" s="2">
        <v>316681000000000</v>
      </c>
      <c r="W5424" s="2">
        <v>354299000000000</v>
      </c>
      <c r="X5424" s="2">
        <v>395100000000000</v>
      </c>
      <c r="Y5424" s="2">
        <v>437296000000000</v>
      </c>
      <c r="Z5424" s="2">
        <v>482162000000000</v>
      </c>
      <c r="AA5424" s="2">
        <v>517280000000000</v>
      </c>
      <c r="AB5424" s="2">
        <v>552055000000000</v>
      </c>
      <c r="AC5424" s="2">
        <v>585093000000000</v>
      </c>
      <c r="AD5424" s="2">
        <v>615996000000000</v>
      </c>
      <c r="AE5424" s="2">
        <v>643822000000000</v>
      </c>
      <c r="AF5424" s="2">
        <v>669011000000000</v>
      </c>
    </row>
    <row r="5425" spans="1:32">
      <c r="A5425" t="s">
        <v>2766</v>
      </c>
      <c r="B5425" t="s">
        <v>19</v>
      </c>
      <c r="C5425" s="2">
        <v>27796600000</v>
      </c>
      <c r="D5425" s="2">
        <v>27814300000</v>
      </c>
      <c r="E5425" s="2">
        <v>25895000000</v>
      </c>
      <c r="F5425" s="2">
        <v>23872100000</v>
      </c>
      <c r="G5425" s="2">
        <v>22819200000</v>
      </c>
      <c r="H5425" s="2">
        <v>21187800000</v>
      </c>
      <c r="I5425" s="2">
        <v>19440000000</v>
      </c>
      <c r="J5425" s="2">
        <v>17521200000</v>
      </c>
      <c r="K5425" s="2">
        <v>15841200000</v>
      </c>
      <c r="L5425" s="2">
        <v>14355800000</v>
      </c>
      <c r="M5425" s="2">
        <v>13485400000</v>
      </c>
      <c r="N5425" s="2">
        <v>13100000000</v>
      </c>
      <c r="O5425" s="2">
        <v>13343300000</v>
      </c>
      <c r="P5425" s="2">
        <v>13554700000</v>
      </c>
      <c r="Q5425" s="2">
        <v>13582400000</v>
      </c>
      <c r="R5425" s="2">
        <v>13311300000</v>
      </c>
      <c r="S5425" s="2">
        <v>12603400000</v>
      </c>
      <c r="T5425" s="2">
        <v>11528600000</v>
      </c>
      <c r="U5425" s="2">
        <v>10615400000</v>
      </c>
      <c r="V5425" s="2">
        <v>10009200000</v>
      </c>
      <c r="W5425" s="2">
        <v>10512900000</v>
      </c>
      <c r="X5425" s="2">
        <v>10976200000</v>
      </c>
      <c r="Y5425" s="2">
        <v>11482700000</v>
      </c>
      <c r="Z5425" s="2">
        <v>11954800000</v>
      </c>
      <c r="AA5425" s="2">
        <v>12556900000</v>
      </c>
      <c r="AB5425" s="2">
        <v>13210200000</v>
      </c>
      <c r="AC5425" s="2">
        <v>13846700000</v>
      </c>
      <c r="AD5425" s="2">
        <v>14522300000</v>
      </c>
      <c r="AE5425" s="2">
        <v>15011000000</v>
      </c>
      <c r="AF5425" s="2">
        <v>15462200000</v>
      </c>
    </row>
    <row r="5426" spans="1:32">
      <c r="A5426" t="s">
        <v>2767</v>
      </c>
      <c r="B5426" t="s">
        <v>19</v>
      </c>
      <c r="C5426" s="2">
        <v>408435000000</v>
      </c>
      <c r="D5426" s="2">
        <v>396731000000</v>
      </c>
      <c r="E5426" s="2">
        <v>346630000000</v>
      </c>
      <c r="F5426" s="2">
        <v>305600000000</v>
      </c>
      <c r="G5426" s="2">
        <v>304281000000</v>
      </c>
      <c r="H5426" s="2">
        <v>279962000000</v>
      </c>
      <c r="I5426" s="2">
        <v>244868000000</v>
      </c>
      <c r="J5426" s="2">
        <v>202682000000</v>
      </c>
      <c r="K5426" s="2">
        <v>169180000000</v>
      </c>
      <c r="L5426" s="2">
        <v>139922000000</v>
      </c>
      <c r="M5426" s="2">
        <v>130864000000</v>
      </c>
      <c r="N5426" s="2">
        <v>125949000000</v>
      </c>
      <c r="O5426" s="2">
        <v>126564000000</v>
      </c>
      <c r="P5426" s="2">
        <v>125955000000</v>
      </c>
      <c r="Q5426" s="2">
        <v>123039000000</v>
      </c>
      <c r="R5426" s="2">
        <v>121025000000</v>
      </c>
      <c r="S5426" s="2">
        <v>115717000000</v>
      </c>
      <c r="T5426" s="2">
        <v>108074000000</v>
      </c>
      <c r="U5426" s="2">
        <v>101361000000</v>
      </c>
      <c r="V5426" s="2">
        <v>97158000000</v>
      </c>
      <c r="W5426" s="2">
        <v>95247800000</v>
      </c>
      <c r="X5426" s="2">
        <v>93228100000</v>
      </c>
      <c r="Y5426" s="2">
        <v>91446200000</v>
      </c>
      <c r="Z5426" s="2">
        <v>88503800000</v>
      </c>
      <c r="AA5426" s="2">
        <v>92042800000</v>
      </c>
      <c r="AB5426" s="2">
        <v>96622000000</v>
      </c>
      <c r="AC5426" s="2">
        <v>100967000000</v>
      </c>
      <c r="AD5426" s="2">
        <v>105432000000</v>
      </c>
      <c r="AE5426" s="2">
        <v>108626000000</v>
      </c>
      <c r="AF5426" s="2">
        <v>111746000000</v>
      </c>
    </row>
    <row r="5427" spans="1:32">
      <c r="A5427" t="s">
        <v>2768</v>
      </c>
      <c r="B5427" t="s">
        <v>19</v>
      </c>
      <c r="C5427" s="2">
        <v>834600000000</v>
      </c>
      <c r="D5427" s="2">
        <v>813260000000</v>
      </c>
      <c r="E5427" s="2">
        <v>717779000000</v>
      </c>
      <c r="F5427" s="2">
        <v>634466000000</v>
      </c>
      <c r="G5427" s="2">
        <v>626698000000</v>
      </c>
      <c r="H5427" s="2">
        <v>573973000000</v>
      </c>
      <c r="I5427" s="2">
        <v>501702000000</v>
      </c>
      <c r="J5427" s="2">
        <v>413347000000</v>
      </c>
      <c r="K5427" s="2">
        <v>344787000000</v>
      </c>
      <c r="L5427" s="2">
        <v>283556000000</v>
      </c>
      <c r="M5427" s="2">
        <v>264928000000</v>
      </c>
      <c r="N5427" s="2">
        <v>254360000000</v>
      </c>
      <c r="O5427" s="2">
        <v>255067000000</v>
      </c>
      <c r="P5427" s="2">
        <v>253092000000</v>
      </c>
      <c r="Q5427" s="2">
        <v>246291000000</v>
      </c>
      <c r="R5427" s="2">
        <v>242274000000</v>
      </c>
      <c r="S5427" s="2">
        <v>231495000000</v>
      </c>
      <c r="T5427" s="2">
        <v>215808000000</v>
      </c>
      <c r="U5427" s="2">
        <v>202310000000</v>
      </c>
      <c r="V5427" s="2">
        <v>193636000000</v>
      </c>
      <c r="W5427" s="2">
        <v>188454000000</v>
      </c>
      <c r="X5427" s="2">
        <v>183529000000</v>
      </c>
      <c r="Y5427" s="2">
        <v>179000000000</v>
      </c>
      <c r="Z5427" s="2">
        <v>171994000000</v>
      </c>
      <c r="AA5427" s="2">
        <v>178802000000</v>
      </c>
      <c r="AB5427" s="2">
        <v>187927000000</v>
      </c>
      <c r="AC5427" s="2">
        <v>196617000000</v>
      </c>
      <c r="AD5427" s="2">
        <v>205129000000</v>
      </c>
      <c r="AE5427" s="2">
        <v>212077000000</v>
      </c>
      <c r="AF5427" s="2">
        <v>218521000000</v>
      </c>
    </row>
    <row r="5428" spans="1:32">
      <c r="A5428" t="s">
        <v>2769</v>
      </c>
      <c r="B5428" t="s">
        <v>19</v>
      </c>
      <c r="C5428" s="2">
        <v>99730500000</v>
      </c>
      <c r="D5428" s="2">
        <v>98076000000</v>
      </c>
      <c r="E5428" s="2">
        <v>88128200000</v>
      </c>
      <c r="F5428" s="2">
        <v>78742900000</v>
      </c>
      <c r="G5428" s="2">
        <v>76718000000</v>
      </c>
      <c r="H5428" s="2">
        <v>70263700000</v>
      </c>
      <c r="I5428" s="2">
        <v>62143500000</v>
      </c>
      <c r="J5428" s="2">
        <v>52396100000</v>
      </c>
      <c r="K5428" s="2">
        <v>44677900000</v>
      </c>
      <c r="L5428" s="2">
        <v>37762500000</v>
      </c>
      <c r="M5428" s="2">
        <v>35291000000</v>
      </c>
      <c r="N5428" s="2">
        <v>33961300000</v>
      </c>
      <c r="O5428" s="2">
        <v>34317900000</v>
      </c>
      <c r="P5428" s="2">
        <v>34398500000</v>
      </c>
      <c r="Q5428" s="2">
        <v>33852600000</v>
      </c>
      <c r="R5428" s="2">
        <v>33231900000</v>
      </c>
      <c r="S5428" s="2">
        <v>31442100000</v>
      </c>
      <c r="T5428" s="2">
        <v>28833500000</v>
      </c>
      <c r="U5428" s="2">
        <v>26596200000</v>
      </c>
      <c r="V5428" s="2">
        <v>25190300000</v>
      </c>
      <c r="W5428" s="2">
        <v>25273200000</v>
      </c>
      <c r="X5428" s="2">
        <v>25449800000</v>
      </c>
      <c r="Y5428" s="2">
        <v>25685800000</v>
      </c>
      <c r="Z5428" s="2">
        <v>25672800000</v>
      </c>
      <c r="AA5428" s="2">
        <v>26998800000</v>
      </c>
      <c r="AB5428" s="2">
        <v>28553800000</v>
      </c>
      <c r="AC5428" s="2">
        <v>30024700000</v>
      </c>
      <c r="AD5428" s="2">
        <v>31425900000</v>
      </c>
      <c r="AE5428" s="2">
        <v>32618900000</v>
      </c>
      <c r="AF5428" s="2">
        <v>33725700000</v>
      </c>
    </row>
    <row r="5429" spans="1:32">
      <c r="A5429" t="s">
        <v>2770</v>
      </c>
      <c r="B5429" t="s">
        <v>19</v>
      </c>
      <c r="C5429" s="2">
        <v>84247000000</v>
      </c>
      <c r="D5429" s="2">
        <v>83265000000</v>
      </c>
      <c r="E5429" s="2">
        <v>75549000000</v>
      </c>
      <c r="F5429" s="2">
        <v>67945400000</v>
      </c>
      <c r="G5429" s="2">
        <v>65752500000</v>
      </c>
      <c r="H5429" s="2">
        <v>60277700000</v>
      </c>
      <c r="I5429" s="2">
        <v>53699300000</v>
      </c>
      <c r="J5429" s="2">
        <v>45893700000</v>
      </c>
      <c r="K5429" s="2">
        <v>39634600000</v>
      </c>
      <c r="L5429" s="2">
        <v>34014000000</v>
      </c>
      <c r="M5429" s="2">
        <v>31808800000</v>
      </c>
      <c r="N5429" s="2">
        <v>30659100000</v>
      </c>
      <c r="O5429" s="2">
        <v>31073100000</v>
      </c>
      <c r="P5429" s="2">
        <v>31277000000</v>
      </c>
      <c r="Q5429" s="2">
        <v>30934200000</v>
      </c>
      <c r="R5429" s="2">
        <v>30344800000</v>
      </c>
      <c r="S5429" s="2">
        <v>28632900000</v>
      </c>
      <c r="T5429" s="2">
        <v>26125400000</v>
      </c>
      <c r="U5429" s="2">
        <v>23980400000</v>
      </c>
      <c r="V5429" s="2">
        <v>22629900000</v>
      </c>
      <c r="W5429" s="2">
        <v>23018800000</v>
      </c>
      <c r="X5429" s="2">
        <v>23492800000</v>
      </c>
      <c r="Y5429" s="2">
        <v>24026500000</v>
      </c>
      <c r="Z5429" s="2">
        <v>24371800000</v>
      </c>
      <c r="AA5429" s="2">
        <v>25698500000</v>
      </c>
      <c r="AB5429" s="2">
        <v>27202500000</v>
      </c>
      <c r="AC5429" s="2">
        <v>28627900000</v>
      </c>
      <c r="AD5429" s="2">
        <v>29991300000</v>
      </c>
      <c r="AE5429" s="2">
        <v>31148200000</v>
      </c>
      <c r="AF5429" s="2">
        <v>32218800000</v>
      </c>
    </row>
    <row r="5430" spans="1:32">
      <c r="A5430" t="s">
        <v>2771</v>
      </c>
      <c r="B5430" t="s">
        <v>19</v>
      </c>
      <c r="C5430" s="2">
        <v>866933000000</v>
      </c>
      <c r="D5430" s="2">
        <v>819073000000</v>
      </c>
      <c r="E5430" s="2">
        <v>692222000000</v>
      </c>
      <c r="F5430" s="2">
        <v>589420000000</v>
      </c>
      <c r="G5430" s="2">
        <v>603767000000</v>
      </c>
      <c r="H5430" s="2">
        <v>549277000000</v>
      </c>
      <c r="I5430" s="2">
        <v>459878000000</v>
      </c>
      <c r="J5430" s="2">
        <v>346682000000</v>
      </c>
      <c r="K5430" s="2">
        <v>262162000000</v>
      </c>
      <c r="L5430" s="2">
        <v>187643000000</v>
      </c>
      <c r="M5430" s="2">
        <v>172888000000</v>
      </c>
      <c r="N5430" s="2">
        <v>162840000000</v>
      </c>
      <c r="O5430" s="2">
        <v>158129000000</v>
      </c>
      <c r="P5430" s="2">
        <v>149559000000</v>
      </c>
      <c r="Q5430" s="2">
        <v>136711000000</v>
      </c>
      <c r="R5430" s="2">
        <v>135368000000</v>
      </c>
      <c r="S5430" s="2">
        <v>133686000000</v>
      </c>
      <c r="T5430" s="2">
        <v>131548000000</v>
      </c>
      <c r="U5430" s="2">
        <v>129501000000</v>
      </c>
      <c r="V5430" s="2">
        <v>127800000000</v>
      </c>
      <c r="W5430" s="2">
        <v>107520000000</v>
      </c>
      <c r="X5430" s="2">
        <v>86698000000</v>
      </c>
      <c r="Y5430" s="2">
        <v>65958200000</v>
      </c>
      <c r="Z5430" s="2">
        <v>41561400000</v>
      </c>
      <c r="AA5430" s="2">
        <v>38749800000</v>
      </c>
      <c r="AB5430" s="2">
        <v>39272000000</v>
      </c>
      <c r="AC5430" s="2">
        <v>39851600000</v>
      </c>
      <c r="AD5430" s="2">
        <v>40836700000</v>
      </c>
      <c r="AE5430" s="2">
        <v>41058800000</v>
      </c>
      <c r="AF5430" s="2">
        <v>41311600000</v>
      </c>
    </row>
    <row r="5431" spans="1:32">
      <c r="A5431" t="s">
        <v>2772</v>
      </c>
      <c r="B5431" t="s">
        <v>19</v>
      </c>
      <c r="C5431" s="2">
        <v>4573200000</v>
      </c>
      <c r="D5431" s="2">
        <v>4684240000</v>
      </c>
      <c r="E5431" s="2">
        <v>4317070000</v>
      </c>
      <c r="F5431" s="2">
        <v>3994260000</v>
      </c>
      <c r="G5431" s="2">
        <v>3804930000</v>
      </c>
      <c r="H5431" s="2">
        <v>3529310000</v>
      </c>
      <c r="I5431" s="2">
        <v>3247970000</v>
      </c>
      <c r="J5431" s="2">
        <v>2926380000</v>
      </c>
      <c r="K5431" s="2">
        <v>2658640000</v>
      </c>
      <c r="L5431" s="2">
        <v>2406470000</v>
      </c>
      <c r="M5431" s="2">
        <v>2281250000</v>
      </c>
      <c r="N5431" s="2">
        <v>2220360000</v>
      </c>
      <c r="O5431" s="2">
        <v>2256290000</v>
      </c>
      <c r="P5431" s="2">
        <v>2284800000</v>
      </c>
      <c r="Q5431" s="2">
        <v>2284160000</v>
      </c>
      <c r="R5431" s="2">
        <v>2245930000</v>
      </c>
      <c r="S5431" s="2">
        <v>2133050000</v>
      </c>
      <c r="T5431" s="2">
        <v>1965800000</v>
      </c>
      <c r="U5431" s="2">
        <v>1823890000</v>
      </c>
      <c r="V5431" s="2">
        <v>1733820000</v>
      </c>
      <c r="W5431" s="2">
        <v>1797780000</v>
      </c>
      <c r="X5431" s="2">
        <v>1867420000</v>
      </c>
      <c r="Y5431" s="2">
        <v>1941260000</v>
      </c>
      <c r="Z5431" s="2">
        <v>2008970000</v>
      </c>
      <c r="AA5431" s="2">
        <v>2102810000</v>
      </c>
      <c r="AB5431" s="2">
        <v>2203890000</v>
      </c>
      <c r="AC5431" s="2">
        <v>2300100000</v>
      </c>
      <c r="AD5431" s="2">
        <v>2392240000</v>
      </c>
      <c r="AE5431" s="2">
        <v>2471310000</v>
      </c>
      <c r="AF5431" s="2">
        <v>2543630000</v>
      </c>
    </row>
    <row r="5432" spans="1:32">
      <c r="A5432" t="s">
        <v>2773</v>
      </c>
      <c r="B5432" t="s">
        <v>19</v>
      </c>
      <c r="C5432" s="2">
        <v>16651800000</v>
      </c>
      <c r="D5432" s="2">
        <v>17359200000</v>
      </c>
      <c r="E5432" s="2">
        <v>17158200000</v>
      </c>
      <c r="F5432" s="2">
        <v>16285800000</v>
      </c>
      <c r="G5432" s="2">
        <v>14874400000</v>
      </c>
      <c r="H5432" s="2">
        <v>13726100000</v>
      </c>
      <c r="I5432" s="2">
        <v>12974600000</v>
      </c>
      <c r="J5432" s="2">
        <v>12262500000</v>
      </c>
      <c r="K5432" s="2">
        <v>11535500000</v>
      </c>
      <c r="L5432" s="2">
        <v>10847400000</v>
      </c>
      <c r="M5432" s="2">
        <v>10191900000</v>
      </c>
      <c r="N5432" s="2">
        <v>9912280000</v>
      </c>
      <c r="O5432" s="2">
        <v>10221000000</v>
      </c>
      <c r="P5432" s="2">
        <v>10532000000</v>
      </c>
      <c r="Q5432" s="2">
        <v>10698900000</v>
      </c>
      <c r="R5432" s="2">
        <v>10457100000</v>
      </c>
      <c r="S5432" s="2">
        <v>9710860000</v>
      </c>
      <c r="T5432" s="2">
        <v>8603380000</v>
      </c>
      <c r="U5432" s="2">
        <v>7664410000</v>
      </c>
      <c r="V5432" s="2">
        <v>7076920000</v>
      </c>
      <c r="W5432" s="2">
        <v>7778820000</v>
      </c>
      <c r="X5432" s="2">
        <v>8526250000</v>
      </c>
      <c r="Y5432" s="2">
        <v>9301010000</v>
      </c>
      <c r="Z5432" s="2">
        <v>10082000000</v>
      </c>
      <c r="AA5432" s="2">
        <v>10763700000</v>
      </c>
      <c r="AB5432" s="2">
        <v>11445200000</v>
      </c>
      <c r="AC5432" s="2">
        <v>12091600000</v>
      </c>
      <c r="AD5432" s="2">
        <v>12705300000</v>
      </c>
      <c r="AE5432" s="2">
        <v>13236800000</v>
      </c>
      <c r="AF5432" s="2">
        <v>13724700000</v>
      </c>
    </row>
    <row r="5433" spans="1:32">
      <c r="A5433" t="s">
        <v>2774</v>
      </c>
      <c r="B5433" t="s">
        <v>19</v>
      </c>
      <c r="C5433" s="2">
        <v>57493200000</v>
      </c>
      <c r="D5433" s="2">
        <v>59889300000</v>
      </c>
      <c r="E5433" s="2">
        <v>60492700000</v>
      </c>
      <c r="F5433" s="2">
        <v>57998300000</v>
      </c>
      <c r="G5433" s="2">
        <v>51971200000</v>
      </c>
      <c r="H5433" s="2">
        <v>47968000000</v>
      </c>
      <c r="I5433" s="2">
        <v>45754500000</v>
      </c>
      <c r="J5433" s="2">
        <v>43816300000</v>
      </c>
      <c r="K5433" s="2">
        <v>41675400000</v>
      </c>
      <c r="L5433" s="2">
        <v>39603800000</v>
      </c>
      <c r="M5433" s="2">
        <v>37084700000</v>
      </c>
      <c r="N5433" s="2">
        <v>36051600000</v>
      </c>
      <c r="O5433" s="2">
        <v>37179200000</v>
      </c>
      <c r="P5433" s="2">
        <v>38347300000</v>
      </c>
      <c r="Q5433" s="2">
        <v>39004200000</v>
      </c>
      <c r="R5433" s="2">
        <v>38069400000</v>
      </c>
      <c r="S5433" s="2">
        <v>35372600000</v>
      </c>
      <c r="T5433" s="2">
        <v>31281200000</v>
      </c>
      <c r="U5433" s="2">
        <v>27845200000</v>
      </c>
      <c r="V5433" s="2">
        <v>25605500000</v>
      </c>
      <c r="W5433" s="2">
        <v>28372800000</v>
      </c>
      <c r="X5433" s="2">
        <v>31183800000</v>
      </c>
      <c r="Y5433" s="2">
        <v>34122400000</v>
      </c>
      <c r="Z5433" s="2">
        <v>37101500000</v>
      </c>
      <c r="AA5433" s="2">
        <v>39570800000</v>
      </c>
      <c r="AB5433" s="2">
        <v>42062400000</v>
      </c>
      <c r="AC5433" s="2">
        <v>44465400000</v>
      </c>
      <c r="AD5433" s="2">
        <v>46850200000</v>
      </c>
      <c r="AE5433" s="2">
        <v>48819400000</v>
      </c>
      <c r="AF5433" s="2">
        <v>50594900000</v>
      </c>
    </row>
    <row r="5434" spans="1:32">
      <c r="A5434" t="s">
        <v>2775</v>
      </c>
      <c r="B5434" t="s">
        <v>19</v>
      </c>
      <c r="C5434" s="2">
        <v>69646900000</v>
      </c>
      <c r="D5434" s="2">
        <v>67252800000</v>
      </c>
      <c r="E5434" s="2">
        <v>60344900000</v>
      </c>
      <c r="F5434" s="2">
        <v>53137200000</v>
      </c>
      <c r="G5434" s="2">
        <v>52276200000</v>
      </c>
      <c r="H5434" s="2">
        <v>47482000000</v>
      </c>
      <c r="I5434" s="2">
        <v>41172100000</v>
      </c>
      <c r="J5434" s="2">
        <v>33409800000</v>
      </c>
      <c r="K5434" s="2">
        <v>27443600000</v>
      </c>
      <c r="L5434" s="2">
        <v>22109300000</v>
      </c>
      <c r="M5434" s="2">
        <v>20432600000</v>
      </c>
      <c r="N5434" s="2">
        <v>19469600000</v>
      </c>
      <c r="O5434" s="2">
        <v>19535800000</v>
      </c>
      <c r="P5434" s="2">
        <v>19365800000</v>
      </c>
      <c r="Q5434" s="2">
        <v>18758000000</v>
      </c>
      <c r="R5434" s="2">
        <v>18391400000</v>
      </c>
      <c r="S5434" s="2">
        <v>17389400000</v>
      </c>
      <c r="T5434" s="2">
        <v>15920600000</v>
      </c>
      <c r="U5434" s="2">
        <v>14672900000</v>
      </c>
      <c r="V5434" s="2">
        <v>13860200000</v>
      </c>
      <c r="W5434" s="2">
        <v>13428400000</v>
      </c>
      <c r="X5434" s="2">
        <v>13046500000</v>
      </c>
      <c r="Y5434" s="2">
        <v>12697900000</v>
      </c>
      <c r="Z5434" s="2">
        <v>12132500000</v>
      </c>
      <c r="AA5434" s="2">
        <v>12775200000</v>
      </c>
      <c r="AB5434" s="2">
        <v>13621500000</v>
      </c>
      <c r="AC5434" s="2">
        <v>14429100000</v>
      </c>
      <c r="AD5434" s="2">
        <v>15198600000</v>
      </c>
      <c r="AE5434" s="2">
        <v>15873000000</v>
      </c>
      <c r="AF5434" s="2">
        <v>16482600000</v>
      </c>
    </row>
    <row r="5435" spans="1:32">
      <c r="A5435" t="s">
        <v>2776</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2777</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2778</v>
      </c>
      <c r="B5437" t="s">
        <v>19</v>
      </c>
      <c r="C5437" s="2">
        <v>370987000000</v>
      </c>
      <c r="D5437" s="2">
        <v>425472000000</v>
      </c>
      <c r="E5437" s="2">
        <v>450514000000</v>
      </c>
      <c r="F5437" s="2">
        <v>404575000000</v>
      </c>
      <c r="G5437" s="2">
        <v>388128000000</v>
      </c>
      <c r="H5437" s="2">
        <v>375631000000</v>
      </c>
      <c r="I5437" s="2">
        <v>365353000000</v>
      </c>
      <c r="J5437" s="2">
        <v>356521000000</v>
      </c>
      <c r="K5437" s="2">
        <v>349269000000</v>
      </c>
      <c r="L5437" s="2">
        <v>342663000000</v>
      </c>
      <c r="M5437" s="2">
        <v>336715000000</v>
      </c>
      <c r="N5437" s="2">
        <v>330767000000</v>
      </c>
      <c r="O5437" s="2">
        <v>325559000000</v>
      </c>
      <c r="P5437" s="2">
        <v>319994000000</v>
      </c>
      <c r="Q5437" s="2">
        <v>314516000000</v>
      </c>
      <c r="R5437" s="2">
        <v>308992000000</v>
      </c>
      <c r="S5437" s="2">
        <v>303897000000</v>
      </c>
      <c r="T5437" s="2">
        <v>298975000000</v>
      </c>
      <c r="U5437" s="2">
        <v>294253000000</v>
      </c>
      <c r="V5437" s="2">
        <v>289642000000</v>
      </c>
      <c r="W5437" s="2">
        <v>285557000000</v>
      </c>
      <c r="X5437" s="2">
        <v>281557000000</v>
      </c>
      <c r="Y5437" s="2">
        <v>277999000000</v>
      </c>
      <c r="Z5437" s="2">
        <v>274400000000</v>
      </c>
      <c r="AA5437" s="2">
        <v>271137000000</v>
      </c>
      <c r="AB5437" s="2">
        <v>268452000000</v>
      </c>
      <c r="AC5437" s="2">
        <v>265758000000</v>
      </c>
      <c r="AD5437" s="2">
        <v>262854000000</v>
      </c>
      <c r="AE5437" s="2">
        <v>260032000000</v>
      </c>
      <c r="AF5437" s="2">
        <v>257052000000</v>
      </c>
    </row>
    <row r="5438" spans="1:32">
      <c r="A5438" t="s">
        <v>2779</v>
      </c>
      <c r="B5438" t="s">
        <v>19</v>
      </c>
      <c r="C5438" s="2">
        <v>2455600000000</v>
      </c>
      <c r="D5438" s="2">
        <v>2829200000000</v>
      </c>
      <c r="E5438" s="2">
        <v>3004130000000</v>
      </c>
      <c r="F5438" s="2">
        <v>2693180000000</v>
      </c>
      <c r="G5438" s="2">
        <v>2579830000000</v>
      </c>
      <c r="H5438" s="2">
        <v>2493560000000</v>
      </c>
      <c r="I5438" s="2">
        <v>2422600000000</v>
      </c>
      <c r="J5438" s="2">
        <v>2361690000000</v>
      </c>
      <c r="K5438" s="2">
        <v>2311850000000</v>
      </c>
      <c r="L5438" s="2">
        <v>2266570000000</v>
      </c>
      <c r="M5438" s="2">
        <v>2225940000000</v>
      </c>
      <c r="N5438" s="2">
        <v>2185370000000</v>
      </c>
      <c r="O5438" s="2">
        <v>2149820000000</v>
      </c>
      <c r="P5438" s="2">
        <v>2111840000000</v>
      </c>
      <c r="Q5438" s="2">
        <v>2074420000000</v>
      </c>
      <c r="R5438" s="2">
        <v>2036600000000</v>
      </c>
      <c r="S5438" s="2">
        <v>2001690000000</v>
      </c>
      <c r="T5438" s="2">
        <v>1968000000000</v>
      </c>
      <c r="U5438" s="2">
        <v>1935610000000</v>
      </c>
      <c r="V5438" s="2">
        <v>1903960000000</v>
      </c>
      <c r="W5438" s="2">
        <v>1875920000000</v>
      </c>
      <c r="X5438" s="2">
        <v>1848440000000</v>
      </c>
      <c r="Y5438" s="2">
        <v>1823980000000</v>
      </c>
      <c r="Z5438" s="2">
        <v>1799160000000</v>
      </c>
      <c r="AA5438" s="2">
        <v>1776690000000</v>
      </c>
      <c r="AB5438" s="2">
        <v>1758240000000</v>
      </c>
      <c r="AC5438" s="2">
        <v>1739710000000</v>
      </c>
      <c r="AD5438" s="2">
        <v>1719670000000</v>
      </c>
      <c r="AE5438" s="2">
        <v>1700180000000</v>
      </c>
      <c r="AF5438" s="2">
        <v>1679580000000</v>
      </c>
    </row>
    <row r="5439" spans="1:32">
      <c r="A5439" t="s">
        <v>2780</v>
      </c>
      <c r="B5439" t="s">
        <v>19</v>
      </c>
      <c r="C5439" s="2">
        <v>299048000000</v>
      </c>
      <c r="D5439" s="2">
        <v>313262000000</v>
      </c>
      <c r="E5439" s="2">
        <v>317128000000</v>
      </c>
      <c r="F5439" s="2">
        <v>295363000000</v>
      </c>
      <c r="G5439" s="2">
        <v>293724000000</v>
      </c>
      <c r="H5439" s="2">
        <v>292479000000</v>
      </c>
      <c r="I5439" s="2">
        <v>291162000000</v>
      </c>
      <c r="J5439" s="2">
        <v>289729000000</v>
      </c>
      <c r="K5439" s="2">
        <v>287977000000</v>
      </c>
      <c r="L5439" s="2">
        <v>286075000000</v>
      </c>
      <c r="M5439" s="2">
        <v>283995000000</v>
      </c>
      <c r="N5439" s="2">
        <v>281918000000</v>
      </c>
      <c r="O5439" s="2">
        <v>280298000000</v>
      </c>
      <c r="P5439" s="2">
        <v>278534000000</v>
      </c>
      <c r="Q5439" s="2">
        <v>276806000000</v>
      </c>
      <c r="R5439" s="2">
        <v>275209000000</v>
      </c>
      <c r="S5439" s="2">
        <v>273752000000</v>
      </c>
      <c r="T5439" s="2">
        <v>272196000000</v>
      </c>
      <c r="U5439" s="2">
        <v>270847000000</v>
      </c>
      <c r="V5439" s="2">
        <v>269574000000</v>
      </c>
      <c r="W5439" s="2">
        <v>268413000000</v>
      </c>
      <c r="X5439" s="2">
        <v>267299000000</v>
      </c>
      <c r="Y5439" s="2">
        <v>266332000000</v>
      </c>
      <c r="Z5439" s="2">
        <v>265541000000</v>
      </c>
      <c r="AA5439" s="2">
        <v>264667000000</v>
      </c>
      <c r="AB5439" s="2">
        <v>263630000000</v>
      </c>
      <c r="AC5439" s="2">
        <v>262663000000</v>
      </c>
      <c r="AD5439" s="2">
        <v>261882000000</v>
      </c>
      <c r="AE5439" s="2">
        <v>261127000000</v>
      </c>
      <c r="AF5439" s="2">
        <v>260320000000</v>
      </c>
    </row>
    <row r="5440" spans="1:32">
      <c r="A5440" t="s">
        <v>2781</v>
      </c>
      <c r="B5440" t="s">
        <v>19</v>
      </c>
      <c r="C5440" s="2">
        <v>480575000000</v>
      </c>
      <c r="D5440" s="2">
        <v>542625000000</v>
      </c>
      <c r="E5440" s="2">
        <v>571198000000</v>
      </c>
      <c r="F5440" s="2">
        <v>517276000000</v>
      </c>
      <c r="G5440" s="2">
        <v>499747000000</v>
      </c>
      <c r="H5440" s="2">
        <v>486460000000</v>
      </c>
      <c r="I5440" s="2">
        <v>475440000000</v>
      </c>
      <c r="J5440" s="2">
        <v>465887000000</v>
      </c>
      <c r="K5440" s="2">
        <v>457862000000</v>
      </c>
      <c r="L5440" s="2">
        <v>450453000000</v>
      </c>
      <c r="M5440" s="2">
        <v>443674000000</v>
      </c>
      <c r="N5440" s="2">
        <v>436904000000</v>
      </c>
      <c r="O5440" s="2">
        <v>431083000000</v>
      </c>
      <c r="P5440" s="2">
        <v>424833000000</v>
      </c>
      <c r="Q5440" s="2">
        <v>418675000000</v>
      </c>
      <c r="R5440" s="2">
        <v>412500000000</v>
      </c>
      <c r="S5440" s="2">
        <v>406813000000</v>
      </c>
      <c r="T5440" s="2">
        <v>401257000000</v>
      </c>
      <c r="U5440" s="2">
        <v>395977000000</v>
      </c>
      <c r="V5440" s="2">
        <v>390833000000</v>
      </c>
      <c r="W5440" s="2">
        <v>386282000000</v>
      </c>
      <c r="X5440" s="2">
        <v>381828000000</v>
      </c>
      <c r="Y5440" s="2">
        <v>377896000000</v>
      </c>
      <c r="Z5440" s="2">
        <v>373973000000</v>
      </c>
      <c r="AA5440" s="2">
        <v>370366000000</v>
      </c>
      <c r="AB5440" s="2">
        <v>367291000000</v>
      </c>
      <c r="AC5440" s="2">
        <v>364232000000</v>
      </c>
      <c r="AD5440" s="2">
        <v>361024000000</v>
      </c>
      <c r="AE5440" s="2">
        <v>357910000000</v>
      </c>
      <c r="AF5440" s="2">
        <v>354593000000</v>
      </c>
    </row>
    <row r="5441" spans="1:32">
      <c r="A5441" t="s">
        <v>2782</v>
      </c>
      <c r="B5441" t="s">
        <v>19</v>
      </c>
      <c r="C5441" s="2">
        <v>467889000000</v>
      </c>
      <c r="D5441" s="2">
        <v>528969000000</v>
      </c>
      <c r="E5441" s="2">
        <v>557135000000</v>
      </c>
      <c r="F5441" s="2">
        <v>504238000000</v>
      </c>
      <c r="G5441" s="2">
        <v>486897000000</v>
      </c>
      <c r="H5441" s="2">
        <v>473749000000</v>
      </c>
      <c r="I5441" s="2">
        <v>462851000000</v>
      </c>
      <c r="J5441" s="2">
        <v>453412000000</v>
      </c>
      <c r="K5441" s="2">
        <v>445497000000</v>
      </c>
      <c r="L5441" s="2">
        <v>438199000000</v>
      </c>
      <c r="M5441" s="2">
        <v>431531000000</v>
      </c>
      <c r="N5441" s="2">
        <v>424872000000</v>
      </c>
      <c r="O5441" s="2">
        <v>419139000000</v>
      </c>
      <c r="P5441" s="2">
        <v>412985000000</v>
      </c>
      <c r="Q5441" s="2">
        <v>406922000000</v>
      </c>
      <c r="R5441" s="2">
        <v>400839000000</v>
      </c>
      <c r="S5441" s="2">
        <v>395235000000</v>
      </c>
      <c r="T5441" s="2">
        <v>389766000000</v>
      </c>
      <c r="U5441" s="2">
        <v>384564000000</v>
      </c>
      <c r="V5441" s="2">
        <v>379494000000</v>
      </c>
      <c r="W5441" s="2">
        <v>375009000000</v>
      </c>
      <c r="X5441" s="2">
        <v>370619000000</v>
      </c>
      <c r="Y5441" s="2">
        <v>366742000000</v>
      </c>
      <c r="Z5441" s="2">
        <v>362869000000</v>
      </c>
      <c r="AA5441" s="2">
        <v>359311000000</v>
      </c>
      <c r="AB5441" s="2">
        <v>356287000000</v>
      </c>
      <c r="AC5441" s="2">
        <v>353277000000</v>
      </c>
      <c r="AD5441" s="2">
        <v>350112000000</v>
      </c>
      <c r="AE5441" s="2">
        <v>347041000000</v>
      </c>
      <c r="AF5441" s="2">
        <v>343770000000</v>
      </c>
    </row>
    <row r="5442" spans="1:32">
      <c r="A5442" t="s">
        <v>2783</v>
      </c>
      <c r="B5442" t="s">
        <v>19</v>
      </c>
      <c r="C5442" s="2">
        <v>13222000000</v>
      </c>
      <c r="D5442" s="2">
        <v>14893700000</v>
      </c>
      <c r="E5442" s="2">
        <v>15624200000</v>
      </c>
      <c r="F5442" s="2">
        <v>14009100000</v>
      </c>
      <c r="G5442" s="2">
        <v>13505800000</v>
      </c>
      <c r="H5442" s="2">
        <v>13116100000</v>
      </c>
      <c r="I5442" s="2">
        <v>12789500000</v>
      </c>
      <c r="J5442" s="2">
        <v>12504100000</v>
      </c>
      <c r="K5442" s="2">
        <v>12263500000</v>
      </c>
      <c r="L5442" s="2">
        <v>12042300000</v>
      </c>
      <c r="M5442" s="2">
        <v>11839400000</v>
      </c>
      <c r="N5442" s="2">
        <v>11637300000</v>
      </c>
      <c r="O5442" s="2">
        <v>11459700000</v>
      </c>
      <c r="P5442" s="2">
        <v>11271300000</v>
      </c>
      <c r="Q5442" s="2">
        <v>11085500000</v>
      </c>
      <c r="R5442" s="2">
        <v>10899700000</v>
      </c>
      <c r="S5442" s="2">
        <v>10727400000</v>
      </c>
      <c r="T5442" s="2">
        <v>10560300000</v>
      </c>
      <c r="U5442" s="2">
        <v>10400600000</v>
      </c>
      <c r="V5442" s="2">
        <v>10244800000</v>
      </c>
      <c r="W5442" s="2">
        <v>10104800000</v>
      </c>
      <c r="X5442" s="2">
        <v>9967820000</v>
      </c>
      <c r="Y5442" s="2">
        <v>9843840000</v>
      </c>
      <c r="Z5442" s="2">
        <v>9720120000</v>
      </c>
      <c r="AA5442" s="2">
        <v>9606080000</v>
      </c>
      <c r="AB5442" s="2">
        <v>9508010000</v>
      </c>
      <c r="AC5442" s="2">
        <v>9409870000</v>
      </c>
      <c r="AD5442" s="2">
        <v>9306790000</v>
      </c>
      <c r="AE5442" s="2">
        <v>9206110000</v>
      </c>
      <c r="AF5442" s="2">
        <v>9101300000</v>
      </c>
    </row>
    <row r="5443" spans="1:32">
      <c r="A5443" t="s">
        <v>2784</v>
      </c>
      <c r="B5443" t="s">
        <v>19</v>
      </c>
      <c r="C5443" s="2">
        <v>23628100000</v>
      </c>
      <c r="D5443" s="2">
        <v>26923400000</v>
      </c>
      <c r="E5443" s="2">
        <v>28452300000</v>
      </c>
      <c r="F5443" s="2">
        <v>25631100000</v>
      </c>
      <c r="G5443" s="2">
        <v>24663500000</v>
      </c>
      <c r="H5443" s="2">
        <v>23927400000</v>
      </c>
      <c r="I5443" s="2">
        <v>23318800000</v>
      </c>
      <c r="J5443" s="2">
        <v>22793700000</v>
      </c>
      <c r="K5443" s="2">
        <v>22358100000</v>
      </c>
      <c r="L5443" s="2">
        <v>21959200000</v>
      </c>
      <c r="M5443" s="2">
        <v>21597800000</v>
      </c>
      <c r="N5443" s="2">
        <v>21237000000</v>
      </c>
      <c r="O5443" s="2">
        <v>20923500000</v>
      </c>
      <c r="P5443" s="2">
        <v>20587900000</v>
      </c>
      <c r="Q5443" s="2">
        <v>20257300000</v>
      </c>
      <c r="R5443" s="2">
        <v>19924400000</v>
      </c>
      <c r="S5443" s="2">
        <v>19617400000</v>
      </c>
      <c r="T5443" s="2">
        <v>19319300000</v>
      </c>
      <c r="U5443" s="2">
        <v>19034300000</v>
      </c>
      <c r="V5443" s="2">
        <v>18756200000</v>
      </c>
      <c r="W5443" s="2">
        <v>18509700000</v>
      </c>
      <c r="X5443" s="2">
        <v>18268300000</v>
      </c>
      <c r="Y5443" s="2">
        <v>18054000000</v>
      </c>
      <c r="Z5443" s="2">
        <v>17838400000</v>
      </c>
      <c r="AA5443" s="2">
        <v>17641500000</v>
      </c>
      <c r="AB5443" s="2">
        <v>17476600000</v>
      </c>
      <c r="AC5443" s="2">
        <v>17311700000</v>
      </c>
      <c r="AD5443" s="2">
        <v>17136200000</v>
      </c>
      <c r="AE5443" s="2">
        <v>16965600000</v>
      </c>
      <c r="AF5443" s="2">
        <v>16784700000</v>
      </c>
    </row>
    <row r="5444" spans="1:32">
      <c r="A5444" t="s">
        <v>2785</v>
      </c>
      <c r="B5444" t="s">
        <v>19</v>
      </c>
      <c r="C5444" s="2">
        <v>256924000000</v>
      </c>
      <c r="D5444" s="2">
        <v>289180000000</v>
      </c>
      <c r="E5444" s="2">
        <v>303996000000</v>
      </c>
      <c r="F5444" s="2">
        <v>275841000000</v>
      </c>
      <c r="G5444" s="2">
        <v>266875000000</v>
      </c>
      <c r="H5444" s="2">
        <v>260090000000</v>
      </c>
      <c r="I5444" s="2">
        <v>254456000000</v>
      </c>
      <c r="J5444" s="2">
        <v>249563000000</v>
      </c>
      <c r="K5444" s="2">
        <v>245432000000</v>
      </c>
      <c r="L5444" s="2">
        <v>241606000000</v>
      </c>
      <c r="M5444" s="2">
        <v>238092000000</v>
      </c>
      <c r="N5444" s="2">
        <v>234583000000</v>
      </c>
      <c r="O5444" s="2">
        <v>231577000000</v>
      </c>
      <c r="P5444" s="2">
        <v>228346000000</v>
      </c>
      <c r="Q5444" s="2">
        <v>225164000000</v>
      </c>
      <c r="R5444" s="2">
        <v>221976000000</v>
      </c>
      <c r="S5444" s="2">
        <v>219043000000</v>
      </c>
      <c r="T5444" s="2">
        <v>216170000000</v>
      </c>
      <c r="U5444" s="2">
        <v>213447000000</v>
      </c>
      <c r="V5444" s="2">
        <v>210796000000</v>
      </c>
      <c r="W5444" s="2">
        <v>208452000000</v>
      </c>
      <c r="X5444" s="2">
        <v>206159000000</v>
      </c>
      <c r="Y5444" s="2">
        <v>204140000000</v>
      </c>
      <c r="Z5444" s="2">
        <v>202133000000</v>
      </c>
      <c r="AA5444" s="2">
        <v>200281000000</v>
      </c>
      <c r="AB5444" s="2">
        <v>198692000000</v>
      </c>
      <c r="AC5444" s="2">
        <v>197115000000</v>
      </c>
      <c r="AD5444" s="2">
        <v>195471000000</v>
      </c>
      <c r="AE5444" s="2">
        <v>193876000000</v>
      </c>
      <c r="AF5444" s="2">
        <v>192173000000</v>
      </c>
    </row>
    <row r="5445" spans="1:32">
      <c r="A5445" t="s">
        <v>2786</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2787</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2788</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2789</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2790</v>
      </c>
      <c r="B5449" t="s">
        <v>19</v>
      </c>
      <c r="C5449" s="2">
        <v>33126200000</v>
      </c>
      <c r="D5449" s="2">
        <v>34897400000</v>
      </c>
      <c r="E5449" s="2">
        <v>35053000000</v>
      </c>
      <c r="F5449" s="2">
        <v>34407700000</v>
      </c>
      <c r="G5449" s="2">
        <v>35136400000</v>
      </c>
      <c r="H5449" s="2">
        <v>35363100000</v>
      </c>
      <c r="I5449" s="2">
        <v>35563700000</v>
      </c>
      <c r="J5449" s="2">
        <v>35783800000</v>
      </c>
      <c r="K5449" s="2">
        <v>35978400000</v>
      </c>
      <c r="L5449" s="2">
        <v>35483600000</v>
      </c>
      <c r="M5449" s="2">
        <v>35582900000</v>
      </c>
      <c r="N5449" s="2">
        <v>35685600000</v>
      </c>
      <c r="O5449" s="2">
        <v>35749500000</v>
      </c>
      <c r="P5449" s="2">
        <v>35790600000</v>
      </c>
      <c r="Q5449" s="2">
        <v>35819600000</v>
      </c>
      <c r="R5449" s="2">
        <v>35841000000</v>
      </c>
      <c r="S5449" s="2">
        <v>35856100000</v>
      </c>
      <c r="T5449" s="2">
        <v>35839400000</v>
      </c>
      <c r="U5449" s="2">
        <v>35838500000</v>
      </c>
      <c r="V5449" s="2">
        <v>35824200000</v>
      </c>
      <c r="W5449" s="2">
        <v>35807600000</v>
      </c>
      <c r="X5449" s="2">
        <v>35797600000</v>
      </c>
      <c r="Y5449" s="2">
        <v>35812500000</v>
      </c>
      <c r="Z5449" s="2">
        <v>35844700000</v>
      </c>
      <c r="AA5449" s="2">
        <v>35859200000</v>
      </c>
      <c r="AB5449" s="2">
        <v>35812800000</v>
      </c>
      <c r="AC5449" s="2">
        <v>35815900000</v>
      </c>
      <c r="AD5449" s="2">
        <v>35836400000</v>
      </c>
      <c r="AE5449" s="2">
        <v>35868800000</v>
      </c>
      <c r="AF5449" s="2">
        <v>35883700000</v>
      </c>
    </row>
    <row r="5450" spans="1:32">
      <c r="A5450" t="s">
        <v>2791</v>
      </c>
      <c r="B5450" t="s">
        <v>19</v>
      </c>
      <c r="C5450" s="2">
        <v>126910000000</v>
      </c>
      <c r="D5450" s="2">
        <v>131208000000</v>
      </c>
      <c r="E5450" s="2">
        <v>131426000000</v>
      </c>
      <c r="F5450" s="2">
        <v>127840000000</v>
      </c>
      <c r="G5450" s="2">
        <v>131622000000</v>
      </c>
      <c r="H5450" s="2">
        <v>132693000000</v>
      </c>
      <c r="I5450" s="2">
        <v>133615000000</v>
      </c>
      <c r="J5450" s="2">
        <v>134527000000</v>
      </c>
      <c r="K5450" s="2">
        <v>135287000000</v>
      </c>
      <c r="L5450" s="2">
        <v>132918000000</v>
      </c>
      <c r="M5450" s="2">
        <v>133223000000</v>
      </c>
      <c r="N5450" s="2">
        <v>133456000000</v>
      </c>
      <c r="O5450" s="2">
        <v>133517000000</v>
      </c>
      <c r="P5450" s="2">
        <v>133475000000</v>
      </c>
      <c r="Q5450" s="2">
        <v>133365000000</v>
      </c>
      <c r="R5450" s="2">
        <v>133258000000</v>
      </c>
      <c r="S5450" s="2">
        <v>133138000000</v>
      </c>
      <c r="T5450" s="2">
        <v>132841000000</v>
      </c>
      <c r="U5450" s="2">
        <v>132633000000</v>
      </c>
      <c r="V5450" s="2">
        <v>132350000000</v>
      </c>
      <c r="W5450" s="2">
        <v>132052000000</v>
      </c>
      <c r="X5450" s="2">
        <v>131805000000</v>
      </c>
      <c r="Y5450" s="2">
        <v>131673000000</v>
      </c>
      <c r="Z5450" s="2">
        <v>131660000000</v>
      </c>
      <c r="AA5450" s="2">
        <v>131539000000</v>
      </c>
      <c r="AB5450" s="2">
        <v>131117000000</v>
      </c>
      <c r="AC5450" s="2">
        <v>130916000000</v>
      </c>
      <c r="AD5450" s="2">
        <v>130838000000</v>
      </c>
      <c r="AE5450" s="2">
        <v>130770000000</v>
      </c>
      <c r="AF5450" s="2">
        <v>130628000000</v>
      </c>
    </row>
    <row r="5451" spans="1:32">
      <c r="A5451" t="s">
        <v>2792</v>
      </c>
      <c r="B5451" t="s">
        <v>19</v>
      </c>
      <c r="C5451" s="2">
        <v>185887000000</v>
      </c>
      <c r="D5451" s="2">
        <v>191784000000</v>
      </c>
      <c r="E5451" s="2">
        <v>191958000000</v>
      </c>
      <c r="F5451" s="2">
        <v>186837000000</v>
      </c>
      <c r="G5451" s="2">
        <v>191708000000</v>
      </c>
      <c r="H5451" s="2">
        <v>193141000000</v>
      </c>
      <c r="I5451" s="2">
        <v>194364000000</v>
      </c>
      <c r="J5451" s="2">
        <v>195599000000</v>
      </c>
      <c r="K5451" s="2">
        <v>196573000000</v>
      </c>
      <c r="L5451" s="2">
        <v>193806000000</v>
      </c>
      <c r="M5451" s="2">
        <v>194169000000</v>
      </c>
      <c r="N5451" s="2">
        <v>194465000000</v>
      </c>
      <c r="O5451" s="2">
        <v>194525000000</v>
      </c>
      <c r="P5451" s="2">
        <v>194450000000</v>
      </c>
      <c r="Q5451" s="2">
        <v>194283000000</v>
      </c>
      <c r="R5451" s="2">
        <v>194110000000</v>
      </c>
      <c r="S5451" s="2">
        <v>193909000000</v>
      </c>
      <c r="T5451" s="2">
        <v>193481000000</v>
      </c>
      <c r="U5451" s="2">
        <v>193169000000</v>
      </c>
      <c r="V5451" s="2">
        <v>192758000000</v>
      </c>
      <c r="W5451" s="2">
        <v>192327000000</v>
      </c>
      <c r="X5451" s="2">
        <v>191962000000</v>
      </c>
      <c r="Y5451" s="2">
        <v>191741000000</v>
      </c>
      <c r="Z5451" s="2">
        <v>191678000000</v>
      </c>
      <c r="AA5451" s="2">
        <v>191479000000</v>
      </c>
      <c r="AB5451" s="2">
        <v>190870000000</v>
      </c>
      <c r="AC5451" s="2">
        <v>190558000000</v>
      </c>
      <c r="AD5451" s="2">
        <v>190406000000</v>
      </c>
      <c r="AE5451" s="2">
        <v>190285000000</v>
      </c>
      <c r="AF5451" s="2">
        <v>190072000000</v>
      </c>
    </row>
    <row r="5452" spans="1:32">
      <c r="A5452" t="s">
        <v>2793</v>
      </c>
      <c r="B5452" t="s">
        <v>19</v>
      </c>
      <c r="C5452" s="2">
        <v>80299700000</v>
      </c>
      <c r="D5452" s="2">
        <v>83084900000</v>
      </c>
      <c r="E5452" s="2">
        <v>83268400000</v>
      </c>
      <c r="F5452" s="2">
        <v>80894800000</v>
      </c>
      <c r="G5452" s="2">
        <v>83626200000</v>
      </c>
      <c r="H5452" s="2">
        <v>84379300000</v>
      </c>
      <c r="I5452" s="2">
        <v>85032100000</v>
      </c>
      <c r="J5452" s="2">
        <v>85661700000</v>
      </c>
      <c r="K5452" s="2">
        <v>86209900000</v>
      </c>
      <c r="L5452" s="2">
        <v>84352500000</v>
      </c>
      <c r="M5452" s="2">
        <v>84578300000</v>
      </c>
      <c r="N5452" s="2">
        <v>84738500000</v>
      </c>
      <c r="O5452" s="2">
        <v>84782100000</v>
      </c>
      <c r="P5452" s="2">
        <v>84752700000</v>
      </c>
      <c r="Q5452" s="2">
        <v>84676100000</v>
      </c>
      <c r="R5452" s="2">
        <v>84607600000</v>
      </c>
      <c r="S5452" s="2">
        <v>84535000000</v>
      </c>
      <c r="T5452" s="2">
        <v>84334000000</v>
      </c>
      <c r="U5452" s="2">
        <v>84197400000</v>
      </c>
      <c r="V5452" s="2">
        <v>84006800000</v>
      </c>
      <c r="W5452" s="2">
        <v>83806400000</v>
      </c>
      <c r="X5452" s="2">
        <v>83642000000</v>
      </c>
      <c r="Y5452" s="2">
        <v>83562200000</v>
      </c>
      <c r="Z5452" s="2">
        <v>83567500000</v>
      </c>
      <c r="AA5452" s="2">
        <v>83492200000</v>
      </c>
      <c r="AB5452" s="2">
        <v>83211400000</v>
      </c>
      <c r="AC5452" s="2">
        <v>83083300000</v>
      </c>
      <c r="AD5452" s="2">
        <v>83042600000</v>
      </c>
      <c r="AE5452" s="2">
        <v>83001100000</v>
      </c>
      <c r="AF5452" s="2">
        <v>82905200000</v>
      </c>
    </row>
    <row r="5453" spans="1:32">
      <c r="A5453" t="s">
        <v>2794</v>
      </c>
      <c r="B5453" t="s">
        <v>19</v>
      </c>
      <c r="C5453" s="2">
        <v>73939700000</v>
      </c>
      <c r="D5453" s="2">
        <v>76462500000</v>
      </c>
      <c r="E5453" s="2">
        <v>76626400000</v>
      </c>
      <c r="F5453" s="2">
        <v>74418000000</v>
      </c>
      <c r="G5453" s="2">
        <v>76952700000</v>
      </c>
      <c r="H5453" s="2">
        <v>77643400000</v>
      </c>
      <c r="I5453" s="2">
        <v>78241000000</v>
      </c>
      <c r="J5453" s="2">
        <v>78816700000</v>
      </c>
      <c r="K5453" s="2">
        <v>79316900000</v>
      </c>
      <c r="L5453" s="2">
        <v>77625500000</v>
      </c>
      <c r="M5453" s="2">
        <v>77833000000</v>
      </c>
      <c r="N5453" s="2">
        <v>77978100000</v>
      </c>
      <c r="O5453" s="2">
        <v>78015400000</v>
      </c>
      <c r="P5453" s="2">
        <v>77984600000</v>
      </c>
      <c r="Q5453" s="2">
        <v>77909900000</v>
      </c>
      <c r="R5453" s="2">
        <v>77843500000</v>
      </c>
      <c r="S5453" s="2">
        <v>77773700000</v>
      </c>
      <c r="T5453" s="2">
        <v>77584600000</v>
      </c>
      <c r="U5453" s="2">
        <v>77454700000</v>
      </c>
      <c r="V5453" s="2">
        <v>77274900000</v>
      </c>
      <c r="W5453" s="2">
        <v>77086000000</v>
      </c>
      <c r="X5453" s="2">
        <v>76930700000</v>
      </c>
      <c r="Y5453" s="2">
        <v>76854200000</v>
      </c>
      <c r="Z5453" s="2">
        <v>76856900000</v>
      </c>
      <c r="AA5453" s="2">
        <v>76784500000</v>
      </c>
      <c r="AB5453" s="2">
        <v>76521600000</v>
      </c>
      <c r="AC5453" s="2">
        <v>76399700000</v>
      </c>
      <c r="AD5453" s="2">
        <v>76359600000</v>
      </c>
      <c r="AE5453" s="2">
        <v>76318400000</v>
      </c>
      <c r="AF5453" s="2">
        <v>76226400000</v>
      </c>
    </row>
    <row r="5454" spans="1:32">
      <c r="A5454" t="s">
        <v>2795</v>
      </c>
      <c r="B5454" t="s">
        <v>19</v>
      </c>
      <c r="C5454" s="2">
        <v>11610300000</v>
      </c>
      <c r="D5454" s="2">
        <v>12441200000</v>
      </c>
      <c r="E5454" s="2">
        <v>12515200000</v>
      </c>
      <c r="F5454" s="2">
        <v>12421900000</v>
      </c>
      <c r="G5454" s="2">
        <v>12573600000</v>
      </c>
      <c r="H5454" s="2">
        <v>12704800000</v>
      </c>
      <c r="I5454" s="2">
        <v>12828800000</v>
      </c>
      <c r="J5454" s="2">
        <v>12957600000</v>
      </c>
      <c r="K5454" s="2">
        <v>13078800000</v>
      </c>
      <c r="L5454" s="2">
        <v>12647000000</v>
      </c>
      <c r="M5454" s="2">
        <v>12681200000</v>
      </c>
      <c r="N5454" s="2">
        <v>12728000000</v>
      </c>
      <c r="O5454" s="2">
        <v>12763900000</v>
      </c>
      <c r="P5454" s="2">
        <v>12798900000</v>
      </c>
      <c r="Q5454" s="2">
        <v>12832600000</v>
      </c>
      <c r="R5454" s="2">
        <v>12857900000</v>
      </c>
      <c r="S5454" s="2">
        <v>12878400000</v>
      </c>
      <c r="T5454" s="2">
        <v>12892900000</v>
      </c>
      <c r="U5454" s="2">
        <v>12916500000</v>
      </c>
      <c r="V5454" s="2">
        <v>12935100000</v>
      </c>
      <c r="W5454" s="2">
        <v>12953400000</v>
      </c>
      <c r="X5454" s="2">
        <v>12972600000</v>
      </c>
      <c r="Y5454" s="2">
        <v>12992400000</v>
      </c>
      <c r="Z5454" s="2">
        <v>13014100000</v>
      </c>
      <c r="AA5454" s="2">
        <v>13034900000</v>
      </c>
      <c r="AB5454" s="2">
        <v>13042600000</v>
      </c>
      <c r="AC5454" s="2">
        <v>13065400000</v>
      </c>
      <c r="AD5454" s="2">
        <v>13086000000</v>
      </c>
      <c r="AE5454" s="2">
        <v>13111700000</v>
      </c>
      <c r="AF5454" s="2">
        <v>13137100000</v>
      </c>
    </row>
    <row r="5455" spans="1:32">
      <c r="A5455" t="s">
        <v>2796</v>
      </c>
      <c r="B5455" t="s">
        <v>19</v>
      </c>
      <c r="C5455" s="2">
        <v>2691650000</v>
      </c>
      <c r="D5455" s="2">
        <v>2767120000</v>
      </c>
      <c r="E5455" s="2">
        <v>2769370000</v>
      </c>
      <c r="F5455" s="2">
        <v>2686190000</v>
      </c>
      <c r="G5455" s="2">
        <v>2772690000</v>
      </c>
      <c r="H5455" s="2">
        <v>2796520000</v>
      </c>
      <c r="I5455" s="2">
        <v>2816890000</v>
      </c>
      <c r="J5455" s="2">
        <v>2836540000</v>
      </c>
      <c r="K5455" s="2">
        <v>2852630000</v>
      </c>
      <c r="L5455" s="2">
        <v>2800090000</v>
      </c>
      <c r="M5455" s="2">
        <v>2806090000</v>
      </c>
      <c r="N5455" s="2">
        <v>2810040000</v>
      </c>
      <c r="O5455" s="2">
        <v>2810180000</v>
      </c>
      <c r="P5455" s="2">
        <v>2808020000</v>
      </c>
      <c r="Q5455" s="2">
        <v>2804280000</v>
      </c>
      <c r="R5455" s="2">
        <v>2800820000</v>
      </c>
      <c r="S5455" s="2">
        <v>2797160000</v>
      </c>
      <c r="T5455" s="2">
        <v>2789400000</v>
      </c>
      <c r="U5455" s="2">
        <v>2783690000</v>
      </c>
      <c r="V5455" s="2">
        <v>2776230000</v>
      </c>
      <c r="W5455" s="2">
        <v>2768440000</v>
      </c>
      <c r="X5455" s="2">
        <v>2761860000</v>
      </c>
      <c r="Y5455" s="2">
        <v>2757870000</v>
      </c>
      <c r="Z5455" s="2">
        <v>2756750000</v>
      </c>
      <c r="AA5455" s="2">
        <v>2753050000</v>
      </c>
      <c r="AB5455" s="2">
        <v>2742580000</v>
      </c>
      <c r="AC5455" s="2">
        <v>2736970000</v>
      </c>
      <c r="AD5455" s="2">
        <v>2734310000</v>
      </c>
      <c r="AE5455" s="2">
        <v>2731680000</v>
      </c>
      <c r="AF5455" s="2">
        <v>2727410000</v>
      </c>
    </row>
    <row r="5456" spans="1:32">
      <c r="A5456" t="s">
        <v>2797</v>
      </c>
      <c r="B5456" t="s">
        <v>19</v>
      </c>
      <c r="C5456" s="2">
        <v>46666900000</v>
      </c>
      <c r="D5456" s="2">
        <v>48323600000</v>
      </c>
      <c r="E5456" s="2">
        <v>48443300000</v>
      </c>
      <c r="F5456" s="2">
        <v>47054400000</v>
      </c>
      <c r="G5456" s="2">
        <v>48690600000</v>
      </c>
      <c r="H5456" s="2">
        <v>49132300000</v>
      </c>
      <c r="I5456" s="2">
        <v>49515300000</v>
      </c>
      <c r="J5456" s="2">
        <v>49883800000</v>
      </c>
      <c r="K5456" s="2">
        <v>50208500000</v>
      </c>
      <c r="L5456" s="2">
        <v>49102000000</v>
      </c>
      <c r="M5456" s="2">
        <v>49240400000</v>
      </c>
      <c r="N5456" s="2">
        <v>49337600000</v>
      </c>
      <c r="O5456" s="2">
        <v>49366000000</v>
      </c>
      <c r="P5456" s="2">
        <v>49350300000</v>
      </c>
      <c r="Q5456" s="2">
        <v>49306500000</v>
      </c>
      <c r="R5456" s="2">
        <v>49268400000</v>
      </c>
      <c r="S5456" s="2">
        <v>49228700000</v>
      </c>
      <c r="T5456" s="2">
        <v>49112100000</v>
      </c>
      <c r="U5456" s="2">
        <v>49033400000</v>
      </c>
      <c r="V5456" s="2">
        <v>48922700000</v>
      </c>
      <c r="W5456" s="2">
        <v>48806300000</v>
      </c>
      <c r="X5456" s="2">
        <v>48711200000</v>
      </c>
      <c r="Y5456" s="2">
        <v>48667600000</v>
      </c>
      <c r="Z5456" s="2">
        <v>48674600000</v>
      </c>
      <c r="AA5456" s="2">
        <v>48632900000</v>
      </c>
      <c r="AB5456" s="2">
        <v>48469700000</v>
      </c>
      <c r="AC5456" s="2">
        <v>48397000000</v>
      </c>
      <c r="AD5456" s="2">
        <v>48376600000</v>
      </c>
      <c r="AE5456" s="2">
        <v>48354900000</v>
      </c>
      <c r="AF5456" s="2">
        <v>48300000000</v>
      </c>
    </row>
    <row r="5457" spans="1:32">
      <c r="A5457" t="s">
        <v>2798</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2799</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2800</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2801</v>
      </c>
      <c r="B5460" t="s">
        <v>19</v>
      </c>
      <c r="C5460" s="2">
        <v>1191250000000000</v>
      </c>
      <c r="D5460" s="2">
        <v>1199110000000000</v>
      </c>
      <c r="E5460" s="2">
        <v>1169130000000000</v>
      </c>
      <c r="F5460" s="2">
        <v>1181220000000000</v>
      </c>
      <c r="G5460" s="2">
        <v>1175050000000000</v>
      </c>
      <c r="H5460" s="2">
        <v>1188870000000000</v>
      </c>
      <c r="I5460" s="2">
        <v>1198060000000000</v>
      </c>
      <c r="J5460" s="2">
        <v>1204480000000000</v>
      </c>
      <c r="K5460" s="2">
        <v>1208050000000000</v>
      </c>
      <c r="L5460" s="2">
        <v>1207790000000000</v>
      </c>
      <c r="M5460" s="2">
        <v>1188670000000000</v>
      </c>
      <c r="N5460" s="2">
        <v>1172970000000000</v>
      </c>
      <c r="O5460" s="2">
        <v>1159890000000000</v>
      </c>
      <c r="P5460" s="2">
        <v>1145600000000000</v>
      </c>
      <c r="Q5460" s="2">
        <v>1131080000000000</v>
      </c>
      <c r="R5460" s="2">
        <v>1139660000000000</v>
      </c>
      <c r="S5460" s="2">
        <v>1145350000000000</v>
      </c>
      <c r="T5460" s="2">
        <v>1151940000000000</v>
      </c>
      <c r="U5460" s="2">
        <v>1160240000000000</v>
      </c>
      <c r="V5460" s="2">
        <v>1165940000000000</v>
      </c>
      <c r="W5460" s="2">
        <v>1175930000000000</v>
      </c>
      <c r="X5460" s="2">
        <v>1186380000000000</v>
      </c>
      <c r="Y5460" s="2">
        <v>1195900000000000</v>
      </c>
      <c r="Z5460" s="2">
        <v>1205400000000000</v>
      </c>
      <c r="AA5460" s="2">
        <v>1212200000000000</v>
      </c>
      <c r="AB5460" s="2">
        <v>1216020000000000</v>
      </c>
      <c r="AC5460" s="2">
        <v>1222190000000000</v>
      </c>
      <c r="AD5460" s="2">
        <v>1230460000000000</v>
      </c>
      <c r="AE5460" s="2">
        <v>1240490000000000</v>
      </c>
      <c r="AF5460" s="2">
        <v>1249920000000000</v>
      </c>
    </row>
    <row r="5461" spans="1:32">
      <c r="A5461" t="s">
        <v>2802</v>
      </c>
      <c r="B5461" t="s">
        <v>19</v>
      </c>
      <c r="C5461" s="2">
        <v>4438970000000</v>
      </c>
      <c r="D5461" s="2">
        <v>4466790000000</v>
      </c>
      <c r="E5461" s="2">
        <v>4459790000000</v>
      </c>
      <c r="F5461" s="2">
        <v>4467890000000</v>
      </c>
      <c r="G5461" s="2">
        <v>4659660000000</v>
      </c>
      <c r="H5461" s="2">
        <v>4581510000000</v>
      </c>
      <c r="I5461" s="2">
        <v>4636110000000</v>
      </c>
      <c r="J5461" s="2">
        <v>4722300000000</v>
      </c>
      <c r="K5461" s="2">
        <v>4777760000000</v>
      </c>
      <c r="L5461" s="2">
        <v>4851530000000</v>
      </c>
      <c r="M5461" s="2">
        <v>4901500000000</v>
      </c>
      <c r="N5461" s="2">
        <v>4955620000000</v>
      </c>
      <c r="O5461" s="2">
        <v>4989050000000</v>
      </c>
      <c r="P5461" s="2">
        <v>5028990000000</v>
      </c>
      <c r="Q5461" s="2">
        <v>5078470000000</v>
      </c>
      <c r="R5461" s="2">
        <v>5123290000000</v>
      </c>
      <c r="S5461" s="2">
        <v>5165750000000</v>
      </c>
      <c r="T5461" s="2">
        <v>5180550000000</v>
      </c>
      <c r="U5461" s="2">
        <v>5204100000000</v>
      </c>
      <c r="V5461" s="2">
        <v>5240950000000</v>
      </c>
      <c r="W5461" s="2">
        <v>5250160000000</v>
      </c>
      <c r="X5461" s="2">
        <v>5282300000000</v>
      </c>
      <c r="Y5461" s="2">
        <v>5309980000000</v>
      </c>
      <c r="Z5461" s="2">
        <v>5334670000000</v>
      </c>
      <c r="AA5461" s="2">
        <v>5358050000000</v>
      </c>
      <c r="AB5461" s="2">
        <v>5382380000000</v>
      </c>
      <c r="AC5461" s="2">
        <v>5397760000000</v>
      </c>
      <c r="AD5461" s="2">
        <v>5400420000000</v>
      </c>
      <c r="AE5461" s="2">
        <v>5418900000000</v>
      </c>
      <c r="AF5461" s="2">
        <v>5449210000000</v>
      </c>
    </row>
    <row r="5462" spans="1:32">
      <c r="A5462" t="s">
        <v>2803</v>
      </c>
      <c r="B5462" t="s">
        <v>19</v>
      </c>
      <c r="C5462" s="2">
        <v>3749800000000</v>
      </c>
      <c r="D5462" s="2">
        <v>3771350000000</v>
      </c>
      <c r="E5462" s="2">
        <v>3776200000000</v>
      </c>
      <c r="F5462" s="2">
        <v>3740210000000</v>
      </c>
      <c r="G5462" s="2">
        <v>3892120000000</v>
      </c>
      <c r="H5462" s="2">
        <v>3890990000000</v>
      </c>
      <c r="I5462" s="2">
        <v>3931160000000</v>
      </c>
      <c r="J5462" s="2">
        <v>3989830000000</v>
      </c>
      <c r="K5462" s="2">
        <v>4030380000000</v>
      </c>
      <c r="L5462" s="2">
        <v>4069530000000</v>
      </c>
      <c r="M5462" s="2">
        <v>4101230000000</v>
      </c>
      <c r="N5462" s="2">
        <v>4132650000000</v>
      </c>
      <c r="O5462" s="2">
        <v>4166600000000</v>
      </c>
      <c r="P5462" s="2">
        <v>4204180000000</v>
      </c>
      <c r="Q5462" s="2">
        <v>4241210000000</v>
      </c>
      <c r="R5462" s="2">
        <v>4276920000000</v>
      </c>
      <c r="S5462" s="2">
        <v>4315900000000</v>
      </c>
      <c r="T5462" s="2">
        <v>4346840000000</v>
      </c>
      <c r="U5462" s="2">
        <v>4381130000000</v>
      </c>
      <c r="V5462" s="2">
        <v>4419590000000</v>
      </c>
      <c r="W5462" s="2">
        <v>4450660000000</v>
      </c>
      <c r="X5462" s="2">
        <v>4486870000000</v>
      </c>
      <c r="Y5462" s="2">
        <v>4526720000000</v>
      </c>
      <c r="Z5462" s="2">
        <v>4562270000000</v>
      </c>
      <c r="AA5462" s="2">
        <v>4594760000000</v>
      </c>
      <c r="AB5462" s="2">
        <v>4624770000000</v>
      </c>
      <c r="AC5462" s="2">
        <v>4656710000000</v>
      </c>
      <c r="AD5462" s="2">
        <v>4687510000000</v>
      </c>
      <c r="AE5462" s="2">
        <v>4721610000000</v>
      </c>
      <c r="AF5462" s="2">
        <v>4758720000000</v>
      </c>
    </row>
    <row r="5463" spans="1:32">
      <c r="A5463" t="s">
        <v>2804</v>
      </c>
      <c r="B5463" t="s">
        <v>19</v>
      </c>
      <c r="C5463" s="2">
        <v>1960950000000</v>
      </c>
      <c r="D5463" s="2">
        <v>1989370000000</v>
      </c>
      <c r="E5463" s="2">
        <v>1972600000000</v>
      </c>
      <c r="F5463" s="2">
        <v>1961360000000</v>
      </c>
      <c r="G5463" s="2">
        <v>2036040000000</v>
      </c>
      <c r="H5463" s="2">
        <v>2027110000000</v>
      </c>
      <c r="I5463" s="2">
        <v>2045490000000</v>
      </c>
      <c r="J5463" s="2">
        <v>2073280000000</v>
      </c>
      <c r="K5463" s="2">
        <v>2090430000000</v>
      </c>
      <c r="L5463" s="2">
        <v>2109570000000</v>
      </c>
      <c r="M5463" s="2">
        <v>2122930000000</v>
      </c>
      <c r="N5463" s="2">
        <v>2140320000000</v>
      </c>
      <c r="O5463" s="2">
        <v>2156840000000</v>
      </c>
      <c r="P5463" s="2">
        <v>2173540000000</v>
      </c>
      <c r="Q5463" s="2">
        <v>2190350000000</v>
      </c>
      <c r="R5463" s="2">
        <v>2206600000000</v>
      </c>
      <c r="S5463" s="2">
        <v>2224480000000</v>
      </c>
      <c r="T5463" s="2">
        <v>2235180000000</v>
      </c>
      <c r="U5463" s="2">
        <v>2249010000000</v>
      </c>
      <c r="V5463" s="2">
        <v>2265560000000</v>
      </c>
      <c r="W5463" s="2">
        <v>2276190000000</v>
      </c>
      <c r="X5463" s="2">
        <v>2292760000000</v>
      </c>
      <c r="Y5463" s="2">
        <v>2309120000000</v>
      </c>
      <c r="Z5463" s="2">
        <v>2322630000000</v>
      </c>
      <c r="AA5463" s="2">
        <v>2334720000000</v>
      </c>
      <c r="AB5463" s="2">
        <v>2345980000000</v>
      </c>
      <c r="AC5463" s="2">
        <v>2359130000000</v>
      </c>
      <c r="AD5463" s="2">
        <v>2370720000000</v>
      </c>
      <c r="AE5463" s="2">
        <v>2383350000000</v>
      </c>
      <c r="AF5463" s="2">
        <v>2400520000000</v>
      </c>
    </row>
    <row r="5464" spans="1:32">
      <c r="A5464" t="s">
        <v>2805</v>
      </c>
      <c r="B5464" t="s">
        <v>19</v>
      </c>
      <c r="C5464" s="2">
        <v>1170730000000</v>
      </c>
      <c r="D5464" s="2">
        <v>1185400000000</v>
      </c>
      <c r="E5464" s="2">
        <v>1192610000000</v>
      </c>
      <c r="F5464" s="2">
        <v>1192060000000</v>
      </c>
      <c r="G5464" s="2">
        <v>1160990000000</v>
      </c>
      <c r="H5464" s="2">
        <v>1174500000000</v>
      </c>
      <c r="I5464" s="2">
        <v>1156670000000</v>
      </c>
      <c r="J5464" s="2">
        <v>1149460000000</v>
      </c>
      <c r="K5464" s="2">
        <v>1143200000000</v>
      </c>
      <c r="L5464" s="2">
        <v>1139240000000</v>
      </c>
      <c r="M5464" s="2">
        <v>1141610000000</v>
      </c>
      <c r="N5464" s="2">
        <v>1137520000000</v>
      </c>
      <c r="O5464" s="2">
        <v>1141230000000</v>
      </c>
      <c r="P5464" s="2">
        <v>1148140000000</v>
      </c>
      <c r="Q5464" s="2">
        <v>1152300000000</v>
      </c>
      <c r="R5464" s="2">
        <v>1154330000000</v>
      </c>
      <c r="S5464" s="2">
        <v>1158450000000</v>
      </c>
      <c r="T5464" s="2">
        <v>1162130000000</v>
      </c>
      <c r="U5464" s="2">
        <v>1168920000000</v>
      </c>
      <c r="V5464" s="2">
        <v>1165800000000</v>
      </c>
      <c r="W5464" s="2">
        <v>1168240000000</v>
      </c>
      <c r="X5464" s="2">
        <v>1169790000000</v>
      </c>
      <c r="Y5464" s="2">
        <v>1174140000000</v>
      </c>
      <c r="Z5464" s="2">
        <v>1180050000000</v>
      </c>
      <c r="AA5464" s="2">
        <v>1184100000000</v>
      </c>
      <c r="AB5464" s="2">
        <v>1189040000000</v>
      </c>
      <c r="AC5464" s="2">
        <v>1198940000000</v>
      </c>
      <c r="AD5464" s="2">
        <v>1205780000000</v>
      </c>
      <c r="AE5464" s="2">
        <v>1210610000000</v>
      </c>
      <c r="AF5464" s="2">
        <v>1213170000000</v>
      </c>
    </row>
    <row r="5465" spans="1:32">
      <c r="A5465" t="s">
        <v>2806</v>
      </c>
      <c r="B5465" t="s">
        <v>19</v>
      </c>
      <c r="C5465" s="2">
        <v>685929000000</v>
      </c>
      <c r="D5465" s="2">
        <v>693555000000</v>
      </c>
      <c r="E5465" s="2">
        <v>701095000000</v>
      </c>
      <c r="F5465" s="2">
        <v>695133000000</v>
      </c>
      <c r="G5465" s="2">
        <v>699155000000</v>
      </c>
      <c r="H5465" s="2">
        <v>702443000000</v>
      </c>
      <c r="I5465" s="2">
        <v>703715000000</v>
      </c>
      <c r="J5465" s="2">
        <v>708021000000</v>
      </c>
      <c r="K5465" s="2">
        <v>711131000000</v>
      </c>
      <c r="L5465" s="2">
        <v>713929000000</v>
      </c>
      <c r="M5465" s="2">
        <v>717513000000</v>
      </c>
      <c r="N5465" s="2">
        <v>720889000000</v>
      </c>
      <c r="O5465" s="2">
        <v>726251000000</v>
      </c>
      <c r="P5465" s="2">
        <v>732187000000</v>
      </c>
      <c r="Q5465" s="2">
        <v>737672000000</v>
      </c>
      <c r="R5465" s="2">
        <v>741909000000</v>
      </c>
      <c r="S5465" s="2">
        <v>747048000000</v>
      </c>
      <c r="T5465" s="2">
        <v>752114000000</v>
      </c>
      <c r="U5465" s="2">
        <v>757917000000</v>
      </c>
      <c r="V5465" s="2">
        <v>762769000000</v>
      </c>
      <c r="W5465" s="2">
        <v>768742000000</v>
      </c>
      <c r="X5465" s="2">
        <v>774348000000</v>
      </c>
      <c r="Y5465" s="2">
        <v>780267000000</v>
      </c>
      <c r="Z5465" s="2">
        <v>785475000000</v>
      </c>
      <c r="AA5465" s="2">
        <v>790489000000</v>
      </c>
      <c r="AB5465" s="2">
        <v>796085000000</v>
      </c>
      <c r="AC5465" s="2">
        <v>802683000000</v>
      </c>
      <c r="AD5465" s="2">
        <v>809085000000</v>
      </c>
      <c r="AE5465" s="2">
        <v>814674000000</v>
      </c>
      <c r="AF5465" s="2">
        <v>820830000000</v>
      </c>
    </row>
    <row r="5466" spans="1:32">
      <c r="A5466" t="s">
        <v>2807</v>
      </c>
      <c r="B5466" t="s">
        <v>19</v>
      </c>
      <c r="C5466" s="2">
        <v>712632000000</v>
      </c>
      <c r="D5466" s="2">
        <v>748246000000</v>
      </c>
      <c r="E5466" s="2">
        <v>738094000000</v>
      </c>
      <c r="F5466" s="2">
        <v>737307000000</v>
      </c>
      <c r="G5466" s="2">
        <v>759697000000</v>
      </c>
      <c r="H5466" s="2">
        <v>756255000000</v>
      </c>
      <c r="I5466" s="2">
        <v>762053000000</v>
      </c>
      <c r="J5466" s="2">
        <v>770485000000</v>
      </c>
      <c r="K5466" s="2">
        <v>775192000000</v>
      </c>
      <c r="L5466" s="2">
        <v>780226000000</v>
      </c>
      <c r="M5466" s="2">
        <v>783209000000</v>
      </c>
      <c r="N5466" s="2">
        <v>787760000000</v>
      </c>
      <c r="O5466" s="2">
        <v>794646000000</v>
      </c>
      <c r="P5466" s="2">
        <v>799039000000</v>
      </c>
      <c r="Q5466" s="2">
        <v>803422000000</v>
      </c>
      <c r="R5466" s="2">
        <v>807000000000</v>
      </c>
      <c r="S5466" s="2">
        <v>811878000000</v>
      </c>
      <c r="T5466" s="2">
        <v>814751000000</v>
      </c>
      <c r="U5466" s="2">
        <v>818340000000</v>
      </c>
      <c r="V5466" s="2">
        <v>823051000000</v>
      </c>
      <c r="W5466" s="2">
        <v>826296000000</v>
      </c>
      <c r="X5466" s="2">
        <v>830806000000</v>
      </c>
      <c r="Y5466" s="2">
        <v>835075000000</v>
      </c>
      <c r="Z5466" s="2">
        <v>838603000000</v>
      </c>
      <c r="AA5466" s="2">
        <v>842282000000</v>
      </c>
      <c r="AB5466" s="2">
        <v>847528000000</v>
      </c>
      <c r="AC5466" s="2">
        <v>852801000000</v>
      </c>
      <c r="AD5466" s="2">
        <v>857728000000</v>
      </c>
      <c r="AE5466" s="2">
        <v>861481000000</v>
      </c>
      <c r="AF5466" s="2">
        <v>866636000000</v>
      </c>
    </row>
    <row r="5467" spans="1:32">
      <c r="A5467" t="s">
        <v>2808</v>
      </c>
      <c r="B5467" t="s">
        <v>19</v>
      </c>
      <c r="C5467" s="2">
        <v>38060100000</v>
      </c>
      <c r="D5467" s="2">
        <v>38182800000</v>
      </c>
      <c r="E5467" s="2">
        <v>38514500000</v>
      </c>
      <c r="F5467" s="2">
        <v>38085900000</v>
      </c>
      <c r="G5467" s="2">
        <v>39253400000</v>
      </c>
      <c r="H5467" s="2">
        <v>39519700000</v>
      </c>
      <c r="I5467" s="2">
        <v>39811700000</v>
      </c>
      <c r="J5467" s="2">
        <v>40186500000</v>
      </c>
      <c r="K5467" s="2">
        <v>40507000000</v>
      </c>
      <c r="L5467" s="2">
        <v>40822400000</v>
      </c>
      <c r="M5467" s="2">
        <v>41112400000</v>
      </c>
      <c r="N5467" s="2">
        <v>41436300000</v>
      </c>
      <c r="O5467" s="2">
        <v>41812900000</v>
      </c>
      <c r="P5467" s="2">
        <v>42196200000</v>
      </c>
      <c r="Q5467" s="2">
        <v>42571900000</v>
      </c>
      <c r="R5467" s="2">
        <v>42905400000</v>
      </c>
      <c r="S5467" s="2">
        <v>43280600000</v>
      </c>
      <c r="T5467" s="2">
        <v>43648200000</v>
      </c>
      <c r="U5467" s="2">
        <v>44025700000</v>
      </c>
      <c r="V5467" s="2">
        <v>44424500000</v>
      </c>
      <c r="W5467" s="2">
        <v>44841200000</v>
      </c>
      <c r="X5467" s="2">
        <v>45247600000</v>
      </c>
      <c r="Y5467" s="2">
        <v>45661600000</v>
      </c>
      <c r="Z5467" s="2">
        <v>46028400000</v>
      </c>
      <c r="AA5467" s="2">
        <v>46406000000</v>
      </c>
      <c r="AB5467" s="2">
        <v>46802900000</v>
      </c>
      <c r="AC5467" s="2">
        <v>47211200000</v>
      </c>
      <c r="AD5467" s="2">
        <v>47629700000</v>
      </c>
      <c r="AE5467" s="2">
        <v>48014600000</v>
      </c>
      <c r="AF5467" s="2">
        <v>48438700000</v>
      </c>
    </row>
    <row r="5468" spans="1:32">
      <c r="A5468" t="s">
        <v>2809</v>
      </c>
      <c r="B5468" t="s">
        <v>19</v>
      </c>
      <c r="C5468" s="2">
        <v>187868000000</v>
      </c>
      <c r="D5468" s="2">
        <v>188355000000</v>
      </c>
      <c r="E5468" s="2">
        <v>191372000000</v>
      </c>
      <c r="F5468" s="2">
        <v>188572000000</v>
      </c>
      <c r="G5468" s="2">
        <v>192599000000</v>
      </c>
      <c r="H5468" s="2">
        <v>193439000000</v>
      </c>
      <c r="I5468" s="2">
        <v>194636000000</v>
      </c>
      <c r="J5468" s="2">
        <v>196302000000</v>
      </c>
      <c r="K5468" s="2">
        <v>197623000000</v>
      </c>
      <c r="L5468" s="2">
        <v>198795000000</v>
      </c>
      <c r="M5468" s="2">
        <v>199987000000</v>
      </c>
      <c r="N5468" s="2">
        <v>201374000000</v>
      </c>
      <c r="O5468" s="2">
        <v>203156000000</v>
      </c>
      <c r="P5468" s="2">
        <v>204884000000</v>
      </c>
      <c r="Q5468" s="2">
        <v>206707000000</v>
      </c>
      <c r="R5468" s="2">
        <v>208151000000</v>
      </c>
      <c r="S5468" s="2">
        <v>209779000000</v>
      </c>
      <c r="T5468" s="2">
        <v>211393000000</v>
      </c>
      <c r="U5468" s="2">
        <v>213153000000</v>
      </c>
      <c r="V5468" s="2">
        <v>214936000000</v>
      </c>
      <c r="W5468" s="2">
        <v>217003000000</v>
      </c>
      <c r="X5468" s="2">
        <v>218943000000</v>
      </c>
      <c r="Y5468" s="2">
        <v>220857000000</v>
      </c>
      <c r="Z5468" s="2">
        <v>222336000000</v>
      </c>
      <c r="AA5468" s="2">
        <v>223985000000</v>
      </c>
      <c r="AB5468" s="2">
        <v>225758000000</v>
      </c>
      <c r="AC5468" s="2">
        <v>227740000000</v>
      </c>
      <c r="AD5468" s="2">
        <v>229788000000</v>
      </c>
      <c r="AE5468" s="2">
        <v>231595000000</v>
      </c>
      <c r="AF5468" s="2">
        <v>233659000000</v>
      </c>
    </row>
    <row r="5469" spans="1:32">
      <c r="A5469" t="s">
        <v>2810</v>
      </c>
      <c r="B5469" t="s">
        <v>19</v>
      </c>
      <c r="C5469" s="2">
        <v>25339000000000</v>
      </c>
      <c r="D5469" s="2">
        <v>25339700000000</v>
      </c>
      <c r="E5469" s="2">
        <v>23306100000000</v>
      </c>
      <c r="F5469" s="2">
        <v>25297800000000</v>
      </c>
      <c r="G5469" s="2">
        <v>24902800000000</v>
      </c>
      <c r="H5469" s="2">
        <v>24579000000000</v>
      </c>
      <c r="I5469" s="2">
        <v>24454000000000</v>
      </c>
      <c r="J5469" s="2">
        <v>21089000000000</v>
      </c>
      <c r="K5469" s="2">
        <v>20892000000000</v>
      </c>
      <c r="L5469" s="2">
        <v>21112900000000</v>
      </c>
      <c r="M5469" s="2">
        <v>21362900000000</v>
      </c>
      <c r="N5469" s="2">
        <v>21490900000000</v>
      </c>
      <c r="O5469" s="2">
        <v>21698000000000</v>
      </c>
      <c r="P5469" s="2">
        <v>21962100000000</v>
      </c>
      <c r="Q5469" s="2">
        <v>22338100000000</v>
      </c>
      <c r="R5469" s="2">
        <v>22468100000000</v>
      </c>
      <c r="S5469" s="2">
        <v>22515200000000</v>
      </c>
      <c r="T5469" s="2">
        <v>22610200000000</v>
      </c>
      <c r="U5469" s="2">
        <v>22684300000000</v>
      </c>
      <c r="V5469" s="2">
        <v>22712400000000</v>
      </c>
      <c r="W5469" s="2">
        <v>22804500000000</v>
      </c>
      <c r="X5469" s="2">
        <v>22881600000000</v>
      </c>
      <c r="Y5469" s="2">
        <v>22969700000000</v>
      </c>
      <c r="Z5469" s="2">
        <v>23051800000000</v>
      </c>
      <c r="AA5469" s="2">
        <v>23123900000000</v>
      </c>
      <c r="AB5469" s="2">
        <v>23187000000000</v>
      </c>
      <c r="AC5469" s="2">
        <v>23215100000000</v>
      </c>
      <c r="AD5469" s="2">
        <v>23274300000000</v>
      </c>
      <c r="AE5469" s="2">
        <v>23339400000000</v>
      </c>
      <c r="AF5469" s="2">
        <v>23411500000000</v>
      </c>
    </row>
    <row r="5470" spans="1:32">
      <c r="A5470" t="s">
        <v>2811</v>
      </c>
      <c r="B5470" t="s">
        <v>19</v>
      </c>
      <c r="C5470" s="2">
        <v>1357480000000</v>
      </c>
      <c r="D5470" s="2">
        <v>1357610000000</v>
      </c>
      <c r="E5470" s="2">
        <v>1304830000000</v>
      </c>
      <c r="F5470" s="2">
        <v>1367480000000</v>
      </c>
      <c r="G5470" s="2">
        <v>1372590000000</v>
      </c>
      <c r="H5470" s="2">
        <v>1369760000000</v>
      </c>
      <c r="I5470" s="2">
        <v>1371910000000</v>
      </c>
      <c r="J5470" s="2">
        <v>1386200000000</v>
      </c>
      <c r="K5470" s="2">
        <v>1400280000000</v>
      </c>
      <c r="L5470" s="2">
        <v>1423780000000</v>
      </c>
      <c r="M5470" s="2">
        <v>1457230000000</v>
      </c>
      <c r="N5470" s="2">
        <v>1470240000000</v>
      </c>
      <c r="O5470" s="2">
        <v>1488230000000</v>
      </c>
      <c r="P5470" s="2">
        <v>1509060000000</v>
      </c>
      <c r="Q5470" s="2">
        <v>1544290000000</v>
      </c>
      <c r="R5470" s="2">
        <v>1551290000000</v>
      </c>
      <c r="S5470" s="2">
        <v>1556650000000</v>
      </c>
      <c r="T5470" s="2">
        <v>1562230000000</v>
      </c>
      <c r="U5470" s="2">
        <v>1567750000000</v>
      </c>
      <c r="V5470" s="2">
        <v>1573190000000</v>
      </c>
      <c r="W5470" s="2">
        <v>1579790000000</v>
      </c>
      <c r="X5470" s="2">
        <v>1586170000000</v>
      </c>
      <c r="Y5470" s="2">
        <v>1590980000000</v>
      </c>
      <c r="Z5470" s="2">
        <v>1596900000000</v>
      </c>
      <c r="AA5470" s="2">
        <v>1600970000000</v>
      </c>
      <c r="AB5470" s="2">
        <v>1605100000000</v>
      </c>
      <c r="AC5470" s="2">
        <v>1609300000000</v>
      </c>
      <c r="AD5470" s="2">
        <v>1613930000000</v>
      </c>
      <c r="AE5470" s="2">
        <v>1619840000000</v>
      </c>
      <c r="AF5470" s="2">
        <v>1624540000000</v>
      </c>
    </row>
    <row r="5471" spans="1:32">
      <c r="A5471" t="s">
        <v>2812</v>
      </c>
      <c r="B5471" t="s">
        <v>19</v>
      </c>
      <c r="C5471" s="2">
        <v>192800000000000</v>
      </c>
      <c r="D5471" s="2">
        <v>192800000000000</v>
      </c>
      <c r="E5471" s="2">
        <v>198973000000000</v>
      </c>
      <c r="F5471" s="2">
        <v>210591000000000</v>
      </c>
      <c r="G5471" s="2">
        <v>186553000000000</v>
      </c>
      <c r="H5471" s="2">
        <v>185925000000000</v>
      </c>
      <c r="I5471" s="2">
        <v>185289000000000</v>
      </c>
      <c r="J5471" s="2">
        <v>184599000000000</v>
      </c>
      <c r="K5471" s="2">
        <v>182986000000000</v>
      </c>
      <c r="L5471" s="2">
        <v>152174000000000</v>
      </c>
      <c r="M5471" s="2">
        <v>149061000000000</v>
      </c>
      <c r="N5471" s="2">
        <v>144749000000000</v>
      </c>
      <c r="O5471" s="2">
        <v>142337000000000</v>
      </c>
      <c r="P5471" s="2">
        <v>138525000000000</v>
      </c>
      <c r="Q5471" s="2">
        <v>116514000000000</v>
      </c>
      <c r="R5471" s="2">
        <v>114302000000000</v>
      </c>
      <c r="S5471" s="2">
        <v>106091000000000</v>
      </c>
      <c r="T5471" s="2">
        <v>106480000000000</v>
      </c>
      <c r="U5471" s="2">
        <v>106869000000000</v>
      </c>
      <c r="V5471" s="2">
        <v>107259000000000</v>
      </c>
      <c r="W5471" s="2">
        <v>107548000000000</v>
      </c>
      <c r="X5471" s="2">
        <v>107938000000000</v>
      </c>
      <c r="Y5471" s="2">
        <v>108356000000000</v>
      </c>
      <c r="Z5471" s="2">
        <v>108875000000000</v>
      </c>
      <c r="AA5471" s="2">
        <v>109293000000000</v>
      </c>
      <c r="AB5471" s="2">
        <v>109712000000000</v>
      </c>
      <c r="AC5471" s="2">
        <v>112030000000000</v>
      </c>
      <c r="AD5471" s="2">
        <v>114254000000000</v>
      </c>
      <c r="AE5471" s="2">
        <v>116579000000000</v>
      </c>
      <c r="AF5471" s="2">
        <v>118903000000000</v>
      </c>
    </row>
    <row r="5472" spans="1:32">
      <c r="A5472" t="s">
        <v>2813</v>
      </c>
      <c r="B5472" t="s">
        <v>19</v>
      </c>
      <c r="C5472" s="2">
        <v>65522400000000</v>
      </c>
      <c r="D5472" s="2">
        <v>66530200000000</v>
      </c>
      <c r="E5472" s="2">
        <v>67361200000000</v>
      </c>
      <c r="F5472" s="2">
        <v>62274200000000</v>
      </c>
      <c r="G5472" s="2">
        <v>58155300000000</v>
      </c>
      <c r="H5472" s="2">
        <v>53936600000000</v>
      </c>
      <c r="I5472" s="2">
        <v>49616700000000</v>
      </c>
      <c r="J5472" s="2">
        <v>44479100000000</v>
      </c>
      <c r="K5472" s="2">
        <v>39597300000000</v>
      </c>
      <c r="L5472" s="2">
        <v>34574000000000</v>
      </c>
      <c r="M5472" s="2">
        <v>29508100000000</v>
      </c>
      <c r="N5472" s="2">
        <v>24394700000000</v>
      </c>
      <c r="O5472" s="2">
        <v>24371600000000</v>
      </c>
      <c r="P5472" s="2">
        <v>24360500000000</v>
      </c>
      <c r="Q5472" s="2">
        <v>24336700000000</v>
      </c>
      <c r="R5472" s="2">
        <v>24292600000000</v>
      </c>
      <c r="S5472" s="2">
        <v>24242700000000</v>
      </c>
      <c r="T5472" s="2">
        <v>24181500000000</v>
      </c>
      <c r="U5472" s="2">
        <v>24128000000000</v>
      </c>
      <c r="V5472" s="2">
        <v>24082300000000</v>
      </c>
      <c r="W5472" s="2">
        <v>24031700000000</v>
      </c>
      <c r="X5472" s="2">
        <v>23980600000000</v>
      </c>
      <c r="Y5472" s="2">
        <v>23925700000000</v>
      </c>
      <c r="Z5472" s="2">
        <v>23900300000000</v>
      </c>
      <c r="AA5472" s="2">
        <v>23833900000000</v>
      </c>
      <c r="AB5472" s="2">
        <v>23786800000000</v>
      </c>
      <c r="AC5472" s="2">
        <v>23732300000000</v>
      </c>
      <c r="AD5472" s="2">
        <v>23672400000000</v>
      </c>
      <c r="AE5472" s="2">
        <v>23646300000000</v>
      </c>
      <c r="AF5472" s="2">
        <v>23600600000000</v>
      </c>
    </row>
    <row r="5473" spans="1:32">
      <c r="A5473" t="s">
        <v>2814</v>
      </c>
      <c r="B5473" t="s">
        <v>19</v>
      </c>
      <c r="C5473" s="2">
        <v>6746510000</v>
      </c>
      <c r="D5473" s="2">
        <v>6851810000</v>
      </c>
      <c r="E5473" s="2">
        <v>6947220000</v>
      </c>
      <c r="F5473" s="2">
        <v>6415290000</v>
      </c>
      <c r="G5473" s="2">
        <v>5965480000</v>
      </c>
      <c r="H5473" s="2">
        <v>5505980000</v>
      </c>
      <c r="I5473" s="2">
        <v>5037290000</v>
      </c>
      <c r="J5473" s="2">
        <v>4481320000</v>
      </c>
      <c r="K5473" s="2">
        <v>3954310000</v>
      </c>
      <c r="L5473" s="2">
        <v>3412700000</v>
      </c>
      <c r="M5473" s="2">
        <v>2866700000</v>
      </c>
      <c r="N5473" s="2">
        <v>2315740000</v>
      </c>
      <c r="O5473" s="2">
        <v>2314890000</v>
      </c>
      <c r="P5473" s="2">
        <v>2315540000</v>
      </c>
      <c r="Q5473" s="2">
        <v>2315010000</v>
      </c>
      <c r="R5473" s="2">
        <v>2312180000</v>
      </c>
      <c r="S5473" s="2">
        <v>2308930000</v>
      </c>
      <c r="T5473" s="2">
        <v>2304930000</v>
      </c>
      <c r="U5473" s="2">
        <v>2301580000</v>
      </c>
      <c r="V5473" s="2">
        <v>2299260000</v>
      </c>
      <c r="W5473" s="2">
        <v>2296410000</v>
      </c>
      <c r="X5473" s="2">
        <v>2293410000</v>
      </c>
      <c r="Y5473" s="2">
        <v>2289710000</v>
      </c>
      <c r="Z5473" s="2">
        <v>2288910000</v>
      </c>
      <c r="AA5473" s="2">
        <v>2283960000</v>
      </c>
      <c r="AB5473" s="2">
        <v>2281590000</v>
      </c>
      <c r="AC5473" s="2">
        <v>2278030000</v>
      </c>
      <c r="AD5473" s="2">
        <v>2273700000</v>
      </c>
      <c r="AE5473" s="2">
        <v>2272920000</v>
      </c>
      <c r="AF5473" s="2">
        <v>2270400000</v>
      </c>
    </row>
    <row r="5474" spans="1:32">
      <c r="A5474" t="s">
        <v>2815</v>
      </c>
      <c r="B5474" t="s">
        <v>19</v>
      </c>
      <c r="C5474" s="2">
        <v>43129400000</v>
      </c>
      <c r="D5474" s="2">
        <v>43775500000</v>
      </c>
      <c r="E5474" s="2">
        <v>44210500000</v>
      </c>
      <c r="F5474" s="2">
        <v>40954800000</v>
      </c>
      <c r="G5474" s="2">
        <v>38536000000</v>
      </c>
      <c r="H5474" s="2">
        <v>36045100000</v>
      </c>
      <c r="I5474" s="2">
        <v>33473400000</v>
      </c>
      <c r="J5474" s="2">
        <v>30398800000</v>
      </c>
      <c r="K5474" s="2">
        <v>27462600000</v>
      </c>
      <c r="L5474" s="2">
        <v>24433600000</v>
      </c>
      <c r="M5474" s="2">
        <v>21376800000</v>
      </c>
      <c r="N5474" s="2">
        <v>18289100000</v>
      </c>
      <c r="O5474" s="2">
        <v>18256400000</v>
      </c>
      <c r="P5474" s="2">
        <v>18228800000</v>
      </c>
      <c r="Q5474" s="2">
        <v>18191400000</v>
      </c>
      <c r="R5474" s="2">
        <v>18142900000</v>
      </c>
      <c r="S5474" s="2">
        <v>18088600000</v>
      </c>
      <c r="T5474" s="2">
        <v>18022000000</v>
      </c>
      <c r="U5474" s="2">
        <v>17962300000</v>
      </c>
      <c r="V5474" s="2">
        <v>17905100000</v>
      </c>
      <c r="W5474" s="2">
        <v>17844800000</v>
      </c>
      <c r="X5474" s="2">
        <v>17785500000</v>
      </c>
      <c r="Y5474" s="2">
        <v>17727100000</v>
      </c>
      <c r="Z5474" s="2">
        <v>17689800000</v>
      </c>
      <c r="AA5474" s="2">
        <v>17624500000</v>
      </c>
      <c r="AB5474" s="2">
        <v>17565300000</v>
      </c>
      <c r="AC5474" s="2">
        <v>17506100000</v>
      </c>
      <c r="AD5474" s="2">
        <v>17445800000</v>
      </c>
      <c r="AE5474" s="2">
        <v>17407000000</v>
      </c>
      <c r="AF5474" s="2">
        <v>17351900000</v>
      </c>
    </row>
    <row r="5475" spans="1:32">
      <c r="A5475" t="s">
        <v>2816</v>
      </c>
      <c r="B5475" t="s">
        <v>19</v>
      </c>
      <c r="C5475" s="2">
        <v>67173100000</v>
      </c>
      <c r="D5475" s="2">
        <v>68200700000</v>
      </c>
      <c r="E5475" s="2">
        <v>69015700000</v>
      </c>
      <c r="F5475" s="2">
        <v>63831100000</v>
      </c>
      <c r="G5475" s="2">
        <v>59704600000</v>
      </c>
      <c r="H5475" s="2">
        <v>55473800000</v>
      </c>
      <c r="I5475" s="2">
        <v>51134500000</v>
      </c>
      <c r="J5475" s="2">
        <v>45968600000</v>
      </c>
      <c r="K5475" s="2">
        <v>41055000000</v>
      </c>
      <c r="L5475" s="2">
        <v>35996500000</v>
      </c>
      <c r="M5475" s="2">
        <v>30894400000</v>
      </c>
      <c r="N5475" s="2">
        <v>25743700000</v>
      </c>
      <c r="O5475" s="2">
        <v>25714300000</v>
      </c>
      <c r="P5475" s="2">
        <v>25696200000</v>
      </c>
      <c r="Q5475" s="2">
        <v>25664700000</v>
      </c>
      <c r="R5475" s="2">
        <v>25613100000</v>
      </c>
      <c r="S5475" s="2">
        <v>25554900000</v>
      </c>
      <c r="T5475" s="2">
        <v>25483500000</v>
      </c>
      <c r="U5475" s="2">
        <v>25420600000</v>
      </c>
      <c r="V5475" s="2">
        <v>25364800000</v>
      </c>
      <c r="W5475" s="2">
        <v>25304000000</v>
      </c>
      <c r="X5475" s="2">
        <v>25243200000</v>
      </c>
      <c r="Y5475" s="2">
        <v>25179600000</v>
      </c>
      <c r="Z5475" s="2">
        <v>25146800000</v>
      </c>
      <c r="AA5475" s="2">
        <v>25071500000</v>
      </c>
      <c r="AB5475" s="2">
        <v>25014000000</v>
      </c>
      <c r="AC5475" s="2">
        <v>24950400000</v>
      </c>
      <c r="AD5475" s="2">
        <v>24882200000</v>
      </c>
      <c r="AE5475" s="2">
        <v>24848300000</v>
      </c>
      <c r="AF5475" s="2">
        <v>24793300000</v>
      </c>
    </row>
    <row r="5476" spans="1:32">
      <c r="A5476" t="s">
        <v>2817</v>
      </c>
      <c r="B5476" t="s">
        <v>19</v>
      </c>
      <c r="C5476" s="2">
        <v>7577460000</v>
      </c>
      <c r="D5476" s="2">
        <v>7670930000</v>
      </c>
      <c r="E5476" s="2">
        <v>7617970000</v>
      </c>
      <c r="F5476" s="2">
        <v>7153090000</v>
      </c>
      <c r="G5476" s="2">
        <v>7065990000</v>
      </c>
      <c r="H5476" s="2">
        <v>6958730000</v>
      </c>
      <c r="I5476" s="2">
        <v>6820990000</v>
      </c>
      <c r="J5476" s="2">
        <v>6635590000</v>
      </c>
      <c r="K5476" s="2">
        <v>6439980000</v>
      </c>
      <c r="L5476" s="2">
        <v>6228390000</v>
      </c>
      <c r="M5476" s="2">
        <v>6012160000</v>
      </c>
      <c r="N5476" s="2">
        <v>5791070000</v>
      </c>
      <c r="O5476" s="2">
        <v>5765210000</v>
      </c>
      <c r="P5476" s="2">
        <v>5736900000</v>
      </c>
      <c r="Q5476" s="2">
        <v>5705150000</v>
      </c>
      <c r="R5476" s="2">
        <v>5674050000</v>
      </c>
      <c r="S5476" s="2">
        <v>5639780000</v>
      </c>
      <c r="T5476" s="2">
        <v>5597720000</v>
      </c>
      <c r="U5476" s="2">
        <v>5558900000</v>
      </c>
      <c r="V5476" s="2">
        <v>5517470000</v>
      </c>
      <c r="W5476" s="2">
        <v>5475840000</v>
      </c>
      <c r="X5476" s="2">
        <v>5435660000</v>
      </c>
      <c r="Y5476" s="2">
        <v>5399720000</v>
      </c>
      <c r="Z5476" s="2">
        <v>5369370000</v>
      </c>
      <c r="AA5476" s="2">
        <v>5332960000</v>
      </c>
      <c r="AB5476" s="2">
        <v>5290010000</v>
      </c>
      <c r="AC5476" s="2">
        <v>5252620000</v>
      </c>
      <c r="AD5476" s="2">
        <v>5217940000</v>
      </c>
      <c r="AE5476" s="2">
        <v>5186100000</v>
      </c>
      <c r="AF5476" s="2">
        <v>5147600000</v>
      </c>
    </row>
    <row r="5477" spans="1:32">
      <c r="A5477" t="s">
        <v>2818</v>
      </c>
      <c r="B5477" t="s">
        <v>19</v>
      </c>
      <c r="C5477" s="2">
        <v>5910420000</v>
      </c>
      <c r="D5477" s="2">
        <v>5985310000</v>
      </c>
      <c r="E5477" s="2">
        <v>5956770000</v>
      </c>
      <c r="F5477" s="2">
        <v>5583590000</v>
      </c>
      <c r="G5477" s="2">
        <v>5482300000</v>
      </c>
      <c r="H5477" s="2">
        <v>5366030000</v>
      </c>
      <c r="I5477" s="2">
        <v>5227590000</v>
      </c>
      <c r="J5477" s="2">
        <v>5047950000</v>
      </c>
      <c r="K5477" s="2">
        <v>4863760000</v>
      </c>
      <c r="L5477" s="2">
        <v>4667070000</v>
      </c>
      <c r="M5477" s="2">
        <v>4466740000</v>
      </c>
      <c r="N5477" s="2">
        <v>4262560000</v>
      </c>
      <c r="O5477" s="2">
        <v>4244380000</v>
      </c>
      <c r="P5477" s="2">
        <v>4224620000</v>
      </c>
      <c r="Q5477" s="2">
        <v>4202340000</v>
      </c>
      <c r="R5477" s="2">
        <v>4180310000</v>
      </c>
      <c r="S5477" s="2">
        <v>4156020000</v>
      </c>
      <c r="T5477" s="2">
        <v>4126210000</v>
      </c>
      <c r="U5477" s="2">
        <v>4098730000</v>
      </c>
      <c r="V5477" s="2">
        <v>4069510000</v>
      </c>
      <c r="W5477" s="2">
        <v>4040100000</v>
      </c>
      <c r="X5477" s="2">
        <v>4011690000</v>
      </c>
      <c r="Y5477" s="2">
        <v>3986190000</v>
      </c>
      <c r="Z5477" s="2">
        <v>3964870000</v>
      </c>
      <c r="AA5477" s="2">
        <v>3938940000</v>
      </c>
      <c r="AB5477" s="2">
        <v>3908650000</v>
      </c>
      <c r="AC5477" s="2">
        <v>3882150000</v>
      </c>
      <c r="AD5477" s="2">
        <v>3857480000</v>
      </c>
      <c r="AE5477" s="2">
        <v>3835110000</v>
      </c>
      <c r="AF5477" s="2">
        <v>3807930000</v>
      </c>
    </row>
    <row r="5478" spans="1:32">
      <c r="A5478" t="s">
        <v>2819</v>
      </c>
      <c r="B5478" t="s">
        <v>19</v>
      </c>
      <c r="C5478" s="2">
        <v>12706600000</v>
      </c>
      <c r="D5478" s="2">
        <v>12849800000</v>
      </c>
      <c r="E5478" s="2">
        <v>12673300000</v>
      </c>
      <c r="F5478" s="2">
        <v>11966300000</v>
      </c>
      <c r="G5478" s="2">
        <v>12049200000</v>
      </c>
      <c r="H5478" s="2">
        <v>12093100000</v>
      </c>
      <c r="I5478" s="2">
        <v>12075000000</v>
      </c>
      <c r="J5478" s="2">
        <v>12004400000</v>
      </c>
      <c r="K5478" s="2">
        <v>11893400000</v>
      </c>
      <c r="L5478" s="2">
        <v>11755800000</v>
      </c>
      <c r="M5478" s="2">
        <v>11610500000</v>
      </c>
      <c r="N5478" s="2">
        <v>11457500000</v>
      </c>
      <c r="O5478" s="2">
        <v>11400500000</v>
      </c>
      <c r="P5478" s="2">
        <v>11337200000</v>
      </c>
      <c r="Q5478" s="2">
        <v>11266900000</v>
      </c>
      <c r="R5478" s="2">
        <v>11199400000</v>
      </c>
      <c r="S5478" s="2">
        <v>11125200000</v>
      </c>
      <c r="T5478" s="2">
        <v>11034100000</v>
      </c>
      <c r="U5478" s="2">
        <v>10949800000</v>
      </c>
      <c r="V5478" s="2">
        <v>10859100000</v>
      </c>
      <c r="W5478" s="2">
        <v>10768200000</v>
      </c>
      <c r="X5478" s="2">
        <v>10680700000</v>
      </c>
      <c r="Y5478" s="2">
        <v>10603000000</v>
      </c>
      <c r="Z5478" s="2">
        <v>10536000000</v>
      </c>
      <c r="AA5478" s="2">
        <v>10458100000</v>
      </c>
      <c r="AB5478" s="2">
        <v>10364000000</v>
      </c>
      <c r="AC5478" s="2">
        <v>10283000000</v>
      </c>
      <c r="AD5478" s="2">
        <v>10208500000</v>
      </c>
      <c r="AE5478" s="2">
        <v>10138200000</v>
      </c>
      <c r="AF5478" s="2">
        <v>10054100000</v>
      </c>
    </row>
    <row r="5479" spans="1:32">
      <c r="A5479" t="s">
        <v>2820</v>
      </c>
      <c r="B5479" t="s">
        <v>19</v>
      </c>
      <c r="C5479" s="2">
        <v>278090000</v>
      </c>
      <c r="D5479" s="2">
        <v>281790000</v>
      </c>
      <c r="E5479" s="2">
        <v>281620000</v>
      </c>
      <c r="F5479" s="2">
        <v>263090000</v>
      </c>
      <c r="G5479" s="2">
        <v>255280000</v>
      </c>
      <c r="H5479" s="2">
        <v>246830000</v>
      </c>
      <c r="I5479" s="2">
        <v>237480000</v>
      </c>
      <c r="J5479" s="2">
        <v>225830000</v>
      </c>
      <c r="K5479" s="2">
        <v>214270000</v>
      </c>
      <c r="L5479" s="2">
        <v>202120000</v>
      </c>
      <c r="M5479" s="2">
        <v>189800000</v>
      </c>
      <c r="N5479" s="2">
        <v>177290000</v>
      </c>
      <c r="O5479" s="2">
        <v>176620000</v>
      </c>
      <c r="P5479" s="2">
        <v>175900000</v>
      </c>
      <c r="Q5479" s="2">
        <v>175080000</v>
      </c>
      <c r="R5479" s="2">
        <v>174250000</v>
      </c>
      <c r="S5479" s="2">
        <v>173330000</v>
      </c>
      <c r="T5479" s="2">
        <v>172200000</v>
      </c>
      <c r="U5479" s="2">
        <v>171160000</v>
      </c>
      <c r="V5479" s="2">
        <v>170070000</v>
      </c>
      <c r="W5479" s="2">
        <v>168970000</v>
      </c>
      <c r="X5479" s="2">
        <v>167900000</v>
      </c>
      <c r="Y5479" s="2">
        <v>166930000</v>
      </c>
      <c r="Z5479" s="2">
        <v>166140000</v>
      </c>
      <c r="AA5479" s="2">
        <v>165150000</v>
      </c>
      <c r="AB5479" s="2">
        <v>164020000</v>
      </c>
      <c r="AC5479" s="2">
        <v>163010000</v>
      </c>
      <c r="AD5479" s="2">
        <v>162070000</v>
      </c>
      <c r="AE5479" s="2">
        <v>161240000</v>
      </c>
      <c r="AF5479" s="2">
        <v>160220000</v>
      </c>
    </row>
    <row r="5480" spans="1:32">
      <c r="A5480" t="s">
        <v>2821</v>
      </c>
      <c r="B5480" t="s">
        <v>19</v>
      </c>
      <c r="C5480" s="2">
        <v>2171050000</v>
      </c>
      <c r="D5480" s="2">
        <v>2199600000</v>
      </c>
      <c r="E5480" s="2">
        <v>2195860000</v>
      </c>
      <c r="F5480" s="2">
        <v>2053200000</v>
      </c>
      <c r="G5480" s="2">
        <v>1998390000</v>
      </c>
      <c r="H5480" s="2">
        <v>1938480000</v>
      </c>
      <c r="I5480" s="2">
        <v>1871270000</v>
      </c>
      <c r="J5480" s="2">
        <v>1786800000</v>
      </c>
      <c r="K5480" s="2">
        <v>1702460000</v>
      </c>
      <c r="L5480" s="2">
        <v>1613520000</v>
      </c>
      <c r="M5480" s="2">
        <v>1523220000</v>
      </c>
      <c r="N5480" s="2">
        <v>1431480000</v>
      </c>
      <c r="O5480" s="2">
        <v>1425850000</v>
      </c>
      <c r="P5480" s="2">
        <v>1419810000</v>
      </c>
      <c r="Q5480" s="2">
        <v>1412940000</v>
      </c>
      <c r="R5480" s="2">
        <v>1406020000</v>
      </c>
      <c r="S5480" s="2">
        <v>1398390000</v>
      </c>
      <c r="T5480" s="2">
        <v>1389020000</v>
      </c>
      <c r="U5480" s="2">
        <v>1380400000</v>
      </c>
      <c r="V5480" s="2">
        <v>1371300000</v>
      </c>
      <c r="W5480" s="2">
        <v>1362120000</v>
      </c>
      <c r="X5480" s="2">
        <v>1353230000</v>
      </c>
      <c r="Y5480" s="2">
        <v>1345210000</v>
      </c>
      <c r="Z5480" s="2">
        <v>1338610000</v>
      </c>
      <c r="AA5480" s="2">
        <v>1330380000</v>
      </c>
      <c r="AB5480" s="2">
        <v>1320950000</v>
      </c>
      <c r="AC5480" s="2">
        <v>1312630000</v>
      </c>
      <c r="AD5480" s="2">
        <v>1304820000</v>
      </c>
      <c r="AE5480" s="2">
        <v>1297910000</v>
      </c>
      <c r="AF5480" s="2">
        <v>1289420000</v>
      </c>
    </row>
    <row r="5481" spans="1:32">
      <c r="A5481" t="s">
        <v>2822</v>
      </c>
      <c r="B5481" t="s">
        <v>19</v>
      </c>
      <c r="C5481" s="2">
        <v>1686780000</v>
      </c>
      <c r="D5481" s="2">
        <v>1711390000</v>
      </c>
      <c r="E5481" s="2">
        <v>1724160000</v>
      </c>
      <c r="F5481" s="2">
        <v>1600340000</v>
      </c>
      <c r="G5481" s="2">
        <v>1516810000</v>
      </c>
      <c r="H5481" s="2">
        <v>1430220000</v>
      </c>
      <c r="I5481" s="2">
        <v>1339930000</v>
      </c>
      <c r="J5481" s="2">
        <v>1231300000</v>
      </c>
      <c r="K5481" s="2">
        <v>1126960000</v>
      </c>
      <c r="L5481" s="2">
        <v>1019000000</v>
      </c>
      <c r="M5481" s="2">
        <v>909960000</v>
      </c>
      <c r="N5481" s="2">
        <v>799730000</v>
      </c>
      <c r="O5481" s="2">
        <v>797790000</v>
      </c>
      <c r="P5481" s="2">
        <v>795950000</v>
      </c>
      <c r="Q5481" s="2">
        <v>793660000</v>
      </c>
      <c r="R5481" s="2">
        <v>791020000</v>
      </c>
      <c r="S5481" s="2">
        <v>788090000</v>
      </c>
      <c r="T5481" s="2">
        <v>784490000</v>
      </c>
      <c r="U5481" s="2">
        <v>781220000</v>
      </c>
      <c r="V5481" s="2">
        <v>777960000</v>
      </c>
      <c r="W5481" s="2">
        <v>774590000</v>
      </c>
      <c r="X5481" s="2">
        <v>771290000</v>
      </c>
      <c r="Y5481" s="2">
        <v>768160000</v>
      </c>
      <c r="Z5481" s="2">
        <v>765920000</v>
      </c>
      <c r="AA5481" s="2">
        <v>762550000</v>
      </c>
      <c r="AB5481" s="2">
        <v>759170000</v>
      </c>
      <c r="AC5481" s="2">
        <v>755970000</v>
      </c>
      <c r="AD5481" s="2">
        <v>752830000</v>
      </c>
      <c r="AE5481" s="2">
        <v>750490000</v>
      </c>
      <c r="AF5481" s="2">
        <v>747390000</v>
      </c>
    </row>
    <row r="5482" spans="1:32">
      <c r="A5482" t="s">
        <v>2823</v>
      </c>
      <c r="B5482" t="s">
        <v>19</v>
      </c>
      <c r="C5482" s="2">
        <v>176800000</v>
      </c>
      <c r="D5482" s="2">
        <v>179160000</v>
      </c>
      <c r="E5482" s="2">
        <v>179040000</v>
      </c>
      <c r="F5482" s="2">
        <v>167270000</v>
      </c>
      <c r="G5482" s="2">
        <v>162310000</v>
      </c>
      <c r="H5482" s="2">
        <v>156950000</v>
      </c>
      <c r="I5482" s="2">
        <v>151010000</v>
      </c>
      <c r="J5482" s="2">
        <v>143610000</v>
      </c>
      <c r="K5482" s="2">
        <v>136280000</v>
      </c>
      <c r="L5482" s="2">
        <v>128560000</v>
      </c>
      <c r="M5482" s="2">
        <v>120740000</v>
      </c>
      <c r="N5482" s="2">
        <v>112800000</v>
      </c>
      <c r="O5482" s="2">
        <v>112370000</v>
      </c>
      <c r="P5482" s="2">
        <v>111910000</v>
      </c>
      <c r="Q5482" s="2">
        <v>111390000</v>
      </c>
      <c r="R5482" s="2">
        <v>110860000</v>
      </c>
      <c r="S5482" s="2">
        <v>110270000</v>
      </c>
      <c r="T5482" s="2">
        <v>109560000</v>
      </c>
      <c r="U5482" s="2">
        <v>108890000</v>
      </c>
      <c r="V5482" s="2">
        <v>108200000</v>
      </c>
      <c r="W5482" s="2">
        <v>107500000</v>
      </c>
      <c r="X5482" s="2">
        <v>106820000</v>
      </c>
      <c r="Y5482" s="2">
        <v>106200000</v>
      </c>
      <c r="Z5482" s="2">
        <v>105700000</v>
      </c>
      <c r="AA5482" s="2">
        <v>105070000</v>
      </c>
      <c r="AB5482" s="2">
        <v>104340000</v>
      </c>
      <c r="AC5482" s="2">
        <v>103710000</v>
      </c>
      <c r="AD5482" s="2">
        <v>103110000</v>
      </c>
      <c r="AE5482" s="2">
        <v>102580000</v>
      </c>
      <c r="AF5482" s="2">
        <v>101930000</v>
      </c>
    </row>
    <row r="5483" spans="1:32">
      <c r="A5483" t="s">
        <v>2824</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2825</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2826</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2827</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2828</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2829</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2830</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2831</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2832</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2833</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2834</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2835</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2836</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2837</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2838</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2839</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2840</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2841</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2842</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2843</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2844</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2845</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2846</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2847</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2848</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2886</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2887</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2888</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2889</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2890</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2891</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2892</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2893</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2894</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2895</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2896</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2897</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2898</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2899</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2900</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2901</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2902</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2903</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2904</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2905</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2906</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2907</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2908</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2909</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2910</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2911</v>
      </c>
      <c r="B5533" t="s">
        <v>19</v>
      </c>
      <c r="C5533" s="2">
        <v>22710700000</v>
      </c>
      <c r="D5533" s="2">
        <v>23351600000</v>
      </c>
      <c r="E5533" s="2">
        <v>23520100000</v>
      </c>
      <c r="F5533" s="2">
        <v>22422700000</v>
      </c>
      <c r="G5533" s="2">
        <v>22558200000</v>
      </c>
      <c r="H5533" s="2">
        <v>22676500000</v>
      </c>
      <c r="I5533" s="2">
        <v>22751400000</v>
      </c>
      <c r="J5533" s="2">
        <v>22792900000</v>
      </c>
      <c r="K5533" s="2">
        <v>22774300000</v>
      </c>
      <c r="L5533" s="2">
        <v>22727400000</v>
      </c>
      <c r="M5533" s="2">
        <v>22651100000</v>
      </c>
      <c r="N5533" s="2">
        <v>22575300000</v>
      </c>
      <c r="O5533" s="2">
        <v>22537400000</v>
      </c>
      <c r="P5533" s="2">
        <v>22489100000</v>
      </c>
      <c r="Q5533" s="2">
        <v>22441100000</v>
      </c>
      <c r="R5533" s="2">
        <v>22405500000</v>
      </c>
      <c r="S5533" s="2">
        <v>22376100000</v>
      </c>
      <c r="T5533" s="2">
        <v>22329400000</v>
      </c>
      <c r="U5533" s="2">
        <v>22300200000</v>
      </c>
      <c r="V5533" s="2">
        <v>22276600000</v>
      </c>
      <c r="W5533" s="2">
        <v>22258500000</v>
      </c>
      <c r="X5533" s="2">
        <v>22241000000</v>
      </c>
      <c r="Y5533" s="2">
        <v>22234700000</v>
      </c>
      <c r="Z5533" s="2">
        <v>22246000000</v>
      </c>
      <c r="AA5533" s="2">
        <v>22240300000</v>
      </c>
      <c r="AB5533" s="2">
        <v>22208900000</v>
      </c>
      <c r="AC5533" s="2">
        <v>22183500000</v>
      </c>
      <c r="AD5533" s="2">
        <v>22183000000</v>
      </c>
      <c r="AE5533" s="2">
        <v>22183200000</v>
      </c>
      <c r="AF5533" s="2">
        <v>22177100000</v>
      </c>
    </row>
    <row r="5534" spans="1:32">
      <c r="A5534" t="s">
        <v>2912</v>
      </c>
      <c r="B5534" t="s">
        <v>19</v>
      </c>
      <c r="C5534" s="2">
        <v>126309000000</v>
      </c>
      <c r="D5534" s="2">
        <v>129874000000</v>
      </c>
      <c r="E5534" s="2">
        <v>130811000000</v>
      </c>
      <c r="F5534" s="2">
        <v>124708000000</v>
      </c>
      <c r="G5534" s="2">
        <v>125461000000</v>
      </c>
      <c r="H5534" s="2">
        <v>126119000000</v>
      </c>
      <c r="I5534" s="2">
        <v>126536000000</v>
      </c>
      <c r="J5534" s="2">
        <v>126767000000</v>
      </c>
      <c r="K5534" s="2">
        <v>126663000000</v>
      </c>
      <c r="L5534" s="2">
        <v>126402000000</v>
      </c>
      <c r="M5534" s="2">
        <v>125978000000</v>
      </c>
      <c r="N5534" s="2">
        <v>125557000000</v>
      </c>
      <c r="O5534" s="2">
        <v>125346000000</v>
      </c>
      <c r="P5534" s="2">
        <v>125077000000</v>
      </c>
      <c r="Q5534" s="2">
        <v>124810000000</v>
      </c>
      <c r="R5534" s="2">
        <v>124612000000</v>
      </c>
      <c r="S5534" s="2">
        <v>124448000000</v>
      </c>
      <c r="T5534" s="2">
        <v>124189000000</v>
      </c>
      <c r="U5534" s="2">
        <v>124027000000</v>
      </c>
      <c r="V5534" s="2">
        <v>123895000000</v>
      </c>
      <c r="W5534" s="2">
        <v>123794000000</v>
      </c>
      <c r="X5534" s="2">
        <v>123697000000</v>
      </c>
      <c r="Y5534" s="2">
        <v>123662000000</v>
      </c>
      <c r="Z5534" s="2">
        <v>123725000000</v>
      </c>
      <c r="AA5534" s="2">
        <v>123693000000</v>
      </c>
      <c r="AB5534" s="2">
        <v>123518000000</v>
      </c>
      <c r="AC5534" s="2">
        <v>123378000000</v>
      </c>
      <c r="AD5534" s="2">
        <v>123375000000</v>
      </c>
      <c r="AE5534" s="2">
        <v>123376000000</v>
      </c>
      <c r="AF5534" s="2">
        <v>123342000000</v>
      </c>
    </row>
    <row r="5535" spans="1:32">
      <c r="A5535" t="s">
        <v>2913</v>
      </c>
      <c r="B5535" t="s">
        <v>19</v>
      </c>
      <c r="C5535" s="2">
        <v>158702000000</v>
      </c>
      <c r="D5535" s="2">
        <v>163181000000</v>
      </c>
      <c r="E5535" s="2">
        <v>164358000000</v>
      </c>
      <c r="F5535" s="2">
        <v>156690000000</v>
      </c>
      <c r="G5535" s="2">
        <v>157637000000</v>
      </c>
      <c r="H5535" s="2">
        <v>158463000000</v>
      </c>
      <c r="I5535" s="2">
        <v>158987000000</v>
      </c>
      <c r="J5535" s="2">
        <v>159277000000</v>
      </c>
      <c r="K5535" s="2">
        <v>159147000000</v>
      </c>
      <c r="L5535" s="2">
        <v>158819000000</v>
      </c>
      <c r="M5535" s="2">
        <v>158286000000</v>
      </c>
      <c r="N5535" s="2">
        <v>157756000000</v>
      </c>
      <c r="O5535" s="2">
        <v>157491000000</v>
      </c>
      <c r="P5535" s="2">
        <v>157154000000</v>
      </c>
      <c r="Q5535" s="2">
        <v>156818000000</v>
      </c>
      <c r="R5535" s="2">
        <v>156570000000</v>
      </c>
      <c r="S5535" s="2">
        <v>156364000000</v>
      </c>
      <c r="T5535" s="2">
        <v>156038000000</v>
      </c>
      <c r="U5535" s="2">
        <v>155834000000</v>
      </c>
      <c r="V5535" s="2">
        <v>155669000000</v>
      </c>
      <c r="W5535" s="2">
        <v>155542000000</v>
      </c>
      <c r="X5535" s="2">
        <v>155420000000</v>
      </c>
      <c r="Y5535" s="2">
        <v>155376000000</v>
      </c>
      <c r="Z5535" s="2">
        <v>155454000000</v>
      </c>
      <c r="AA5535" s="2">
        <v>155415000000</v>
      </c>
      <c r="AB5535" s="2">
        <v>155195000000</v>
      </c>
      <c r="AC5535" s="2">
        <v>155018000000</v>
      </c>
      <c r="AD5535" s="2">
        <v>155015000000</v>
      </c>
      <c r="AE5535" s="2">
        <v>155016000000</v>
      </c>
      <c r="AF5535" s="2">
        <v>154973000000</v>
      </c>
    </row>
    <row r="5536" spans="1:32">
      <c r="A5536" t="s">
        <v>2914</v>
      </c>
      <c r="B5536" t="s">
        <v>19</v>
      </c>
      <c r="C5536" s="2">
        <v>93037200000</v>
      </c>
      <c r="D5536" s="2">
        <v>95663000000</v>
      </c>
      <c r="E5536" s="2">
        <v>96353300000</v>
      </c>
      <c r="F5536" s="2">
        <v>91857600000</v>
      </c>
      <c r="G5536" s="2">
        <v>92412600000</v>
      </c>
      <c r="H5536" s="2">
        <v>92897300000</v>
      </c>
      <c r="I5536" s="2">
        <v>93204200000</v>
      </c>
      <c r="J5536" s="2">
        <v>93374200000</v>
      </c>
      <c r="K5536" s="2">
        <v>93297900000</v>
      </c>
      <c r="L5536" s="2">
        <v>93105700000</v>
      </c>
      <c r="M5536" s="2">
        <v>92793300000</v>
      </c>
      <c r="N5536" s="2">
        <v>92482800000</v>
      </c>
      <c r="O5536" s="2">
        <v>92327400000</v>
      </c>
      <c r="P5536" s="2">
        <v>92129500000</v>
      </c>
      <c r="Q5536" s="2">
        <v>91933000000</v>
      </c>
      <c r="R5536" s="2">
        <v>91787200000</v>
      </c>
      <c r="S5536" s="2">
        <v>91666600000</v>
      </c>
      <c r="T5536" s="2">
        <v>91475300000</v>
      </c>
      <c r="U5536" s="2">
        <v>91355800000</v>
      </c>
      <c r="V5536" s="2">
        <v>91259100000</v>
      </c>
      <c r="W5536" s="2">
        <v>91184600000</v>
      </c>
      <c r="X5536" s="2">
        <v>91113100000</v>
      </c>
      <c r="Y5536" s="2">
        <v>91087500000</v>
      </c>
      <c r="Z5536" s="2">
        <v>91133400000</v>
      </c>
      <c r="AA5536" s="2">
        <v>91110400000</v>
      </c>
      <c r="AB5536" s="2">
        <v>90981500000</v>
      </c>
      <c r="AC5536" s="2">
        <v>90877700000</v>
      </c>
      <c r="AD5536" s="2">
        <v>90875700000</v>
      </c>
      <c r="AE5536" s="2">
        <v>90876400000</v>
      </c>
      <c r="AF5536" s="2">
        <v>90851200000</v>
      </c>
    </row>
    <row r="5537" spans="1:32">
      <c r="A5537" t="s">
        <v>2915</v>
      </c>
      <c r="B5537" t="s">
        <v>19</v>
      </c>
      <c r="C5537" s="2">
        <v>86714200000</v>
      </c>
      <c r="D5537" s="2">
        <v>89161500000</v>
      </c>
      <c r="E5537" s="2">
        <v>89804900000</v>
      </c>
      <c r="F5537" s="2">
        <v>85614800000</v>
      </c>
      <c r="G5537" s="2">
        <v>86132100000</v>
      </c>
      <c r="H5537" s="2">
        <v>86583800000</v>
      </c>
      <c r="I5537" s="2">
        <v>86869900000</v>
      </c>
      <c r="J5537" s="2">
        <v>87028300000</v>
      </c>
      <c r="K5537" s="2">
        <v>86957200000</v>
      </c>
      <c r="L5537" s="2">
        <v>86778100000</v>
      </c>
      <c r="M5537" s="2">
        <v>86486900000</v>
      </c>
      <c r="N5537" s="2">
        <v>86197500000</v>
      </c>
      <c r="O5537" s="2">
        <v>86052700000</v>
      </c>
      <c r="P5537" s="2">
        <v>85868200000</v>
      </c>
      <c r="Q5537" s="2">
        <v>85685000000</v>
      </c>
      <c r="R5537" s="2">
        <v>85549200000</v>
      </c>
      <c r="S5537" s="2">
        <v>85436700000</v>
      </c>
      <c r="T5537" s="2">
        <v>85258400000</v>
      </c>
      <c r="U5537" s="2">
        <v>85147100000</v>
      </c>
      <c r="V5537" s="2">
        <v>85057000000</v>
      </c>
      <c r="W5537" s="2">
        <v>84987500000</v>
      </c>
      <c r="X5537" s="2">
        <v>84920900000</v>
      </c>
      <c r="Y5537" s="2">
        <v>84897000000</v>
      </c>
      <c r="Z5537" s="2">
        <v>84939800000</v>
      </c>
      <c r="AA5537" s="2">
        <v>84918300000</v>
      </c>
      <c r="AB5537" s="2">
        <v>84798200000</v>
      </c>
      <c r="AC5537" s="2">
        <v>84701500000</v>
      </c>
      <c r="AD5537" s="2">
        <v>84699600000</v>
      </c>
      <c r="AE5537" s="2">
        <v>84700200000</v>
      </c>
      <c r="AF5537" s="2">
        <v>84676800000</v>
      </c>
    </row>
    <row r="5538" spans="1:32">
      <c r="A5538" t="s">
        <v>2916</v>
      </c>
      <c r="B5538" t="s">
        <v>19</v>
      </c>
      <c r="C5538" s="2">
        <v>1066730000</v>
      </c>
      <c r="D5538" s="2">
        <v>1096830000</v>
      </c>
      <c r="E5538" s="2">
        <v>1104750000</v>
      </c>
      <c r="F5538" s="2">
        <v>1053200000</v>
      </c>
      <c r="G5538" s="2">
        <v>1059560000</v>
      </c>
      <c r="H5538" s="2">
        <v>1065120000</v>
      </c>
      <c r="I5538" s="2">
        <v>1068640000</v>
      </c>
      <c r="J5538" s="2">
        <v>1070590000</v>
      </c>
      <c r="K5538" s="2">
        <v>1069710000</v>
      </c>
      <c r="L5538" s="2">
        <v>1067510000</v>
      </c>
      <c r="M5538" s="2">
        <v>1063930000</v>
      </c>
      <c r="N5538" s="2">
        <v>1060370000</v>
      </c>
      <c r="O5538" s="2">
        <v>1058590000</v>
      </c>
      <c r="P5538" s="2">
        <v>1056320000</v>
      </c>
      <c r="Q5538" s="2">
        <v>1054070000</v>
      </c>
      <c r="R5538" s="2">
        <v>1052390000</v>
      </c>
      <c r="S5538" s="2">
        <v>1051010000</v>
      </c>
      <c r="T5538" s="2">
        <v>1048820000</v>
      </c>
      <c r="U5538" s="2">
        <v>1047450000</v>
      </c>
      <c r="V5538" s="2">
        <v>1046340000</v>
      </c>
      <c r="W5538" s="2">
        <v>1045480000</v>
      </c>
      <c r="X5538" s="2">
        <v>1044660000</v>
      </c>
      <c r="Y5538" s="2">
        <v>1044370000</v>
      </c>
      <c r="Z5538" s="2">
        <v>1044900000</v>
      </c>
      <c r="AA5538" s="2">
        <v>1044630000</v>
      </c>
      <c r="AB5538" s="2">
        <v>1043160000</v>
      </c>
      <c r="AC5538" s="2">
        <v>1041970000</v>
      </c>
      <c r="AD5538" s="2">
        <v>1041940000</v>
      </c>
      <c r="AE5538" s="2">
        <v>1041950000</v>
      </c>
      <c r="AF5538" s="2">
        <v>1041660000</v>
      </c>
    </row>
    <row r="5539" spans="1:32">
      <c r="A5539" t="s">
        <v>2917</v>
      </c>
      <c r="B5539" t="s">
        <v>19</v>
      </c>
      <c r="C5539" s="2">
        <v>2935530000</v>
      </c>
      <c r="D5539" s="2">
        <v>3018380000</v>
      </c>
      <c r="E5539" s="2">
        <v>3040160000</v>
      </c>
      <c r="F5539" s="2">
        <v>2898310000</v>
      </c>
      <c r="G5539" s="2">
        <v>2915820000</v>
      </c>
      <c r="H5539" s="2">
        <v>2931120000</v>
      </c>
      <c r="I5539" s="2">
        <v>2940800000</v>
      </c>
      <c r="J5539" s="2">
        <v>2946160000</v>
      </c>
      <c r="K5539" s="2">
        <v>2943760000</v>
      </c>
      <c r="L5539" s="2">
        <v>2937690000</v>
      </c>
      <c r="M5539" s="2">
        <v>2927840000</v>
      </c>
      <c r="N5539" s="2">
        <v>2918040000</v>
      </c>
      <c r="O5539" s="2">
        <v>2913140000</v>
      </c>
      <c r="P5539" s="2">
        <v>2906890000</v>
      </c>
      <c r="Q5539" s="2">
        <v>2900690000</v>
      </c>
      <c r="R5539" s="2">
        <v>2896090000</v>
      </c>
      <c r="S5539" s="2">
        <v>2892280000</v>
      </c>
      <c r="T5539" s="2">
        <v>2886250000</v>
      </c>
      <c r="U5539" s="2">
        <v>2882480000</v>
      </c>
      <c r="V5539" s="2">
        <v>2879430000</v>
      </c>
      <c r="W5539" s="2">
        <v>2877080000</v>
      </c>
      <c r="X5539" s="2">
        <v>2874820000</v>
      </c>
      <c r="Y5539" s="2">
        <v>2874010000</v>
      </c>
      <c r="Z5539" s="2">
        <v>2875460000</v>
      </c>
      <c r="AA5539" s="2">
        <v>2874740000</v>
      </c>
      <c r="AB5539" s="2">
        <v>2870670000</v>
      </c>
      <c r="AC5539" s="2">
        <v>2867400000</v>
      </c>
      <c r="AD5539" s="2">
        <v>2867330000</v>
      </c>
      <c r="AE5539" s="2">
        <v>2867350000</v>
      </c>
      <c r="AF5539" s="2">
        <v>2866560000</v>
      </c>
    </row>
    <row r="5540" spans="1:32">
      <c r="A5540" t="s">
        <v>2918</v>
      </c>
      <c r="B5540" t="s">
        <v>19</v>
      </c>
      <c r="C5540" s="2">
        <v>56227000000</v>
      </c>
      <c r="D5540" s="2">
        <v>57813900000</v>
      </c>
      <c r="E5540" s="2">
        <v>58231100000</v>
      </c>
      <c r="F5540" s="2">
        <v>55514100000</v>
      </c>
      <c r="G5540" s="2">
        <v>55849600000</v>
      </c>
      <c r="H5540" s="2">
        <v>56142500000</v>
      </c>
      <c r="I5540" s="2">
        <v>56328000000</v>
      </c>
      <c r="J5540" s="2">
        <v>56430700000</v>
      </c>
      <c r="K5540" s="2">
        <v>56384600000</v>
      </c>
      <c r="L5540" s="2">
        <v>56268400000</v>
      </c>
      <c r="M5540" s="2">
        <v>56079600000</v>
      </c>
      <c r="N5540" s="2">
        <v>55892000000</v>
      </c>
      <c r="O5540" s="2">
        <v>55798100000</v>
      </c>
      <c r="P5540" s="2">
        <v>55678500000</v>
      </c>
      <c r="Q5540" s="2">
        <v>55559700000</v>
      </c>
      <c r="R5540" s="2">
        <v>55471600000</v>
      </c>
      <c r="S5540" s="2">
        <v>55398700000</v>
      </c>
      <c r="T5540" s="2">
        <v>55283100000</v>
      </c>
      <c r="U5540" s="2">
        <v>55210900000</v>
      </c>
      <c r="V5540" s="2">
        <v>55152400000</v>
      </c>
      <c r="W5540" s="2">
        <v>55107400000</v>
      </c>
      <c r="X5540" s="2">
        <v>55064200000</v>
      </c>
      <c r="Y5540" s="2">
        <v>55048700000</v>
      </c>
      <c r="Z5540" s="2">
        <v>55076500000</v>
      </c>
      <c r="AA5540" s="2">
        <v>55062500000</v>
      </c>
      <c r="AB5540" s="2">
        <v>54984700000</v>
      </c>
      <c r="AC5540" s="2">
        <v>54922000000</v>
      </c>
      <c r="AD5540" s="2">
        <v>54920700000</v>
      </c>
      <c r="AE5540" s="2">
        <v>54921100000</v>
      </c>
      <c r="AF5540" s="2">
        <v>54905900000</v>
      </c>
    </row>
    <row r="5541" spans="1:32">
      <c r="A5541" t="s">
        <v>2919</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2920</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2921</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2922</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2923</v>
      </c>
      <c r="B5545" t="s">
        <v>19</v>
      </c>
      <c r="C5545" s="2">
        <v>1833780000</v>
      </c>
      <c r="D5545" s="2">
        <v>1890330000</v>
      </c>
      <c r="E5545" s="2">
        <v>1884660000</v>
      </c>
      <c r="F5545" s="2">
        <v>1632260000</v>
      </c>
      <c r="G5545" s="2">
        <v>1608780000</v>
      </c>
      <c r="H5545" s="2">
        <v>1582360000</v>
      </c>
      <c r="I5545" s="2">
        <v>1554330000</v>
      </c>
      <c r="J5545" s="2">
        <v>1525780000</v>
      </c>
      <c r="K5545" s="2">
        <v>1496810000</v>
      </c>
      <c r="L5545" s="2">
        <v>1469110000</v>
      </c>
      <c r="M5545" s="2">
        <v>1441120000</v>
      </c>
      <c r="N5545" s="2">
        <v>1414050000</v>
      </c>
      <c r="O5545" s="2">
        <v>1389080000</v>
      </c>
      <c r="P5545" s="2">
        <v>1364050000</v>
      </c>
      <c r="Q5545" s="2">
        <v>1338970000</v>
      </c>
      <c r="R5545" s="2">
        <v>1315030000</v>
      </c>
      <c r="S5545" s="2">
        <v>1291620000</v>
      </c>
      <c r="T5545" s="2">
        <v>1268750000</v>
      </c>
      <c r="U5545" s="2">
        <v>1247060000</v>
      </c>
      <c r="V5545" s="2">
        <v>1225970000</v>
      </c>
      <c r="W5545" s="2">
        <v>1204930000</v>
      </c>
      <c r="X5545" s="2">
        <v>1184540000</v>
      </c>
      <c r="Y5545" s="2">
        <v>1163720000</v>
      </c>
      <c r="Z5545" s="2">
        <v>1144080000</v>
      </c>
      <c r="AA5545" s="2">
        <v>1124560000</v>
      </c>
      <c r="AB5545" s="2">
        <v>1104540000</v>
      </c>
      <c r="AC5545" s="2">
        <v>1084520000</v>
      </c>
      <c r="AD5545" s="2">
        <v>1065210000</v>
      </c>
      <c r="AE5545" s="2">
        <v>1045900000</v>
      </c>
      <c r="AF5545" s="2">
        <v>1027180000</v>
      </c>
    </row>
    <row r="5546" spans="1:32">
      <c r="A5546" t="s">
        <v>2924</v>
      </c>
      <c r="B5546" t="s">
        <v>19</v>
      </c>
      <c r="C5546" s="2">
        <v>12256200000</v>
      </c>
      <c r="D5546" s="2">
        <v>12634200000</v>
      </c>
      <c r="E5546" s="2">
        <v>12596300000</v>
      </c>
      <c r="F5546" s="2">
        <v>10909400000</v>
      </c>
      <c r="G5546" s="2">
        <v>10752400000</v>
      </c>
      <c r="H5546" s="2">
        <v>10575900000</v>
      </c>
      <c r="I5546" s="2">
        <v>10388500000</v>
      </c>
      <c r="J5546" s="2">
        <v>10197700000</v>
      </c>
      <c r="K5546" s="2">
        <v>10004100000</v>
      </c>
      <c r="L5546" s="2">
        <v>9818940000</v>
      </c>
      <c r="M5546" s="2">
        <v>9631880000</v>
      </c>
      <c r="N5546" s="2">
        <v>9450970000</v>
      </c>
      <c r="O5546" s="2">
        <v>9284030000</v>
      </c>
      <c r="P5546" s="2">
        <v>9116770000</v>
      </c>
      <c r="Q5546" s="2">
        <v>8949150000</v>
      </c>
      <c r="R5546" s="2">
        <v>8789120000</v>
      </c>
      <c r="S5546" s="2">
        <v>8632640000</v>
      </c>
      <c r="T5546" s="2">
        <v>8479790000</v>
      </c>
      <c r="U5546" s="2">
        <v>8334840000</v>
      </c>
      <c r="V5546" s="2">
        <v>8193880000</v>
      </c>
      <c r="W5546" s="2">
        <v>8053250000</v>
      </c>
      <c r="X5546" s="2">
        <v>7916960000</v>
      </c>
      <c r="Y5546" s="2">
        <v>7777800000</v>
      </c>
      <c r="Z5546" s="2">
        <v>7646580000</v>
      </c>
      <c r="AA5546" s="2">
        <v>7516120000</v>
      </c>
      <c r="AB5546" s="2">
        <v>7382280000</v>
      </c>
      <c r="AC5546" s="2">
        <v>7248470000</v>
      </c>
      <c r="AD5546" s="2">
        <v>7119400000</v>
      </c>
      <c r="AE5546" s="2">
        <v>6990380000</v>
      </c>
      <c r="AF5546" s="2">
        <v>6865260000</v>
      </c>
    </row>
    <row r="5547" spans="1:32">
      <c r="A5547" t="s">
        <v>2925</v>
      </c>
      <c r="B5547" t="s">
        <v>19</v>
      </c>
      <c r="C5547" s="2">
        <v>30001100000</v>
      </c>
      <c r="D5547" s="2">
        <v>30926300000</v>
      </c>
      <c r="E5547" s="2">
        <v>30833700000</v>
      </c>
      <c r="F5547" s="2">
        <v>26704300000</v>
      </c>
      <c r="G5547" s="2">
        <v>26320100000</v>
      </c>
      <c r="H5547" s="2">
        <v>25887900000</v>
      </c>
      <c r="I5547" s="2">
        <v>25429300000</v>
      </c>
      <c r="J5547" s="2">
        <v>24962300000</v>
      </c>
      <c r="K5547" s="2">
        <v>24488300000</v>
      </c>
      <c r="L5547" s="2">
        <v>24035100000</v>
      </c>
      <c r="M5547" s="2">
        <v>23577200000</v>
      </c>
      <c r="N5547" s="2">
        <v>23134400000</v>
      </c>
      <c r="O5547" s="2">
        <v>22725700000</v>
      </c>
      <c r="P5547" s="2">
        <v>22316300000</v>
      </c>
      <c r="Q5547" s="2">
        <v>21906000000</v>
      </c>
      <c r="R5547" s="2">
        <v>21514300000</v>
      </c>
      <c r="S5547" s="2">
        <v>21131200000</v>
      </c>
      <c r="T5547" s="2">
        <v>20757100000</v>
      </c>
      <c r="U5547" s="2">
        <v>20402300000</v>
      </c>
      <c r="V5547" s="2">
        <v>20057200000</v>
      </c>
      <c r="W5547" s="2">
        <v>19713000000</v>
      </c>
      <c r="X5547" s="2">
        <v>19379400000</v>
      </c>
      <c r="Y5547" s="2">
        <v>19038700000</v>
      </c>
      <c r="Z5547" s="2">
        <v>18717500000</v>
      </c>
      <c r="AA5547" s="2">
        <v>18398200000</v>
      </c>
      <c r="AB5547" s="2">
        <v>18070600000</v>
      </c>
      <c r="AC5547" s="2">
        <v>17743000000</v>
      </c>
      <c r="AD5547" s="2">
        <v>17427100000</v>
      </c>
      <c r="AE5547" s="2">
        <v>17111300000</v>
      </c>
      <c r="AF5547" s="2">
        <v>16805000000</v>
      </c>
    </row>
    <row r="5548" spans="1:32">
      <c r="A5548" t="s">
        <v>2926</v>
      </c>
      <c r="B5548" t="s">
        <v>19</v>
      </c>
      <c r="C5548" s="2">
        <v>2741790000</v>
      </c>
      <c r="D5548" s="2">
        <v>2826350000</v>
      </c>
      <c r="E5548" s="2">
        <v>2817880000</v>
      </c>
      <c r="F5548" s="2">
        <v>2440500000</v>
      </c>
      <c r="G5548" s="2">
        <v>2405390000</v>
      </c>
      <c r="H5548" s="2">
        <v>2365890000</v>
      </c>
      <c r="I5548" s="2">
        <v>2323980000</v>
      </c>
      <c r="J5548" s="2">
        <v>2281300000</v>
      </c>
      <c r="K5548" s="2">
        <v>2237980000</v>
      </c>
      <c r="L5548" s="2">
        <v>2196560000</v>
      </c>
      <c r="M5548" s="2">
        <v>2154710000</v>
      </c>
      <c r="N5548" s="2">
        <v>2114240000</v>
      </c>
      <c r="O5548" s="2">
        <v>2076900000</v>
      </c>
      <c r="P5548" s="2">
        <v>2039480000</v>
      </c>
      <c r="Q5548" s="2">
        <v>2001980000</v>
      </c>
      <c r="R5548" s="2">
        <v>1966180000</v>
      </c>
      <c r="S5548" s="2">
        <v>1931180000</v>
      </c>
      <c r="T5548" s="2">
        <v>1896980000</v>
      </c>
      <c r="U5548" s="2">
        <v>1864560000</v>
      </c>
      <c r="V5548" s="2">
        <v>1833030000</v>
      </c>
      <c r="W5548" s="2">
        <v>1801560000</v>
      </c>
      <c r="X5548" s="2">
        <v>1771080000</v>
      </c>
      <c r="Y5548" s="2">
        <v>1739950000</v>
      </c>
      <c r="Z5548" s="2">
        <v>1710590000</v>
      </c>
      <c r="AA5548" s="2">
        <v>1681400000</v>
      </c>
      <c r="AB5548" s="2">
        <v>1651460000</v>
      </c>
      <c r="AC5548" s="2">
        <v>1621530000</v>
      </c>
      <c r="AD5548" s="2">
        <v>1592660000</v>
      </c>
      <c r="AE5548" s="2">
        <v>1563790000</v>
      </c>
      <c r="AF5548" s="2">
        <v>1535800000</v>
      </c>
    </row>
    <row r="5549" spans="1:32">
      <c r="A5549" t="s">
        <v>2927</v>
      </c>
      <c r="B5549" t="s">
        <v>19</v>
      </c>
      <c r="C5549" s="2">
        <v>2479140000</v>
      </c>
      <c r="D5549" s="2">
        <v>2555600000</v>
      </c>
      <c r="E5549" s="2">
        <v>2547940000</v>
      </c>
      <c r="F5549" s="2">
        <v>2206710000</v>
      </c>
      <c r="G5549" s="2">
        <v>2174960000</v>
      </c>
      <c r="H5549" s="2">
        <v>2139250000</v>
      </c>
      <c r="I5549" s="2">
        <v>2101350000</v>
      </c>
      <c r="J5549" s="2">
        <v>2062760000</v>
      </c>
      <c r="K5549" s="2">
        <v>2023590000</v>
      </c>
      <c r="L5549" s="2">
        <v>1986140000</v>
      </c>
      <c r="M5549" s="2">
        <v>1948300000</v>
      </c>
      <c r="N5549" s="2">
        <v>1911710000</v>
      </c>
      <c r="O5549" s="2">
        <v>1877940000</v>
      </c>
      <c r="P5549" s="2">
        <v>1844110000</v>
      </c>
      <c r="Q5549" s="2">
        <v>1810200000</v>
      </c>
      <c r="R5549" s="2">
        <v>1777830000</v>
      </c>
      <c r="S5549" s="2">
        <v>1746180000</v>
      </c>
      <c r="T5549" s="2">
        <v>1715260000</v>
      </c>
      <c r="U5549" s="2">
        <v>1685940000</v>
      </c>
      <c r="V5549" s="2">
        <v>1657430000</v>
      </c>
      <c r="W5549" s="2">
        <v>1628980000</v>
      </c>
      <c r="X5549" s="2">
        <v>1601420000</v>
      </c>
      <c r="Y5549" s="2">
        <v>1573270000</v>
      </c>
      <c r="Z5549" s="2">
        <v>1546720000</v>
      </c>
      <c r="AA5549" s="2">
        <v>1520330000</v>
      </c>
      <c r="AB5549" s="2">
        <v>1493260000</v>
      </c>
      <c r="AC5549" s="2">
        <v>1466200000</v>
      </c>
      <c r="AD5549" s="2">
        <v>1440090000</v>
      </c>
      <c r="AE5549" s="2">
        <v>1413990000</v>
      </c>
      <c r="AF5549" s="2">
        <v>1388680000</v>
      </c>
    </row>
    <row r="5550" spans="1:32">
      <c r="A5550" t="s">
        <v>2928</v>
      </c>
      <c r="B5550" t="s">
        <v>19</v>
      </c>
      <c r="C5550" s="2">
        <v>1416600000</v>
      </c>
      <c r="D5550" s="2">
        <v>1460290000</v>
      </c>
      <c r="E5550" s="2">
        <v>1455920000</v>
      </c>
      <c r="F5550" s="2">
        <v>1260930000</v>
      </c>
      <c r="G5550" s="2">
        <v>1242790000</v>
      </c>
      <c r="H5550" s="2">
        <v>1222390000</v>
      </c>
      <c r="I5550" s="2">
        <v>1200730000</v>
      </c>
      <c r="J5550" s="2">
        <v>1178680000</v>
      </c>
      <c r="K5550" s="2">
        <v>1156300000</v>
      </c>
      <c r="L5550" s="2">
        <v>1134900000</v>
      </c>
      <c r="M5550" s="2">
        <v>1113280000</v>
      </c>
      <c r="N5550" s="2">
        <v>1092370000</v>
      </c>
      <c r="O5550" s="2">
        <v>1073070000</v>
      </c>
      <c r="P5550" s="2">
        <v>1053740000</v>
      </c>
      <c r="Q5550" s="2">
        <v>1034370000</v>
      </c>
      <c r="R5550" s="2">
        <v>1015870000</v>
      </c>
      <c r="S5550" s="2">
        <v>997783000</v>
      </c>
      <c r="T5550" s="2">
        <v>980116000</v>
      </c>
      <c r="U5550" s="2">
        <v>963363000</v>
      </c>
      <c r="V5550" s="2">
        <v>947071000</v>
      </c>
      <c r="W5550" s="2">
        <v>930816000</v>
      </c>
      <c r="X5550" s="2">
        <v>915064000</v>
      </c>
      <c r="Y5550" s="2">
        <v>898979000</v>
      </c>
      <c r="Z5550" s="2">
        <v>883812000</v>
      </c>
      <c r="AA5550" s="2">
        <v>868733000</v>
      </c>
      <c r="AB5550" s="2">
        <v>853263000</v>
      </c>
      <c r="AC5550" s="2">
        <v>837797000</v>
      </c>
      <c r="AD5550" s="2">
        <v>822880000</v>
      </c>
      <c r="AE5550" s="2">
        <v>807966000</v>
      </c>
      <c r="AF5550" s="2">
        <v>793505000</v>
      </c>
    </row>
    <row r="5551" spans="1:32">
      <c r="A5551" t="s">
        <v>2929</v>
      </c>
      <c r="B5551" t="s">
        <v>19</v>
      </c>
      <c r="C5551" s="2">
        <v>289597000</v>
      </c>
      <c r="D5551" s="2">
        <v>298528000</v>
      </c>
      <c r="E5551" s="2">
        <v>297634000</v>
      </c>
      <c r="F5551" s="2">
        <v>257773000</v>
      </c>
      <c r="G5551" s="2">
        <v>254065000</v>
      </c>
      <c r="H5551" s="2">
        <v>249893000</v>
      </c>
      <c r="I5551" s="2">
        <v>245466000</v>
      </c>
      <c r="J5551" s="2">
        <v>240958000</v>
      </c>
      <c r="K5551" s="2">
        <v>236383000</v>
      </c>
      <c r="L5551" s="2">
        <v>232008000</v>
      </c>
      <c r="M5551" s="2">
        <v>227588000</v>
      </c>
      <c r="N5551" s="2">
        <v>223313000</v>
      </c>
      <c r="O5551" s="2">
        <v>219369000</v>
      </c>
      <c r="P5551" s="2">
        <v>215417000</v>
      </c>
      <c r="Q5551" s="2">
        <v>211456000</v>
      </c>
      <c r="R5551" s="2">
        <v>207675000</v>
      </c>
      <c r="S5551" s="2">
        <v>203977000</v>
      </c>
      <c r="T5551" s="2">
        <v>200366000</v>
      </c>
      <c r="U5551" s="2">
        <v>196941000</v>
      </c>
      <c r="V5551" s="2">
        <v>193610000</v>
      </c>
      <c r="W5551" s="2">
        <v>190287000</v>
      </c>
      <c r="X5551" s="2">
        <v>187067000</v>
      </c>
      <c r="Y5551" s="2">
        <v>183779000</v>
      </c>
      <c r="Z5551" s="2">
        <v>180678000</v>
      </c>
      <c r="AA5551" s="2">
        <v>177596000</v>
      </c>
      <c r="AB5551" s="2">
        <v>174433000</v>
      </c>
      <c r="AC5551" s="2">
        <v>171271000</v>
      </c>
      <c r="AD5551" s="2">
        <v>168222000</v>
      </c>
      <c r="AE5551" s="2">
        <v>165173000</v>
      </c>
      <c r="AF5551" s="2">
        <v>162217000</v>
      </c>
    </row>
    <row r="5552" spans="1:32">
      <c r="A5552" t="s">
        <v>2930</v>
      </c>
      <c r="B5552" t="s">
        <v>19</v>
      </c>
      <c r="C5552" s="2">
        <v>564186000</v>
      </c>
      <c r="D5552" s="2">
        <v>581584000</v>
      </c>
      <c r="E5552" s="2">
        <v>579843000</v>
      </c>
      <c r="F5552" s="2">
        <v>502187000</v>
      </c>
      <c r="G5552" s="2">
        <v>494963000</v>
      </c>
      <c r="H5552" s="2">
        <v>486835000</v>
      </c>
      <c r="I5552" s="2">
        <v>478211000</v>
      </c>
      <c r="J5552" s="2">
        <v>469428000</v>
      </c>
      <c r="K5552" s="2">
        <v>460515000</v>
      </c>
      <c r="L5552" s="2">
        <v>451992000</v>
      </c>
      <c r="M5552" s="2">
        <v>443381000</v>
      </c>
      <c r="N5552" s="2">
        <v>435053000</v>
      </c>
      <c r="O5552" s="2">
        <v>427369000</v>
      </c>
      <c r="P5552" s="2">
        <v>419669000</v>
      </c>
      <c r="Q5552" s="2">
        <v>411954000</v>
      </c>
      <c r="R5552" s="2">
        <v>404587000</v>
      </c>
      <c r="S5552" s="2">
        <v>397383000</v>
      </c>
      <c r="T5552" s="2">
        <v>390347000</v>
      </c>
      <c r="U5552" s="2">
        <v>383675000</v>
      </c>
      <c r="V5552" s="2">
        <v>377186000</v>
      </c>
      <c r="W5552" s="2">
        <v>370713000</v>
      </c>
      <c r="X5552" s="2">
        <v>364439000</v>
      </c>
      <c r="Y5552" s="2">
        <v>358033000</v>
      </c>
      <c r="Z5552" s="2">
        <v>351993000</v>
      </c>
      <c r="AA5552" s="2">
        <v>345987000</v>
      </c>
      <c r="AB5552" s="2">
        <v>339826000</v>
      </c>
      <c r="AC5552" s="2">
        <v>333666000</v>
      </c>
      <c r="AD5552" s="2">
        <v>327725000</v>
      </c>
      <c r="AE5552" s="2">
        <v>321786000</v>
      </c>
      <c r="AF5552" s="2">
        <v>316026000</v>
      </c>
    </row>
    <row r="5553" spans="1:32">
      <c r="A5553" t="s">
        <v>2931</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2932</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2933</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2934</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2935</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2936</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2937</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2938</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2939</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2940</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2941</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2942</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2943</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2944</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2945</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2946</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2947</v>
      </c>
      <c r="B5569" t="s">
        <v>19</v>
      </c>
      <c r="C5569" s="2">
        <v>267694000000</v>
      </c>
      <c r="D5569" s="2">
        <v>311068000000</v>
      </c>
      <c r="E5569" s="2">
        <v>331512000000</v>
      </c>
      <c r="F5569" s="2">
        <v>296160000000</v>
      </c>
      <c r="G5569" s="2">
        <v>282744000000</v>
      </c>
      <c r="H5569" s="2">
        <v>272521000000</v>
      </c>
      <c r="I5569" s="2">
        <v>264145000000</v>
      </c>
      <c r="J5569" s="2">
        <v>256975000000</v>
      </c>
      <c r="K5569" s="2">
        <v>251154000000</v>
      </c>
      <c r="L5569" s="2">
        <v>245901000000</v>
      </c>
      <c r="M5569" s="2">
        <v>241216000000</v>
      </c>
      <c r="N5569" s="2">
        <v>236531000000</v>
      </c>
      <c r="O5569" s="2">
        <v>232413000000</v>
      </c>
      <c r="P5569" s="2">
        <v>228012000000</v>
      </c>
      <c r="Q5569" s="2">
        <v>223682000000</v>
      </c>
      <c r="R5569" s="2">
        <v>219281000000</v>
      </c>
      <c r="S5569" s="2">
        <v>215234000000</v>
      </c>
      <c r="T5569" s="2">
        <v>211330000000</v>
      </c>
      <c r="U5569" s="2">
        <v>207568000000</v>
      </c>
      <c r="V5569" s="2">
        <v>203876000000</v>
      </c>
      <c r="W5569" s="2">
        <v>200611000000</v>
      </c>
      <c r="X5569" s="2">
        <v>197417000000</v>
      </c>
      <c r="Y5569" s="2">
        <v>194577000000</v>
      </c>
      <c r="Z5569" s="2">
        <v>191667000000</v>
      </c>
      <c r="AA5569" s="2">
        <v>189040000000</v>
      </c>
      <c r="AB5569" s="2">
        <v>186910000000</v>
      </c>
      <c r="AC5569" s="2">
        <v>184781000000</v>
      </c>
      <c r="AD5569" s="2">
        <v>182438000000</v>
      </c>
      <c r="AE5569" s="2">
        <v>180167000000</v>
      </c>
      <c r="AF5569" s="2">
        <v>177753000000</v>
      </c>
    </row>
    <row r="5570" spans="1:32">
      <c r="A5570" t="s">
        <v>2948</v>
      </c>
      <c r="B5570" t="s">
        <v>19</v>
      </c>
      <c r="C5570" s="2">
        <v>1849780000000</v>
      </c>
      <c r="D5570" s="2">
        <v>2149490000000</v>
      </c>
      <c r="E5570" s="2">
        <v>2290760000000</v>
      </c>
      <c r="F5570" s="2">
        <v>2046480000000</v>
      </c>
      <c r="G5570" s="2">
        <v>1953770000000</v>
      </c>
      <c r="H5570" s="2">
        <v>1883130000000</v>
      </c>
      <c r="I5570" s="2">
        <v>1825250000000</v>
      </c>
      <c r="J5570" s="2">
        <v>1775710000000</v>
      </c>
      <c r="K5570" s="2">
        <v>1735480000000</v>
      </c>
      <c r="L5570" s="2">
        <v>1699180000000</v>
      </c>
      <c r="M5570" s="2">
        <v>1666810000000</v>
      </c>
      <c r="N5570" s="2">
        <v>1634430000000</v>
      </c>
      <c r="O5570" s="2">
        <v>1605980000000</v>
      </c>
      <c r="P5570" s="2">
        <v>1575570000000</v>
      </c>
      <c r="Q5570" s="2">
        <v>1545650000000</v>
      </c>
      <c r="R5570" s="2">
        <v>1515240000000</v>
      </c>
      <c r="S5570" s="2">
        <v>1487280000000</v>
      </c>
      <c r="T5570" s="2">
        <v>1460300000000</v>
      </c>
      <c r="U5570" s="2">
        <v>1434300000000</v>
      </c>
      <c r="V5570" s="2">
        <v>1408790000000</v>
      </c>
      <c r="W5570" s="2">
        <v>1386230000000</v>
      </c>
      <c r="X5570" s="2">
        <v>1364150000000</v>
      </c>
      <c r="Y5570" s="2">
        <v>1344530000000</v>
      </c>
      <c r="Z5570" s="2">
        <v>1324420000000</v>
      </c>
      <c r="AA5570" s="2">
        <v>1306270000000</v>
      </c>
      <c r="AB5570" s="2">
        <v>1291560000000</v>
      </c>
      <c r="AC5570" s="2">
        <v>1276840000000</v>
      </c>
      <c r="AD5570" s="2">
        <v>1260650000000</v>
      </c>
      <c r="AE5570" s="2">
        <v>1244960000000</v>
      </c>
      <c r="AF5570" s="2">
        <v>1228280000000</v>
      </c>
    </row>
    <row r="5571" spans="1:32">
      <c r="A5571" t="s">
        <v>2949</v>
      </c>
      <c r="B5571" t="s">
        <v>19</v>
      </c>
      <c r="C5571" s="2">
        <v>34827100000</v>
      </c>
      <c r="D5571" s="2">
        <v>40470000000</v>
      </c>
      <c r="E5571" s="2">
        <v>43129800000</v>
      </c>
      <c r="F5571" s="2">
        <v>38530500000</v>
      </c>
      <c r="G5571" s="2">
        <v>36785000000</v>
      </c>
      <c r="H5571" s="2">
        <v>35455100000</v>
      </c>
      <c r="I5571" s="2">
        <v>34365300000</v>
      </c>
      <c r="J5571" s="2">
        <v>33432500000</v>
      </c>
      <c r="K5571" s="2">
        <v>32675200000</v>
      </c>
      <c r="L5571" s="2">
        <v>31991800000</v>
      </c>
      <c r="M5571" s="2">
        <v>31382200000</v>
      </c>
      <c r="N5571" s="2">
        <v>30772700000</v>
      </c>
      <c r="O5571" s="2">
        <v>30237000000</v>
      </c>
      <c r="P5571" s="2">
        <v>29664400000</v>
      </c>
      <c r="Q5571" s="2">
        <v>29101100000</v>
      </c>
      <c r="R5571" s="2">
        <v>28528500000</v>
      </c>
      <c r="S5571" s="2">
        <v>28002000000</v>
      </c>
      <c r="T5571" s="2">
        <v>27494100000</v>
      </c>
      <c r="U5571" s="2">
        <v>27004600000</v>
      </c>
      <c r="V5571" s="2">
        <v>26524400000</v>
      </c>
      <c r="W5571" s="2">
        <v>26099500000</v>
      </c>
      <c r="X5571" s="2">
        <v>25683900000</v>
      </c>
      <c r="Y5571" s="2">
        <v>25314500000</v>
      </c>
      <c r="Z5571" s="2">
        <v>24935800000</v>
      </c>
      <c r="AA5571" s="2">
        <v>24594100000</v>
      </c>
      <c r="AB5571" s="2">
        <v>24317100000</v>
      </c>
      <c r="AC5571" s="2">
        <v>24040000000</v>
      </c>
      <c r="AD5571" s="2">
        <v>23735200000</v>
      </c>
      <c r="AE5571" s="2">
        <v>23439700000</v>
      </c>
      <c r="AF5571" s="2">
        <v>23125700000</v>
      </c>
    </row>
    <row r="5572" spans="1:32">
      <c r="A5572" t="s">
        <v>2950</v>
      </c>
      <c r="B5572" t="s">
        <v>19</v>
      </c>
      <c r="C5572" s="2">
        <v>294707000000</v>
      </c>
      <c r="D5572" s="2">
        <v>342458000000</v>
      </c>
      <c r="E5572" s="2">
        <v>364965000000</v>
      </c>
      <c r="F5572" s="2">
        <v>326046000000</v>
      </c>
      <c r="G5572" s="2">
        <v>311275000000</v>
      </c>
      <c r="H5572" s="2">
        <v>300022000000</v>
      </c>
      <c r="I5572" s="2">
        <v>290800000000</v>
      </c>
      <c r="J5572" s="2">
        <v>282907000000</v>
      </c>
      <c r="K5572" s="2">
        <v>276498000000</v>
      </c>
      <c r="L5572" s="2">
        <v>270715000000</v>
      </c>
      <c r="M5572" s="2">
        <v>265557000000</v>
      </c>
      <c r="N5572" s="2">
        <v>260399000000</v>
      </c>
      <c r="O5572" s="2">
        <v>255866000000</v>
      </c>
      <c r="P5572" s="2">
        <v>251021000000</v>
      </c>
      <c r="Q5572" s="2">
        <v>246254000000</v>
      </c>
      <c r="R5572" s="2">
        <v>241408000000</v>
      </c>
      <c r="S5572" s="2">
        <v>236954000000</v>
      </c>
      <c r="T5572" s="2">
        <v>232656000000</v>
      </c>
      <c r="U5572" s="2">
        <v>228514000000</v>
      </c>
      <c r="V5572" s="2">
        <v>224450000000</v>
      </c>
      <c r="W5572" s="2">
        <v>220855000000</v>
      </c>
      <c r="X5572" s="2">
        <v>217338000000</v>
      </c>
      <c r="Y5572" s="2">
        <v>214212000000</v>
      </c>
      <c r="Z5572" s="2">
        <v>211008000000</v>
      </c>
      <c r="AA5572" s="2">
        <v>208116000000</v>
      </c>
      <c r="AB5572" s="2">
        <v>205772000000</v>
      </c>
      <c r="AC5572" s="2">
        <v>203427000000</v>
      </c>
      <c r="AD5572" s="2">
        <v>200848000000</v>
      </c>
      <c r="AE5572" s="2">
        <v>198347000000</v>
      </c>
      <c r="AF5572" s="2">
        <v>195690000000</v>
      </c>
    </row>
    <row r="5573" spans="1:32">
      <c r="A5573" t="s">
        <v>2951</v>
      </c>
      <c r="B5573" t="s">
        <v>19</v>
      </c>
      <c r="C5573" s="2">
        <v>290990000000</v>
      </c>
      <c r="D5573" s="2">
        <v>338138000000</v>
      </c>
      <c r="E5573" s="2">
        <v>360361000000</v>
      </c>
      <c r="F5573" s="2">
        <v>321933000000</v>
      </c>
      <c r="G5573" s="2">
        <v>307349000000</v>
      </c>
      <c r="H5573" s="2">
        <v>296237000000</v>
      </c>
      <c r="I5573" s="2">
        <v>287132000000</v>
      </c>
      <c r="J5573" s="2">
        <v>279338000000</v>
      </c>
      <c r="K5573" s="2">
        <v>273010000000</v>
      </c>
      <c r="L5573" s="2">
        <v>267300000000</v>
      </c>
      <c r="M5573" s="2">
        <v>262207000000</v>
      </c>
      <c r="N5573" s="2">
        <v>257114000000</v>
      </c>
      <c r="O5573" s="2">
        <v>252639000000</v>
      </c>
      <c r="P5573" s="2">
        <v>247855000000</v>
      </c>
      <c r="Q5573" s="2">
        <v>243148000000</v>
      </c>
      <c r="R5573" s="2">
        <v>238363000000</v>
      </c>
      <c r="S5573" s="2">
        <v>233965000000</v>
      </c>
      <c r="T5573" s="2">
        <v>229721000000</v>
      </c>
      <c r="U5573" s="2">
        <v>225631000000</v>
      </c>
      <c r="V5573" s="2">
        <v>221618000000</v>
      </c>
      <c r="W5573" s="2">
        <v>218069000000</v>
      </c>
      <c r="X5573" s="2">
        <v>214596000000</v>
      </c>
      <c r="Y5573" s="2">
        <v>211510000000</v>
      </c>
      <c r="Z5573" s="2">
        <v>208346000000</v>
      </c>
      <c r="AA5573" s="2">
        <v>205491000000</v>
      </c>
      <c r="AB5573" s="2">
        <v>203176000000</v>
      </c>
      <c r="AC5573" s="2">
        <v>200861000000</v>
      </c>
      <c r="AD5573" s="2">
        <v>198315000000</v>
      </c>
      <c r="AE5573" s="2">
        <v>195845000000</v>
      </c>
      <c r="AF5573" s="2">
        <v>193222000000</v>
      </c>
    </row>
    <row r="5574" spans="1:32">
      <c r="A5574" t="s">
        <v>2952</v>
      </c>
      <c r="B5574" t="s">
        <v>19</v>
      </c>
      <c r="C5574" s="2">
        <v>7873090000</v>
      </c>
      <c r="D5574" s="2">
        <v>9148740000</v>
      </c>
      <c r="E5574" s="2">
        <v>9750030000</v>
      </c>
      <c r="F5574" s="2">
        <v>8710300000</v>
      </c>
      <c r="G5574" s="2">
        <v>8315710000</v>
      </c>
      <c r="H5574" s="2">
        <v>8015060000</v>
      </c>
      <c r="I5574" s="2">
        <v>7768700000</v>
      </c>
      <c r="J5574" s="2">
        <v>7557840000</v>
      </c>
      <c r="K5574" s="2">
        <v>7386640000</v>
      </c>
      <c r="L5574" s="2">
        <v>7232140000</v>
      </c>
      <c r="M5574" s="2">
        <v>7094340000</v>
      </c>
      <c r="N5574" s="2">
        <v>6956550000</v>
      </c>
      <c r="O5574" s="2">
        <v>6835460000</v>
      </c>
      <c r="P5574" s="2">
        <v>6706010000</v>
      </c>
      <c r="Q5574" s="2">
        <v>6578660000</v>
      </c>
      <c r="R5574" s="2">
        <v>6449210000</v>
      </c>
      <c r="S5574" s="2">
        <v>6330210000</v>
      </c>
      <c r="T5574" s="2">
        <v>6215380000</v>
      </c>
      <c r="U5574" s="2">
        <v>6104730000</v>
      </c>
      <c r="V5574" s="2">
        <v>5996160000</v>
      </c>
      <c r="W5574" s="2">
        <v>5900120000</v>
      </c>
      <c r="X5574" s="2">
        <v>5806170000</v>
      </c>
      <c r="Y5574" s="2">
        <v>5722660000</v>
      </c>
      <c r="Z5574" s="2">
        <v>5637060000</v>
      </c>
      <c r="AA5574" s="2">
        <v>5559810000</v>
      </c>
      <c r="AB5574" s="2">
        <v>5497180000</v>
      </c>
      <c r="AC5574" s="2">
        <v>5434540000</v>
      </c>
      <c r="AD5574" s="2">
        <v>5365650000</v>
      </c>
      <c r="AE5574" s="2">
        <v>5298840000</v>
      </c>
      <c r="AF5574" s="2">
        <v>5227850000</v>
      </c>
    </row>
    <row r="5575" spans="1:32">
      <c r="A5575" t="s">
        <v>2953</v>
      </c>
      <c r="B5575" t="s">
        <v>19</v>
      </c>
      <c r="C5575" s="2">
        <v>15973200000</v>
      </c>
      <c r="D5575" s="2">
        <v>18561300000</v>
      </c>
      <c r="E5575" s="2">
        <v>19781200000</v>
      </c>
      <c r="F5575" s="2">
        <v>17671800000</v>
      </c>
      <c r="G5575" s="2">
        <v>16871200000</v>
      </c>
      <c r="H5575" s="2">
        <v>16261200000</v>
      </c>
      <c r="I5575" s="2">
        <v>15761400000</v>
      </c>
      <c r="J5575" s="2">
        <v>15333600000</v>
      </c>
      <c r="K5575" s="2">
        <v>14986300000</v>
      </c>
      <c r="L5575" s="2">
        <v>14672800000</v>
      </c>
      <c r="M5575" s="2">
        <v>14393200000</v>
      </c>
      <c r="N5575" s="2">
        <v>14113700000</v>
      </c>
      <c r="O5575" s="2">
        <v>13868000000</v>
      </c>
      <c r="P5575" s="2">
        <v>13605400000</v>
      </c>
      <c r="Q5575" s="2">
        <v>13347000000</v>
      </c>
      <c r="R5575" s="2">
        <v>13084400000</v>
      </c>
      <c r="S5575" s="2">
        <v>12842900000</v>
      </c>
      <c r="T5575" s="2">
        <v>12610000000</v>
      </c>
      <c r="U5575" s="2">
        <v>12385500000</v>
      </c>
      <c r="V5575" s="2">
        <v>12165200000</v>
      </c>
      <c r="W5575" s="2">
        <v>11970400000</v>
      </c>
      <c r="X5575" s="2">
        <v>11779800000</v>
      </c>
      <c r="Y5575" s="2">
        <v>11610300000</v>
      </c>
      <c r="Z5575" s="2">
        <v>11436700000</v>
      </c>
      <c r="AA5575" s="2">
        <v>11279900000</v>
      </c>
      <c r="AB5575" s="2">
        <v>11152900000</v>
      </c>
      <c r="AC5575" s="2">
        <v>11025800000</v>
      </c>
      <c r="AD5575" s="2">
        <v>10886000000</v>
      </c>
      <c r="AE5575" s="2">
        <v>10750500000</v>
      </c>
      <c r="AF5575" s="2">
        <v>10606400000</v>
      </c>
    </row>
    <row r="5576" spans="1:32">
      <c r="A5576" t="s">
        <v>2954</v>
      </c>
      <c r="B5576" t="s">
        <v>19</v>
      </c>
      <c r="C5576" s="2">
        <v>151998000000</v>
      </c>
      <c r="D5576" s="2">
        <v>176626000000</v>
      </c>
      <c r="E5576" s="2">
        <v>188235000000</v>
      </c>
      <c r="F5576" s="2">
        <v>168162000000</v>
      </c>
      <c r="G5576" s="2">
        <v>160544000000</v>
      </c>
      <c r="H5576" s="2">
        <v>154739000000</v>
      </c>
      <c r="I5576" s="2">
        <v>149983000000</v>
      </c>
      <c r="J5576" s="2">
        <v>145912000000</v>
      </c>
      <c r="K5576" s="2">
        <v>142607000000</v>
      </c>
      <c r="L5576" s="2">
        <v>139624000000</v>
      </c>
      <c r="M5576" s="2">
        <v>136964000000</v>
      </c>
      <c r="N5576" s="2">
        <v>134304000000</v>
      </c>
      <c r="O5576" s="2">
        <v>131966000000</v>
      </c>
      <c r="P5576" s="2">
        <v>129467000000</v>
      </c>
      <c r="Q5576" s="2">
        <v>127008000000</v>
      </c>
      <c r="R5576" s="2">
        <v>124509000000</v>
      </c>
      <c r="S5576" s="2">
        <v>122211000000</v>
      </c>
      <c r="T5576" s="2">
        <v>119995000000</v>
      </c>
      <c r="U5576" s="2">
        <v>117858000000</v>
      </c>
      <c r="V5576" s="2">
        <v>115762000000</v>
      </c>
      <c r="W5576" s="2">
        <v>113908000000</v>
      </c>
      <c r="X5576" s="2">
        <v>112094000000</v>
      </c>
      <c r="Y5576" s="2">
        <v>110482000000</v>
      </c>
      <c r="Z5576" s="2">
        <v>108829000000</v>
      </c>
      <c r="AA5576" s="2">
        <v>107338000000</v>
      </c>
      <c r="AB5576" s="2">
        <v>106129000000</v>
      </c>
      <c r="AC5576" s="2">
        <v>104920000000</v>
      </c>
      <c r="AD5576" s="2">
        <v>103590000000</v>
      </c>
      <c r="AE5576" s="2">
        <v>102300000000</v>
      </c>
      <c r="AF5576" s="2">
        <v>100929000000</v>
      </c>
    </row>
    <row r="5577" spans="1:32">
      <c r="A5577" t="s">
        <v>2955</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2956</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2957</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2958</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2959</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2960</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2961</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2962</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2963</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2964</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2965</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2966</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2967</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2968</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2969</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2970</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2971</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2972</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2973</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2974</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2975</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2976</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2977</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2978</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2979</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2980</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2981</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2982</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2983</v>
      </c>
      <c r="B5605" t="s">
        <v>19</v>
      </c>
      <c r="C5605" s="2">
        <v>9409840000</v>
      </c>
      <c r="D5605" s="2">
        <v>9654760000</v>
      </c>
      <c r="E5605" s="2">
        <v>9363410000</v>
      </c>
      <c r="F5605" s="2">
        <v>8742760000</v>
      </c>
      <c r="G5605" s="2">
        <v>8672410000</v>
      </c>
      <c r="H5605" s="2">
        <v>8635660000</v>
      </c>
      <c r="I5605" s="2">
        <v>8611960000</v>
      </c>
      <c r="J5605" s="2">
        <v>8586820000</v>
      </c>
      <c r="K5605" s="2">
        <v>8556590000</v>
      </c>
      <c r="L5605" s="2">
        <v>8518150000</v>
      </c>
      <c r="M5605" s="2">
        <v>8471730000</v>
      </c>
      <c r="N5605" s="2">
        <v>8419020000</v>
      </c>
      <c r="O5605" s="2">
        <v>8369210000</v>
      </c>
      <c r="P5605" s="2">
        <v>8316750000</v>
      </c>
      <c r="Q5605" s="2">
        <v>8269840000</v>
      </c>
      <c r="R5605" s="2">
        <v>8230670000</v>
      </c>
      <c r="S5605" s="2">
        <v>8198760000</v>
      </c>
      <c r="T5605" s="2">
        <v>8166840000</v>
      </c>
      <c r="U5605" s="2">
        <v>8141700000</v>
      </c>
      <c r="V5605" s="2">
        <v>8119940000</v>
      </c>
      <c r="W5605" s="2">
        <v>8099150000</v>
      </c>
      <c r="X5605" s="2">
        <v>8081980000</v>
      </c>
      <c r="Y5605" s="2">
        <v>8067230000</v>
      </c>
      <c r="Z5605" s="2">
        <v>8059740000</v>
      </c>
      <c r="AA5605" s="2">
        <v>8051030000</v>
      </c>
      <c r="AB5605" s="2">
        <v>8044260000</v>
      </c>
      <c r="AC5605" s="2">
        <v>8038940000</v>
      </c>
      <c r="AD5605" s="2">
        <v>8036530000</v>
      </c>
      <c r="AE5605" s="2">
        <v>8034830000</v>
      </c>
      <c r="AF5605" s="2">
        <v>8038460000</v>
      </c>
    </row>
    <row r="5606" spans="1:32">
      <c r="A5606" t="s">
        <v>2984</v>
      </c>
      <c r="B5606" t="s">
        <v>19</v>
      </c>
      <c r="C5606" s="2">
        <v>8302980000</v>
      </c>
      <c r="D5606" s="2">
        <v>8519090000</v>
      </c>
      <c r="E5606" s="2">
        <v>8262020000</v>
      </c>
      <c r="F5606" s="2">
        <v>7714370000</v>
      </c>
      <c r="G5606" s="2">
        <v>7652290000</v>
      </c>
      <c r="H5606" s="2">
        <v>7619860000</v>
      </c>
      <c r="I5606" s="2">
        <v>7598960000</v>
      </c>
      <c r="J5606" s="2">
        <v>7576770000</v>
      </c>
      <c r="K5606" s="2">
        <v>7550100000</v>
      </c>
      <c r="L5606" s="2">
        <v>7516180000</v>
      </c>
      <c r="M5606" s="2">
        <v>7475220000</v>
      </c>
      <c r="N5606" s="2">
        <v>7428710000</v>
      </c>
      <c r="O5606" s="2">
        <v>7384760000</v>
      </c>
      <c r="P5606" s="2">
        <v>7338470000</v>
      </c>
      <c r="Q5606" s="2">
        <v>7297080000</v>
      </c>
      <c r="R5606" s="2">
        <v>7262520000</v>
      </c>
      <c r="S5606" s="2">
        <v>7234360000</v>
      </c>
      <c r="T5606" s="2">
        <v>7206200000</v>
      </c>
      <c r="U5606" s="2">
        <v>7184010000</v>
      </c>
      <c r="V5606" s="2">
        <v>7164810000</v>
      </c>
      <c r="W5606" s="2">
        <v>7146460000</v>
      </c>
      <c r="X5606" s="2">
        <v>7131320000</v>
      </c>
      <c r="Y5606" s="2">
        <v>7118300000</v>
      </c>
      <c r="Z5606" s="2">
        <v>7111690000</v>
      </c>
      <c r="AA5606" s="2">
        <v>7104010000</v>
      </c>
      <c r="AB5606" s="2">
        <v>7098040000</v>
      </c>
      <c r="AC5606" s="2">
        <v>7093340000</v>
      </c>
      <c r="AD5606" s="2">
        <v>7091210000</v>
      </c>
      <c r="AE5606" s="2">
        <v>7089710000</v>
      </c>
      <c r="AF5606" s="2">
        <v>7092910000</v>
      </c>
    </row>
    <row r="5607" spans="1:32">
      <c r="A5607" t="s">
        <v>2985</v>
      </c>
      <c r="B5607" t="s">
        <v>19</v>
      </c>
      <c r="C5607" s="2">
        <v>19619100000</v>
      </c>
      <c r="D5607" s="2">
        <v>20129700000</v>
      </c>
      <c r="E5607" s="2">
        <v>19522300000</v>
      </c>
      <c r="F5607" s="2">
        <v>18228300000</v>
      </c>
      <c r="G5607" s="2">
        <v>18081600000</v>
      </c>
      <c r="H5607" s="2">
        <v>18004900000</v>
      </c>
      <c r="I5607" s="2">
        <v>17955500000</v>
      </c>
      <c r="J5607" s="2">
        <v>17903100000</v>
      </c>
      <c r="K5607" s="2">
        <v>17840100000</v>
      </c>
      <c r="L5607" s="2">
        <v>17759900000</v>
      </c>
      <c r="M5607" s="2">
        <v>17663200000</v>
      </c>
      <c r="N5607" s="2">
        <v>17553300000</v>
      </c>
      <c r="O5607" s="2">
        <v>17449400000</v>
      </c>
      <c r="P5607" s="2">
        <v>17340000000</v>
      </c>
      <c r="Q5607" s="2">
        <v>17242200000</v>
      </c>
      <c r="R5607" s="2">
        <v>17160600000</v>
      </c>
      <c r="S5607" s="2">
        <v>17094000000</v>
      </c>
      <c r="T5607" s="2">
        <v>17027500000</v>
      </c>
      <c r="U5607" s="2">
        <v>16975100000</v>
      </c>
      <c r="V5607" s="2">
        <v>16929700000</v>
      </c>
      <c r="W5607" s="2">
        <v>16886300000</v>
      </c>
      <c r="X5607" s="2">
        <v>16850600000</v>
      </c>
      <c r="Y5607" s="2">
        <v>16819800000</v>
      </c>
      <c r="Z5607" s="2">
        <v>16804200000</v>
      </c>
      <c r="AA5607" s="2">
        <v>16786000000</v>
      </c>
      <c r="AB5607" s="2">
        <v>16771900000</v>
      </c>
      <c r="AC5607" s="2">
        <v>16760800000</v>
      </c>
      <c r="AD5607" s="2">
        <v>16755800000</v>
      </c>
      <c r="AE5607" s="2">
        <v>16752300000</v>
      </c>
      <c r="AF5607" s="2">
        <v>16759800000</v>
      </c>
    </row>
    <row r="5608" spans="1:32">
      <c r="A5608" t="s">
        <v>2986</v>
      </c>
      <c r="B5608" t="s">
        <v>19</v>
      </c>
      <c r="C5608" s="2">
        <v>266595000</v>
      </c>
      <c r="D5608" s="2">
        <v>273534000</v>
      </c>
      <c r="E5608" s="2">
        <v>265280000</v>
      </c>
      <c r="F5608" s="2">
        <v>247696000</v>
      </c>
      <c r="G5608" s="2">
        <v>245703000</v>
      </c>
      <c r="H5608" s="2">
        <v>244661000</v>
      </c>
      <c r="I5608" s="2">
        <v>243990000</v>
      </c>
      <c r="J5608" s="2">
        <v>243278000</v>
      </c>
      <c r="K5608" s="2">
        <v>242422000</v>
      </c>
      <c r="L5608" s="2">
        <v>241332000</v>
      </c>
      <c r="M5608" s="2">
        <v>240017000</v>
      </c>
      <c r="N5608" s="2">
        <v>238524000</v>
      </c>
      <c r="O5608" s="2">
        <v>237113000</v>
      </c>
      <c r="P5608" s="2">
        <v>235626000</v>
      </c>
      <c r="Q5608" s="2">
        <v>234297000</v>
      </c>
      <c r="R5608" s="2">
        <v>233188000</v>
      </c>
      <c r="S5608" s="2">
        <v>232284000</v>
      </c>
      <c r="T5608" s="2">
        <v>231379000</v>
      </c>
      <c r="U5608" s="2">
        <v>230667000</v>
      </c>
      <c r="V5608" s="2">
        <v>230050000</v>
      </c>
      <c r="W5608" s="2">
        <v>229461000</v>
      </c>
      <c r="X5608" s="2">
        <v>228975000</v>
      </c>
      <c r="Y5608" s="2">
        <v>228557000</v>
      </c>
      <c r="Z5608" s="2">
        <v>228345000</v>
      </c>
      <c r="AA5608" s="2">
        <v>228098000</v>
      </c>
      <c r="AB5608" s="2">
        <v>227906000</v>
      </c>
      <c r="AC5608" s="2">
        <v>227756000</v>
      </c>
      <c r="AD5608" s="2">
        <v>227687000</v>
      </c>
      <c r="AE5608" s="2">
        <v>227639000</v>
      </c>
      <c r="AF5608" s="2">
        <v>227742000</v>
      </c>
    </row>
    <row r="5609" spans="1:32">
      <c r="A5609" t="s">
        <v>2987</v>
      </c>
      <c r="B5609" t="s">
        <v>19</v>
      </c>
      <c r="C5609" s="2">
        <v>254919000</v>
      </c>
      <c r="D5609" s="2">
        <v>261555000</v>
      </c>
      <c r="E5609" s="2">
        <v>253662000</v>
      </c>
      <c r="F5609" s="2">
        <v>236848000</v>
      </c>
      <c r="G5609" s="2">
        <v>234942000</v>
      </c>
      <c r="H5609" s="2">
        <v>233946000</v>
      </c>
      <c r="I5609" s="2">
        <v>233304000</v>
      </c>
      <c r="J5609" s="2">
        <v>232623000</v>
      </c>
      <c r="K5609" s="2">
        <v>231804000</v>
      </c>
      <c r="L5609" s="2">
        <v>230763000</v>
      </c>
      <c r="M5609" s="2">
        <v>229505000</v>
      </c>
      <c r="N5609" s="2">
        <v>228078000</v>
      </c>
      <c r="O5609" s="2">
        <v>226728000</v>
      </c>
      <c r="P5609" s="2">
        <v>225307000</v>
      </c>
      <c r="Q5609" s="2">
        <v>224036000</v>
      </c>
      <c r="R5609" s="2">
        <v>222975000</v>
      </c>
      <c r="S5609" s="2">
        <v>222110000</v>
      </c>
      <c r="T5609" s="2">
        <v>221246000</v>
      </c>
      <c r="U5609" s="2">
        <v>220565000</v>
      </c>
      <c r="V5609" s="2">
        <v>219975000</v>
      </c>
      <c r="W5609" s="2">
        <v>219412000</v>
      </c>
      <c r="X5609" s="2">
        <v>218947000</v>
      </c>
      <c r="Y5609" s="2">
        <v>218547000</v>
      </c>
      <c r="Z5609" s="2">
        <v>218344000</v>
      </c>
      <c r="AA5609" s="2">
        <v>218108000</v>
      </c>
      <c r="AB5609" s="2">
        <v>217925000</v>
      </c>
      <c r="AC5609" s="2">
        <v>217781000</v>
      </c>
      <c r="AD5609" s="2">
        <v>217715000</v>
      </c>
      <c r="AE5609" s="2">
        <v>217670000</v>
      </c>
      <c r="AF5609" s="2">
        <v>217768000</v>
      </c>
    </row>
    <row r="5610" spans="1:32">
      <c r="A5610" t="s">
        <v>2988</v>
      </c>
      <c r="B5610" t="s">
        <v>19</v>
      </c>
      <c r="C5610" s="2">
        <v>394249000</v>
      </c>
      <c r="D5610" s="2">
        <v>404511000</v>
      </c>
      <c r="E5610" s="2">
        <v>392305000</v>
      </c>
      <c r="F5610" s="2">
        <v>366301000</v>
      </c>
      <c r="G5610" s="2">
        <v>363353000</v>
      </c>
      <c r="H5610" s="2">
        <v>361813000</v>
      </c>
      <c r="I5610" s="2">
        <v>360820000</v>
      </c>
      <c r="J5610" s="2">
        <v>359767000</v>
      </c>
      <c r="K5610" s="2">
        <v>358501000</v>
      </c>
      <c r="L5610" s="2">
        <v>356890000</v>
      </c>
      <c r="M5610" s="2">
        <v>354945000</v>
      </c>
      <c r="N5610" s="2">
        <v>352737000</v>
      </c>
      <c r="O5610" s="2">
        <v>350650000</v>
      </c>
      <c r="P5610" s="2">
        <v>348452000</v>
      </c>
      <c r="Q5610" s="2">
        <v>346487000</v>
      </c>
      <c r="R5610" s="2">
        <v>344845000</v>
      </c>
      <c r="S5610" s="2">
        <v>343508000</v>
      </c>
      <c r="T5610" s="2">
        <v>342171000</v>
      </c>
      <c r="U5610" s="2">
        <v>341118000</v>
      </c>
      <c r="V5610" s="2">
        <v>340206000</v>
      </c>
      <c r="W5610" s="2">
        <v>339335000</v>
      </c>
      <c r="X5610" s="2">
        <v>338616000</v>
      </c>
      <c r="Y5610" s="2">
        <v>337998000</v>
      </c>
      <c r="Z5610" s="2">
        <v>337684000</v>
      </c>
      <c r="AA5610" s="2">
        <v>337319000</v>
      </c>
      <c r="AB5610" s="2">
        <v>337035000</v>
      </c>
      <c r="AC5610" s="2">
        <v>336812000</v>
      </c>
      <c r="AD5610" s="2">
        <v>336711000</v>
      </c>
      <c r="AE5610" s="2">
        <v>336640000</v>
      </c>
      <c r="AF5610" s="2">
        <v>336792000</v>
      </c>
    </row>
    <row r="5611" spans="1:32">
      <c r="A5611" t="s">
        <v>2989</v>
      </c>
      <c r="B5611" t="s">
        <v>19</v>
      </c>
      <c r="C5611" s="2">
        <v>13621600</v>
      </c>
      <c r="D5611" s="2">
        <v>13976200</v>
      </c>
      <c r="E5611" s="2">
        <v>13554400</v>
      </c>
      <c r="F5611" s="2">
        <v>12656000</v>
      </c>
      <c r="G5611" s="2">
        <v>12554200</v>
      </c>
      <c r="H5611" s="2">
        <v>12501000</v>
      </c>
      <c r="I5611" s="2">
        <v>12466600</v>
      </c>
      <c r="J5611" s="2">
        <v>12430200</v>
      </c>
      <c r="K5611" s="2">
        <v>12386500</v>
      </c>
      <c r="L5611" s="2">
        <v>12330800</v>
      </c>
      <c r="M5611" s="2">
        <v>12263600</v>
      </c>
      <c r="N5611" s="2">
        <v>12187400</v>
      </c>
      <c r="O5611" s="2">
        <v>12115200</v>
      </c>
      <c r="P5611" s="2">
        <v>12039300</v>
      </c>
      <c r="Q5611" s="2">
        <v>11971400</v>
      </c>
      <c r="R5611" s="2">
        <v>11914700</v>
      </c>
      <c r="S5611" s="2">
        <v>11868500</v>
      </c>
      <c r="T5611" s="2">
        <v>11822300</v>
      </c>
      <c r="U5611" s="2">
        <v>11785900</v>
      </c>
      <c r="V5611" s="2">
        <v>11754400</v>
      </c>
      <c r="W5611" s="2">
        <v>11724300</v>
      </c>
      <c r="X5611" s="2">
        <v>11699400</v>
      </c>
      <c r="Y5611" s="2">
        <v>11678100</v>
      </c>
      <c r="Z5611" s="2">
        <v>11667200</v>
      </c>
      <c r="AA5611" s="2">
        <v>11654600</v>
      </c>
      <c r="AB5611" s="2">
        <v>11644800</v>
      </c>
      <c r="AC5611" s="2">
        <v>11637200</v>
      </c>
      <c r="AD5611" s="2">
        <v>11633600</v>
      </c>
      <c r="AE5611" s="2">
        <v>11631200</v>
      </c>
      <c r="AF5611" s="2">
        <v>11636400</v>
      </c>
    </row>
    <row r="5612" spans="1:32">
      <c r="A5612" t="s">
        <v>2990</v>
      </c>
      <c r="B5612" t="s">
        <v>19</v>
      </c>
      <c r="C5612" s="2">
        <v>113643000</v>
      </c>
      <c r="D5612" s="2">
        <v>116601000</v>
      </c>
      <c r="E5612" s="2">
        <v>113083000</v>
      </c>
      <c r="F5612" s="2">
        <v>105587000</v>
      </c>
      <c r="G5612" s="2">
        <v>104737000</v>
      </c>
      <c r="H5612" s="2">
        <v>104294000</v>
      </c>
      <c r="I5612" s="2">
        <v>104007000</v>
      </c>
      <c r="J5612" s="2">
        <v>103704000</v>
      </c>
      <c r="K5612" s="2">
        <v>103339000</v>
      </c>
      <c r="L5612" s="2">
        <v>102875000</v>
      </c>
      <c r="M5612" s="2">
        <v>102314000</v>
      </c>
      <c r="N5612" s="2">
        <v>101677000</v>
      </c>
      <c r="O5612" s="2">
        <v>101076000</v>
      </c>
      <c r="P5612" s="2">
        <v>100442000</v>
      </c>
      <c r="Q5612" s="2">
        <v>99875700</v>
      </c>
      <c r="R5612" s="2">
        <v>99402600</v>
      </c>
      <c r="S5612" s="2">
        <v>99017200</v>
      </c>
      <c r="T5612" s="2">
        <v>98631800</v>
      </c>
      <c r="U5612" s="2">
        <v>98328100</v>
      </c>
      <c r="V5612" s="2">
        <v>98065300</v>
      </c>
      <c r="W5612" s="2">
        <v>97814200</v>
      </c>
      <c r="X5612" s="2">
        <v>97606800</v>
      </c>
      <c r="Y5612" s="2">
        <v>97428700</v>
      </c>
      <c r="Z5612" s="2">
        <v>97338200</v>
      </c>
      <c r="AA5612" s="2">
        <v>97233100</v>
      </c>
      <c r="AB5612" s="2">
        <v>97151300</v>
      </c>
      <c r="AC5612" s="2">
        <v>97087100</v>
      </c>
      <c r="AD5612" s="2">
        <v>97057900</v>
      </c>
      <c r="AE5612" s="2">
        <v>97037400</v>
      </c>
      <c r="AF5612" s="2">
        <v>97081200</v>
      </c>
    </row>
    <row r="5613" spans="1:32">
      <c r="A5613" t="s">
        <v>2991</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2992</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2993</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2994</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2995</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2996</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2997</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2998</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2999</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3000</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3001</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3002</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3003</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3004</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3005</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3006</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3007</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3008</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3009</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3010</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3011</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3012</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3013</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3014</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3015</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3016</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3017</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3018</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c r="A5641" t="s">
        <v>3019</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c r="A5642" t="s">
        <v>3020</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row>
    <row r="5643" spans="1:32">
      <c r="A5643" t="s">
        <v>3021</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c r="A5644" t="s">
        <v>3022</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c r="A5645" t="s">
        <v>3023</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c r="A5646" t="s">
        <v>3024</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c r="A5647" t="s">
        <v>3025</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c r="A5648" t="s">
        <v>3026</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c r="A5649" t="s">
        <v>3027</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c r="A5650" t="s">
        <v>3028</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c r="A5651" t="s">
        <v>3029</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3030</v>
      </c>
      <c r="B5652" t="s">
        <v>19</v>
      </c>
      <c r="C5652" s="2">
        <v>49666300000000</v>
      </c>
      <c r="D5652" s="2">
        <v>51070200000000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3031</v>
      </c>
      <c r="B5653" t="s">
        <v>19</v>
      </c>
      <c r="C5653" s="2">
        <v>5221230000</v>
      </c>
      <c r="D5653" s="2">
        <v>5368820000</v>
      </c>
      <c r="E5653" s="2">
        <v>5407620000</v>
      </c>
      <c r="F5653" s="2">
        <v>5155240000</v>
      </c>
      <c r="G5653" s="2">
        <v>5185640000</v>
      </c>
      <c r="H5653" s="2">
        <v>5212700000</v>
      </c>
      <c r="I5653" s="2">
        <v>5230490000</v>
      </c>
      <c r="J5653" s="2">
        <v>5239470000</v>
      </c>
      <c r="K5653" s="2">
        <v>5235230000</v>
      </c>
      <c r="L5653" s="2">
        <v>5224240000</v>
      </c>
      <c r="M5653" s="2">
        <v>5207840000</v>
      </c>
      <c r="N5653" s="2">
        <v>5190890000</v>
      </c>
      <c r="O5653" s="2">
        <v>5181570000</v>
      </c>
      <c r="P5653" s="2">
        <v>5169520000</v>
      </c>
      <c r="Q5653" s="2">
        <v>5158700000</v>
      </c>
      <c r="R5653" s="2">
        <v>5149780000</v>
      </c>
      <c r="S5653" s="2">
        <v>5142750000</v>
      </c>
      <c r="T5653" s="2">
        <v>5133380000</v>
      </c>
      <c r="U5653" s="2">
        <v>5127580000</v>
      </c>
      <c r="V5653" s="2">
        <v>5122280000</v>
      </c>
      <c r="W5653" s="2">
        <v>5116920000</v>
      </c>
      <c r="X5653" s="2">
        <v>5113300000</v>
      </c>
      <c r="Y5653" s="2">
        <v>5111510000</v>
      </c>
      <c r="Z5653" s="2">
        <v>5113240000</v>
      </c>
      <c r="AA5653" s="2">
        <v>5113130000</v>
      </c>
      <c r="AB5653" s="2">
        <v>5105040000</v>
      </c>
      <c r="AC5653" s="2">
        <v>5100580000</v>
      </c>
      <c r="AD5653" s="2">
        <v>5099240000</v>
      </c>
      <c r="AE5653" s="2">
        <v>5099240000</v>
      </c>
      <c r="AF5653" s="2">
        <v>5097570000</v>
      </c>
    </row>
    <row r="5654" spans="1:32">
      <c r="A5654" t="s">
        <v>3032</v>
      </c>
      <c r="B5654" t="s">
        <v>19</v>
      </c>
      <c r="C5654" s="2">
        <v>29038800000</v>
      </c>
      <c r="D5654" s="2">
        <v>29859600000</v>
      </c>
      <c r="E5654" s="2">
        <v>30075400000</v>
      </c>
      <c r="F5654" s="2">
        <v>28671800000</v>
      </c>
      <c r="G5654" s="2">
        <v>28840800000</v>
      </c>
      <c r="H5654" s="2">
        <v>28991300000</v>
      </c>
      <c r="I5654" s="2">
        <v>29090300000</v>
      </c>
      <c r="J5654" s="2">
        <v>29140200000</v>
      </c>
      <c r="K5654" s="2">
        <v>29116600000</v>
      </c>
      <c r="L5654" s="2">
        <v>29055500000</v>
      </c>
      <c r="M5654" s="2">
        <v>28964300000</v>
      </c>
      <c r="N5654" s="2">
        <v>28870000000</v>
      </c>
      <c r="O5654" s="2">
        <v>28818200000</v>
      </c>
      <c r="P5654" s="2">
        <v>28751200000</v>
      </c>
      <c r="Q5654" s="2">
        <v>28691000000</v>
      </c>
      <c r="R5654" s="2">
        <v>28641400000</v>
      </c>
      <c r="S5654" s="2">
        <v>28602300000</v>
      </c>
      <c r="T5654" s="2">
        <v>28550200000</v>
      </c>
      <c r="U5654" s="2">
        <v>28517900000</v>
      </c>
      <c r="V5654" s="2">
        <v>28488400000</v>
      </c>
      <c r="W5654" s="2">
        <v>28458600000</v>
      </c>
      <c r="X5654" s="2">
        <v>28438500000</v>
      </c>
      <c r="Y5654" s="2">
        <v>28428500000</v>
      </c>
      <c r="Z5654" s="2">
        <v>28438200000</v>
      </c>
      <c r="AA5654" s="2">
        <v>28437500000</v>
      </c>
      <c r="AB5654" s="2">
        <v>28392600000</v>
      </c>
      <c r="AC5654" s="2">
        <v>28367700000</v>
      </c>
      <c r="AD5654" s="2">
        <v>28360300000</v>
      </c>
      <c r="AE5654" s="2">
        <v>28360300000</v>
      </c>
      <c r="AF5654" s="2">
        <v>28351000000</v>
      </c>
    </row>
    <row r="5655" spans="1:32">
      <c r="A5655" t="s">
        <v>3033</v>
      </c>
      <c r="B5655" t="s">
        <v>19</v>
      </c>
      <c r="C5655" s="2">
        <v>36485900000</v>
      </c>
      <c r="D5655" s="2">
        <v>37517300000</v>
      </c>
      <c r="E5655" s="2">
        <v>37788400000</v>
      </c>
      <c r="F5655" s="2">
        <v>36024800000</v>
      </c>
      <c r="G5655" s="2">
        <v>36237200000</v>
      </c>
      <c r="H5655" s="2">
        <v>36426300000</v>
      </c>
      <c r="I5655" s="2">
        <v>36550600000</v>
      </c>
      <c r="J5655" s="2">
        <v>36613400000</v>
      </c>
      <c r="K5655" s="2">
        <v>36583700000</v>
      </c>
      <c r="L5655" s="2">
        <v>36507000000</v>
      </c>
      <c r="M5655" s="2">
        <v>36392400000</v>
      </c>
      <c r="N5655" s="2">
        <v>36273900000</v>
      </c>
      <c r="O5655" s="2">
        <v>36208800000</v>
      </c>
      <c r="P5655" s="2">
        <v>36124600000</v>
      </c>
      <c r="Q5655" s="2">
        <v>36048900000</v>
      </c>
      <c r="R5655" s="2">
        <v>35986600000</v>
      </c>
      <c r="S5655" s="2">
        <v>35937500000</v>
      </c>
      <c r="T5655" s="2">
        <v>35872000000</v>
      </c>
      <c r="U5655" s="2">
        <v>35831400000</v>
      </c>
      <c r="V5655" s="2">
        <v>35794400000</v>
      </c>
      <c r="W5655" s="2">
        <v>35757000000</v>
      </c>
      <c r="X5655" s="2">
        <v>35731700000</v>
      </c>
      <c r="Y5655" s="2">
        <v>35719200000</v>
      </c>
      <c r="Z5655" s="2">
        <v>35731300000</v>
      </c>
      <c r="AA5655" s="2">
        <v>35730500000</v>
      </c>
      <c r="AB5655" s="2">
        <v>35674000000</v>
      </c>
      <c r="AC5655" s="2">
        <v>35642800000</v>
      </c>
      <c r="AD5655" s="2">
        <v>35633400000</v>
      </c>
      <c r="AE5655" s="2">
        <v>35633400000</v>
      </c>
      <c r="AF5655" s="2">
        <v>35621700000</v>
      </c>
    </row>
    <row r="5656" spans="1:32">
      <c r="A5656" t="s">
        <v>3034</v>
      </c>
      <c r="B5656" t="s">
        <v>19</v>
      </c>
      <c r="C5656" s="2">
        <v>21389500000</v>
      </c>
      <c r="D5656" s="2">
        <v>21994100000</v>
      </c>
      <c r="E5656" s="2">
        <v>22153000000</v>
      </c>
      <c r="F5656" s="2">
        <v>21119100000</v>
      </c>
      <c r="G5656" s="2">
        <v>21243700000</v>
      </c>
      <c r="H5656" s="2">
        <v>21354500000</v>
      </c>
      <c r="I5656" s="2">
        <v>21427400000</v>
      </c>
      <c r="J5656" s="2">
        <v>21464200000</v>
      </c>
      <c r="K5656" s="2">
        <v>21446800000</v>
      </c>
      <c r="L5656" s="2">
        <v>21401800000</v>
      </c>
      <c r="M5656" s="2">
        <v>21334600000</v>
      </c>
      <c r="N5656" s="2">
        <v>21265100000</v>
      </c>
      <c r="O5656" s="2">
        <v>21227000000</v>
      </c>
      <c r="P5656" s="2">
        <v>21177600000</v>
      </c>
      <c r="Q5656" s="2">
        <v>21133300000</v>
      </c>
      <c r="R5656" s="2">
        <v>21096700000</v>
      </c>
      <c r="S5656" s="2">
        <v>21067900000</v>
      </c>
      <c r="T5656" s="2">
        <v>21029500000</v>
      </c>
      <c r="U5656" s="2">
        <v>21005800000</v>
      </c>
      <c r="V5656" s="2">
        <v>20984100000</v>
      </c>
      <c r="W5656" s="2">
        <v>20962100000</v>
      </c>
      <c r="X5656" s="2">
        <v>20947300000</v>
      </c>
      <c r="Y5656" s="2">
        <v>20940000000</v>
      </c>
      <c r="Z5656" s="2">
        <v>20947100000</v>
      </c>
      <c r="AA5656" s="2">
        <v>20946600000</v>
      </c>
      <c r="AB5656" s="2">
        <v>20913500000</v>
      </c>
      <c r="AC5656" s="2">
        <v>20895200000</v>
      </c>
      <c r="AD5656" s="2">
        <v>20889700000</v>
      </c>
      <c r="AE5656" s="2">
        <v>20889700000</v>
      </c>
      <c r="AF5656" s="2">
        <v>20882800000</v>
      </c>
    </row>
    <row r="5657" spans="1:32">
      <c r="A5657" t="s">
        <v>3035</v>
      </c>
      <c r="B5657" t="s">
        <v>19</v>
      </c>
      <c r="C5657" s="2">
        <v>19935800000</v>
      </c>
      <c r="D5657" s="2">
        <v>20499300000</v>
      </c>
      <c r="E5657" s="2">
        <v>20647500000</v>
      </c>
      <c r="F5657" s="2">
        <v>19683800000</v>
      </c>
      <c r="G5657" s="2">
        <v>19799900000</v>
      </c>
      <c r="H5657" s="2">
        <v>19903200000</v>
      </c>
      <c r="I5657" s="2">
        <v>19971100000</v>
      </c>
      <c r="J5657" s="2">
        <v>20005400000</v>
      </c>
      <c r="K5657" s="2">
        <v>19989200000</v>
      </c>
      <c r="L5657" s="2">
        <v>19947300000</v>
      </c>
      <c r="M5657" s="2">
        <v>19884700000</v>
      </c>
      <c r="N5657" s="2">
        <v>19819900000</v>
      </c>
      <c r="O5657" s="2">
        <v>19784400000</v>
      </c>
      <c r="P5657" s="2">
        <v>19738300000</v>
      </c>
      <c r="Q5657" s="2">
        <v>19697000000</v>
      </c>
      <c r="R5657" s="2">
        <v>19663000000</v>
      </c>
      <c r="S5657" s="2">
        <v>19636100000</v>
      </c>
      <c r="T5657" s="2">
        <v>19600300000</v>
      </c>
      <c r="U5657" s="2">
        <v>19578200000</v>
      </c>
      <c r="V5657" s="2">
        <v>19558000000</v>
      </c>
      <c r="W5657" s="2">
        <v>19537500000</v>
      </c>
      <c r="X5657" s="2">
        <v>19523700000</v>
      </c>
      <c r="Y5657" s="2">
        <v>19516800000</v>
      </c>
      <c r="Z5657" s="2">
        <v>19523500000</v>
      </c>
      <c r="AA5657" s="2">
        <v>19523000000</v>
      </c>
      <c r="AB5657" s="2">
        <v>19492100000</v>
      </c>
      <c r="AC5657" s="2">
        <v>19475100000</v>
      </c>
      <c r="AD5657" s="2">
        <v>19470000000</v>
      </c>
      <c r="AE5657" s="2">
        <v>19470000000</v>
      </c>
      <c r="AF5657" s="2">
        <v>19463600000</v>
      </c>
    </row>
    <row r="5658" spans="1:32">
      <c r="A5658" t="s">
        <v>3036</v>
      </c>
      <c r="B5658" t="s">
        <v>19</v>
      </c>
      <c r="C5658" s="2">
        <v>245242000</v>
      </c>
      <c r="D5658" s="2">
        <v>252175000</v>
      </c>
      <c r="E5658" s="2">
        <v>253997000</v>
      </c>
      <c r="F5658" s="2">
        <v>242143000</v>
      </c>
      <c r="G5658" s="2">
        <v>243571000</v>
      </c>
      <c r="H5658" s="2">
        <v>244842000</v>
      </c>
      <c r="I5658" s="2">
        <v>245677000</v>
      </c>
      <c r="J5658" s="2">
        <v>246099000</v>
      </c>
      <c r="K5658" s="2">
        <v>245900000</v>
      </c>
      <c r="L5658" s="2">
        <v>245384000</v>
      </c>
      <c r="M5658" s="2">
        <v>244614000</v>
      </c>
      <c r="N5658" s="2">
        <v>243817000</v>
      </c>
      <c r="O5658" s="2">
        <v>243380000</v>
      </c>
      <c r="P5658" s="2">
        <v>242814000</v>
      </c>
      <c r="Q5658" s="2">
        <v>242305000</v>
      </c>
      <c r="R5658" s="2">
        <v>241886000</v>
      </c>
      <c r="S5658" s="2">
        <v>241556000</v>
      </c>
      <c r="T5658" s="2">
        <v>241116000</v>
      </c>
      <c r="U5658" s="2">
        <v>240844000</v>
      </c>
      <c r="V5658" s="2">
        <v>240595000</v>
      </c>
      <c r="W5658" s="2">
        <v>240343000</v>
      </c>
      <c r="X5658" s="2">
        <v>240173000</v>
      </c>
      <c r="Y5658" s="2">
        <v>240089000</v>
      </c>
      <c r="Z5658" s="2">
        <v>240170000</v>
      </c>
      <c r="AA5658" s="2">
        <v>240165000</v>
      </c>
      <c r="AB5658" s="2">
        <v>239785000</v>
      </c>
      <c r="AC5658" s="2">
        <v>239575000</v>
      </c>
      <c r="AD5658" s="2">
        <v>239513000</v>
      </c>
      <c r="AE5658" s="2">
        <v>239513000</v>
      </c>
      <c r="AF5658" s="2">
        <v>239434000</v>
      </c>
    </row>
    <row r="5659" spans="1:32">
      <c r="A5659" t="s">
        <v>3037</v>
      </c>
      <c r="B5659" t="s">
        <v>19</v>
      </c>
      <c r="C5659" s="2">
        <v>674885000</v>
      </c>
      <c r="D5659" s="2">
        <v>693962000</v>
      </c>
      <c r="E5659" s="2">
        <v>698977000</v>
      </c>
      <c r="F5659" s="2">
        <v>666355000</v>
      </c>
      <c r="G5659" s="2">
        <v>670285000</v>
      </c>
      <c r="H5659" s="2">
        <v>673782000</v>
      </c>
      <c r="I5659" s="2">
        <v>676082000</v>
      </c>
      <c r="J5659" s="2">
        <v>677243000</v>
      </c>
      <c r="K5659" s="2">
        <v>676695000</v>
      </c>
      <c r="L5659" s="2">
        <v>675274000</v>
      </c>
      <c r="M5659" s="2">
        <v>673154000</v>
      </c>
      <c r="N5659" s="2">
        <v>670963000</v>
      </c>
      <c r="O5659" s="2">
        <v>669759000</v>
      </c>
      <c r="P5659" s="2">
        <v>668201000</v>
      </c>
      <c r="Q5659" s="2">
        <v>666802000</v>
      </c>
      <c r="R5659" s="2">
        <v>665649000</v>
      </c>
      <c r="S5659" s="2">
        <v>664740000</v>
      </c>
      <c r="T5659" s="2">
        <v>663529000</v>
      </c>
      <c r="U5659" s="2">
        <v>662779000</v>
      </c>
      <c r="V5659" s="2">
        <v>662094000</v>
      </c>
      <c r="W5659" s="2">
        <v>661402000</v>
      </c>
      <c r="X5659" s="2">
        <v>660933000</v>
      </c>
      <c r="Y5659" s="2">
        <v>660703000</v>
      </c>
      <c r="Z5659" s="2">
        <v>660926000</v>
      </c>
      <c r="AA5659" s="2">
        <v>660912000</v>
      </c>
      <c r="AB5659" s="2">
        <v>659866000</v>
      </c>
      <c r="AC5659" s="2">
        <v>659290000</v>
      </c>
      <c r="AD5659" s="2">
        <v>659117000</v>
      </c>
      <c r="AE5659" s="2">
        <v>659117000</v>
      </c>
      <c r="AF5659" s="2">
        <v>658900000</v>
      </c>
    </row>
    <row r="5660" spans="1:32">
      <c r="A5660" t="s">
        <v>3038</v>
      </c>
      <c r="B5660" t="s">
        <v>19</v>
      </c>
      <c r="C5660" s="2">
        <v>12926700000</v>
      </c>
      <c r="D5660" s="2">
        <v>13292100000</v>
      </c>
      <c r="E5660" s="2">
        <v>13388200000</v>
      </c>
      <c r="F5660" s="2">
        <v>12763300000</v>
      </c>
      <c r="G5660" s="2">
        <v>12838600000</v>
      </c>
      <c r="H5660" s="2">
        <v>12905600000</v>
      </c>
      <c r="I5660" s="2">
        <v>12949600000</v>
      </c>
      <c r="J5660" s="2">
        <v>12971900000</v>
      </c>
      <c r="K5660" s="2">
        <v>12961400000</v>
      </c>
      <c r="L5660" s="2">
        <v>12934200000</v>
      </c>
      <c r="M5660" s="2">
        <v>12893600000</v>
      </c>
      <c r="N5660" s="2">
        <v>12851600000</v>
      </c>
      <c r="O5660" s="2">
        <v>12828500000</v>
      </c>
      <c r="P5660" s="2">
        <v>12798700000</v>
      </c>
      <c r="Q5660" s="2">
        <v>12771900000</v>
      </c>
      <c r="R5660" s="2">
        <v>12749800000</v>
      </c>
      <c r="S5660" s="2">
        <v>12732400000</v>
      </c>
      <c r="T5660" s="2">
        <v>12709200000</v>
      </c>
      <c r="U5660" s="2">
        <v>12694800000</v>
      </c>
      <c r="V5660" s="2">
        <v>12681700000</v>
      </c>
      <c r="W5660" s="2">
        <v>12668500000</v>
      </c>
      <c r="X5660" s="2">
        <v>12659500000</v>
      </c>
      <c r="Y5660" s="2">
        <v>12655100000</v>
      </c>
      <c r="Z5660" s="2">
        <v>12659400000</v>
      </c>
      <c r="AA5660" s="2">
        <v>12659100000</v>
      </c>
      <c r="AB5660" s="2">
        <v>12639100000</v>
      </c>
      <c r="AC5660" s="2">
        <v>12628000000</v>
      </c>
      <c r="AD5660" s="2">
        <v>12624700000</v>
      </c>
      <c r="AE5660" s="2">
        <v>12624700000</v>
      </c>
      <c r="AF5660" s="2">
        <v>12620500000</v>
      </c>
    </row>
    <row r="5661" spans="1:32">
      <c r="A5661" t="s">
        <v>3039</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3040</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70782200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3041</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3042</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3043</v>
      </c>
      <c r="B5665" t="s">
        <v>19</v>
      </c>
      <c r="C5665" s="2">
        <v>421613000</v>
      </c>
      <c r="D5665" s="2">
        <v>434612000</v>
      </c>
      <c r="E5665" s="2">
        <v>433322000</v>
      </c>
      <c r="F5665" s="2">
        <v>375191000</v>
      </c>
      <c r="G5665" s="2">
        <v>369869000</v>
      </c>
      <c r="H5665" s="2">
        <v>363756000</v>
      </c>
      <c r="I5665" s="2">
        <v>357332000</v>
      </c>
      <c r="J5665" s="2">
        <v>350779000</v>
      </c>
      <c r="K5665" s="2">
        <v>344150000</v>
      </c>
      <c r="L5665" s="2">
        <v>337753000</v>
      </c>
      <c r="M5665" s="2">
        <v>331334000</v>
      </c>
      <c r="N5665" s="2">
        <v>325097000</v>
      </c>
      <c r="O5665" s="2">
        <v>319329000</v>
      </c>
      <c r="P5665" s="2">
        <v>313555000</v>
      </c>
      <c r="Q5665" s="2">
        <v>307819000</v>
      </c>
      <c r="R5665" s="2">
        <v>302255000</v>
      </c>
      <c r="S5665" s="2">
        <v>296906000</v>
      </c>
      <c r="T5665" s="2">
        <v>291729000</v>
      </c>
      <c r="U5665" s="2">
        <v>286670000</v>
      </c>
      <c r="V5665" s="2">
        <v>281794000</v>
      </c>
      <c r="W5665" s="2">
        <v>277031000</v>
      </c>
      <c r="X5665" s="2">
        <v>272300000</v>
      </c>
      <c r="Y5665" s="2">
        <v>267590000</v>
      </c>
      <c r="Z5665" s="2">
        <v>263026000</v>
      </c>
      <c r="AA5665" s="2">
        <v>258526000</v>
      </c>
      <c r="AB5665" s="2">
        <v>253925000</v>
      </c>
      <c r="AC5665" s="2">
        <v>249344000</v>
      </c>
      <c r="AD5665" s="2">
        <v>244947000</v>
      </c>
      <c r="AE5665" s="2">
        <v>240501000</v>
      </c>
      <c r="AF5665" s="2">
        <v>236232000</v>
      </c>
    </row>
    <row r="5666" spans="1:32">
      <c r="A5666" t="s">
        <v>3044</v>
      </c>
      <c r="B5666" t="s">
        <v>19</v>
      </c>
      <c r="C5666" s="2">
        <v>2817890000</v>
      </c>
      <c r="D5666" s="2">
        <v>2904770000</v>
      </c>
      <c r="E5666" s="2">
        <v>2896150000</v>
      </c>
      <c r="F5666" s="2">
        <v>2507620000</v>
      </c>
      <c r="G5666" s="2">
        <v>2472050000</v>
      </c>
      <c r="H5666" s="2">
        <v>2431200000</v>
      </c>
      <c r="I5666" s="2">
        <v>2388260000</v>
      </c>
      <c r="J5666" s="2">
        <v>2344460000</v>
      </c>
      <c r="K5666" s="2">
        <v>2300160000</v>
      </c>
      <c r="L5666" s="2">
        <v>2257400000</v>
      </c>
      <c r="M5666" s="2">
        <v>2214500000</v>
      </c>
      <c r="N5666" s="2">
        <v>2172820000</v>
      </c>
      <c r="O5666" s="2">
        <v>2134270000</v>
      </c>
      <c r="P5666" s="2">
        <v>2095680000</v>
      </c>
      <c r="Q5666" s="2">
        <v>2057340000</v>
      </c>
      <c r="R5666" s="2">
        <v>2020150000</v>
      </c>
      <c r="S5666" s="2">
        <v>1984400000</v>
      </c>
      <c r="T5666" s="2">
        <v>1949800000</v>
      </c>
      <c r="U5666" s="2">
        <v>1915980000</v>
      </c>
      <c r="V5666" s="2">
        <v>1883400000</v>
      </c>
      <c r="W5666" s="2">
        <v>1851560000</v>
      </c>
      <c r="X5666" s="2">
        <v>1819940000</v>
      </c>
      <c r="Y5666" s="2">
        <v>1788470000</v>
      </c>
      <c r="Z5666" s="2">
        <v>1757960000</v>
      </c>
      <c r="AA5666" s="2">
        <v>1727890000</v>
      </c>
      <c r="AB5666" s="2">
        <v>1697130000</v>
      </c>
      <c r="AC5666" s="2">
        <v>1666520000</v>
      </c>
      <c r="AD5666" s="2">
        <v>1637120000</v>
      </c>
      <c r="AE5666" s="2">
        <v>1607410000</v>
      </c>
      <c r="AF5666" s="2">
        <v>1578880000</v>
      </c>
    </row>
    <row r="5667" spans="1:32">
      <c r="A5667" t="s">
        <v>3045</v>
      </c>
      <c r="B5667" t="s">
        <v>19</v>
      </c>
      <c r="C5667" s="2">
        <v>6897710000</v>
      </c>
      <c r="D5667" s="2">
        <v>7110380000</v>
      </c>
      <c r="E5667" s="2">
        <v>7089280000</v>
      </c>
      <c r="F5667" s="2">
        <v>6138240000</v>
      </c>
      <c r="G5667" s="2">
        <v>6051170000</v>
      </c>
      <c r="H5667" s="2">
        <v>5951160000</v>
      </c>
      <c r="I5667" s="2">
        <v>5846060000</v>
      </c>
      <c r="J5667" s="2">
        <v>5738850000</v>
      </c>
      <c r="K5667" s="2">
        <v>5630400000</v>
      </c>
      <c r="L5667" s="2">
        <v>5525740000</v>
      </c>
      <c r="M5667" s="2">
        <v>5420720000</v>
      </c>
      <c r="N5667" s="2">
        <v>5318690000</v>
      </c>
      <c r="O5667" s="2">
        <v>5224320000</v>
      </c>
      <c r="P5667" s="2">
        <v>5129860000</v>
      </c>
      <c r="Q5667" s="2">
        <v>5036010000</v>
      </c>
      <c r="R5667" s="2">
        <v>4944980000</v>
      </c>
      <c r="S5667" s="2">
        <v>4857470000</v>
      </c>
      <c r="T5667" s="2">
        <v>4772770000</v>
      </c>
      <c r="U5667" s="2">
        <v>4690010000</v>
      </c>
      <c r="V5667" s="2">
        <v>4610230000</v>
      </c>
      <c r="W5667" s="2">
        <v>4532310000</v>
      </c>
      <c r="X5667" s="2">
        <v>4454910000</v>
      </c>
      <c r="Y5667" s="2">
        <v>4377860000</v>
      </c>
      <c r="Z5667" s="2">
        <v>4303190000</v>
      </c>
      <c r="AA5667" s="2">
        <v>4229570000</v>
      </c>
      <c r="AB5667" s="2">
        <v>4154280000</v>
      </c>
      <c r="AC5667" s="2">
        <v>4079350000</v>
      </c>
      <c r="AD5667" s="2">
        <v>4007400000</v>
      </c>
      <c r="AE5667" s="2">
        <v>3934670000</v>
      </c>
      <c r="AF5667" s="2">
        <v>3864830000</v>
      </c>
    </row>
    <row r="5668" spans="1:32">
      <c r="A5668" t="s">
        <v>3046</v>
      </c>
      <c r="B5668" t="s">
        <v>19</v>
      </c>
      <c r="C5668" s="2">
        <v>630380000</v>
      </c>
      <c r="D5668" s="2">
        <v>649816000</v>
      </c>
      <c r="E5668" s="2">
        <v>647887000</v>
      </c>
      <c r="F5668" s="2">
        <v>560972000</v>
      </c>
      <c r="G5668" s="2">
        <v>553014000</v>
      </c>
      <c r="H5668" s="2">
        <v>543875000</v>
      </c>
      <c r="I5668" s="2">
        <v>534270000</v>
      </c>
      <c r="J5668" s="2">
        <v>524471000</v>
      </c>
      <c r="K5668" s="2">
        <v>514561000</v>
      </c>
      <c r="L5668" s="2">
        <v>504995000</v>
      </c>
      <c r="M5668" s="2">
        <v>495398000</v>
      </c>
      <c r="N5668" s="2">
        <v>486074000</v>
      </c>
      <c r="O5668" s="2">
        <v>477449000</v>
      </c>
      <c r="P5668" s="2">
        <v>468816000</v>
      </c>
      <c r="Q5668" s="2">
        <v>460240000</v>
      </c>
      <c r="R5668" s="2">
        <v>451920000</v>
      </c>
      <c r="S5668" s="2">
        <v>443923000</v>
      </c>
      <c r="T5668" s="2">
        <v>436182000</v>
      </c>
      <c r="U5668" s="2">
        <v>428618000</v>
      </c>
      <c r="V5668" s="2">
        <v>421328000</v>
      </c>
      <c r="W5668" s="2">
        <v>414206000</v>
      </c>
      <c r="X5668" s="2">
        <v>407133000</v>
      </c>
      <c r="Y5668" s="2">
        <v>400091000</v>
      </c>
      <c r="Z5668" s="2">
        <v>393267000</v>
      </c>
      <c r="AA5668" s="2">
        <v>386539000</v>
      </c>
      <c r="AB5668" s="2">
        <v>379659000</v>
      </c>
      <c r="AC5668" s="2">
        <v>372810000</v>
      </c>
      <c r="AD5668" s="2">
        <v>366235000</v>
      </c>
      <c r="AE5668" s="2">
        <v>359588000</v>
      </c>
      <c r="AF5668" s="2">
        <v>353206000</v>
      </c>
    </row>
    <row r="5669" spans="1:32">
      <c r="A5669" t="s">
        <v>3047</v>
      </c>
      <c r="B5669" t="s">
        <v>19</v>
      </c>
      <c r="C5669" s="2">
        <v>569993000</v>
      </c>
      <c r="D5669" s="2">
        <v>587567000</v>
      </c>
      <c r="E5669" s="2">
        <v>585823000</v>
      </c>
      <c r="F5669" s="2">
        <v>507234000</v>
      </c>
      <c r="G5669" s="2">
        <v>500038000</v>
      </c>
      <c r="H5669" s="2">
        <v>491775000</v>
      </c>
      <c r="I5669" s="2">
        <v>483089000</v>
      </c>
      <c r="J5669" s="2">
        <v>474230000</v>
      </c>
      <c r="K5669" s="2">
        <v>465268000</v>
      </c>
      <c r="L5669" s="2">
        <v>456619000</v>
      </c>
      <c r="M5669" s="2">
        <v>447941000</v>
      </c>
      <c r="N5669" s="2">
        <v>439510000</v>
      </c>
      <c r="O5669" s="2">
        <v>431712000</v>
      </c>
      <c r="P5669" s="2">
        <v>423906000</v>
      </c>
      <c r="Q5669" s="2">
        <v>416151000</v>
      </c>
      <c r="R5669" s="2">
        <v>408629000</v>
      </c>
      <c r="S5669" s="2">
        <v>401397000</v>
      </c>
      <c r="T5669" s="2">
        <v>394398000</v>
      </c>
      <c r="U5669" s="2">
        <v>387559000</v>
      </c>
      <c r="V5669" s="2">
        <v>380967000</v>
      </c>
      <c r="W5669" s="2">
        <v>374527000</v>
      </c>
      <c r="X5669" s="2">
        <v>368131000</v>
      </c>
      <c r="Y5669" s="2">
        <v>361765000</v>
      </c>
      <c r="Z5669" s="2">
        <v>355594000</v>
      </c>
      <c r="AA5669" s="2">
        <v>349511000</v>
      </c>
      <c r="AB5669" s="2">
        <v>343289000</v>
      </c>
      <c r="AC5669" s="2">
        <v>337097000</v>
      </c>
      <c r="AD5669" s="2">
        <v>331152000</v>
      </c>
      <c r="AE5669" s="2">
        <v>325141000</v>
      </c>
      <c r="AF5669" s="2">
        <v>319370000</v>
      </c>
    </row>
    <row r="5670" spans="1:32">
      <c r="A5670" t="s">
        <v>3048</v>
      </c>
      <c r="B5670" t="s">
        <v>19</v>
      </c>
      <c r="C5670" s="2">
        <v>325699000</v>
      </c>
      <c r="D5670" s="2">
        <v>335741000</v>
      </c>
      <c r="E5670" s="2">
        <v>334744000</v>
      </c>
      <c r="F5670" s="2">
        <v>289838000</v>
      </c>
      <c r="G5670" s="2">
        <v>285726000</v>
      </c>
      <c r="H5670" s="2">
        <v>281004000</v>
      </c>
      <c r="I5670" s="2">
        <v>276042000</v>
      </c>
      <c r="J5670" s="2">
        <v>270979000</v>
      </c>
      <c r="K5670" s="2">
        <v>265858000</v>
      </c>
      <c r="L5670" s="2">
        <v>260916000</v>
      </c>
      <c r="M5670" s="2">
        <v>255958000</v>
      </c>
      <c r="N5670" s="2">
        <v>251140000</v>
      </c>
      <c r="O5670" s="2">
        <v>246684000</v>
      </c>
      <c r="P5670" s="2">
        <v>242224000</v>
      </c>
      <c r="Q5670" s="2">
        <v>237792000</v>
      </c>
      <c r="R5670" s="2">
        <v>233494000</v>
      </c>
      <c r="S5670" s="2">
        <v>229362000</v>
      </c>
      <c r="T5670" s="2">
        <v>225363000</v>
      </c>
      <c r="U5670" s="2">
        <v>221455000</v>
      </c>
      <c r="V5670" s="2">
        <v>217688000</v>
      </c>
      <c r="W5670" s="2">
        <v>214008000</v>
      </c>
      <c r="X5670" s="2">
        <v>210354000</v>
      </c>
      <c r="Y5670" s="2">
        <v>206716000</v>
      </c>
      <c r="Z5670" s="2">
        <v>203190000</v>
      </c>
      <c r="AA5670" s="2">
        <v>199714000</v>
      </c>
      <c r="AB5670" s="2">
        <v>196159000</v>
      </c>
      <c r="AC5670" s="2">
        <v>192620000</v>
      </c>
      <c r="AD5670" s="2">
        <v>189223000</v>
      </c>
      <c r="AE5670" s="2">
        <v>185789000</v>
      </c>
      <c r="AF5670" s="2">
        <v>182491000</v>
      </c>
    </row>
    <row r="5671" spans="1:32">
      <c r="A5671" t="s">
        <v>3049</v>
      </c>
      <c r="B5671" t="s">
        <v>19</v>
      </c>
      <c r="C5671" s="2">
        <v>66582800</v>
      </c>
      <c r="D5671" s="2">
        <v>68635700</v>
      </c>
      <c r="E5671" s="2">
        <v>68431900</v>
      </c>
      <c r="F5671" s="2">
        <v>59251700</v>
      </c>
      <c r="G5671" s="2">
        <v>58411200</v>
      </c>
      <c r="H5671" s="2">
        <v>57445900</v>
      </c>
      <c r="I5671" s="2">
        <v>56431300</v>
      </c>
      <c r="J5671" s="2">
        <v>55396400</v>
      </c>
      <c r="K5671" s="2">
        <v>54349600</v>
      </c>
      <c r="L5671" s="2">
        <v>53339300</v>
      </c>
      <c r="M5671" s="2">
        <v>52325600</v>
      </c>
      <c r="N5671" s="2">
        <v>51340700</v>
      </c>
      <c r="O5671" s="2">
        <v>50429800</v>
      </c>
      <c r="P5671" s="2">
        <v>49517900</v>
      </c>
      <c r="Q5671" s="2">
        <v>48612000</v>
      </c>
      <c r="R5671" s="2">
        <v>47733300</v>
      </c>
      <c r="S5671" s="2">
        <v>46888600</v>
      </c>
      <c r="T5671" s="2">
        <v>46071000</v>
      </c>
      <c r="U5671" s="2">
        <v>45272100</v>
      </c>
      <c r="V5671" s="2">
        <v>44502000</v>
      </c>
      <c r="W5671" s="2">
        <v>43749800</v>
      </c>
      <c r="X5671" s="2">
        <v>43002700</v>
      </c>
      <c r="Y5671" s="2">
        <v>42259000</v>
      </c>
      <c r="Z5671" s="2">
        <v>41538200</v>
      </c>
      <c r="AA5671" s="2">
        <v>40827600</v>
      </c>
      <c r="AB5671" s="2">
        <v>40100800</v>
      </c>
      <c r="AC5671" s="2">
        <v>39377500</v>
      </c>
      <c r="AD5671" s="2">
        <v>38683000</v>
      </c>
      <c r="AE5671" s="2">
        <v>37980900</v>
      </c>
      <c r="AF5671" s="2">
        <v>37306800</v>
      </c>
    </row>
    <row r="5672" spans="1:32">
      <c r="A5672" t="s">
        <v>3050</v>
      </c>
      <c r="B5672" t="s">
        <v>19</v>
      </c>
      <c r="C5672" s="2">
        <v>129715000</v>
      </c>
      <c r="D5672" s="2">
        <v>133714000</v>
      </c>
      <c r="E5672" s="2">
        <v>133317000</v>
      </c>
      <c r="F5672" s="2">
        <v>115433000</v>
      </c>
      <c r="G5672" s="2">
        <v>113795000</v>
      </c>
      <c r="H5672" s="2">
        <v>111915000</v>
      </c>
      <c r="I5672" s="2">
        <v>109938000</v>
      </c>
      <c r="J5672" s="2">
        <v>107922000</v>
      </c>
      <c r="K5672" s="2">
        <v>105882000</v>
      </c>
      <c r="L5672" s="2">
        <v>103914000</v>
      </c>
      <c r="M5672" s="2">
        <v>101939000</v>
      </c>
      <c r="N5672" s="2">
        <v>100021000</v>
      </c>
      <c r="O5672" s="2">
        <v>98245900</v>
      </c>
      <c r="P5672" s="2">
        <v>96469600</v>
      </c>
      <c r="Q5672" s="2">
        <v>94704700</v>
      </c>
      <c r="R5672" s="2">
        <v>92992800</v>
      </c>
      <c r="S5672" s="2">
        <v>91347100</v>
      </c>
      <c r="T5672" s="2">
        <v>89754300</v>
      </c>
      <c r="U5672" s="2">
        <v>88197900</v>
      </c>
      <c r="V5672" s="2">
        <v>86697700</v>
      </c>
      <c r="W5672" s="2">
        <v>85232300</v>
      </c>
      <c r="X5672" s="2">
        <v>83776800</v>
      </c>
      <c r="Y5672" s="2">
        <v>82327800</v>
      </c>
      <c r="Z5672" s="2">
        <v>80923600</v>
      </c>
      <c r="AA5672" s="2">
        <v>79539200</v>
      </c>
      <c r="AB5672" s="2">
        <v>78123400</v>
      </c>
      <c r="AC5672" s="2">
        <v>76714200</v>
      </c>
      <c r="AD5672" s="2">
        <v>75361200</v>
      </c>
      <c r="AE5672" s="2">
        <v>73993300</v>
      </c>
      <c r="AF5672" s="2">
        <v>72680100</v>
      </c>
    </row>
    <row r="5673" spans="1:32">
      <c r="A5673" t="s">
        <v>3051</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3052</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3053</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3054</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3055</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3056</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3057</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3058</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3059</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3060</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3061</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3062</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3063</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3064</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3065</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3066</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3067</v>
      </c>
      <c r="B5689" t="s">
        <v>19</v>
      </c>
      <c r="C5689" s="2">
        <v>61532100000</v>
      </c>
      <c r="D5689" s="2">
        <v>71484500000</v>
      </c>
      <c r="E5689" s="2">
        <v>76240700000</v>
      </c>
      <c r="F5689" s="2">
        <v>68077100000</v>
      </c>
      <c r="G5689" s="2">
        <v>64996200000</v>
      </c>
      <c r="H5689" s="2">
        <v>62653700000</v>
      </c>
      <c r="I5689" s="2">
        <v>60722800000</v>
      </c>
      <c r="J5689" s="2">
        <v>59075900000</v>
      </c>
      <c r="K5689" s="2">
        <v>57741300000</v>
      </c>
      <c r="L5689" s="2">
        <v>56527400000</v>
      </c>
      <c r="M5689" s="2">
        <v>55448400000</v>
      </c>
      <c r="N5689" s="2">
        <v>54376500000</v>
      </c>
      <c r="O5689" s="2">
        <v>53425300000</v>
      </c>
      <c r="P5689" s="2">
        <v>52417200000</v>
      </c>
      <c r="Q5689" s="2">
        <v>51416300000</v>
      </c>
      <c r="R5689" s="2">
        <v>50415400000</v>
      </c>
      <c r="S5689" s="2">
        <v>49471300000</v>
      </c>
      <c r="T5689" s="2">
        <v>48576800000</v>
      </c>
      <c r="U5689" s="2">
        <v>47710800000</v>
      </c>
      <c r="V5689" s="2">
        <v>46873100000</v>
      </c>
      <c r="W5689" s="2">
        <v>46127700000</v>
      </c>
      <c r="X5689" s="2">
        <v>45389500000</v>
      </c>
      <c r="Y5689" s="2">
        <v>44722200000</v>
      </c>
      <c r="Z5689" s="2">
        <v>44054900000</v>
      </c>
      <c r="AA5689" s="2">
        <v>43458600000</v>
      </c>
      <c r="AB5689" s="2">
        <v>42975900000</v>
      </c>
      <c r="AC5689" s="2">
        <v>42471900000</v>
      </c>
      <c r="AD5689" s="2">
        <v>41939500000</v>
      </c>
      <c r="AE5689" s="2">
        <v>41414200000</v>
      </c>
      <c r="AF5689" s="2">
        <v>40874700000</v>
      </c>
    </row>
    <row r="5690" spans="1:32">
      <c r="A5690" t="s">
        <v>3068</v>
      </c>
      <c r="B5690" t="s">
        <v>19</v>
      </c>
      <c r="C5690" s="2">
        <v>425189000000</v>
      </c>
      <c r="D5690" s="2">
        <v>493960000000</v>
      </c>
      <c r="E5690" s="2">
        <v>526826000000</v>
      </c>
      <c r="F5690" s="2">
        <v>470415000000</v>
      </c>
      <c r="G5690" s="2">
        <v>449126000000</v>
      </c>
      <c r="H5690" s="2">
        <v>432939000000</v>
      </c>
      <c r="I5690" s="2">
        <v>419597000000</v>
      </c>
      <c r="J5690" s="2">
        <v>408216000000</v>
      </c>
      <c r="K5690" s="2">
        <v>398994000000</v>
      </c>
      <c r="L5690" s="2">
        <v>390606000000</v>
      </c>
      <c r="M5690" s="2">
        <v>383150000000</v>
      </c>
      <c r="N5690" s="2">
        <v>375743000000</v>
      </c>
      <c r="O5690" s="2">
        <v>369170000000</v>
      </c>
      <c r="P5690" s="2">
        <v>362205000000</v>
      </c>
      <c r="Q5690" s="2">
        <v>355288000000</v>
      </c>
      <c r="R5690" s="2">
        <v>348372000000</v>
      </c>
      <c r="S5690" s="2">
        <v>341848000000</v>
      </c>
      <c r="T5690" s="2">
        <v>335667000000</v>
      </c>
      <c r="U5690" s="2">
        <v>329683000000</v>
      </c>
      <c r="V5690" s="2">
        <v>323895000000</v>
      </c>
      <c r="W5690" s="2">
        <v>318744000000</v>
      </c>
      <c r="X5690" s="2">
        <v>313643000000</v>
      </c>
      <c r="Y5690" s="2">
        <v>309032000000</v>
      </c>
      <c r="Z5690" s="2">
        <v>304421000000</v>
      </c>
      <c r="AA5690" s="2">
        <v>300300000000</v>
      </c>
      <c r="AB5690" s="2">
        <v>296965000000</v>
      </c>
      <c r="AC5690" s="2">
        <v>293482000000</v>
      </c>
      <c r="AD5690" s="2">
        <v>289803000000</v>
      </c>
      <c r="AE5690" s="2">
        <v>286173000000</v>
      </c>
      <c r="AF5690" s="2">
        <v>282445000000</v>
      </c>
    </row>
    <row r="5691" spans="1:32">
      <c r="A5691" t="s">
        <v>3069</v>
      </c>
      <c r="B5691" t="s">
        <v>19</v>
      </c>
      <c r="C5691" s="2">
        <v>8005330000</v>
      </c>
      <c r="D5691" s="2">
        <v>9300150000</v>
      </c>
      <c r="E5691" s="2">
        <v>9918930000</v>
      </c>
      <c r="F5691" s="2">
        <v>8856840000</v>
      </c>
      <c r="G5691" s="2">
        <v>8456020000</v>
      </c>
      <c r="H5691" s="2">
        <v>8151250000</v>
      </c>
      <c r="I5691" s="2">
        <v>7900050000</v>
      </c>
      <c r="J5691" s="2">
        <v>7685780000</v>
      </c>
      <c r="K5691" s="2">
        <v>7512160000</v>
      </c>
      <c r="L5691" s="2">
        <v>7354230000</v>
      </c>
      <c r="M5691" s="2">
        <v>7213850000</v>
      </c>
      <c r="N5691" s="2">
        <v>7074390000</v>
      </c>
      <c r="O5691" s="2">
        <v>6950640000</v>
      </c>
      <c r="P5691" s="2">
        <v>6819490000</v>
      </c>
      <c r="Q5691" s="2">
        <v>6689270000</v>
      </c>
      <c r="R5691" s="2">
        <v>6559050000</v>
      </c>
      <c r="S5691" s="2">
        <v>6436220000</v>
      </c>
      <c r="T5691" s="2">
        <v>6319850000</v>
      </c>
      <c r="U5691" s="2">
        <v>6207180000</v>
      </c>
      <c r="V5691" s="2">
        <v>6098200000</v>
      </c>
      <c r="W5691" s="2">
        <v>6001230000</v>
      </c>
      <c r="X5691" s="2">
        <v>5905180000</v>
      </c>
      <c r="Y5691" s="2">
        <v>5818360000</v>
      </c>
      <c r="Z5691" s="2">
        <v>5731550000</v>
      </c>
      <c r="AA5691" s="2">
        <v>5653970000</v>
      </c>
      <c r="AB5691" s="2">
        <v>5591170000</v>
      </c>
      <c r="AC5691" s="2">
        <v>5525600000</v>
      </c>
      <c r="AD5691" s="2">
        <v>5456330000</v>
      </c>
      <c r="AE5691" s="2">
        <v>5387990000</v>
      </c>
      <c r="AF5691" s="2">
        <v>5317800000</v>
      </c>
    </row>
    <row r="5692" spans="1:32">
      <c r="A5692" t="s">
        <v>3070</v>
      </c>
      <c r="B5692" t="s">
        <v>19</v>
      </c>
      <c r="C5692" s="2">
        <v>67741300000</v>
      </c>
      <c r="D5692" s="2">
        <v>78698100000</v>
      </c>
      <c r="E5692" s="2">
        <v>83934200000</v>
      </c>
      <c r="F5692" s="2">
        <v>74946800000</v>
      </c>
      <c r="G5692" s="2">
        <v>71555100000</v>
      </c>
      <c r="H5692" s="2">
        <v>68976100000</v>
      </c>
      <c r="I5692" s="2">
        <v>66850400000</v>
      </c>
      <c r="J5692" s="2">
        <v>65037300000</v>
      </c>
      <c r="K5692" s="2">
        <v>63568000000</v>
      </c>
      <c r="L5692" s="2">
        <v>62231600000</v>
      </c>
      <c r="M5692" s="2">
        <v>61043700000</v>
      </c>
      <c r="N5692" s="2">
        <v>59863700000</v>
      </c>
      <c r="O5692" s="2">
        <v>58816400000</v>
      </c>
      <c r="P5692" s="2">
        <v>57706700000</v>
      </c>
      <c r="Q5692" s="2">
        <v>56604800000</v>
      </c>
      <c r="R5692" s="2">
        <v>55502800000</v>
      </c>
      <c r="S5692" s="2">
        <v>54463400000</v>
      </c>
      <c r="T5692" s="2">
        <v>53478700000</v>
      </c>
      <c r="U5692" s="2">
        <v>52525300000</v>
      </c>
      <c r="V5692" s="2">
        <v>51603100000</v>
      </c>
      <c r="W5692" s="2">
        <v>50782500000</v>
      </c>
      <c r="X5692" s="2">
        <v>49969700000</v>
      </c>
      <c r="Y5692" s="2">
        <v>49235100000</v>
      </c>
      <c r="Z5692" s="2">
        <v>48500500000</v>
      </c>
      <c r="AA5692" s="2">
        <v>47844000000</v>
      </c>
      <c r="AB5692" s="2">
        <v>47312600000</v>
      </c>
      <c r="AC5692" s="2">
        <v>46757700000</v>
      </c>
      <c r="AD5692" s="2">
        <v>46171600000</v>
      </c>
      <c r="AE5692" s="2">
        <v>45593300000</v>
      </c>
      <c r="AF5692" s="2">
        <v>44999300000</v>
      </c>
    </row>
    <row r="5693" spans="1:32">
      <c r="A5693" t="s">
        <v>3071</v>
      </c>
      <c r="B5693" t="s">
        <v>19</v>
      </c>
      <c r="C5693" s="2">
        <v>66886800000</v>
      </c>
      <c r="D5693" s="2">
        <v>77705400000</v>
      </c>
      <c r="E5693" s="2">
        <v>82875400000</v>
      </c>
      <c r="F5693" s="2">
        <v>74001400000</v>
      </c>
      <c r="G5693" s="2">
        <v>70652500000</v>
      </c>
      <c r="H5693" s="2">
        <v>68106000000</v>
      </c>
      <c r="I5693" s="2">
        <v>66007100000</v>
      </c>
      <c r="J5693" s="2">
        <v>64216900000</v>
      </c>
      <c r="K5693" s="2">
        <v>62766200000</v>
      </c>
      <c r="L5693" s="2">
        <v>61446600000</v>
      </c>
      <c r="M5693" s="2">
        <v>60273700000</v>
      </c>
      <c r="N5693" s="2">
        <v>59108500000</v>
      </c>
      <c r="O5693" s="2">
        <v>58074500000</v>
      </c>
      <c r="P5693" s="2">
        <v>56978800000</v>
      </c>
      <c r="Q5693" s="2">
        <v>55890800000</v>
      </c>
      <c r="R5693" s="2">
        <v>54802700000</v>
      </c>
      <c r="S5693" s="2">
        <v>53776400000</v>
      </c>
      <c r="T5693" s="2">
        <v>52804100000</v>
      </c>
      <c r="U5693" s="2">
        <v>51862700000</v>
      </c>
      <c r="V5693" s="2">
        <v>50952200000</v>
      </c>
      <c r="W5693" s="2">
        <v>50141900000</v>
      </c>
      <c r="X5693" s="2">
        <v>49339400000</v>
      </c>
      <c r="Y5693" s="2">
        <v>48614100000</v>
      </c>
      <c r="Z5693" s="2">
        <v>47888700000</v>
      </c>
      <c r="AA5693" s="2">
        <v>47240500000</v>
      </c>
      <c r="AB5693" s="2">
        <v>46715800000</v>
      </c>
      <c r="AC5693" s="2">
        <v>46167900000</v>
      </c>
      <c r="AD5693" s="2">
        <v>45589200000</v>
      </c>
      <c r="AE5693" s="2">
        <v>45018200000</v>
      </c>
      <c r="AF5693" s="2">
        <v>44431700000</v>
      </c>
    </row>
    <row r="5694" spans="1:32">
      <c r="A5694" t="s">
        <v>3072</v>
      </c>
      <c r="B5694" t="s">
        <v>19</v>
      </c>
      <c r="C5694" s="2">
        <v>1809710000</v>
      </c>
      <c r="D5694" s="2">
        <v>2102410000</v>
      </c>
      <c r="E5694" s="2">
        <v>2242300000</v>
      </c>
      <c r="F5694" s="2">
        <v>2002200000</v>
      </c>
      <c r="G5694" s="2">
        <v>1911590000</v>
      </c>
      <c r="H5694" s="2">
        <v>1842690000</v>
      </c>
      <c r="I5694" s="2">
        <v>1785900000</v>
      </c>
      <c r="J5694" s="2">
        <v>1737470000</v>
      </c>
      <c r="K5694" s="2">
        <v>1698220000</v>
      </c>
      <c r="L5694" s="2">
        <v>1662520000</v>
      </c>
      <c r="M5694" s="2">
        <v>1630780000</v>
      </c>
      <c r="N5694" s="2">
        <v>1599250000</v>
      </c>
      <c r="O5694" s="2">
        <v>1571280000</v>
      </c>
      <c r="P5694" s="2">
        <v>1541630000</v>
      </c>
      <c r="Q5694" s="2">
        <v>1512190000</v>
      </c>
      <c r="R5694" s="2">
        <v>1482760000</v>
      </c>
      <c r="S5694" s="2">
        <v>1454990000</v>
      </c>
      <c r="T5694" s="2">
        <v>1428680000</v>
      </c>
      <c r="U5694" s="2">
        <v>1403210000</v>
      </c>
      <c r="V5694" s="2">
        <v>1378570000</v>
      </c>
      <c r="W5694" s="2">
        <v>1356650000</v>
      </c>
      <c r="X5694" s="2">
        <v>1334940000</v>
      </c>
      <c r="Y5694" s="2">
        <v>1315310000</v>
      </c>
      <c r="Z5694" s="2">
        <v>1295690000</v>
      </c>
      <c r="AA5694" s="2">
        <v>1278150000</v>
      </c>
      <c r="AB5694" s="2">
        <v>1263950000</v>
      </c>
      <c r="AC5694" s="2">
        <v>1249130000</v>
      </c>
      <c r="AD5694" s="2">
        <v>1233470000</v>
      </c>
      <c r="AE5694" s="2">
        <v>1218020000</v>
      </c>
      <c r="AF5694" s="2">
        <v>1202160000</v>
      </c>
    </row>
    <row r="5695" spans="1:32">
      <c r="A5695" t="s">
        <v>3073</v>
      </c>
      <c r="B5695" t="s">
        <v>19</v>
      </c>
      <c r="C5695" s="2">
        <v>3671590000</v>
      </c>
      <c r="D5695" s="2">
        <v>4265450000</v>
      </c>
      <c r="E5695" s="2">
        <v>4549250000</v>
      </c>
      <c r="F5695" s="2">
        <v>4062130000</v>
      </c>
      <c r="G5695" s="2">
        <v>3878300000</v>
      </c>
      <c r="H5695" s="2">
        <v>3738520000</v>
      </c>
      <c r="I5695" s="2">
        <v>3623300000</v>
      </c>
      <c r="J5695" s="2">
        <v>3525030000</v>
      </c>
      <c r="K5695" s="2">
        <v>3445400000</v>
      </c>
      <c r="L5695" s="2">
        <v>3372970000</v>
      </c>
      <c r="M5695" s="2">
        <v>3308580000</v>
      </c>
      <c r="N5695" s="2">
        <v>3244620000</v>
      </c>
      <c r="O5695" s="2">
        <v>3187860000</v>
      </c>
      <c r="P5695" s="2">
        <v>3127710000</v>
      </c>
      <c r="Q5695" s="2">
        <v>3067990000</v>
      </c>
      <c r="R5695" s="2">
        <v>3008270000</v>
      </c>
      <c r="S5695" s="2">
        <v>2951930000</v>
      </c>
      <c r="T5695" s="2">
        <v>2898560000</v>
      </c>
      <c r="U5695" s="2">
        <v>2846880000</v>
      </c>
      <c r="V5695" s="2">
        <v>2796900000</v>
      </c>
      <c r="W5695" s="2">
        <v>2752420000</v>
      </c>
      <c r="X5695" s="2">
        <v>2708370000</v>
      </c>
      <c r="Y5695" s="2">
        <v>2668550000</v>
      </c>
      <c r="Z5695" s="2">
        <v>2628740000</v>
      </c>
      <c r="AA5695" s="2">
        <v>2593160000</v>
      </c>
      <c r="AB5695" s="2">
        <v>2564350000</v>
      </c>
      <c r="AC5695" s="2">
        <v>2534280000</v>
      </c>
      <c r="AD5695" s="2">
        <v>2502510000</v>
      </c>
      <c r="AE5695" s="2">
        <v>2471170000</v>
      </c>
      <c r="AF5695" s="2">
        <v>2438970000</v>
      </c>
    </row>
    <row r="5696" spans="1:32">
      <c r="A5696" t="s">
        <v>3074</v>
      </c>
      <c r="B5696" t="s">
        <v>19</v>
      </c>
      <c r="C5696" s="2">
        <v>34938300000</v>
      </c>
      <c r="D5696" s="2">
        <v>40589400000</v>
      </c>
      <c r="E5696" s="2">
        <v>43289900000</v>
      </c>
      <c r="F5696" s="2">
        <v>38654600000</v>
      </c>
      <c r="G5696" s="2">
        <v>36905300000</v>
      </c>
      <c r="H5696" s="2">
        <v>35575100000</v>
      </c>
      <c r="I5696" s="2">
        <v>34478800000</v>
      </c>
      <c r="J5696" s="2">
        <v>33543700000</v>
      </c>
      <c r="K5696" s="2">
        <v>32785900000</v>
      </c>
      <c r="L5696" s="2">
        <v>32096600000</v>
      </c>
      <c r="M5696" s="2">
        <v>31484000000</v>
      </c>
      <c r="N5696" s="2">
        <v>30875300000</v>
      </c>
      <c r="O5696" s="2">
        <v>30335200000</v>
      </c>
      <c r="P5696" s="2">
        <v>29762800000</v>
      </c>
      <c r="Q5696" s="2">
        <v>29194500000</v>
      </c>
      <c r="R5696" s="2">
        <v>28626200000</v>
      </c>
      <c r="S5696" s="2">
        <v>28090100000</v>
      </c>
      <c r="T5696" s="2">
        <v>27582200000</v>
      </c>
      <c r="U5696" s="2">
        <v>27090500000</v>
      </c>
      <c r="V5696" s="2">
        <v>26614800000</v>
      </c>
      <c r="W5696" s="2">
        <v>26191600000</v>
      </c>
      <c r="X5696" s="2">
        <v>25772400000</v>
      </c>
      <c r="Y5696" s="2">
        <v>25393500000</v>
      </c>
      <c r="Z5696" s="2">
        <v>25014600000</v>
      </c>
      <c r="AA5696" s="2">
        <v>24676100000</v>
      </c>
      <c r="AB5696" s="2">
        <v>24402000000</v>
      </c>
      <c r="AC5696" s="2">
        <v>24115800000</v>
      </c>
      <c r="AD5696" s="2">
        <v>23813500000</v>
      </c>
      <c r="AE5696" s="2">
        <v>23515200000</v>
      </c>
      <c r="AF5696" s="2">
        <v>23208900000</v>
      </c>
    </row>
    <row r="5697" spans="1:32">
      <c r="A5697" t="s">
        <v>3075</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3076</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3077</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3078</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c r="A5701" t="s">
        <v>3079</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c r="A5702" t="s">
        <v>3080</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c r="A5703" t="s">
        <v>3081</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c r="A5704" t="s">
        <v>3082</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c r="A5705" t="s">
        <v>3083</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c r="A5706" t="s">
        <v>3084</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row>
    <row r="5707" spans="1:32">
      <c r="A5707" t="s">
        <v>3085</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c r="A5708" t="s">
        <v>3086</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c r="A5709" t="s">
        <v>3087</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c r="A5710" t="s">
        <v>3088</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c r="A5711" t="s">
        <v>3089</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3090</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c r="A5713" t="s">
        <v>3091</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c r="A5714" t="s">
        <v>3092</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row>
    <row r="5715" spans="1:32">
      <c r="A5715" t="s">
        <v>3093</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row>
    <row r="5716" spans="1:32">
      <c r="A5716" t="s">
        <v>3094</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row>
    <row r="5717" spans="1:32">
      <c r="A5717" t="s">
        <v>3095</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c r="A5718" t="s">
        <v>3096</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c r="A5719" t="s">
        <v>3097</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c r="A5720" t="s">
        <v>3098</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c r="A5721" t="s">
        <v>3099</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c r="A5722" t="s">
        <v>3100</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c r="A5723" t="s">
        <v>3101</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3102</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3103</v>
      </c>
      <c r="B5725" t="s">
        <v>19</v>
      </c>
      <c r="C5725" s="2">
        <v>2163210000</v>
      </c>
      <c r="D5725" s="2">
        <v>2219540000</v>
      </c>
      <c r="E5725" s="2">
        <v>2152330000</v>
      </c>
      <c r="F5725" s="2">
        <v>2009920000</v>
      </c>
      <c r="G5725" s="2">
        <v>1993720000</v>
      </c>
      <c r="H5725" s="2">
        <v>1985260000</v>
      </c>
      <c r="I5725" s="2">
        <v>1979940000</v>
      </c>
      <c r="J5725" s="2">
        <v>1974130000</v>
      </c>
      <c r="K5725" s="2">
        <v>1966880000</v>
      </c>
      <c r="L5725" s="2">
        <v>1958180000</v>
      </c>
      <c r="M5725" s="2">
        <v>1947300000</v>
      </c>
      <c r="N5725" s="2">
        <v>1935210000</v>
      </c>
      <c r="O5725" s="2">
        <v>1923840000</v>
      </c>
      <c r="P5725" s="2">
        <v>1911750000</v>
      </c>
      <c r="Q5725" s="2">
        <v>1901120000</v>
      </c>
      <c r="R5725" s="2">
        <v>1892410000</v>
      </c>
      <c r="S5725" s="2">
        <v>1884920000</v>
      </c>
      <c r="T5725" s="2">
        <v>1877660000</v>
      </c>
      <c r="U5725" s="2">
        <v>1871620000</v>
      </c>
      <c r="V5725" s="2">
        <v>1866300000</v>
      </c>
      <c r="W5725" s="2">
        <v>1861950000</v>
      </c>
      <c r="X5725" s="2">
        <v>1857930000</v>
      </c>
      <c r="Y5725" s="2">
        <v>1854790000</v>
      </c>
      <c r="Z5725" s="2">
        <v>1852660000</v>
      </c>
      <c r="AA5725" s="2">
        <v>1850970000</v>
      </c>
      <c r="AB5725" s="2">
        <v>1849380000</v>
      </c>
      <c r="AC5725" s="2">
        <v>1847970000</v>
      </c>
      <c r="AD5725" s="2">
        <v>1847490000</v>
      </c>
      <c r="AE5725" s="2">
        <v>1847130000</v>
      </c>
      <c r="AF5725" s="2">
        <v>1847370000</v>
      </c>
    </row>
    <row r="5726" spans="1:32">
      <c r="A5726" t="s">
        <v>3104</v>
      </c>
      <c r="B5726" t="s">
        <v>19</v>
      </c>
      <c r="C5726" s="2">
        <v>1908750000</v>
      </c>
      <c r="D5726" s="2">
        <v>1958460000</v>
      </c>
      <c r="E5726" s="2">
        <v>1899150000</v>
      </c>
      <c r="F5726" s="2">
        <v>1773500000</v>
      </c>
      <c r="G5726" s="2">
        <v>1759200000</v>
      </c>
      <c r="H5726" s="2">
        <v>1751730000</v>
      </c>
      <c r="I5726" s="2">
        <v>1747040000</v>
      </c>
      <c r="J5726" s="2">
        <v>1741920000</v>
      </c>
      <c r="K5726" s="2">
        <v>1735520000</v>
      </c>
      <c r="L5726" s="2">
        <v>1727840000</v>
      </c>
      <c r="M5726" s="2">
        <v>1718240000</v>
      </c>
      <c r="N5726" s="2">
        <v>1707570000</v>
      </c>
      <c r="O5726" s="2">
        <v>1697550000</v>
      </c>
      <c r="P5726" s="2">
        <v>1686880000</v>
      </c>
      <c r="Q5726" s="2">
        <v>1677490000</v>
      </c>
      <c r="R5726" s="2">
        <v>1669810000</v>
      </c>
      <c r="S5726" s="2">
        <v>1663200000</v>
      </c>
      <c r="T5726" s="2">
        <v>1656800000</v>
      </c>
      <c r="U5726" s="2">
        <v>1651460000</v>
      </c>
      <c r="V5726" s="2">
        <v>1646770000</v>
      </c>
      <c r="W5726" s="2">
        <v>1642930000</v>
      </c>
      <c r="X5726" s="2">
        <v>1639390000</v>
      </c>
      <c r="Y5726" s="2">
        <v>1636620000</v>
      </c>
      <c r="Z5726" s="2">
        <v>1634740000</v>
      </c>
      <c r="AA5726" s="2">
        <v>1633250000</v>
      </c>
      <c r="AB5726" s="2">
        <v>1631840000</v>
      </c>
      <c r="AC5726" s="2">
        <v>1630600000</v>
      </c>
      <c r="AD5726" s="2">
        <v>1630170000</v>
      </c>
      <c r="AE5726" s="2">
        <v>1629850000</v>
      </c>
      <c r="AF5726" s="2">
        <v>1630070000</v>
      </c>
    </row>
    <row r="5727" spans="1:32">
      <c r="A5727" t="s">
        <v>3105</v>
      </c>
      <c r="B5727" t="s">
        <v>19</v>
      </c>
      <c r="C5727" s="2">
        <v>4510180000</v>
      </c>
      <c r="D5727" s="2">
        <v>4627640000</v>
      </c>
      <c r="E5727" s="2">
        <v>4487500000</v>
      </c>
      <c r="F5727" s="2">
        <v>4190580000</v>
      </c>
      <c r="G5727" s="2">
        <v>4156810000</v>
      </c>
      <c r="H5727" s="2">
        <v>4139170000</v>
      </c>
      <c r="I5727" s="2">
        <v>4128070000</v>
      </c>
      <c r="J5727" s="2">
        <v>4115980000</v>
      </c>
      <c r="K5727" s="2">
        <v>4100850000</v>
      </c>
      <c r="L5727" s="2">
        <v>4082710000</v>
      </c>
      <c r="M5727" s="2">
        <v>4060020000</v>
      </c>
      <c r="N5727" s="2">
        <v>4034820000</v>
      </c>
      <c r="O5727" s="2">
        <v>4011120000</v>
      </c>
      <c r="P5727" s="2">
        <v>3985920000</v>
      </c>
      <c r="Q5727" s="2">
        <v>3963740000</v>
      </c>
      <c r="R5727" s="2">
        <v>3945590000</v>
      </c>
      <c r="S5727" s="2">
        <v>3929960000</v>
      </c>
      <c r="T5727" s="2">
        <v>3914840000</v>
      </c>
      <c r="U5727" s="2">
        <v>3902240000</v>
      </c>
      <c r="V5727" s="2">
        <v>3891150000</v>
      </c>
      <c r="W5727" s="2">
        <v>3882070000</v>
      </c>
      <c r="X5727" s="2">
        <v>3873710000</v>
      </c>
      <c r="Y5727" s="2">
        <v>3867150000</v>
      </c>
      <c r="Z5727" s="2">
        <v>3862720000</v>
      </c>
      <c r="AA5727" s="2">
        <v>3859190000</v>
      </c>
      <c r="AB5727" s="2">
        <v>3855860000</v>
      </c>
      <c r="AC5727" s="2">
        <v>3852940000</v>
      </c>
      <c r="AD5727" s="2">
        <v>3851930000</v>
      </c>
      <c r="AE5727" s="2">
        <v>3851170000</v>
      </c>
      <c r="AF5727" s="2">
        <v>3851680000</v>
      </c>
    </row>
    <row r="5728" spans="1:32">
      <c r="A5728" t="s">
        <v>3106</v>
      </c>
      <c r="B5728" t="s">
        <v>19</v>
      </c>
      <c r="C5728" s="2">
        <v>61287000</v>
      </c>
      <c r="D5728" s="2">
        <v>62883000</v>
      </c>
      <c r="E5728" s="2">
        <v>60978700</v>
      </c>
      <c r="F5728" s="2">
        <v>56944000</v>
      </c>
      <c r="G5728" s="2">
        <v>56485100</v>
      </c>
      <c r="H5728" s="2">
        <v>56245400</v>
      </c>
      <c r="I5728" s="2">
        <v>56094600</v>
      </c>
      <c r="J5728" s="2">
        <v>55930200</v>
      </c>
      <c r="K5728" s="2">
        <v>55724800</v>
      </c>
      <c r="L5728" s="2">
        <v>55478200</v>
      </c>
      <c r="M5728" s="2">
        <v>55169900</v>
      </c>
      <c r="N5728" s="2">
        <v>54827400</v>
      </c>
      <c r="O5728" s="2">
        <v>54505400</v>
      </c>
      <c r="P5728" s="2">
        <v>54163000</v>
      </c>
      <c r="Q5728" s="2">
        <v>53861600</v>
      </c>
      <c r="R5728" s="2">
        <v>53615000</v>
      </c>
      <c r="S5728" s="2">
        <v>53402600</v>
      </c>
      <c r="T5728" s="2">
        <v>53197100</v>
      </c>
      <c r="U5728" s="2">
        <v>53025800</v>
      </c>
      <c r="V5728" s="2">
        <v>52875200</v>
      </c>
      <c r="W5728" s="2">
        <v>52751800</v>
      </c>
      <c r="X5728" s="2">
        <v>52638100</v>
      </c>
      <c r="Y5728" s="2">
        <v>52549100</v>
      </c>
      <c r="Z5728" s="2">
        <v>52488800</v>
      </c>
      <c r="AA5728" s="2">
        <v>52440900</v>
      </c>
      <c r="AB5728" s="2">
        <v>52395600</v>
      </c>
      <c r="AC5728" s="2">
        <v>52355900</v>
      </c>
      <c r="AD5728" s="2">
        <v>52342200</v>
      </c>
      <c r="AE5728" s="2">
        <v>52331900</v>
      </c>
      <c r="AF5728" s="2">
        <v>52338800</v>
      </c>
    </row>
    <row r="5729" spans="1:32">
      <c r="A5729" t="s">
        <v>3107</v>
      </c>
      <c r="B5729" t="s">
        <v>19</v>
      </c>
      <c r="C5729" s="2">
        <v>58602800</v>
      </c>
      <c r="D5729" s="2">
        <v>60129000</v>
      </c>
      <c r="E5729" s="2">
        <v>58308100</v>
      </c>
      <c r="F5729" s="2">
        <v>54450200</v>
      </c>
      <c r="G5729" s="2">
        <v>54011300</v>
      </c>
      <c r="H5729" s="2">
        <v>53782000</v>
      </c>
      <c r="I5729" s="2">
        <v>53638000</v>
      </c>
      <c r="J5729" s="2">
        <v>53480800</v>
      </c>
      <c r="K5729" s="2">
        <v>53284200</v>
      </c>
      <c r="L5729" s="2">
        <v>53048400</v>
      </c>
      <c r="M5729" s="2">
        <v>52753700</v>
      </c>
      <c r="N5729" s="2">
        <v>52426200</v>
      </c>
      <c r="O5729" s="2">
        <v>52118400</v>
      </c>
      <c r="P5729" s="2">
        <v>51790800</v>
      </c>
      <c r="Q5729" s="2">
        <v>51502600</v>
      </c>
      <c r="R5729" s="2">
        <v>51266800</v>
      </c>
      <c r="S5729" s="2">
        <v>51063800</v>
      </c>
      <c r="T5729" s="2">
        <v>50867300</v>
      </c>
      <c r="U5729" s="2">
        <v>50703600</v>
      </c>
      <c r="V5729" s="2">
        <v>50559400</v>
      </c>
      <c r="W5729" s="2">
        <v>50441600</v>
      </c>
      <c r="X5729" s="2">
        <v>50332800</v>
      </c>
      <c r="Y5729" s="2">
        <v>50247700</v>
      </c>
      <c r="Z5729" s="2">
        <v>50190000</v>
      </c>
      <c r="AA5729" s="2">
        <v>50144200</v>
      </c>
      <c r="AB5729" s="2">
        <v>50101000</v>
      </c>
      <c r="AC5729" s="2">
        <v>50063000</v>
      </c>
      <c r="AD5729" s="2">
        <v>50049900</v>
      </c>
      <c r="AE5729" s="2">
        <v>50040000</v>
      </c>
      <c r="AF5729" s="2">
        <v>50046600</v>
      </c>
    </row>
    <row r="5730" spans="1:32">
      <c r="A5730" t="s">
        <v>3108</v>
      </c>
      <c r="B5730" t="s">
        <v>19</v>
      </c>
      <c r="C5730" s="2">
        <v>90633100</v>
      </c>
      <c r="D5730" s="2">
        <v>92993400</v>
      </c>
      <c r="E5730" s="2">
        <v>90177300</v>
      </c>
      <c r="F5730" s="2">
        <v>84210700</v>
      </c>
      <c r="G5730" s="2">
        <v>83532000</v>
      </c>
      <c r="H5730" s="2">
        <v>83177400</v>
      </c>
      <c r="I5730" s="2">
        <v>82954600</v>
      </c>
      <c r="J5730" s="2">
        <v>82711400</v>
      </c>
      <c r="K5730" s="2">
        <v>82407600</v>
      </c>
      <c r="L5730" s="2">
        <v>82042900</v>
      </c>
      <c r="M5730" s="2">
        <v>81587000</v>
      </c>
      <c r="N5730" s="2">
        <v>81080500</v>
      </c>
      <c r="O5730" s="2">
        <v>80604400</v>
      </c>
      <c r="P5730" s="2">
        <v>80097900</v>
      </c>
      <c r="Q5730" s="2">
        <v>79652200</v>
      </c>
      <c r="R5730" s="2">
        <v>79287500</v>
      </c>
      <c r="S5730" s="2">
        <v>78973500</v>
      </c>
      <c r="T5730" s="2">
        <v>78669600</v>
      </c>
      <c r="U5730" s="2">
        <v>78416300</v>
      </c>
      <c r="V5730" s="2">
        <v>78193500</v>
      </c>
      <c r="W5730" s="2">
        <v>78011100</v>
      </c>
      <c r="X5730" s="2">
        <v>77843000</v>
      </c>
      <c r="Y5730" s="2">
        <v>77711300</v>
      </c>
      <c r="Z5730" s="2">
        <v>77622100</v>
      </c>
      <c r="AA5730" s="2">
        <v>77551200</v>
      </c>
      <c r="AB5730" s="2">
        <v>77484400</v>
      </c>
      <c r="AC5730" s="2">
        <v>77425600</v>
      </c>
      <c r="AD5730" s="2">
        <v>77405400</v>
      </c>
      <c r="AE5730" s="2">
        <v>77390200</v>
      </c>
      <c r="AF5730" s="2">
        <v>77400300</v>
      </c>
    </row>
    <row r="5731" spans="1:32">
      <c r="A5731" t="s">
        <v>3109</v>
      </c>
      <c r="B5731" t="s">
        <v>19</v>
      </c>
      <c r="C5731" s="2">
        <v>3131450</v>
      </c>
      <c r="D5731" s="2">
        <v>3213000</v>
      </c>
      <c r="E5731" s="2">
        <v>3115700</v>
      </c>
      <c r="F5731" s="2">
        <v>2909550</v>
      </c>
      <c r="G5731" s="2">
        <v>2886100</v>
      </c>
      <c r="H5731" s="2">
        <v>2873850</v>
      </c>
      <c r="I5731" s="2">
        <v>2866150</v>
      </c>
      <c r="J5731" s="2">
        <v>2857750</v>
      </c>
      <c r="K5731" s="2">
        <v>2847250</v>
      </c>
      <c r="L5731" s="2">
        <v>2834650</v>
      </c>
      <c r="M5731" s="2">
        <v>2818900</v>
      </c>
      <c r="N5731" s="2">
        <v>2801400</v>
      </c>
      <c r="O5731" s="2">
        <v>2784950</v>
      </c>
      <c r="P5731" s="2">
        <v>2767450</v>
      </c>
      <c r="Q5731" s="2">
        <v>2752050</v>
      </c>
      <c r="R5731" s="2">
        <v>2739450</v>
      </c>
      <c r="S5731" s="2">
        <v>2728600</v>
      </c>
      <c r="T5731" s="2">
        <v>2718100</v>
      </c>
      <c r="U5731" s="2">
        <v>2709350</v>
      </c>
      <c r="V5731" s="2">
        <v>2701650</v>
      </c>
      <c r="W5731" s="2">
        <v>2695350</v>
      </c>
      <c r="X5731" s="2">
        <v>2689540</v>
      </c>
      <c r="Y5731" s="2">
        <v>2684990</v>
      </c>
      <c r="Z5731" s="2">
        <v>2681910</v>
      </c>
      <c r="AA5731" s="2">
        <v>2679460</v>
      </c>
      <c r="AB5731" s="2">
        <v>2677150</v>
      </c>
      <c r="AC5731" s="2">
        <v>2675120</v>
      </c>
      <c r="AD5731" s="2">
        <v>2674420</v>
      </c>
      <c r="AE5731" s="2">
        <v>2673900</v>
      </c>
      <c r="AF5731" s="2">
        <v>2674240</v>
      </c>
    </row>
    <row r="5732" spans="1:32">
      <c r="A5732" t="s">
        <v>3110</v>
      </c>
      <c r="B5732" t="s">
        <v>19</v>
      </c>
      <c r="C5732" s="2">
        <v>26125200</v>
      </c>
      <c r="D5732" s="2">
        <v>26805600</v>
      </c>
      <c r="E5732" s="2">
        <v>25993800</v>
      </c>
      <c r="F5732" s="2">
        <v>24274000</v>
      </c>
      <c r="G5732" s="2">
        <v>24078300</v>
      </c>
      <c r="H5732" s="2">
        <v>23976100</v>
      </c>
      <c r="I5732" s="2">
        <v>23911900</v>
      </c>
      <c r="J5732" s="2">
        <v>23841800</v>
      </c>
      <c r="K5732" s="2">
        <v>23754200</v>
      </c>
      <c r="L5732" s="2">
        <v>23649100</v>
      </c>
      <c r="M5732" s="2">
        <v>23517700</v>
      </c>
      <c r="N5732" s="2">
        <v>23371700</v>
      </c>
      <c r="O5732" s="2">
        <v>23234400</v>
      </c>
      <c r="P5732" s="2">
        <v>23088400</v>
      </c>
      <c r="Q5732" s="2">
        <v>22960000</v>
      </c>
      <c r="R5732" s="2">
        <v>22854800</v>
      </c>
      <c r="S5732" s="2">
        <v>22764300</v>
      </c>
      <c r="T5732" s="2">
        <v>22676700</v>
      </c>
      <c r="U5732" s="2">
        <v>22603700</v>
      </c>
      <c r="V5732" s="2">
        <v>22539500</v>
      </c>
      <c r="W5732" s="2">
        <v>22486900</v>
      </c>
      <c r="X5732" s="2">
        <v>22438400</v>
      </c>
      <c r="Y5732" s="2">
        <v>22400500</v>
      </c>
      <c r="Z5732" s="2">
        <v>22374800</v>
      </c>
      <c r="AA5732" s="2">
        <v>22354400</v>
      </c>
      <c r="AB5732" s="2">
        <v>22335100</v>
      </c>
      <c r="AC5732" s="2">
        <v>22318100</v>
      </c>
      <c r="AD5732" s="2">
        <v>22312300</v>
      </c>
      <c r="AE5732" s="2">
        <v>22307900</v>
      </c>
      <c r="AF5732" s="2">
        <v>22310800</v>
      </c>
    </row>
    <row r="5733" spans="1:32">
      <c r="A5733" t="s">
        <v>3111</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3112</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3113</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3114</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3115</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3116</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3117</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row>
    <row r="5740" spans="1:32">
      <c r="A5740" t="s">
        <v>3118</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3119</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3120</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3121</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3122</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3123</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3124</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3125</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3126</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3127</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3128</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3129</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3130</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3131</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3132</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3133</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3134</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3135</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3136</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3137</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3138</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3139</v>
      </c>
      <c r="B5761" t="s">
        <v>19</v>
      </c>
      <c r="C5761" s="2">
        <v>152552000</v>
      </c>
      <c r="D5761" s="2">
        <v>166592000</v>
      </c>
      <c r="E5761" s="2">
        <v>168120000</v>
      </c>
      <c r="F5761" s="2">
        <v>167982000</v>
      </c>
      <c r="G5761" s="2">
        <v>169928000</v>
      </c>
      <c r="H5761" s="2">
        <v>171943000</v>
      </c>
      <c r="I5761" s="2">
        <v>173889000</v>
      </c>
      <c r="J5761" s="2">
        <v>175904000</v>
      </c>
      <c r="K5761" s="2">
        <v>177920000</v>
      </c>
      <c r="L5761" s="2">
        <v>170414000</v>
      </c>
      <c r="M5761" s="2">
        <v>171040000</v>
      </c>
      <c r="N5761" s="2">
        <v>171874000</v>
      </c>
      <c r="O5761" s="2">
        <v>172568000</v>
      </c>
      <c r="P5761" s="2">
        <v>173264000</v>
      </c>
      <c r="Q5761" s="2">
        <v>173958000</v>
      </c>
      <c r="R5761" s="2">
        <v>174514000</v>
      </c>
      <c r="S5761" s="2">
        <v>175001000</v>
      </c>
      <c r="T5761" s="2">
        <v>175418000</v>
      </c>
      <c r="U5761" s="2">
        <v>175974000</v>
      </c>
      <c r="V5761" s="2">
        <v>176460000</v>
      </c>
      <c r="W5761" s="2">
        <v>176947000</v>
      </c>
      <c r="X5761" s="2">
        <v>177434000</v>
      </c>
      <c r="Y5761" s="2">
        <v>177920000</v>
      </c>
      <c r="Z5761" s="2">
        <v>178406000</v>
      </c>
      <c r="AA5761" s="2">
        <v>178893000</v>
      </c>
      <c r="AB5761" s="2">
        <v>179240000</v>
      </c>
      <c r="AC5761" s="2">
        <v>179796000</v>
      </c>
      <c r="AD5761" s="2">
        <v>180283000</v>
      </c>
      <c r="AE5761" s="2">
        <v>180839000</v>
      </c>
      <c r="AF5761" s="2">
        <v>181395000</v>
      </c>
    </row>
    <row r="5762" spans="1:32">
      <c r="A5762" t="s">
        <v>3140</v>
      </c>
      <c r="B5762" t="s">
        <v>19</v>
      </c>
      <c r="C5762" s="2">
        <v>1245840000</v>
      </c>
      <c r="D5762" s="2">
        <v>1360490000</v>
      </c>
      <c r="E5762" s="2">
        <v>1372980000</v>
      </c>
      <c r="F5762" s="2">
        <v>1371840000</v>
      </c>
      <c r="G5762" s="2">
        <v>1387730000</v>
      </c>
      <c r="H5762" s="2">
        <v>1404190000</v>
      </c>
      <c r="I5762" s="2">
        <v>1420090000</v>
      </c>
      <c r="J5762" s="2">
        <v>1436540000</v>
      </c>
      <c r="K5762" s="2">
        <v>1453000000</v>
      </c>
      <c r="L5762" s="2">
        <v>1391710000</v>
      </c>
      <c r="M5762" s="2">
        <v>1396810000</v>
      </c>
      <c r="N5762" s="2">
        <v>1403630000</v>
      </c>
      <c r="O5762" s="2">
        <v>1409300000</v>
      </c>
      <c r="P5762" s="2">
        <v>1414980000</v>
      </c>
      <c r="Q5762" s="2">
        <v>1420650000</v>
      </c>
      <c r="R5762" s="2">
        <v>1425190000</v>
      </c>
      <c r="S5762" s="2">
        <v>1429170000</v>
      </c>
      <c r="T5762" s="2">
        <v>1432570000</v>
      </c>
      <c r="U5762" s="2">
        <v>1437110000</v>
      </c>
      <c r="V5762" s="2">
        <v>1441090000</v>
      </c>
      <c r="W5762" s="2">
        <v>1445060000</v>
      </c>
      <c r="X5762" s="2">
        <v>1449030000</v>
      </c>
      <c r="Y5762" s="2">
        <v>1453000000</v>
      </c>
      <c r="Z5762" s="2">
        <v>1456980000</v>
      </c>
      <c r="AA5762" s="2">
        <v>1460950000</v>
      </c>
      <c r="AB5762" s="2">
        <v>1463790000</v>
      </c>
      <c r="AC5762" s="2">
        <v>1468330000</v>
      </c>
      <c r="AD5762" s="2">
        <v>1472300000</v>
      </c>
      <c r="AE5762" s="2">
        <v>1476840000</v>
      </c>
      <c r="AF5762" s="2">
        <v>1481380000</v>
      </c>
    </row>
    <row r="5763" spans="1:32">
      <c r="A5763" t="s">
        <v>3141</v>
      </c>
      <c r="B5763" t="s">
        <v>19</v>
      </c>
      <c r="C5763" s="2">
        <v>2320640000</v>
      </c>
      <c r="D5763" s="2">
        <v>2534200000</v>
      </c>
      <c r="E5763" s="2">
        <v>2557460000</v>
      </c>
      <c r="F5763" s="2">
        <v>2555350000</v>
      </c>
      <c r="G5763" s="2">
        <v>2584950000</v>
      </c>
      <c r="H5763" s="2">
        <v>2615610000</v>
      </c>
      <c r="I5763" s="2">
        <v>2645210000</v>
      </c>
      <c r="J5763" s="2">
        <v>2675870000</v>
      </c>
      <c r="K5763" s="2">
        <v>2706530000</v>
      </c>
      <c r="L5763" s="2">
        <v>2592350000</v>
      </c>
      <c r="M5763" s="2">
        <v>2601870000</v>
      </c>
      <c r="N5763" s="2">
        <v>2614550000</v>
      </c>
      <c r="O5763" s="2">
        <v>2625130000</v>
      </c>
      <c r="P5763" s="2">
        <v>2635700000</v>
      </c>
      <c r="Q5763" s="2">
        <v>2646270000</v>
      </c>
      <c r="R5763" s="2">
        <v>2654730000</v>
      </c>
      <c r="S5763" s="2">
        <v>2662130000</v>
      </c>
      <c r="T5763" s="2">
        <v>2668470000</v>
      </c>
      <c r="U5763" s="2">
        <v>2676930000</v>
      </c>
      <c r="V5763" s="2">
        <v>2684330000</v>
      </c>
      <c r="W5763" s="2">
        <v>2691730000</v>
      </c>
      <c r="X5763" s="2">
        <v>2699130000</v>
      </c>
      <c r="Y5763" s="2">
        <v>2706530000</v>
      </c>
      <c r="Z5763" s="2">
        <v>2713940000</v>
      </c>
      <c r="AA5763" s="2">
        <v>2721340000</v>
      </c>
      <c r="AB5763" s="2">
        <v>2726620000</v>
      </c>
      <c r="AC5763" s="2">
        <v>2735080000</v>
      </c>
      <c r="AD5763" s="2">
        <v>2742480000</v>
      </c>
      <c r="AE5763" s="2">
        <v>2750940000</v>
      </c>
      <c r="AF5763" s="2">
        <v>2759400000</v>
      </c>
    </row>
    <row r="5764" spans="1:32">
      <c r="A5764" t="s">
        <v>3142</v>
      </c>
      <c r="B5764" t="s">
        <v>19</v>
      </c>
      <c r="C5764" s="2">
        <v>1348700000</v>
      </c>
      <c r="D5764" s="2">
        <v>1472810000</v>
      </c>
      <c r="E5764" s="2">
        <v>1486330000</v>
      </c>
      <c r="F5764" s="2">
        <v>1485100000</v>
      </c>
      <c r="G5764" s="2">
        <v>1502310000</v>
      </c>
      <c r="H5764" s="2">
        <v>1520120000</v>
      </c>
      <c r="I5764" s="2">
        <v>1537330000</v>
      </c>
      <c r="J5764" s="2">
        <v>1555150000</v>
      </c>
      <c r="K5764" s="2">
        <v>1572970000</v>
      </c>
      <c r="L5764" s="2">
        <v>1506610000</v>
      </c>
      <c r="M5764" s="2">
        <v>1512140000</v>
      </c>
      <c r="N5764" s="2">
        <v>1519510000</v>
      </c>
      <c r="O5764" s="2">
        <v>1525650000</v>
      </c>
      <c r="P5764" s="2">
        <v>1531800000</v>
      </c>
      <c r="Q5764" s="2">
        <v>1537940000</v>
      </c>
      <c r="R5764" s="2">
        <v>1542860000</v>
      </c>
      <c r="S5764" s="2">
        <v>1547160000</v>
      </c>
      <c r="T5764" s="2">
        <v>1550850000</v>
      </c>
      <c r="U5764" s="2">
        <v>1555760000</v>
      </c>
      <c r="V5764" s="2">
        <v>1560060000</v>
      </c>
      <c r="W5764" s="2">
        <v>1564360000</v>
      </c>
      <c r="X5764" s="2">
        <v>1568670000</v>
      </c>
      <c r="Y5764" s="2">
        <v>1572970000</v>
      </c>
      <c r="Z5764" s="2">
        <v>1577270000</v>
      </c>
      <c r="AA5764" s="2">
        <v>1581570000</v>
      </c>
      <c r="AB5764" s="2">
        <v>1584640000</v>
      </c>
      <c r="AC5764" s="2">
        <v>1589560000</v>
      </c>
      <c r="AD5764" s="2">
        <v>1593860000</v>
      </c>
      <c r="AE5764" s="2">
        <v>1598770000</v>
      </c>
      <c r="AF5764" s="2">
        <v>1603690000</v>
      </c>
    </row>
    <row r="5765" spans="1:32">
      <c r="A5765" t="s">
        <v>3143</v>
      </c>
      <c r="B5765" t="s">
        <v>19</v>
      </c>
      <c r="C5765" s="2">
        <v>412594000</v>
      </c>
      <c r="D5765" s="2">
        <v>450564000</v>
      </c>
      <c r="E5765" s="2">
        <v>454699000</v>
      </c>
      <c r="F5765" s="2">
        <v>454323000</v>
      </c>
      <c r="G5765" s="2">
        <v>459587000</v>
      </c>
      <c r="H5765" s="2">
        <v>465038000</v>
      </c>
      <c r="I5765" s="2">
        <v>470301000</v>
      </c>
      <c r="J5765" s="2">
        <v>475752000</v>
      </c>
      <c r="K5765" s="2">
        <v>481203000</v>
      </c>
      <c r="L5765" s="2">
        <v>460902000</v>
      </c>
      <c r="M5765" s="2">
        <v>462594000</v>
      </c>
      <c r="N5765" s="2">
        <v>464850000</v>
      </c>
      <c r="O5765" s="2">
        <v>466730000</v>
      </c>
      <c r="P5765" s="2">
        <v>468609000</v>
      </c>
      <c r="Q5765" s="2">
        <v>470489000</v>
      </c>
      <c r="R5765" s="2">
        <v>471993000</v>
      </c>
      <c r="S5765" s="2">
        <v>473308000</v>
      </c>
      <c r="T5765" s="2">
        <v>474436000</v>
      </c>
      <c r="U5765" s="2">
        <v>475940000</v>
      </c>
      <c r="V5765" s="2">
        <v>477256000</v>
      </c>
      <c r="W5765" s="2">
        <v>478572000</v>
      </c>
      <c r="X5765" s="2">
        <v>479887000</v>
      </c>
      <c r="Y5765" s="2">
        <v>481203000</v>
      </c>
      <c r="Z5765" s="2">
        <v>482519000</v>
      </c>
      <c r="AA5765" s="2">
        <v>483835000</v>
      </c>
      <c r="AB5765" s="2">
        <v>484775000</v>
      </c>
      <c r="AC5765" s="2">
        <v>486278000</v>
      </c>
      <c r="AD5765" s="2">
        <v>487594000</v>
      </c>
      <c r="AE5765" s="2">
        <v>489098000</v>
      </c>
      <c r="AF5765" s="2">
        <v>490602000</v>
      </c>
    </row>
    <row r="5766" spans="1:32">
      <c r="A5766" t="s">
        <v>3144</v>
      </c>
      <c r="B5766" t="s">
        <v>19</v>
      </c>
      <c r="C5766" s="2">
        <v>8913920000</v>
      </c>
      <c r="D5766" s="2">
        <v>9734240000</v>
      </c>
      <c r="E5766" s="2">
        <v>9823580000</v>
      </c>
      <c r="F5766" s="2">
        <v>9815460000</v>
      </c>
      <c r="G5766" s="2">
        <v>9929170000</v>
      </c>
      <c r="H5766" s="2">
        <v>10046900000</v>
      </c>
      <c r="I5766" s="2">
        <v>10160600000</v>
      </c>
      <c r="J5766" s="2">
        <v>10278400000</v>
      </c>
      <c r="K5766" s="2">
        <v>10396200000</v>
      </c>
      <c r="L5766" s="2">
        <v>9957600000</v>
      </c>
      <c r="M5766" s="2">
        <v>9994150000</v>
      </c>
      <c r="N5766" s="2">
        <v>10042900000</v>
      </c>
      <c r="O5766" s="2">
        <v>10083500000</v>
      </c>
      <c r="P5766" s="2">
        <v>10124100000</v>
      </c>
      <c r="Q5766" s="2">
        <v>10164700000</v>
      </c>
      <c r="R5766" s="2">
        <v>10197200000</v>
      </c>
      <c r="S5766" s="2">
        <v>10225600000</v>
      </c>
      <c r="T5766" s="2">
        <v>10250000000</v>
      </c>
      <c r="U5766" s="2">
        <v>10282500000</v>
      </c>
      <c r="V5766" s="2">
        <v>10310900000</v>
      </c>
      <c r="W5766" s="2">
        <v>10339300000</v>
      </c>
      <c r="X5766" s="2">
        <v>10367800000</v>
      </c>
      <c r="Y5766" s="2">
        <v>10396200000</v>
      </c>
      <c r="Z5766" s="2">
        <v>10424600000</v>
      </c>
      <c r="AA5766" s="2">
        <v>10453000000</v>
      </c>
      <c r="AB5766" s="2">
        <v>10473300000</v>
      </c>
      <c r="AC5766" s="2">
        <v>10505800000</v>
      </c>
      <c r="AD5766" s="2">
        <v>10534300000</v>
      </c>
      <c r="AE5766" s="2">
        <v>10566700000</v>
      </c>
      <c r="AF5766" s="2">
        <v>10599200000</v>
      </c>
    </row>
    <row r="5767" spans="1:32">
      <c r="A5767" t="s">
        <v>3145</v>
      </c>
      <c r="B5767" t="s">
        <v>19</v>
      </c>
      <c r="C5767" s="2">
        <v>9240950</v>
      </c>
      <c r="D5767" s="2">
        <v>10091400</v>
      </c>
      <c r="E5767" s="2">
        <v>10184000</v>
      </c>
      <c r="F5767" s="2">
        <v>10175600</v>
      </c>
      <c r="G5767" s="2">
        <v>10293400</v>
      </c>
      <c r="H5767" s="2">
        <v>10415500</v>
      </c>
      <c r="I5767" s="2">
        <v>10533400</v>
      </c>
      <c r="J5767" s="2">
        <v>10655500</v>
      </c>
      <c r="K5767" s="2">
        <v>10777600</v>
      </c>
      <c r="L5767" s="2">
        <v>10322900</v>
      </c>
      <c r="M5767" s="2">
        <v>10360800</v>
      </c>
      <c r="N5767" s="2">
        <v>10411300</v>
      </c>
      <c r="O5767" s="2">
        <v>10453400</v>
      </c>
      <c r="P5767" s="2">
        <v>10495500</v>
      </c>
      <c r="Q5767" s="2">
        <v>10537600</v>
      </c>
      <c r="R5767" s="2">
        <v>10571300</v>
      </c>
      <c r="S5767" s="2">
        <v>10600800</v>
      </c>
      <c r="T5767" s="2">
        <v>10626000</v>
      </c>
      <c r="U5767" s="2">
        <v>10659700</v>
      </c>
      <c r="V5767" s="2">
        <v>10689200</v>
      </c>
      <c r="W5767" s="2">
        <v>10718700</v>
      </c>
      <c r="X5767" s="2">
        <v>10748100</v>
      </c>
      <c r="Y5767" s="2">
        <v>10777600</v>
      </c>
      <c r="Z5767" s="2">
        <v>10807100</v>
      </c>
      <c r="AA5767" s="2">
        <v>10836500</v>
      </c>
      <c r="AB5767" s="2">
        <v>10857600</v>
      </c>
      <c r="AC5767" s="2">
        <v>10891300</v>
      </c>
      <c r="AD5767" s="2">
        <v>10920700</v>
      </c>
      <c r="AE5767" s="2">
        <v>10954400</v>
      </c>
      <c r="AF5767" s="2">
        <v>10988100</v>
      </c>
    </row>
    <row r="5768" spans="1:32">
      <c r="A5768" t="s">
        <v>3146</v>
      </c>
      <c r="B5768" t="s">
        <v>19</v>
      </c>
      <c r="C5768" s="2">
        <v>6936200</v>
      </c>
      <c r="D5768" s="2">
        <v>7574520</v>
      </c>
      <c r="E5768" s="2">
        <v>7644040</v>
      </c>
      <c r="F5768" s="2">
        <v>7637720</v>
      </c>
      <c r="G5768" s="2">
        <v>7726200</v>
      </c>
      <c r="H5768" s="2">
        <v>7817840</v>
      </c>
      <c r="I5768" s="2">
        <v>7906320</v>
      </c>
      <c r="J5768" s="2">
        <v>7997960</v>
      </c>
      <c r="K5768" s="2">
        <v>8089600</v>
      </c>
      <c r="L5768" s="2">
        <v>7748320</v>
      </c>
      <c r="M5768" s="2">
        <v>7776760</v>
      </c>
      <c r="N5768" s="2">
        <v>7814680</v>
      </c>
      <c r="O5768" s="2">
        <v>7846280</v>
      </c>
      <c r="P5768" s="2">
        <v>7877880</v>
      </c>
      <c r="Q5768" s="2">
        <v>7909480</v>
      </c>
      <c r="R5768" s="2">
        <v>7934760</v>
      </c>
      <c r="S5768" s="2">
        <v>7956880</v>
      </c>
      <c r="T5768" s="2">
        <v>7975840</v>
      </c>
      <c r="U5768" s="2">
        <v>8001120</v>
      </c>
      <c r="V5768" s="2">
        <v>8023240</v>
      </c>
      <c r="W5768" s="2">
        <v>8045360</v>
      </c>
      <c r="X5768" s="2">
        <v>8067480</v>
      </c>
      <c r="Y5768" s="2">
        <v>8089600</v>
      </c>
      <c r="Z5768" s="2">
        <v>8111720</v>
      </c>
      <c r="AA5768" s="2">
        <v>8133840</v>
      </c>
      <c r="AB5768" s="2">
        <v>8149640</v>
      </c>
      <c r="AC5768" s="2">
        <v>8174920</v>
      </c>
      <c r="AD5768" s="2">
        <v>8197040</v>
      </c>
      <c r="AE5768" s="2">
        <v>8222320</v>
      </c>
      <c r="AF5768" s="2">
        <v>8247600</v>
      </c>
    </row>
    <row r="5769" spans="1:32">
      <c r="A5769" t="s">
        <v>3147</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3148</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3149</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3150</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3151</v>
      </c>
      <c r="B5773" t="s">
        <v>19</v>
      </c>
      <c r="C5773" s="2">
        <v>18571100000</v>
      </c>
      <c r="D5773" s="2">
        <v>19245400000</v>
      </c>
      <c r="E5773" s="2">
        <v>19296700000</v>
      </c>
      <c r="F5773" s="2">
        <v>18745000000</v>
      </c>
      <c r="G5773" s="2">
        <v>19404700000</v>
      </c>
      <c r="H5773" s="2">
        <v>19582300000</v>
      </c>
      <c r="I5773" s="2">
        <v>19736500000</v>
      </c>
      <c r="J5773" s="2">
        <v>19884700000</v>
      </c>
      <c r="K5773" s="2">
        <v>20016300000</v>
      </c>
      <c r="L5773" s="2">
        <v>19564800000</v>
      </c>
      <c r="M5773" s="2">
        <v>19621500000</v>
      </c>
      <c r="N5773" s="2">
        <v>19661400000</v>
      </c>
      <c r="O5773" s="2">
        <v>19673700000</v>
      </c>
      <c r="P5773" s="2">
        <v>19668300000</v>
      </c>
      <c r="Q5773" s="2">
        <v>19651600000</v>
      </c>
      <c r="R5773" s="2">
        <v>19637200000</v>
      </c>
      <c r="S5773" s="2">
        <v>19622300000</v>
      </c>
      <c r="T5773" s="2">
        <v>19576500000</v>
      </c>
      <c r="U5773" s="2">
        <v>19545900000</v>
      </c>
      <c r="V5773" s="2">
        <v>19502400000</v>
      </c>
      <c r="W5773" s="2">
        <v>19456700000</v>
      </c>
      <c r="X5773" s="2">
        <v>19419500000</v>
      </c>
      <c r="Y5773" s="2">
        <v>19403100000</v>
      </c>
      <c r="Z5773" s="2">
        <v>19407000000</v>
      </c>
      <c r="AA5773" s="2">
        <v>19391300000</v>
      </c>
      <c r="AB5773" s="2">
        <v>19326900000</v>
      </c>
      <c r="AC5773" s="2">
        <v>19298900000</v>
      </c>
      <c r="AD5773" s="2">
        <v>19291800000</v>
      </c>
      <c r="AE5773" s="2">
        <v>19284200000</v>
      </c>
      <c r="AF5773" s="2">
        <v>19263000000</v>
      </c>
    </row>
    <row r="5774" spans="1:32">
      <c r="A5774" t="s">
        <v>3152</v>
      </c>
      <c r="B5774" t="s">
        <v>19</v>
      </c>
      <c r="C5774" s="2">
        <v>103286000000</v>
      </c>
      <c r="D5774" s="2">
        <v>107036000000</v>
      </c>
      <c r="E5774" s="2">
        <v>107322000000</v>
      </c>
      <c r="F5774" s="2">
        <v>104254000000</v>
      </c>
      <c r="G5774" s="2">
        <v>107923000000</v>
      </c>
      <c r="H5774" s="2">
        <v>108910000000</v>
      </c>
      <c r="I5774" s="2">
        <v>109768000000</v>
      </c>
      <c r="J5774" s="2">
        <v>110592000000</v>
      </c>
      <c r="K5774" s="2">
        <v>111324000000</v>
      </c>
      <c r="L5774" s="2">
        <v>108813000000</v>
      </c>
      <c r="M5774" s="2">
        <v>109128000000</v>
      </c>
      <c r="N5774" s="2">
        <v>109350000000</v>
      </c>
      <c r="O5774" s="2">
        <v>109419000000</v>
      </c>
      <c r="P5774" s="2">
        <v>109388000000</v>
      </c>
      <c r="Q5774" s="2">
        <v>109296000000</v>
      </c>
      <c r="R5774" s="2">
        <v>109216000000</v>
      </c>
      <c r="S5774" s="2">
        <v>109133000000</v>
      </c>
      <c r="T5774" s="2">
        <v>108878000000</v>
      </c>
      <c r="U5774" s="2">
        <v>108708000000</v>
      </c>
      <c r="V5774" s="2">
        <v>108466000000</v>
      </c>
      <c r="W5774" s="2">
        <v>108212000000</v>
      </c>
      <c r="X5774" s="2">
        <v>108005000000</v>
      </c>
      <c r="Y5774" s="2">
        <v>107914000000</v>
      </c>
      <c r="Z5774" s="2">
        <v>107936000000</v>
      </c>
      <c r="AA5774" s="2">
        <v>107848000000</v>
      </c>
      <c r="AB5774" s="2">
        <v>107490000000</v>
      </c>
      <c r="AC5774" s="2">
        <v>107334000000</v>
      </c>
      <c r="AD5774" s="2">
        <v>107295000000</v>
      </c>
      <c r="AE5774" s="2">
        <v>107252000000</v>
      </c>
      <c r="AF5774" s="2">
        <v>107134000000</v>
      </c>
    </row>
    <row r="5775" spans="1:32">
      <c r="A5775" t="s">
        <v>3153</v>
      </c>
      <c r="B5775" t="s">
        <v>19</v>
      </c>
      <c r="C5775" s="2">
        <v>129774000000</v>
      </c>
      <c r="D5775" s="2">
        <v>134487000000</v>
      </c>
      <c r="E5775" s="2">
        <v>134845000000</v>
      </c>
      <c r="F5775" s="2">
        <v>130990000000</v>
      </c>
      <c r="G5775" s="2">
        <v>135600000000</v>
      </c>
      <c r="H5775" s="2">
        <v>136841000000</v>
      </c>
      <c r="I5775" s="2">
        <v>137918000000</v>
      </c>
      <c r="J5775" s="2">
        <v>138954000000</v>
      </c>
      <c r="K5775" s="2">
        <v>139873000000</v>
      </c>
      <c r="L5775" s="2">
        <v>136718000000</v>
      </c>
      <c r="M5775" s="2">
        <v>137114000000</v>
      </c>
      <c r="N5775" s="2">
        <v>137394000000</v>
      </c>
      <c r="O5775" s="2">
        <v>137480000000</v>
      </c>
      <c r="P5775" s="2">
        <v>137442000000</v>
      </c>
      <c r="Q5775" s="2">
        <v>137325000000</v>
      </c>
      <c r="R5775" s="2">
        <v>137225000000</v>
      </c>
      <c r="S5775" s="2">
        <v>137121000000</v>
      </c>
      <c r="T5775" s="2">
        <v>136800000000</v>
      </c>
      <c r="U5775" s="2">
        <v>136586000000</v>
      </c>
      <c r="V5775" s="2">
        <v>136283000000</v>
      </c>
      <c r="W5775" s="2">
        <v>135963000000</v>
      </c>
      <c r="X5775" s="2">
        <v>135703000000</v>
      </c>
      <c r="Y5775" s="2">
        <v>135589000000</v>
      </c>
      <c r="Z5775" s="2">
        <v>135616000000</v>
      </c>
      <c r="AA5775" s="2">
        <v>135506000000</v>
      </c>
      <c r="AB5775" s="2">
        <v>135056000000</v>
      </c>
      <c r="AC5775" s="2">
        <v>134860000000</v>
      </c>
      <c r="AD5775" s="2">
        <v>134811000000</v>
      </c>
      <c r="AE5775" s="2">
        <v>134757000000</v>
      </c>
      <c r="AF5775" s="2">
        <v>134609000000</v>
      </c>
    </row>
    <row r="5776" spans="1:32">
      <c r="A5776" t="s">
        <v>3154</v>
      </c>
      <c r="B5776" t="s">
        <v>19</v>
      </c>
      <c r="C5776" s="2">
        <v>76078700000</v>
      </c>
      <c r="D5776" s="2">
        <v>78841200000</v>
      </c>
      <c r="E5776" s="2">
        <v>79051400000</v>
      </c>
      <c r="F5776" s="2">
        <v>76791500000</v>
      </c>
      <c r="G5776" s="2">
        <v>79494100000</v>
      </c>
      <c r="H5776" s="2">
        <v>80221400000</v>
      </c>
      <c r="I5776" s="2">
        <v>80853000000</v>
      </c>
      <c r="J5776" s="2">
        <v>81460200000</v>
      </c>
      <c r="K5776" s="2">
        <v>81999200000</v>
      </c>
      <c r="L5776" s="2">
        <v>80149700000</v>
      </c>
      <c r="M5776" s="2">
        <v>80381800000</v>
      </c>
      <c r="N5776" s="2">
        <v>80545400000</v>
      </c>
      <c r="O5776" s="2">
        <v>80595900000</v>
      </c>
      <c r="P5776" s="2">
        <v>80573500000</v>
      </c>
      <c r="Q5776" s="2">
        <v>80505200000</v>
      </c>
      <c r="R5776" s="2">
        <v>80446500000</v>
      </c>
      <c r="S5776" s="2">
        <v>80385500000</v>
      </c>
      <c r="T5776" s="2">
        <v>80197600000</v>
      </c>
      <c r="U5776" s="2">
        <v>80072200000</v>
      </c>
      <c r="V5776" s="2">
        <v>79894200000</v>
      </c>
      <c r="W5776" s="2">
        <v>79706800000</v>
      </c>
      <c r="X5776" s="2">
        <v>79554400000</v>
      </c>
      <c r="Y5776" s="2">
        <v>79487400000</v>
      </c>
      <c r="Z5776" s="2">
        <v>79503400000</v>
      </c>
      <c r="AA5776" s="2">
        <v>79439000000</v>
      </c>
      <c r="AB5776" s="2">
        <v>79175100000</v>
      </c>
      <c r="AC5776" s="2">
        <v>79060300000</v>
      </c>
      <c r="AD5776" s="2">
        <v>79031600000</v>
      </c>
      <c r="AE5776" s="2">
        <v>79000000000</v>
      </c>
      <c r="AF5776" s="2">
        <v>78913200000</v>
      </c>
    </row>
    <row r="5777" spans="1:32">
      <c r="A5777" t="s">
        <v>3155</v>
      </c>
      <c r="B5777" t="s">
        <v>19</v>
      </c>
      <c r="C5777" s="2">
        <v>70908300000</v>
      </c>
      <c r="D5777" s="2">
        <v>73483000000</v>
      </c>
      <c r="E5777" s="2">
        <v>73678900000</v>
      </c>
      <c r="F5777" s="2">
        <v>71572600000</v>
      </c>
      <c r="G5777" s="2">
        <v>74091500000</v>
      </c>
      <c r="H5777" s="2">
        <v>74769400000</v>
      </c>
      <c r="I5777" s="2">
        <v>75358100000</v>
      </c>
      <c r="J5777" s="2">
        <v>75924000000</v>
      </c>
      <c r="K5777" s="2">
        <v>76426400000</v>
      </c>
      <c r="L5777" s="2">
        <v>74702500000</v>
      </c>
      <c r="M5777" s="2">
        <v>74918900000</v>
      </c>
      <c r="N5777" s="2">
        <v>75071400000</v>
      </c>
      <c r="O5777" s="2">
        <v>75118500000</v>
      </c>
      <c r="P5777" s="2">
        <v>75097600000</v>
      </c>
      <c r="Q5777" s="2">
        <v>75033900000</v>
      </c>
      <c r="R5777" s="2">
        <v>74979200000</v>
      </c>
      <c r="S5777" s="2">
        <v>74922300000</v>
      </c>
      <c r="T5777" s="2">
        <v>74747200000</v>
      </c>
      <c r="U5777" s="2">
        <v>74630300000</v>
      </c>
      <c r="V5777" s="2">
        <v>74464400000</v>
      </c>
      <c r="W5777" s="2">
        <v>74289800000</v>
      </c>
      <c r="X5777" s="2">
        <v>74147700000</v>
      </c>
      <c r="Y5777" s="2">
        <v>74085300000</v>
      </c>
      <c r="Z5777" s="2">
        <v>74100200000</v>
      </c>
      <c r="AA5777" s="2">
        <v>74040200000</v>
      </c>
      <c r="AB5777" s="2">
        <v>73794200000</v>
      </c>
      <c r="AC5777" s="2">
        <v>73687200000</v>
      </c>
      <c r="AD5777" s="2">
        <v>73660400000</v>
      </c>
      <c r="AE5777" s="2">
        <v>73631000000</v>
      </c>
      <c r="AF5777" s="2">
        <v>73550100000</v>
      </c>
    </row>
    <row r="5778" spans="1:32">
      <c r="A5778" t="s">
        <v>3156</v>
      </c>
      <c r="B5778" t="s">
        <v>19</v>
      </c>
      <c r="C5778" s="2">
        <v>872287000</v>
      </c>
      <c r="D5778" s="2">
        <v>903960000</v>
      </c>
      <c r="E5778" s="2">
        <v>906371000</v>
      </c>
      <c r="F5778" s="2">
        <v>880459000</v>
      </c>
      <c r="G5778" s="2">
        <v>911446000</v>
      </c>
      <c r="H5778" s="2">
        <v>919785000</v>
      </c>
      <c r="I5778" s="2">
        <v>927027000</v>
      </c>
      <c r="J5778" s="2">
        <v>933988000</v>
      </c>
      <c r="K5778" s="2">
        <v>940169000</v>
      </c>
      <c r="L5778" s="2">
        <v>918962000</v>
      </c>
      <c r="M5778" s="2">
        <v>921624000</v>
      </c>
      <c r="N5778" s="2">
        <v>923500000</v>
      </c>
      <c r="O5778" s="2">
        <v>924079000</v>
      </c>
      <c r="P5778" s="2">
        <v>923822000</v>
      </c>
      <c r="Q5778" s="2">
        <v>923039000</v>
      </c>
      <c r="R5778" s="2">
        <v>922366000</v>
      </c>
      <c r="S5778" s="2">
        <v>921666000</v>
      </c>
      <c r="T5778" s="2">
        <v>919513000</v>
      </c>
      <c r="U5778" s="2">
        <v>918074000</v>
      </c>
      <c r="V5778" s="2">
        <v>916033000</v>
      </c>
      <c r="W5778" s="2">
        <v>913885000</v>
      </c>
      <c r="X5778" s="2">
        <v>912137000</v>
      </c>
      <c r="Y5778" s="2">
        <v>911370000</v>
      </c>
      <c r="Z5778" s="2">
        <v>911553000</v>
      </c>
      <c r="AA5778" s="2">
        <v>910814000</v>
      </c>
      <c r="AB5778" s="2">
        <v>907788000</v>
      </c>
      <c r="AC5778" s="2">
        <v>906473000</v>
      </c>
      <c r="AD5778" s="2">
        <v>906143000</v>
      </c>
      <c r="AE5778" s="2">
        <v>905781000</v>
      </c>
      <c r="AF5778" s="2">
        <v>904786000</v>
      </c>
    </row>
    <row r="5779" spans="1:32">
      <c r="A5779" t="s">
        <v>3157</v>
      </c>
      <c r="B5779" t="s">
        <v>19</v>
      </c>
      <c r="C5779" s="2">
        <v>2400450000</v>
      </c>
      <c r="D5779" s="2">
        <v>2487620000</v>
      </c>
      <c r="E5779" s="2">
        <v>2494250000</v>
      </c>
      <c r="F5779" s="2">
        <v>2422940000</v>
      </c>
      <c r="G5779" s="2">
        <v>2508210000</v>
      </c>
      <c r="H5779" s="2">
        <v>2531160000</v>
      </c>
      <c r="I5779" s="2">
        <v>2551090000</v>
      </c>
      <c r="J5779" s="2">
        <v>2570250000</v>
      </c>
      <c r="K5779" s="2">
        <v>2587260000</v>
      </c>
      <c r="L5779" s="2">
        <v>2528900000</v>
      </c>
      <c r="M5779" s="2">
        <v>2536230000</v>
      </c>
      <c r="N5779" s="2">
        <v>2541390000</v>
      </c>
      <c r="O5779" s="2">
        <v>2542980000</v>
      </c>
      <c r="P5779" s="2">
        <v>2542270000</v>
      </c>
      <c r="Q5779" s="2">
        <v>2540120000</v>
      </c>
      <c r="R5779" s="2">
        <v>2538270000</v>
      </c>
      <c r="S5779" s="2">
        <v>2536340000</v>
      </c>
      <c r="T5779" s="2">
        <v>2530410000</v>
      </c>
      <c r="U5779" s="2">
        <v>2526460000</v>
      </c>
      <c r="V5779" s="2">
        <v>2520840000</v>
      </c>
      <c r="W5779" s="2">
        <v>2514930000</v>
      </c>
      <c r="X5779" s="2">
        <v>2510120000</v>
      </c>
      <c r="Y5779" s="2">
        <v>2508010000</v>
      </c>
      <c r="Z5779" s="2">
        <v>2508510000</v>
      </c>
      <c r="AA5779" s="2">
        <v>2506480000</v>
      </c>
      <c r="AB5779" s="2">
        <v>2498150000</v>
      </c>
      <c r="AC5779" s="2">
        <v>2494530000</v>
      </c>
      <c r="AD5779" s="2">
        <v>2493620000</v>
      </c>
      <c r="AE5779" s="2">
        <v>2492630000</v>
      </c>
      <c r="AF5779" s="2">
        <v>2489890000</v>
      </c>
    </row>
    <row r="5780" spans="1:32">
      <c r="A5780" t="s">
        <v>3158</v>
      </c>
      <c r="B5780" t="s">
        <v>19</v>
      </c>
      <c r="C5780" s="2">
        <v>45978200000</v>
      </c>
      <c r="D5780" s="2">
        <v>47647700000</v>
      </c>
      <c r="E5780" s="2">
        <v>47774700000</v>
      </c>
      <c r="F5780" s="2">
        <v>46408900000</v>
      </c>
      <c r="G5780" s="2">
        <v>48042200000</v>
      </c>
      <c r="H5780" s="2">
        <v>48481800000</v>
      </c>
      <c r="I5780" s="2">
        <v>48863500000</v>
      </c>
      <c r="J5780" s="2">
        <v>49230400000</v>
      </c>
      <c r="K5780" s="2">
        <v>49556200000</v>
      </c>
      <c r="L5780" s="2">
        <v>48438400000</v>
      </c>
      <c r="M5780" s="2">
        <v>48578700000</v>
      </c>
      <c r="N5780" s="2">
        <v>48677600000</v>
      </c>
      <c r="O5780" s="2">
        <v>48708100000</v>
      </c>
      <c r="P5780" s="2">
        <v>48694600000</v>
      </c>
      <c r="Q5780" s="2">
        <v>48653300000</v>
      </c>
      <c r="R5780" s="2">
        <v>48617800000</v>
      </c>
      <c r="S5780" s="2">
        <v>48581000000</v>
      </c>
      <c r="T5780" s="2">
        <v>48467400000</v>
      </c>
      <c r="U5780" s="2">
        <v>48391600000</v>
      </c>
      <c r="V5780" s="2">
        <v>48284000000</v>
      </c>
      <c r="W5780" s="2">
        <v>48170800000</v>
      </c>
      <c r="X5780" s="2">
        <v>48078700000</v>
      </c>
      <c r="Y5780" s="2">
        <v>48038200000</v>
      </c>
      <c r="Z5780" s="2">
        <v>48047900000</v>
      </c>
      <c r="AA5780" s="2">
        <v>48008900000</v>
      </c>
      <c r="AB5780" s="2">
        <v>47849400000</v>
      </c>
      <c r="AC5780" s="2">
        <v>47780100000</v>
      </c>
      <c r="AD5780" s="2">
        <v>47762700000</v>
      </c>
      <c r="AE5780" s="2">
        <v>47743700000</v>
      </c>
      <c r="AF5780" s="2">
        <v>47691200000</v>
      </c>
    </row>
    <row r="5781" spans="1:32">
      <c r="A5781" t="s">
        <v>3159</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3160</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3161</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3162</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3163</v>
      </c>
      <c r="B5785" t="s">
        <v>19</v>
      </c>
      <c r="C5785" s="2">
        <v>1647140000</v>
      </c>
      <c r="D5785" s="2">
        <v>1556990000</v>
      </c>
      <c r="E5785" s="2">
        <v>1527420000</v>
      </c>
      <c r="F5785" s="2">
        <v>1452450000</v>
      </c>
      <c r="G5785" s="2">
        <v>1458890000</v>
      </c>
      <c r="H5785" s="2">
        <v>1463090000</v>
      </c>
      <c r="I5785" s="2">
        <v>1464540000</v>
      </c>
      <c r="J5785" s="2">
        <v>1465990000</v>
      </c>
      <c r="K5785" s="2">
        <v>1458560000</v>
      </c>
      <c r="L5785" s="2">
        <v>1498760000</v>
      </c>
      <c r="M5785" s="2">
        <v>1489470000</v>
      </c>
      <c r="N5785" s="2">
        <v>1480560000</v>
      </c>
      <c r="O5785" s="2">
        <v>1470330000</v>
      </c>
      <c r="P5785" s="2">
        <v>1460150000</v>
      </c>
      <c r="Q5785" s="2">
        <v>1449130000</v>
      </c>
      <c r="R5785" s="2">
        <v>1438100000</v>
      </c>
      <c r="S5785" s="2">
        <v>1426340000</v>
      </c>
      <c r="T5785" s="2">
        <v>1413990000</v>
      </c>
      <c r="U5785" s="2">
        <v>1402110000</v>
      </c>
      <c r="V5785" s="2">
        <v>1389700000</v>
      </c>
      <c r="W5785" s="2">
        <v>1377000000</v>
      </c>
      <c r="X5785" s="2">
        <v>1365060000</v>
      </c>
      <c r="Y5785" s="2">
        <v>1352370000</v>
      </c>
      <c r="Z5785" s="2">
        <v>1341260000</v>
      </c>
      <c r="AA5785" s="2">
        <v>1329980000</v>
      </c>
      <c r="AB5785" s="2">
        <v>1315780000</v>
      </c>
      <c r="AC5785" s="2">
        <v>1302400000</v>
      </c>
      <c r="AD5785" s="2">
        <v>1290560000</v>
      </c>
      <c r="AE5785" s="2">
        <v>1279380000</v>
      </c>
      <c r="AF5785" s="2">
        <v>1268840000</v>
      </c>
    </row>
    <row r="5786" spans="1:32">
      <c r="A5786" t="s">
        <v>3164</v>
      </c>
      <c r="B5786" t="s">
        <v>19</v>
      </c>
      <c r="C5786" s="2">
        <v>11008800000</v>
      </c>
      <c r="D5786" s="2">
        <v>10406300000</v>
      </c>
      <c r="E5786" s="2">
        <v>10208700000</v>
      </c>
      <c r="F5786" s="2">
        <v>9707590000</v>
      </c>
      <c r="G5786" s="2">
        <v>9750600000</v>
      </c>
      <c r="H5786" s="2">
        <v>9778690000</v>
      </c>
      <c r="I5786" s="2">
        <v>9788360000</v>
      </c>
      <c r="J5786" s="2">
        <v>9798100000</v>
      </c>
      <c r="K5786" s="2">
        <v>9748400000</v>
      </c>
      <c r="L5786" s="2">
        <v>10017100000</v>
      </c>
      <c r="M5786" s="2">
        <v>9955040000</v>
      </c>
      <c r="N5786" s="2">
        <v>9895470000</v>
      </c>
      <c r="O5786" s="2">
        <v>9827090000</v>
      </c>
      <c r="P5786" s="2">
        <v>9759040000</v>
      </c>
      <c r="Q5786" s="2">
        <v>9685380000</v>
      </c>
      <c r="R5786" s="2">
        <v>9611650000</v>
      </c>
      <c r="S5786" s="2">
        <v>9533110000</v>
      </c>
      <c r="T5786" s="2">
        <v>9450540000</v>
      </c>
      <c r="U5786" s="2">
        <v>9371130000</v>
      </c>
      <c r="V5786" s="2">
        <v>9288160000</v>
      </c>
      <c r="W5786" s="2">
        <v>9203290000</v>
      </c>
      <c r="X5786" s="2">
        <v>9123530000</v>
      </c>
      <c r="Y5786" s="2">
        <v>9038660000</v>
      </c>
      <c r="Z5786" s="2">
        <v>8964430000</v>
      </c>
      <c r="AA5786" s="2">
        <v>8889080000</v>
      </c>
      <c r="AB5786" s="2">
        <v>8794150000</v>
      </c>
      <c r="AC5786" s="2">
        <v>8704680000</v>
      </c>
      <c r="AD5786" s="2">
        <v>8625560000</v>
      </c>
      <c r="AE5786" s="2">
        <v>8550820000</v>
      </c>
      <c r="AF5786" s="2">
        <v>8480430000</v>
      </c>
    </row>
    <row r="5787" spans="1:32">
      <c r="A5787" t="s">
        <v>3165</v>
      </c>
      <c r="B5787" t="s">
        <v>19</v>
      </c>
      <c r="C5787" s="2">
        <v>26947700000</v>
      </c>
      <c r="D5787" s="2">
        <v>25472900000</v>
      </c>
      <c r="E5787" s="2">
        <v>24989100000</v>
      </c>
      <c r="F5787" s="2">
        <v>23762500000</v>
      </c>
      <c r="G5787" s="2">
        <v>23867800000</v>
      </c>
      <c r="H5787" s="2">
        <v>23936600000</v>
      </c>
      <c r="I5787" s="2">
        <v>23960200000</v>
      </c>
      <c r="J5787" s="2">
        <v>23984100000</v>
      </c>
      <c r="K5787" s="2">
        <v>23862400000</v>
      </c>
      <c r="L5787" s="2">
        <v>24520200000</v>
      </c>
      <c r="M5787" s="2">
        <v>24368300000</v>
      </c>
      <c r="N5787" s="2">
        <v>24222400000</v>
      </c>
      <c r="O5787" s="2">
        <v>24055100000</v>
      </c>
      <c r="P5787" s="2">
        <v>23888500000</v>
      </c>
      <c r="Q5787" s="2">
        <v>23708200000</v>
      </c>
      <c r="R5787" s="2">
        <v>23527700000</v>
      </c>
      <c r="S5787" s="2">
        <v>23335400000</v>
      </c>
      <c r="T5787" s="2">
        <v>23133300000</v>
      </c>
      <c r="U5787" s="2">
        <v>22938900000</v>
      </c>
      <c r="V5787" s="2">
        <v>22735900000</v>
      </c>
      <c r="W5787" s="2">
        <v>22528100000</v>
      </c>
      <c r="X5787" s="2">
        <v>22332800000</v>
      </c>
      <c r="Y5787" s="2">
        <v>22125100000</v>
      </c>
      <c r="Z5787" s="2">
        <v>21943400000</v>
      </c>
      <c r="AA5787" s="2">
        <v>21759000000</v>
      </c>
      <c r="AB5787" s="2">
        <v>21526600000</v>
      </c>
      <c r="AC5787" s="2">
        <v>21307600000</v>
      </c>
      <c r="AD5787" s="2">
        <v>21113900000</v>
      </c>
      <c r="AE5787" s="2">
        <v>20931000000</v>
      </c>
      <c r="AF5787" s="2">
        <v>20758700000</v>
      </c>
    </row>
    <row r="5788" spans="1:32">
      <c r="A5788" t="s">
        <v>3166</v>
      </c>
      <c r="B5788" t="s">
        <v>19</v>
      </c>
      <c r="C5788" s="2">
        <v>2462750000</v>
      </c>
      <c r="D5788" s="2">
        <v>2327960000</v>
      </c>
      <c r="E5788" s="2">
        <v>2283750000</v>
      </c>
      <c r="F5788" s="2">
        <v>2171650000</v>
      </c>
      <c r="G5788" s="2">
        <v>2181270000</v>
      </c>
      <c r="H5788" s="2">
        <v>2187560000</v>
      </c>
      <c r="I5788" s="2">
        <v>2189720000</v>
      </c>
      <c r="J5788" s="2">
        <v>2191900000</v>
      </c>
      <c r="K5788" s="2">
        <v>2180780000</v>
      </c>
      <c r="L5788" s="2">
        <v>2240890000</v>
      </c>
      <c r="M5788" s="2">
        <v>2227010000</v>
      </c>
      <c r="N5788" s="2">
        <v>2213680000</v>
      </c>
      <c r="O5788" s="2">
        <v>2198380000</v>
      </c>
      <c r="P5788" s="2">
        <v>2183160000</v>
      </c>
      <c r="Q5788" s="2">
        <v>2166680000</v>
      </c>
      <c r="R5788" s="2">
        <v>2150190000</v>
      </c>
      <c r="S5788" s="2">
        <v>2132620000</v>
      </c>
      <c r="T5788" s="2">
        <v>2114150000</v>
      </c>
      <c r="U5788" s="2">
        <v>2096380000</v>
      </c>
      <c r="V5788" s="2">
        <v>2077820000</v>
      </c>
      <c r="W5788" s="2">
        <v>2058840000</v>
      </c>
      <c r="X5788" s="2">
        <v>2040990000</v>
      </c>
      <c r="Y5788" s="2">
        <v>2022010000</v>
      </c>
      <c r="Z5788" s="2">
        <v>2005400000</v>
      </c>
      <c r="AA5788" s="2">
        <v>1988540000</v>
      </c>
      <c r="AB5788" s="2">
        <v>1967310000</v>
      </c>
      <c r="AC5788" s="2">
        <v>1947290000</v>
      </c>
      <c r="AD5788" s="2">
        <v>1929590000</v>
      </c>
      <c r="AE5788" s="2">
        <v>1912880000</v>
      </c>
      <c r="AF5788" s="2">
        <v>1897130000</v>
      </c>
    </row>
    <row r="5789" spans="1:32">
      <c r="A5789" t="s">
        <v>3167</v>
      </c>
      <c r="B5789" t="s">
        <v>19</v>
      </c>
      <c r="C5789" s="2">
        <v>2226830000</v>
      </c>
      <c r="D5789" s="2">
        <v>2104950000</v>
      </c>
      <c r="E5789" s="2">
        <v>2064980000</v>
      </c>
      <c r="F5789" s="2">
        <v>1963620000</v>
      </c>
      <c r="G5789" s="2">
        <v>1972320000</v>
      </c>
      <c r="H5789" s="2">
        <v>1978000000</v>
      </c>
      <c r="I5789" s="2">
        <v>1979960000</v>
      </c>
      <c r="J5789" s="2">
        <v>1981930000</v>
      </c>
      <c r="K5789" s="2">
        <v>1971870000</v>
      </c>
      <c r="L5789" s="2">
        <v>2026220000</v>
      </c>
      <c r="M5789" s="2">
        <v>2013670000</v>
      </c>
      <c r="N5789" s="2">
        <v>2001620000</v>
      </c>
      <c r="O5789" s="2">
        <v>1987790000</v>
      </c>
      <c r="P5789" s="2">
        <v>1974030000</v>
      </c>
      <c r="Q5789" s="2">
        <v>1959130000</v>
      </c>
      <c r="R5789" s="2">
        <v>1944210000</v>
      </c>
      <c r="S5789" s="2">
        <v>1928320000</v>
      </c>
      <c r="T5789" s="2">
        <v>1911620000</v>
      </c>
      <c r="U5789" s="2">
        <v>1895560000</v>
      </c>
      <c r="V5789" s="2">
        <v>1878780000</v>
      </c>
      <c r="W5789" s="2">
        <v>1861610000</v>
      </c>
      <c r="X5789" s="2">
        <v>1845480000</v>
      </c>
      <c r="Y5789" s="2">
        <v>1828310000</v>
      </c>
      <c r="Z5789" s="2">
        <v>1813290000</v>
      </c>
      <c r="AA5789" s="2">
        <v>1798050000</v>
      </c>
      <c r="AB5789" s="2">
        <v>1778850000</v>
      </c>
      <c r="AC5789" s="2">
        <v>1760750000</v>
      </c>
      <c r="AD5789" s="2">
        <v>1744750000</v>
      </c>
      <c r="AE5789" s="2">
        <v>1729630000</v>
      </c>
      <c r="AF5789" s="2">
        <v>1715390000</v>
      </c>
    </row>
    <row r="5790" spans="1:32">
      <c r="A5790" t="s">
        <v>3168</v>
      </c>
      <c r="B5790" t="s">
        <v>19</v>
      </c>
      <c r="C5790" s="2">
        <v>1272430000</v>
      </c>
      <c r="D5790" s="2">
        <v>1202790000</v>
      </c>
      <c r="E5790" s="2">
        <v>1179950000</v>
      </c>
      <c r="F5790" s="2">
        <v>1122030000</v>
      </c>
      <c r="G5790" s="2">
        <v>1127000000</v>
      </c>
      <c r="H5790" s="2">
        <v>1130250000</v>
      </c>
      <c r="I5790" s="2">
        <v>1131360000</v>
      </c>
      <c r="J5790" s="2">
        <v>1132490000</v>
      </c>
      <c r="K5790" s="2">
        <v>1126750000</v>
      </c>
      <c r="L5790" s="2">
        <v>1157800000</v>
      </c>
      <c r="M5790" s="2">
        <v>1150630000</v>
      </c>
      <c r="N5790" s="2">
        <v>1143740000</v>
      </c>
      <c r="O5790" s="2">
        <v>1135840000</v>
      </c>
      <c r="P5790" s="2">
        <v>1127980000</v>
      </c>
      <c r="Q5790" s="2">
        <v>1119460000</v>
      </c>
      <c r="R5790" s="2">
        <v>1110940000</v>
      </c>
      <c r="S5790" s="2">
        <v>1101860000</v>
      </c>
      <c r="T5790" s="2">
        <v>1092320000</v>
      </c>
      <c r="U5790" s="2">
        <v>1083140000</v>
      </c>
      <c r="V5790" s="2">
        <v>1073550000</v>
      </c>
      <c r="W5790" s="2">
        <v>1063740000</v>
      </c>
      <c r="X5790" s="2">
        <v>1054520000</v>
      </c>
      <c r="Y5790" s="2">
        <v>1044710000</v>
      </c>
      <c r="Z5790" s="2">
        <v>1036130000</v>
      </c>
      <c r="AA5790" s="2">
        <v>1027420000</v>
      </c>
      <c r="AB5790" s="2">
        <v>1016450000</v>
      </c>
      <c r="AC5790" s="2">
        <v>1006110000</v>
      </c>
      <c r="AD5790" s="2">
        <v>996965000</v>
      </c>
      <c r="AE5790" s="2">
        <v>988327000</v>
      </c>
      <c r="AF5790" s="2">
        <v>980191000</v>
      </c>
    </row>
    <row r="5791" spans="1:32">
      <c r="A5791" t="s">
        <v>3169</v>
      </c>
      <c r="B5791" t="s">
        <v>19</v>
      </c>
      <c r="C5791" s="2">
        <v>260123000</v>
      </c>
      <c r="D5791" s="2">
        <v>245887000</v>
      </c>
      <c r="E5791" s="2">
        <v>241217000</v>
      </c>
      <c r="F5791" s="2">
        <v>229377000</v>
      </c>
      <c r="G5791" s="2">
        <v>230393000</v>
      </c>
      <c r="H5791" s="2">
        <v>231057000</v>
      </c>
      <c r="I5791" s="2">
        <v>231285000</v>
      </c>
      <c r="J5791" s="2">
        <v>231516000</v>
      </c>
      <c r="K5791" s="2">
        <v>230341000</v>
      </c>
      <c r="L5791" s="2">
        <v>236690000</v>
      </c>
      <c r="M5791" s="2">
        <v>235224000</v>
      </c>
      <c r="N5791" s="2">
        <v>233816000</v>
      </c>
      <c r="O5791" s="2">
        <v>232201000</v>
      </c>
      <c r="P5791" s="2">
        <v>230593000</v>
      </c>
      <c r="Q5791" s="2">
        <v>228852000</v>
      </c>
      <c r="R5791" s="2">
        <v>227110000</v>
      </c>
      <c r="S5791" s="2">
        <v>225254000</v>
      </c>
      <c r="T5791" s="2">
        <v>223303000</v>
      </c>
      <c r="U5791" s="2">
        <v>221427000</v>
      </c>
      <c r="V5791" s="2">
        <v>219466000</v>
      </c>
      <c r="W5791" s="2">
        <v>217461000</v>
      </c>
      <c r="X5791" s="2">
        <v>215576000</v>
      </c>
      <c r="Y5791" s="2">
        <v>213571000</v>
      </c>
      <c r="Z5791" s="2">
        <v>211817000</v>
      </c>
      <c r="AA5791" s="2">
        <v>210037000</v>
      </c>
      <c r="AB5791" s="2">
        <v>207794000</v>
      </c>
      <c r="AC5791" s="2">
        <v>205680000</v>
      </c>
      <c r="AD5791" s="2">
        <v>203810000</v>
      </c>
      <c r="AE5791" s="2">
        <v>202044000</v>
      </c>
      <c r="AF5791" s="2">
        <v>200381000</v>
      </c>
    </row>
    <row r="5792" spans="1:32">
      <c r="A5792" t="s">
        <v>3170</v>
      </c>
      <c r="B5792" t="s">
        <v>19</v>
      </c>
      <c r="C5792" s="2">
        <v>506766000</v>
      </c>
      <c r="D5792" s="2">
        <v>479030000</v>
      </c>
      <c r="E5792" s="2">
        <v>469933000</v>
      </c>
      <c r="F5792" s="2">
        <v>446866000</v>
      </c>
      <c r="G5792" s="2">
        <v>448846000</v>
      </c>
      <c r="H5792" s="2">
        <v>450139000</v>
      </c>
      <c r="I5792" s="2">
        <v>450584000</v>
      </c>
      <c r="J5792" s="2">
        <v>451033000</v>
      </c>
      <c r="K5792" s="2">
        <v>448745000</v>
      </c>
      <c r="L5792" s="2">
        <v>461114000</v>
      </c>
      <c r="M5792" s="2">
        <v>458257000</v>
      </c>
      <c r="N5792" s="2">
        <v>455515000</v>
      </c>
      <c r="O5792" s="2">
        <v>452367000</v>
      </c>
      <c r="P5792" s="2">
        <v>449235000</v>
      </c>
      <c r="Q5792" s="2">
        <v>445844000</v>
      </c>
      <c r="R5792" s="2">
        <v>442450000</v>
      </c>
      <c r="S5792" s="2">
        <v>438834000</v>
      </c>
      <c r="T5792" s="2">
        <v>435033000</v>
      </c>
      <c r="U5792" s="2">
        <v>431378000</v>
      </c>
      <c r="V5792" s="2">
        <v>427559000</v>
      </c>
      <c r="W5792" s="2">
        <v>423652000</v>
      </c>
      <c r="X5792" s="2">
        <v>419980000</v>
      </c>
      <c r="Y5792" s="2">
        <v>416074000</v>
      </c>
      <c r="Z5792" s="2">
        <v>412656000</v>
      </c>
      <c r="AA5792" s="2">
        <v>409188000</v>
      </c>
      <c r="AB5792" s="2">
        <v>404818000</v>
      </c>
      <c r="AC5792" s="2">
        <v>400700000</v>
      </c>
      <c r="AD5792" s="2">
        <v>397058000</v>
      </c>
      <c r="AE5792" s="2">
        <v>393617000</v>
      </c>
      <c r="AF5792" s="2">
        <v>390377000</v>
      </c>
    </row>
    <row r="5793" spans="1:32">
      <c r="A5793" t="s">
        <v>3171</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3172</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3173</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3174</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3175</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3176</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3177</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3178</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3179</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3180</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3181</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3182</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3183</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3184</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3185</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3186</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3187</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3188</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3189</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3190</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3191</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3192</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3193</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3194</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3195</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3196</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3197</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3198</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3199</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3200</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3201</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3202</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3203</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3204</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3205</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3206</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3207</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3208</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3209</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3210</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3211</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3212</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3213</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3214</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3215</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3216</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3217</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3218</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3219</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3220</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3221</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3222</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3223</v>
      </c>
      <c r="B5845" t="s">
        <v>19</v>
      </c>
      <c r="C5845" s="2">
        <v>12735800000</v>
      </c>
      <c r="D5845" s="2">
        <v>13908600000</v>
      </c>
      <c r="E5845" s="2">
        <v>14040900000</v>
      </c>
      <c r="F5845" s="2">
        <v>14022300000</v>
      </c>
      <c r="G5845" s="2">
        <v>14082700000</v>
      </c>
      <c r="H5845" s="2">
        <v>14125500000</v>
      </c>
      <c r="I5845" s="2">
        <v>14168300000</v>
      </c>
      <c r="J5845" s="2">
        <v>14236500000</v>
      </c>
      <c r="K5845" s="2">
        <v>14304700000</v>
      </c>
      <c r="L5845" s="2">
        <v>14228500000</v>
      </c>
      <c r="M5845" s="2">
        <v>14279500000</v>
      </c>
      <c r="N5845" s="2">
        <v>14350100000</v>
      </c>
      <c r="O5845" s="2">
        <v>14411100000</v>
      </c>
      <c r="P5845" s="2">
        <v>14466900000</v>
      </c>
      <c r="Q5845" s="2">
        <v>14522800000</v>
      </c>
      <c r="R5845" s="2">
        <v>14568700000</v>
      </c>
      <c r="S5845" s="2">
        <v>14609800000</v>
      </c>
      <c r="T5845" s="2">
        <v>14650700000</v>
      </c>
      <c r="U5845" s="2">
        <v>14691500000</v>
      </c>
      <c r="V5845" s="2">
        <v>14732400000</v>
      </c>
      <c r="W5845" s="2">
        <v>14773500000</v>
      </c>
      <c r="X5845" s="2">
        <v>14811900000</v>
      </c>
      <c r="Y5845" s="2">
        <v>14855200000</v>
      </c>
      <c r="Z5845" s="2">
        <v>14893900000</v>
      </c>
      <c r="AA5845" s="2">
        <v>14934800000</v>
      </c>
      <c r="AB5845" s="2">
        <v>14966400000</v>
      </c>
      <c r="AC5845" s="2">
        <v>15010200000</v>
      </c>
      <c r="AD5845" s="2">
        <v>15048900000</v>
      </c>
      <c r="AE5845" s="2">
        <v>15099400000</v>
      </c>
      <c r="AF5845" s="2">
        <v>15145300000</v>
      </c>
    </row>
    <row r="5846" spans="1:32">
      <c r="A5846" t="s">
        <v>3224</v>
      </c>
      <c r="B5846" t="s">
        <v>19</v>
      </c>
      <c r="C5846" s="2">
        <v>11237700000</v>
      </c>
      <c r="D5846" s="2">
        <v>12272600000</v>
      </c>
      <c r="E5846" s="2">
        <v>12389300000</v>
      </c>
      <c r="F5846" s="2">
        <v>12372900000</v>
      </c>
      <c r="G5846" s="2">
        <v>12426200000</v>
      </c>
      <c r="H5846" s="2">
        <v>12464000000</v>
      </c>
      <c r="I5846" s="2">
        <v>12501700000</v>
      </c>
      <c r="J5846" s="2">
        <v>12561900000</v>
      </c>
      <c r="K5846" s="2">
        <v>12622000000</v>
      </c>
      <c r="L5846" s="2">
        <v>12554800000</v>
      </c>
      <c r="M5846" s="2">
        <v>12599900000</v>
      </c>
      <c r="N5846" s="2">
        <v>12662200000</v>
      </c>
      <c r="O5846" s="2">
        <v>12715900000</v>
      </c>
      <c r="P5846" s="2">
        <v>12765200000</v>
      </c>
      <c r="Q5846" s="2">
        <v>12814500000</v>
      </c>
      <c r="R5846" s="2">
        <v>12855000000</v>
      </c>
      <c r="S5846" s="2">
        <v>12891300000</v>
      </c>
      <c r="T5846" s="2">
        <v>12927300000</v>
      </c>
      <c r="U5846" s="2">
        <v>12963400000</v>
      </c>
      <c r="V5846" s="2">
        <v>12999400000</v>
      </c>
      <c r="W5846" s="2">
        <v>13035700000</v>
      </c>
      <c r="X5846" s="2">
        <v>13069600000</v>
      </c>
      <c r="Y5846" s="2">
        <v>13107800000</v>
      </c>
      <c r="Z5846" s="2">
        <v>13142000000</v>
      </c>
      <c r="AA5846" s="2">
        <v>13178000000</v>
      </c>
      <c r="AB5846" s="2">
        <v>13206000000</v>
      </c>
      <c r="AC5846" s="2">
        <v>13244600000</v>
      </c>
      <c r="AD5846" s="2">
        <v>13278700000</v>
      </c>
      <c r="AE5846" s="2">
        <v>13323300000</v>
      </c>
      <c r="AF5846" s="2">
        <v>13363800000</v>
      </c>
    </row>
    <row r="5847" spans="1:32">
      <c r="A5847" t="s">
        <v>3225</v>
      </c>
      <c r="B5847" t="s">
        <v>19</v>
      </c>
      <c r="C5847" s="2">
        <v>26553500000</v>
      </c>
      <c r="D5847" s="2">
        <v>28998900000</v>
      </c>
      <c r="E5847" s="2">
        <v>29274600000</v>
      </c>
      <c r="F5847" s="2">
        <v>29235800000</v>
      </c>
      <c r="G5847" s="2">
        <v>29361800000</v>
      </c>
      <c r="H5847" s="2">
        <v>29451000000</v>
      </c>
      <c r="I5847" s="2">
        <v>29540300000</v>
      </c>
      <c r="J5847" s="2">
        <v>29682400000</v>
      </c>
      <c r="K5847" s="2">
        <v>29824600000</v>
      </c>
      <c r="L5847" s="2">
        <v>29665800000</v>
      </c>
      <c r="M5847" s="2">
        <v>29772100000</v>
      </c>
      <c r="N5847" s="2">
        <v>29919300000</v>
      </c>
      <c r="O5847" s="2">
        <v>30046400000</v>
      </c>
      <c r="P5847" s="2">
        <v>30162800000</v>
      </c>
      <c r="Q5847" s="2">
        <v>30279300000</v>
      </c>
      <c r="R5847" s="2">
        <v>30375000000</v>
      </c>
      <c r="S5847" s="2">
        <v>30460700000</v>
      </c>
      <c r="T5847" s="2">
        <v>30545900000</v>
      </c>
      <c r="U5847" s="2">
        <v>30631100000</v>
      </c>
      <c r="V5847" s="2">
        <v>30716300000</v>
      </c>
      <c r="W5847" s="2">
        <v>30802000000</v>
      </c>
      <c r="X5847" s="2">
        <v>30882200000</v>
      </c>
      <c r="Y5847" s="2">
        <v>30972400000</v>
      </c>
      <c r="Z5847" s="2">
        <v>31053100000</v>
      </c>
      <c r="AA5847" s="2">
        <v>31138300000</v>
      </c>
      <c r="AB5847" s="2">
        <v>31204300000</v>
      </c>
      <c r="AC5847" s="2">
        <v>31295500000</v>
      </c>
      <c r="AD5847" s="2">
        <v>31376200000</v>
      </c>
      <c r="AE5847" s="2">
        <v>31481500000</v>
      </c>
      <c r="AF5847" s="2">
        <v>31577300000</v>
      </c>
    </row>
    <row r="5848" spans="1:32">
      <c r="A5848" t="s">
        <v>3226</v>
      </c>
      <c r="B5848" t="s">
        <v>19</v>
      </c>
      <c r="C5848" s="2">
        <v>360824000</v>
      </c>
      <c r="D5848" s="2">
        <v>394053000</v>
      </c>
      <c r="E5848" s="2">
        <v>397800000</v>
      </c>
      <c r="F5848" s="2">
        <v>397273000</v>
      </c>
      <c r="G5848" s="2">
        <v>398985000</v>
      </c>
      <c r="H5848" s="2">
        <v>400198000</v>
      </c>
      <c r="I5848" s="2">
        <v>401410000</v>
      </c>
      <c r="J5848" s="2">
        <v>403342000</v>
      </c>
      <c r="K5848" s="2">
        <v>405273000</v>
      </c>
      <c r="L5848" s="2">
        <v>403116000</v>
      </c>
      <c r="M5848" s="2">
        <v>404561000</v>
      </c>
      <c r="N5848" s="2">
        <v>406561000</v>
      </c>
      <c r="O5848" s="2">
        <v>408287000</v>
      </c>
      <c r="P5848" s="2">
        <v>409870000</v>
      </c>
      <c r="Q5848" s="2">
        <v>411452000</v>
      </c>
      <c r="R5848" s="2">
        <v>412754000</v>
      </c>
      <c r="S5848" s="2">
        <v>413918000</v>
      </c>
      <c r="T5848" s="2">
        <v>415076000</v>
      </c>
      <c r="U5848" s="2">
        <v>416233000</v>
      </c>
      <c r="V5848" s="2">
        <v>417391000</v>
      </c>
      <c r="W5848" s="2">
        <v>418556000</v>
      </c>
      <c r="X5848" s="2">
        <v>419645000</v>
      </c>
      <c r="Y5848" s="2">
        <v>420871000</v>
      </c>
      <c r="Z5848" s="2">
        <v>421967000</v>
      </c>
      <c r="AA5848" s="2">
        <v>423124000</v>
      </c>
      <c r="AB5848" s="2">
        <v>424022000</v>
      </c>
      <c r="AC5848" s="2">
        <v>425262000</v>
      </c>
      <c r="AD5848" s="2">
        <v>426358000</v>
      </c>
      <c r="AE5848" s="2">
        <v>427789000</v>
      </c>
      <c r="AF5848" s="2">
        <v>429091000</v>
      </c>
    </row>
    <row r="5849" spans="1:32">
      <c r="A5849" t="s">
        <v>3227</v>
      </c>
      <c r="B5849" t="s">
        <v>19</v>
      </c>
      <c r="C5849" s="2">
        <v>345021000</v>
      </c>
      <c r="D5849" s="2">
        <v>376795000</v>
      </c>
      <c r="E5849" s="2">
        <v>380378000</v>
      </c>
      <c r="F5849" s="2">
        <v>379874000</v>
      </c>
      <c r="G5849" s="2">
        <v>381511000</v>
      </c>
      <c r="H5849" s="2">
        <v>382671000</v>
      </c>
      <c r="I5849" s="2">
        <v>383830000</v>
      </c>
      <c r="J5849" s="2">
        <v>385677000</v>
      </c>
      <c r="K5849" s="2">
        <v>387524000</v>
      </c>
      <c r="L5849" s="2">
        <v>385461000</v>
      </c>
      <c r="M5849" s="2">
        <v>386843000</v>
      </c>
      <c r="N5849" s="2">
        <v>388756000</v>
      </c>
      <c r="O5849" s="2">
        <v>390406000</v>
      </c>
      <c r="P5849" s="2">
        <v>391919000</v>
      </c>
      <c r="Q5849" s="2">
        <v>393432000</v>
      </c>
      <c r="R5849" s="2">
        <v>394677000</v>
      </c>
      <c r="S5849" s="2">
        <v>395790000</v>
      </c>
      <c r="T5849" s="2">
        <v>396897000</v>
      </c>
      <c r="U5849" s="2">
        <v>398004000</v>
      </c>
      <c r="V5849" s="2">
        <v>399111000</v>
      </c>
      <c r="W5849" s="2">
        <v>400225000</v>
      </c>
      <c r="X5849" s="2">
        <v>401266000</v>
      </c>
      <c r="Y5849" s="2">
        <v>402439000</v>
      </c>
      <c r="Z5849" s="2">
        <v>403487000</v>
      </c>
      <c r="AA5849" s="2">
        <v>404594000</v>
      </c>
      <c r="AB5849" s="2">
        <v>405452000</v>
      </c>
      <c r="AC5849" s="2">
        <v>406637000</v>
      </c>
      <c r="AD5849" s="2">
        <v>407685000</v>
      </c>
      <c r="AE5849" s="2">
        <v>409054000</v>
      </c>
      <c r="AF5849" s="2">
        <v>410299000</v>
      </c>
    </row>
    <row r="5850" spans="1:32">
      <c r="A5850" t="s">
        <v>3228</v>
      </c>
      <c r="B5850" t="s">
        <v>19</v>
      </c>
      <c r="C5850" s="2">
        <v>533598000</v>
      </c>
      <c r="D5850" s="2">
        <v>582738000</v>
      </c>
      <c r="E5850" s="2">
        <v>588279000</v>
      </c>
      <c r="F5850" s="2">
        <v>587499000</v>
      </c>
      <c r="G5850" s="2">
        <v>590032000</v>
      </c>
      <c r="H5850" s="2">
        <v>591825000</v>
      </c>
      <c r="I5850" s="2">
        <v>593618000</v>
      </c>
      <c r="J5850" s="2">
        <v>596475000</v>
      </c>
      <c r="K5850" s="2">
        <v>599331000</v>
      </c>
      <c r="L5850" s="2">
        <v>596140000</v>
      </c>
      <c r="M5850" s="2">
        <v>598278000</v>
      </c>
      <c r="N5850" s="2">
        <v>601236000</v>
      </c>
      <c r="O5850" s="2">
        <v>603789000</v>
      </c>
      <c r="P5850" s="2">
        <v>606129000</v>
      </c>
      <c r="Q5850" s="2">
        <v>608469000</v>
      </c>
      <c r="R5850" s="2">
        <v>610393000</v>
      </c>
      <c r="S5850" s="2">
        <v>612115000</v>
      </c>
      <c r="T5850" s="2">
        <v>613827000</v>
      </c>
      <c r="U5850" s="2">
        <v>615539000</v>
      </c>
      <c r="V5850" s="2">
        <v>617251000</v>
      </c>
      <c r="W5850" s="2">
        <v>618973000</v>
      </c>
      <c r="X5850" s="2">
        <v>620584000</v>
      </c>
      <c r="Y5850" s="2">
        <v>622397000</v>
      </c>
      <c r="Z5850" s="2">
        <v>624018000</v>
      </c>
      <c r="AA5850" s="2">
        <v>625730000</v>
      </c>
      <c r="AB5850" s="2">
        <v>627057000</v>
      </c>
      <c r="AC5850" s="2">
        <v>628891000</v>
      </c>
      <c r="AD5850" s="2">
        <v>630511000</v>
      </c>
      <c r="AE5850" s="2">
        <v>632629000</v>
      </c>
      <c r="AF5850" s="2">
        <v>634553000</v>
      </c>
    </row>
    <row r="5851" spans="1:32">
      <c r="A5851" t="s">
        <v>3229</v>
      </c>
      <c r="B5851" t="s">
        <v>19</v>
      </c>
      <c r="C5851" s="2">
        <v>18436200</v>
      </c>
      <c r="D5851" s="2">
        <v>20134100</v>
      </c>
      <c r="E5851" s="2">
        <v>20325600</v>
      </c>
      <c r="F5851" s="2">
        <v>20298600</v>
      </c>
      <c r="G5851" s="2">
        <v>20386100</v>
      </c>
      <c r="H5851" s="2">
        <v>20448000</v>
      </c>
      <c r="I5851" s="2">
        <v>20510000</v>
      </c>
      <c r="J5851" s="2">
        <v>20608700</v>
      </c>
      <c r="K5851" s="2">
        <v>20707400</v>
      </c>
      <c r="L5851" s="2">
        <v>20597200</v>
      </c>
      <c r="M5851" s="2">
        <v>20671000</v>
      </c>
      <c r="N5851" s="2">
        <v>20773200</v>
      </c>
      <c r="O5851" s="2">
        <v>20861400</v>
      </c>
      <c r="P5851" s="2">
        <v>20942200</v>
      </c>
      <c r="Q5851" s="2">
        <v>21023100</v>
      </c>
      <c r="R5851" s="2">
        <v>21089600</v>
      </c>
      <c r="S5851" s="2">
        <v>21149100</v>
      </c>
      <c r="T5851" s="2">
        <v>21208200</v>
      </c>
      <c r="U5851" s="2">
        <v>21267400</v>
      </c>
      <c r="V5851" s="2">
        <v>21326600</v>
      </c>
      <c r="W5851" s="2">
        <v>21386000</v>
      </c>
      <c r="X5851" s="2">
        <v>21441700</v>
      </c>
      <c r="Y5851" s="2">
        <v>21504400</v>
      </c>
      <c r="Z5851" s="2">
        <v>21560400</v>
      </c>
      <c r="AA5851" s="2">
        <v>21619500</v>
      </c>
      <c r="AB5851" s="2">
        <v>21665400</v>
      </c>
      <c r="AC5851" s="2">
        <v>21728700</v>
      </c>
      <c r="AD5851" s="2">
        <v>21784700</v>
      </c>
      <c r="AE5851" s="2">
        <v>21857800</v>
      </c>
      <c r="AF5851" s="2">
        <v>21924400</v>
      </c>
    </row>
    <row r="5852" spans="1:32">
      <c r="A5852" t="s">
        <v>3230</v>
      </c>
      <c r="B5852" t="s">
        <v>19</v>
      </c>
      <c r="C5852" s="2">
        <v>153811000</v>
      </c>
      <c r="D5852" s="2">
        <v>167976000</v>
      </c>
      <c r="E5852" s="2">
        <v>169573000</v>
      </c>
      <c r="F5852" s="2">
        <v>169348000</v>
      </c>
      <c r="G5852" s="2">
        <v>170078000</v>
      </c>
      <c r="H5852" s="2">
        <v>170595000</v>
      </c>
      <c r="I5852" s="2">
        <v>171112000</v>
      </c>
      <c r="J5852" s="2">
        <v>171935000</v>
      </c>
      <c r="K5852" s="2">
        <v>172759000</v>
      </c>
      <c r="L5852" s="2">
        <v>171839000</v>
      </c>
      <c r="M5852" s="2">
        <v>172455000</v>
      </c>
      <c r="N5852" s="2">
        <v>173308000</v>
      </c>
      <c r="O5852" s="2">
        <v>174044000</v>
      </c>
      <c r="P5852" s="2">
        <v>174718000</v>
      </c>
      <c r="Q5852" s="2">
        <v>175393000</v>
      </c>
      <c r="R5852" s="2">
        <v>175948000</v>
      </c>
      <c r="S5852" s="2">
        <v>176444000</v>
      </c>
      <c r="T5852" s="2">
        <v>176937000</v>
      </c>
      <c r="U5852" s="2">
        <v>177431000</v>
      </c>
      <c r="V5852" s="2">
        <v>177924000</v>
      </c>
      <c r="W5852" s="2">
        <v>178421000</v>
      </c>
      <c r="X5852" s="2">
        <v>178885000</v>
      </c>
      <c r="Y5852" s="2">
        <v>179408000</v>
      </c>
      <c r="Z5852" s="2">
        <v>179875000</v>
      </c>
      <c r="AA5852" s="2">
        <v>180368000</v>
      </c>
      <c r="AB5852" s="2">
        <v>180751000</v>
      </c>
      <c r="AC5852" s="2">
        <v>181279000</v>
      </c>
      <c r="AD5852" s="2">
        <v>181747000</v>
      </c>
      <c r="AE5852" s="2">
        <v>182357000</v>
      </c>
      <c r="AF5852" s="2">
        <v>182912000</v>
      </c>
    </row>
    <row r="5853" spans="1:32">
      <c r="A5853" t="s">
        <v>3231</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3232</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3233</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3234</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3235</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3236</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3237</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3238</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3239</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3240</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3241</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3242</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3243</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3244</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3245</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1707.66</v>
      </c>
      <c r="D5868">
        <v>1703.09</v>
      </c>
      <c r="E5868">
        <v>1685.42</v>
      </c>
      <c r="F5868">
        <v>1663.5</v>
      </c>
      <c r="G5868">
        <v>1637.74</v>
      </c>
      <c r="H5868">
        <v>1614.22</v>
      </c>
      <c r="I5868">
        <v>1587.24</v>
      </c>
      <c r="J5868">
        <v>1557.77</v>
      </c>
      <c r="K5868">
        <v>1519.06</v>
      </c>
      <c r="L5868">
        <v>1475.3</v>
      </c>
      <c r="M5868">
        <v>1427.31</v>
      </c>
      <c r="N5868">
        <v>1375.56</v>
      </c>
      <c r="O5868">
        <v>1325.05</v>
      </c>
      <c r="P5868">
        <v>1274.8499999999999</v>
      </c>
      <c r="Q5868">
        <v>1224.8399999999999</v>
      </c>
      <c r="R5868">
        <v>1173.18</v>
      </c>
      <c r="S5868">
        <v>1124.19</v>
      </c>
      <c r="T5868">
        <v>1077.3499999999999</v>
      </c>
      <c r="U5868">
        <v>1033.03</v>
      </c>
      <c r="V5868">
        <v>990.26499999999999</v>
      </c>
      <c r="W5868">
        <v>950.72199999999998</v>
      </c>
      <c r="X5868">
        <v>914.04499999999996</v>
      </c>
      <c r="Y5868">
        <v>881.18</v>
      </c>
      <c r="Z5868">
        <v>852.73</v>
      </c>
      <c r="AA5868">
        <v>827.83500000000004</v>
      </c>
      <c r="AB5868">
        <v>807.44500000000005</v>
      </c>
      <c r="AC5868">
        <v>792.23800000000006</v>
      </c>
      <c r="AD5868">
        <v>781.53</v>
      </c>
      <c r="AE5868">
        <v>776.41600000000005</v>
      </c>
      <c r="AF5868">
        <v>773.41499999999996</v>
      </c>
    </row>
    <row r="5869" spans="1:32">
      <c r="A5869" t="s">
        <v>8</v>
      </c>
      <c r="B5869" t="s">
        <v>19</v>
      </c>
      <c r="C5869">
        <v>1568.07</v>
      </c>
      <c r="D5869">
        <v>1556.89</v>
      </c>
      <c r="E5869">
        <v>1453.87</v>
      </c>
      <c r="F5869">
        <v>1318.9</v>
      </c>
      <c r="G5869">
        <v>1252.51</v>
      </c>
      <c r="H5869">
        <v>1141.23</v>
      </c>
      <c r="I5869">
        <v>1022.99</v>
      </c>
      <c r="J5869">
        <v>880.14200000000005</v>
      </c>
      <c r="K5869">
        <v>764.94100000000003</v>
      </c>
      <c r="L5869">
        <v>659.47900000000004</v>
      </c>
      <c r="M5869">
        <v>586.28499999999997</v>
      </c>
      <c r="N5869">
        <v>538.40300000000002</v>
      </c>
      <c r="O5869">
        <v>526.64800000000002</v>
      </c>
      <c r="P5869">
        <v>511.524</v>
      </c>
      <c r="Q5869">
        <v>508.15100000000001</v>
      </c>
      <c r="R5869">
        <v>495.80599999999998</v>
      </c>
      <c r="S5869">
        <v>457.21100000000001</v>
      </c>
      <c r="T5869">
        <v>399.79500000000002</v>
      </c>
      <c r="U5869">
        <v>351.43599999999998</v>
      </c>
      <c r="V5869">
        <v>321.07100000000003</v>
      </c>
      <c r="W5869">
        <v>358.65199999999999</v>
      </c>
      <c r="X5869">
        <v>399.43</v>
      </c>
      <c r="Y5869">
        <v>441.61599999999999</v>
      </c>
      <c r="Z5869">
        <v>486.416</v>
      </c>
      <c r="AA5869">
        <v>521.77300000000002</v>
      </c>
      <c r="AB5869">
        <v>556.84199999999998</v>
      </c>
      <c r="AC5869">
        <v>590.16200000000003</v>
      </c>
      <c r="AD5869">
        <v>621.33500000000004</v>
      </c>
      <c r="AE5869">
        <v>649.39499999999998</v>
      </c>
      <c r="AF5869">
        <v>674.79600000000005</v>
      </c>
    </row>
    <row r="5870" spans="1:32">
      <c r="A5870" t="s">
        <v>7001</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7002</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7003</v>
      </c>
      <c r="B5872" t="s">
        <v>19</v>
      </c>
      <c r="C5872">
        <v>2453.27</v>
      </c>
      <c r="D5872">
        <v>2461.1799999999998</v>
      </c>
      <c r="E5872">
        <v>2366.4499999999998</v>
      </c>
      <c r="F5872">
        <v>2462.5300000000002</v>
      </c>
      <c r="G5872">
        <v>2422.62</v>
      </c>
      <c r="H5872">
        <v>2425.9899999999998</v>
      </c>
      <c r="I5872">
        <v>2431.62</v>
      </c>
      <c r="J5872">
        <v>2346.91</v>
      </c>
      <c r="K5872">
        <v>2347.09</v>
      </c>
      <c r="L5872">
        <v>2328.4299999999998</v>
      </c>
      <c r="M5872">
        <v>2322.06</v>
      </c>
      <c r="N5872">
        <v>2309.0700000000002</v>
      </c>
      <c r="O5872">
        <v>2304.15</v>
      </c>
      <c r="P5872">
        <v>2298.9699999999998</v>
      </c>
      <c r="Q5872">
        <v>2282.3000000000002</v>
      </c>
      <c r="R5872">
        <v>2294.16</v>
      </c>
      <c r="S5872">
        <v>2294.37</v>
      </c>
      <c r="T5872">
        <v>2305.5</v>
      </c>
      <c r="U5872">
        <v>2317.7199999999998</v>
      </c>
      <c r="V5872">
        <v>2326.04</v>
      </c>
      <c r="W5872">
        <v>2340.64</v>
      </c>
      <c r="X5872">
        <v>2355.34</v>
      </c>
      <c r="Y5872">
        <v>2369.02</v>
      </c>
      <c r="Z5872">
        <v>2382.91</v>
      </c>
      <c r="AA5872">
        <v>2393.2199999999998</v>
      </c>
      <c r="AB5872">
        <v>2400.3200000000002</v>
      </c>
      <c r="AC5872">
        <v>2410.6999999999998</v>
      </c>
      <c r="AD5872">
        <v>2424.09</v>
      </c>
      <c r="AE5872">
        <v>2439.83</v>
      </c>
      <c r="AF5872">
        <v>2454.85</v>
      </c>
    </row>
    <row r="5873" spans="1:32">
      <c r="A5873" t="s">
        <v>9</v>
      </c>
      <c r="B5873" t="s">
        <v>19</v>
      </c>
      <c r="C5873">
        <v>65.616399999999999</v>
      </c>
      <c r="D5873">
        <v>66.625600000000006</v>
      </c>
      <c r="E5873">
        <v>67.456999999999994</v>
      </c>
      <c r="F5873">
        <v>62.363399999999999</v>
      </c>
      <c r="G5873">
        <v>58.2408</v>
      </c>
      <c r="H5873">
        <v>54.0182</v>
      </c>
      <c r="I5873">
        <v>49.694200000000002</v>
      </c>
      <c r="J5873">
        <v>44.551600000000001</v>
      </c>
      <c r="K5873">
        <v>39.664999999999999</v>
      </c>
      <c r="L5873">
        <v>34.636600000000001</v>
      </c>
      <c r="M5873">
        <v>29.5656</v>
      </c>
      <c r="N5873">
        <v>24.446899999999999</v>
      </c>
      <c r="O5873">
        <v>24.4237</v>
      </c>
      <c r="P5873">
        <v>24.412400000000002</v>
      </c>
      <c r="Q5873">
        <v>24.388500000000001</v>
      </c>
      <c r="R5873">
        <v>24.344200000000001</v>
      </c>
      <c r="S5873">
        <v>24.294</v>
      </c>
      <c r="T5873">
        <v>24.232500000000002</v>
      </c>
      <c r="U5873">
        <v>24.178799999999999</v>
      </c>
      <c r="V5873">
        <v>24.1328</v>
      </c>
      <c r="W5873">
        <v>24.081900000000001</v>
      </c>
      <c r="X5873">
        <v>24.0305</v>
      </c>
      <c r="Y5873">
        <v>23.975300000000001</v>
      </c>
      <c r="Z5873">
        <v>23.9498</v>
      </c>
      <c r="AA5873">
        <v>23.883099999999999</v>
      </c>
      <c r="AB5873">
        <v>23.835699999999999</v>
      </c>
      <c r="AC5873">
        <v>23.780999999999999</v>
      </c>
      <c r="AD5873">
        <v>23.720800000000001</v>
      </c>
      <c r="AE5873">
        <v>23.694500000000001</v>
      </c>
      <c r="AF5873">
        <v>23.648599999999998</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3274</v>
      </c>
      <c r="B1682" t="s">
        <v>4</v>
      </c>
      <c r="C1682" t="s">
        <v>6874</v>
      </c>
      <c r="D1682" t="s">
        <v>1702</v>
      </c>
    </row>
    <row r="1683" spans="1:4">
      <c r="A1683" t="s">
        <v>3275</v>
      </c>
      <c r="B1683" t="s">
        <v>4</v>
      </c>
      <c r="C1683" t="s">
        <v>6874</v>
      </c>
      <c r="D1683" t="s">
        <v>1705</v>
      </c>
    </row>
    <row r="1684" spans="1:4">
      <c r="A1684" t="s">
        <v>3276</v>
      </c>
      <c r="B1684" t="s">
        <v>4</v>
      </c>
      <c r="C1684" t="s">
        <v>6874</v>
      </c>
      <c r="D1684" t="s">
        <v>1706</v>
      </c>
    </row>
    <row r="1685" spans="1:4">
      <c r="A1685" t="s">
        <v>3277</v>
      </c>
      <c r="B1685" t="s">
        <v>4</v>
      </c>
      <c r="C1685" t="s">
        <v>6874</v>
      </c>
      <c r="D1685" t="s">
        <v>1707</v>
      </c>
    </row>
    <row r="1686" spans="1:4">
      <c r="A1686" t="s">
        <v>3278</v>
      </c>
      <c r="B1686" t="s">
        <v>4</v>
      </c>
      <c r="C1686" t="s">
        <v>6874</v>
      </c>
      <c r="D1686" t="s">
        <v>1708</v>
      </c>
    </row>
    <row r="1687" spans="1:4">
      <c r="A1687" t="s">
        <v>3279</v>
      </c>
      <c r="B1687" t="s">
        <v>4</v>
      </c>
      <c r="C1687" t="s">
        <v>6874</v>
      </c>
      <c r="D1687" t="s">
        <v>1709</v>
      </c>
    </row>
    <row r="1688" spans="1:4">
      <c r="A1688" t="s">
        <v>3280</v>
      </c>
      <c r="B1688" t="s">
        <v>4</v>
      </c>
      <c r="C1688" t="s">
        <v>6874</v>
      </c>
      <c r="D1688" t="s">
        <v>1710</v>
      </c>
    </row>
    <row r="1689" spans="1:4">
      <c r="A1689" t="s">
        <v>3281</v>
      </c>
      <c r="B1689" t="s">
        <v>4</v>
      </c>
      <c r="C1689" t="s">
        <v>6874</v>
      </c>
      <c r="D1689" t="s">
        <v>1711</v>
      </c>
    </row>
    <row r="1690" spans="1:4">
      <c r="A1690" t="s">
        <v>3282</v>
      </c>
      <c r="B1690" t="s">
        <v>4</v>
      </c>
      <c r="C1690" t="s">
        <v>6874</v>
      </c>
      <c r="D1690" t="s">
        <v>1712</v>
      </c>
    </row>
    <row r="1691" spans="1:4">
      <c r="A1691" t="s">
        <v>3283</v>
      </c>
      <c r="B1691" t="s">
        <v>4</v>
      </c>
      <c r="C1691" t="s">
        <v>6874</v>
      </c>
      <c r="D1691" t="s">
        <v>1713</v>
      </c>
    </row>
    <row r="1692" spans="1:4">
      <c r="A1692" t="s">
        <v>3284</v>
      </c>
      <c r="B1692" t="s">
        <v>4</v>
      </c>
      <c r="C1692" t="s">
        <v>6874</v>
      </c>
      <c r="D1692" t="s">
        <v>1714</v>
      </c>
    </row>
    <row r="1693" spans="1:4">
      <c r="A1693" t="s">
        <v>3285</v>
      </c>
      <c r="B1693" t="s">
        <v>4</v>
      </c>
      <c r="C1693" t="s">
        <v>6874</v>
      </c>
      <c r="D1693" t="s">
        <v>1715</v>
      </c>
    </row>
    <row r="1694" spans="1:4">
      <c r="A1694" t="s">
        <v>3286</v>
      </c>
      <c r="B1694" t="s">
        <v>4</v>
      </c>
      <c r="C1694" t="s">
        <v>6875</v>
      </c>
      <c r="D1694" t="s">
        <v>1702</v>
      </c>
    </row>
    <row r="1695" spans="1:4">
      <c r="A1695" t="s">
        <v>3287</v>
      </c>
      <c r="B1695" t="s">
        <v>4</v>
      </c>
      <c r="C1695" t="s">
        <v>6875</v>
      </c>
      <c r="D1695" t="s">
        <v>1705</v>
      </c>
    </row>
    <row r="1696" spans="1:4">
      <c r="A1696" t="s">
        <v>3288</v>
      </c>
      <c r="B1696" t="s">
        <v>4</v>
      </c>
      <c r="C1696" t="s">
        <v>6875</v>
      </c>
      <c r="D1696" t="s">
        <v>1706</v>
      </c>
    </row>
    <row r="1697" spans="1:4">
      <c r="A1697" t="s">
        <v>3289</v>
      </c>
      <c r="B1697" t="s">
        <v>4</v>
      </c>
      <c r="C1697" t="s">
        <v>6875</v>
      </c>
      <c r="D1697" t="s">
        <v>1707</v>
      </c>
    </row>
    <row r="1698" spans="1:4">
      <c r="A1698" t="s">
        <v>3290</v>
      </c>
      <c r="B1698" t="s">
        <v>4</v>
      </c>
      <c r="C1698" t="s">
        <v>6875</v>
      </c>
      <c r="D1698" t="s">
        <v>1708</v>
      </c>
    </row>
    <row r="1699" spans="1:4">
      <c r="A1699" t="s">
        <v>3291</v>
      </c>
      <c r="B1699" t="s">
        <v>4</v>
      </c>
      <c r="C1699" t="s">
        <v>6875</v>
      </c>
      <c r="D1699" t="s">
        <v>1709</v>
      </c>
    </row>
    <row r="1700" spans="1:4">
      <c r="A1700" t="s">
        <v>3292</v>
      </c>
      <c r="B1700" t="s">
        <v>4</v>
      </c>
      <c r="C1700" t="s">
        <v>6875</v>
      </c>
      <c r="D1700" t="s">
        <v>1710</v>
      </c>
    </row>
    <row r="1701" spans="1:4">
      <c r="A1701" t="s">
        <v>3293</v>
      </c>
      <c r="B1701" t="s">
        <v>4</v>
      </c>
      <c r="C1701" t="s">
        <v>6875</v>
      </c>
      <c r="D1701" t="s">
        <v>1711</v>
      </c>
    </row>
    <row r="1702" spans="1:4">
      <c r="A1702" t="s">
        <v>3294</v>
      </c>
      <c r="B1702" t="s">
        <v>4</v>
      </c>
      <c r="C1702" t="s">
        <v>6875</v>
      </c>
      <c r="D1702" t="s">
        <v>1712</v>
      </c>
    </row>
    <row r="1703" spans="1:4">
      <c r="A1703" t="s">
        <v>3295</v>
      </c>
      <c r="B1703" t="s">
        <v>4</v>
      </c>
      <c r="C1703" t="s">
        <v>6875</v>
      </c>
      <c r="D1703" t="s">
        <v>1713</v>
      </c>
    </row>
    <row r="1704" spans="1:4">
      <c r="A1704" t="s">
        <v>3296</v>
      </c>
      <c r="B1704" t="s">
        <v>4</v>
      </c>
      <c r="C1704" t="s">
        <v>6875</v>
      </c>
      <c r="D1704" t="s">
        <v>1714</v>
      </c>
    </row>
    <row r="1705" spans="1:4">
      <c r="A1705" t="s">
        <v>3297</v>
      </c>
      <c r="B1705" t="s">
        <v>4</v>
      </c>
      <c r="C1705" t="s">
        <v>6875</v>
      </c>
      <c r="D1705" t="s">
        <v>1715</v>
      </c>
    </row>
    <row r="1706" spans="1:4">
      <c r="A1706" t="s">
        <v>3298</v>
      </c>
      <c r="B1706" t="s">
        <v>4</v>
      </c>
      <c r="C1706" t="s">
        <v>6876</v>
      </c>
      <c r="D1706" t="s">
        <v>1702</v>
      </c>
    </row>
    <row r="1707" spans="1:4">
      <c r="A1707" t="s">
        <v>3299</v>
      </c>
      <c r="B1707" t="s">
        <v>4</v>
      </c>
      <c r="C1707" t="s">
        <v>6876</v>
      </c>
      <c r="D1707" t="s">
        <v>1705</v>
      </c>
    </row>
    <row r="1708" spans="1:4">
      <c r="A1708" t="s">
        <v>3300</v>
      </c>
      <c r="B1708" t="s">
        <v>4</v>
      </c>
      <c r="C1708" t="s">
        <v>6876</v>
      </c>
      <c r="D1708" t="s">
        <v>1706</v>
      </c>
    </row>
    <row r="1709" spans="1:4">
      <c r="A1709" t="s">
        <v>3301</v>
      </c>
      <c r="B1709" t="s">
        <v>4</v>
      </c>
      <c r="C1709" t="s">
        <v>6876</v>
      </c>
      <c r="D1709" t="s">
        <v>1707</v>
      </c>
    </row>
    <row r="1710" spans="1:4">
      <c r="A1710" t="s">
        <v>3302</v>
      </c>
      <c r="B1710" t="s">
        <v>4</v>
      </c>
      <c r="C1710" t="s">
        <v>6876</v>
      </c>
      <c r="D1710" t="s">
        <v>1708</v>
      </c>
    </row>
    <row r="1711" spans="1:4">
      <c r="A1711" t="s">
        <v>3303</v>
      </c>
      <c r="B1711" t="s">
        <v>4</v>
      </c>
      <c r="C1711" t="s">
        <v>6876</v>
      </c>
      <c r="D1711" t="s">
        <v>1709</v>
      </c>
    </row>
    <row r="1712" spans="1:4">
      <c r="A1712" t="s">
        <v>3304</v>
      </c>
      <c r="B1712" t="s">
        <v>4</v>
      </c>
      <c r="C1712" t="s">
        <v>6876</v>
      </c>
      <c r="D1712" t="s">
        <v>1710</v>
      </c>
    </row>
    <row r="1713" spans="1:4">
      <c r="A1713" t="s">
        <v>3305</v>
      </c>
      <c r="B1713" t="s">
        <v>4</v>
      </c>
      <c r="C1713" t="s">
        <v>6876</v>
      </c>
      <c r="D1713" t="s">
        <v>1711</v>
      </c>
    </row>
    <row r="1714" spans="1:4">
      <c r="A1714" t="s">
        <v>3306</v>
      </c>
      <c r="B1714" t="s">
        <v>4</v>
      </c>
      <c r="C1714" t="s">
        <v>6876</v>
      </c>
      <c r="D1714" t="s">
        <v>1712</v>
      </c>
    </row>
    <row r="1715" spans="1:4">
      <c r="A1715" t="s">
        <v>3307</v>
      </c>
      <c r="B1715" t="s">
        <v>4</v>
      </c>
      <c r="C1715" t="s">
        <v>6876</v>
      </c>
      <c r="D1715" t="s">
        <v>1713</v>
      </c>
    </row>
    <row r="1716" spans="1:4">
      <c r="A1716" t="s">
        <v>3308</v>
      </c>
      <c r="B1716" t="s">
        <v>4</v>
      </c>
      <c r="C1716" t="s">
        <v>6876</v>
      </c>
      <c r="D1716" t="s">
        <v>1714</v>
      </c>
    </row>
    <row r="1717" spans="1:4">
      <c r="A1717" t="s">
        <v>3309</v>
      </c>
      <c r="B1717" t="s">
        <v>4</v>
      </c>
      <c r="C1717" t="s">
        <v>6876</v>
      </c>
      <c r="D1717" t="s">
        <v>1715</v>
      </c>
    </row>
    <row r="1718" spans="1:4">
      <c r="A1718" t="s">
        <v>3310</v>
      </c>
      <c r="B1718" t="s">
        <v>4</v>
      </c>
      <c r="C1718" t="s">
        <v>6877</v>
      </c>
      <c r="D1718" t="s">
        <v>1702</v>
      </c>
    </row>
    <row r="1719" spans="1:4">
      <c r="A1719" t="s">
        <v>3311</v>
      </c>
      <c r="B1719" t="s">
        <v>4</v>
      </c>
      <c r="C1719" t="s">
        <v>6877</v>
      </c>
      <c r="D1719" t="s">
        <v>1705</v>
      </c>
    </row>
    <row r="1720" spans="1:4">
      <c r="A1720" t="s">
        <v>3312</v>
      </c>
      <c r="B1720" t="s">
        <v>4</v>
      </c>
      <c r="C1720" t="s">
        <v>6877</v>
      </c>
      <c r="D1720" t="s">
        <v>1706</v>
      </c>
    </row>
    <row r="1721" spans="1:4">
      <c r="A1721" t="s">
        <v>3313</v>
      </c>
      <c r="B1721" t="s">
        <v>4</v>
      </c>
      <c r="C1721" t="s">
        <v>6877</v>
      </c>
      <c r="D1721" t="s">
        <v>1707</v>
      </c>
    </row>
    <row r="1722" spans="1:4">
      <c r="A1722" t="s">
        <v>3314</v>
      </c>
      <c r="B1722" t="s">
        <v>4</v>
      </c>
      <c r="C1722" t="s">
        <v>6877</v>
      </c>
      <c r="D1722" t="s">
        <v>1708</v>
      </c>
    </row>
    <row r="1723" spans="1:4">
      <c r="A1723" t="s">
        <v>3315</v>
      </c>
      <c r="B1723" t="s">
        <v>4</v>
      </c>
      <c r="C1723" t="s">
        <v>6877</v>
      </c>
      <c r="D1723" t="s">
        <v>1709</v>
      </c>
    </row>
    <row r="1724" spans="1:4">
      <c r="A1724" t="s">
        <v>3316</v>
      </c>
      <c r="B1724" t="s">
        <v>4</v>
      </c>
      <c r="C1724" t="s">
        <v>6877</v>
      </c>
      <c r="D1724" t="s">
        <v>1710</v>
      </c>
    </row>
    <row r="1725" spans="1:4">
      <c r="A1725" t="s">
        <v>3317</v>
      </c>
      <c r="B1725" t="s">
        <v>4</v>
      </c>
      <c r="C1725" t="s">
        <v>6877</v>
      </c>
      <c r="D1725" t="s">
        <v>1711</v>
      </c>
    </row>
    <row r="1726" spans="1:4">
      <c r="A1726" t="s">
        <v>3318</v>
      </c>
      <c r="B1726" t="s">
        <v>4</v>
      </c>
      <c r="C1726" t="s">
        <v>6877</v>
      </c>
      <c r="D1726" t="s">
        <v>1712</v>
      </c>
    </row>
    <row r="1727" spans="1:4">
      <c r="A1727" t="s">
        <v>3319</v>
      </c>
      <c r="B1727" t="s">
        <v>4</v>
      </c>
      <c r="C1727" t="s">
        <v>6877</v>
      </c>
      <c r="D1727" t="s">
        <v>1713</v>
      </c>
    </row>
    <row r="1728" spans="1:4">
      <c r="A1728" t="s">
        <v>3320</v>
      </c>
      <c r="B1728" t="s">
        <v>4</v>
      </c>
      <c r="C1728" t="s">
        <v>6877</v>
      </c>
      <c r="D1728" t="s">
        <v>1714</v>
      </c>
    </row>
    <row r="1729" spans="1:4">
      <c r="A1729" t="s">
        <v>3321</v>
      </c>
      <c r="B1729" t="s">
        <v>4</v>
      </c>
      <c r="C1729" t="s">
        <v>6877</v>
      </c>
      <c r="D1729" t="s">
        <v>1715</v>
      </c>
    </row>
    <row r="1730" spans="1:4">
      <c r="A1730" t="s">
        <v>3322</v>
      </c>
      <c r="B1730" t="s">
        <v>4</v>
      </c>
      <c r="C1730" t="s">
        <v>6878</v>
      </c>
      <c r="D1730" t="s">
        <v>1702</v>
      </c>
    </row>
    <row r="1731" spans="1:4">
      <c r="A1731" t="s">
        <v>3323</v>
      </c>
      <c r="B1731" t="s">
        <v>4</v>
      </c>
      <c r="C1731" t="s">
        <v>6878</v>
      </c>
      <c r="D1731" t="s">
        <v>1705</v>
      </c>
    </row>
    <row r="1732" spans="1:4">
      <c r="A1732" t="s">
        <v>3324</v>
      </c>
      <c r="B1732" t="s">
        <v>4</v>
      </c>
      <c r="C1732" t="s">
        <v>6878</v>
      </c>
      <c r="D1732" t="s">
        <v>1706</v>
      </c>
    </row>
    <row r="1733" spans="1:4">
      <c r="A1733" t="s">
        <v>3325</v>
      </c>
      <c r="B1733" t="s">
        <v>4</v>
      </c>
      <c r="C1733" t="s">
        <v>6878</v>
      </c>
      <c r="D1733" t="s">
        <v>1707</v>
      </c>
    </row>
    <row r="1734" spans="1:4">
      <c r="A1734" t="s">
        <v>3326</v>
      </c>
      <c r="B1734" t="s">
        <v>4</v>
      </c>
      <c r="C1734" t="s">
        <v>6878</v>
      </c>
      <c r="D1734" t="s">
        <v>1708</v>
      </c>
    </row>
    <row r="1735" spans="1:4">
      <c r="A1735" t="s">
        <v>3327</v>
      </c>
      <c r="B1735" t="s">
        <v>4</v>
      </c>
      <c r="C1735" t="s">
        <v>6878</v>
      </c>
      <c r="D1735" t="s">
        <v>1709</v>
      </c>
    </row>
    <row r="1736" spans="1:4">
      <c r="A1736" t="s">
        <v>3328</v>
      </c>
      <c r="B1736" t="s">
        <v>4</v>
      </c>
      <c r="C1736" t="s">
        <v>6878</v>
      </c>
      <c r="D1736" t="s">
        <v>1710</v>
      </c>
    </row>
    <row r="1737" spans="1:4">
      <c r="A1737" t="s">
        <v>3329</v>
      </c>
      <c r="B1737" t="s">
        <v>4</v>
      </c>
      <c r="C1737" t="s">
        <v>6878</v>
      </c>
      <c r="D1737" t="s">
        <v>1711</v>
      </c>
    </row>
    <row r="1738" spans="1:4">
      <c r="A1738" t="s">
        <v>3330</v>
      </c>
      <c r="B1738" t="s">
        <v>4</v>
      </c>
      <c r="C1738" t="s">
        <v>6878</v>
      </c>
      <c r="D1738" t="s">
        <v>1712</v>
      </c>
    </row>
    <row r="1739" spans="1:4">
      <c r="A1739" t="s">
        <v>3331</v>
      </c>
      <c r="B1739" t="s">
        <v>4</v>
      </c>
      <c r="C1739" t="s">
        <v>6878</v>
      </c>
      <c r="D1739" t="s">
        <v>1713</v>
      </c>
    </row>
    <row r="1740" spans="1:4">
      <c r="A1740" t="s">
        <v>3332</v>
      </c>
      <c r="B1740" t="s">
        <v>4</v>
      </c>
      <c r="C1740" t="s">
        <v>6878</v>
      </c>
      <c r="D1740" t="s">
        <v>1714</v>
      </c>
    </row>
    <row r="1741" spans="1:4">
      <c r="A1741" t="s">
        <v>3333</v>
      </c>
      <c r="B1741" t="s">
        <v>4</v>
      </c>
      <c r="C1741" t="s">
        <v>6878</v>
      </c>
      <c r="D1741" t="s">
        <v>1715</v>
      </c>
    </row>
    <row r="1742" spans="1:4">
      <c r="A1742" t="s">
        <v>3334</v>
      </c>
      <c r="B1742" t="s">
        <v>4</v>
      </c>
      <c r="C1742" t="s">
        <v>6879</v>
      </c>
      <c r="D1742" t="s">
        <v>1702</v>
      </c>
    </row>
    <row r="1743" spans="1:4">
      <c r="A1743" t="s">
        <v>3335</v>
      </c>
      <c r="B1743" t="s">
        <v>4</v>
      </c>
      <c r="C1743" t="s">
        <v>6879</v>
      </c>
      <c r="D1743" t="s">
        <v>1705</v>
      </c>
    </row>
    <row r="1744" spans="1:4">
      <c r="A1744" t="s">
        <v>3336</v>
      </c>
      <c r="B1744" t="s">
        <v>4</v>
      </c>
      <c r="C1744" t="s">
        <v>6879</v>
      </c>
      <c r="D1744" t="s">
        <v>1706</v>
      </c>
    </row>
    <row r="1745" spans="1:4">
      <c r="A1745" t="s">
        <v>3337</v>
      </c>
      <c r="B1745" t="s">
        <v>4</v>
      </c>
      <c r="C1745" t="s">
        <v>6879</v>
      </c>
      <c r="D1745" t="s">
        <v>1707</v>
      </c>
    </row>
    <row r="1746" spans="1:4">
      <c r="A1746" t="s">
        <v>3338</v>
      </c>
      <c r="B1746" t="s">
        <v>4</v>
      </c>
      <c r="C1746" t="s">
        <v>6879</v>
      </c>
      <c r="D1746" t="s">
        <v>1708</v>
      </c>
    </row>
    <row r="1747" spans="1:4">
      <c r="A1747" t="s">
        <v>3339</v>
      </c>
      <c r="B1747" t="s">
        <v>4</v>
      </c>
      <c r="C1747" t="s">
        <v>6879</v>
      </c>
      <c r="D1747" t="s">
        <v>1709</v>
      </c>
    </row>
    <row r="1748" spans="1:4">
      <c r="A1748" t="s">
        <v>3340</v>
      </c>
      <c r="B1748" t="s">
        <v>4</v>
      </c>
      <c r="C1748" t="s">
        <v>6879</v>
      </c>
      <c r="D1748" t="s">
        <v>1710</v>
      </c>
    </row>
    <row r="1749" spans="1:4">
      <c r="A1749" t="s">
        <v>3341</v>
      </c>
      <c r="B1749" t="s">
        <v>4</v>
      </c>
      <c r="C1749" t="s">
        <v>6879</v>
      </c>
      <c r="D1749" t="s">
        <v>1711</v>
      </c>
    </row>
    <row r="1750" spans="1:4">
      <c r="A1750" t="s">
        <v>3342</v>
      </c>
      <c r="B1750" t="s">
        <v>4</v>
      </c>
      <c r="C1750" t="s">
        <v>6879</v>
      </c>
      <c r="D1750" t="s">
        <v>1712</v>
      </c>
    </row>
    <row r="1751" spans="1:4">
      <c r="A1751" t="s">
        <v>3343</v>
      </c>
      <c r="B1751" t="s">
        <v>4</v>
      </c>
      <c r="C1751" t="s">
        <v>6879</v>
      </c>
      <c r="D1751" t="s">
        <v>1713</v>
      </c>
    </row>
    <row r="1752" spans="1:4">
      <c r="A1752" t="s">
        <v>3344</v>
      </c>
      <c r="B1752" t="s">
        <v>4</v>
      </c>
      <c r="C1752" t="s">
        <v>6879</v>
      </c>
      <c r="D1752" t="s">
        <v>1714</v>
      </c>
    </row>
    <row r="1753" spans="1:4">
      <c r="A1753" t="s">
        <v>3345</v>
      </c>
      <c r="B1753" t="s">
        <v>4</v>
      </c>
      <c r="C1753" t="s">
        <v>6879</v>
      </c>
      <c r="D1753" t="s">
        <v>1715</v>
      </c>
    </row>
    <row r="1754" spans="1:4">
      <c r="A1754" t="s">
        <v>3346</v>
      </c>
      <c r="B1754" t="s">
        <v>4</v>
      </c>
      <c r="C1754" t="s">
        <v>6880</v>
      </c>
      <c r="D1754" t="s">
        <v>1702</v>
      </c>
    </row>
    <row r="1755" spans="1:4">
      <c r="A1755" t="s">
        <v>3347</v>
      </c>
      <c r="B1755" t="s">
        <v>4</v>
      </c>
      <c r="C1755" t="s">
        <v>6880</v>
      </c>
      <c r="D1755" t="s">
        <v>1705</v>
      </c>
    </row>
    <row r="1756" spans="1:4">
      <c r="A1756" t="s">
        <v>3348</v>
      </c>
      <c r="B1756" t="s">
        <v>4</v>
      </c>
      <c r="C1756" t="s">
        <v>6880</v>
      </c>
      <c r="D1756" t="s">
        <v>1706</v>
      </c>
    </row>
    <row r="1757" spans="1:4">
      <c r="A1757" t="s">
        <v>3349</v>
      </c>
      <c r="B1757" t="s">
        <v>4</v>
      </c>
      <c r="C1757" t="s">
        <v>6880</v>
      </c>
      <c r="D1757" t="s">
        <v>1707</v>
      </c>
    </row>
    <row r="1758" spans="1:4">
      <c r="A1758" t="s">
        <v>3350</v>
      </c>
      <c r="B1758" t="s">
        <v>4</v>
      </c>
      <c r="C1758" t="s">
        <v>6880</v>
      </c>
      <c r="D1758" t="s">
        <v>1708</v>
      </c>
    </row>
    <row r="1759" spans="1:4">
      <c r="A1759" t="s">
        <v>3351</v>
      </c>
      <c r="B1759" t="s">
        <v>4</v>
      </c>
      <c r="C1759" t="s">
        <v>6880</v>
      </c>
      <c r="D1759" t="s">
        <v>1709</v>
      </c>
    </row>
    <row r="1760" spans="1:4">
      <c r="A1760" t="s">
        <v>3352</v>
      </c>
      <c r="B1760" t="s">
        <v>4</v>
      </c>
      <c r="C1760" t="s">
        <v>6880</v>
      </c>
      <c r="D1760" t="s">
        <v>1710</v>
      </c>
    </row>
    <row r="1761" spans="1:4">
      <c r="A1761" t="s">
        <v>3353</v>
      </c>
      <c r="B1761" t="s">
        <v>4</v>
      </c>
      <c r="C1761" t="s">
        <v>6880</v>
      </c>
      <c r="D1761" t="s">
        <v>1711</v>
      </c>
    </row>
    <row r="1762" spans="1:4">
      <c r="A1762" t="s">
        <v>3354</v>
      </c>
      <c r="B1762" t="s">
        <v>4</v>
      </c>
      <c r="C1762" t="s">
        <v>6880</v>
      </c>
      <c r="D1762" t="s">
        <v>1712</v>
      </c>
    </row>
    <row r="1763" spans="1:4">
      <c r="A1763" t="s">
        <v>3355</v>
      </c>
      <c r="B1763" t="s">
        <v>4</v>
      </c>
      <c r="C1763" t="s">
        <v>6880</v>
      </c>
      <c r="D1763" t="s">
        <v>1713</v>
      </c>
    </row>
    <row r="1764" spans="1:4">
      <c r="A1764" t="s">
        <v>3356</v>
      </c>
      <c r="B1764" t="s">
        <v>4</v>
      </c>
      <c r="C1764" t="s">
        <v>6880</v>
      </c>
      <c r="D1764" t="s">
        <v>1714</v>
      </c>
    </row>
    <row r="1765" spans="1:4">
      <c r="A1765" t="s">
        <v>3357</v>
      </c>
      <c r="B1765" t="s">
        <v>4</v>
      </c>
      <c r="C1765" t="s">
        <v>6880</v>
      </c>
      <c r="D1765" t="s">
        <v>1715</v>
      </c>
    </row>
    <row r="1766" spans="1:4">
      <c r="A1766" t="s">
        <v>3358</v>
      </c>
      <c r="B1766" t="s">
        <v>4</v>
      </c>
      <c r="C1766" t="s">
        <v>6881</v>
      </c>
      <c r="D1766" t="s">
        <v>1702</v>
      </c>
    </row>
    <row r="1767" spans="1:4">
      <c r="A1767" t="s">
        <v>3359</v>
      </c>
      <c r="B1767" t="s">
        <v>4</v>
      </c>
      <c r="C1767" t="s">
        <v>6881</v>
      </c>
      <c r="D1767" t="s">
        <v>1705</v>
      </c>
    </row>
    <row r="1768" spans="1:4">
      <c r="A1768" t="s">
        <v>3360</v>
      </c>
      <c r="B1768" t="s">
        <v>4</v>
      </c>
      <c r="C1768" t="s">
        <v>6881</v>
      </c>
      <c r="D1768" t="s">
        <v>1706</v>
      </c>
    </row>
    <row r="1769" spans="1:4">
      <c r="A1769" t="s">
        <v>3361</v>
      </c>
      <c r="B1769" t="s">
        <v>4</v>
      </c>
      <c r="C1769" t="s">
        <v>6881</v>
      </c>
      <c r="D1769" t="s">
        <v>1707</v>
      </c>
    </row>
    <row r="1770" spans="1:4">
      <c r="A1770" t="s">
        <v>3362</v>
      </c>
      <c r="B1770" t="s">
        <v>4</v>
      </c>
      <c r="C1770" t="s">
        <v>6881</v>
      </c>
      <c r="D1770" t="s">
        <v>1708</v>
      </c>
    </row>
    <row r="1771" spans="1:4">
      <c r="A1771" t="s">
        <v>3363</v>
      </c>
      <c r="B1771" t="s">
        <v>4</v>
      </c>
      <c r="C1771" t="s">
        <v>6881</v>
      </c>
      <c r="D1771" t="s">
        <v>1709</v>
      </c>
    </row>
    <row r="1772" spans="1:4">
      <c r="A1772" t="s">
        <v>3364</v>
      </c>
      <c r="B1772" t="s">
        <v>4</v>
      </c>
      <c r="C1772" t="s">
        <v>6881</v>
      </c>
      <c r="D1772" t="s">
        <v>1710</v>
      </c>
    </row>
    <row r="1773" spans="1:4">
      <c r="A1773" t="s">
        <v>3365</v>
      </c>
      <c r="B1773" t="s">
        <v>4</v>
      </c>
      <c r="C1773" t="s">
        <v>6881</v>
      </c>
      <c r="D1773" t="s">
        <v>1711</v>
      </c>
    </row>
    <row r="1774" spans="1:4">
      <c r="A1774" t="s">
        <v>3366</v>
      </c>
      <c r="B1774" t="s">
        <v>4</v>
      </c>
      <c r="C1774" t="s">
        <v>6881</v>
      </c>
      <c r="D1774" t="s">
        <v>1712</v>
      </c>
    </row>
    <row r="1775" spans="1:4">
      <c r="A1775" t="s">
        <v>3367</v>
      </c>
      <c r="B1775" t="s">
        <v>4</v>
      </c>
      <c r="C1775" t="s">
        <v>6881</v>
      </c>
      <c r="D1775" t="s">
        <v>1713</v>
      </c>
    </row>
    <row r="1776" spans="1:4">
      <c r="A1776" t="s">
        <v>3368</v>
      </c>
      <c r="B1776" t="s">
        <v>4</v>
      </c>
      <c r="C1776" t="s">
        <v>6881</v>
      </c>
      <c r="D1776" t="s">
        <v>1714</v>
      </c>
    </row>
    <row r="1777" spans="1:4">
      <c r="A1777" t="s">
        <v>3369</v>
      </c>
      <c r="B1777" t="s">
        <v>4</v>
      </c>
      <c r="C1777" t="s">
        <v>6881</v>
      </c>
      <c r="D1777" t="s">
        <v>1715</v>
      </c>
    </row>
    <row r="1778" spans="1:4">
      <c r="A1778" t="s">
        <v>3370</v>
      </c>
      <c r="B1778" t="s">
        <v>4</v>
      </c>
      <c r="C1778" t="s">
        <v>6882</v>
      </c>
      <c r="D1778" t="s">
        <v>1702</v>
      </c>
    </row>
    <row r="1779" spans="1:4">
      <c r="A1779" t="s">
        <v>3371</v>
      </c>
      <c r="B1779" t="s">
        <v>4</v>
      </c>
      <c r="C1779" t="s">
        <v>6882</v>
      </c>
      <c r="D1779" t="s">
        <v>1705</v>
      </c>
    </row>
    <row r="1780" spans="1:4">
      <c r="A1780" t="s">
        <v>3372</v>
      </c>
      <c r="B1780" t="s">
        <v>4</v>
      </c>
      <c r="C1780" t="s">
        <v>6882</v>
      </c>
      <c r="D1780" t="s">
        <v>1706</v>
      </c>
    </row>
    <row r="1781" spans="1:4">
      <c r="A1781" t="s">
        <v>3373</v>
      </c>
      <c r="B1781" t="s">
        <v>4</v>
      </c>
      <c r="C1781" t="s">
        <v>6882</v>
      </c>
      <c r="D1781" t="s">
        <v>1707</v>
      </c>
    </row>
    <row r="1782" spans="1:4">
      <c r="A1782" t="s">
        <v>3374</v>
      </c>
      <c r="B1782" t="s">
        <v>4</v>
      </c>
      <c r="C1782" t="s">
        <v>6882</v>
      </c>
      <c r="D1782" t="s">
        <v>1708</v>
      </c>
    </row>
    <row r="1783" spans="1:4">
      <c r="A1783" t="s">
        <v>3375</v>
      </c>
      <c r="B1783" t="s">
        <v>4</v>
      </c>
      <c r="C1783" t="s">
        <v>6882</v>
      </c>
      <c r="D1783" t="s">
        <v>1709</v>
      </c>
    </row>
    <row r="1784" spans="1:4">
      <c r="A1784" t="s">
        <v>3376</v>
      </c>
      <c r="B1784" t="s">
        <v>4</v>
      </c>
      <c r="C1784" t="s">
        <v>6882</v>
      </c>
      <c r="D1784" t="s">
        <v>1710</v>
      </c>
    </row>
    <row r="1785" spans="1:4">
      <c r="A1785" t="s">
        <v>3377</v>
      </c>
      <c r="B1785" t="s">
        <v>4</v>
      </c>
      <c r="C1785" t="s">
        <v>6882</v>
      </c>
      <c r="D1785" t="s">
        <v>1711</v>
      </c>
    </row>
    <row r="1786" spans="1:4">
      <c r="A1786" t="s">
        <v>3378</v>
      </c>
      <c r="B1786" t="s">
        <v>4</v>
      </c>
      <c r="C1786" t="s">
        <v>6882</v>
      </c>
      <c r="D1786" t="s">
        <v>1712</v>
      </c>
    </row>
    <row r="1787" spans="1:4">
      <c r="A1787" t="s">
        <v>3379</v>
      </c>
      <c r="B1787" t="s">
        <v>4</v>
      </c>
      <c r="C1787" t="s">
        <v>6882</v>
      </c>
      <c r="D1787" t="s">
        <v>1713</v>
      </c>
    </row>
    <row r="1788" spans="1:4">
      <c r="A1788" t="s">
        <v>3380</v>
      </c>
      <c r="B1788" t="s">
        <v>4</v>
      </c>
      <c r="C1788" t="s">
        <v>6882</v>
      </c>
      <c r="D1788" t="s">
        <v>1714</v>
      </c>
    </row>
    <row r="1789" spans="1:4">
      <c r="A1789" t="s">
        <v>3381</v>
      </c>
      <c r="B1789" t="s">
        <v>4</v>
      </c>
      <c r="C1789" t="s">
        <v>6882</v>
      </c>
      <c r="D1789" t="s">
        <v>1715</v>
      </c>
    </row>
    <row r="1790" spans="1:4">
      <c r="A1790" t="s">
        <v>3382</v>
      </c>
      <c r="B1790" t="s">
        <v>4</v>
      </c>
      <c r="C1790" t="s">
        <v>6883</v>
      </c>
      <c r="D1790" t="s">
        <v>1702</v>
      </c>
    </row>
    <row r="1791" spans="1:4">
      <c r="A1791" t="s">
        <v>3383</v>
      </c>
      <c r="B1791" t="s">
        <v>4</v>
      </c>
      <c r="C1791" t="s">
        <v>6883</v>
      </c>
      <c r="D1791" t="s">
        <v>1705</v>
      </c>
    </row>
    <row r="1792" spans="1:4">
      <c r="A1792" t="s">
        <v>3384</v>
      </c>
      <c r="B1792" t="s">
        <v>4</v>
      </c>
      <c r="C1792" t="s">
        <v>6883</v>
      </c>
      <c r="D1792" t="s">
        <v>1706</v>
      </c>
    </row>
    <row r="1793" spans="1:4">
      <c r="A1793" t="s">
        <v>3385</v>
      </c>
      <c r="B1793" t="s">
        <v>4</v>
      </c>
      <c r="C1793" t="s">
        <v>6883</v>
      </c>
      <c r="D1793" t="s">
        <v>1707</v>
      </c>
    </row>
    <row r="1794" spans="1:4">
      <c r="A1794" t="s">
        <v>3386</v>
      </c>
      <c r="B1794" t="s">
        <v>4</v>
      </c>
      <c r="C1794" t="s">
        <v>6883</v>
      </c>
      <c r="D1794" t="s">
        <v>1708</v>
      </c>
    </row>
    <row r="1795" spans="1:4">
      <c r="A1795" t="s">
        <v>3387</v>
      </c>
      <c r="B1795" t="s">
        <v>4</v>
      </c>
      <c r="C1795" t="s">
        <v>6883</v>
      </c>
      <c r="D1795" t="s">
        <v>1709</v>
      </c>
    </row>
    <row r="1796" spans="1:4">
      <c r="A1796" t="s">
        <v>3388</v>
      </c>
      <c r="B1796" t="s">
        <v>4</v>
      </c>
      <c r="C1796" t="s">
        <v>6883</v>
      </c>
      <c r="D1796" t="s">
        <v>1710</v>
      </c>
    </row>
    <row r="1797" spans="1:4">
      <c r="A1797" t="s">
        <v>3389</v>
      </c>
      <c r="B1797" t="s">
        <v>4</v>
      </c>
      <c r="C1797" t="s">
        <v>6883</v>
      </c>
      <c r="D1797" t="s">
        <v>1711</v>
      </c>
    </row>
    <row r="1798" spans="1:4">
      <c r="A1798" t="s">
        <v>3390</v>
      </c>
      <c r="B1798" t="s">
        <v>4</v>
      </c>
      <c r="C1798" t="s">
        <v>6883</v>
      </c>
      <c r="D1798" t="s">
        <v>1712</v>
      </c>
    </row>
    <row r="1799" spans="1:4">
      <c r="A1799" t="s">
        <v>3391</v>
      </c>
      <c r="B1799" t="s">
        <v>4</v>
      </c>
      <c r="C1799" t="s">
        <v>6883</v>
      </c>
      <c r="D1799" t="s">
        <v>1713</v>
      </c>
    </row>
    <row r="1800" spans="1:4">
      <c r="A1800" t="s">
        <v>3392</v>
      </c>
      <c r="B1800" t="s">
        <v>4</v>
      </c>
      <c r="C1800" t="s">
        <v>6883</v>
      </c>
      <c r="D1800" t="s">
        <v>1714</v>
      </c>
    </row>
    <row r="1801" spans="1:4">
      <c r="A1801" t="s">
        <v>3393</v>
      </c>
      <c r="B1801" t="s">
        <v>4</v>
      </c>
      <c r="C1801" t="s">
        <v>6883</v>
      </c>
      <c r="D1801" t="s">
        <v>1715</v>
      </c>
    </row>
    <row r="1802" spans="1:4">
      <c r="A1802" t="s">
        <v>3394</v>
      </c>
      <c r="B1802" t="s">
        <v>4</v>
      </c>
      <c r="C1802" t="s">
        <v>6884</v>
      </c>
      <c r="D1802" t="s">
        <v>1702</v>
      </c>
    </row>
    <row r="1803" spans="1:4">
      <c r="A1803" t="s">
        <v>3395</v>
      </c>
      <c r="B1803" t="s">
        <v>4</v>
      </c>
      <c r="C1803" t="s">
        <v>6884</v>
      </c>
      <c r="D1803" t="s">
        <v>1705</v>
      </c>
    </row>
    <row r="1804" spans="1:4">
      <c r="A1804" t="s">
        <v>3396</v>
      </c>
      <c r="B1804" t="s">
        <v>4</v>
      </c>
      <c r="C1804" t="s">
        <v>6884</v>
      </c>
      <c r="D1804" t="s">
        <v>1706</v>
      </c>
    </row>
    <row r="1805" spans="1:4">
      <c r="A1805" t="s">
        <v>3397</v>
      </c>
      <c r="B1805" t="s">
        <v>4</v>
      </c>
      <c r="C1805" t="s">
        <v>6884</v>
      </c>
      <c r="D1805" t="s">
        <v>1707</v>
      </c>
    </row>
    <row r="1806" spans="1:4">
      <c r="A1806" t="s">
        <v>3398</v>
      </c>
      <c r="B1806" t="s">
        <v>4</v>
      </c>
      <c r="C1806" t="s">
        <v>6884</v>
      </c>
      <c r="D1806" t="s">
        <v>1708</v>
      </c>
    </row>
    <row r="1807" spans="1:4">
      <c r="A1807" t="s">
        <v>3399</v>
      </c>
      <c r="B1807" t="s">
        <v>4</v>
      </c>
      <c r="C1807" t="s">
        <v>6884</v>
      </c>
      <c r="D1807" t="s">
        <v>1709</v>
      </c>
    </row>
    <row r="1808" spans="1:4">
      <c r="A1808" t="s">
        <v>3400</v>
      </c>
      <c r="B1808" t="s">
        <v>4</v>
      </c>
      <c r="C1808" t="s">
        <v>6884</v>
      </c>
      <c r="D1808" t="s">
        <v>1710</v>
      </c>
    </row>
    <row r="1809" spans="1:4">
      <c r="A1809" t="s">
        <v>3401</v>
      </c>
      <c r="B1809" t="s">
        <v>4</v>
      </c>
      <c r="C1809" t="s">
        <v>6884</v>
      </c>
      <c r="D1809" t="s">
        <v>1711</v>
      </c>
    </row>
    <row r="1810" spans="1:4">
      <c r="A1810" t="s">
        <v>3402</v>
      </c>
      <c r="B1810" t="s">
        <v>4</v>
      </c>
      <c r="C1810" t="s">
        <v>6884</v>
      </c>
      <c r="D1810" t="s">
        <v>1712</v>
      </c>
    </row>
    <row r="1811" spans="1:4">
      <c r="A1811" t="s">
        <v>3403</v>
      </c>
      <c r="B1811" t="s">
        <v>4</v>
      </c>
      <c r="C1811" t="s">
        <v>6884</v>
      </c>
      <c r="D1811" t="s">
        <v>1713</v>
      </c>
    </row>
    <row r="1812" spans="1:4">
      <c r="A1812" t="s">
        <v>3404</v>
      </c>
      <c r="B1812" t="s">
        <v>4</v>
      </c>
      <c r="C1812" t="s">
        <v>6884</v>
      </c>
      <c r="D1812" t="s">
        <v>1714</v>
      </c>
    </row>
    <row r="1813" spans="1:4">
      <c r="A1813" t="s">
        <v>3405</v>
      </c>
      <c r="B1813" t="s">
        <v>4</v>
      </c>
      <c r="C1813" t="s">
        <v>6884</v>
      </c>
      <c r="D1813" t="s">
        <v>1715</v>
      </c>
    </row>
    <row r="1814" spans="1:4">
      <c r="A1814" t="s">
        <v>3406</v>
      </c>
      <c r="B1814" t="s">
        <v>4</v>
      </c>
      <c r="C1814" t="s">
        <v>6885</v>
      </c>
      <c r="D1814" t="s">
        <v>1702</v>
      </c>
    </row>
    <row r="1815" spans="1:4">
      <c r="A1815" t="s">
        <v>3407</v>
      </c>
      <c r="B1815" t="s">
        <v>4</v>
      </c>
      <c r="C1815" t="s">
        <v>6885</v>
      </c>
      <c r="D1815" t="s">
        <v>1705</v>
      </c>
    </row>
    <row r="1816" spans="1:4">
      <c r="A1816" t="s">
        <v>3408</v>
      </c>
      <c r="B1816" t="s">
        <v>4</v>
      </c>
      <c r="C1816" t="s">
        <v>6885</v>
      </c>
      <c r="D1816" t="s">
        <v>1706</v>
      </c>
    </row>
    <row r="1817" spans="1:4">
      <c r="A1817" t="s">
        <v>3409</v>
      </c>
      <c r="B1817" t="s">
        <v>4</v>
      </c>
      <c r="C1817" t="s">
        <v>6885</v>
      </c>
      <c r="D1817" t="s">
        <v>1707</v>
      </c>
    </row>
    <row r="1818" spans="1:4">
      <c r="A1818" t="s">
        <v>3410</v>
      </c>
      <c r="B1818" t="s">
        <v>4</v>
      </c>
      <c r="C1818" t="s">
        <v>6885</v>
      </c>
      <c r="D1818" t="s">
        <v>1708</v>
      </c>
    </row>
    <row r="1819" spans="1:4">
      <c r="A1819" t="s">
        <v>3411</v>
      </c>
      <c r="B1819" t="s">
        <v>4</v>
      </c>
      <c r="C1819" t="s">
        <v>6885</v>
      </c>
      <c r="D1819" t="s">
        <v>1709</v>
      </c>
    </row>
    <row r="1820" spans="1:4">
      <c r="A1820" t="s">
        <v>3412</v>
      </c>
      <c r="B1820" t="s">
        <v>4</v>
      </c>
      <c r="C1820" t="s">
        <v>6885</v>
      </c>
      <c r="D1820" t="s">
        <v>1710</v>
      </c>
    </row>
    <row r="1821" spans="1:4">
      <c r="A1821" t="s">
        <v>3413</v>
      </c>
      <c r="B1821" t="s">
        <v>4</v>
      </c>
      <c r="C1821" t="s">
        <v>6885</v>
      </c>
      <c r="D1821" t="s">
        <v>1711</v>
      </c>
    </row>
    <row r="1822" spans="1:4">
      <c r="A1822" t="s">
        <v>3414</v>
      </c>
      <c r="B1822" t="s">
        <v>4</v>
      </c>
      <c r="C1822" t="s">
        <v>6885</v>
      </c>
      <c r="D1822" t="s">
        <v>1712</v>
      </c>
    </row>
    <row r="1823" spans="1:4">
      <c r="A1823" t="s">
        <v>3415</v>
      </c>
      <c r="B1823" t="s">
        <v>4</v>
      </c>
      <c r="C1823" t="s">
        <v>6885</v>
      </c>
      <c r="D1823" t="s">
        <v>1713</v>
      </c>
    </row>
    <row r="1824" spans="1:4">
      <c r="A1824" t="s">
        <v>3416</v>
      </c>
      <c r="B1824" t="s">
        <v>4</v>
      </c>
      <c r="C1824" t="s">
        <v>6885</v>
      </c>
      <c r="D1824" t="s">
        <v>1714</v>
      </c>
    </row>
    <row r="1825" spans="1:4">
      <c r="A1825" t="s">
        <v>3417</v>
      </c>
      <c r="B1825" t="s">
        <v>4</v>
      </c>
      <c r="C1825" t="s">
        <v>6885</v>
      </c>
      <c r="D1825" t="s">
        <v>1715</v>
      </c>
    </row>
    <row r="1826" spans="1:4">
      <c r="A1826" t="s">
        <v>3418</v>
      </c>
      <c r="B1826" t="s">
        <v>4</v>
      </c>
      <c r="C1826" t="s">
        <v>6886</v>
      </c>
      <c r="D1826" t="s">
        <v>1702</v>
      </c>
    </row>
    <row r="1827" spans="1:4">
      <c r="A1827" t="s">
        <v>3419</v>
      </c>
      <c r="B1827" t="s">
        <v>4</v>
      </c>
      <c r="C1827" t="s">
        <v>6886</v>
      </c>
      <c r="D1827" t="s">
        <v>1705</v>
      </c>
    </row>
    <row r="1828" spans="1:4">
      <c r="A1828" t="s">
        <v>3420</v>
      </c>
      <c r="B1828" t="s">
        <v>4</v>
      </c>
      <c r="C1828" t="s">
        <v>6886</v>
      </c>
      <c r="D1828" t="s">
        <v>1706</v>
      </c>
    </row>
    <row r="1829" spans="1:4">
      <c r="A1829" t="s">
        <v>3421</v>
      </c>
      <c r="B1829" t="s">
        <v>4</v>
      </c>
      <c r="C1829" t="s">
        <v>6886</v>
      </c>
      <c r="D1829" t="s">
        <v>1707</v>
      </c>
    </row>
    <row r="1830" spans="1:4">
      <c r="A1830" t="s">
        <v>3422</v>
      </c>
      <c r="B1830" t="s">
        <v>4</v>
      </c>
      <c r="C1830" t="s">
        <v>6886</v>
      </c>
      <c r="D1830" t="s">
        <v>1708</v>
      </c>
    </row>
    <row r="1831" spans="1:4">
      <c r="A1831" t="s">
        <v>3423</v>
      </c>
      <c r="B1831" t="s">
        <v>4</v>
      </c>
      <c r="C1831" t="s">
        <v>6886</v>
      </c>
      <c r="D1831" t="s">
        <v>1709</v>
      </c>
    </row>
    <row r="1832" spans="1:4">
      <c r="A1832" t="s">
        <v>3424</v>
      </c>
      <c r="B1832" t="s">
        <v>4</v>
      </c>
      <c r="C1832" t="s">
        <v>6886</v>
      </c>
      <c r="D1832" t="s">
        <v>1710</v>
      </c>
    </row>
    <row r="1833" spans="1:4">
      <c r="A1833" t="s">
        <v>3425</v>
      </c>
      <c r="B1833" t="s">
        <v>4</v>
      </c>
      <c r="C1833" t="s">
        <v>6886</v>
      </c>
      <c r="D1833" t="s">
        <v>1711</v>
      </c>
    </row>
    <row r="1834" spans="1:4">
      <c r="A1834" t="s">
        <v>3426</v>
      </c>
      <c r="B1834" t="s">
        <v>4</v>
      </c>
      <c r="C1834" t="s">
        <v>6886</v>
      </c>
      <c r="D1834" t="s">
        <v>1712</v>
      </c>
    </row>
    <row r="1835" spans="1:4">
      <c r="A1835" t="s">
        <v>3427</v>
      </c>
      <c r="B1835" t="s">
        <v>4</v>
      </c>
      <c r="C1835" t="s">
        <v>6886</v>
      </c>
      <c r="D1835" t="s">
        <v>1713</v>
      </c>
    </row>
    <row r="1836" spans="1:4">
      <c r="A1836" t="s">
        <v>3428</v>
      </c>
      <c r="B1836" t="s">
        <v>4</v>
      </c>
      <c r="C1836" t="s">
        <v>6886</v>
      </c>
      <c r="D1836" t="s">
        <v>1714</v>
      </c>
    </row>
    <row r="1837" spans="1:4">
      <c r="A1837" t="s">
        <v>3429</v>
      </c>
      <c r="B1837" t="s">
        <v>4</v>
      </c>
      <c r="C1837" t="s">
        <v>6886</v>
      </c>
      <c r="D1837" t="s">
        <v>1715</v>
      </c>
    </row>
    <row r="1838" spans="1:4">
      <c r="A1838" t="s">
        <v>3430</v>
      </c>
      <c r="B1838" t="s">
        <v>4</v>
      </c>
      <c r="C1838" t="s">
        <v>6887</v>
      </c>
      <c r="D1838" t="s">
        <v>1702</v>
      </c>
    </row>
    <row r="1839" spans="1:4">
      <c r="A1839" t="s">
        <v>3431</v>
      </c>
      <c r="B1839" t="s">
        <v>4</v>
      </c>
      <c r="C1839" t="s">
        <v>6887</v>
      </c>
      <c r="D1839" t="s">
        <v>1705</v>
      </c>
    </row>
    <row r="1840" spans="1:4">
      <c r="A1840" t="s">
        <v>3432</v>
      </c>
      <c r="B1840" t="s">
        <v>4</v>
      </c>
      <c r="C1840" t="s">
        <v>6887</v>
      </c>
      <c r="D1840" t="s">
        <v>1706</v>
      </c>
    </row>
    <row r="1841" spans="1:4">
      <c r="A1841" t="s">
        <v>3433</v>
      </c>
      <c r="B1841" t="s">
        <v>4</v>
      </c>
      <c r="C1841" t="s">
        <v>6887</v>
      </c>
      <c r="D1841" t="s">
        <v>1707</v>
      </c>
    </row>
    <row r="1842" spans="1:4">
      <c r="A1842" t="s">
        <v>3434</v>
      </c>
      <c r="B1842" t="s">
        <v>4</v>
      </c>
      <c r="C1842" t="s">
        <v>6887</v>
      </c>
      <c r="D1842" t="s">
        <v>1708</v>
      </c>
    </row>
    <row r="1843" spans="1:4">
      <c r="A1843" t="s">
        <v>3435</v>
      </c>
      <c r="B1843" t="s">
        <v>4</v>
      </c>
      <c r="C1843" t="s">
        <v>6887</v>
      </c>
      <c r="D1843" t="s">
        <v>1709</v>
      </c>
    </row>
    <row r="1844" spans="1:4">
      <c r="A1844" t="s">
        <v>3436</v>
      </c>
      <c r="B1844" t="s">
        <v>4</v>
      </c>
      <c r="C1844" t="s">
        <v>6887</v>
      </c>
      <c r="D1844" t="s">
        <v>1710</v>
      </c>
    </row>
    <row r="1845" spans="1:4">
      <c r="A1845" t="s">
        <v>3437</v>
      </c>
      <c r="B1845" t="s">
        <v>4</v>
      </c>
      <c r="C1845" t="s">
        <v>6887</v>
      </c>
      <c r="D1845" t="s">
        <v>1711</v>
      </c>
    </row>
    <row r="1846" spans="1:4">
      <c r="A1846" t="s">
        <v>3438</v>
      </c>
      <c r="B1846" t="s">
        <v>4</v>
      </c>
      <c r="C1846" t="s">
        <v>6887</v>
      </c>
      <c r="D1846" t="s">
        <v>1712</v>
      </c>
    </row>
    <row r="1847" spans="1:4">
      <c r="A1847" t="s">
        <v>3439</v>
      </c>
      <c r="B1847" t="s">
        <v>4</v>
      </c>
      <c r="C1847" t="s">
        <v>6887</v>
      </c>
      <c r="D1847" t="s">
        <v>1713</v>
      </c>
    </row>
    <row r="1848" spans="1:4">
      <c r="A1848" t="s">
        <v>3440</v>
      </c>
      <c r="B1848" t="s">
        <v>4</v>
      </c>
      <c r="C1848" t="s">
        <v>6887</v>
      </c>
      <c r="D1848" t="s">
        <v>1714</v>
      </c>
    </row>
    <row r="1849" spans="1:4">
      <c r="A1849" t="s">
        <v>3441</v>
      </c>
      <c r="B1849" t="s">
        <v>4</v>
      </c>
      <c r="C1849" t="s">
        <v>6887</v>
      </c>
      <c r="D1849" t="s">
        <v>1715</v>
      </c>
    </row>
    <row r="1850" spans="1:4">
      <c r="A1850" t="s">
        <v>3442</v>
      </c>
      <c r="B1850" t="s">
        <v>4</v>
      </c>
      <c r="C1850" t="s">
        <v>6888</v>
      </c>
      <c r="D1850" t="s">
        <v>1702</v>
      </c>
    </row>
    <row r="1851" spans="1:4">
      <c r="A1851" t="s">
        <v>3443</v>
      </c>
      <c r="B1851" t="s">
        <v>4</v>
      </c>
      <c r="C1851" t="s">
        <v>6888</v>
      </c>
      <c r="D1851" t="s">
        <v>1705</v>
      </c>
    </row>
    <row r="1852" spans="1:4">
      <c r="A1852" t="s">
        <v>3444</v>
      </c>
      <c r="B1852" t="s">
        <v>4</v>
      </c>
      <c r="C1852" t="s">
        <v>6888</v>
      </c>
      <c r="D1852" t="s">
        <v>1706</v>
      </c>
    </row>
    <row r="1853" spans="1:4">
      <c r="A1853" t="s">
        <v>3445</v>
      </c>
      <c r="B1853" t="s">
        <v>4</v>
      </c>
      <c r="C1853" t="s">
        <v>6888</v>
      </c>
      <c r="D1853" t="s">
        <v>1707</v>
      </c>
    </row>
    <row r="1854" spans="1:4">
      <c r="A1854" t="s">
        <v>3446</v>
      </c>
      <c r="B1854" t="s">
        <v>4</v>
      </c>
      <c r="C1854" t="s">
        <v>6888</v>
      </c>
      <c r="D1854" t="s">
        <v>1708</v>
      </c>
    </row>
    <row r="1855" spans="1:4">
      <c r="A1855" t="s">
        <v>3447</v>
      </c>
      <c r="B1855" t="s">
        <v>4</v>
      </c>
      <c r="C1855" t="s">
        <v>6888</v>
      </c>
      <c r="D1855" t="s">
        <v>1709</v>
      </c>
    </row>
    <row r="1856" spans="1:4">
      <c r="A1856" t="s">
        <v>3448</v>
      </c>
      <c r="B1856" t="s">
        <v>4</v>
      </c>
      <c r="C1856" t="s">
        <v>6888</v>
      </c>
      <c r="D1856" t="s">
        <v>1710</v>
      </c>
    </row>
    <row r="1857" spans="1:4">
      <c r="A1857" t="s">
        <v>3449</v>
      </c>
      <c r="B1857" t="s">
        <v>4</v>
      </c>
      <c r="C1857" t="s">
        <v>6888</v>
      </c>
      <c r="D1857" t="s">
        <v>1711</v>
      </c>
    </row>
    <row r="1858" spans="1:4">
      <c r="A1858" t="s">
        <v>3450</v>
      </c>
      <c r="B1858" t="s">
        <v>4</v>
      </c>
      <c r="C1858" t="s">
        <v>6888</v>
      </c>
      <c r="D1858" t="s">
        <v>1712</v>
      </c>
    </row>
    <row r="1859" spans="1:4">
      <c r="A1859" t="s">
        <v>3451</v>
      </c>
      <c r="B1859" t="s">
        <v>4</v>
      </c>
      <c r="C1859" t="s">
        <v>6888</v>
      </c>
      <c r="D1859" t="s">
        <v>1713</v>
      </c>
    </row>
    <row r="1860" spans="1:4">
      <c r="A1860" t="s">
        <v>3452</v>
      </c>
      <c r="B1860" t="s">
        <v>4</v>
      </c>
      <c r="C1860" t="s">
        <v>6888</v>
      </c>
      <c r="D1860" t="s">
        <v>1714</v>
      </c>
    </row>
    <row r="1861" spans="1:4">
      <c r="A1861" t="s">
        <v>3453</v>
      </c>
      <c r="B1861" t="s">
        <v>4</v>
      </c>
      <c r="C1861" t="s">
        <v>6888</v>
      </c>
      <c r="D1861" t="s">
        <v>1715</v>
      </c>
    </row>
    <row r="1862" spans="1:4">
      <c r="A1862" t="s">
        <v>3454</v>
      </c>
      <c r="B1862" t="s">
        <v>4</v>
      </c>
      <c r="C1862" t="s">
        <v>6889</v>
      </c>
      <c r="D1862" t="s">
        <v>1702</v>
      </c>
    </row>
    <row r="1863" spans="1:4">
      <c r="A1863" t="s">
        <v>3455</v>
      </c>
      <c r="B1863" t="s">
        <v>4</v>
      </c>
      <c r="C1863" t="s">
        <v>6889</v>
      </c>
      <c r="D1863" t="s">
        <v>1705</v>
      </c>
    </row>
    <row r="1864" spans="1:4">
      <c r="A1864" t="s">
        <v>3456</v>
      </c>
      <c r="B1864" t="s">
        <v>4</v>
      </c>
      <c r="C1864" t="s">
        <v>6889</v>
      </c>
      <c r="D1864" t="s">
        <v>1706</v>
      </c>
    </row>
    <row r="1865" spans="1:4">
      <c r="A1865" t="s">
        <v>3457</v>
      </c>
      <c r="B1865" t="s">
        <v>4</v>
      </c>
      <c r="C1865" t="s">
        <v>6889</v>
      </c>
      <c r="D1865" t="s">
        <v>1707</v>
      </c>
    </row>
    <row r="1866" spans="1:4">
      <c r="A1866" t="s">
        <v>3458</v>
      </c>
      <c r="B1866" t="s">
        <v>4</v>
      </c>
      <c r="C1866" t="s">
        <v>6889</v>
      </c>
      <c r="D1866" t="s">
        <v>1708</v>
      </c>
    </row>
    <row r="1867" spans="1:4">
      <c r="A1867" t="s">
        <v>3459</v>
      </c>
      <c r="B1867" t="s">
        <v>4</v>
      </c>
      <c r="C1867" t="s">
        <v>6889</v>
      </c>
      <c r="D1867" t="s">
        <v>1709</v>
      </c>
    </row>
    <row r="1868" spans="1:4">
      <c r="A1868" t="s">
        <v>3460</v>
      </c>
      <c r="B1868" t="s">
        <v>4</v>
      </c>
      <c r="C1868" t="s">
        <v>6889</v>
      </c>
      <c r="D1868" t="s">
        <v>1710</v>
      </c>
    </row>
    <row r="1869" spans="1:4">
      <c r="A1869" t="s">
        <v>3461</v>
      </c>
      <c r="B1869" t="s">
        <v>4</v>
      </c>
      <c r="C1869" t="s">
        <v>6889</v>
      </c>
      <c r="D1869" t="s">
        <v>1711</v>
      </c>
    </row>
    <row r="1870" spans="1:4">
      <c r="A1870" t="s">
        <v>3462</v>
      </c>
      <c r="B1870" t="s">
        <v>4</v>
      </c>
      <c r="C1870" t="s">
        <v>6889</v>
      </c>
      <c r="D1870" t="s">
        <v>1712</v>
      </c>
    </row>
    <row r="1871" spans="1:4">
      <c r="A1871" t="s">
        <v>3463</v>
      </c>
      <c r="B1871" t="s">
        <v>4</v>
      </c>
      <c r="C1871" t="s">
        <v>6889</v>
      </c>
      <c r="D1871" t="s">
        <v>1713</v>
      </c>
    </row>
    <row r="1872" spans="1:4">
      <c r="A1872" t="s">
        <v>3464</v>
      </c>
      <c r="B1872" t="s">
        <v>4</v>
      </c>
      <c r="C1872" t="s">
        <v>6889</v>
      </c>
      <c r="D1872" t="s">
        <v>1714</v>
      </c>
    </row>
    <row r="1873" spans="1:4">
      <c r="A1873" t="s">
        <v>3465</v>
      </c>
      <c r="B1873" t="s">
        <v>4</v>
      </c>
      <c r="C1873" t="s">
        <v>6889</v>
      </c>
      <c r="D1873" t="s">
        <v>1715</v>
      </c>
    </row>
    <row r="1874" spans="1:4">
      <c r="A1874" t="s">
        <v>3466</v>
      </c>
      <c r="B1874" t="s">
        <v>4</v>
      </c>
      <c r="C1874" t="s">
        <v>6890</v>
      </c>
      <c r="D1874" t="s">
        <v>1702</v>
      </c>
    </row>
    <row r="1875" spans="1:4">
      <c r="A1875" t="s">
        <v>3467</v>
      </c>
      <c r="B1875" t="s">
        <v>4</v>
      </c>
      <c r="C1875" t="s">
        <v>6890</v>
      </c>
      <c r="D1875" t="s">
        <v>1705</v>
      </c>
    </row>
    <row r="1876" spans="1:4">
      <c r="A1876" t="s">
        <v>3468</v>
      </c>
      <c r="B1876" t="s">
        <v>4</v>
      </c>
      <c r="C1876" t="s">
        <v>6890</v>
      </c>
      <c r="D1876" t="s">
        <v>1706</v>
      </c>
    </row>
    <row r="1877" spans="1:4">
      <c r="A1877" t="s">
        <v>3469</v>
      </c>
      <c r="B1877" t="s">
        <v>4</v>
      </c>
      <c r="C1877" t="s">
        <v>6890</v>
      </c>
      <c r="D1877" t="s">
        <v>1707</v>
      </c>
    </row>
    <row r="1878" spans="1:4">
      <c r="A1878" t="s">
        <v>3470</v>
      </c>
      <c r="B1878" t="s">
        <v>4</v>
      </c>
      <c r="C1878" t="s">
        <v>6890</v>
      </c>
      <c r="D1878" t="s">
        <v>1708</v>
      </c>
    </row>
    <row r="1879" spans="1:4">
      <c r="A1879" t="s">
        <v>3471</v>
      </c>
      <c r="B1879" t="s">
        <v>4</v>
      </c>
      <c r="C1879" t="s">
        <v>6890</v>
      </c>
      <c r="D1879" t="s">
        <v>1709</v>
      </c>
    </row>
    <row r="1880" spans="1:4">
      <c r="A1880" t="s">
        <v>3472</v>
      </c>
      <c r="B1880" t="s">
        <v>4</v>
      </c>
      <c r="C1880" t="s">
        <v>6890</v>
      </c>
      <c r="D1880" t="s">
        <v>1710</v>
      </c>
    </row>
    <row r="1881" spans="1:4">
      <c r="A1881" t="s">
        <v>3473</v>
      </c>
      <c r="B1881" t="s">
        <v>4</v>
      </c>
      <c r="C1881" t="s">
        <v>6890</v>
      </c>
      <c r="D1881" t="s">
        <v>1711</v>
      </c>
    </row>
    <row r="1882" spans="1:4">
      <c r="A1882" t="s">
        <v>3474</v>
      </c>
      <c r="B1882" t="s">
        <v>4</v>
      </c>
      <c r="C1882" t="s">
        <v>6890</v>
      </c>
      <c r="D1882" t="s">
        <v>1712</v>
      </c>
    </row>
    <row r="1883" spans="1:4">
      <c r="A1883" t="s">
        <v>3475</v>
      </c>
      <c r="B1883" t="s">
        <v>4</v>
      </c>
      <c r="C1883" t="s">
        <v>6890</v>
      </c>
      <c r="D1883" t="s">
        <v>1713</v>
      </c>
    </row>
    <row r="1884" spans="1:4">
      <c r="A1884" t="s">
        <v>3476</v>
      </c>
      <c r="B1884" t="s">
        <v>4</v>
      </c>
      <c r="C1884" t="s">
        <v>6890</v>
      </c>
      <c r="D1884" t="s">
        <v>1714</v>
      </c>
    </row>
    <row r="1885" spans="1:4">
      <c r="A1885" t="s">
        <v>3477</v>
      </c>
      <c r="B1885" t="s">
        <v>4</v>
      </c>
      <c r="C1885" t="s">
        <v>6890</v>
      </c>
      <c r="D1885" t="s">
        <v>1715</v>
      </c>
    </row>
    <row r="1886" spans="1:4">
      <c r="A1886" t="s">
        <v>3478</v>
      </c>
      <c r="B1886" t="s">
        <v>4</v>
      </c>
      <c r="C1886" t="s">
        <v>6891</v>
      </c>
      <c r="D1886" t="s">
        <v>1702</v>
      </c>
    </row>
    <row r="1887" spans="1:4">
      <c r="A1887" t="s">
        <v>3479</v>
      </c>
      <c r="B1887" t="s">
        <v>4</v>
      </c>
      <c r="C1887" t="s">
        <v>6891</v>
      </c>
      <c r="D1887" t="s">
        <v>1705</v>
      </c>
    </row>
    <row r="1888" spans="1:4">
      <c r="A1888" t="s">
        <v>3480</v>
      </c>
      <c r="B1888" t="s">
        <v>4</v>
      </c>
      <c r="C1888" t="s">
        <v>6891</v>
      </c>
      <c r="D1888" t="s">
        <v>1706</v>
      </c>
    </row>
    <row r="1889" spans="1:4">
      <c r="A1889" t="s">
        <v>3481</v>
      </c>
      <c r="B1889" t="s">
        <v>4</v>
      </c>
      <c r="C1889" t="s">
        <v>6891</v>
      </c>
      <c r="D1889" t="s">
        <v>1707</v>
      </c>
    </row>
    <row r="1890" spans="1:4">
      <c r="A1890" t="s">
        <v>3482</v>
      </c>
      <c r="B1890" t="s">
        <v>4</v>
      </c>
      <c r="C1890" t="s">
        <v>6891</v>
      </c>
      <c r="D1890" t="s">
        <v>1708</v>
      </c>
    </row>
    <row r="1891" spans="1:4">
      <c r="A1891" t="s">
        <v>3483</v>
      </c>
      <c r="B1891" t="s">
        <v>4</v>
      </c>
      <c r="C1891" t="s">
        <v>6891</v>
      </c>
      <c r="D1891" t="s">
        <v>1709</v>
      </c>
    </row>
    <row r="1892" spans="1:4">
      <c r="A1892" t="s">
        <v>3484</v>
      </c>
      <c r="B1892" t="s">
        <v>4</v>
      </c>
      <c r="C1892" t="s">
        <v>6891</v>
      </c>
      <c r="D1892" t="s">
        <v>1710</v>
      </c>
    </row>
    <row r="1893" spans="1:4">
      <c r="A1893" t="s">
        <v>3485</v>
      </c>
      <c r="B1893" t="s">
        <v>4</v>
      </c>
      <c r="C1893" t="s">
        <v>6891</v>
      </c>
      <c r="D1893" t="s">
        <v>1711</v>
      </c>
    </row>
    <row r="1894" spans="1:4">
      <c r="A1894" t="s">
        <v>3486</v>
      </c>
      <c r="B1894" t="s">
        <v>4</v>
      </c>
      <c r="C1894" t="s">
        <v>6891</v>
      </c>
      <c r="D1894" t="s">
        <v>1712</v>
      </c>
    </row>
    <row r="1895" spans="1:4">
      <c r="A1895" t="s">
        <v>3487</v>
      </c>
      <c r="B1895" t="s">
        <v>4</v>
      </c>
      <c r="C1895" t="s">
        <v>6891</v>
      </c>
      <c r="D1895" t="s">
        <v>1713</v>
      </c>
    </row>
    <row r="1896" spans="1:4">
      <c r="A1896" t="s">
        <v>3488</v>
      </c>
      <c r="B1896" t="s">
        <v>4</v>
      </c>
      <c r="C1896" t="s">
        <v>6891</v>
      </c>
      <c r="D1896" t="s">
        <v>1714</v>
      </c>
    </row>
    <row r="1897" spans="1:4">
      <c r="A1897" t="s">
        <v>3489</v>
      </c>
      <c r="B1897" t="s">
        <v>4</v>
      </c>
      <c r="C1897" t="s">
        <v>6891</v>
      </c>
      <c r="D1897" t="s">
        <v>1715</v>
      </c>
    </row>
    <row r="1898" spans="1:4">
      <c r="A1898" t="s">
        <v>3490</v>
      </c>
      <c r="B1898" t="s">
        <v>4</v>
      </c>
      <c r="C1898" t="s">
        <v>6892</v>
      </c>
      <c r="D1898" t="s">
        <v>1702</v>
      </c>
    </row>
    <row r="1899" spans="1:4">
      <c r="A1899" t="s">
        <v>3491</v>
      </c>
      <c r="B1899" t="s">
        <v>4</v>
      </c>
      <c r="C1899" t="s">
        <v>6892</v>
      </c>
      <c r="D1899" t="s">
        <v>1705</v>
      </c>
    </row>
    <row r="1900" spans="1:4">
      <c r="A1900" t="s">
        <v>3492</v>
      </c>
      <c r="B1900" t="s">
        <v>4</v>
      </c>
      <c r="C1900" t="s">
        <v>6892</v>
      </c>
      <c r="D1900" t="s">
        <v>1706</v>
      </c>
    </row>
    <row r="1901" spans="1:4">
      <c r="A1901" t="s">
        <v>3493</v>
      </c>
      <c r="B1901" t="s">
        <v>4</v>
      </c>
      <c r="C1901" t="s">
        <v>6892</v>
      </c>
      <c r="D1901" t="s">
        <v>1707</v>
      </c>
    </row>
    <row r="1902" spans="1:4">
      <c r="A1902" t="s">
        <v>3494</v>
      </c>
      <c r="B1902" t="s">
        <v>4</v>
      </c>
      <c r="C1902" t="s">
        <v>6892</v>
      </c>
      <c r="D1902" t="s">
        <v>1708</v>
      </c>
    </row>
    <row r="1903" spans="1:4">
      <c r="A1903" t="s">
        <v>3495</v>
      </c>
      <c r="B1903" t="s">
        <v>4</v>
      </c>
      <c r="C1903" t="s">
        <v>6892</v>
      </c>
      <c r="D1903" t="s">
        <v>1709</v>
      </c>
    </row>
    <row r="1904" spans="1:4">
      <c r="A1904" t="s">
        <v>3496</v>
      </c>
      <c r="B1904" t="s">
        <v>4</v>
      </c>
      <c r="C1904" t="s">
        <v>6892</v>
      </c>
      <c r="D1904" t="s">
        <v>1710</v>
      </c>
    </row>
    <row r="1905" spans="1:4">
      <c r="A1905" t="s">
        <v>3497</v>
      </c>
      <c r="B1905" t="s">
        <v>4</v>
      </c>
      <c r="C1905" t="s">
        <v>6892</v>
      </c>
      <c r="D1905" t="s">
        <v>1711</v>
      </c>
    </row>
    <row r="1906" spans="1:4">
      <c r="A1906" t="s">
        <v>3498</v>
      </c>
      <c r="B1906" t="s">
        <v>4</v>
      </c>
      <c r="C1906" t="s">
        <v>6892</v>
      </c>
      <c r="D1906" t="s">
        <v>1712</v>
      </c>
    </row>
    <row r="1907" spans="1:4">
      <c r="A1907" t="s">
        <v>3499</v>
      </c>
      <c r="B1907" t="s">
        <v>4</v>
      </c>
      <c r="C1907" t="s">
        <v>6892</v>
      </c>
      <c r="D1907" t="s">
        <v>1713</v>
      </c>
    </row>
    <row r="1908" spans="1:4">
      <c r="A1908" t="s">
        <v>3500</v>
      </c>
      <c r="B1908" t="s">
        <v>4</v>
      </c>
      <c r="C1908" t="s">
        <v>6892</v>
      </c>
      <c r="D1908" t="s">
        <v>1714</v>
      </c>
    </row>
    <row r="1909" spans="1:4">
      <c r="A1909" t="s">
        <v>3501</v>
      </c>
      <c r="B1909" t="s">
        <v>4</v>
      </c>
      <c r="C1909" t="s">
        <v>6892</v>
      </c>
      <c r="D1909" t="s">
        <v>1715</v>
      </c>
    </row>
    <row r="1910" spans="1:4">
      <c r="A1910" t="s">
        <v>3502</v>
      </c>
      <c r="B1910" t="s">
        <v>4</v>
      </c>
      <c r="C1910" t="s">
        <v>6893</v>
      </c>
      <c r="D1910" t="s">
        <v>1702</v>
      </c>
    </row>
    <row r="1911" spans="1:4">
      <c r="A1911" t="s">
        <v>3503</v>
      </c>
      <c r="B1911" t="s">
        <v>4</v>
      </c>
      <c r="C1911" t="s">
        <v>6893</v>
      </c>
      <c r="D1911" t="s">
        <v>1705</v>
      </c>
    </row>
    <row r="1912" spans="1:4">
      <c r="A1912" t="s">
        <v>3504</v>
      </c>
      <c r="B1912" t="s">
        <v>4</v>
      </c>
      <c r="C1912" t="s">
        <v>6893</v>
      </c>
      <c r="D1912" t="s">
        <v>1706</v>
      </c>
    </row>
    <row r="1913" spans="1:4">
      <c r="A1913" t="s">
        <v>3505</v>
      </c>
      <c r="B1913" t="s">
        <v>4</v>
      </c>
      <c r="C1913" t="s">
        <v>6893</v>
      </c>
      <c r="D1913" t="s">
        <v>1707</v>
      </c>
    </row>
    <row r="1914" spans="1:4">
      <c r="A1914" t="s">
        <v>3506</v>
      </c>
      <c r="B1914" t="s">
        <v>4</v>
      </c>
      <c r="C1914" t="s">
        <v>6893</v>
      </c>
      <c r="D1914" t="s">
        <v>1708</v>
      </c>
    </row>
    <row r="1915" spans="1:4">
      <c r="A1915" t="s">
        <v>3507</v>
      </c>
      <c r="B1915" t="s">
        <v>4</v>
      </c>
      <c r="C1915" t="s">
        <v>6893</v>
      </c>
      <c r="D1915" t="s">
        <v>1709</v>
      </c>
    </row>
    <row r="1916" spans="1:4">
      <c r="A1916" t="s">
        <v>3508</v>
      </c>
      <c r="B1916" t="s">
        <v>4</v>
      </c>
      <c r="C1916" t="s">
        <v>6893</v>
      </c>
      <c r="D1916" t="s">
        <v>1710</v>
      </c>
    </row>
    <row r="1917" spans="1:4">
      <c r="A1917" t="s">
        <v>3509</v>
      </c>
      <c r="B1917" t="s">
        <v>4</v>
      </c>
      <c r="C1917" t="s">
        <v>6893</v>
      </c>
      <c r="D1917" t="s">
        <v>1711</v>
      </c>
    </row>
    <row r="1918" spans="1:4">
      <c r="A1918" t="s">
        <v>3510</v>
      </c>
      <c r="B1918" t="s">
        <v>4</v>
      </c>
      <c r="C1918" t="s">
        <v>6893</v>
      </c>
      <c r="D1918" t="s">
        <v>1712</v>
      </c>
    </row>
    <row r="1919" spans="1:4">
      <c r="A1919" t="s">
        <v>3511</v>
      </c>
      <c r="B1919" t="s">
        <v>4</v>
      </c>
      <c r="C1919" t="s">
        <v>6893</v>
      </c>
      <c r="D1919" t="s">
        <v>1713</v>
      </c>
    </row>
    <row r="1920" spans="1:4">
      <c r="A1920" t="s">
        <v>3512</v>
      </c>
      <c r="B1920" t="s">
        <v>4</v>
      </c>
      <c r="C1920" t="s">
        <v>6893</v>
      </c>
      <c r="D1920" t="s">
        <v>1714</v>
      </c>
    </row>
    <row r="1921" spans="1:4">
      <c r="A1921" t="s">
        <v>3513</v>
      </c>
      <c r="B1921" t="s">
        <v>4</v>
      </c>
      <c r="C1921" t="s">
        <v>6893</v>
      </c>
      <c r="D1921" t="s">
        <v>1715</v>
      </c>
    </row>
    <row r="1922" spans="1:4">
      <c r="A1922" t="s">
        <v>3514</v>
      </c>
      <c r="B1922" t="s">
        <v>4</v>
      </c>
      <c r="C1922" t="s">
        <v>6894</v>
      </c>
      <c r="D1922" t="s">
        <v>1702</v>
      </c>
    </row>
    <row r="1923" spans="1:4">
      <c r="A1923" t="s">
        <v>3515</v>
      </c>
      <c r="B1923" t="s">
        <v>4</v>
      </c>
      <c r="C1923" t="s">
        <v>6894</v>
      </c>
      <c r="D1923" t="s">
        <v>1705</v>
      </c>
    </row>
    <row r="1924" spans="1:4">
      <c r="A1924" t="s">
        <v>3516</v>
      </c>
      <c r="B1924" t="s">
        <v>4</v>
      </c>
      <c r="C1924" t="s">
        <v>6894</v>
      </c>
      <c r="D1924" t="s">
        <v>1706</v>
      </c>
    </row>
    <row r="1925" spans="1:4">
      <c r="A1925" t="s">
        <v>3517</v>
      </c>
      <c r="B1925" t="s">
        <v>4</v>
      </c>
      <c r="C1925" t="s">
        <v>6894</v>
      </c>
      <c r="D1925" t="s">
        <v>1707</v>
      </c>
    </row>
    <row r="1926" spans="1:4">
      <c r="A1926" t="s">
        <v>3518</v>
      </c>
      <c r="B1926" t="s">
        <v>4</v>
      </c>
      <c r="C1926" t="s">
        <v>6894</v>
      </c>
      <c r="D1926" t="s">
        <v>1708</v>
      </c>
    </row>
    <row r="1927" spans="1:4">
      <c r="A1927" t="s">
        <v>3519</v>
      </c>
      <c r="B1927" t="s">
        <v>4</v>
      </c>
      <c r="C1927" t="s">
        <v>6894</v>
      </c>
      <c r="D1927" t="s">
        <v>1709</v>
      </c>
    </row>
    <row r="1928" spans="1:4">
      <c r="A1928" t="s">
        <v>3520</v>
      </c>
      <c r="B1928" t="s">
        <v>4</v>
      </c>
      <c r="C1928" t="s">
        <v>6894</v>
      </c>
      <c r="D1928" t="s">
        <v>1710</v>
      </c>
    </row>
    <row r="1929" spans="1:4">
      <c r="A1929" t="s">
        <v>3521</v>
      </c>
      <c r="B1929" t="s">
        <v>4</v>
      </c>
      <c r="C1929" t="s">
        <v>6894</v>
      </c>
      <c r="D1929" t="s">
        <v>1711</v>
      </c>
    </row>
    <row r="1930" spans="1:4">
      <c r="A1930" t="s">
        <v>3522</v>
      </c>
      <c r="B1930" t="s">
        <v>4</v>
      </c>
      <c r="C1930" t="s">
        <v>6894</v>
      </c>
      <c r="D1930" t="s">
        <v>1712</v>
      </c>
    </row>
    <row r="1931" spans="1:4">
      <c r="A1931" t="s">
        <v>3523</v>
      </c>
      <c r="B1931" t="s">
        <v>4</v>
      </c>
      <c r="C1931" t="s">
        <v>6894</v>
      </c>
      <c r="D1931" t="s">
        <v>1713</v>
      </c>
    </row>
    <row r="1932" spans="1:4">
      <c r="A1932" t="s">
        <v>3524</v>
      </c>
      <c r="B1932" t="s">
        <v>4</v>
      </c>
      <c r="C1932" t="s">
        <v>6894</v>
      </c>
      <c r="D1932" t="s">
        <v>1714</v>
      </c>
    </row>
    <row r="1933" spans="1:4">
      <c r="A1933" t="s">
        <v>3525</v>
      </c>
      <c r="B1933" t="s">
        <v>4</v>
      </c>
      <c r="C1933" t="s">
        <v>6894</v>
      </c>
      <c r="D1933" t="s">
        <v>1715</v>
      </c>
    </row>
    <row r="1934" spans="1:4">
      <c r="A1934" t="s">
        <v>3526</v>
      </c>
      <c r="B1934" t="s">
        <v>4</v>
      </c>
      <c r="C1934" t="s">
        <v>6895</v>
      </c>
      <c r="D1934" t="s">
        <v>1702</v>
      </c>
    </row>
    <row r="1935" spans="1:4">
      <c r="A1935" t="s">
        <v>3527</v>
      </c>
      <c r="B1935" t="s">
        <v>4</v>
      </c>
      <c r="C1935" t="s">
        <v>6895</v>
      </c>
      <c r="D1935" t="s">
        <v>1705</v>
      </c>
    </row>
    <row r="1936" spans="1:4">
      <c r="A1936" t="s">
        <v>3528</v>
      </c>
      <c r="B1936" t="s">
        <v>4</v>
      </c>
      <c r="C1936" t="s">
        <v>6895</v>
      </c>
      <c r="D1936" t="s">
        <v>1706</v>
      </c>
    </row>
    <row r="1937" spans="1:4">
      <c r="A1937" t="s">
        <v>3529</v>
      </c>
      <c r="B1937" t="s">
        <v>4</v>
      </c>
      <c r="C1937" t="s">
        <v>6895</v>
      </c>
      <c r="D1937" t="s">
        <v>1707</v>
      </c>
    </row>
    <row r="1938" spans="1:4">
      <c r="A1938" t="s">
        <v>3530</v>
      </c>
      <c r="B1938" t="s">
        <v>4</v>
      </c>
      <c r="C1938" t="s">
        <v>6895</v>
      </c>
      <c r="D1938" t="s">
        <v>1708</v>
      </c>
    </row>
    <row r="1939" spans="1:4">
      <c r="A1939" t="s">
        <v>3531</v>
      </c>
      <c r="B1939" t="s">
        <v>4</v>
      </c>
      <c r="C1939" t="s">
        <v>6895</v>
      </c>
      <c r="D1939" t="s">
        <v>1709</v>
      </c>
    </row>
    <row r="1940" spans="1:4">
      <c r="A1940" t="s">
        <v>3532</v>
      </c>
      <c r="B1940" t="s">
        <v>4</v>
      </c>
      <c r="C1940" t="s">
        <v>6895</v>
      </c>
      <c r="D1940" t="s">
        <v>1710</v>
      </c>
    </row>
    <row r="1941" spans="1:4">
      <c r="A1941" t="s">
        <v>3533</v>
      </c>
      <c r="B1941" t="s">
        <v>4</v>
      </c>
      <c r="C1941" t="s">
        <v>6895</v>
      </c>
      <c r="D1941" t="s">
        <v>1711</v>
      </c>
    </row>
    <row r="1942" spans="1:4">
      <c r="A1942" t="s">
        <v>3534</v>
      </c>
      <c r="B1942" t="s">
        <v>4</v>
      </c>
      <c r="C1942" t="s">
        <v>6895</v>
      </c>
      <c r="D1942" t="s">
        <v>1712</v>
      </c>
    </row>
    <row r="1943" spans="1:4">
      <c r="A1943" t="s">
        <v>3535</v>
      </c>
      <c r="B1943" t="s">
        <v>4</v>
      </c>
      <c r="C1943" t="s">
        <v>6895</v>
      </c>
      <c r="D1943" t="s">
        <v>1713</v>
      </c>
    </row>
    <row r="1944" spans="1:4">
      <c r="A1944" t="s">
        <v>3536</v>
      </c>
      <c r="B1944" t="s">
        <v>4</v>
      </c>
      <c r="C1944" t="s">
        <v>6895</v>
      </c>
      <c r="D1944" t="s">
        <v>1714</v>
      </c>
    </row>
    <row r="1945" spans="1:4">
      <c r="A1945" t="s">
        <v>3537</v>
      </c>
      <c r="B1945" t="s">
        <v>4</v>
      </c>
      <c r="C1945" t="s">
        <v>6895</v>
      </c>
      <c r="D1945" t="s">
        <v>1715</v>
      </c>
    </row>
    <row r="1946" spans="1:4">
      <c r="A1946" t="s">
        <v>3538</v>
      </c>
      <c r="B1946" t="s">
        <v>4</v>
      </c>
      <c r="C1946" t="s">
        <v>6896</v>
      </c>
      <c r="D1946" t="s">
        <v>1702</v>
      </c>
    </row>
    <row r="1947" spans="1:4">
      <c r="A1947" t="s">
        <v>3539</v>
      </c>
      <c r="B1947" t="s">
        <v>4</v>
      </c>
      <c r="C1947" t="s">
        <v>6896</v>
      </c>
      <c r="D1947" t="s">
        <v>1705</v>
      </c>
    </row>
    <row r="1948" spans="1:4">
      <c r="A1948" t="s">
        <v>3540</v>
      </c>
      <c r="B1948" t="s">
        <v>4</v>
      </c>
      <c r="C1948" t="s">
        <v>6896</v>
      </c>
      <c r="D1948" t="s">
        <v>1706</v>
      </c>
    </row>
    <row r="1949" spans="1:4">
      <c r="A1949" t="s">
        <v>3541</v>
      </c>
      <c r="B1949" t="s">
        <v>4</v>
      </c>
      <c r="C1949" t="s">
        <v>6896</v>
      </c>
      <c r="D1949" t="s">
        <v>1707</v>
      </c>
    </row>
    <row r="1950" spans="1:4">
      <c r="A1950" t="s">
        <v>3542</v>
      </c>
      <c r="B1950" t="s">
        <v>4</v>
      </c>
      <c r="C1950" t="s">
        <v>6896</v>
      </c>
      <c r="D1950" t="s">
        <v>1708</v>
      </c>
    </row>
    <row r="1951" spans="1:4">
      <c r="A1951" t="s">
        <v>3543</v>
      </c>
      <c r="B1951" t="s">
        <v>4</v>
      </c>
      <c r="C1951" t="s">
        <v>6896</v>
      </c>
      <c r="D1951" t="s">
        <v>1709</v>
      </c>
    </row>
    <row r="1952" spans="1:4">
      <c r="A1952" t="s">
        <v>3544</v>
      </c>
      <c r="B1952" t="s">
        <v>4</v>
      </c>
      <c r="C1952" t="s">
        <v>6896</v>
      </c>
      <c r="D1952" t="s">
        <v>1710</v>
      </c>
    </row>
    <row r="1953" spans="1:4">
      <c r="A1953" t="s">
        <v>3545</v>
      </c>
      <c r="B1953" t="s">
        <v>4</v>
      </c>
      <c r="C1953" t="s">
        <v>6896</v>
      </c>
      <c r="D1953" t="s">
        <v>1711</v>
      </c>
    </row>
    <row r="1954" spans="1:4">
      <c r="A1954" t="s">
        <v>3546</v>
      </c>
      <c r="B1954" t="s">
        <v>4</v>
      </c>
      <c r="C1954" t="s">
        <v>6896</v>
      </c>
      <c r="D1954" t="s">
        <v>1712</v>
      </c>
    </row>
    <row r="1955" spans="1:4">
      <c r="A1955" t="s">
        <v>3547</v>
      </c>
      <c r="B1955" t="s">
        <v>4</v>
      </c>
      <c r="C1955" t="s">
        <v>6896</v>
      </c>
      <c r="D1955" t="s">
        <v>1713</v>
      </c>
    </row>
    <row r="1956" spans="1:4">
      <c r="A1956" t="s">
        <v>3548</v>
      </c>
      <c r="B1956" t="s">
        <v>4</v>
      </c>
      <c r="C1956" t="s">
        <v>6896</v>
      </c>
      <c r="D1956" t="s">
        <v>1714</v>
      </c>
    </row>
    <row r="1957" spans="1:4">
      <c r="A1957" t="s">
        <v>3549</v>
      </c>
      <c r="B1957" t="s">
        <v>4</v>
      </c>
      <c r="C1957" t="s">
        <v>6896</v>
      </c>
      <c r="D1957" t="s">
        <v>1715</v>
      </c>
    </row>
    <row r="1958" spans="1:4">
      <c r="A1958" t="s">
        <v>3550</v>
      </c>
      <c r="B1958" t="s">
        <v>4</v>
      </c>
      <c r="C1958" t="s">
        <v>6897</v>
      </c>
      <c r="D1958" t="s">
        <v>1702</v>
      </c>
    </row>
    <row r="1959" spans="1:4">
      <c r="A1959" t="s">
        <v>3551</v>
      </c>
      <c r="B1959" t="s">
        <v>4</v>
      </c>
      <c r="C1959" t="s">
        <v>6897</v>
      </c>
      <c r="D1959" t="s">
        <v>1705</v>
      </c>
    </row>
    <row r="1960" spans="1:4">
      <c r="A1960" t="s">
        <v>3552</v>
      </c>
      <c r="B1960" t="s">
        <v>4</v>
      </c>
      <c r="C1960" t="s">
        <v>6897</v>
      </c>
      <c r="D1960" t="s">
        <v>1706</v>
      </c>
    </row>
    <row r="1961" spans="1:4">
      <c r="A1961" t="s">
        <v>3553</v>
      </c>
      <c r="B1961" t="s">
        <v>4</v>
      </c>
      <c r="C1961" t="s">
        <v>6897</v>
      </c>
      <c r="D1961" t="s">
        <v>1707</v>
      </c>
    </row>
    <row r="1962" spans="1:4">
      <c r="A1962" t="s">
        <v>3554</v>
      </c>
      <c r="B1962" t="s">
        <v>4</v>
      </c>
      <c r="C1962" t="s">
        <v>6897</v>
      </c>
      <c r="D1962" t="s">
        <v>1708</v>
      </c>
    </row>
    <row r="1963" spans="1:4">
      <c r="A1963" t="s">
        <v>3555</v>
      </c>
      <c r="B1963" t="s">
        <v>4</v>
      </c>
      <c r="C1963" t="s">
        <v>6897</v>
      </c>
      <c r="D1963" t="s">
        <v>1709</v>
      </c>
    </row>
    <row r="1964" spans="1:4">
      <c r="A1964" t="s">
        <v>3556</v>
      </c>
      <c r="B1964" t="s">
        <v>4</v>
      </c>
      <c r="C1964" t="s">
        <v>6897</v>
      </c>
      <c r="D1964" t="s">
        <v>1710</v>
      </c>
    </row>
    <row r="1965" spans="1:4">
      <c r="A1965" t="s">
        <v>3557</v>
      </c>
      <c r="B1965" t="s">
        <v>4</v>
      </c>
      <c r="C1965" t="s">
        <v>6897</v>
      </c>
      <c r="D1965" t="s">
        <v>1711</v>
      </c>
    </row>
    <row r="1966" spans="1:4">
      <c r="A1966" t="s">
        <v>3558</v>
      </c>
      <c r="B1966" t="s">
        <v>4</v>
      </c>
      <c r="C1966" t="s">
        <v>6897</v>
      </c>
      <c r="D1966" t="s">
        <v>1712</v>
      </c>
    </row>
    <row r="1967" spans="1:4">
      <c r="A1967" t="s">
        <v>3559</v>
      </c>
      <c r="B1967" t="s">
        <v>4</v>
      </c>
      <c r="C1967" t="s">
        <v>6897</v>
      </c>
      <c r="D1967" t="s">
        <v>1713</v>
      </c>
    </row>
    <row r="1968" spans="1:4">
      <c r="A1968" t="s">
        <v>3560</v>
      </c>
      <c r="B1968" t="s">
        <v>4</v>
      </c>
      <c r="C1968" t="s">
        <v>6897</v>
      </c>
      <c r="D1968" t="s">
        <v>1714</v>
      </c>
    </row>
    <row r="1969" spans="1:5">
      <c r="A1969" t="s">
        <v>3561</v>
      </c>
      <c r="B1969" t="s">
        <v>4</v>
      </c>
      <c r="C1969" t="s">
        <v>6897</v>
      </c>
      <c r="D1969" t="s">
        <v>1715</v>
      </c>
    </row>
    <row r="1970" spans="1:5">
      <c r="A1970" t="s">
        <v>3562</v>
      </c>
      <c r="B1970" t="s">
        <v>4</v>
      </c>
      <c r="C1970" t="s">
        <v>6898</v>
      </c>
      <c r="D1970" t="s">
        <v>1702</v>
      </c>
    </row>
    <row r="1971" spans="1:5">
      <c r="A1971" t="s">
        <v>3563</v>
      </c>
      <c r="B1971" t="s">
        <v>4</v>
      </c>
      <c r="C1971" t="s">
        <v>6898</v>
      </c>
      <c r="D1971" t="s">
        <v>1705</v>
      </c>
    </row>
    <row r="1972" spans="1:5">
      <c r="A1972" t="s">
        <v>3564</v>
      </c>
      <c r="B1972" t="s">
        <v>4</v>
      </c>
      <c r="C1972" t="s">
        <v>6898</v>
      </c>
      <c r="D1972" t="s">
        <v>1706</v>
      </c>
    </row>
    <row r="1973" spans="1:5">
      <c r="A1973" t="s">
        <v>3565</v>
      </c>
      <c r="B1973" t="s">
        <v>4</v>
      </c>
      <c r="C1973" t="s">
        <v>6898</v>
      </c>
      <c r="D1973" t="s">
        <v>1707</v>
      </c>
    </row>
    <row r="1974" spans="1:5">
      <c r="A1974" t="s">
        <v>3566</v>
      </c>
      <c r="B1974" t="s">
        <v>4</v>
      </c>
      <c r="C1974" t="s">
        <v>6898</v>
      </c>
      <c r="D1974" t="s">
        <v>1708</v>
      </c>
    </row>
    <row r="1975" spans="1:5">
      <c r="A1975" t="s">
        <v>3567</v>
      </c>
      <c r="B1975" t="s">
        <v>4</v>
      </c>
      <c r="C1975" t="s">
        <v>6898</v>
      </c>
      <c r="D1975" t="s">
        <v>1709</v>
      </c>
    </row>
    <row r="1976" spans="1:5">
      <c r="A1976" t="s">
        <v>3568</v>
      </c>
      <c r="B1976" t="s">
        <v>4</v>
      </c>
      <c r="C1976" t="s">
        <v>6898</v>
      </c>
      <c r="D1976" t="s">
        <v>1710</v>
      </c>
    </row>
    <row r="1977" spans="1:5">
      <c r="A1977" t="s">
        <v>3569</v>
      </c>
      <c r="B1977" t="s">
        <v>4</v>
      </c>
      <c r="C1977" t="s">
        <v>6898</v>
      </c>
      <c r="D1977" t="s">
        <v>1711</v>
      </c>
    </row>
    <row r="1978" spans="1:5">
      <c r="A1978" t="s">
        <v>3570</v>
      </c>
      <c r="B1978" t="s">
        <v>4</v>
      </c>
      <c r="C1978" t="s">
        <v>6898</v>
      </c>
      <c r="D1978" t="s">
        <v>1712</v>
      </c>
    </row>
    <row r="1979" spans="1:5">
      <c r="A1979" t="s">
        <v>3571</v>
      </c>
      <c r="B1979" t="s">
        <v>4</v>
      </c>
      <c r="C1979" t="s">
        <v>6898</v>
      </c>
      <c r="D1979" t="s">
        <v>1713</v>
      </c>
    </row>
    <row r="1980" spans="1:5">
      <c r="A1980" t="s">
        <v>3572</v>
      </c>
      <c r="B1980" t="s">
        <v>4</v>
      </c>
      <c r="C1980" t="s">
        <v>6898</v>
      </c>
      <c r="D1980" t="s">
        <v>1714</v>
      </c>
    </row>
    <row r="1981" spans="1:5">
      <c r="A1981" t="s">
        <v>3573</v>
      </c>
      <c r="B1981" t="s">
        <v>4</v>
      </c>
      <c r="C1981" t="s">
        <v>6898</v>
      </c>
      <c r="D1981" t="s">
        <v>1715</v>
      </c>
    </row>
    <row r="1982" spans="1:5">
      <c r="A1982" t="s">
        <v>3574</v>
      </c>
      <c r="B1982" t="s">
        <v>5</v>
      </c>
      <c r="C1982" t="s">
        <v>1732</v>
      </c>
      <c r="D1982" t="s">
        <v>6874</v>
      </c>
      <c r="E1982" t="s">
        <v>1702</v>
      </c>
    </row>
    <row r="1983" spans="1:5">
      <c r="A1983" t="s">
        <v>3575</v>
      </c>
      <c r="B1983" t="s">
        <v>5</v>
      </c>
      <c r="C1983" t="s">
        <v>1732</v>
      </c>
      <c r="D1983" t="s">
        <v>6874</v>
      </c>
      <c r="E1983" t="s">
        <v>1705</v>
      </c>
    </row>
    <row r="1984" spans="1:5">
      <c r="A1984" t="s">
        <v>3576</v>
      </c>
      <c r="B1984" t="s">
        <v>5</v>
      </c>
      <c r="C1984" t="s">
        <v>1732</v>
      </c>
      <c r="D1984" t="s">
        <v>6874</v>
      </c>
      <c r="E1984" t="s">
        <v>1706</v>
      </c>
    </row>
    <row r="1985" spans="1:5">
      <c r="A1985" t="s">
        <v>3577</v>
      </c>
      <c r="B1985" t="s">
        <v>5</v>
      </c>
      <c r="C1985" t="s">
        <v>1732</v>
      </c>
      <c r="D1985" t="s">
        <v>6874</v>
      </c>
      <c r="E1985" t="s">
        <v>1707</v>
      </c>
    </row>
    <row r="1986" spans="1:5">
      <c r="A1986" t="s">
        <v>3578</v>
      </c>
      <c r="B1986" t="s">
        <v>5</v>
      </c>
      <c r="C1986" t="s">
        <v>1732</v>
      </c>
      <c r="D1986" t="s">
        <v>6874</v>
      </c>
      <c r="E1986" t="s">
        <v>1708</v>
      </c>
    </row>
    <row r="1987" spans="1:5">
      <c r="A1987" t="s">
        <v>3579</v>
      </c>
      <c r="B1987" t="s">
        <v>5</v>
      </c>
      <c r="C1987" t="s">
        <v>1732</v>
      </c>
      <c r="D1987" t="s">
        <v>6874</v>
      </c>
      <c r="E1987" t="s">
        <v>1709</v>
      </c>
    </row>
    <row r="1988" spans="1:5">
      <c r="A1988" t="s">
        <v>3580</v>
      </c>
      <c r="B1988" t="s">
        <v>5</v>
      </c>
      <c r="C1988" t="s">
        <v>1732</v>
      </c>
      <c r="D1988" t="s">
        <v>6874</v>
      </c>
      <c r="E1988" t="s">
        <v>1710</v>
      </c>
    </row>
    <row r="1989" spans="1:5">
      <c r="A1989" t="s">
        <v>3581</v>
      </c>
      <c r="B1989" t="s">
        <v>5</v>
      </c>
      <c r="C1989" t="s">
        <v>1732</v>
      </c>
      <c r="D1989" t="s">
        <v>6874</v>
      </c>
      <c r="E1989" t="s">
        <v>1711</v>
      </c>
    </row>
    <row r="1990" spans="1:5">
      <c r="A1990" t="s">
        <v>3582</v>
      </c>
      <c r="B1990" t="s">
        <v>5</v>
      </c>
      <c r="C1990" t="s">
        <v>1732</v>
      </c>
      <c r="D1990" t="s">
        <v>6874</v>
      </c>
      <c r="E1990" t="s">
        <v>1712</v>
      </c>
    </row>
    <row r="1991" spans="1:5">
      <c r="A1991" t="s">
        <v>3583</v>
      </c>
      <c r="B1991" t="s">
        <v>5</v>
      </c>
      <c r="C1991" t="s">
        <v>1732</v>
      </c>
      <c r="D1991" t="s">
        <v>6874</v>
      </c>
      <c r="E1991" t="s">
        <v>1713</v>
      </c>
    </row>
    <row r="1992" spans="1:5">
      <c r="A1992" t="s">
        <v>3584</v>
      </c>
      <c r="B1992" t="s">
        <v>5</v>
      </c>
      <c r="C1992" t="s">
        <v>1732</v>
      </c>
      <c r="D1992" t="s">
        <v>6874</v>
      </c>
      <c r="E1992" t="s">
        <v>1714</v>
      </c>
    </row>
    <row r="1993" spans="1:5">
      <c r="A1993" t="s">
        <v>3585</v>
      </c>
      <c r="B1993" t="s">
        <v>5</v>
      </c>
      <c r="C1993" t="s">
        <v>1732</v>
      </c>
      <c r="D1993" t="s">
        <v>6874</v>
      </c>
      <c r="E1993" t="s">
        <v>1715</v>
      </c>
    </row>
    <row r="1994" spans="1:5">
      <c r="A1994" t="s">
        <v>3586</v>
      </c>
      <c r="B1994" t="s">
        <v>5</v>
      </c>
      <c r="C1994" t="s">
        <v>1732</v>
      </c>
      <c r="D1994" t="s">
        <v>6875</v>
      </c>
      <c r="E1994" t="s">
        <v>1702</v>
      </c>
    </row>
    <row r="1995" spans="1:5">
      <c r="A1995" t="s">
        <v>3587</v>
      </c>
      <c r="B1995" t="s">
        <v>5</v>
      </c>
      <c r="C1995" t="s">
        <v>1732</v>
      </c>
      <c r="D1995" t="s">
        <v>6875</v>
      </c>
      <c r="E1995" t="s">
        <v>1705</v>
      </c>
    </row>
    <row r="1996" spans="1:5">
      <c r="A1996" t="s">
        <v>3588</v>
      </c>
      <c r="B1996" t="s">
        <v>5</v>
      </c>
      <c r="C1996" t="s">
        <v>1732</v>
      </c>
      <c r="D1996" t="s">
        <v>6875</v>
      </c>
      <c r="E1996" t="s">
        <v>1706</v>
      </c>
    </row>
    <row r="1997" spans="1:5">
      <c r="A1997" t="s">
        <v>3589</v>
      </c>
      <c r="B1997" t="s">
        <v>5</v>
      </c>
      <c r="C1997" t="s">
        <v>1732</v>
      </c>
      <c r="D1997" t="s">
        <v>6875</v>
      </c>
      <c r="E1997" t="s">
        <v>1707</v>
      </c>
    </row>
    <row r="1998" spans="1:5">
      <c r="A1998" t="s">
        <v>3590</v>
      </c>
      <c r="B1998" t="s">
        <v>5</v>
      </c>
      <c r="C1998" t="s">
        <v>1732</v>
      </c>
      <c r="D1998" t="s">
        <v>6875</v>
      </c>
      <c r="E1998" t="s">
        <v>1708</v>
      </c>
    </row>
    <row r="1999" spans="1:5">
      <c r="A1999" t="s">
        <v>3591</v>
      </c>
      <c r="B1999" t="s">
        <v>5</v>
      </c>
      <c r="C1999" t="s">
        <v>1732</v>
      </c>
      <c r="D1999" t="s">
        <v>6875</v>
      </c>
      <c r="E1999" t="s">
        <v>1709</v>
      </c>
    </row>
    <row r="2000" spans="1:5">
      <c r="A2000" t="s">
        <v>3592</v>
      </c>
      <c r="B2000" t="s">
        <v>5</v>
      </c>
      <c r="C2000" t="s">
        <v>1732</v>
      </c>
      <c r="D2000" t="s">
        <v>6875</v>
      </c>
      <c r="E2000" t="s">
        <v>1710</v>
      </c>
    </row>
    <row r="2001" spans="1:5">
      <c r="A2001" t="s">
        <v>3593</v>
      </c>
      <c r="B2001" t="s">
        <v>5</v>
      </c>
      <c r="C2001" t="s">
        <v>1732</v>
      </c>
      <c r="D2001" t="s">
        <v>6875</v>
      </c>
      <c r="E2001" t="s">
        <v>1711</v>
      </c>
    </row>
    <row r="2002" spans="1:5">
      <c r="A2002" t="s">
        <v>3594</v>
      </c>
      <c r="B2002" t="s">
        <v>5</v>
      </c>
      <c r="C2002" t="s">
        <v>1732</v>
      </c>
      <c r="D2002" t="s">
        <v>6875</v>
      </c>
      <c r="E2002" t="s">
        <v>1712</v>
      </c>
    </row>
    <row r="2003" spans="1:5">
      <c r="A2003" t="s">
        <v>3595</v>
      </c>
      <c r="B2003" t="s">
        <v>5</v>
      </c>
      <c r="C2003" t="s">
        <v>1732</v>
      </c>
      <c r="D2003" t="s">
        <v>6875</v>
      </c>
      <c r="E2003" t="s">
        <v>1713</v>
      </c>
    </row>
    <row r="2004" spans="1:5">
      <c r="A2004" t="s">
        <v>3596</v>
      </c>
      <c r="B2004" t="s">
        <v>5</v>
      </c>
      <c r="C2004" t="s">
        <v>1732</v>
      </c>
      <c r="D2004" t="s">
        <v>6875</v>
      </c>
      <c r="E2004" t="s">
        <v>1714</v>
      </c>
    </row>
    <row r="2005" spans="1:5">
      <c r="A2005" t="s">
        <v>3597</v>
      </c>
      <c r="B2005" t="s">
        <v>5</v>
      </c>
      <c r="C2005" t="s">
        <v>1732</v>
      </c>
      <c r="D2005" t="s">
        <v>6875</v>
      </c>
      <c r="E2005" t="s">
        <v>1715</v>
      </c>
    </row>
    <row r="2006" spans="1:5">
      <c r="A2006" t="s">
        <v>3598</v>
      </c>
      <c r="B2006" t="s">
        <v>5</v>
      </c>
      <c r="C2006" t="s">
        <v>1732</v>
      </c>
      <c r="D2006" t="s">
        <v>6876</v>
      </c>
      <c r="E2006" t="s">
        <v>1702</v>
      </c>
    </row>
    <row r="2007" spans="1:5">
      <c r="A2007" t="s">
        <v>3599</v>
      </c>
      <c r="B2007" t="s">
        <v>5</v>
      </c>
      <c r="C2007" t="s">
        <v>1732</v>
      </c>
      <c r="D2007" t="s">
        <v>6876</v>
      </c>
      <c r="E2007" t="s">
        <v>1705</v>
      </c>
    </row>
    <row r="2008" spans="1:5">
      <c r="A2008" t="s">
        <v>3600</v>
      </c>
      <c r="B2008" t="s">
        <v>5</v>
      </c>
      <c r="C2008" t="s">
        <v>1732</v>
      </c>
      <c r="D2008" t="s">
        <v>6876</v>
      </c>
      <c r="E2008" t="s">
        <v>1706</v>
      </c>
    </row>
    <row r="2009" spans="1:5">
      <c r="A2009" t="s">
        <v>3601</v>
      </c>
      <c r="B2009" t="s">
        <v>5</v>
      </c>
      <c r="C2009" t="s">
        <v>1732</v>
      </c>
      <c r="D2009" t="s">
        <v>6876</v>
      </c>
      <c r="E2009" t="s">
        <v>1707</v>
      </c>
    </row>
    <row r="2010" spans="1:5">
      <c r="A2010" t="s">
        <v>3602</v>
      </c>
      <c r="B2010" t="s">
        <v>5</v>
      </c>
      <c r="C2010" t="s">
        <v>1732</v>
      </c>
      <c r="D2010" t="s">
        <v>6876</v>
      </c>
      <c r="E2010" t="s">
        <v>1708</v>
      </c>
    </row>
    <row r="2011" spans="1:5">
      <c r="A2011" t="s">
        <v>3603</v>
      </c>
      <c r="B2011" t="s">
        <v>5</v>
      </c>
      <c r="C2011" t="s">
        <v>1732</v>
      </c>
      <c r="D2011" t="s">
        <v>6876</v>
      </c>
      <c r="E2011" t="s">
        <v>1709</v>
      </c>
    </row>
    <row r="2012" spans="1:5">
      <c r="A2012" t="s">
        <v>3604</v>
      </c>
      <c r="B2012" t="s">
        <v>5</v>
      </c>
      <c r="C2012" t="s">
        <v>1732</v>
      </c>
      <c r="D2012" t="s">
        <v>6876</v>
      </c>
      <c r="E2012" t="s">
        <v>1710</v>
      </c>
    </row>
    <row r="2013" spans="1:5">
      <c r="A2013" t="s">
        <v>3605</v>
      </c>
      <c r="B2013" t="s">
        <v>5</v>
      </c>
      <c r="C2013" t="s">
        <v>1732</v>
      </c>
      <c r="D2013" t="s">
        <v>6876</v>
      </c>
      <c r="E2013" t="s">
        <v>1711</v>
      </c>
    </row>
    <row r="2014" spans="1:5">
      <c r="A2014" t="s">
        <v>3606</v>
      </c>
      <c r="B2014" t="s">
        <v>5</v>
      </c>
      <c r="C2014" t="s">
        <v>1732</v>
      </c>
      <c r="D2014" t="s">
        <v>6876</v>
      </c>
      <c r="E2014" t="s">
        <v>1712</v>
      </c>
    </row>
    <row r="2015" spans="1:5">
      <c r="A2015" t="s">
        <v>3607</v>
      </c>
      <c r="B2015" t="s">
        <v>5</v>
      </c>
      <c r="C2015" t="s">
        <v>1732</v>
      </c>
      <c r="D2015" t="s">
        <v>6876</v>
      </c>
      <c r="E2015" t="s">
        <v>1713</v>
      </c>
    </row>
    <row r="2016" spans="1:5">
      <c r="A2016" t="s">
        <v>3608</v>
      </c>
      <c r="B2016" t="s">
        <v>5</v>
      </c>
      <c r="C2016" t="s">
        <v>1732</v>
      </c>
      <c r="D2016" t="s">
        <v>6876</v>
      </c>
      <c r="E2016" t="s">
        <v>1714</v>
      </c>
    </row>
    <row r="2017" spans="1:5">
      <c r="A2017" t="s">
        <v>3609</v>
      </c>
      <c r="B2017" t="s">
        <v>5</v>
      </c>
      <c r="C2017" t="s">
        <v>1732</v>
      </c>
      <c r="D2017" t="s">
        <v>6876</v>
      </c>
      <c r="E2017" t="s">
        <v>1715</v>
      </c>
    </row>
    <row r="2018" spans="1:5">
      <c r="A2018" t="s">
        <v>3610</v>
      </c>
      <c r="B2018" t="s">
        <v>5</v>
      </c>
      <c r="C2018" t="s">
        <v>1732</v>
      </c>
      <c r="D2018" t="s">
        <v>6877</v>
      </c>
      <c r="E2018" t="s">
        <v>1702</v>
      </c>
    </row>
    <row r="2019" spans="1:5">
      <c r="A2019" t="s">
        <v>3611</v>
      </c>
      <c r="B2019" t="s">
        <v>5</v>
      </c>
      <c r="C2019" t="s">
        <v>1732</v>
      </c>
      <c r="D2019" t="s">
        <v>6877</v>
      </c>
      <c r="E2019" t="s">
        <v>1705</v>
      </c>
    </row>
    <row r="2020" spans="1:5">
      <c r="A2020" t="s">
        <v>3612</v>
      </c>
      <c r="B2020" t="s">
        <v>5</v>
      </c>
      <c r="C2020" t="s">
        <v>1732</v>
      </c>
      <c r="D2020" t="s">
        <v>6877</v>
      </c>
      <c r="E2020" t="s">
        <v>1706</v>
      </c>
    </row>
    <row r="2021" spans="1:5">
      <c r="A2021" t="s">
        <v>3613</v>
      </c>
      <c r="B2021" t="s">
        <v>5</v>
      </c>
      <c r="C2021" t="s">
        <v>1732</v>
      </c>
      <c r="D2021" t="s">
        <v>6877</v>
      </c>
      <c r="E2021" t="s">
        <v>1707</v>
      </c>
    </row>
    <row r="2022" spans="1:5">
      <c r="A2022" t="s">
        <v>3614</v>
      </c>
      <c r="B2022" t="s">
        <v>5</v>
      </c>
      <c r="C2022" t="s">
        <v>1732</v>
      </c>
      <c r="D2022" t="s">
        <v>6877</v>
      </c>
      <c r="E2022" t="s">
        <v>1708</v>
      </c>
    </row>
    <row r="2023" spans="1:5">
      <c r="A2023" t="s">
        <v>3615</v>
      </c>
      <c r="B2023" t="s">
        <v>5</v>
      </c>
      <c r="C2023" t="s">
        <v>1732</v>
      </c>
      <c r="D2023" t="s">
        <v>6877</v>
      </c>
      <c r="E2023" t="s">
        <v>1709</v>
      </c>
    </row>
    <row r="2024" spans="1:5">
      <c r="A2024" t="s">
        <v>3616</v>
      </c>
      <c r="B2024" t="s">
        <v>5</v>
      </c>
      <c r="C2024" t="s">
        <v>1732</v>
      </c>
      <c r="D2024" t="s">
        <v>6877</v>
      </c>
      <c r="E2024" t="s">
        <v>1710</v>
      </c>
    </row>
    <row r="2025" spans="1:5">
      <c r="A2025" t="s">
        <v>3617</v>
      </c>
      <c r="B2025" t="s">
        <v>5</v>
      </c>
      <c r="C2025" t="s">
        <v>1732</v>
      </c>
      <c r="D2025" t="s">
        <v>6877</v>
      </c>
      <c r="E2025" t="s">
        <v>1711</v>
      </c>
    </row>
    <row r="2026" spans="1:5">
      <c r="A2026" t="s">
        <v>3618</v>
      </c>
      <c r="B2026" t="s">
        <v>5</v>
      </c>
      <c r="C2026" t="s">
        <v>1732</v>
      </c>
      <c r="D2026" t="s">
        <v>6877</v>
      </c>
      <c r="E2026" t="s">
        <v>1712</v>
      </c>
    </row>
    <row r="2027" spans="1:5">
      <c r="A2027" t="s">
        <v>3619</v>
      </c>
      <c r="B2027" t="s">
        <v>5</v>
      </c>
      <c r="C2027" t="s">
        <v>1732</v>
      </c>
      <c r="D2027" t="s">
        <v>6877</v>
      </c>
      <c r="E2027" t="s">
        <v>1713</v>
      </c>
    </row>
    <row r="2028" spans="1:5">
      <c r="A2028" t="s">
        <v>3620</v>
      </c>
      <c r="B2028" t="s">
        <v>5</v>
      </c>
      <c r="C2028" t="s">
        <v>1732</v>
      </c>
      <c r="D2028" t="s">
        <v>6877</v>
      </c>
      <c r="E2028" t="s">
        <v>1714</v>
      </c>
    </row>
    <row r="2029" spans="1:5">
      <c r="A2029" t="s">
        <v>3621</v>
      </c>
      <c r="B2029" t="s">
        <v>5</v>
      </c>
      <c r="C2029" t="s">
        <v>1732</v>
      </c>
      <c r="D2029" t="s">
        <v>6877</v>
      </c>
      <c r="E2029" t="s">
        <v>1715</v>
      </c>
    </row>
    <row r="2030" spans="1:5">
      <c r="A2030" t="s">
        <v>3622</v>
      </c>
      <c r="B2030" t="s">
        <v>5</v>
      </c>
      <c r="C2030" t="s">
        <v>1732</v>
      </c>
      <c r="D2030" t="s">
        <v>6878</v>
      </c>
      <c r="E2030" t="s">
        <v>1702</v>
      </c>
    </row>
    <row r="2031" spans="1:5">
      <c r="A2031" t="s">
        <v>3623</v>
      </c>
      <c r="B2031" t="s">
        <v>5</v>
      </c>
      <c r="C2031" t="s">
        <v>1732</v>
      </c>
      <c r="D2031" t="s">
        <v>6878</v>
      </c>
      <c r="E2031" t="s">
        <v>1705</v>
      </c>
    </row>
    <row r="2032" spans="1:5">
      <c r="A2032" t="s">
        <v>3624</v>
      </c>
      <c r="B2032" t="s">
        <v>5</v>
      </c>
      <c r="C2032" t="s">
        <v>1732</v>
      </c>
      <c r="D2032" t="s">
        <v>6878</v>
      </c>
      <c r="E2032" t="s">
        <v>1706</v>
      </c>
    </row>
    <row r="2033" spans="1:5">
      <c r="A2033" t="s">
        <v>3625</v>
      </c>
      <c r="B2033" t="s">
        <v>5</v>
      </c>
      <c r="C2033" t="s">
        <v>1732</v>
      </c>
      <c r="D2033" t="s">
        <v>6878</v>
      </c>
      <c r="E2033" t="s">
        <v>1707</v>
      </c>
    </row>
    <row r="2034" spans="1:5">
      <c r="A2034" t="s">
        <v>3626</v>
      </c>
      <c r="B2034" t="s">
        <v>5</v>
      </c>
      <c r="C2034" t="s">
        <v>1732</v>
      </c>
      <c r="D2034" t="s">
        <v>6878</v>
      </c>
      <c r="E2034" t="s">
        <v>1708</v>
      </c>
    </row>
    <row r="2035" spans="1:5">
      <c r="A2035" t="s">
        <v>3627</v>
      </c>
      <c r="B2035" t="s">
        <v>5</v>
      </c>
      <c r="C2035" t="s">
        <v>1732</v>
      </c>
      <c r="D2035" t="s">
        <v>6878</v>
      </c>
      <c r="E2035" t="s">
        <v>1709</v>
      </c>
    </row>
    <row r="2036" spans="1:5">
      <c r="A2036" t="s">
        <v>3628</v>
      </c>
      <c r="B2036" t="s">
        <v>5</v>
      </c>
      <c r="C2036" t="s">
        <v>1732</v>
      </c>
      <c r="D2036" t="s">
        <v>6878</v>
      </c>
      <c r="E2036" t="s">
        <v>1710</v>
      </c>
    </row>
    <row r="2037" spans="1:5">
      <c r="A2037" t="s">
        <v>3629</v>
      </c>
      <c r="B2037" t="s">
        <v>5</v>
      </c>
      <c r="C2037" t="s">
        <v>1732</v>
      </c>
      <c r="D2037" t="s">
        <v>6878</v>
      </c>
      <c r="E2037" t="s">
        <v>1711</v>
      </c>
    </row>
    <row r="2038" spans="1:5">
      <c r="A2038" t="s">
        <v>3630</v>
      </c>
      <c r="B2038" t="s">
        <v>5</v>
      </c>
      <c r="C2038" t="s">
        <v>1732</v>
      </c>
      <c r="D2038" t="s">
        <v>6878</v>
      </c>
      <c r="E2038" t="s">
        <v>1712</v>
      </c>
    </row>
    <row r="2039" spans="1:5">
      <c r="A2039" t="s">
        <v>3631</v>
      </c>
      <c r="B2039" t="s">
        <v>5</v>
      </c>
      <c r="C2039" t="s">
        <v>1732</v>
      </c>
      <c r="D2039" t="s">
        <v>6878</v>
      </c>
      <c r="E2039" t="s">
        <v>1713</v>
      </c>
    </row>
    <row r="2040" spans="1:5">
      <c r="A2040" t="s">
        <v>3632</v>
      </c>
      <c r="B2040" t="s">
        <v>5</v>
      </c>
      <c r="C2040" t="s">
        <v>1732</v>
      </c>
      <c r="D2040" t="s">
        <v>6878</v>
      </c>
      <c r="E2040" t="s">
        <v>1714</v>
      </c>
    </row>
    <row r="2041" spans="1:5">
      <c r="A2041" t="s">
        <v>3633</v>
      </c>
      <c r="B2041" t="s">
        <v>5</v>
      </c>
      <c r="C2041" t="s">
        <v>1732</v>
      </c>
      <c r="D2041" t="s">
        <v>6878</v>
      </c>
      <c r="E2041" t="s">
        <v>1715</v>
      </c>
    </row>
    <row r="2042" spans="1:5">
      <c r="A2042" t="s">
        <v>3634</v>
      </c>
      <c r="B2042" t="s">
        <v>5</v>
      </c>
      <c r="C2042" t="s">
        <v>1732</v>
      </c>
      <c r="D2042" t="s">
        <v>6879</v>
      </c>
      <c r="E2042" t="s">
        <v>1702</v>
      </c>
    </row>
    <row r="2043" spans="1:5">
      <c r="A2043" t="s">
        <v>3635</v>
      </c>
      <c r="B2043" t="s">
        <v>5</v>
      </c>
      <c r="C2043" t="s">
        <v>1732</v>
      </c>
      <c r="D2043" t="s">
        <v>6879</v>
      </c>
      <c r="E2043" t="s">
        <v>1705</v>
      </c>
    </row>
    <row r="2044" spans="1:5">
      <c r="A2044" t="s">
        <v>3636</v>
      </c>
      <c r="B2044" t="s">
        <v>5</v>
      </c>
      <c r="C2044" t="s">
        <v>1732</v>
      </c>
      <c r="D2044" t="s">
        <v>6879</v>
      </c>
      <c r="E2044" t="s">
        <v>1706</v>
      </c>
    </row>
    <row r="2045" spans="1:5">
      <c r="A2045" t="s">
        <v>3637</v>
      </c>
      <c r="B2045" t="s">
        <v>5</v>
      </c>
      <c r="C2045" t="s">
        <v>1732</v>
      </c>
      <c r="D2045" t="s">
        <v>6879</v>
      </c>
      <c r="E2045" t="s">
        <v>1707</v>
      </c>
    </row>
    <row r="2046" spans="1:5">
      <c r="A2046" t="s">
        <v>3638</v>
      </c>
      <c r="B2046" t="s">
        <v>5</v>
      </c>
      <c r="C2046" t="s">
        <v>1732</v>
      </c>
      <c r="D2046" t="s">
        <v>6879</v>
      </c>
      <c r="E2046" t="s">
        <v>1708</v>
      </c>
    </row>
    <row r="2047" spans="1:5">
      <c r="A2047" t="s">
        <v>3639</v>
      </c>
      <c r="B2047" t="s">
        <v>5</v>
      </c>
      <c r="C2047" t="s">
        <v>1732</v>
      </c>
      <c r="D2047" t="s">
        <v>6879</v>
      </c>
      <c r="E2047" t="s">
        <v>1709</v>
      </c>
    </row>
    <row r="2048" spans="1:5">
      <c r="A2048" t="s">
        <v>3640</v>
      </c>
      <c r="B2048" t="s">
        <v>5</v>
      </c>
      <c r="C2048" t="s">
        <v>1732</v>
      </c>
      <c r="D2048" t="s">
        <v>6879</v>
      </c>
      <c r="E2048" t="s">
        <v>1710</v>
      </c>
    </row>
    <row r="2049" spans="1:5">
      <c r="A2049" t="s">
        <v>3641</v>
      </c>
      <c r="B2049" t="s">
        <v>5</v>
      </c>
      <c r="C2049" t="s">
        <v>1732</v>
      </c>
      <c r="D2049" t="s">
        <v>6879</v>
      </c>
      <c r="E2049" t="s">
        <v>1711</v>
      </c>
    </row>
    <row r="2050" spans="1:5">
      <c r="A2050" t="s">
        <v>3642</v>
      </c>
      <c r="B2050" t="s">
        <v>5</v>
      </c>
      <c r="C2050" t="s">
        <v>1732</v>
      </c>
      <c r="D2050" t="s">
        <v>6879</v>
      </c>
      <c r="E2050" t="s">
        <v>1712</v>
      </c>
    </row>
    <row r="2051" spans="1:5">
      <c r="A2051" t="s">
        <v>3643</v>
      </c>
      <c r="B2051" t="s">
        <v>5</v>
      </c>
      <c r="C2051" t="s">
        <v>1732</v>
      </c>
      <c r="D2051" t="s">
        <v>6879</v>
      </c>
      <c r="E2051" t="s">
        <v>1713</v>
      </c>
    </row>
    <row r="2052" spans="1:5">
      <c r="A2052" t="s">
        <v>3644</v>
      </c>
      <c r="B2052" t="s">
        <v>5</v>
      </c>
      <c r="C2052" t="s">
        <v>1732</v>
      </c>
      <c r="D2052" t="s">
        <v>6879</v>
      </c>
      <c r="E2052" t="s">
        <v>1714</v>
      </c>
    </row>
    <row r="2053" spans="1:5">
      <c r="A2053" t="s">
        <v>3645</v>
      </c>
      <c r="B2053" t="s">
        <v>5</v>
      </c>
      <c r="C2053" t="s">
        <v>1732</v>
      </c>
      <c r="D2053" t="s">
        <v>6879</v>
      </c>
      <c r="E2053" t="s">
        <v>1715</v>
      </c>
    </row>
    <row r="2054" spans="1:5">
      <c r="A2054" t="s">
        <v>3646</v>
      </c>
      <c r="B2054" t="s">
        <v>5</v>
      </c>
      <c r="C2054" t="s">
        <v>1732</v>
      </c>
      <c r="D2054" t="s">
        <v>6880</v>
      </c>
      <c r="E2054" t="s">
        <v>1702</v>
      </c>
    </row>
    <row r="2055" spans="1:5">
      <c r="A2055" t="s">
        <v>3647</v>
      </c>
      <c r="B2055" t="s">
        <v>5</v>
      </c>
      <c r="C2055" t="s">
        <v>1732</v>
      </c>
      <c r="D2055" t="s">
        <v>6880</v>
      </c>
      <c r="E2055" t="s">
        <v>1705</v>
      </c>
    </row>
    <row r="2056" spans="1:5">
      <c r="A2056" t="s">
        <v>3648</v>
      </c>
      <c r="B2056" t="s">
        <v>5</v>
      </c>
      <c r="C2056" t="s">
        <v>1732</v>
      </c>
      <c r="D2056" t="s">
        <v>6880</v>
      </c>
      <c r="E2056" t="s">
        <v>1706</v>
      </c>
    </row>
    <row r="2057" spans="1:5">
      <c r="A2057" t="s">
        <v>3649</v>
      </c>
      <c r="B2057" t="s">
        <v>5</v>
      </c>
      <c r="C2057" t="s">
        <v>1732</v>
      </c>
      <c r="D2057" t="s">
        <v>6880</v>
      </c>
      <c r="E2057" t="s">
        <v>1707</v>
      </c>
    </row>
    <row r="2058" spans="1:5">
      <c r="A2058" t="s">
        <v>3650</v>
      </c>
      <c r="B2058" t="s">
        <v>5</v>
      </c>
      <c r="C2058" t="s">
        <v>1732</v>
      </c>
      <c r="D2058" t="s">
        <v>6880</v>
      </c>
      <c r="E2058" t="s">
        <v>1708</v>
      </c>
    </row>
    <row r="2059" spans="1:5">
      <c r="A2059" t="s">
        <v>3651</v>
      </c>
      <c r="B2059" t="s">
        <v>5</v>
      </c>
      <c r="C2059" t="s">
        <v>1732</v>
      </c>
      <c r="D2059" t="s">
        <v>6880</v>
      </c>
      <c r="E2059" t="s">
        <v>1709</v>
      </c>
    </row>
    <row r="2060" spans="1:5">
      <c r="A2060" t="s">
        <v>3652</v>
      </c>
      <c r="B2060" t="s">
        <v>5</v>
      </c>
      <c r="C2060" t="s">
        <v>1732</v>
      </c>
      <c r="D2060" t="s">
        <v>6880</v>
      </c>
      <c r="E2060" t="s">
        <v>1710</v>
      </c>
    </row>
    <row r="2061" spans="1:5">
      <c r="A2061" t="s">
        <v>3653</v>
      </c>
      <c r="B2061" t="s">
        <v>5</v>
      </c>
      <c r="C2061" t="s">
        <v>1732</v>
      </c>
      <c r="D2061" t="s">
        <v>6880</v>
      </c>
      <c r="E2061" t="s">
        <v>1711</v>
      </c>
    </row>
    <row r="2062" spans="1:5">
      <c r="A2062" t="s">
        <v>3654</v>
      </c>
      <c r="B2062" t="s">
        <v>5</v>
      </c>
      <c r="C2062" t="s">
        <v>1732</v>
      </c>
      <c r="D2062" t="s">
        <v>6880</v>
      </c>
      <c r="E2062" t="s">
        <v>1712</v>
      </c>
    </row>
    <row r="2063" spans="1:5">
      <c r="A2063" t="s">
        <v>3655</v>
      </c>
      <c r="B2063" t="s">
        <v>5</v>
      </c>
      <c r="C2063" t="s">
        <v>1732</v>
      </c>
      <c r="D2063" t="s">
        <v>6880</v>
      </c>
      <c r="E2063" t="s">
        <v>1713</v>
      </c>
    </row>
    <row r="2064" spans="1:5">
      <c r="A2064" t="s">
        <v>3656</v>
      </c>
      <c r="B2064" t="s">
        <v>5</v>
      </c>
      <c r="C2064" t="s">
        <v>1732</v>
      </c>
      <c r="D2064" t="s">
        <v>6880</v>
      </c>
      <c r="E2064" t="s">
        <v>1714</v>
      </c>
    </row>
    <row r="2065" spans="1:5">
      <c r="A2065" t="s">
        <v>3657</v>
      </c>
      <c r="B2065" t="s">
        <v>5</v>
      </c>
      <c r="C2065" t="s">
        <v>1732</v>
      </c>
      <c r="D2065" t="s">
        <v>6880</v>
      </c>
      <c r="E2065" t="s">
        <v>1715</v>
      </c>
    </row>
    <row r="2066" spans="1:5">
      <c r="A2066" t="s">
        <v>3658</v>
      </c>
      <c r="B2066" t="s">
        <v>5</v>
      </c>
      <c r="C2066" t="s">
        <v>1732</v>
      </c>
      <c r="D2066" t="s">
        <v>6881</v>
      </c>
      <c r="E2066" t="s">
        <v>1702</v>
      </c>
    </row>
    <row r="2067" spans="1:5">
      <c r="A2067" t="s">
        <v>3659</v>
      </c>
      <c r="B2067" t="s">
        <v>5</v>
      </c>
      <c r="C2067" t="s">
        <v>1732</v>
      </c>
      <c r="D2067" t="s">
        <v>6881</v>
      </c>
      <c r="E2067" t="s">
        <v>1705</v>
      </c>
    </row>
    <row r="2068" spans="1:5">
      <c r="A2068" t="s">
        <v>3660</v>
      </c>
      <c r="B2068" t="s">
        <v>5</v>
      </c>
      <c r="C2068" t="s">
        <v>1732</v>
      </c>
      <c r="D2068" t="s">
        <v>6881</v>
      </c>
      <c r="E2068" t="s">
        <v>1706</v>
      </c>
    </row>
    <row r="2069" spans="1:5">
      <c r="A2069" t="s">
        <v>3661</v>
      </c>
      <c r="B2069" t="s">
        <v>5</v>
      </c>
      <c r="C2069" t="s">
        <v>1732</v>
      </c>
      <c r="D2069" t="s">
        <v>6881</v>
      </c>
      <c r="E2069" t="s">
        <v>1707</v>
      </c>
    </row>
    <row r="2070" spans="1:5">
      <c r="A2070" t="s">
        <v>3662</v>
      </c>
      <c r="B2070" t="s">
        <v>5</v>
      </c>
      <c r="C2070" t="s">
        <v>1732</v>
      </c>
      <c r="D2070" t="s">
        <v>6881</v>
      </c>
      <c r="E2070" t="s">
        <v>1708</v>
      </c>
    </row>
    <row r="2071" spans="1:5">
      <c r="A2071" t="s">
        <v>3663</v>
      </c>
      <c r="B2071" t="s">
        <v>5</v>
      </c>
      <c r="C2071" t="s">
        <v>1732</v>
      </c>
      <c r="D2071" t="s">
        <v>6881</v>
      </c>
      <c r="E2071" t="s">
        <v>1709</v>
      </c>
    </row>
    <row r="2072" spans="1:5">
      <c r="A2072" t="s">
        <v>3664</v>
      </c>
      <c r="B2072" t="s">
        <v>5</v>
      </c>
      <c r="C2072" t="s">
        <v>1732</v>
      </c>
      <c r="D2072" t="s">
        <v>6881</v>
      </c>
      <c r="E2072" t="s">
        <v>1710</v>
      </c>
    </row>
    <row r="2073" spans="1:5">
      <c r="A2073" t="s">
        <v>3665</v>
      </c>
      <c r="B2073" t="s">
        <v>5</v>
      </c>
      <c r="C2073" t="s">
        <v>1732</v>
      </c>
      <c r="D2073" t="s">
        <v>6881</v>
      </c>
      <c r="E2073" t="s">
        <v>1711</v>
      </c>
    </row>
    <row r="2074" spans="1:5">
      <c r="A2074" t="s">
        <v>3666</v>
      </c>
      <c r="B2074" t="s">
        <v>5</v>
      </c>
      <c r="C2074" t="s">
        <v>1732</v>
      </c>
      <c r="D2074" t="s">
        <v>6881</v>
      </c>
      <c r="E2074" t="s">
        <v>1712</v>
      </c>
    </row>
    <row r="2075" spans="1:5">
      <c r="A2075" t="s">
        <v>3667</v>
      </c>
      <c r="B2075" t="s">
        <v>5</v>
      </c>
      <c r="C2075" t="s">
        <v>1732</v>
      </c>
      <c r="D2075" t="s">
        <v>6881</v>
      </c>
      <c r="E2075" t="s">
        <v>1713</v>
      </c>
    </row>
    <row r="2076" spans="1:5">
      <c r="A2076" t="s">
        <v>3668</v>
      </c>
      <c r="B2076" t="s">
        <v>5</v>
      </c>
      <c r="C2076" t="s">
        <v>1732</v>
      </c>
      <c r="D2076" t="s">
        <v>6881</v>
      </c>
      <c r="E2076" t="s">
        <v>1714</v>
      </c>
    </row>
    <row r="2077" spans="1:5">
      <c r="A2077" t="s">
        <v>3669</v>
      </c>
      <c r="B2077" t="s">
        <v>5</v>
      </c>
      <c r="C2077" t="s">
        <v>1732</v>
      </c>
      <c r="D2077" t="s">
        <v>6881</v>
      </c>
      <c r="E2077" t="s">
        <v>1715</v>
      </c>
    </row>
    <row r="2078" spans="1:5">
      <c r="A2078" t="s">
        <v>3670</v>
      </c>
      <c r="B2078" t="s">
        <v>5</v>
      </c>
      <c r="C2078" t="s">
        <v>1732</v>
      </c>
      <c r="D2078" t="s">
        <v>6882</v>
      </c>
      <c r="E2078" t="s">
        <v>1702</v>
      </c>
    </row>
    <row r="2079" spans="1:5">
      <c r="A2079" t="s">
        <v>3671</v>
      </c>
      <c r="B2079" t="s">
        <v>5</v>
      </c>
      <c r="C2079" t="s">
        <v>1732</v>
      </c>
      <c r="D2079" t="s">
        <v>6882</v>
      </c>
      <c r="E2079" t="s">
        <v>1705</v>
      </c>
    </row>
    <row r="2080" spans="1:5">
      <c r="A2080" t="s">
        <v>3672</v>
      </c>
      <c r="B2080" t="s">
        <v>5</v>
      </c>
      <c r="C2080" t="s">
        <v>1732</v>
      </c>
      <c r="D2080" t="s">
        <v>6882</v>
      </c>
      <c r="E2080" t="s">
        <v>1706</v>
      </c>
    </row>
    <row r="2081" spans="1:5">
      <c r="A2081" t="s">
        <v>3673</v>
      </c>
      <c r="B2081" t="s">
        <v>5</v>
      </c>
      <c r="C2081" t="s">
        <v>1732</v>
      </c>
      <c r="D2081" t="s">
        <v>6882</v>
      </c>
      <c r="E2081" t="s">
        <v>1707</v>
      </c>
    </row>
    <row r="2082" spans="1:5">
      <c r="A2082" t="s">
        <v>3674</v>
      </c>
      <c r="B2082" t="s">
        <v>5</v>
      </c>
      <c r="C2082" t="s">
        <v>1732</v>
      </c>
      <c r="D2082" t="s">
        <v>6882</v>
      </c>
      <c r="E2082" t="s">
        <v>1708</v>
      </c>
    </row>
    <row r="2083" spans="1:5">
      <c r="A2083" t="s">
        <v>3675</v>
      </c>
      <c r="B2083" t="s">
        <v>5</v>
      </c>
      <c r="C2083" t="s">
        <v>1732</v>
      </c>
      <c r="D2083" t="s">
        <v>6882</v>
      </c>
      <c r="E2083" t="s">
        <v>1709</v>
      </c>
    </row>
    <row r="2084" spans="1:5">
      <c r="A2084" t="s">
        <v>3676</v>
      </c>
      <c r="B2084" t="s">
        <v>5</v>
      </c>
      <c r="C2084" t="s">
        <v>1732</v>
      </c>
      <c r="D2084" t="s">
        <v>6882</v>
      </c>
      <c r="E2084" t="s">
        <v>1710</v>
      </c>
    </row>
    <row r="2085" spans="1:5">
      <c r="A2085" t="s">
        <v>3677</v>
      </c>
      <c r="B2085" t="s">
        <v>5</v>
      </c>
      <c r="C2085" t="s">
        <v>1732</v>
      </c>
      <c r="D2085" t="s">
        <v>6882</v>
      </c>
      <c r="E2085" t="s">
        <v>1711</v>
      </c>
    </row>
    <row r="2086" spans="1:5">
      <c r="A2086" t="s">
        <v>3678</v>
      </c>
      <c r="B2086" t="s">
        <v>5</v>
      </c>
      <c r="C2086" t="s">
        <v>1732</v>
      </c>
      <c r="D2086" t="s">
        <v>6882</v>
      </c>
      <c r="E2086" t="s">
        <v>1712</v>
      </c>
    </row>
    <row r="2087" spans="1:5">
      <c r="A2087" t="s">
        <v>3679</v>
      </c>
      <c r="B2087" t="s">
        <v>5</v>
      </c>
      <c r="C2087" t="s">
        <v>1732</v>
      </c>
      <c r="D2087" t="s">
        <v>6882</v>
      </c>
      <c r="E2087" t="s">
        <v>1713</v>
      </c>
    </row>
    <row r="2088" spans="1:5">
      <c r="A2088" t="s">
        <v>3680</v>
      </c>
      <c r="B2088" t="s">
        <v>5</v>
      </c>
      <c r="C2088" t="s">
        <v>1732</v>
      </c>
      <c r="D2088" t="s">
        <v>6882</v>
      </c>
      <c r="E2088" t="s">
        <v>1714</v>
      </c>
    </row>
    <row r="2089" spans="1:5">
      <c r="A2089" t="s">
        <v>3681</v>
      </c>
      <c r="B2089" t="s">
        <v>5</v>
      </c>
      <c r="C2089" t="s">
        <v>1732</v>
      </c>
      <c r="D2089" t="s">
        <v>6882</v>
      </c>
      <c r="E2089" t="s">
        <v>1715</v>
      </c>
    </row>
    <row r="2090" spans="1:5">
      <c r="A2090" t="s">
        <v>3682</v>
      </c>
      <c r="B2090" t="s">
        <v>5</v>
      </c>
      <c r="C2090" t="s">
        <v>1732</v>
      </c>
      <c r="D2090" t="s">
        <v>6883</v>
      </c>
      <c r="E2090" t="s">
        <v>1702</v>
      </c>
    </row>
    <row r="2091" spans="1:5">
      <c r="A2091" t="s">
        <v>3683</v>
      </c>
      <c r="B2091" t="s">
        <v>5</v>
      </c>
      <c r="C2091" t="s">
        <v>1732</v>
      </c>
      <c r="D2091" t="s">
        <v>6883</v>
      </c>
      <c r="E2091" t="s">
        <v>1705</v>
      </c>
    </row>
    <row r="2092" spans="1:5">
      <c r="A2092" t="s">
        <v>3684</v>
      </c>
      <c r="B2092" t="s">
        <v>5</v>
      </c>
      <c r="C2092" t="s">
        <v>1732</v>
      </c>
      <c r="D2092" t="s">
        <v>6883</v>
      </c>
      <c r="E2092" t="s">
        <v>1706</v>
      </c>
    </row>
    <row r="2093" spans="1:5">
      <c r="A2093" t="s">
        <v>3685</v>
      </c>
      <c r="B2093" t="s">
        <v>5</v>
      </c>
      <c r="C2093" t="s">
        <v>1732</v>
      </c>
      <c r="D2093" t="s">
        <v>6883</v>
      </c>
      <c r="E2093" t="s">
        <v>1707</v>
      </c>
    </row>
    <row r="2094" spans="1:5">
      <c r="A2094" t="s">
        <v>3686</v>
      </c>
      <c r="B2094" t="s">
        <v>5</v>
      </c>
      <c r="C2094" t="s">
        <v>1732</v>
      </c>
      <c r="D2094" t="s">
        <v>6883</v>
      </c>
      <c r="E2094" t="s">
        <v>1708</v>
      </c>
    </row>
    <row r="2095" spans="1:5">
      <c r="A2095" t="s">
        <v>3687</v>
      </c>
      <c r="B2095" t="s">
        <v>5</v>
      </c>
      <c r="C2095" t="s">
        <v>1732</v>
      </c>
      <c r="D2095" t="s">
        <v>6883</v>
      </c>
      <c r="E2095" t="s">
        <v>1709</v>
      </c>
    </row>
    <row r="2096" spans="1:5">
      <c r="A2096" t="s">
        <v>3688</v>
      </c>
      <c r="B2096" t="s">
        <v>5</v>
      </c>
      <c r="C2096" t="s">
        <v>1732</v>
      </c>
      <c r="D2096" t="s">
        <v>6883</v>
      </c>
      <c r="E2096" t="s">
        <v>1710</v>
      </c>
    </row>
    <row r="2097" spans="1:5">
      <c r="A2097" t="s">
        <v>3689</v>
      </c>
      <c r="B2097" t="s">
        <v>5</v>
      </c>
      <c r="C2097" t="s">
        <v>1732</v>
      </c>
      <c r="D2097" t="s">
        <v>6883</v>
      </c>
      <c r="E2097" t="s">
        <v>1711</v>
      </c>
    </row>
    <row r="2098" spans="1:5">
      <c r="A2098" t="s">
        <v>3690</v>
      </c>
      <c r="B2098" t="s">
        <v>5</v>
      </c>
      <c r="C2098" t="s">
        <v>1732</v>
      </c>
      <c r="D2098" t="s">
        <v>6883</v>
      </c>
      <c r="E2098" t="s">
        <v>1712</v>
      </c>
    </row>
    <row r="2099" spans="1:5">
      <c r="A2099" t="s">
        <v>3691</v>
      </c>
      <c r="B2099" t="s">
        <v>5</v>
      </c>
      <c r="C2099" t="s">
        <v>1732</v>
      </c>
      <c r="D2099" t="s">
        <v>6883</v>
      </c>
      <c r="E2099" t="s">
        <v>1713</v>
      </c>
    </row>
    <row r="2100" spans="1:5">
      <c r="A2100" t="s">
        <v>3692</v>
      </c>
      <c r="B2100" t="s">
        <v>5</v>
      </c>
      <c r="C2100" t="s">
        <v>1732</v>
      </c>
      <c r="D2100" t="s">
        <v>6883</v>
      </c>
      <c r="E2100" t="s">
        <v>1714</v>
      </c>
    </row>
    <row r="2101" spans="1:5">
      <c r="A2101" t="s">
        <v>3693</v>
      </c>
      <c r="B2101" t="s">
        <v>5</v>
      </c>
      <c r="C2101" t="s">
        <v>1732</v>
      </c>
      <c r="D2101" t="s">
        <v>6883</v>
      </c>
      <c r="E2101" t="s">
        <v>1715</v>
      </c>
    </row>
    <row r="2102" spans="1:5">
      <c r="A2102" t="s">
        <v>3694</v>
      </c>
      <c r="B2102" t="s">
        <v>5</v>
      </c>
      <c r="C2102" t="s">
        <v>1732</v>
      </c>
      <c r="D2102" t="s">
        <v>6884</v>
      </c>
      <c r="E2102" t="s">
        <v>1702</v>
      </c>
    </row>
    <row r="2103" spans="1:5">
      <c r="A2103" t="s">
        <v>3695</v>
      </c>
      <c r="B2103" t="s">
        <v>5</v>
      </c>
      <c r="C2103" t="s">
        <v>1732</v>
      </c>
      <c r="D2103" t="s">
        <v>6884</v>
      </c>
      <c r="E2103" t="s">
        <v>1705</v>
      </c>
    </row>
    <row r="2104" spans="1:5">
      <c r="A2104" t="s">
        <v>3696</v>
      </c>
      <c r="B2104" t="s">
        <v>5</v>
      </c>
      <c r="C2104" t="s">
        <v>1732</v>
      </c>
      <c r="D2104" t="s">
        <v>6884</v>
      </c>
      <c r="E2104" t="s">
        <v>1706</v>
      </c>
    </row>
    <row r="2105" spans="1:5">
      <c r="A2105" t="s">
        <v>3697</v>
      </c>
      <c r="B2105" t="s">
        <v>5</v>
      </c>
      <c r="C2105" t="s">
        <v>1732</v>
      </c>
      <c r="D2105" t="s">
        <v>6884</v>
      </c>
      <c r="E2105" t="s">
        <v>1707</v>
      </c>
    </row>
    <row r="2106" spans="1:5">
      <c r="A2106" t="s">
        <v>3698</v>
      </c>
      <c r="B2106" t="s">
        <v>5</v>
      </c>
      <c r="C2106" t="s">
        <v>1732</v>
      </c>
      <c r="D2106" t="s">
        <v>6884</v>
      </c>
      <c r="E2106" t="s">
        <v>1708</v>
      </c>
    </row>
    <row r="2107" spans="1:5">
      <c r="A2107" t="s">
        <v>3699</v>
      </c>
      <c r="B2107" t="s">
        <v>5</v>
      </c>
      <c r="C2107" t="s">
        <v>1732</v>
      </c>
      <c r="D2107" t="s">
        <v>6884</v>
      </c>
      <c r="E2107" t="s">
        <v>1709</v>
      </c>
    </row>
    <row r="2108" spans="1:5">
      <c r="A2108" t="s">
        <v>3700</v>
      </c>
      <c r="B2108" t="s">
        <v>5</v>
      </c>
      <c r="C2108" t="s">
        <v>1732</v>
      </c>
      <c r="D2108" t="s">
        <v>6884</v>
      </c>
      <c r="E2108" t="s">
        <v>1710</v>
      </c>
    </row>
    <row r="2109" spans="1:5">
      <c r="A2109" t="s">
        <v>3701</v>
      </c>
      <c r="B2109" t="s">
        <v>5</v>
      </c>
      <c r="C2109" t="s">
        <v>1732</v>
      </c>
      <c r="D2109" t="s">
        <v>6884</v>
      </c>
      <c r="E2109" t="s">
        <v>1711</v>
      </c>
    </row>
    <row r="2110" spans="1:5">
      <c r="A2110" t="s">
        <v>3702</v>
      </c>
      <c r="B2110" t="s">
        <v>5</v>
      </c>
      <c r="C2110" t="s">
        <v>1732</v>
      </c>
      <c r="D2110" t="s">
        <v>6884</v>
      </c>
      <c r="E2110" t="s">
        <v>1712</v>
      </c>
    </row>
    <row r="2111" spans="1:5">
      <c r="A2111" t="s">
        <v>3703</v>
      </c>
      <c r="B2111" t="s">
        <v>5</v>
      </c>
      <c r="C2111" t="s">
        <v>1732</v>
      </c>
      <c r="D2111" t="s">
        <v>6884</v>
      </c>
      <c r="E2111" t="s">
        <v>1713</v>
      </c>
    </row>
    <row r="2112" spans="1:5">
      <c r="A2112" t="s">
        <v>3704</v>
      </c>
      <c r="B2112" t="s">
        <v>5</v>
      </c>
      <c r="C2112" t="s">
        <v>1732</v>
      </c>
      <c r="D2112" t="s">
        <v>6884</v>
      </c>
      <c r="E2112" t="s">
        <v>1714</v>
      </c>
    </row>
    <row r="2113" spans="1:5">
      <c r="A2113" t="s">
        <v>3705</v>
      </c>
      <c r="B2113" t="s">
        <v>5</v>
      </c>
      <c r="C2113" t="s">
        <v>1732</v>
      </c>
      <c r="D2113" t="s">
        <v>6884</v>
      </c>
      <c r="E2113" t="s">
        <v>1715</v>
      </c>
    </row>
    <row r="2114" spans="1:5">
      <c r="A2114" t="s">
        <v>3706</v>
      </c>
      <c r="B2114" t="s">
        <v>5</v>
      </c>
      <c r="C2114" t="s">
        <v>1732</v>
      </c>
      <c r="D2114" t="s">
        <v>6885</v>
      </c>
      <c r="E2114" t="s">
        <v>1702</v>
      </c>
    </row>
    <row r="2115" spans="1:5">
      <c r="A2115" t="s">
        <v>3707</v>
      </c>
      <c r="B2115" t="s">
        <v>5</v>
      </c>
      <c r="C2115" t="s">
        <v>1732</v>
      </c>
      <c r="D2115" t="s">
        <v>6885</v>
      </c>
      <c r="E2115" t="s">
        <v>1705</v>
      </c>
    </row>
    <row r="2116" spans="1:5">
      <c r="A2116" t="s">
        <v>3708</v>
      </c>
      <c r="B2116" t="s">
        <v>5</v>
      </c>
      <c r="C2116" t="s">
        <v>1732</v>
      </c>
      <c r="D2116" t="s">
        <v>6885</v>
      </c>
      <c r="E2116" t="s">
        <v>1706</v>
      </c>
    </row>
    <row r="2117" spans="1:5">
      <c r="A2117" t="s">
        <v>3709</v>
      </c>
      <c r="B2117" t="s">
        <v>5</v>
      </c>
      <c r="C2117" t="s">
        <v>1732</v>
      </c>
      <c r="D2117" t="s">
        <v>6885</v>
      </c>
      <c r="E2117" t="s">
        <v>1707</v>
      </c>
    </row>
    <row r="2118" spans="1:5">
      <c r="A2118" t="s">
        <v>3710</v>
      </c>
      <c r="B2118" t="s">
        <v>5</v>
      </c>
      <c r="C2118" t="s">
        <v>1732</v>
      </c>
      <c r="D2118" t="s">
        <v>6885</v>
      </c>
      <c r="E2118" t="s">
        <v>1708</v>
      </c>
    </row>
    <row r="2119" spans="1:5">
      <c r="A2119" t="s">
        <v>3711</v>
      </c>
      <c r="B2119" t="s">
        <v>5</v>
      </c>
      <c r="C2119" t="s">
        <v>1732</v>
      </c>
      <c r="D2119" t="s">
        <v>6885</v>
      </c>
      <c r="E2119" t="s">
        <v>1709</v>
      </c>
    </row>
    <row r="2120" spans="1:5">
      <c r="A2120" t="s">
        <v>3712</v>
      </c>
      <c r="B2120" t="s">
        <v>5</v>
      </c>
      <c r="C2120" t="s">
        <v>1732</v>
      </c>
      <c r="D2120" t="s">
        <v>6885</v>
      </c>
      <c r="E2120" t="s">
        <v>1710</v>
      </c>
    </row>
    <row r="2121" spans="1:5">
      <c r="A2121" t="s">
        <v>3713</v>
      </c>
      <c r="B2121" t="s">
        <v>5</v>
      </c>
      <c r="C2121" t="s">
        <v>1732</v>
      </c>
      <c r="D2121" t="s">
        <v>6885</v>
      </c>
      <c r="E2121" t="s">
        <v>1711</v>
      </c>
    </row>
    <row r="2122" spans="1:5">
      <c r="A2122" t="s">
        <v>3714</v>
      </c>
      <c r="B2122" t="s">
        <v>5</v>
      </c>
      <c r="C2122" t="s">
        <v>1732</v>
      </c>
      <c r="D2122" t="s">
        <v>6885</v>
      </c>
      <c r="E2122" t="s">
        <v>1712</v>
      </c>
    </row>
    <row r="2123" spans="1:5">
      <c r="A2123" t="s">
        <v>3715</v>
      </c>
      <c r="B2123" t="s">
        <v>5</v>
      </c>
      <c r="C2123" t="s">
        <v>1732</v>
      </c>
      <c r="D2123" t="s">
        <v>6885</v>
      </c>
      <c r="E2123" t="s">
        <v>1713</v>
      </c>
    </row>
    <row r="2124" spans="1:5">
      <c r="A2124" t="s">
        <v>3716</v>
      </c>
      <c r="B2124" t="s">
        <v>5</v>
      </c>
      <c r="C2124" t="s">
        <v>1732</v>
      </c>
      <c r="D2124" t="s">
        <v>6885</v>
      </c>
      <c r="E2124" t="s">
        <v>1714</v>
      </c>
    </row>
    <row r="2125" spans="1:5">
      <c r="A2125" t="s">
        <v>3717</v>
      </c>
      <c r="B2125" t="s">
        <v>5</v>
      </c>
      <c r="C2125" t="s">
        <v>1732</v>
      </c>
      <c r="D2125" t="s">
        <v>6885</v>
      </c>
      <c r="E2125" t="s">
        <v>1715</v>
      </c>
    </row>
    <row r="2126" spans="1:5">
      <c r="A2126" t="s">
        <v>3718</v>
      </c>
      <c r="B2126" t="s">
        <v>5</v>
      </c>
      <c r="C2126" t="s">
        <v>1732</v>
      </c>
      <c r="D2126" t="s">
        <v>6886</v>
      </c>
      <c r="E2126" t="s">
        <v>1702</v>
      </c>
    </row>
    <row r="2127" spans="1:5">
      <c r="A2127" t="s">
        <v>3719</v>
      </c>
      <c r="B2127" t="s">
        <v>5</v>
      </c>
      <c r="C2127" t="s">
        <v>1732</v>
      </c>
      <c r="D2127" t="s">
        <v>6886</v>
      </c>
      <c r="E2127" t="s">
        <v>1705</v>
      </c>
    </row>
    <row r="2128" spans="1:5">
      <c r="A2128" t="s">
        <v>3720</v>
      </c>
      <c r="B2128" t="s">
        <v>5</v>
      </c>
      <c r="C2128" t="s">
        <v>1732</v>
      </c>
      <c r="D2128" t="s">
        <v>6886</v>
      </c>
      <c r="E2128" t="s">
        <v>1706</v>
      </c>
    </row>
    <row r="2129" spans="1:5">
      <c r="A2129" t="s">
        <v>3721</v>
      </c>
      <c r="B2129" t="s">
        <v>5</v>
      </c>
      <c r="C2129" t="s">
        <v>1732</v>
      </c>
      <c r="D2129" t="s">
        <v>6886</v>
      </c>
      <c r="E2129" t="s">
        <v>1707</v>
      </c>
    </row>
    <row r="2130" spans="1:5">
      <c r="A2130" t="s">
        <v>3722</v>
      </c>
      <c r="B2130" t="s">
        <v>5</v>
      </c>
      <c r="C2130" t="s">
        <v>1732</v>
      </c>
      <c r="D2130" t="s">
        <v>6886</v>
      </c>
      <c r="E2130" t="s">
        <v>1708</v>
      </c>
    </row>
    <row r="2131" spans="1:5">
      <c r="A2131" t="s">
        <v>3723</v>
      </c>
      <c r="B2131" t="s">
        <v>5</v>
      </c>
      <c r="C2131" t="s">
        <v>1732</v>
      </c>
      <c r="D2131" t="s">
        <v>6886</v>
      </c>
      <c r="E2131" t="s">
        <v>1709</v>
      </c>
    </row>
    <row r="2132" spans="1:5">
      <c r="A2132" t="s">
        <v>3724</v>
      </c>
      <c r="B2132" t="s">
        <v>5</v>
      </c>
      <c r="C2132" t="s">
        <v>1732</v>
      </c>
      <c r="D2132" t="s">
        <v>6886</v>
      </c>
      <c r="E2132" t="s">
        <v>1710</v>
      </c>
    </row>
    <row r="2133" spans="1:5">
      <c r="A2133" t="s">
        <v>3725</v>
      </c>
      <c r="B2133" t="s">
        <v>5</v>
      </c>
      <c r="C2133" t="s">
        <v>1732</v>
      </c>
      <c r="D2133" t="s">
        <v>6886</v>
      </c>
      <c r="E2133" t="s">
        <v>1711</v>
      </c>
    </row>
    <row r="2134" spans="1:5">
      <c r="A2134" t="s">
        <v>3726</v>
      </c>
      <c r="B2134" t="s">
        <v>5</v>
      </c>
      <c r="C2134" t="s">
        <v>1732</v>
      </c>
      <c r="D2134" t="s">
        <v>6886</v>
      </c>
      <c r="E2134" t="s">
        <v>1712</v>
      </c>
    </row>
    <row r="2135" spans="1:5">
      <c r="A2135" t="s">
        <v>3727</v>
      </c>
      <c r="B2135" t="s">
        <v>5</v>
      </c>
      <c r="C2135" t="s">
        <v>1732</v>
      </c>
      <c r="D2135" t="s">
        <v>6886</v>
      </c>
      <c r="E2135" t="s">
        <v>1713</v>
      </c>
    </row>
    <row r="2136" spans="1:5">
      <c r="A2136" t="s">
        <v>3728</v>
      </c>
      <c r="B2136" t="s">
        <v>5</v>
      </c>
      <c r="C2136" t="s">
        <v>1732</v>
      </c>
      <c r="D2136" t="s">
        <v>6886</v>
      </c>
      <c r="E2136" t="s">
        <v>1714</v>
      </c>
    </row>
    <row r="2137" spans="1:5">
      <c r="A2137" t="s">
        <v>3729</v>
      </c>
      <c r="B2137" t="s">
        <v>5</v>
      </c>
      <c r="C2137" t="s">
        <v>1732</v>
      </c>
      <c r="D2137" t="s">
        <v>6886</v>
      </c>
      <c r="E2137" t="s">
        <v>1715</v>
      </c>
    </row>
    <row r="2138" spans="1:5">
      <c r="A2138" t="s">
        <v>3730</v>
      </c>
      <c r="B2138" t="s">
        <v>5</v>
      </c>
      <c r="C2138" t="s">
        <v>1732</v>
      </c>
      <c r="D2138" t="s">
        <v>6887</v>
      </c>
      <c r="E2138" t="s">
        <v>1702</v>
      </c>
    </row>
    <row r="2139" spans="1:5">
      <c r="A2139" t="s">
        <v>3731</v>
      </c>
      <c r="B2139" t="s">
        <v>5</v>
      </c>
      <c r="C2139" t="s">
        <v>1732</v>
      </c>
      <c r="D2139" t="s">
        <v>6887</v>
      </c>
      <c r="E2139" t="s">
        <v>1705</v>
      </c>
    </row>
    <row r="2140" spans="1:5">
      <c r="A2140" t="s">
        <v>3732</v>
      </c>
      <c r="B2140" t="s">
        <v>5</v>
      </c>
      <c r="C2140" t="s">
        <v>1732</v>
      </c>
      <c r="D2140" t="s">
        <v>6887</v>
      </c>
      <c r="E2140" t="s">
        <v>1706</v>
      </c>
    </row>
    <row r="2141" spans="1:5">
      <c r="A2141" t="s">
        <v>3733</v>
      </c>
      <c r="B2141" t="s">
        <v>5</v>
      </c>
      <c r="C2141" t="s">
        <v>1732</v>
      </c>
      <c r="D2141" t="s">
        <v>6887</v>
      </c>
      <c r="E2141" t="s">
        <v>1707</v>
      </c>
    </row>
    <row r="2142" spans="1:5">
      <c r="A2142" t="s">
        <v>3734</v>
      </c>
      <c r="B2142" t="s">
        <v>5</v>
      </c>
      <c r="C2142" t="s">
        <v>1732</v>
      </c>
      <c r="D2142" t="s">
        <v>6887</v>
      </c>
      <c r="E2142" t="s">
        <v>1708</v>
      </c>
    </row>
    <row r="2143" spans="1:5">
      <c r="A2143" t="s">
        <v>3735</v>
      </c>
      <c r="B2143" t="s">
        <v>5</v>
      </c>
      <c r="C2143" t="s">
        <v>1732</v>
      </c>
      <c r="D2143" t="s">
        <v>6887</v>
      </c>
      <c r="E2143" t="s">
        <v>1709</v>
      </c>
    </row>
    <row r="2144" spans="1:5">
      <c r="A2144" t="s">
        <v>3736</v>
      </c>
      <c r="B2144" t="s">
        <v>5</v>
      </c>
      <c r="C2144" t="s">
        <v>1732</v>
      </c>
      <c r="D2144" t="s">
        <v>6887</v>
      </c>
      <c r="E2144" t="s">
        <v>1710</v>
      </c>
    </row>
    <row r="2145" spans="1:5">
      <c r="A2145" t="s">
        <v>3737</v>
      </c>
      <c r="B2145" t="s">
        <v>5</v>
      </c>
      <c r="C2145" t="s">
        <v>1732</v>
      </c>
      <c r="D2145" t="s">
        <v>6887</v>
      </c>
      <c r="E2145" t="s">
        <v>1711</v>
      </c>
    </row>
    <row r="2146" spans="1:5">
      <c r="A2146" t="s">
        <v>3738</v>
      </c>
      <c r="B2146" t="s">
        <v>5</v>
      </c>
      <c r="C2146" t="s">
        <v>1732</v>
      </c>
      <c r="D2146" t="s">
        <v>6887</v>
      </c>
      <c r="E2146" t="s">
        <v>1712</v>
      </c>
    </row>
    <row r="2147" spans="1:5">
      <c r="A2147" t="s">
        <v>3739</v>
      </c>
      <c r="B2147" t="s">
        <v>5</v>
      </c>
      <c r="C2147" t="s">
        <v>1732</v>
      </c>
      <c r="D2147" t="s">
        <v>6887</v>
      </c>
      <c r="E2147" t="s">
        <v>1713</v>
      </c>
    </row>
    <row r="2148" spans="1:5">
      <c r="A2148" t="s">
        <v>3740</v>
      </c>
      <c r="B2148" t="s">
        <v>5</v>
      </c>
      <c r="C2148" t="s">
        <v>1732</v>
      </c>
      <c r="D2148" t="s">
        <v>6887</v>
      </c>
      <c r="E2148" t="s">
        <v>1714</v>
      </c>
    </row>
    <row r="2149" spans="1:5">
      <c r="A2149" t="s">
        <v>3741</v>
      </c>
      <c r="B2149" t="s">
        <v>5</v>
      </c>
      <c r="C2149" t="s">
        <v>1732</v>
      </c>
      <c r="D2149" t="s">
        <v>6887</v>
      </c>
      <c r="E2149" t="s">
        <v>1715</v>
      </c>
    </row>
    <row r="2150" spans="1:5">
      <c r="A2150" t="s">
        <v>3742</v>
      </c>
      <c r="B2150" t="s">
        <v>5</v>
      </c>
      <c r="C2150" t="s">
        <v>1732</v>
      </c>
      <c r="D2150" t="s">
        <v>6888</v>
      </c>
      <c r="E2150" t="s">
        <v>1702</v>
      </c>
    </row>
    <row r="2151" spans="1:5">
      <c r="A2151" t="s">
        <v>3743</v>
      </c>
      <c r="B2151" t="s">
        <v>5</v>
      </c>
      <c r="C2151" t="s">
        <v>1732</v>
      </c>
      <c r="D2151" t="s">
        <v>6888</v>
      </c>
      <c r="E2151" t="s">
        <v>1705</v>
      </c>
    </row>
    <row r="2152" spans="1:5">
      <c r="A2152" t="s">
        <v>3744</v>
      </c>
      <c r="B2152" t="s">
        <v>5</v>
      </c>
      <c r="C2152" t="s">
        <v>1732</v>
      </c>
      <c r="D2152" t="s">
        <v>6888</v>
      </c>
      <c r="E2152" t="s">
        <v>1706</v>
      </c>
    </row>
    <row r="2153" spans="1:5">
      <c r="A2153" t="s">
        <v>3745</v>
      </c>
      <c r="B2153" t="s">
        <v>5</v>
      </c>
      <c r="C2153" t="s">
        <v>1732</v>
      </c>
      <c r="D2153" t="s">
        <v>6888</v>
      </c>
      <c r="E2153" t="s">
        <v>1707</v>
      </c>
    </row>
    <row r="2154" spans="1:5">
      <c r="A2154" t="s">
        <v>3746</v>
      </c>
      <c r="B2154" t="s">
        <v>5</v>
      </c>
      <c r="C2154" t="s">
        <v>1732</v>
      </c>
      <c r="D2154" t="s">
        <v>6888</v>
      </c>
      <c r="E2154" t="s">
        <v>1708</v>
      </c>
    </row>
    <row r="2155" spans="1:5">
      <c r="A2155" t="s">
        <v>3747</v>
      </c>
      <c r="B2155" t="s">
        <v>5</v>
      </c>
      <c r="C2155" t="s">
        <v>1732</v>
      </c>
      <c r="D2155" t="s">
        <v>6888</v>
      </c>
      <c r="E2155" t="s">
        <v>1709</v>
      </c>
    </row>
    <row r="2156" spans="1:5">
      <c r="A2156" t="s">
        <v>3748</v>
      </c>
      <c r="B2156" t="s">
        <v>5</v>
      </c>
      <c r="C2156" t="s">
        <v>1732</v>
      </c>
      <c r="D2156" t="s">
        <v>6888</v>
      </c>
      <c r="E2156" t="s">
        <v>1710</v>
      </c>
    </row>
    <row r="2157" spans="1:5">
      <c r="A2157" t="s">
        <v>3749</v>
      </c>
      <c r="B2157" t="s">
        <v>5</v>
      </c>
      <c r="C2157" t="s">
        <v>1732</v>
      </c>
      <c r="D2157" t="s">
        <v>6888</v>
      </c>
      <c r="E2157" t="s">
        <v>1711</v>
      </c>
    </row>
    <row r="2158" spans="1:5">
      <c r="A2158" t="s">
        <v>3750</v>
      </c>
      <c r="B2158" t="s">
        <v>5</v>
      </c>
      <c r="C2158" t="s">
        <v>1732</v>
      </c>
      <c r="D2158" t="s">
        <v>6888</v>
      </c>
      <c r="E2158" t="s">
        <v>1712</v>
      </c>
    </row>
    <row r="2159" spans="1:5">
      <c r="A2159" t="s">
        <v>3751</v>
      </c>
      <c r="B2159" t="s">
        <v>5</v>
      </c>
      <c r="C2159" t="s">
        <v>1732</v>
      </c>
      <c r="D2159" t="s">
        <v>6888</v>
      </c>
      <c r="E2159" t="s">
        <v>1713</v>
      </c>
    </row>
    <row r="2160" spans="1:5">
      <c r="A2160" t="s">
        <v>3752</v>
      </c>
      <c r="B2160" t="s">
        <v>5</v>
      </c>
      <c r="C2160" t="s">
        <v>1732</v>
      </c>
      <c r="D2160" t="s">
        <v>6888</v>
      </c>
      <c r="E2160" t="s">
        <v>1714</v>
      </c>
    </row>
    <row r="2161" spans="1:5">
      <c r="A2161" t="s">
        <v>3753</v>
      </c>
      <c r="B2161" t="s">
        <v>5</v>
      </c>
      <c r="C2161" t="s">
        <v>1732</v>
      </c>
      <c r="D2161" t="s">
        <v>6888</v>
      </c>
      <c r="E2161" t="s">
        <v>1715</v>
      </c>
    </row>
    <row r="2162" spans="1:5">
      <c r="A2162" t="s">
        <v>3754</v>
      </c>
      <c r="B2162" t="s">
        <v>5</v>
      </c>
      <c r="C2162" t="s">
        <v>1732</v>
      </c>
      <c r="D2162" t="s">
        <v>6889</v>
      </c>
      <c r="E2162" t="s">
        <v>1702</v>
      </c>
    </row>
    <row r="2163" spans="1:5">
      <c r="A2163" t="s">
        <v>3755</v>
      </c>
      <c r="B2163" t="s">
        <v>5</v>
      </c>
      <c r="C2163" t="s">
        <v>1732</v>
      </c>
      <c r="D2163" t="s">
        <v>6889</v>
      </c>
      <c r="E2163" t="s">
        <v>1705</v>
      </c>
    </row>
    <row r="2164" spans="1:5">
      <c r="A2164" t="s">
        <v>3756</v>
      </c>
      <c r="B2164" t="s">
        <v>5</v>
      </c>
      <c r="C2164" t="s">
        <v>1732</v>
      </c>
      <c r="D2164" t="s">
        <v>6889</v>
      </c>
      <c r="E2164" t="s">
        <v>1706</v>
      </c>
    </row>
    <row r="2165" spans="1:5">
      <c r="A2165" t="s">
        <v>3757</v>
      </c>
      <c r="B2165" t="s">
        <v>5</v>
      </c>
      <c r="C2165" t="s">
        <v>1732</v>
      </c>
      <c r="D2165" t="s">
        <v>6889</v>
      </c>
      <c r="E2165" t="s">
        <v>1707</v>
      </c>
    </row>
    <row r="2166" spans="1:5">
      <c r="A2166" t="s">
        <v>3758</v>
      </c>
      <c r="B2166" t="s">
        <v>5</v>
      </c>
      <c r="C2166" t="s">
        <v>1732</v>
      </c>
      <c r="D2166" t="s">
        <v>6889</v>
      </c>
      <c r="E2166" t="s">
        <v>1708</v>
      </c>
    </row>
    <row r="2167" spans="1:5">
      <c r="A2167" t="s">
        <v>3759</v>
      </c>
      <c r="B2167" t="s">
        <v>5</v>
      </c>
      <c r="C2167" t="s">
        <v>1732</v>
      </c>
      <c r="D2167" t="s">
        <v>6889</v>
      </c>
      <c r="E2167" t="s">
        <v>1709</v>
      </c>
    </row>
    <row r="2168" spans="1:5">
      <c r="A2168" t="s">
        <v>3760</v>
      </c>
      <c r="B2168" t="s">
        <v>5</v>
      </c>
      <c r="C2168" t="s">
        <v>1732</v>
      </c>
      <c r="D2168" t="s">
        <v>6889</v>
      </c>
      <c r="E2168" t="s">
        <v>1710</v>
      </c>
    </row>
    <row r="2169" spans="1:5">
      <c r="A2169" t="s">
        <v>3761</v>
      </c>
      <c r="B2169" t="s">
        <v>5</v>
      </c>
      <c r="C2169" t="s">
        <v>1732</v>
      </c>
      <c r="D2169" t="s">
        <v>6889</v>
      </c>
      <c r="E2169" t="s">
        <v>1711</v>
      </c>
    </row>
    <row r="2170" spans="1:5">
      <c r="A2170" t="s">
        <v>3762</v>
      </c>
      <c r="B2170" t="s">
        <v>5</v>
      </c>
      <c r="C2170" t="s">
        <v>1732</v>
      </c>
      <c r="D2170" t="s">
        <v>6889</v>
      </c>
      <c r="E2170" t="s">
        <v>1712</v>
      </c>
    </row>
    <row r="2171" spans="1:5">
      <c r="A2171" t="s">
        <v>3763</v>
      </c>
      <c r="B2171" t="s">
        <v>5</v>
      </c>
      <c r="C2171" t="s">
        <v>1732</v>
      </c>
      <c r="D2171" t="s">
        <v>6889</v>
      </c>
      <c r="E2171" t="s">
        <v>1713</v>
      </c>
    </row>
    <row r="2172" spans="1:5">
      <c r="A2172" t="s">
        <v>3764</v>
      </c>
      <c r="B2172" t="s">
        <v>5</v>
      </c>
      <c r="C2172" t="s">
        <v>1732</v>
      </c>
      <c r="D2172" t="s">
        <v>6889</v>
      </c>
      <c r="E2172" t="s">
        <v>1714</v>
      </c>
    </row>
    <row r="2173" spans="1:5">
      <c r="A2173" t="s">
        <v>3765</v>
      </c>
      <c r="B2173" t="s">
        <v>5</v>
      </c>
      <c r="C2173" t="s">
        <v>1732</v>
      </c>
      <c r="D2173" t="s">
        <v>6889</v>
      </c>
      <c r="E2173" t="s">
        <v>1715</v>
      </c>
    </row>
    <row r="2174" spans="1:5">
      <c r="A2174" t="s">
        <v>3766</v>
      </c>
      <c r="B2174" t="s">
        <v>5</v>
      </c>
      <c r="C2174" t="s">
        <v>1732</v>
      </c>
      <c r="D2174" t="s">
        <v>6890</v>
      </c>
      <c r="E2174" t="s">
        <v>1702</v>
      </c>
    </row>
    <row r="2175" spans="1:5">
      <c r="A2175" t="s">
        <v>3767</v>
      </c>
      <c r="B2175" t="s">
        <v>5</v>
      </c>
      <c r="C2175" t="s">
        <v>1732</v>
      </c>
      <c r="D2175" t="s">
        <v>6890</v>
      </c>
      <c r="E2175" t="s">
        <v>1705</v>
      </c>
    </row>
    <row r="2176" spans="1:5">
      <c r="A2176" t="s">
        <v>3768</v>
      </c>
      <c r="B2176" t="s">
        <v>5</v>
      </c>
      <c r="C2176" t="s">
        <v>1732</v>
      </c>
      <c r="D2176" t="s">
        <v>6890</v>
      </c>
      <c r="E2176" t="s">
        <v>1706</v>
      </c>
    </row>
    <row r="2177" spans="1:5">
      <c r="A2177" t="s">
        <v>3769</v>
      </c>
      <c r="B2177" t="s">
        <v>5</v>
      </c>
      <c r="C2177" t="s">
        <v>1732</v>
      </c>
      <c r="D2177" t="s">
        <v>6890</v>
      </c>
      <c r="E2177" t="s">
        <v>1707</v>
      </c>
    </row>
    <row r="2178" spans="1:5">
      <c r="A2178" t="s">
        <v>3770</v>
      </c>
      <c r="B2178" t="s">
        <v>5</v>
      </c>
      <c r="C2178" t="s">
        <v>1732</v>
      </c>
      <c r="D2178" t="s">
        <v>6890</v>
      </c>
      <c r="E2178" t="s">
        <v>1708</v>
      </c>
    </row>
    <row r="2179" spans="1:5">
      <c r="A2179" t="s">
        <v>3771</v>
      </c>
      <c r="B2179" t="s">
        <v>5</v>
      </c>
      <c r="C2179" t="s">
        <v>1732</v>
      </c>
      <c r="D2179" t="s">
        <v>6890</v>
      </c>
      <c r="E2179" t="s">
        <v>1709</v>
      </c>
    </row>
    <row r="2180" spans="1:5">
      <c r="A2180" t="s">
        <v>3772</v>
      </c>
      <c r="B2180" t="s">
        <v>5</v>
      </c>
      <c r="C2180" t="s">
        <v>1732</v>
      </c>
      <c r="D2180" t="s">
        <v>6890</v>
      </c>
      <c r="E2180" t="s">
        <v>1710</v>
      </c>
    </row>
    <row r="2181" spans="1:5">
      <c r="A2181" t="s">
        <v>3773</v>
      </c>
      <c r="B2181" t="s">
        <v>5</v>
      </c>
      <c r="C2181" t="s">
        <v>1732</v>
      </c>
      <c r="D2181" t="s">
        <v>6890</v>
      </c>
      <c r="E2181" t="s">
        <v>1711</v>
      </c>
    </row>
    <row r="2182" spans="1:5">
      <c r="A2182" t="s">
        <v>3774</v>
      </c>
      <c r="B2182" t="s">
        <v>5</v>
      </c>
      <c r="C2182" t="s">
        <v>1732</v>
      </c>
      <c r="D2182" t="s">
        <v>6890</v>
      </c>
      <c r="E2182" t="s">
        <v>1712</v>
      </c>
    </row>
    <row r="2183" spans="1:5">
      <c r="A2183" t="s">
        <v>3775</v>
      </c>
      <c r="B2183" t="s">
        <v>5</v>
      </c>
      <c r="C2183" t="s">
        <v>1732</v>
      </c>
      <c r="D2183" t="s">
        <v>6890</v>
      </c>
      <c r="E2183" t="s">
        <v>1713</v>
      </c>
    </row>
    <row r="2184" spans="1:5">
      <c r="A2184" t="s">
        <v>3776</v>
      </c>
      <c r="B2184" t="s">
        <v>5</v>
      </c>
      <c r="C2184" t="s">
        <v>1732</v>
      </c>
      <c r="D2184" t="s">
        <v>6890</v>
      </c>
      <c r="E2184" t="s">
        <v>1714</v>
      </c>
    </row>
    <row r="2185" spans="1:5">
      <c r="A2185" t="s">
        <v>3777</v>
      </c>
      <c r="B2185" t="s">
        <v>5</v>
      </c>
      <c r="C2185" t="s">
        <v>1732</v>
      </c>
      <c r="D2185" t="s">
        <v>6890</v>
      </c>
      <c r="E2185" t="s">
        <v>1715</v>
      </c>
    </row>
    <row r="2186" spans="1:5">
      <c r="A2186" t="s">
        <v>3778</v>
      </c>
      <c r="B2186" t="s">
        <v>5</v>
      </c>
      <c r="C2186" t="s">
        <v>1732</v>
      </c>
      <c r="D2186" t="s">
        <v>6891</v>
      </c>
      <c r="E2186" t="s">
        <v>1702</v>
      </c>
    </row>
    <row r="2187" spans="1:5">
      <c r="A2187" t="s">
        <v>3779</v>
      </c>
      <c r="B2187" t="s">
        <v>5</v>
      </c>
      <c r="C2187" t="s">
        <v>1732</v>
      </c>
      <c r="D2187" t="s">
        <v>6891</v>
      </c>
      <c r="E2187" t="s">
        <v>1705</v>
      </c>
    </row>
    <row r="2188" spans="1:5">
      <c r="A2188" t="s">
        <v>3780</v>
      </c>
      <c r="B2188" t="s">
        <v>5</v>
      </c>
      <c r="C2188" t="s">
        <v>1732</v>
      </c>
      <c r="D2188" t="s">
        <v>6891</v>
      </c>
      <c r="E2188" t="s">
        <v>1706</v>
      </c>
    </row>
    <row r="2189" spans="1:5">
      <c r="A2189" t="s">
        <v>3781</v>
      </c>
      <c r="B2189" t="s">
        <v>5</v>
      </c>
      <c r="C2189" t="s">
        <v>1732</v>
      </c>
      <c r="D2189" t="s">
        <v>6891</v>
      </c>
      <c r="E2189" t="s">
        <v>1707</v>
      </c>
    </row>
    <row r="2190" spans="1:5">
      <c r="A2190" t="s">
        <v>3782</v>
      </c>
      <c r="B2190" t="s">
        <v>5</v>
      </c>
      <c r="C2190" t="s">
        <v>1732</v>
      </c>
      <c r="D2190" t="s">
        <v>6891</v>
      </c>
      <c r="E2190" t="s">
        <v>1708</v>
      </c>
    </row>
    <row r="2191" spans="1:5">
      <c r="A2191" t="s">
        <v>3783</v>
      </c>
      <c r="B2191" t="s">
        <v>5</v>
      </c>
      <c r="C2191" t="s">
        <v>1732</v>
      </c>
      <c r="D2191" t="s">
        <v>6891</v>
      </c>
      <c r="E2191" t="s">
        <v>1709</v>
      </c>
    </row>
    <row r="2192" spans="1:5">
      <c r="A2192" t="s">
        <v>3784</v>
      </c>
      <c r="B2192" t="s">
        <v>5</v>
      </c>
      <c r="C2192" t="s">
        <v>1732</v>
      </c>
      <c r="D2192" t="s">
        <v>6891</v>
      </c>
      <c r="E2192" t="s">
        <v>1710</v>
      </c>
    </row>
    <row r="2193" spans="1:5">
      <c r="A2193" t="s">
        <v>3785</v>
      </c>
      <c r="B2193" t="s">
        <v>5</v>
      </c>
      <c r="C2193" t="s">
        <v>1732</v>
      </c>
      <c r="D2193" t="s">
        <v>6891</v>
      </c>
      <c r="E2193" t="s">
        <v>1711</v>
      </c>
    </row>
    <row r="2194" spans="1:5">
      <c r="A2194" t="s">
        <v>3786</v>
      </c>
      <c r="B2194" t="s">
        <v>5</v>
      </c>
      <c r="C2194" t="s">
        <v>1732</v>
      </c>
      <c r="D2194" t="s">
        <v>6891</v>
      </c>
      <c r="E2194" t="s">
        <v>1712</v>
      </c>
    </row>
    <row r="2195" spans="1:5">
      <c r="A2195" t="s">
        <v>3787</v>
      </c>
      <c r="B2195" t="s">
        <v>5</v>
      </c>
      <c r="C2195" t="s">
        <v>1732</v>
      </c>
      <c r="D2195" t="s">
        <v>6891</v>
      </c>
      <c r="E2195" t="s">
        <v>1713</v>
      </c>
    </row>
    <row r="2196" spans="1:5">
      <c r="A2196" t="s">
        <v>3788</v>
      </c>
      <c r="B2196" t="s">
        <v>5</v>
      </c>
      <c r="C2196" t="s">
        <v>1732</v>
      </c>
      <c r="D2196" t="s">
        <v>6891</v>
      </c>
      <c r="E2196" t="s">
        <v>1714</v>
      </c>
    </row>
    <row r="2197" spans="1:5">
      <c r="A2197" t="s">
        <v>3789</v>
      </c>
      <c r="B2197" t="s">
        <v>5</v>
      </c>
      <c r="C2197" t="s">
        <v>1732</v>
      </c>
      <c r="D2197" t="s">
        <v>6891</v>
      </c>
      <c r="E2197" t="s">
        <v>1715</v>
      </c>
    </row>
    <row r="2198" spans="1:5">
      <c r="A2198" t="s">
        <v>3790</v>
      </c>
      <c r="B2198" t="s">
        <v>5</v>
      </c>
      <c r="C2198" t="s">
        <v>1732</v>
      </c>
      <c r="D2198" t="s">
        <v>6892</v>
      </c>
      <c r="E2198" t="s">
        <v>1702</v>
      </c>
    </row>
    <row r="2199" spans="1:5">
      <c r="A2199" t="s">
        <v>3791</v>
      </c>
      <c r="B2199" t="s">
        <v>5</v>
      </c>
      <c r="C2199" t="s">
        <v>1732</v>
      </c>
      <c r="D2199" t="s">
        <v>6892</v>
      </c>
      <c r="E2199" t="s">
        <v>1705</v>
      </c>
    </row>
    <row r="2200" spans="1:5">
      <c r="A2200" t="s">
        <v>3792</v>
      </c>
      <c r="B2200" t="s">
        <v>5</v>
      </c>
      <c r="C2200" t="s">
        <v>1732</v>
      </c>
      <c r="D2200" t="s">
        <v>6892</v>
      </c>
      <c r="E2200" t="s">
        <v>1706</v>
      </c>
    </row>
    <row r="2201" spans="1:5">
      <c r="A2201" t="s">
        <v>3793</v>
      </c>
      <c r="B2201" t="s">
        <v>5</v>
      </c>
      <c r="C2201" t="s">
        <v>1732</v>
      </c>
      <c r="D2201" t="s">
        <v>6892</v>
      </c>
      <c r="E2201" t="s">
        <v>1707</v>
      </c>
    </row>
    <row r="2202" spans="1:5">
      <c r="A2202" t="s">
        <v>3794</v>
      </c>
      <c r="B2202" t="s">
        <v>5</v>
      </c>
      <c r="C2202" t="s">
        <v>1732</v>
      </c>
      <c r="D2202" t="s">
        <v>6892</v>
      </c>
      <c r="E2202" t="s">
        <v>1708</v>
      </c>
    </row>
    <row r="2203" spans="1:5">
      <c r="A2203" t="s">
        <v>3795</v>
      </c>
      <c r="B2203" t="s">
        <v>5</v>
      </c>
      <c r="C2203" t="s">
        <v>1732</v>
      </c>
      <c r="D2203" t="s">
        <v>6892</v>
      </c>
      <c r="E2203" t="s">
        <v>1709</v>
      </c>
    </row>
    <row r="2204" spans="1:5">
      <c r="A2204" t="s">
        <v>3796</v>
      </c>
      <c r="B2204" t="s">
        <v>5</v>
      </c>
      <c r="C2204" t="s">
        <v>1732</v>
      </c>
      <c r="D2204" t="s">
        <v>6892</v>
      </c>
      <c r="E2204" t="s">
        <v>1710</v>
      </c>
    </row>
    <row r="2205" spans="1:5">
      <c r="A2205" t="s">
        <v>3797</v>
      </c>
      <c r="B2205" t="s">
        <v>5</v>
      </c>
      <c r="C2205" t="s">
        <v>1732</v>
      </c>
      <c r="D2205" t="s">
        <v>6892</v>
      </c>
      <c r="E2205" t="s">
        <v>1711</v>
      </c>
    </row>
    <row r="2206" spans="1:5">
      <c r="A2206" t="s">
        <v>3798</v>
      </c>
      <c r="B2206" t="s">
        <v>5</v>
      </c>
      <c r="C2206" t="s">
        <v>1732</v>
      </c>
      <c r="D2206" t="s">
        <v>6892</v>
      </c>
      <c r="E2206" t="s">
        <v>1712</v>
      </c>
    </row>
    <row r="2207" spans="1:5">
      <c r="A2207" t="s">
        <v>3799</v>
      </c>
      <c r="B2207" t="s">
        <v>5</v>
      </c>
      <c r="C2207" t="s">
        <v>1732</v>
      </c>
      <c r="D2207" t="s">
        <v>6892</v>
      </c>
      <c r="E2207" t="s">
        <v>1713</v>
      </c>
    </row>
    <row r="2208" spans="1:5">
      <c r="A2208" t="s">
        <v>3800</v>
      </c>
      <c r="B2208" t="s">
        <v>5</v>
      </c>
      <c r="C2208" t="s">
        <v>1732</v>
      </c>
      <c r="D2208" t="s">
        <v>6892</v>
      </c>
      <c r="E2208" t="s">
        <v>1714</v>
      </c>
    </row>
    <row r="2209" spans="1:5">
      <c r="A2209" t="s">
        <v>3801</v>
      </c>
      <c r="B2209" t="s">
        <v>5</v>
      </c>
      <c r="C2209" t="s">
        <v>1732</v>
      </c>
      <c r="D2209" t="s">
        <v>6892</v>
      </c>
      <c r="E2209" t="s">
        <v>1715</v>
      </c>
    </row>
    <row r="2210" spans="1:5">
      <c r="A2210" t="s">
        <v>3802</v>
      </c>
      <c r="B2210" t="s">
        <v>5</v>
      </c>
      <c r="C2210" t="s">
        <v>1732</v>
      </c>
      <c r="D2210" t="s">
        <v>6893</v>
      </c>
      <c r="E2210" t="s">
        <v>1702</v>
      </c>
    </row>
    <row r="2211" spans="1:5">
      <c r="A2211" t="s">
        <v>3803</v>
      </c>
      <c r="B2211" t="s">
        <v>5</v>
      </c>
      <c r="C2211" t="s">
        <v>1732</v>
      </c>
      <c r="D2211" t="s">
        <v>6893</v>
      </c>
      <c r="E2211" t="s">
        <v>1705</v>
      </c>
    </row>
    <row r="2212" spans="1:5">
      <c r="A2212" t="s">
        <v>3804</v>
      </c>
      <c r="B2212" t="s">
        <v>5</v>
      </c>
      <c r="C2212" t="s">
        <v>1732</v>
      </c>
      <c r="D2212" t="s">
        <v>6893</v>
      </c>
      <c r="E2212" t="s">
        <v>1706</v>
      </c>
    </row>
    <row r="2213" spans="1:5">
      <c r="A2213" t="s">
        <v>3805</v>
      </c>
      <c r="B2213" t="s">
        <v>5</v>
      </c>
      <c r="C2213" t="s">
        <v>1732</v>
      </c>
      <c r="D2213" t="s">
        <v>6893</v>
      </c>
      <c r="E2213" t="s">
        <v>1707</v>
      </c>
    </row>
    <row r="2214" spans="1:5">
      <c r="A2214" t="s">
        <v>3806</v>
      </c>
      <c r="B2214" t="s">
        <v>5</v>
      </c>
      <c r="C2214" t="s">
        <v>1732</v>
      </c>
      <c r="D2214" t="s">
        <v>6893</v>
      </c>
      <c r="E2214" t="s">
        <v>1708</v>
      </c>
    </row>
    <row r="2215" spans="1:5">
      <c r="A2215" t="s">
        <v>3807</v>
      </c>
      <c r="B2215" t="s">
        <v>5</v>
      </c>
      <c r="C2215" t="s">
        <v>1732</v>
      </c>
      <c r="D2215" t="s">
        <v>6893</v>
      </c>
      <c r="E2215" t="s">
        <v>1709</v>
      </c>
    </row>
    <row r="2216" spans="1:5">
      <c r="A2216" t="s">
        <v>3808</v>
      </c>
      <c r="B2216" t="s">
        <v>5</v>
      </c>
      <c r="C2216" t="s">
        <v>1732</v>
      </c>
      <c r="D2216" t="s">
        <v>6893</v>
      </c>
      <c r="E2216" t="s">
        <v>1710</v>
      </c>
    </row>
    <row r="2217" spans="1:5">
      <c r="A2217" t="s">
        <v>3809</v>
      </c>
      <c r="B2217" t="s">
        <v>5</v>
      </c>
      <c r="C2217" t="s">
        <v>1732</v>
      </c>
      <c r="D2217" t="s">
        <v>6893</v>
      </c>
      <c r="E2217" t="s">
        <v>1711</v>
      </c>
    </row>
    <row r="2218" spans="1:5">
      <c r="A2218" t="s">
        <v>3810</v>
      </c>
      <c r="B2218" t="s">
        <v>5</v>
      </c>
      <c r="C2218" t="s">
        <v>1732</v>
      </c>
      <c r="D2218" t="s">
        <v>6893</v>
      </c>
      <c r="E2218" t="s">
        <v>1712</v>
      </c>
    </row>
    <row r="2219" spans="1:5">
      <c r="A2219" t="s">
        <v>3811</v>
      </c>
      <c r="B2219" t="s">
        <v>5</v>
      </c>
      <c r="C2219" t="s">
        <v>1732</v>
      </c>
      <c r="D2219" t="s">
        <v>6893</v>
      </c>
      <c r="E2219" t="s">
        <v>1713</v>
      </c>
    </row>
    <row r="2220" spans="1:5">
      <c r="A2220" t="s">
        <v>3812</v>
      </c>
      <c r="B2220" t="s">
        <v>5</v>
      </c>
      <c r="C2220" t="s">
        <v>1732</v>
      </c>
      <c r="D2220" t="s">
        <v>6893</v>
      </c>
      <c r="E2220" t="s">
        <v>1714</v>
      </c>
    </row>
    <row r="2221" spans="1:5">
      <c r="A2221" t="s">
        <v>3813</v>
      </c>
      <c r="B2221" t="s">
        <v>5</v>
      </c>
      <c r="C2221" t="s">
        <v>1732</v>
      </c>
      <c r="D2221" t="s">
        <v>6893</v>
      </c>
      <c r="E2221" t="s">
        <v>1715</v>
      </c>
    </row>
    <row r="2222" spans="1:5">
      <c r="A2222" t="s">
        <v>3814</v>
      </c>
      <c r="B2222" t="s">
        <v>5</v>
      </c>
      <c r="C2222" t="s">
        <v>1732</v>
      </c>
      <c r="D2222" t="s">
        <v>6894</v>
      </c>
      <c r="E2222" t="s">
        <v>1702</v>
      </c>
    </row>
    <row r="2223" spans="1:5">
      <c r="A2223" t="s">
        <v>3815</v>
      </c>
      <c r="B2223" t="s">
        <v>5</v>
      </c>
      <c r="C2223" t="s">
        <v>1732</v>
      </c>
      <c r="D2223" t="s">
        <v>6894</v>
      </c>
      <c r="E2223" t="s">
        <v>1705</v>
      </c>
    </row>
    <row r="2224" spans="1:5">
      <c r="A2224" t="s">
        <v>3816</v>
      </c>
      <c r="B2224" t="s">
        <v>5</v>
      </c>
      <c r="C2224" t="s">
        <v>1732</v>
      </c>
      <c r="D2224" t="s">
        <v>6894</v>
      </c>
      <c r="E2224" t="s">
        <v>1706</v>
      </c>
    </row>
    <row r="2225" spans="1:5">
      <c r="A2225" t="s">
        <v>3817</v>
      </c>
      <c r="B2225" t="s">
        <v>5</v>
      </c>
      <c r="C2225" t="s">
        <v>1732</v>
      </c>
      <c r="D2225" t="s">
        <v>6894</v>
      </c>
      <c r="E2225" t="s">
        <v>1707</v>
      </c>
    </row>
    <row r="2226" spans="1:5">
      <c r="A2226" t="s">
        <v>3818</v>
      </c>
      <c r="B2226" t="s">
        <v>5</v>
      </c>
      <c r="C2226" t="s">
        <v>1732</v>
      </c>
      <c r="D2226" t="s">
        <v>6894</v>
      </c>
      <c r="E2226" t="s">
        <v>1708</v>
      </c>
    </row>
    <row r="2227" spans="1:5">
      <c r="A2227" t="s">
        <v>3819</v>
      </c>
      <c r="B2227" t="s">
        <v>5</v>
      </c>
      <c r="C2227" t="s">
        <v>1732</v>
      </c>
      <c r="D2227" t="s">
        <v>6894</v>
      </c>
      <c r="E2227" t="s">
        <v>1709</v>
      </c>
    </row>
    <row r="2228" spans="1:5">
      <c r="A2228" t="s">
        <v>3820</v>
      </c>
      <c r="B2228" t="s">
        <v>5</v>
      </c>
      <c r="C2228" t="s">
        <v>1732</v>
      </c>
      <c r="D2228" t="s">
        <v>6894</v>
      </c>
      <c r="E2228" t="s">
        <v>1710</v>
      </c>
    </row>
    <row r="2229" spans="1:5">
      <c r="A2229" t="s">
        <v>3821</v>
      </c>
      <c r="B2229" t="s">
        <v>5</v>
      </c>
      <c r="C2229" t="s">
        <v>1732</v>
      </c>
      <c r="D2229" t="s">
        <v>6894</v>
      </c>
      <c r="E2229" t="s">
        <v>1711</v>
      </c>
    </row>
    <row r="2230" spans="1:5">
      <c r="A2230" t="s">
        <v>3822</v>
      </c>
      <c r="B2230" t="s">
        <v>5</v>
      </c>
      <c r="C2230" t="s">
        <v>1732</v>
      </c>
      <c r="D2230" t="s">
        <v>6894</v>
      </c>
      <c r="E2230" t="s">
        <v>1712</v>
      </c>
    </row>
    <row r="2231" spans="1:5">
      <c r="A2231" t="s">
        <v>3823</v>
      </c>
      <c r="B2231" t="s">
        <v>5</v>
      </c>
      <c r="C2231" t="s">
        <v>1732</v>
      </c>
      <c r="D2231" t="s">
        <v>6894</v>
      </c>
      <c r="E2231" t="s">
        <v>1713</v>
      </c>
    </row>
    <row r="2232" spans="1:5">
      <c r="A2232" t="s">
        <v>3824</v>
      </c>
      <c r="B2232" t="s">
        <v>5</v>
      </c>
      <c r="C2232" t="s">
        <v>1732</v>
      </c>
      <c r="D2232" t="s">
        <v>6894</v>
      </c>
      <c r="E2232" t="s">
        <v>1714</v>
      </c>
    </row>
    <row r="2233" spans="1:5">
      <c r="A2233" t="s">
        <v>3825</v>
      </c>
      <c r="B2233" t="s">
        <v>5</v>
      </c>
      <c r="C2233" t="s">
        <v>1732</v>
      </c>
      <c r="D2233" t="s">
        <v>6894</v>
      </c>
      <c r="E2233" t="s">
        <v>1715</v>
      </c>
    </row>
    <row r="2234" spans="1:5">
      <c r="A2234" t="s">
        <v>3826</v>
      </c>
      <c r="B2234" t="s">
        <v>5</v>
      </c>
      <c r="C2234" t="s">
        <v>1732</v>
      </c>
      <c r="D2234" t="s">
        <v>6895</v>
      </c>
      <c r="E2234" t="s">
        <v>1702</v>
      </c>
    </row>
    <row r="2235" spans="1:5">
      <c r="A2235" t="s">
        <v>3827</v>
      </c>
      <c r="B2235" t="s">
        <v>5</v>
      </c>
      <c r="C2235" t="s">
        <v>1732</v>
      </c>
      <c r="D2235" t="s">
        <v>6895</v>
      </c>
      <c r="E2235" t="s">
        <v>1705</v>
      </c>
    </row>
    <row r="2236" spans="1:5">
      <c r="A2236" t="s">
        <v>3828</v>
      </c>
      <c r="B2236" t="s">
        <v>5</v>
      </c>
      <c r="C2236" t="s">
        <v>1732</v>
      </c>
      <c r="D2236" t="s">
        <v>6895</v>
      </c>
      <c r="E2236" t="s">
        <v>1706</v>
      </c>
    </row>
    <row r="2237" spans="1:5">
      <c r="A2237" t="s">
        <v>3829</v>
      </c>
      <c r="B2237" t="s">
        <v>5</v>
      </c>
      <c r="C2237" t="s">
        <v>1732</v>
      </c>
      <c r="D2237" t="s">
        <v>6895</v>
      </c>
      <c r="E2237" t="s">
        <v>1707</v>
      </c>
    </row>
    <row r="2238" spans="1:5">
      <c r="A2238" t="s">
        <v>3830</v>
      </c>
      <c r="B2238" t="s">
        <v>5</v>
      </c>
      <c r="C2238" t="s">
        <v>1732</v>
      </c>
      <c r="D2238" t="s">
        <v>6895</v>
      </c>
      <c r="E2238" t="s">
        <v>1708</v>
      </c>
    </row>
    <row r="2239" spans="1:5">
      <c r="A2239" t="s">
        <v>3831</v>
      </c>
      <c r="B2239" t="s">
        <v>5</v>
      </c>
      <c r="C2239" t="s">
        <v>1732</v>
      </c>
      <c r="D2239" t="s">
        <v>6895</v>
      </c>
      <c r="E2239" t="s">
        <v>1709</v>
      </c>
    </row>
    <row r="2240" spans="1:5">
      <c r="A2240" t="s">
        <v>3832</v>
      </c>
      <c r="B2240" t="s">
        <v>5</v>
      </c>
      <c r="C2240" t="s">
        <v>1732</v>
      </c>
      <c r="D2240" t="s">
        <v>6895</v>
      </c>
      <c r="E2240" t="s">
        <v>1710</v>
      </c>
    </row>
    <row r="2241" spans="1:5">
      <c r="A2241" t="s">
        <v>3833</v>
      </c>
      <c r="B2241" t="s">
        <v>5</v>
      </c>
      <c r="C2241" t="s">
        <v>1732</v>
      </c>
      <c r="D2241" t="s">
        <v>6895</v>
      </c>
      <c r="E2241" t="s">
        <v>1711</v>
      </c>
    </row>
    <row r="2242" spans="1:5">
      <c r="A2242" t="s">
        <v>3834</v>
      </c>
      <c r="B2242" t="s">
        <v>5</v>
      </c>
      <c r="C2242" t="s">
        <v>1732</v>
      </c>
      <c r="D2242" t="s">
        <v>6895</v>
      </c>
      <c r="E2242" t="s">
        <v>1712</v>
      </c>
    </row>
    <row r="2243" spans="1:5">
      <c r="A2243" t="s">
        <v>3835</v>
      </c>
      <c r="B2243" t="s">
        <v>5</v>
      </c>
      <c r="C2243" t="s">
        <v>1732</v>
      </c>
      <c r="D2243" t="s">
        <v>6895</v>
      </c>
      <c r="E2243" t="s">
        <v>1713</v>
      </c>
    </row>
    <row r="2244" spans="1:5">
      <c r="A2244" t="s">
        <v>3836</v>
      </c>
      <c r="B2244" t="s">
        <v>5</v>
      </c>
      <c r="C2244" t="s">
        <v>1732</v>
      </c>
      <c r="D2244" t="s">
        <v>6895</v>
      </c>
      <c r="E2244" t="s">
        <v>1714</v>
      </c>
    </row>
    <row r="2245" spans="1:5">
      <c r="A2245" t="s">
        <v>3837</v>
      </c>
      <c r="B2245" t="s">
        <v>5</v>
      </c>
      <c r="C2245" t="s">
        <v>1732</v>
      </c>
      <c r="D2245" t="s">
        <v>6895</v>
      </c>
      <c r="E2245" t="s">
        <v>1715</v>
      </c>
    </row>
    <row r="2246" spans="1:5">
      <c r="A2246" t="s">
        <v>3838</v>
      </c>
      <c r="B2246" t="s">
        <v>5</v>
      </c>
      <c r="C2246" t="s">
        <v>1732</v>
      </c>
      <c r="D2246" t="s">
        <v>6896</v>
      </c>
      <c r="E2246" t="s">
        <v>1702</v>
      </c>
    </row>
    <row r="2247" spans="1:5">
      <c r="A2247" t="s">
        <v>3839</v>
      </c>
      <c r="B2247" t="s">
        <v>5</v>
      </c>
      <c r="C2247" t="s">
        <v>1732</v>
      </c>
      <c r="D2247" t="s">
        <v>6896</v>
      </c>
      <c r="E2247" t="s">
        <v>1705</v>
      </c>
    </row>
    <row r="2248" spans="1:5">
      <c r="A2248" t="s">
        <v>3840</v>
      </c>
      <c r="B2248" t="s">
        <v>5</v>
      </c>
      <c r="C2248" t="s">
        <v>1732</v>
      </c>
      <c r="D2248" t="s">
        <v>6896</v>
      </c>
      <c r="E2248" t="s">
        <v>1706</v>
      </c>
    </row>
    <row r="2249" spans="1:5">
      <c r="A2249" t="s">
        <v>3841</v>
      </c>
      <c r="B2249" t="s">
        <v>5</v>
      </c>
      <c r="C2249" t="s">
        <v>1732</v>
      </c>
      <c r="D2249" t="s">
        <v>6896</v>
      </c>
      <c r="E2249" t="s">
        <v>1707</v>
      </c>
    </row>
    <row r="2250" spans="1:5">
      <c r="A2250" t="s">
        <v>3842</v>
      </c>
      <c r="B2250" t="s">
        <v>5</v>
      </c>
      <c r="C2250" t="s">
        <v>1732</v>
      </c>
      <c r="D2250" t="s">
        <v>6896</v>
      </c>
      <c r="E2250" t="s">
        <v>1708</v>
      </c>
    </row>
    <row r="2251" spans="1:5">
      <c r="A2251" t="s">
        <v>3843</v>
      </c>
      <c r="B2251" t="s">
        <v>5</v>
      </c>
      <c r="C2251" t="s">
        <v>1732</v>
      </c>
      <c r="D2251" t="s">
        <v>6896</v>
      </c>
      <c r="E2251" t="s">
        <v>1709</v>
      </c>
    </row>
    <row r="2252" spans="1:5">
      <c r="A2252" t="s">
        <v>3844</v>
      </c>
      <c r="B2252" t="s">
        <v>5</v>
      </c>
      <c r="C2252" t="s">
        <v>1732</v>
      </c>
      <c r="D2252" t="s">
        <v>6896</v>
      </c>
      <c r="E2252" t="s">
        <v>1710</v>
      </c>
    </row>
    <row r="2253" spans="1:5">
      <c r="A2253" t="s">
        <v>3845</v>
      </c>
      <c r="B2253" t="s">
        <v>5</v>
      </c>
      <c r="C2253" t="s">
        <v>1732</v>
      </c>
      <c r="D2253" t="s">
        <v>6896</v>
      </c>
      <c r="E2253" t="s">
        <v>1711</v>
      </c>
    </row>
    <row r="2254" spans="1:5">
      <c r="A2254" t="s">
        <v>3846</v>
      </c>
      <c r="B2254" t="s">
        <v>5</v>
      </c>
      <c r="C2254" t="s">
        <v>1732</v>
      </c>
      <c r="D2254" t="s">
        <v>6896</v>
      </c>
      <c r="E2254" t="s">
        <v>1712</v>
      </c>
    </row>
    <row r="2255" spans="1:5">
      <c r="A2255" t="s">
        <v>3847</v>
      </c>
      <c r="B2255" t="s">
        <v>5</v>
      </c>
      <c r="C2255" t="s">
        <v>1732</v>
      </c>
      <c r="D2255" t="s">
        <v>6896</v>
      </c>
      <c r="E2255" t="s">
        <v>1713</v>
      </c>
    </row>
    <row r="2256" spans="1:5">
      <c r="A2256" t="s">
        <v>3848</v>
      </c>
      <c r="B2256" t="s">
        <v>5</v>
      </c>
      <c r="C2256" t="s">
        <v>1732</v>
      </c>
      <c r="D2256" t="s">
        <v>6896</v>
      </c>
      <c r="E2256" t="s">
        <v>1714</v>
      </c>
    </row>
    <row r="2257" spans="1:5">
      <c r="A2257" t="s">
        <v>3849</v>
      </c>
      <c r="B2257" t="s">
        <v>5</v>
      </c>
      <c r="C2257" t="s">
        <v>1732</v>
      </c>
      <c r="D2257" t="s">
        <v>6896</v>
      </c>
      <c r="E2257" t="s">
        <v>1715</v>
      </c>
    </row>
    <row r="2258" spans="1:5">
      <c r="A2258" t="s">
        <v>3850</v>
      </c>
      <c r="B2258" t="s">
        <v>5</v>
      </c>
      <c r="C2258" t="s">
        <v>1732</v>
      </c>
      <c r="D2258" t="s">
        <v>6897</v>
      </c>
      <c r="E2258" t="s">
        <v>1702</v>
      </c>
    </row>
    <row r="2259" spans="1:5">
      <c r="A2259" t="s">
        <v>3851</v>
      </c>
      <c r="B2259" t="s">
        <v>5</v>
      </c>
      <c r="C2259" t="s">
        <v>1732</v>
      </c>
      <c r="D2259" t="s">
        <v>6897</v>
      </c>
      <c r="E2259" t="s">
        <v>1705</v>
      </c>
    </row>
    <row r="2260" spans="1:5">
      <c r="A2260" t="s">
        <v>3852</v>
      </c>
      <c r="B2260" t="s">
        <v>5</v>
      </c>
      <c r="C2260" t="s">
        <v>1732</v>
      </c>
      <c r="D2260" t="s">
        <v>6897</v>
      </c>
      <c r="E2260" t="s">
        <v>1706</v>
      </c>
    </row>
    <row r="2261" spans="1:5">
      <c r="A2261" t="s">
        <v>3853</v>
      </c>
      <c r="B2261" t="s">
        <v>5</v>
      </c>
      <c r="C2261" t="s">
        <v>1732</v>
      </c>
      <c r="D2261" t="s">
        <v>6897</v>
      </c>
      <c r="E2261" t="s">
        <v>1707</v>
      </c>
    </row>
    <row r="2262" spans="1:5">
      <c r="A2262" t="s">
        <v>3854</v>
      </c>
      <c r="B2262" t="s">
        <v>5</v>
      </c>
      <c r="C2262" t="s">
        <v>1732</v>
      </c>
      <c r="D2262" t="s">
        <v>6897</v>
      </c>
      <c r="E2262" t="s">
        <v>1708</v>
      </c>
    </row>
    <row r="2263" spans="1:5">
      <c r="A2263" t="s">
        <v>3855</v>
      </c>
      <c r="B2263" t="s">
        <v>5</v>
      </c>
      <c r="C2263" t="s">
        <v>1732</v>
      </c>
      <c r="D2263" t="s">
        <v>6897</v>
      </c>
      <c r="E2263" t="s">
        <v>1709</v>
      </c>
    </row>
    <row r="2264" spans="1:5">
      <c r="A2264" t="s">
        <v>3856</v>
      </c>
      <c r="B2264" t="s">
        <v>5</v>
      </c>
      <c r="C2264" t="s">
        <v>1732</v>
      </c>
      <c r="D2264" t="s">
        <v>6897</v>
      </c>
      <c r="E2264" t="s">
        <v>1710</v>
      </c>
    </row>
    <row r="2265" spans="1:5">
      <c r="A2265" t="s">
        <v>3857</v>
      </c>
      <c r="B2265" t="s">
        <v>5</v>
      </c>
      <c r="C2265" t="s">
        <v>1732</v>
      </c>
      <c r="D2265" t="s">
        <v>6897</v>
      </c>
      <c r="E2265" t="s">
        <v>1711</v>
      </c>
    </row>
    <row r="2266" spans="1:5">
      <c r="A2266" t="s">
        <v>3858</v>
      </c>
      <c r="B2266" t="s">
        <v>5</v>
      </c>
      <c r="C2266" t="s">
        <v>1732</v>
      </c>
      <c r="D2266" t="s">
        <v>6897</v>
      </c>
      <c r="E2266" t="s">
        <v>1712</v>
      </c>
    </row>
    <row r="2267" spans="1:5">
      <c r="A2267" t="s">
        <v>3859</v>
      </c>
      <c r="B2267" t="s">
        <v>5</v>
      </c>
      <c r="C2267" t="s">
        <v>1732</v>
      </c>
      <c r="D2267" t="s">
        <v>6897</v>
      </c>
      <c r="E2267" t="s">
        <v>1713</v>
      </c>
    </row>
    <row r="2268" spans="1:5">
      <c r="A2268" t="s">
        <v>3860</v>
      </c>
      <c r="B2268" t="s">
        <v>5</v>
      </c>
      <c r="C2268" t="s">
        <v>1732</v>
      </c>
      <c r="D2268" t="s">
        <v>6897</v>
      </c>
      <c r="E2268" t="s">
        <v>1714</v>
      </c>
    </row>
    <row r="2269" spans="1:5">
      <c r="A2269" t="s">
        <v>3861</v>
      </c>
      <c r="B2269" t="s">
        <v>5</v>
      </c>
      <c r="C2269" t="s">
        <v>1732</v>
      </c>
      <c r="D2269" t="s">
        <v>6897</v>
      </c>
      <c r="E2269" t="s">
        <v>1715</v>
      </c>
    </row>
    <row r="2270" spans="1:5">
      <c r="A2270" t="s">
        <v>3862</v>
      </c>
      <c r="B2270" t="s">
        <v>5</v>
      </c>
      <c r="C2270" t="s">
        <v>1732</v>
      </c>
      <c r="D2270" t="s">
        <v>6898</v>
      </c>
      <c r="E2270" t="s">
        <v>1702</v>
      </c>
    </row>
    <row r="2271" spans="1:5">
      <c r="A2271" t="s">
        <v>3863</v>
      </c>
      <c r="B2271" t="s">
        <v>5</v>
      </c>
      <c r="C2271" t="s">
        <v>1732</v>
      </c>
      <c r="D2271" t="s">
        <v>6898</v>
      </c>
      <c r="E2271" t="s">
        <v>1705</v>
      </c>
    </row>
    <row r="2272" spans="1:5">
      <c r="A2272" t="s">
        <v>3864</v>
      </c>
      <c r="B2272" t="s">
        <v>5</v>
      </c>
      <c r="C2272" t="s">
        <v>1732</v>
      </c>
      <c r="D2272" t="s">
        <v>6898</v>
      </c>
      <c r="E2272" t="s">
        <v>1706</v>
      </c>
    </row>
    <row r="2273" spans="1:5">
      <c r="A2273" t="s">
        <v>3865</v>
      </c>
      <c r="B2273" t="s">
        <v>5</v>
      </c>
      <c r="C2273" t="s">
        <v>1732</v>
      </c>
      <c r="D2273" t="s">
        <v>6898</v>
      </c>
      <c r="E2273" t="s">
        <v>1707</v>
      </c>
    </row>
    <row r="2274" spans="1:5">
      <c r="A2274" t="s">
        <v>3866</v>
      </c>
      <c r="B2274" t="s">
        <v>5</v>
      </c>
      <c r="C2274" t="s">
        <v>1732</v>
      </c>
      <c r="D2274" t="s">
        <v>6898</v>
      </c>
      <c r="E2274" t="s">
        <v>1708</v>
      </c>
    </row>
    <row r="2275" spans="1:5">
      <c r="A2275" t="s">
        <v>3867</v>
      </c>
      <c r="B2275" t="s">
        <v>5</v>
      </c>
      <c r="C2275" t="s">
        <v>1732</v>
      </c>
      <c r="D2275" t="s">
        <v>6898</v>
      </c>
      <c r="E2275" t="s">
        <v>1709</v>
      </c>
    </row>
    <row r="2276" spans="1:5">
      <c r="A2276" t="s">
        <v>3868</v>
      </c>
      <c r="B2276" t="s">
        <v>5</v>
      </c>
      <c r="C2276" t="s">
        <v>1732</v>
      </c>
      <c r="D2276" t="s">
        <v>6898</v>
      </c>
      <c r="E2276" t="s">
        <v>1710</v>
      </c>
    </row>
    <row r="2277" spans="1:5">
      <c r="A2277" t="s">
        <v>3869</v>
      </c>
      <c r="B2277" t="s">
        <v>5</v>
      </c>
      <c r="C2277" t="s">
        <v>1732</v>
      </c>
      <c r="D2277" t="s">
        <v>6898</v>
      </c>
      <c r="E2277" t="s">
        <v>1711</v>
      </c>
    </row>
    <row r="2278" spans="1:5">
      <c r="A2278" t="s">
        <v>3870</v>
      </c>
      <c r="B2278" t="s">
        <v>5</v>
      </c>
      <c r="C2278" t="s">
        <v>1732</v>
      </c>
      <c r="D2278" t="s">
        <v>6898</v>
      </c>
      <c r="E2278" t="s">
        <v>1712</v>
      </c>
    </row>
    <row r="2279" spans="1:5">
      <c r="A2279" t="s">
        <v>3871</v>
      </c>
      <c r="B2279" t="s">
        <v>5</v>
      </c>
      <c r="C2279" t="s">
        <v>1732</v>
      </c>
      <c r="D2279" t="s">
        <v>6898</v>
      </c>
      <c r="E2279" t="s">
        <v>1713</v>
      </c>
    </row>
    <row r="2280" spans="1:5">
      <c r="A2280" t="s">
        <v>3872</v>
      </c>
      <c r="B2280" t="s">
        <v>5</v>
      </c>
      <c r="C2280" t="s">
        <v>1732</v>
      </c>
      <c r="D2280" t="s">
        <v>6898</v>
      </c>
      <c r="E2280" t="s">
        <v>1714</v>
      </c>
    </row>
    <row r="2281" spans="1:5">
      <c r="A2281" t="s">
        <v>3873</v>
      </c>
      <c r="B2281" t="s">
        <v>5</v>
      </c>
      <c r="C2281" t="s">
        <v>1732</v>
      </c>
      <c r="D2281" t="s">
        <v>6898</v>
      </c>
      <c r="E2281" t="s">
        <v>1715</v>
      </c>
    </row>
    <row r="2282" spans="1:5">
      <c r="A2282" t="s">
        <v>3874</v>
      </c>
      <c r="B2282" t="s">
        <v>5</v>
      </c>
      <c r="C2282" t="s">
        <v>1733</v>
      </c>
      <c r="D2282" t="s">
        <v>6874</v>
      </c>
      <c r="E2282" t="s">
        <v>1702</v>
      </c>
    </row>
    <row r="2283" spans="1:5">
      <c r="A2283" t="s">
        <v>3875</v>
      </c>
      <c r="B2283" t="s">
        <v>5</v>
      </c>
      <c r="C2283" t="s">
        <v>1733</v>
      </c>
      <c r="D2283" t="s">
        <v>6874</v>
      </c>
      <c r="E2283" t="s">
        <v>1705</v>
      </c>
    </row>
    <row r="2284" spans="1:5">
      <c r="A2284" t="s">
        <v>3876</v>
      </c>
      <c r="B2284" t="s">
        <v>5</v>
      </c>
      <c r="C2284" t="s">
        <v>1733</v>
      </c>
      <c r="D2284" t="s">
        <v>6874</v>
      </c>
      <c r="E2284" t="s">
        <v>1706</v>
      </c>
    </row>
    <row r="2285" spans="1:5">
      <c r="A2285" t="s">
        <v>3877</v>
      </c>
      <c r="B2285" t="s">
        <v>5</v>
      </c>
      <c r="C2285" t="s">
        <v>1733</v>
      </c>
      <c r="D2285" t="s">
        <v>6874</v>
      </c>
      <c r="E2285" t="s">
        <v>1707</v>
      </c>
    </row>
    <row r="2286" spans="1:5">
      <c r="A2286" t="s">
        <v>3878</v>
      </c>
      <c r="B2286" t="s">
        <v>5</v>
      </c>
      <c r="C2286" t="s">
        <v>1733</v>
      </c>
      <c r="D2286" t="s">
        <v>6874</v>
      </c>
      <c r="E2286" t="s">
        <v>1708</v>
      </c>
    </row>
    <row r="2287" spans="1:5">
      <c r="A2287" t="s">
        <v>3879</v>
      </c>
      <c r="B2287" t="s">
        <v>5</v>
      </c>
      <c r="C2287" t="s">
        <v>1733</v>
      </c>
      <c r="D2287" t="s">
        <v>6874</v>
      </c>
      <c r="E2287" t="s">
        <v>1709</v>
      </c>
    </row>
    <row r="2288" spans="1:5">
      <c r="A2288" t="s">
        <v>3880</v>
      </c>
      <c r="B2288" t="s">
        <v>5</v>
      </c>
      <c r="C2288" t="s">
        <v>1733</v>
      </c>
      <c r="D2288" t="s">
        <v>6874</v>
      </c>
      <c r="E2288" t="s">
        <v>1710</v>
      </c>
    </row>
    <row r="2289" spans="1:5">
      <c r="A2289" t="s">
        <v>3881</v>
      </c>
      <c r="B2289" t="s">
        <v>5</v>
      </c>
      <c r="C2289" t="s">
        <v>1733</v>
      </c>
      <c r="D2289" t="s">
        <v>6874</v>
      </c>
      <c r="E2289" t="s">
        <v>1711</v>
      </c>
    </row>
    <row r="2290" spans="1:5">
      <c r="A2290" t="s">
        <v>3882</v>
      </c>
      <c r="B2290" t="s">
        <v>5</v>
      </c>
      <c r="C2290" t="s">
        <v>1733</v>
      </c>
      <c r="D2290" t="s">
        <v>6874</v>
      </c>
      <c r="E2290" t="s">
        <v>1712</v>
      </c>
    </row>
    <row r="2291" spans="1:5">
      <c r="A2291" t="s">
        <v>3883</v>
      </c>
      <c r="B2291" t="s">
        <v>5</v>
      </c>
      <c r="C2291" t="s">
        <v>1733</v>
      </c>
      <c r="D2291" t="s">
        <v>6874</v>
      </c>
      <c r="E2291" t="s">
        <v>1713</v>
      </c>
    </row>
    <row r="2292" spans="1:5">
      <c r="A2292" t="s">
        <v>3884</v>
      </c>
      <c r="B2292" t="s">
        <v>5</v>
      </c>
      <c r="C2292" t="s">
        <v>1733</v>
      </c>
      <c r="D2292" t="s">
        <v>6874</v>
      </c>
      <c r="E2292" t="s">
        <v>1714</v>
      </c>
    </row>
    <row r="2293" spans="1:5">
      <c r="A2293" t="s">
        <v>3885</v>
      </c>
      <c r="B2293" t="s">
        <v>5</v>
      </c>
      <c r="C2293" t="s">
        <v>1733</v>
      </c>
      <c r="D2293" t="s">
        <v>6874</v>
      </c>
      <c r="E2293" t="s">
        <v>1715</v>
      </c>
    </row>
    <row r="2294" spans="1:5">
      <c r="A2294" t="s">
        <v>3886</v>
      </c>
      <c r="B2294" t="s">
        <v>5</v>
      </c>
      <c r="C2294" t="s">
        <v>1733</v>
      </c>
      <c r="D2294" t="s">
        <v>6875</v>
      </c>
      <c r="E2294" t="s">
        <v>1702</v>
      </c>
    </row>
    <row r="2295" spans="1:5">
      <c r="A2295" t="s">
        <v>3887</v>
      </c>
      <c r="B2295" t="s">
        <v>5</v>
      </c>
      <c r="C2295" t="s">
        <v>1733</v>
      </c>
      <c r="D2295" t="s">
        <v>6875</v>
      </c>
      <c r="E2295" t="s">
        <v>1705</v>
      </c>
    </row>
    <row r="2296" spans="1:5">
      <c r="A2296" t="s">
        <v>3888</v>
      </c>
      <c r="B2296" t="s">
        <v>5</v>
      </c>
      <c r="C2296" t="s">
        <v>1733</v>
      </c>
      <c r="D2296" t="s">
        <v>6875</v>
      </c>
      <c r="E2296" t="s">
        <v>1706</v>
      </c>
    </row>
    <row r="2297" spans="1:5">
      <c r="A2297" t="s">
        <v>3889</v>
      </c>
      <c r="B2297" t="s">
        <v>5</v>
      </c>
      <c r="C2297" t="s">
        <v>1733</v>
      </c>
      <c r="D2297" t="s">
        <v>6875</v>
      </c>
      <c r="E2297" t="s">
        <v>1707</v>
      </c>
    </row>
    <row r="2298" spans="1:5">
      <c r="A2298" t="s">
        <v>3890</v>
      </c>
      <c r="B2298" t="s">
        <v>5</v>
      </c>
      <c r="C2298" t="s">
        <v>1733</v>
      </c>
      <c r="D2298" t="s">
        <v>6875</v>
      </c>
      <c r="E2298" t="s">
        <v>1708</v>
      </c>
    </row>
    <row r="2299" spans="1:5">
      <c r="A2299" t="s">
        <v>3891</v>
      </c>
      <c r="B2299" t="s">
        <v>5</v>
      </c>
      <c r="C2299" t="s">
        <v>1733</v>
      </c>
      <c r="D2299" t="s">
        <v>6875</v>
      </c>
      <c r="E2299" t="s">
        <v>1709</v>
      </c>
    </row>
    <row r="2300" spans="1:5">
      <c r="A2300" t="s">
        <v>3892</v>
      </c>
      <c r="B2300" t="s">
        <v>5</v>
      </c>
      <c r="C2300" t="s">
        <v>1733</v>
      </c>
      <c r="D2300" t="s">
        <v>6875</v>
      </c>
      <c r="E2300" t="s">
        <v>1710</v>
      </c>
    </row>
    <row r="2301" spans="1:5">
      <c r="A2301" t="s">
        <v>3893</v>
      </c>
      <c r="B2301" t="s">
        <v>5</v>
      </c>
      <c r="C2301" t="s">
        <v>1733</v>
      </c>
      <c r="D2301" t="s">
        <v>6875</v>
      </c>
      <c r="E2301" t="s">
        <v>1711</v>
      </c>
    </row>
    <row r="2302" spans="1:5">
      <c r="A2302" t="s">
        <v>3894</v>
      </c>
      <c r="B2302" t="s">
        <v>5</v>
      </c>
      <c r="C2302" t="s">
        <v>1733</v>
      </c>
      <c r="D2302" t="s">
        <v>6875</v>
      </c>
      <c r="E2302" t="s">
        <v>1712</v>
      </c>
    </row>
    <row r="2303" spans="1:5">
      <c r="A2303" t="s">
        <v>3895</v>
      </c>
      <c r="B2303" t="s">
        <v>5</v>
      </c>
      <c r="C2303" t="s">
        <v>1733</v>
      </c>
      <c r="D2303" t="s">
        <v>6875</v>
      </c>
      <c r="E2303" t="s">
        <v>1713</v>
      </c>
    </row>
    <row r="2304" spans="1:5">
      <c r="A2304" t="s">
        <v>3896</v>
      </c>
      <c r="B2304" t="s">
        <v>5</v>
      </c>
      <c r="C2304" t="s">
        <v>1733</v>
      </c>
      <c r="D2304" t="s">
        <v>6875</v>
      </c>
      <c r="E2304" t="s">
        <v>1714</v>
      </c>
    </row>
    <row r="2305" spans="1:5">
      <c r="A2305" t="s">
        <v>3897</v>
      </c>
      <c r="B2305" t="s">
        <v>5</v>
      </c>
      <c r="C2305" t="s">
        <v>1733</v>
      </c>
      <c r="D2305" t="s">
        <v>6875</v>
      </c>
      <c r="E2305" t="s">
        <v>1715</v>
      </c>
    </row>
    <row r="2306" spans="1:5">
      <c r="A2306" t="s">
        <v>3898</v>
      </c>
      <c r="B2306" t="s">
        <v>5</v>
      </c>
      <c r="C2306" t="s">
        <v>1733</v>
      </c>
      <c r="D2306" t="s">
        <v>6876</v>
      </c>
      <c r="E2306" t="s">
        <v>1702</v>
      </c>
    </row>
    <row r="2307" spans="1:5">
      <c r="A2307" t="s">
        <v>3899</v>
      </c>
      <c r="B2307" t="s">
        <v>5</v>
      </c>
      <c r="C2307" t="s">
        <v>1733</v>
      </c>
      <c r="D2307" t="s">
        <v>6876</v>
      </c>
      <c r="E2307" t="s">
        <v>1705</v>
      </c>
    </row>
    <row r="2308" spans="1:5">
      <c r="A2308" t="s">
        <v>3900</v>
      </c>
      <c r="B2308" t="s">
        <v>5</v>
      </c>
      <c r="C2308" t="s">
        <v>1733</v>
      </c>
      <c r="D2308" t="s">
        <v>6876</v>
      </c>
      <c r="E2308" t="s">
        <v>1706</v>
      </c>
    </row>
    <row r="2309" spans="1:5">
      <c r="A2309" t="s">
        <v>3901</v>
      </c>
      <c r="B2309" t="s">
        <v>5</v>
      </c>
      <c r="C2309" t="s">
        <v>1733</v>
      </c>
      <c r="D2309" t="s">
        <v>6876</v>
      </c>
      <c r="E2309" t="s">
        <v>1707</v>
      </c>
    </row>
    <row r="2310" spans="1:5">
      <c r="A2310" t="s">
        <v>3902</v>
      </c>
      <c r="B2310" t="s">
        <v>5</v>
      </c>
      <c r="C2310" t="s">
        <v>1733</v>
      </c>
      <c r="D2310" t="s">
        <v>6876</v>
      </c>
      <c r="E2310" t="s">
        <v>1708</v>
      </c>
    </row>
    <row r="2311" spans="1:5">
      <c r="A2311" t="s">
        <v>3903</v>
      </c>
      <c r="B2311" t="s">
        <v>5</v>
      </c>
      <c r="C2311" t="s">
        <v>1733</v>
      </c>
      <c r="D2311" t="s">
        <v>6876</v>
      </c>
      <c r="E2311" t="s">
        <v>1709</v>
      </c>
    </row>
    <row r="2312" spans="1:5">
      <c r="A2312" t="s">
        <v>3904</v>
      </c>
      <c r="B2312" t="s">
        <v>5</v>
      </c>
      <c r="C2312" t="s">
        <v>1733</v>
      </c>
      <c r="D2312" t="s">
        <v>6876</v>
      </c>
      <c r="E2312" t="s">
        <v>1710</v>
      </c>
    </row>
    <row r="2313" spans="1:5">
      <c r="A2313" t="s">
        <v>3905</v>
      </c>
      <c r="B2313" t="s">
        <v>5</v>
      </c>
      <c r="C2313" t="s">
        <v>1733</v>
      </c>
      <c r="D2313" t="s">
        <v>6876</v>
      </c>
      <c r="E2313" t="s">
        <v>1711</v>
      </c>
    </row>
    <row r="2314" spans="1:5">
      <c r="A2314" t="s">
        <v>3906</v>
      </c>
      <c r="B2314" t="s">
        <v>5</v>
      </c>
      <c r="C2314" t="s">
        <v>1733</v>
      </c>
      <c r="D2314" t="s">
        <v>6876</v>
      </c>
      <c r="E2314" t="s">
        <v>1712</v>
      </c>
    </row>
    <row r="2315" spans="1:5">
      <c r="A2315" t="s">
        <v>3907</v>
      </c>
      <c r="B2315" t="s">
        <v>5</v>
      </c>
      <c r="C2315" t="s">
        <v>1733</v>
      </c>
      <c r="D2315" t="s">
        <v>6876</v>
      </c>
      <c r="E2315" t="s">
        <v>1713</v>
      </c>
    </row>
    <row r="2316" spans="1:5">
      <c r="A2316" t="s">
        <v>3908</v>
      </c>
      <c r="B2316" t="s">
        <v>5</v>
      </c>
      <c r="C2316" t="s">
        <v>1733</v>
      </c>
      <c r="D2316" t="s">
        <v>6876</v>
      </c>
      <c r="E2316" t="s">
        <v>1714</v>
      </c>
    </row>
    <row r="2317" spans="1:5">
      <c r="A2317" t="s">
        <v>3909</v>
      </c>
      <c r="B2317" t="s">
        <v>5</v>
      </c>
      <c r="C2317" t="s">
        <v>1733</v>
      </c>
      <c r="D2317" t="s">
        <v>6876</v>
      </c>
      <c r="E2317" t="s">
        <v>1715</v>
      </c>
    </row>
    <row r="2318" spans="1:5">
      <c r="A2318" t="s">
        <v>3910</v>
      </c>
      <c r="B2318" t="s">
        <v>5</v>
      </c>
      <c r="C2318" t="s">
        <v>1733</v>
      </c>
      <c r="D2318" t="s">
        <v>6877</v>
      </c>
      <c r="E2318" t="s">
        <v>1702</v>
      </c>
    </row>
    <row r="2319" spans="1:5">
      <c r="A2319" t="s">
        <v>3911</v>
      </c>
      <c r="B2319" t="s">
        <v>5</v>
      </c>
      <c r="C2319" t="s">
        <v>1733</v>
      </c>
      <c r="D2319" t="s">
        <v>6877</v>
      </c>
      <c r="E2319" t="s">
        <v>1705</v>
      </c>
    </row>
    <row r="2320" spans="1:5">
      <c r="A2320" t="s">
        <v>3912</v>
      </c>
      <c r="B2320" t="s">
        <v>5</v>
      </c>
      <c r="C2320" t="s">
        <v>1733</v>
      </c>
      <c r="D2320" t="s">
        <v>6877</v>
      </c>
      <c r="E2320" t="s">
        <v>1706</v>
      </c>
    </row>
    <row r="2321" spans="1:5">
      <c r="A2321" t="s">
        <v>3913</v>
      </c>
      <c r="B2321" t="s">
        <v>5</v>
      </c>
      <c r="C2321" t="s">
        <v>1733</v>
      </c>
      <c r="D2321" t="s">
        <v>6877</v>
      </c>
      <c r="E2321" t="s">
        <v>1707</v>
      </c>
    </row>
    <row r="2322" spans="1:5">
      <c r="A2322" t="s">
        <v>3914</v>
      </c>
      <c r="B2322" t="s">
        <v>5</v>
      </c>
      <c r="C2322" t="s">
        <v>1733</v>
      </c>
      <c r="D2322" t="s">
        <v>6877</v>
      </c>
      <c r="E2322" t="s">
        <v>1708</v>
      </c>
    </row>
    <row r="2323" spans="1:5">
      <c r="A2323" t="s">
        <v>3915</v>
      </c>
      <c r="B2323" t="s">
        <v>5</v>
      </c>
      <c r="C2323" t="s">
        <v>1733</v>
      </c>
      <c r="D2323" t="s">
        <v>6877</v>
      </c>
      <c r="E2323" t="s">
        <v>1709</v>
      </c>
    </row>
    <row r="2324" spans="1:5">
      <c r="A2324" t="s">
        <v>3916</v>
      </c>
      <c r="B2324" t="s">
        <v>5</v>
      </c>
      <c r="C2324" t="s">
        <v>1733</v>
      </c>
      <c r="D2324" t="s">
        <v>6877</v>
      </c>
      <c r="E2324" t="s">
        <v>1710</v>
      </c>
    </row>
    <row r="2325" spans="1:5">
      <c r="A2325" t="s">
        <v>3917</v>
      </c>
      <c r="B2325" t="s">
        <v>5</v>
      </c>
      <c r="C2325" t="s">
        <v>1733</v>
      </c>
      <c r="D2325" t="s">
        <v>6877</v>
      </c>
      <c r="E2325" t="s">
        <v>1711</v>
      </c>
    </row>
    <row r="2326" spans="1:5">
      <c r="A2326" t="s">
        <v>3918</v>
      </c>
      <c r="B2326" t="s">
        <v>5</v>
      </c>
      <c r="C2326" t="s">
        <v>1733</v>
      </c>
      <c r="D2326" t="s">
        <v>6877</v>
      </c>
      <c r="E2326" t="s">
        <v>1712</v>
      </c>
    </row>
    <row r="2327" spans="1:5">
      <c r="A2327" t="s">
        <v>3919</v>
      </c>
      <c r="B2327" t="s">
        <v>5</v>
      </c>
      <c r="C2327" t="s">
        <v>1733</v>
      </c>
      <c r="D2327" t="s">
        <v>6877</v>
      </c>
      <c r="E2327" t="s">
        <v>1713</v>
      </c>
    </row>
    <row r="2328" spans="1:5">
      <c r="A2328" t="s">
        <v>3920</v>
      </c>
      <c r="B2328" t="s">
        <v>5</v>
      </c>
      <c r="C2328" t="s">
        <v>1733</v>
      </c>
      <c r="D2328" t="s">
        <v>6877</v>
      </c>
      <c r="E2328" t="s">
        <v>1714</v>
      </c>
    </row>
    <row r="2329" spans="1:5">
      <c r="A2329" t="s">
        <v>3921</v>
      </c>
      <c r="B2329" t="s">
        <v>5</v>
      </c>
      <c r="C2329" t="s">
        <v>1733</v>
      </c>
      <c r="D2329" t="s">
        <v>6877</v>
      </c>
      <c r="E2329" t="s">
        <v>1715</v>
      </c>
    </row>
    <row r="2330" spans="1:5">
      <c r="A2330" t="s">
        <v>3922</v>
      </c>
      <c r="B2330" t="s">
        <v>5</v>
      </c>
      <c r="C2330" t="s">
        <v>1733</v>
      </c>
      <c r="D2330" t="s">
        <v>6878</v>
      </c>
      <c r="E2330" t="s">
        <v>1702</v>
      </c>
    </row>
    <row r="2331" spans="1:5">
      <c r="A2331" t="s">
        <v>3923</v>
      </c>
      <c r="B2331" t="s">
        <v>5</v>
      </c>
      <c r="C2331" t="s">
        <v>1733</v>
      </c>
      <c r="D2331" t="s">
        <v>6878</v>
      </c>
      <c r="E2331" t="s">
        <v>1705</v>
      </c>
    </row>
    <row r="2332" spans="1:5">
      <c r="A2332" t="s">
        <v>3924</v>
      </c>
      <c r="B2332" t="s">
        <v>5</v>
      </c>
      <c r="C2332" t="s">
        <v>1733</v>
      </c>
      <c r="D2332" t="s">
        <v>6878</v>
      </c>
      <c r="E2332" t="s">
        <v>1706</v>
      </c>
    </row>
    <row r="2333" spans="1:5">
      <c r="A2333" t="s">
        <v>3925</v>
      </c>
      <c r="B2333" t="s">
        <v>5</v>
      </c>
      <c r="C2333" t="s">
        <v>1733</v>
      </c>
      <c r="D2333" t="s">
        <v>6878</v>
      </c>
      <c r="E2333" t="s">
        <v>1707</v>
      </c>
    </row>
    <row r="2334" spans="1:5">
      <c r="A2334" t="s">
        <v>3926</v>
      </c>
      <c r="B2334" t="s">
        <v>5</v>
      </c>
      <c r="C2334" t="s">
        <v>1733</v>
      </c>
      <c r="D2334" t="s">
        <v>6878</v>
      </c>
      <c r="E2334" t="s">
        <v>1708</v>
      </c>
    </row>
    <row r="2335" spans="1:5">
      <c r="A2335" t="s">
        <v>3927</v>
      </c>
      <c r="B2335" t="s">
        <v>5</v>
      </c>
      <c r="C2335" t="s">
        <v>1733</v>
      </c>
      <c r="D2335" t="s">
        <v>6878</v>
      </c>
      <c r="E2335" t="s">
        <v>1709</v>
      </c>
    </row>
    <row r="2336" spans="1:5">
      <c r="A2336" t="s">
        <v>3928</v>
      </c>
      <c r="B2336" t="s">
        <v>5</v>
      </c>
      <c r="C2336" t="s">
        <v>1733</v>
      </c>
      <c r="D2336" t="s">
        <v>6878</v>
      </c>
      <c r="E2336" t="s">
        <v>1710</v>
      </c>
    </row>
    <row r="2337" spans="1:5">
      <c r="A2337" t="s">
        <v>3929</v>
      </c>
      <c r="B2337" t="s">
        <v>5</v>
      </c>
      <c r="C2337" t="s">
        <v>1733</v>
      </c>
      <c r="D2337" t="s">
        <v>6878</v>
      </c>
      <c r="E2337" t="s">
        <v>1711</v>
      </c>
    </row>
    <row r="2338" spans="1:5">
      <c r="A2338" t="s">
        <v>3930</v>
      </c>
      <c r="B2338" t="s">
        <v>5</v>
      </c>
      <c r="C2338" t="s">
        <v>1733</v>
      </c>
      <c r="D2338" t="s">
        <v>6878</v>
      </c>
      <c r="E2338" t="s">
        <v>1712</v>
      </c>
    </row>
    <row r="2339" spans="1:5">
      <c r="A2339" t="s">
        <v>3931</v>
      </c>
      <c r="B2339" t="s">
        <v>5</v>
      </c>
      <c r="C2339" t="s">
        <v>1733</v>
      </c>
      <c r="D2339" t="s">
        <v>6878</v>
      </c>
      <c r="E2339" t="s">
        <v>1713</v>
      </c>
    </row>
    <row r="2340" spans="1:5">
      <c r="A2340" t="s">
        <v>3932</v>
      </c>
      <c r="B2340" t="s">
        <v>5</v>
      </c>
      <c r="C2340" t="s">
        <v>1733</v>
      </c>
      <c r="D2340" t="s">
        <v>6878</v>
      </c>
      <c r="E2340" t="s">
        <v>1714</v>
      </c>
    </row>
    <row r="2341" spans="1:5">
      <c r="A2341" t="s">
        <v>3933</v>
      </c>
      <c r="B2341" t="s">
        <v>5</v>
      </c>
      <c r="C2341" t="s">
        <v>1733</v>
      </c>
      <c r="D2341" t="s">
        <v>6878</v>
      </c>
      <c r="E2341" t="s">
        <v>1715</v>
      </c>
    </row>
    <row r="2342" spans="1:5">
      <c r="A2342" t="s">
        <v>3934</v>
      </c>
      <c r="B2342" t="s">
        <v>5</v>
      </c>
      <c r="C2342" t="s">
        <v>1733</v>
      </c>
      <c r="D2342" t="s">
        <v>6879</v>
      </c>
      <c r="E2342" t="s">
        <v>1702</v>
      </c>
    </row>
    <row r="2343" spans="1:5">
      <c r="A2343" t="s">
        <v>3935</v>
      </c>
      <c r="B2343" t="s">
        <v>5</v>
      </c>
      <c r="C2343" t="s">
        <v>1733</v>
      </c>
      <c r="D2343" t="s">
        <v>6879</v>
      </c>
      <c r="E2343" t="s">
        <v>1705</v>
      </c>
    </row>
    <row r="2344" spans="1:5">
      <c r="A2344" t="s">
        <v>3936</v>
      </c>
      <c r="B2344" t="s">
        <v>5</v>
      </c>
      <c r="C2344" t="s">
        <v>1733</v>
      </c>
      <c r="D2344" t="s">
        <v>6879</v>
      </c>
      <c r="E2344" t="s">
        <v>1706</v>
      </c>
    </row>
    <row r="2345" spans="1:5">
      <c r="A2345" t="s">
        <v>3937</v>
      </c>
      <c r="B2345" t="s">
        <v>5</v>
      </c>
      <c r="C2345" t="s">
        <v>1733</v>
      </c>
      <c r="D2345" t="s">
        <v>6879</v>
      </c>
      <c r="E2345" t="s">
        <v>1707</v>
      </c>
    </row>
    <row r="2346" spans="1:5">
      <c r="A2346" t="s">
        <v>3938</v>
      </c>
      <c r="B2346" t="s">
        <v>5</v>
      </c>
      <c r="C2346" t="s">
        <v>1733</v>
      </c>
      <c r="D2346" t="s">
        <v>6879</v>
      </c>
      <c r="E2346" t="s">
        <v>1708</v>
      </c>
    </row>
    <row r="2347" spans="1:5">
      <c r="A2347" t="s">
        <v>3939</v>
      </c>
      <c r="B2347" t="s">
        <v>5</v>
      </c>
      <c r="C2347" t="s">
        <v>1733</v>
      </c>
      <c r="D2347" t="s">
        <v>6879</v>
      </c>
      <c r="E2347" t="s">
        <v>1709</v>
      </c>
    </row>
    <row r="2348" spans="1:5">
      <c r="A2348" t="s">
        <v>3940</v>
      </c>
      <c r="B2348" t="s">
        <v>5</v>
      </c>
      <c r="C2348" t="s">
        <v>1733</v>
      </c>
      <c r="D2348" t="s">
        <v>6879</v>
      </c>
      <c r="E2348" t="s">
        <v>1710</v>
      </c>
    </row>
    <row r="2349" spans="1:5">
      <c r="A2349" t="s">
        <v>3941</v>
      </c>
      <c r="B2349" t="s">
        <v>5</v>
      </c>
      <c r="C2349" t="s">
        <v>1733</v>
      </c>
      <c r="D2349" t="s">
        <v>6879</v>
      </c>
      <c r="E2349" t="s">
        <v>1711</v>
      </c>
    </row>
    <row r="2350" spans="1:5">
      <c r="A2350" t="s">
        <v>3942</v>
      </c>
      <c r="B2350" t="s">
        <v>5</v>
      </c>
      <c r="C2350" t="s">
        <v>1733</v>
      </c>
      <c r="D2350" t="s">
        <v>6879</v>
      </c>
      <c r="E2350" t="s">
        <v>1712</v>
      </c>
    </row>
    <row r="2351" spans="1:5">
      <c r="A2351" t="s">
        <v>3943</v>
      </c>
      <c r="B2351" t="s">
        <v>5</v>
      </c>
      <c r="C2351" t="s">
        <v>1733</v>
      </c>
      <c r="D2351" t="s">
        <v>6879</v>
      </c>
      <c r="E2351" t="s">
        <v>1713</v>
      </c>
    </row>
    <row r="2352" spans="1:5">
      <c r="A2352" t="s">
        <v>3944</v>
      </c>
      <c r="B2352" t="s">
        <v>5</v>
      </c>
      <c r="C2352" t="s">
        <v>1733</v>
      </c>
      <c r="D2352" t="s">
        <v>6879</v>
      </c>
      <c r="E2352" t="s">
        <v>1714</v>
      </c>
    </row>
    <row r="2353" spans="1:5">
      <c r="A2353" t="s">
        <v>3945</v>
      </c>
      <c r="B2353" t="s">
        <v>5</v>
      </c>
      <c r="C2353" t="s">
        <v>1733</v>
      </c>
      <c r="D2353" t="s">
        <v>6879</v>
      </c>
      <c r="E2353" t="s">
        <v>1715</v>
      </c>
    </row>
    <row r="2354" spans="1:5">
      <c r="A2354" t="s">
        <v>3946</v>
      </c>
      <c r="B2354" t="s">
        <v>5</v>
      </c>
      <c r="C2354" t="s">
        <v>1733</v>
      </c>
      <c r="D2354" t="s">
        <v>6880</v>
      </c>
      <c r="E2354" t="s">
        <v>1702</v>
      </c>
    </row>
    <row r="2355" spans="1:5">
      <c r="A2355" t="s">
        <v>3947</v>
      </c>
      <c r="B2355" t="s">
        <v>5</v>
      </c>
      <c r="C2355" t="s">
        <v>1733</v>
      </c>
      <c r="D2355" t="s">
        <v>6880</v>
      </c>
      <c r="E2355" t="s">
        <v>1705</v>
      </c>
    </row>
    <row r="2356" spans="1:5">
      <c r="A2356" t="s">
        <v>3948</v>
      </c>
      <c r="B2356" t="s">
        <v>5</v>
      </c>
      <c r="C2356" t="s">
        <v>1733</v>
      </c>
      <c r="D2356" t="s">
        <v>6880</v>
      </c>
      <c r="E2356" t="s">
        <v>1706</v>
      </c>
    </row>
    <row r="2357" spans="1:5">
      <c r="A2357" t="s">
        <v>3949</v>
      </c>
      <c r="B2357" t="s">
        <v>5</v>
      </c>
      <c r="C2357" t="s">
        <v>1733</v>
      </c>
      <c r="D2357" t="s">
        <v>6880</v>
      </c>
      <c r="E2357" t="s">
        <v>1707</v>
      </c>
    </row>
    <row r="2358" spans="1:5">
      <c r="A2358" t="s">
        <v>3950</v>
      </c>
      <c r="B2358" t="s">
        <v>5</v>
      </c>
      <c r="C2358" t="s">
        <v>1733</v>
      </c>
      <c r="D2358" t="s">
        <v>6880</v>
      </c>
      <c r="E2358" t="s">
        <v>1708</v>
      </c>
    </row>
    <row r="2359" spans="1:5">
      <c r="A2359" t="s">
        <v>3951</v>
      </c>
      <c r="B2359" t="s">
        <v>5</v>
      </c>
      <c r="C2359" t="s">
        <v>1733</v>
      </c>
      <c r="D2359" t="s">
        <v>6880</v>
      </c>
      <c r="E2359" t="s">
        <v>1709</v>
      </c>
    </row>
    <row r="2360" spans="1:5">
      <c r="A2360" t="s">
        <v>3952</v>
      </c>
      <c r="B2360" t="s">
        <v>5</v>
      </c>
      <c r="C2360" t="s">
        <v>1733</v>
      </c>
      <c r="D2360" t="s">
        <v>6880</v>
      </c>
      <c r="E2360" t="s">
        <v>1710</v>
      </c>
    </row>
    <row r="2361" spans="1:5">
      <c r="A2361" t="s">
        <v>3953</v>
      </c>
      <c r="B2361" t="s">
        <v>5</v>
      </c>
      <c r="C2361" t="s">
        <v>1733</v>
      </c>
      <c r="D2361" t="s">
        <v>6880</v>
      </c>
      <c r="E2361" t="s">
        <v>1711</v>
      </c>
    </row>
    <row r="2362" spans="1:5">
      <c r="A2362" t="s">
        <v>3954</v>
      </c>
      <c r="B2362" t="s">
        <v>5</v>
      </c>
      <c r="C2362" t="s">
        <v>1733</v>
      </c>
      <c r="D2362" t="s">
        <v>6880</v>
      </c>
      <c r="E2362" t="s">
        <v>1712</v>
      </c>
    </row>
    <row r="2363" spans="1:5">
      <c r="A2363" t="s">
        <v>3955</v>
      </c>
      <c r="B2363" t="s">
        <v>5</v>
      </c>
      <c r="C2363" t="s">
        <v>1733</v>
      </c>
      <c r="D2363" t="s">
        <v>6880</v>
      </c>
      <c r="E2363" t="s">
        <v>1713</v>
      </c>
    </row>
    <row r="2364" spans="1:5">
      <c r="A2364" t="s">
        <v>3956</v>
      </c>
      <c r="B2364" t="s">
        <v>5</v>
      </c>
      <c r="C2364" t="s">
        <v>1733</v>
      </c>
      <c r="D2364" t="s">
        <v>6880</v>
      </c>
      <c r="E2364" t="s">
        <v>1714</v>
      </c>
    </row>
    <row r="2365" spans="1:5">
      <c r="A2365" t="s">
        <v>3957</v>
      </c>
      <c r="B2365" t="s">
        <v>5</v>
      </c>
      <c r="C2365" t="s">
        <v>1733</v>
      </c>
      <c r="D2365" t="s">
        <v>6880</v>
      </c>
      <c r="E2365" t="s">
        <v>1715</v>
      </c>
    </row>
    <row r="2366" spans="1:5">
      <c r="A2366" t="s">
        <v>3958</v>
      </c>
      <c r="B2366" t="s">
        <v>5</v>
      </c>
      <c r="C2366" t="s">
        <v>1733</v>
      </c>
      <c r="D2366" t="s">
        <v>6881</v>
      </c>
      <c r="E2366" t="s">
        <v>1702</v>
      </c>
    </row>
    <row r="2367" spans="1:5">
      <c r="A2367" t="s">
        <v>3959</v>
      </c>
      <c r="B2367" t="s">
        <v>5</v>
      </c>
      <c r="C2367" t="s">
        <v>1733</v>
      </c>
      <c r="D2367" t="s">
        <v>6881</v>
      </c>
      <c r="E2367" t="s">
        <v>1705</v>
      </c>
    </row>
    <row r="2368" spans="1:5">
      <c r="A2368" t="s">
        <v>3960</v>
      </c>
      <c r="B2368" t="s">
        <v>5</v>
      </c>
      <c r="C2368" t="s">
        <v>1733</v>
      </c>
      <c r="D2368" t="s">
        <v>6881</v>
      </c>
      <c r="E2368" t="s">
        <v>1706</v>
      </c>
    </row>
    <row r="2369" spans="1:5">
      <c r="A2369" t="s">
        <v>3961</v>
      </c>
      <c r="B2369" t="s">
        <v>5</v>
      </c>
      <c r="C2369" t="s">
        <v>1733</v>
      </c>
      <c r="D2369" t="s">
        <v>6881</v>
      </c>
      <c r="E2369" t="s">
        <v>1707</v>
      </c>
    </row>
    <row r="2370" spans="1:5">
      <c r="A2370" t="s">
        <v>3962</v>
      </c>
      <c r="B2370" t="s">
        <v>5</v>
      </c>
      <c r="C2370" t="s">
        <v>1733</v>
      </c>
      <c r="D2370" t="s">
        <v>6881</v>
      </c>
      <c r="E2370" t="s">
        <v>1708</v>
      </c>
    </row>
    <row r="2371" spans="1:5">
      <c r="A2371" t="s">
        <v>3963</v>
      </c>
      <c r="B2371" t="s">
        <v>5</v>
      </c>
      <c r="C2371" t="s">
        <v>1733</v>
      </c>
      <c r="D2371" t="s">
        <v>6881</v>
      </c>
      <c r="E2371" t="s">
        <v>1709</v>
      </c>
    </row>
    <row r="2372" spans="1:5">
      <c r="A2372" t="s">
        <v>3964</v>
      </c>
      <c r="B2372" t="s">
        <v>5</v>
      </c>
      <c r="C2372" t="s">
        <v>1733</v>
      </c>
      <c r="D2372" t="s">
        <v>6881</v>
      </c>
      <c r="E2372" t="s">
        <v>1710</v>
      </c>
    </row>
    <row r="2373" spans="1:5">
      <c r="A2373" t="s">
        <v>3965</v>
      </c>
      <c r="B2373" t="s">
        <v>5</v>
      </c>
      <c r="C2373" t="s">
        <v>1733</v>
      </c>
      <c r="D2373" t="s">
        <v>6881</v>
      </c>
      <c r="E2373" t="s">
        <v>1711</v>
      </c>
    </row>
    <row r="2374" spans="1:5">
      <c r="A2374" t="s">
        <v>3966</v>
      </c>
      <c r="B2374" t="s">
        <v>5</v>
      </c>
      <c r="C2374" t="s">
        <v>1733</v>
      </c>
      <c r="D2374" t="s">
        <v>6881</v>
      </c>
      <c r="E2374" t="s">
        <v>1712</v>
      </c>
    </row>
    <row r="2375" spans="1:5">
      <c r="A2375" t="s">
        <v>3967</v>
      </c>
      <c r="B2375" t="s">
        <v>5</v>
      </c>
      <c r="C2375" t="s">
        <v>1733</v>
      </c>
      <c r="D2375" t="s">
        <v>6881</v>
      </c>
      <c r="E2375" t="s">
        <v>1713</v>
      </c>
    </row>
    <row r="2376" spans="1:5">
      <c r="A2376" t="s">
        <v>3968</v>
      </c>
      <c r="B2376" t="s">
        <v>5</v>
      </c>
      <c r="C2376" t="s">
        <v>1733</v>
      </c>
      <c r="D2376" t="s">
        <v>6881</v>
      </c>
      <c r="E2376" t="s">
        <v>1714</v>
      </c>
    </row>
    <row r="2377" spans="1:5">
      <c r="A2377" t="s">
        <v>3969</v>
      </c>
      <c r="B2377" t="s">
        <v>5</v>
      </c>
      <c r="C2377" t="s">
        <v>1733</v>
      </c>
      <c r="D2377" t="s">
        <v>6881</v>
      </c>
      <c r="E2377" t="s">
        <v>1715</v>
      </c>
    </row>
    <row r="2378" spans="1:5">
      <c r="A2378" t="s">
        <v>3970</v>
      </c>
      <c r="B2378" t="s">
        <v>5</v>
      </c>
      <c r="C2378" t="s">
        <v>1733</v>
      </c>
      <c r="D2378" t="s">
        <v>6882</v>
      </c>
      <c r="E2378" t="s">
        <v>1702</v>
      </c>
    </row>
    <row r="2379" spans="1:5">
      <c r="A2379" t="s">
        <v>3971</v>
      </c>
      <c r="B2379" t="s">
        <v>5</v>
      </c>
      <c r="C2379" t="s">
        <v>1733</v>
      </c>
      <c r="D2379" t="s">
        <v>6882</v>
      </c>
      <c r="E2379" t="s">
        <v>1705</v>
      </c>
    </row>
    <row r="2380" spans="1:5">
      <c r="A2380" t="s">
        <v>3972</v>
      </c>
      <c r="B2380" t="s">
        <v>5</v>
      </c>
      <c r="C2380" t="s">
        <v>1733</v>
      </c>
      <c r="D2380" t="s">
        <v>6882</v>
      </c>
      <c r="E2380" t="s">
        <v>1706</v>
      </c>
    </row>
    <row r="2381" spans="1:5">
      <c r="A2381" t="s">
        <v>3973</v>
      </c>
      <c r="B2381" t="s">
        <v>5</v>
      </c>
      <c r="C2381" t="s">
        <v>1733</v>
      </c>
      <c r="D2381" t="s">
        <v>6882</v>
      </c>
      <c r="E2381" t="s">
        <v>1707</v>
      </c>
    </row>
    <row r="2382" spans="1:5">
      <c r="A2382" t="s">
        <v>3974</v>
      </c>
      <c r="B2382" t="s">
        <v>5</v>
      </c>
      <c r="C2382" t="s">
        <v>1733</v>
      </c>
      <c r="D2382" t="s">
        <v>6882</v>
      </c>
      <c r="E2382" t="s">
        <v>1708</v>
      </c>
    </row>
    <row r="2383" spans="1:5">
      <c r="A2383" t="s">
        <v>3975</v>
      </c>
      <c r="B2383" t="s">
        <v>5</v>
      </c>
      <c r="C2383" t="s">
        <v>1733</v>
      </c>
      <c r="D2383" t="s">
        <v>6882</v>
      </c>
      <c r="E2383" t="s">
        <v>1709</v>
      </c>
    </row>
    <row r="2384" spans="1:5">
      <c r="A2384" t="s">
        <v>3976</v>
      </c>
      <c r="B2384" t="s">
        <v>5</v>
      </c>
      <c r="C2384" t="s">
        <v>1733</v>
      </c>
      <c r="D2384" t="s">
        <v>6882</v>
      </c>
      <c r="E2384" t="s">
        <v>1710</v>
      </c>
    </row>
    <row r="2385" spans="1:5">
      <c r="A2385" t="s">
        <v>3977</v>
      </c>
      <c r="B2385" t="s">
        <v>5</v>
      </c>
      <c r="C2385" t="s">
        <v>1733</v>
      </c>
      <c r="D2385" t="s">
        <v>6882</v>
      </c>
      <c r="E2385" t="s">
        <v>1711</v>
      </c>
    </row>
    <row r="2386" spans="1:5">
      <c r="A2386" t="s">
        <v>3978</v>
      </c>
      <c r="B2386" t="s">
        <v>5</v>
      </c>
      <c r="C2386" t="s">
        <v>1733</v>
      </c>
      <c r="D2386" t="s">
        <v>6882</v>
      </c>
      <c r="E2386" t="s">
        <v>1712</v>
      </c>
    </row>
    <row r="2387" spans="1:5">
      <c r="A2387" t="s">
        <v>3979</v>
      </c>
      <c r="B2387" t="s">
        <v>5</v>
      </c>
      <c r="C2387" t="s">
        <v>1733</v>
      </c>
      <c r="D2387" t="s">
        <v>6882</v>
      </c>
      <c r="E2387" t="s">
        <v>1713</v>
      </c>
    </row>
    <row r="2388" spans="1:5">
      <c r="A2388" t="s">
        <v>3980</v>
      </c>
      <c r="B2388" t="s">
        <v>5</v>
      </c>
      <c r="C2388" t="s">
        <v>1733</v>
      </c>
      <c r="D2388" t="s">
        <v>6882</v>
      </c>
      <c r="E2388" t="s">
        <v>1714</v>
      </c>
    </row>
    <row r="2389" spans="1:5">
      <c r="A2389" t="s">
        <v>3981</v>
      </c>
      <c r="B2389" t="s">
        <v>5</v>
      </c>
      <c r="C2389" t="s">
        <v>1733</v>
      </c>
      <c r="D2389" t="s">
        <v>6882</v>
      </c>
      <c r="E2389" t="s">
        <v>1715</v>
      </c>
    </row>
    <row r="2390" spans="1:5">
      <c r="A2390" t="s">
        <v>3982</v>
      </c>
      <c r="B2390" t="s">
        <v>5</v>
      </c>
      <c r="C2390" t="s">
        <v>1733</v>
      </c>
      <c r="D2390" t="s">
        <v>6883</v>
      </c>
      <c r="E2390" t="s">
        <v>1702</v>
      </c>
    </row>
    <row r="2391" spans="1:5">
      <c r="A2391" t="s">
        <v>3983</v>
      </c>
      <c r="B2391" t="s">
        <v>5</v>
      </c>
      <c r="C2391" t="s">
        <v>1733</v>
      </c>
      <c r="D2391" t="s">
        <v>6883</v>
      </c>
      <c r="E2391" t="s">
        <v>1705</v>
      </c>
    </row>
    <row r="2392" spans="1:5">
      <c r="A2392" t="s">
        <v>3984</v>
      </c>
      <c r="B2392" t="s">
        <v>5</v>
      </c>
      <c r="C2392" t="s">
        <v>1733</v>
      </c>
      <c r="D2392" t="s">
        <v>6883</v>
      </c>
      <c r="E2392" t="s">
        <v>1706</v>
      </c>
    </row>
    <row r="2393" spans="1:5">
      <c r="A2393" t="s">
        <v>3985</v>
      </c>
      <c r="B2393" t="s">
        <v>5</v>
      </c>
      <c r="C2393" t="s">
        <v>1733</v>
      </c>
      <c r="D2393" t="s">
        <v>6883</v>
      </c>
      <c r="E2393" t="s">
        <v>1707</v>
      </c>
    </row>
    <row r="2394" spans="1:5">
      <c r="A2394" t="s">
        <v>3986</v>
      </c>
      <c r="B2394" t="s">
        <v>5</v>
      </c>
      <c r="C2394" t="s">
        <v>1733</v>
      </c>
      <c r="D2394" t="s">
        <v>6883</v>
      </c>
      <c r="E2394" t="s">
        <v>1708</v>
      </c>
    </row>
    <row r="2395" spans="1:5">
      <c r="A2395" t="s">
        <v>3987</v>
      </c>
      <c r="B2395" t="s">
        <v>5</v>
      </c>
      <c r="C2395" t="s">
        <v>1733</v>
      </c>
      <c r="D2395" t="s">
        <v>6883</v>
      </c>
      <c r="E2395" t="s">
        <v>1709</v>
      </c>
    </row>
    <row r="2396" spans="1:5">
      <c r="A2396" t="s">
        <v>3988</v>
      </c>
      <c r="B2396" t="s">
        <v>5</v>
      </c>
      <c r="C2396" t="s">
        <v>1733</v>
      </c>
      <c r="D2396" t="s">
        <v>6883</v>
      </c>
      <c r="E2396" t="s">
        <v>1710</v>
      </c>
    </row>
    <row r="2397" spans="1:5">
      <c r="A2397" t="s">
        <v>3989</v>
      </c>
      <c r="B2397" t="s">
        <v>5</v>
      </c>
      <c r="C2397" t="s">
        <v>1733</v>
      </c>
      <c r="D2397" t="s">
        <v>6883</v>
      </c>
      <c r="E2397" t="s">
        <v>1711</v>
      </c>
    </row>
    <row r="2398" spans="1:5">
      <c r="A2398" t="s">
        <v>3990</v>
      </c>
      <c r="B2398" t="s">
        <v>5</v>
      </c>
      <c r="C2398" t="s">
        <v>1733</v>
      </c>
      <c r="D2398" t="s">
        <v>6883</v>
      </c>
      <c r="E2398" t="s">
        <v>1712</v>
      </c>
    </row>
    <row r="2399" spans="1:5">
      <c r="A2399" t="s">
        <v>3991</v>
      </c>
      <c r="B2399" t="s">
        <v>5</v>
      </c>
      <c r="C2399" t="s">
        <v>1733</v>
      </c>
      <c r="D2399" t="s">
        <v>6883</v>
      </c>
      <c r="E2399" t="s">
        <v>1713</v>
      </c>
    </row>
    <row r="2400" spans="1:5">
      <c r="A2400" t="s">
        <v>3992</v>
      </c>
      <c r="B2400" t="s">
        <v>5</v>
      </c>
      <c r="C2400" t="s">
        <v>1733</v>
      </c>
      <c r="D2400" t="s">
        <v>6883</v>
      </c>
      <c r="E2400" t="s">
        <v>1714</v>
      </c>
    </row>
    <row r="2401" spans="1:5">
      <c r="A2401" t="s">
        <v>3993</v>
      </c>
      <c r="B2401" t="s">
        <v>5</v>
      </c>
      <c r="C2401" t="s">
        <v>1733</v>
      </c>
      <c r="D2401" t="s">
        <v>6883</v>
      </c>
      <c r="E2401" t="s">
        <v>1715</v>
      </c>
    </row>
    <row r="2402" spans="1:5">
      <c r="A2402" t="s">
        <v>3994</v>
      </c>
      <c r="B2402" t="s">
        <v>5</v>
      </c>
      <c r="C2402" t="s">
        <v>1733</v>
      </c>
      <c r="D2402" t="s">
        <v>6884</v>
      </c>
      <c r="E2402" t="s">
        <v>1702</v>
      </c>
    </row>
    <row r="2403" spans="1:5">
      <c r="A2403" t="s">
        <v>3995</v>
      </c>
      <c r="B2403" t="s">
        <v>5</v>
      </c>
      <c r="C2403" t="s">
        <v>1733</v>
      </c>
      <c r="D2403" t="s">
        <v>6884</v>
      </c>
      <c r="E2403" t="s">
        <v>1705</v>
      </c>
    </row>
    <row r="2404" spans="1:5">
      <c r="A2404" t="s">
        <v>3996</v>
      </c>
      <c r="B2404" t="s">
        <v>5</v>
      </c>
      <c r="C2404" t="s">
        <v>1733</v>
      </c>
      <c r="D2404" t="s">
        <v>6884</v>
      </c>
      <c r="E2404" t="s">
        <v>1706</v>
      </c>
    </row>
    <row r="2405" spans="1:5">
      <c r="A2405" t="s">
        <v>3997</v>
      </c>
      <c r="B2405" t="s">
        <v>5</v>
      </c>
      <c r="C2405" t="s">
        <v>1733</v>
      </c>
      <c r="D2405" t="s">
        <v>6884</v>
      </c>
      <c r="E2405" t="s">
        <v>1707</v>
      </c>
    </row>
    <row r="2406" spans="1:5">
      <c r="A2406" t="s">
        <v>3998</v>
      </c>
      <c r="B2406" t="s">
        <v>5</v>
      </c>
      <c r="C2406" t="s">
        <v>1733</v>
      </c>
      <c r="D2406" t="s">
        <v>6884</v>
      </c>
      <c r="E2406" t="s">
        <v>1708</v>
      </c>
    </row>
    <row r="2407" spans="1:5">
      <c r="A2407" t="s">
        <v>3999</v>
      </c>
      <c r="B2407" t="s">
        <v>5</v>
      </c>
      <c r="C2407" t="s">
        <v>1733</v>
      </c>
      <c r="D2407" t="s">
        <v>6884</v>
      </c>
      <c r="E2407" t="s">
        <v>1709</v>
      </c>
    </row>
    <row r="2408" spans="1:5">
      <c r="A2408" t="s">
        <v>4000</v>
      </c>
      <c r="B2408" t="s">
        <v>5</v>
      </c>
      <c r="C2408" t="s">
        <v>1733</v>
      </c>
      <c r="D2408" t="s">
        <v>6884</v>
      </c>
      <c r="E2408" t="s">
        <v>1710</v>
      </c>
    </row>
    <row r="2409" spans="1:5">
      <c r="A2409" t="s">
        <v>4001</v>
      </c>
      <c r="B2409" t="s">
        <v>5</v>
      </c>
      <c r="C2409" t="s">
        <v>1733</v>
      </c>
      <c r="D2409" t="s">
        <v>6884</v>
      </c>
      <c r="E2409" t="s">
        <v>1711</v>
      </c>
    </row>
    <row r="2410" spans="1:5">
      <c r="A2410" t="s">
        <v>4002</v>
      </c>
      <c r="B2410" t="s">
        <v>5</v>
      </c>
      <c r="C2410" t="s">
        <v>1733</v>
      </c>
      <c r="D2410" t="s">
        <v>6884</v>
      </c>
      <c r="E2410" t="s">
        <v>1712</v>
      </c>
    </row>
    <row r="2411" spans="1:5">
      <c r="A2411" t="s">
        <v>4003</v>
      </c>
      <c r="B2411" t="s">
        <v>5</v>
      </c>
      <c r="C2411" t="s">
        <v>1733</v>
      </c>
      <c r="D2411" t="s">
        <v>6884</v>
      </c>
      <c r="E2411" t="s">
        <v>1713</v>
      </c>
    </row>
    <row r="2412" spans="1:5">
      <c r="A2412" t="s">
        <v>4004</v>
      </c>
      <c r="B2412" t="s">
        <v>5</v>
      </c>
      <c r="C2412" t="s">
        <v>1733</v>
      </c>
      <c r="D2412" t="s">
        <v>6884</v>
      </c>
      <c r="E2412" t="s">
        <v>1714</v>
      </c>
    </row>
    <row r="2413" spans="1:5">
      <c r="A2413" t="s">
        <v>4005</v>
      </c>
      <c r="B2413" t="s">
        <v>5</v>
      </c>
      <c r="C2413" t="s">
        <v>1733</v>
      </c>
      <c r="D2413" t="s">
        <v>6884</v>
      </c>
      <c r="E2413" t="s">
        <v>1715</v>
      </c>
    </row>
    <row r="2414" spans="1:5">
      <c r="A2414" t="s">
        <v>4006</v>
      </c>
      <c r="B2414" t="s">
        <v>5</v>
      </c>
      <c r="C2414" t="s">
        <v>1733</v>
      </c>
      <c r="D2414" t="s">
        <v>6885</v>
      </c>
      <c r="E2414" t="s">
        <v>1702</v>
      </c>
    </row>
    <row r="2415" spans="1:5">
      <c r="A2415" t="s">
        <v>4007</v>
      </c>
      <c r="B2415" t="s">
        <v>5</v>
      </c>
      <c r="C2415" t="s">
        <v>1733</v>
      </c>
      <c r="D2415" t="s">
        <v>6885</v>
      </c>
      <c r="E2415" t="s">
        <v>1705</v>
      </c>
    </row>
    <row r="2416" spans="1:5">
      <c r="A2416" t="s">
        <v>4008</v>
      </c>
      <c r="B2416" t="s">
        <v>5</v>
      </c>
      <c r="C2416" t="s">
        <v>1733</v>
      </c>
      <c r="D2416" t="s">
        <v>6885</v>
      </c>
      <c r="E2416" t="s">
        <v>1706</v>
      </c>
    </row>
    <row r="2417" spans="1:5">
      <c r="A2417" t="s">
        <v>4009</v>
      </c>
      <c r="B2417" t="s">
        <v>5</v>
      </c>
      <c r="C2417" t="s">
        <v>1733</v>
      </c>
      <c r="D2417" t="s">
        <v>6885</v>
      </c>
      <c r="E2417" t="s">
        <v>1707</v>
      </c>
    </row>
    <row r="2418" spans="1:5">
      <c r="A2418" t="s">
        <v>4010</v>
      </c>
      <c r="B2418" t="s">
        <v>5</v>
      </c>
      <c r="C2418" t="s">
        <v>1733</v>
      </c>
      <c r="D2418" t="s">
        <v>6885</v>
      </c>
      <c r="E2418" t="s">
        <v>1708</v>
      </c>
    </row>
    <row r="2419" spans="1:5">
      <c r="A2419" t="s">
        <v>4011</v>
      </c>
      <c r="B2419" t="s">
        <v>5</v>
      </c>
      <c r="C2419" t="s">
        <v>1733</v>
      </c>
      <c r="D2419" t="s">
        <v>6885</v>
      </c>
      <c r="E2419" t="s">
        <v>1709</v>
      </c>
    </row>
    <row r="2420" spans="1:5">
      <c r="A2420" t="s">
        <v>4012</v>
      </c>
      <c r="B2420" t="s">
        <v>5</v>
      </c>
      <c r="C2420" t="s">
        <v>1733</v>
      </c>
      <c r="D2420" t="s">
        <v>6885</v>
      </c>
      <c r="E2420" t="s">
        <v>1710</v>
      </c>
    </row>
    <row r="2421" spans="1:5">
      <c r="A2421" t="s">
        <v>4013</v>
      </c>
      <c r="B2421" t="s">
        <v>5</v>
      </c>
      <c r="C2421" t="s">
        <v>1733</v>
      </c>
      <c r="D2421" t="s">
        <v>6885</v>
      </c>
      <c r="E2421" t="s">
        <v>1711</v>
      </c>
    </row>
    <row r="2422" spans="1:5">
      <c r="A2422" t="s">
        <v>4014</v>
      </c>
      <c r="B2422" t="s">
        <v>5</v>
      </c>
      <c r="C2422" t="s">
        <v>1733</v>
      </c>
      <c r="D2422" t="s">
        <v>6885</v>
      </c>
      <c r="E2422" t="s">
        <v>1712</v>
      </c>
    </row>
    <row r="2423" spans="1:5">
      <c r="A2423" t="s">
        <v>4015</v>
      </c>
      <c r="B2423" t="s">
        <v>5</v>
      </c>
      <c r="C2423" t="s">
        <v>1733</v>
      </c>
      <c r="D2423" t="s">
        <v>6885</v>
      </c>
      <c r="E2423" t="s">
        <v>1713</v>
      </c>
    </row>
    <row r="2424" spans="1:5">
      <c r="A2424" t="s">
        <v>4016</v>
      </c>
      <c r="B2424" t="s">
        <v>5</v>
      </c>
      <c r="C2424" t="s">
        <v>1733</v>
      </c>
      <c r="D2424" t="s">
        <v>6885</v>
      </c>
      <c r="E2424" t="s">
        <v>1714</v>
      </c>
    </row>
    <row r="2425" spans="1:5">
      <c r="A2425" t="s">
        <v>4017</v>
      </c>
      <c r="B2425" t="s">
        <v>5</v>
      </c>
      <c r="C2425" t="s">
        <v>1733</v>
      </c>
      <c r="D2425" t="s">
        <v>6885</v>
      </c>
      <c r="E2425" t="s">
        <v>1715</v>
      </c>
    </row>
    <row r="2426" spans="1:5">
      <c r="A2426" t="s">
        <v>4018</v>
      </c>
      <c r="B2426" t="s">
        <v>5</v>
      </c>
      <c r="C2426" t="s">
        <v>1733</v>
      </c>
      <c r="D2426" t="s">
        <v>6886</v>
      </c>
      <c r="E2426" t="s">
        <v>1702</v>
      </c>
    </row>
    <row r="2427" spans="1:5">
      <c r="A2427" t="s">
        <v>4019</v>
      </c>
      <c r="B2427" t="s">
        <v>5</v>
      </c>
      <c r="C2427" t="s">
        <v>1733</v>
      </c>
      <c r="D2427" t="s">
        <v>6886</v>
      </c>
      <c r="E2427" t="s">
        <v>1705</v>
      </c>
    </row>
    <row r="2428" spans="1:5">
      <c r="A2428" t="s">
        <v>4020</v>
      </c>
      <c r="B2428" t="s">
        <v>5</v>
      </c>
      <c r="C2428" t="s">
        <v>1733</v>
      </c>
      <c r="D2428" t="s">
        <v>6886</v>
      </c>
      <c r="E2428" t="s">
        <v>1706</v>
      </c>
    </row>
    <row r="2429" spans="1:5">
      <c r="A2429" t="s">
        <v>4021</v>
      </c>
      <c r="B2429" t="s">
        <v>5</v>
      </c>
      <c r="C2429" t="s">
        <v>1733</v>
      </c>
      <c r="D2429" t="s">
        <v>6886</v>
      </c>
      <c r="E2429" t="s">
        <v>1707</v>
      </c>
    </row>
    <row r="2430" spans="1:5">
      <c r="A2430" t="s">
        <v>4022</v>
      </c>
      <c r="B2430" t="s">
        <v>5</v>
      </c>
      <c r="C2430" t="s">
        <v>1733</v>
      </c>
      <c r="D2430" t="s">
        <v>6886</v>
      </c>
      <c r="E2430" t="s">
        <v>1708</v>
      </c>
    </row>
    <row r="2431" spans="1:5">
      <c r="A2431" t="s">
        <v>4023</v>
      </c>
      <c r="B2431" t="s">
        <v>5</v>
      </c>
      <c r="C2431" t="s">
        <v>1733</v>
      </c>
      <c r="D2431" t="s">
        <v>6886</v>
      </c>
      <c r="E2431" t="s">
        <v>1709</v>
      </c>
    </row>
    <row r="2432" spans="1:5">
      <c r="A2432" t="s">
        <v>4024</v>
      </c>
      <c r="B2432" t="s">
        <v>5</v>
      </c>
      <c r="C2432" t="s">
        <v>1733</v>
      </c>
      <c r="D2432" t="s">
        <v>6886</v>
      </c>
      <c r="E2432" t="s">
        <v>1710</v>
      </c>
    </row>
    <row r="2433" spans="1:5">
      <c r="A2433" t="s">
        <v>4025</v>
      </c>
      <c r="B2433" t="s">
        <v>5</v>
      </c>
      <c r="C2433" t="s">
        <v>1733</v>
      </c>
      <c r="D2433" t="s">
        <v>6886</v>
      </c>
      <c r="E2433" t="s">
        <v>1711</v>
      </c>
    </row>
    <row r="2434" spans="1:5">
      <c r="A2434" t="s">
        <v>4026</v>
      </c>
      <c r="B2434" t="s">
        <v>5</v>
      </c>
      <c r="C2434" t="s">
        <v>1733</v>
      </c>
      <c r="D2434" t="s">
        <v>6886</v>
      </c>
      <c r="E2434" t="s">
        <v>1712</v>
      </c>
    </row>
    <row r="2435" spans="1:5">
      <c r="A2435" t="s">
        <v>4027</v>
      </c>
      <c r="B2435" t="s">
        <v>5</v>
      </c>
      <c r="C2435" t="s">
        <v>1733</v>
      </c>
      <c r="D2435" t="s">
        <v>6886</v>
      </c>
      <c r="E2435" t="s">
        <v>1713</v>
      </c>
    </row>
    <row r="2436" spans="1:5">
      <c r="A2436" t="s">
        <v>4028</v>
      </c>
      <c r="B2436" t="s">
        <v>5</v>
      </c>
      <c r="C2436" t="s">
        <v>1733</v>
      </c>
      <c r="D2436" t="s">
        <v>6886</v>
      </c>
      <c r="E2436" t="s">
        <v>1714</v>
      </c>
    </row>
    <row r="2437" spans="1:5">
      <c r="A2437" t="s">
        <v>4029</v>
      </c>
      <c r="B2437" t="s">
        <v>5</v>
      </c>
      <c r="C2437" t="s">
        <v>1733</v>
      </c>
      <c r="D2437" t="s">
        <v>6886</v>
      </c>
      <c r="E2437" t="s">
        <v>1715</v>
      </c>
    </row>
    <row r="2438" spans="1:5">
      <c r="A2438" t="s">
        <v>4030</v>
      </c>
      <c r="B2438" t="s">
        <v>5</v>
      </c>
      <c r="C2438" t="s">
        <v>1733</v>
      </c>
      <c r="D2438" t="s">
        <v>6887</v>
      </c>
      <c r="E2438" t="s">
        <v>1702</v>
      </c>
    </row>
    <row r="2439" spans="1:5">
      <c r="A2439" t="s">
        <v>4031</v>
      </c>
      <c r="B2439" t="s">
        <v>5</v>
      </c>
      <c r="C2439" t="s">
        <v>1733</v>
      </c>
      <c r="D2439" t="s">
        <v>6887</v>
      </c>
      <c r="E2439" t="s">
        <v>1705</v>
      </c>
    </row>
    <row r="2440" spans="1:5">
      <c r="A2440" t="s">
        <v>4032</v>
      </c>
      <c r="B2440" t="s">
        <v>5</v>
      </c>
      <c r="C2440" t="s">
        <v>1733</v>
      </c>
      <c r="D2440" t="s">
        <v>6887</v>
      </c>
      <c r="E2440" t="s">
        <v>1706</v>
      </c>
    </row>
    <row r="2441" spans="1:5">
      <c r="A2441" t="s">
        <v>4033</v>
      </c>
      <c r="B2441" t="s">
        <v>5</v>
      </c>
      <c r="C2441" t="s">
        <v>1733</v>
      </c>
      <c r="D2441" t="s">
        <v>6887</v>
      </c>
      <c r="E2441" t="s">
        <v>1707</v>
      </c>
    </row>
    <row r="2442" spans="1:5">
      <c r="A2442" t="s">
        <v>4034</v>
      </c>
      <c r="B2442" t="s">
        <v>5</v>
      </c>
      <c r="C2442" t="s">
        <v>1733</v>
      </c>
      <c r="D2442" t="s">
        <v>6887</v>
      </c>
      <c r="E2442" t="s">
        <v>1708</v>
      </c>
    </row>
    <row r="2443" spans="1:5">
      <c r="A2443" t="s">
        <v>4035</v>
      </c>
      <c r="B2443" t="s">
        <v>5</v>
      </c>
      <c r="C2443" t="s">
        <v>1733</v>
      </c>
      <c r="D2443" t="s">
        <v>6887</v>
      </c>
      <c r="E2443" t="s">
        <v>1709</v>
      </c>
    </row>
    <row r="2444" spans="1:5">
      <c r="A2444" t="s">
        <v>4036</v>
      </c>
      <c r="B2444" t="s">
        <v>5</v>
      </c>
      <c r="C2444" t="s">
        <v>1733</v>
      </c>
      <c r="D2444" t="s">
        <v>6887</v>
      </c>
      <c r="E2444" t="s">
        <v>1710</v>
      </c>
    </row>
    <row r="2445" spans="1:5">
      <c r="A2445" t="s">
        <v>4037</v>
      </c>
      <c r="B2445" t="s">
        <v>5</v>
      </c>
      <c r="C2445" t="s">
        <v>1733</v>
      </c>
      <c r="D2445" t="s">
        <v>6887</v>
      </c>
      <c r="E2445" t="s">
        <v>1711</v>
      </c>
    </row>
    <row r="2446" spans="1:5">
      <c r="A2446" t="s">
        <v>4038</v>
      </c>
      <c r="B2446" t="s">
        <v>5</v>
      </c>
      <c r="C2446" t="s">
        <v>1733</v>
      </c>
      <c r="D2446" t="s">
        <v>6887</v>
      </c>
      <c r="E2446" t="s">
        <v>1712</v>
      </c>
    </row>
    <row r="2447" spans="1:5">
      <c r="A2447" t="s">
        <v>4039</v>
      </c>
      <c r="B2447" t="s">
        <v>5</v>
      </c>
      <c r="C2447" t="s">
        <v>1733</v>
      </c>
      <c r="D2447" t="s">
        <v>6887</v>
      </c>
      <c r="E2447" t="s">
        <v>1713</v>
      </c>
    </row>
    <row r="2448" spans="1:5">
      <c r="A2448" t="s">
        <v>4040</v>
      </c>
      <c r="B2448" t="s">
        <v>5</v>
      </c>
      <c r="C2448" t="s">
        <v>1733</v>
      </c>
      <c r="D2448" t="s">
        <v>6887</v>
      </c>
      <c r="E2448" t="s">
        <v>1714</v>
      </c>
    </row>
    <row r="2449" spans="1:5">
      <c r="A2449" t="s">
        <v>4041</v>
      </c>
      <c r="B2449" t="s">
        <v>5</v>
      </c>
      <c r="C2449" t="s">
        <v>1733</v>
      </c>
      <c r="D2449" t="s">
        <v>6887</v>
      </c>
      <c r="E2449" t="s">
        <v>1715</v>
      </c>
    </row>
    <row r="2450" spans="1:5">
      <c r="A2450" t="s">
        <v>4042</v>
      </c>
      <c r="B2450" t="s">
        <v>5</v>
      </c>
      <c r="C2450" t="s">
        <v>1733</v>
      </c>
      <c r="D2450" t="s">
        <v>6888</v>
      </c>
      <c r="E2450" t="s">
        <v>1702</v>
      </c>
    </row>
    <row r="2451" spans="1:5">
      <c r="A2451" t="s">
        <v>4043</v>
      </c>
      <c r="B2451" t="s">
        <v>5</v>
      </c>
      <c r="C2451" t="s">
        <v>1733</v>
      </c>
      <c r="D2451" t="s">
        <v>6888</v>
      </c>
      <c r="E2451" t="s">
        <v>1705</v>
      </c>
    </row>
    <row r="2452" spans="1:5">
      <c r="A2452" t="s">
        <v>4044</v>
      </c>
      <c r="B2452" t="s">
        <v>5</v>
      </c>
      <c r="C2452" t="s">
        <v>1733</v>
      </c>
      <c r="D2452" t="s">
        <v>6888</v>
      </c>
      <c r="E2452" t="s">
        <v>1706</v>
      </c>
    </row>
    <row r="2453" spans="1:5">
      <c r="A2453" t="s">
        <v>4045</v>
      </c>
      <c r="B2453" t="s">
        <v>5</v>
      </c>
      <c r="C2453" t="s">
        <v>1733</v>
      </c>
      <c r="D2453" t="s">
        <v>6888</v>
      </c>
      <c r="E2453" t="s">
        <v>1707</v>
      </c>
    </row>
    <row r="2454" spans="1:5">
      <c r="A2454" t="s">
        <v>4046</v>
      </c>
      <c r="B2454" t="s">
        <v>5</v>
      </c>
      <c r="C2454" t="s">
        <v>1733</v>
      </c>
      <c r="D2454" t="s">
        <v>6888</v>
      </c>
      <c r="E2454" t="s">
        <v>1708</v>
      </c>
    </row>
    <row r="2455" spans="1:5">
      <c r="A2455" t="s">
        <v>4047</v>
      </c>
      <c r="B2455" t="s">
        <v>5</v>
      </c>
      <c r="C2455" t="s">
        <v>1733</v>
      </c>
      <c r="D2455" t="s">
        <v>6888</v>
      </c>
      <c r="E2455" t="s">
        <v>1709</v>
      </c>
    </row>
    <row r="2456" spans="1:5">
      <c r="A2456" t="s">
        <v>4048</v>
      </c>
      <c r="B2456" t="s">
        <v>5</v>
      </c>
      <c r="C2456" t="s">
        <v>1733</v>
      </c>
      <c r="D2456" t="s">
        <v>6888</v>
      </c>
      <c r="E2456" t="s">
        <v>1710</v>
      </c>
    </row>
    <row r="2457" spans="1:5">
      <c r="A2457" t="s">
        <v>4049</v>
      </c>
      <c r="B2457" t="s">
        <v>5</v>
      </c>
      <c r="C2457" t="s">
        <v>1733</v>
      </c>
      <c r="D2457" t="s">
        <v>6888</v>
      </c>
      <c r="E2457" t="s">
        <v>1711</v>
      </c>
    </row>
    <row r="2458" spans="1:5">
      <c r="A2458" t="s">
        <v>4050</v>
      </c>
      <c r="B2458" t="s">
        <v>5</v>
      </c>
      <c r="C2458" t="s">
        <v>1733</v>
      </c>
      <c r="D2458" t="s">
        <v>6888</v>
      </c>
      <c r="E2458" t="s">
        <v>1712</v>
      </c>
    </row>
    <row r="2459" spans="1:5">
      <c r="A2459" t="s">
        <v>4051</v>
      </c>
      <c r="B2459" t="s">
        <v>5</v>
      </c>
      <c r="C2459" t="s">
        <v>1733</v>
      </c>
      <c r="D2459" t="s">
        <v>6888</v>
      </c>
      <c r="E2459" t="s">
        <v>1713</v>
      </c>
    </row>
    <row r="2460" spans="1:5">
      <c r="A2460" t="s">
        <v>4052</v>
      </c>
      <c r="B2460" t="s">
        <v>5</v>
      </c>
      <c r="C2460" t="s">
        <v>1733</v>
      </c>
      <c r="D2460" t="s">
        <v>6888</v>
      </c>
      <c r="E2460" t="s">
        <v>1714</v>
      </c>
    </row>
    <row r="2461" spans="1:5">
      <c r="A2461" t="s">
        <v>4053</v>
      </c>
      <c r="B2461" t="s">
        <v>5</v>
      </c>
      <c r="C2461" t="s">
        <v>1733</v>
      </c>
      <c r="D2461" t="s">
        <v>6888</v>
      </c>
      <c r="E2461" t="s">
        <v>1715</v>
      </c>
    </row>
    <row r="2462" spans="1:5">
      <c r="A2462" t="s">
        <v>4054</v>
      </c>
      <c r="B2462" t="s">
        <v>5</v>
      </c>
      <c r="C2462" t="s">
        <v>1733</v>
      </c>
      <c r="D2462" t="s">
        <v>6889</v>
      </c>
      <c r="E2462" t="s">
        <v>1702</v>
      </c>
    </row>
    <row r="2463" spans="1:5">
      <c r="A2463" t="s">
        <v>4055</v>
      </c>
      <c r="B2463" t="s">
        <v>5</v>
      </c>
      <c r="C2463" t="s">
        <v>1733</v>
      </c>
      <c r="D2463" t="s">
        <v>6889</v>
      </c>
      <c r="E2463" t="s">
        <v>1705</v>
      </c>
    </row>
    <row r="2464" spans="1:5">
      <c r="A2464" t="s">
        <v>4056</v>
      </c>
      <c r="B2464" t="s">
        <v>5</v>
      </c>
      <c r="C2464" t="s">
        <v>1733</v>
      </c>
      <c r="D2464" t="s">
        <v>6889</v>
      </c>
      <c r="E2464" t="s">
        <v>1706</v>
      </c>
    </row>
    <row r="2465" spans="1:5">
      <c r="A2465" t="s">
        <v>4057</v>
      </c>
      <c r="B2465" t="s">
        <v>5</v>
      </c>
      <c r="C2465" t="s">
        <v>1733</v>
      </c>
      <c r="D2465" t="s">
        <v>6889</v>
      </c>
      <c r="E2465" t="s">
        <v>1707</v>
      </c>
    </row>
    <row r="2466" spans="1:5">
      <c r="A2466" t="s">
        <v>4058</v>
      </c>
      <c r="B2466" t="s">
        <v>5</v>
      </c>
      <c r="C2466" t="s">
        <v>1733</v>
      </c>
      <c r="D2466" t="s">
        <v>6889</v>
      </c>
      <c r="E2466" t="s">
        <v>1708</v>
      </c>
    </row>
    <row r="2467" spans="1:5">
      <c r="A2467" t="s">
        <v>4059</v>
      </c>
      <c r="B2467" t="s">
        <v>5</v>
      </c>
      <c r="C2467" t="s">
        <v>1733</v>
      </c>
      <c r="D2467" t="s">
        <v>6889</v>
      </c>
      <c r="E2467" t="s">
        <v>1709</v>
      </c>
    </row>
    <row r="2468" spans="1:5">
      <c r="A2468" t="s">
        <v>4060</v>
      </c>
      <c r="B2468" t="s">
        <v>5</v>
      </c>
      <c r="C2468" t="s">
        <v>1733</v>
      </c>
      <c r="D2468" t="s">
        <v>6889</v>
      </c>
      <c r="E2468" t="s">
        <v>1710</v>
      </c>
    </row>
    <row r="2469" spans="1:5">
      <c r="A2469" t="s">
        <v>4061</v>
      </c>
      <c r="B2469" t="s">
        <v>5</v>
      </c>
      <c r="C2469" t="s">
        <v>1733</v>
      </c>
      <c r="D2469" t="s">
        <v>6889</v>
      </c>
      <c r="E2469" t="s">
        <v>1711</v>
      </c>
    </row>
    <row r="2470" spans="1:5">
      <c r="A2470" t="s">
        <v>4062</v>
      </c>
      <c r="B2470" t="s">
        <v>5</v>
      </c>
      <c r="C2470" t="s">
        <v>1733</v>
      </c>
      <c r="D2470" t="s">
        <v>6889</v>
      </c>
      <c r="E2470" t="s">
        <v>1712</v>
      </c>
    </row>
    <row r="2471" spans="1:5">
      <c r="A2471" t="s">
        <v>4063</v>
      </c>
      <c r="B2471" t="s">
        <v>5</v>
      </c>
      <c r="C2471" t="s">
        <v>1733</v>
      </c>
      <c r="D2471" t="s">
        <v>6889</v>
      </c>
      <c r="E2471" t="s">
        <v>1713</v>
      </c>
    </row>
    <row r="2472" spans="1:5">
      <c r="A2472" t="s">
        <v>4064</v>
      </c>
      <c r="B2472" t="s">
        <v>5</v>
      </c>
      <c r="C2472" t="s">
        <v>1733</v>
      </c>
      <c r="D2472" t="s">
        <v>6889</v>
      </c>
      <c r="E2472" t="s">
        <v>1714</v>
      </c>
    </row>
    <row r="2473" spans="1:5">
      <c r="A2473" t="s">
        <v>4065</v>
      </c>
      <c r="B2473" t="s">
        <v>5</v>
      </c>
      <c r="C2473" t="s">
        <v>1733</v>
      </c>
      <c r="D2473" t="s">
        <v>6889</v>
      </c>
      <c r="E2473" t="s">
        <v>1715</v>
      </c>
    </row>
    <row r="2474" spans="1:5">
      <c r="A2474" t="s">
        <v>4066</v>
      </c>
      <c r="B2474" t="s">
        <v>5</v>
      </c>
      <c r="C2474" t="s">
        <v>1733</v>
      </c>
      <c r="D2474" t="s">
        <v>6890</v>
      </c>
      <c r="E2474" t="s">
        <v>1702</v>
      </c>
    </row>
    <row r="2475" spans="1:5">
      <c r="A2475" t="s">
        <v>4067</v>
      </c>
      <c r="B2475" t="s">
        <v>5</v>
      </c>
      <c r="C2475" t="s">
        <v>1733</v>
      </c>
      <c r="D2475" t="s">
        <v>6890</v>
      </c>
      <c r="E2475" t="s">
        <v>1705</v>
      </c>
    </row>
    <row r="2476" spans="1:5">
      <c r="A2476" t="s">
        <v>4068</v>
      </c>
      <c r="B2476" t="s">
        <v>5</v>
      </c>
      <c r="C2476" t="s">
        <v>1733</v>
      </c>
      <c r="D2476" t="s">
        <v>6890</v>
      </c>
      <c r="E2476" t="s">
        <v>1706</v>
      </c>
    </row>
    <row r="2477" spans="1:5">
      <c r="A2477" t="s">
        <v>4069</v>
      </c>
      <c r="B2477" t="s">
        <v>5</v>
      </c>
      <c r="C2477" t="s">
        <v>1733</v>
      </c>
      <c r="D2477" t="s">
        <v>6890</v>
      </c>
      <c r="E2477" t="s">
        <v>1707</v>
      </c>
    </row>
    <row r="2478" spans="1:5">
      <c r="A2478" t="s">
        <v>4070</v>
      </c>
      <c r="B2478" t="s">
        <v>5</v>
      </c>
      <c r="C2478" t="s">
        <v>1733</v>
      </c>
      <c r="D2478" t="s">
        <v>6890</v>
      </c>
      <c r="E2478" t="s">
        <v>1708</v>
      </c>
    </row>
    <row r="2479" spans="1:5">
      <c r="A2479" t="s">
        <v>4071</v>
      </c>
      <c r="B2479" t="s">
        <v>5</v>
      </c>
      <c r="C2479" t="s">
        <v>1733</v>
      </c>
      <c r="D2479" t="s">
        <v>6890</v>
      </c>
      <c r="E2479" t="s">
        <v>1709</v>
      </c>
    </row>
    <row r="2480" spans="1:5">
      <c r="A2480" t="s">
        <v>4072</v>
      </c>
      <c r="B2480" t="s">
        <v>5</v>
      </c>
      <c r="C2480" t="s">
        <v>1733</v>
      </c>
      <c r="D2480" t="s">
        <v>6890</v>
      </c>
      <c r="E2480" t="s">
        <v>1710</v>
      </c>
    </row>
    <row r="2481" spans="1:5">
      <c r="A2481" t="s">
        <v>4073</v>
      </c>
      <c r="B2481" t="s">
        <v>5</v>
      </c>
      <c r="C2481" t="s">
        <v>1733</v>
      </c>
      <c r="D2481" t="s">
        <v>6890</v>
      </c>
      <c r="E2481" t="s">
        <v>1711</v>
      </c>
    </row>
    <row r="2482" spans="1:5">
      <c r="A2482" t="s">
        <v>4074</v>
      </c>
      <c r="B2482" t="s">
        <v>5</v>
      </c>
      <c r="C2482" t="s">
        <v>1733</v>
      </c>
      <c r="D2482" t="s">
        <v>6890</v>
      </c>
      <c r="E2482" t="s">
        <v>1712</v>
      </c>
    </row>
    <row r="2483" spans="1:5">
      <c r="A2483" t="s">
        <v>4075</v>
      </c>
      <c r="B2483" t="s">
        <v>5</v>
      </c>
      <c r="C2483" t="s">
        <v>1733</v>
      </c>
      <c r="D2483" t="s">
        <v>6890</v>
      </c>
      <c r="E2483" t="s">
        <v>1713</v>
      </c>
    </row>
    <row r="2484" spans="1:5">
      <c r="A2484" t="s">
        <v>4076</v>
      </c>
      <c r="B2484" t="s">
        <v>5</v>
      </c>
      <c r="C2484" t="s">
        <v>1733</v>
      </c>
      <c r="D2484" t="s">
        <v>6890</v>
      </c>
      <c r="E2484" t="s">
        <v>1714</v>
      </c>
    </row>
    <row r="2485" spans="1:5">
      <c r="A2485" t="s">
        <v>4077</v>
      </c>
      <c r="B2485" t="s">
        <v>5</v>
      </c>
      <c r="C2485" t="s">
        <v>1733</v>
      </c>
      <c r="D2485" t="s">
        <v>6890</v>
      </c>
      <c r="E2485" t="s">
        <v>1715</v>
      </c>
    </row>
    <row r="2486" spans="1:5">
      <c r="A2486" t="s">
        <v>4078</v>
      </c>
      <c r="B2486" t="s">
        <v>5</v>
      </c>
      <c r="C2486" t="s">
        <v>1733</v>
      </c>
      <c r="D2486" t="s">
        <v>6891</v>
      </c>
      <c r="E2486" t="s">
        <v>1702</v>
      </c>
    </row>
    <row r="2487" spans="1:5">
      <c r="A2487" t="s">
        <v>4079</v>
      </c>
      <c r="B2487" t="s">
        <v>5</v>
      </c>
      <c r="C2487" t="s">
        <v>1733</v>
      </c>
      <c r="D2487" t="s">
        <v>6891</v>
      </c>
      <c r="E2487" t="s">
        <v>1705</v>
      </c>
    </row>
    <row r="2488" spans="1:5">
      <c r="A2488" t="s">
        <v>4080</v>
      </c>
      <c r="B2488" t="s">
        <v>5</v>
      </c>
      <c r="C2488" t="s">
        <v>1733</v>
      </c>
      <c r="D2488" t="s">
        <v>6891</v>
      </c>
      <c r="E2488" t="s">
        <v>1706</v>
      </c>
    </row>
    <row r="2489" spans="1:5">
      <c r="A2489" t="s">
        <v>4081</v>
      </c>
      <c r="B2489" t="s">
        <v>5</v>
      </c>
      <c r="C2489" t="s">
        <v>1733</v>
      </c>
      <c r="D2489" t="s">
        <v>6891</v>
      </c>
      <c r="E2489" t="s">
        <v>1707</v>
      </c>
    </row>
    <row r="2490" spans="1:5">
      <c r="A2490" t="s">
        <v>4082</v>
      </c>
      <c r="B2490" t="s">
        <v>5</v>
      </c>
      <c r="C2490" t="s">
        <v>1733</v>
      </c>
      <c r="D2490" t="s">
        <v>6891</v>
      </c>
      <c r="E2490" t="s">
        <v>1708</v>
      </c>
    </row>
    <row r="2491" spans="1:5">
      <c r="A2491" t="s">
        <v>4083</v>
      </c>
      <c r="B2491" t="s">
        <v>5</v>
      </c>
      <c r="C2491" t="s">
        <v>1733</v>
      </c>
      <c r="D2491" t="s">
        <v>6891</v>
      </c>
      <c r="E2491" t="s">
        <v>1709</v>
      </c>
    </row>
    <row r="2492" spans="1:5">
      <c r="A2492" t="s">
        <v>4084</v>
      </c>
      <c r="B2492" t="s">
        <v>5</v>
      </c>
      <c r="C2492" t="s">
        <v>1733</v>
      </c>
      <c r="D2492" t="s">
        <v>6891</v>
      </c>
      <c r="E2492" t="s">
        <v>1710</v>
      </c>
    </row>
    <row r="2493" spans="1:5">
      <c r="A2493" t="s">
        <v>4085</v>
      </c>
      <c r="B2493" t="s">
        <v>5</v>
      </c>
      <c r="C2493" t="s">
        <v>1733</v>
      </c>
      <c r="D2493" t="s">
        <v>6891</v>
      </c>
      <c r="E2493" t="s">
        <v>1711</v>
      </c>
    </row>
    <row r="2494" spans="1:5">
      <c r="A2494" t="s">
        <v>4086</v>
      </c>
      <c r="B2494" t="s">
        <v>5</v>
      </c>
      <c r="C2494" t="s">
        <v>1733</v>
      </c>
      <c r="D2494" t="s">
        <v>6891</v>
      </c>
      <c r="E2494" t="s">
        <v>1712</v>
      </c>
    </row>
    <row r="2495" spans="1:5">
      <c r="A2495" t="s">
        <v>4087</v>
      </c>
      <c r="B2495" t="s">
        <v>5</v>
      </c>
      <c r="C2495" t="s">
        <v>1733</v>
      </c>
      <c r="D2495" t="s">
        <v>6891</v>
      </c>
      <c r="E2495" t="s">
        <v>1713</v>
      </c>
    </row>
    <row r="2496" spans="1:5">
      <c r="A2496" t="s">
        <v>4088</v>
      </c>
      <c r="B2496" t="s">
        <v>5</v>
      </c>
      <c r="C2496" t="s">
        <v>1733</v>
      </c>
      <c r="D2496" t="s">
        <v>6891</v>
      </c>
      <c r="E2496" t="s">
        <v>1714</v>
      </c>
    </row>
    <row r="2497" spans="1:5">
      <c r="A2497" t="s">
        <v>4089</v>
      </c>
      <c r="B2497" t="s">
        <v>5</v>
      </c>
      <c r="C2497" t="s">
        <v>1733</v>
      </c>
      <c r="D2497" t="s">
        <v>6891</v>
      </c>
      <c r="E2497" t="s">
        <v>1715</v>
      </c>
    </row>
    <row r="2498" spans="1:5">
      <c r="A2498" t="s">
        <v>4090</v>
      </c>
      <c r="B2498" t="s">
        <v>5</v>
      </c>
      <c r="C2498" t="s">
        <v>1733</v>
      </c>
      <c r="D2498" t="s">
        <v>6892</v>
      </c>
      <c r="E2498" t="s">
        <v>1702</v>
      </c>
    </row>
    <row r="2499" spans="1:5">
      <c r="A2499" t="s">
        <v>4091</v>
      </c>
      <c r="B2499" t="s">
        <v>5</v>
      </c>
      <c r="C2499" t="s">
        <v>1733</v>
      </c>
      <c r="D2499" t="s">
        <v>6892</v>
      </c>
      <c r="E2499" t="s">
        <v>1705</v>
      </c>
    </row>
    <row r="2500" spans="1:5">
      <c r="A2500" t="s">
        <v>4092</v>
      </c>
      <c r="B2500" t="s">
        <v>5</v>
      </c>
      <c r="C2500" t="s">
        <v>1733</v>
      </c>
      <c r="D2500" t="s">
        <v>6892</v>
      </c>
      <c r="E2500" t="s">
        <v>1706</v>
      </c>
    </row>
    <row r="2501" spans="1:5">
      <c r="A2501" t="s">
        <v>4093</v>
      </c>
      <c r="B2501" t="s">
        <v>5</v>
      </c>
      <c r="C2501" t="s">
        <v>1733</v>
      </c>
      <c r="D2501" t="s">
        <v>6892</v>
      </c>
      <c r="E2501" t="s">
        <v>1707</v>
      </c>
    </row>
    <row r="2502" spans="1:5">
      <c r="A2502" t="s">
        <v>4094</v>
      </c>
      <c r="B2502" t="s">
        <v>5</v>
      </c>
      <c r="C2502" t="s">
        <v>1733</v>
      </c>
      <c r="D2502" t="s">
        <v>6892</v>
      </c>
      <c r="E2502" t="s">
        <v>1708</v>
      </c>
    </row>
    <row r="2503" spans="1:5">
      <c r="A2503" t="s">
        <v>4095</v>
      </c>
      <c r="B2503" t="s">
        <v>5</v>
      </c>
      <c r="C2503" t="s">
        <v>1733</v>
      </c>
      <c r="D2503" t="s">
        <v>6892</v>
      </c>
      <c r="E2503" t="s">
        <v>1709</v>
      </c>
    </row>
    <row r="2504" spans="1:5">
      <c r="A2504" t="s">
        <v>4096</v>
      </c>
      <c r="B2504" t="s">
        <v>5</v>
      </c>
      <c r="C2504" t="s">
        <v>1733</v>
      </c>
      <c r="D2504" t="s">
        <v>6892</v>
      </c>
      <c r="E2504" t="s">
        <v>1710</v>
      </c>
    </row>
    <row r="2505" spans="1:5">
      <c r="A2505" t="s">
        <v>4097</v>
      </c>
      <c r="B2505" t="s">
        <v>5</v>
      </c>
      <c r="C2505" t="s">
        <v>1733</v>
      </c>
      <c r="D2505" t="s">
        <v>6892</v>
      </c>
      <c r="E2505" t="s">
        <v>1711</v>
      </c>
    </row>
    <row r="2506" spans="1:5">
      <c r="A2506" t="s">
        <v>4098</v>
      </c>
      <c r="B2506" t="s">
        <v>5</v>
      </c>
      <c r="C2506" t="s">
        <v>1733</v>
      </c>
      <c r="D2506" t="s">
        <v>6892</v>
      </c>
      <c r="E2506" t="s">
        <v>1712</v>
      </c>
    </row>
    <row r="2507" spans="1:5">
      <c r="A2507" t="s">
        <v>4099</v>
      </c>
      <c r="B2507" t="s">
        <v>5</v>
      </c>
      <c r="C2507" t="s">
        <v>1733</v>
      </c>
      <c r="D2507" t="s">
        <v>6892</v>
      </c>
      <c r="E2507" t="s">
        <v>1713</v>
      </c>
    </row>
    <row r="2508" spans="1:5">
      <c r="A2508" t="s">
        <v>4100</v>
      </c>
      <c r="B2508" t="s">
        <v>5</v>
      </c>
      <c r="C2508" t="s">
        <v>1733</v>
      </c>
      <c r="D2508" t="s">
        <v>6892</v>
      </c>
      <c r="E2508" t="s">
        <v>1714</v>
      </c>
    </row>
    <row r="2509" spans="1:5">
      <c r="A2509" t="s">
        <v>4101</v>
      </c>
      <c r="B2509" t="s">
        <v>5</v>
      </c>
      <c r="C2509" t="s">
        <v>1733</v>
      </c>
      <c r="D2509" t="s">
        <v>6892</v>
      </c>
      <c r="E2509" t="s">
        <v>1715</v>
      </c>
    </row>
    <row r="2510" spans="1:5">
      <c r="A2510" t="s">
        <v>4102</v>
      </c>
      <c r="B2510" t="s">
        <v>5</v>
      </c>
      <c r="C2510" t="s">
        <v>1733</v>
      </c>
      <c r="D2510" t="s">
        <v>6893</v>
      </c>
      <c r="E2510" t="s">
        <v>1702</v>
      </c>
    </row>
    <row r="2511" spans="1:5">
      <c r="A2511" t="s">
        <v>4103</v>
      </c>
      <c r="B2511" t="s">
        <v>5</v>
      </c>
      <c r="C2511" t="s">
        <v>1733</v>
      </c>
      <c r="D2511" t="s">
        <v>6893</v>
      </c>
      <c r="E2511" t="s">
        <v>1705</v>
      </c>
    </row>
    <row r="2512" spans="1:5">
      <c r="A2512" t="s">
        <v>4104</v>
      </c>
      <c r="B2512" t="s">
        <v>5</v>
      </c>
      <c r="C2512" t="s">
        <v>1733</v>
      </c>
      <c r="D2512" t="s">
        <v>6893</v>
      </c>
      <c r="E2512" t="s">
        <v>1706</v>
      </c>
    </row>
    <row r="2513" spans="1:5">
      <c r="A2513" t="s">
        <v>4105</v>
      </c>
      <c r="B2513" t="s">
        <v>5</v>
      </c>
      <c r="C2513" t="s">
        <v>1733</v>
      </c>
      <c r="D2513" t="s">
        <v>6893</v>
      </c>
      <c r="E2513" t="s">
        <v>1707</v>
      </c>
    </row>
    <row r="2514" spans="1:5">
      <c r="A2514" t="s">
        <v>4106</v>
      </c>
      <c r="B2514" t="s">
        <v>5</v>
      </c>
      <c r="C2514" t="s">
        <v>1733</v>
      </c>
      <c r="D2514" t="s">
        <v>6893</v>
      </c>
      <c r="E2514" t="s">
        <v>1708</v>
      </c>
    </row>
    <row r="2515" spans="1:5">
      <c r="A2515" t="s">
        <v>4107</v>
      </c>
      <c r="B2515" t="s">
        <v>5</v>
      </c>
      <c r="C2515" t="s">
        <v>1733</v>
      </c>
      <c r="D2515" t="s">
        <v>6893</v>
      </c>
      <c r="E2515" t="s">
        <v>1709</v>
      </c>
    </row>
    <row r="2516" spans="1:5">
      <c r="A2516" t="s">
        <v>4108</v>
      </c>
      <c r="B2516" t="s">
        <v>5</v>
      </c>
      <c r="C2516" t="s">
        <v>1733</v>
      </c>
      <c r="D2516" t="s">
        <v>6893</v>
      </c>
      <c r="E2516" t="s">
        <v>1710</v>
      </c>
    </row>
    <row r="2517" spans="1:5">
      <c r="A2517" t="s">
        <v>4109</v>
      </c>
      <c r="B2517" t="s">
        <v>5</v>
      </c>
      <c r="C2517" t="s">
        <v>1733</v>
      </c>
      <c r="D2517" t="s">
        <v>6893</v>
      </c>
      <c r="E2517" t="s">
        <v>1711</v>
      </c>
    </row>
    <row r="2518" spans="1:5">
      <c r="A2518" t="s">
        <v>4110</v>
      </c>
      <c r="B2518" t="s">
        <v>5</v>
      </c>
      <c r="C2518" t="s">
        <v>1733</v>
      </c>
      <c r="D2518" t="s">
        <v>6893</v>
      </c>
      <c r="E2518" t="s">
        <v>1712</v>
      </c>
    </row>
    <row r="2519" spans="1:5">
      <c r="A2519" t="s">
        <v>4111</v>
      </c>
      <c r="B2519" t="s">
        <v>5</v>
      </c>
      <c r="C2519" t="s">
        <v>1733</v>
      </c>
      <c r="D2519" t="s">
        <v>6893</v>
      </c>
      <c r="E2519" t="s">
        <v>1713</v>
      </c>
    </row>
    <row r="2520" spans="1:5">
      <c r="A2520" t="s">
        <v>4112</v>
      </c>
      <c r="B2520" t="s">
        <v>5</v>
      </c>
      <c r="C2520" t="s">
        <v>1733</v>
      </c>
      <c r="D2520" t="s">
        <v>6893</v>
      </c>
      <c r="E2520" t="s">
        <v>1714</v>
      </c>
    </row>
    <row r="2521" spans="1:5">
      <c r="A2521" t="s">
        <v>4113</v>
      </c>
      <c r="B2521" t="s">
        <v>5</v>
      </c>
      <c r="C2521" t="s">
        <v>1733</v>
      </c>
      <c r="D2521" t="s">
        <v>6893</v>
      </c>
      <c r="E2521" t="s">
        <v>1715</v>
      </c>
    </row>
    <row r="2522" spans="1:5">
      <c r="A2522" t="s">
        <v>4114</v>
      </c>
      <c r="B2522" t="s">
        <v>5</v>
      </c>
      <c r="C2522" t="s">
        <v>1733</v>
      </c>
      <c r="D2522" t="s">
        <v>6894</v>
      </c>
      <c r="E2522" t="s">
        <v>1702</v>
      </c>
    </row>
    <row r="2523" spans="1:5">
      <c r="A2523" t="s">
        <v>4115</v>
      </c>
      <c r="B2523" t="s">
        <v>5</v>
      </c>
      <c r="C2523" t="s">
        <v>1733</v>
      </c>
      <c r="D2523" t="s">
        <v>6894</v>
      </c>
      <c r="E2523" t="s">
        <v>1705</v>
      </c>
    </row>
    <row r="2524" spans="1:5">
      <c r="A2524" t="s">
        <v>4116</v>
      </c>
      <c r="B2524" t="s">
        <v>5</v>
      </c>
      <c r="C2524" t="s">
        <v>1733</v>
      </c>
      <c r="D2524" t="s">
        <v>6894</v>
      </c>
      <c r="E2524" t="s">
        <v>1706</v>
      </c>
    </row>
    <row r="2525" spans="1:5">
      <c r="A2525" t="s">
        <v>4117</v>
      </c>
      <c r="B2525" t="s">
        <v>5</v>
      </c>
      <c r="C2525" t="s">
        <v>1733</v>
      </c>
      <c r="D2525" t="s">
        <v>6894</v>
      </c>
      <c r="E2525" t="s">
        <v>1707</v>
      </c>
    </row>
    <row r="2526" spans="1:5">
      <c r="A2526" t="s">
        <v>4118</v>
      </c>
      <c r="B2526" t="s">
        <v>5</v>
      </c>
      <c r="C2526" t="s">
        <v>1733</v>
      </c>
      <c r="D2526" t="s">
        <v>6894</v>
      </c>
      <c r="E2526" t="s">
        <v>1708</v>
      </c>
    </row>
    <row r="2527" spans="1:5">
      <c r="A2527" t="s">
        <v>4119</v>
      </c>
      <c r="B2527" t="s">
        <v>5</v>
      </c>
      <c r="C2527" t="s">
        <v>1733</v>
      </c>
      <c r="D2527" t="s">
        <v>6894</v>
      </c>
      <c r="E2527" t="s">
        <v>1709</v>
      </c>
    </row>
    <row r="2528" spans="1:5">
      <c r="A2528" t="s">
        <v>4120</v>
      </c>
      <c r="B2528" t="s">
        <v>5</v>
      </c>
      <c r="C2528" t="s">
        <v>1733</v>
      </c>
      <c r="D2528" t="s">
        <v>6894</v>
      </c>
      <c r="E2528" t="s">
        <v>1710</v>
      </c>
    </row>
    <row r="2529" spans="1:5">
      <c r="A2529" t="s">
        <v>4121</v>
      </c>
      <c r="B2529" t="s">
        <v>5</v>
      </c>
      <c r="C2529" t="s">
        <v>1733</v>
      </c>
      <c r="D2529" t="s">
        <v>6894</v>
      </c>
      <c r="E2529" t="s">
        <v>1711</v>
      </c>
    </row>
    <row r="2530" spans="1:5">
      <c r="A2530" t="s">
        <v>4122</v>
      </c>
      <c r="B2530" t="s">
        <v>5</v>
      </c>
      <c r="C2530" t="s">
        <v>1733</v>
      </c>
      <c r="D2530" t="s">
        <v>6894</v>
      </c>
      <c r="E2530" t="s">
        <v>1712</v>
      </c>
    </row>
    <row r="2531" spans="1:5">
      <c r="A2531" t="s">
        <v>4123</v>
      </c>
      <c r="B2531" t="s">
        <v>5</v>
      </c>
      <c r="C2531" t="s">
        <v>1733</v>
      </c>
      <c r="D2531" t="s">
        <v>6894</v>
      </c>
      <c r="E2531" t="s">
        <v>1713</v>
      </c>
    </row>
    <row r="2532" spans="1:5">
      <c r="A2532" t="s">
        <v>4124</v>
      </c>
      <c r="B2532" t="s">
        <v>5</v>
      </c>
      <c r="C2532" t="s">
        <v>1733</v>
      </c>
      <c r="D2532" t="s">
        <v>6894</v>
      </c>
      <c r="E2532" t="s">
        <v>1714</v>
      </c>
    </row>
    <row r="2533" spans="1:5">
      <c r="A2533" t="s">
        <v>4125</v>
      </c>
      <c r="B2533" t="s">
        <v>5</v>
      </c>
      <c r="C2533" t="s">
        <v>1733</v>
      </c>
      <c r="D2533" t="s">
        <v>6894</v>
      </c>
      <c r="E2533" t="s">
        <v>1715</v>
      </c>
    </row>
    <row r="2534" spans="1:5">
      <c r="A2534" t="s">
        <v>4126</v>
      </c>
      <c r="B2534" t="s">
        <v>5</v>
      </c>
      <c r="C2534" t="s">
        <v>1733</v>
      </c>
      <c r="D2534" t="s">
        <v>6895</v>
      </c>
      <c r="E2534" t="s">
        <v>1702</v>
      </c>
    </row>
    <row r="2535" spans="1:5">
      <c r="A2535" t="s">
        <v>4127</v>
      </c>
      <c r="B2535" t="s">
        <v>5</v>
      </c>
      <c r="C2535" t="s">
        <v>1733</v>
      </c>
      <c r="D2535" t="s">
        <v>6895</v>
      </c>
      <c r="E2535" t="s">
        <v>1705</v>
      </c>
    </row>
    <row r="2536" spans="1:5">
      <c r="A2536" t="s">
        <v>4128</v>
      </c>
      <c r="B2536" t="s">
        <v>5</v>
      </c>
      <c r="C2536" t="s">
        <v>1733</v>
      </c>
      <c r="D2536" t="s">
        <v>6895</v>
      </c>
      <c r="E2536" t="s">
        <v>1706</v>
      </c>
    </row>
    <row r="2537" spans="1:5">
      <c r="A2537" t="s">
        <v>4129</v>
      </c>
      <c r="B2537" t="s">
        <v>5</v>
      </c>
      <c r="C2537" t="s">
        <v>1733</v>
      </c>
      <c r="D2537" t="s">
        <v>6895</v>
      </c>
      <c r="E2537" t="s">
        <v>1707</v>
      </c>
    </row>
    <row r="2538" spans="1:5">
      <c r="A2538" t="s">
        <v>4130</v>
      </c>
      <c r="B2538" t="s">
        <v>5</v>
      </c>
      <c r="C2538" t="s">
        <v>1733</v>
      </c>
      <c r="D2538" t="s">
        <v>6895</v>
      </c>
      <c r="E2538" t="s">
        <v>1708</v>
      </c>
    </row>
    <row r="2539" spans="1:5">
      <c r="A2539" t="s">
        <v>4131</v>
      </c>
      <c r="B2539" t="s">
        <v>5</v>
      </c>
      <c r="C2539" t="s">
        <v>1733</v>
      </c>
      <c r="D2539" t="s">
        <v>6895</v>
      </c>
      <c r="E2539" t="s">
        <v>1709</v>
      </c>
    </row>
    <row r="2540" spans="1:5">
      <c r="A2540" t="s">
        <v>4132</v>
      </c>
      <c r="B2540" t="s">
        <v>5</v>
      </c>
      <c r="C2540" t="s">
        <v>1733</v>
      </c>
      <c r="D2540" t="s">
        <v>6895</v>
      </c>
      <c r="E2540" t="s">
        <v>1710</v>
      </c>
    </row>
    <row r="2541" spans="1:5">
      <c r="A2541" t="s">
        <v>4133</v>
      </c>
      <c r="B2541" t="s">
        <v>5</v>
      </c>
      <c r="C2541" t="s">
        <v>1733</v>
      </c>
      <c r="D2541" t="s">
        <v>6895</v>
      </c>
      <c r="E2541" t="s">
        <v>1711</v>
      </c>
    </row>
    <row r="2542" spans="1:5">
      <c r="A2542" t="s">
        <v>4134</v>
      </c>
      <c r="B2542" t="s">
        <v>5</v>
      </c>
      <c r="C2542" t="s">
        <v>1733</v>
      </c>
      <c r="D2542" t="s">
        <v>6895</v>
      </c>
      <c r="E2542" t="s">
        <v>1712</v>
      </c>
    </row>
    <row r="2543" spans="1:5">
      <c r="A2543" t="s">
        <v>4135</v>
      </c>
      <c r="B2543" t="s">
        <v>5</v>
      </c>
      <c r="C2543" t="s">
        <v>1733</v>
      </c>
      <c r="D2543" t="s">
        <v>6895</v>
      </c>
      <c r="E2543" t="s">
        <v>1713</v>
      </c>
    </row>
    <row r="2544" spans="1:5">
      <c r="A2544" t="s">
        <v>4136</v>
      </c>
      <c r="B2544" t="s">
        <v>5</v>
      </c>
      <c r="C2544" t="s">
        <v>1733</v>
      </c>
      <c r="D2544" t="s">
        <v>6895</v>
      </c>
      <c r="E2544" t="s">
        <v>1714</v>
      </c>
    </row>
    <row r="2545" spans="1:5">
      <c r="A2545" t="s">
        <v>4137</v>
      </c>
      <c r="B2545" t="s">
        <v>5</v>
      </c>
      <c r="C2545" t="s">
        <v>1733</v>
      </c>
      <c r="D2545" t="s">
        <v>6895</v>
      </c>
      <c r="E2545" t="s">
        <v>1715</v>
      </c>
    </row>
    <row r="2546" spans="1:5">
      <c r="A2546" t="s">
        <v>4138</v>
      </c>
      <c r="B2546" t="s">
        <v>5</v>
      </c>
      <c r="C2546" t="s">
        <v>1733</v>
      </c>
      <c r="D2546" t="s">
        <v>6896</v>
      </c>
      <c r="E2546" t="s">
        <v>1702</v>
      </c>
    </row>
    <row r="2547" spans="1:5">
      <c r="A2547" t="s">
        <v>4139</v>
      </c>
      <c r="B2547" t="s">
        <v>5</v>
      </c>
      <c r="C2547" t="s">
        <v>1733</v>
      </c>
      <c r="D2547" t="s">
        <v>6896</v>
      </c>
      <c r="E2547" t="s">
        <v>1705</v>
      </c>
    </row>
    <row r="2548" spans="1:5">
      <c r="A2548" t="s">
        <v>4140</v>
      </c>
      <c r="B2548" t="s">
        <v>5</v>
      </c>
      <c r="C2548" t="s">
        <v>1733</v>
      </c>
      <c r="D2548" t="s">
        <v>6896</v>
      </c>
      <c r="E2548" t="s">
        <v>1706</v>
      </c>
    </row>
    <row r="2549" spans="1:5">
      <c r="A2549" t="s">
        <v>4141</v>
      </c>
      <c r="B2549" t="s">
        <v>5</v>
      </c>
      <c r="C2549" t="s">
        <v>1733</v>
      </c>
      <c r="D2549" t="s">
        <v>6896</v>
      </c>
      <c r="E2549" t="s">
        <v>1707</v>
      </c>
    </row>
    <row r="2550" spans="1:5">
      <c r="A2550" t="s">
        <v>4142</v>
      </c>
      <c r="B2550" t="s">
        <v>5</v>
      </c>
      <c r="C2550" t="s">
        <v>1733</v>
      </c>
      <c r="D2550" t="s">
        <v>6896</v>
      </c>
      <c r="E2550" t="s">
        <v>1708</v>
      </c>
    </row>
    <row r="2551" spans="1:5">
      <c r="A2551" t="s">
        <v>4143</v>
      </c>
      <c r="B2551" t="s">
        <v>5</v>
      </c>
      <c r="C2551" t="s">
        <v>1733</v>
      </c>
      <c r="D2551" t="s">
        <v>6896</v>
      </c>
      <c r="E2551" t="s">
        <v>1709</v>
      </c>
    </row>
    <row r="2552" spans="1:5">
      <c r="A2552" t="s">
        <v>4144</v>
      </c>
      <c r="B2552" t="s">
        <v>5</v>
      </c>
      <c r="C2552" t="s">
        <v>1733</v>
      </c>
      <c r="D2552" t="s">
        <v>6896</v>
      </c>
      <c r="E2552" t="s">
        <v>1710</v>
      </c>
    </row>
    <row r="2553" spans="1:5">
      <c r="A2553" t="s">
        <v>4145</v>
      </c>
      <c r="B2553" t="s">
        <v>5</v>
      </c>
      <c r="C2553" t="s">
        <v>1733</v>
      </c>
      <c r="D2553" t="s">
        <v>6896</v>
      </c>
      <c r="E2553" t="s">
        <v>1711</v>
      </c>
    </row>
    <row r="2554" spans="1:5">
      <c r="A2554" t="s">
        <v>4146</v>
      </c>
      <c r="B2554" t="s">
        <v>5</v>
      </c>
      <c r="C2554" t="s">
        <v>1733</v>
      </c>
      <c r="D2554" t="s">
        <v>6896</v>
      </c>
      <c r="E2554" t="s">
        <v>1712</v>
      </c>
    </row>
    <row r="2555" spans="1:5">
      <c r="A2555" t="s">
        <v>4147</v>
      </c>
      <c r="B2555" t="s">
        <v>5</v>
      </c>
      <c r="C2555" t="s">
        <v>1733</v>
      </c>
      <c r="D2555" t="s">
        <v>6896</v>
      </c>
      <c r="E2555" t="s">
        <v>1713</v>
      </c>
    </row>
    <row r="2556" spans="1:5">
      <c r="A2556" t="s">
        <v>4148</v>
      </c>
      <c r="B2556" t="s">
        <v>5</v>
      </c>
      <c r="C2556" t="s">
        <v>1733</v>
      </c>
      <c r="D2556" t="s">
        <v>6896</v>
      </c>
      <c r="E2556" t="s">
        <v>1714</v>
      </c>
    </row>
    <row r="2557" spans="1:5">
      <c r="A2557" t="s">
        <v>4149</v>
      </c>
      <c r="B2557" t="s">
        <v>5</v>
      </c>
      <c r="C2557" t="s">
        <v>1733</v>
      </c>
      <c r="D2557" t="s">
        <v>6896</v>
      </c>
      <c r="E2557" t="s">
        <v>1715</v>
      </c>
    </row>
    <row r="2558" spans="1:5">
      <c r="A2558" t="s">
        <v>4150</v>
      </c>
      <c r="B2558" t="s">
        <v>5</v>
      </c>
      <c r="C2558" t="s">
        <v>1733</v>
      </c>
      <c r="D2558" t="s">
        <v>6897</v>
      </c>
      <c r="E2558" t="s">
        <v>1702</v>
      </c>
    </row>
    <row r="2559" spans="1:5">
      <c r="A2559" t="s">
        <v>4151</v>
      </c>
      <c r="B2559" t="s">
        <v>5</v>
      </c>
      <c r="C2559" t="s">
        <v>1733</v>
      </c>
      <c r="D2559" t="s">
        <v>6897</v>
      </c>
      <c r="E2559" t="s">
        <v>1705</v>
      </c>
    </row>
    <row r="2560" spans="1:5">
      <c r="A2560" t="s">
        <v>4152</v>
      </c>
      <c r="B2560" t="s">
        <v>5</v>
      </c>
      <c r="C2560" t="s">
        <v>1733</v>
      </c>
      <c r="D2560" t="s">
        <v>6897</v>
      </c>
      <c r="E2560" t="s">
        <v>1706</v>
      </c>
    </row>
    <row r="2561" spans="1:5">
      <c r="A2561" t="s">
        <v>4153</v>
      </c>
      <c r="B2561" t="s">
        <v>5</v>
      </c>
      <c r="C2561" t="s">
        <v>1733</v>
      </c>
      <c r="D2561" t="s">
        <v>6897</v>
      </c>
      <c r="E2561" t="s">
        <v>1707</v>
      </c>
    </row>
    <row r="2562" spans="1:5">
      <c r="A2562" t="s">
        <v>4154</v>
      </c>
      <c r="B2562" t="s">
        <v>5</v>
      </c>
      <c r="C2562" t="s">
        <v>1733</v>
      </c>
      <c r="D2562" t="s">
        <v>6897</v>
      </c>
      <c r="E2562" t="s">
        <v>1708</v>
      </c>
    </row>
    <row r="2563" spans="1:5">
      <c r="A2563" t="s">
        <v>4155</v>
      </c>
      <c r="B2563" t="s">
        <v>5</v>
      </c>
      <c r="C2563" t="s">
        <v>1733</v>
      </c>
      <c r="D2563" t="s">
        <v>6897</v>
      </c>
      <c r="E2563" t="s">
        <v>1709</v>
      </c>
    </row>
    <row r="2564" spans="1:5">
      <c r="A2564" t="s">
        <v>4156</v>
      </c>
      <c r="B2564" t="s">
        <v>5</v>
      </c>
      <c r="C2564" t="s">
        <v>1733</v>
      </c>
      <c r="D2564" t="s">
        <v>6897</v>
      </c>
      <c r="E2564" t="s">
        <v>1710</v>
      </c>
    </row>
    <row r="2565" spans="1:5">
      <c r="A2565" t="s">
        <v>4157</v>
      </c>
      <c r="B2565" t="s">
        <v>5</v>
      </c>
      <c r="C2565" t="s">
        <v>1733</v>
      </c>
      <c r="D2565" t="s">
        <v>6897</v>
      </c>
      <c r="E2565" t="s">
        <v>1711</v>
      </c>
    </row>
    <row r="2566" spans="1:5">
      <c r="A2566" t="s">
        <v>4158</v>
      </c>
      <c r="B2566" t="s">
        <v>5</v>
      </c>
      <c r="C2566" t="s">
        <v>1733</v>
      </c>
      <c r="D2566" t="s">
        <v>6897</v>
      </c>
      <c r="E2566" t="s">
        <v>1712</v>
      </c>
    </row>
    <row r="2567" spans="1:5">
      <c r="A2567" t="s">
        <v>4159</v>
      </c>
      <c r="B2567" t="s">
        <v>5</v>
      </c>
      <c r="C2567" t="s">
        <v>1733</v>
      </c>
      <c r="D2567" t="s">
        <v>6897</v>
      </c>
      <c r="E2567" t="s">
        <v>1713</v>
      </c>
    </row>
    <row r="2568" spans="1:5">
      <c r="A2568" t="s">
        <v>4160</v>
      </c>
      <c r="B2568" t="s">
        <v>5</v>
      </c>
      <c r="C2568" t="s">
        <v>1733</v>
      </c>
      <c r="D2568" t="s">
        <v>6897</v>
      </c>
      <c r="E2568" t="s">
        <v>1714</v>
      </c>
    </row>
    <row r="2569" spans="1:5">
      <c r="A2569" t="s">
        <v>4161</v>
      </c>
      <c r="B2569" t="s">
        <v>5</v>
      </c>
      <c r="C2569" t="s">
        <v>1733</v>
      </c>
      <c r="D2569" t="s">
        <v>6897</v>
      </c>
      <c r="E2569" t="s">
        <v>1715</v>
      </c>
    </row>
    <row r="2570" spans="1:5">
      <c r="A2570" t="s">
        <v>4162</v>
      </c>
      <c r="B2570" t="s">
        <v>5</v>
      </c>
      <c r="C2570" t="s">
        <v>1733</v>
      </c>
      <c r="D2570" t="s">
        <v>6898</v>
      </c>
      <c r="E2570" t="s">
        <v>1702</v>
      </c>
    </row>
    <row r="2571" spans="1:5">
      <c r="A2571" t="s">
        <v>4163</v>
      </c>
      <c r="B2571" t="s">
        <v>5</v>
      </c>
      <c r="C2571" t="s">
        <v>1733</v>
      </c>
      <c r="D2571" t="s">
        <v>6898</v>
      </c>
      <c r="E2571" t="s">
        <v>1705</v>
      </c>
    </row>
    <row r="2572" spans="1:5">
      <c r="A2572" t="s">
        <v>4164</v>
      </c>
      <c r="B2572" t="s">
        <v>5</v>
      </c>
      <c r="C2572" t="s">
        <v>1733</v>
      </c>
      <c r="D2572" t="s">
        <v>6898</v>
      </c>
      <c r="E2572" t="s">
        <v>1706</v>
      </c>
    </row>
    <row r="2573" spans="1:5">
      <c r="A2573" t="s">
        <v>4165</v>
      </c>
      <c r="B2573" t="s">
        <v>5</v>
      </c>
      <c r="C2573" t="s">
        <v>1733</v>
      </c>
      <c r="D2573" t="s">
        <v>6898</v>
      </c>
      <c r="E2573" t="s">
        <v>1707</v>
      </c>
    </row>
    <row r="2574" spans="1:5">
      <c r="A2574" t="s">
        <v>4166</v>
      </c>
      <c r="B2574" t="s">
        <v>5</v>
      </c>
      <c r="C2574" t="s">
        <v>1733</v>
      </c>
      <c r="D2574" t="s">
        <v>6898</v>
      </c>
      <c r="E2574" t="s">
        <v>1708</v>
      </c>
    </row>
    <row r="2575" spans="1:5">
      <c r="A2575" t="s">
        <v>4167</v>
      </c>
      <c r="B2575" t="s">
        <v>5</v>
      </c>
      <c r="C2575" t="s">
        <v>1733</v>
      </c>
      <c r="D2575" t="s">
        <v>6898</v>
      </c>
      <c r="E2575" t="s">
        <v>1709</v>
      </c>
    </row>
    <row r="2576" spans="1:5">
      <c r="A2576" t="s">
        <v>4168</v>
      </c>
      <c r="B2576" t="s">
        <v>5</v>
      </c>
      <c r="C2576" t="s">
        <v>1733</v>
      </c>
      <c r="D2576" t="s">
        <v>6898</v>
      </c>
      <c r="E2576" t="s">
        <v>1710</v>
      </c>
    </row>
    <row r="2577" spans="1:5">
      <c r="A2577" t="s">
        <v>4169</v>
      </c>
      <c r="B2577" t="s">
        <v>5</v>
      </c>
      <c r="C2577" t="s">
        <v>1733</v>
      </c>
      <c r="D2577" t="s">
        <v>6898</v>
      </c>
      <c r="E2577" t="s">
        <v>1711</v>
      </c>
    </row>
    <row r="2578" spans="1:5">
      <c r="A2578" t="s">
        <v>4170</v>
      </c>
      <c r="B2578" t="s">
        <v>5</v>
      </c>
      <c r="C2578" t="s">
        <v>1733</v>
      </c>
      <c r="D2578" t="s">
        <v>6898</v>
      </c>
      <c r="E2578" t="s">
        <v>1712</v>
      </c>
    </row>
    <row r="2579" spans="1:5">
      <c r="A2579" t="s">
        <v>4171</v>
      </c>
      <c r="B2579" t="s">
        <v>5</v>
      </c>
      <c r="C2579" t="s">
        <v>1733</v>
      </c>
      <c r="D2579" t="s">
        <v>6898</v>
      </c>
      <c r="E2579" t="s">
        <v>1713</v>
      </c>
    </row>
    <row r="2580" spans="1:5">
      <c r="A2580" t="s">
        <v>4172</v>
      </c>
      <c r="B2580" t="s">
        <v>5</v>
      </c>
      <c r="C2580" t="s">
        <v>1733</v>
      </c>
      <c r="D2580" t="s">
        <v>6898</v>
      </c>
      <c r="E2580" t="s">
        <v>1714</v>
      </c>
    </row>
    <row r="2581" spans="1:5">
      <c r="A2581" t="s">
        <v>4173</v>
      </c>
      <c r="B2581" t="s">
        <v>5</v>
      </c>
      <c r="C2581" t="s">
        <v>1733</v>
      </c>
      <c r="D2581" t="s">
        <v>6898</v>
      </c>
      <c r="E2581" t="s">
        <v>1715</v>
      </c>
    </row>
    <row r="2582" spans="1:5">
      <c r="A2582" t="s">
        <v>4174</v>
      </c>
      <c r="B2582" t="s">
        <v>5</v>
      </c>
      <c r="C2582" t="s">
        <v>1734</v>
      </c>
      <c r="D2582" t="s">
        <v>6874</v>
      </c>
      <c r="E2582" t="s">
        <v>1702</v>
      </c>
    </row>
    <row r="2583" spans="1:5">
      <c r="A2583" t="s">
        <v>4175</v>
      </c>
      <c r="B2583" t="s">
        <v>5</v>
      </c>
      <c r="C2583" t="s">
        <v>1734</v>
      </c>
      <c r="D2583" t="s">
        <v>6874</v>
      </c>
      <c r="E2583" t="s">
        <v>1705</v>
      </c>
    </row>
    <row r="2584" spans="1:5">
      <c r="A2584" t="s">
        <v>4176</v>
      </c>
      <c r="B2584" t="s">
        <v>5</v>
      </c>
      <c r="C2584" t="s">
        <v>1734</v>
      </c>
      <c r="D2584" t="s">
        <v>6874</v>
      </c>
      <c r="E2584" t="s">
        <v>1706</v>
      </c>
    </row>
    <row r="2585" spans="1:5">
      <c r="A2585" t="s">
        <v>4177</v>
      </c>
      <c r="B2585" t="s">
        <v>5</v>
      </c>
      <c r="C2585" t="s">
        <v>1734</v>
      </c>
      <c r="D2585" t="s">
        <v>6874</v>
      </c>
      <c r="E2585" t="s">
        <v>1707</v>
      </c>
    </row>
    <row r="2586" spans="1:5">
      <c r="A2586" t="s">
        <v>4178</v>
      </c>
      <c r="B2586" t="s">
        <v>5</v>
      </c>
      <c r="C2586" t="s">
        <v>1734</v>
      </c>
      <c r="D2586" t="s">
        <v>6874</v>
      </c>
      <c r="E2586" t="s">
        <v>1708</v>
      </c>
    </row>
    <row r="2587" spans="1:5">
      <c r="A2587" t="s">
        <v>4179</v>
      </c>
      <c r="B2587" t="s">
        <v>5</v>
      </c>
      <c r="C2587" t="s">
        <v>1734</v>
      </c>
      <c r="D2587" t="s">
        <v>6874</v>
      </c>
      <c r="E2587" t="s">
        <v>1709</v>
      </c>
    </row>
    <row r="2588" spans="1:5">
      <c r="A2588" t="s">
        <v>4180</v>
      </c>
      <c r="B2588" t="s">
        <v>5</v>
      </c>
      <c r="C2588" t="s">
        <v>1734</v>
      </c>
      <c r="D2588" t="s">
        <v>6874</v>
      </c>
      <c r="E2588" t="s">
        <v>1710</v>
      </c>
    </row>
    <row r="2589" spans="1:5">
      <c r="A2589" t="s">
        <v>4181</v>
      </c>
      <c r="B2589" t="s">
        <v>5</v>
      </c>
      <c r="C2589" t="s">
        <v>1734</v>
      </c>
      <c r="D2589" t="s">
        <v>6874</v>
      </c>
      <c r="E2589" t="s">
        <v>1711</v>
      </c>
    </row>
    <row r="2590" spans="1:5">
      <c r="A2590" t="s">
        <v>4182</v>
      </c>
      <c r="B2590" t="s">
        <v>5</v>
      </c>
      <c r="C2590" t="s">
        <v>1734</v>
      </c>
      <c r="D2590" t="s">
        <v>6874</v>
      </c>
      <c r="E2590" t="s">
        <v>1712</v>
      </c>
    </row>
    <row r="2591" spans="1:5">
      <c r="A2591" t="s">
        <v>4183</v>
      </c>
      <c r="B2591" t="s">
        <v>5</v>
      </c>
      <c r="C2591" t="s">
        <v>1734</v>
      </c>
      <c r="D2591" t="s">
        <v>6874</v>
      </c>
      <c r="E2591" t="s">
        <v>1713</v>
      </c>
    </row>
    <row r="2592" spans="1:5">
      <c r="A2592" t="s">
        <v>4184</v>
      </c>
      <c r="B2592" t="s">
        <v>5</v>
      </c>
      <c r="C2592" t="s">
        <v>1734</v>
      </c>
      <c r="D2592" t="s">
        <v>6874</v>
      </c>
      <c r="E2592" t="s">
        <v>1714</v>
      </c>
    </row>
    <row r="2593" spans="1:5">
      <c r="A2593" t="s">
        <v>4185</v>
      </c>
      <c r="B2593" t="s">
        <v>5</v>
      </c>
      <c r="C2593" t="s">
        <v>1734</v>
      </c>
      <c r="D2593" t="s">
        <v>6874</v>
      </c>
      <c r="E2593" t="s">
        <v>1715</v>
      </c>
    </row>
    <row r="2594" spans="1:5">
      <c r="A2594" t="s">
        <v>4186</v>
      </c>
      <c r="B2594" t="s">
        <v>5</v>
      </c>
      <c r="C2594" t="s">
        <v>1734</v>
      </c>
      <c r="D2594" t="s">
        <v>6875</v>
      </c>
      <c r="E2594" t="s">
        <v>1702</v>
      </c>
    </row>
    <row r="2595" spans="1:5">
      <c r="A2595" t="s">
        <v>4187</v>
      </c>
      <c r="B2595" t="s">
        <v>5</v>
      </c>
      <c r="C2595" t="s">
        <v>1734</v>
      </c>
      <c r="D2595" t="s">
        <v>6875</v>
      </c>
      <c r="E2595" t="s">
        <v>1705</v>
      </c>
    </row>
    <row r="2596" spans="1:5">
      <c r="A2596" t="s">
        <v>4188</v>
      </c>
      <c r="B2596" t="s">
        <v>5</v>
      </c>
      <c r="C2596" t="s">
        <v>1734</v>
      </c>
      <c r="D2596" t="s">
        <v>6875</v>
      </c>
      <c r="E2596" t="s">
        <v>1706</v>
      </c>
    </row>
    <row r="2597" spans="1:5">
      <c r="A2597" t="s">
        <v>4189</v>
      </c>
      <c r="B2597" t="s">
        <v>5</v>
      </c>
      <c r="C2597" t="s">
        <v>1734</v>
      </c>
      <c r="D2597" t="s">
        <v>6875</v>
      </c>
      <c r="E2597" t="s">
        <v>1707</v>
      </c>
    </row>
    <row r="2598" spans="1:5">
      <c r="A2598" t="s">
        <v>4190</v>
      </c>
      <c r="B2598" t="s">
        <v>5</v>
      </c>
      <c r="C2598" t="s">
        <v>1734</v>
      </c>
      <c r="D2598" t="s">
        <v>6875</v>
      </c>
      <c r="E2598" t="s">
        <v>1708</v>
      </c>
    </row>
    <row r="2599" spans="1:5">
      <c r="A2599" t="s">
        <v>4191</v>
      </c>
      <c r="B2599" t="s">
        <v>5</v>
      </c>
      <c r="C2599" t="s">
        <v>1734</v>
      </c>
      <c r="D2599" t="s">
        <v>6875</v>
      </c>
      <c r="E2599" t="s">
        <v>1709</v>
      </c>
    </row>
    <row r="2600" spans="1:5">
      <c r="A2600" t="s">
        <v>4192</v>
      </c>
      <c r="B2600" t="s">
        <v>5</v>
      </c>
      <c r="C2600" t="s">
        <v>1734</v>
      </c>
      <c r="D2600" t="s">
        <v>6875</v>
      </c>
      <c r="E2600" t="s">
        <v>1710</v>
      </c>
    </row>
    <row r="2601" spans="1:5">
      <c r="A2601" t="s">
        <v>4193</v>
      </c>
      <c r="B2601" t="s">
        <v>5</v>
      </c>
      <c r="C2601" t="s">
        <v>1734</v>
      </c>
      <c r="D2601" t="s">
        <v>6875</v>
      </c>
      <c r="E2601" t="s">
        <v>1711</v>
      </c>
    </row>
    <row r="2602" spans="1:5">
      <c r="A2602" t="s">
        <v>4194</v>
      </c>
      <c r="B2602" t="s">
        <v>5</v>
      </c>
      <c r="C2602" t="s">
        <v>1734</v>
      </c>
      <c r="D2602" t="s">
        <v>6875</v>
      </c>
      <c r="E2602" t="s">
        <v>1712</v>
      </c>
    </row>
    <row r="2603" spans="1:5">
      <c r="A2603" t="s">
        <v>4195</v>
      </c>
      <c r="B2603" t="s">
        <v>5</v>
      </c>
      <c r="C2603" t="s">
        <v>1734</v>
      </c>
      <c r="D2603" t="s">
        <v>6875</v>
      </c>
      <c r="E2603" t="s">
        <v>1713</v>
      </c>
    </row>
    <row r="2604" spans="1:5">
      <c r="A2604" t="s">
        <v>4196</v>
      </c>
      <c r="B2604" t="s">
        <v>5</v>
      </c>
      <c r="C2604" t="s">
        <v>1734</v>
      </c>
      <c r="D2604" t="s">
        <v>6875</v>
      </c>
      <c r="E2604" t="s">
        <v>1714</v>
      </c>
    </row>
    <row r="2605" spans="1:5">
      <c r="A2605" t="s">
        <v>4197</v>
      </c>
      <c r="B2605" t="s">
        <v>5</v>
      </c>
      <c r="C2605" t="s">
        <v>1734</v>
      </c>
      <c r="D2605" t="s">
        <v>6875</v>
      </c>
      <c r="E2605" t="s">
        <v>1715</v>
      </c>
    </row>
    <row r="2606" spans="1:5">
      <c r="A2606" t="s">
        <v>4198</v>
      </c>
      <c r="B2606" t="s">
        <v>5</v>
      </c>
      <c r="C2606" t="s">
        <v>1734</v>
      </c>
      <c r="D2606" t="s">
        <v>6876</v>
      </c>
      <c r="E2606" t="s">
        <v>1702</v>
      </c>
    </row>
    <row r="2607" spans="1:5">
      <c r="A2607" t="s">
        <v>4199</v>
      </c>
      <c r="B2607" t="s">
        <v>5</v>
      </c>
      <c r="C2607" t="s">
        <v>1734</v>
      </c>
      <c r="D2607" t="s">
        <v>6876</v>
      </c>
      <c r="E2607" t="s">
        <v>1705</v>
      </c>
    </row>
    <row r="2608" spans="1:5">
      <c r="A2608" t="s">
        <v>4200</v>
      </c>
      <c r="B2608" t="s">
        <v>5</v>
      </c>
      <c r="C2608" t="s">
        <v>1734</v>
      </c>
      <c r="D2608" t="s">
        <v>6876</v>
      </c>
      <c r="E2608" t="s">
        <v>1706</v>
      </c>
    </row>
    <row r="2609" spans="1:5">
      <c r="A2609" t="s">
        <v>4201</v>
      </c>
      <c r="B2609" t="s">
        <v>5</v>
      </c>
      <c r="C2609" t="s">
        <v>1734</v>
      </c>
      <c r="D2609" t="s">
        <v>6876</v>
      </c>
      <c r="E2609" t="s">
        <v>1707</v>
      </c>
    </row>
    <row r="2610" spans="1:5">
      <c r="A2610" t="s">
        <v>4202</v>
      </c>
      <c r="B2610" t="s">
        <v>5</v>
      </c>
      <c r="C2610" t="s">
        <v>1734</v>
      </c>
      <c r="D2610" t="s">
        <v>6876</v>
      </c>
      <c r="E2610" t="s">
        <v>1708</v>
      </c>
    </row>
    <row r="2611" spans="1:5">
      <c r="A2611" t="s">
        <v>4203</v>
      </c>
      <c r="B2611" t="s">
        <v>5</v>
      </c>
      <c r="C2611" t="s">
        <v>1734</v>
      </c>
      <c r="D2611" t="s">
        <v>6876</v>
      </c>
      <c r="E2611" t="s">
        <v>1709</v>
      </c>
    </row>
    <row r="2612" spans="1:5">
      <c r="A2612" t="s">
        <v>4204</v>
      </c>
      <c r="B2612" t="s">
        <v>5</v>
      </c>
      <c r="C2612" t="s">
        <v>1734</v>
      </c>
      <c r="D2612" t="s">
        <v>6876</v>
      </c>
      <c r="E2612" t="s">
        <v>1710</v>
      </c>
    </row>
    <row r="2613" spans="1:5">
      <c r="A2613" t="s">
        <v>4205</v>
      </c>
      <c r="B2613" t="s">
        <v>5</v>
      </c>
      <c r="C2613" t="s">
        <v>1734</v>
      </c>
      <c r="D2613" t="s">
        <v>6876</v>
      </c>
      <c r="E2613" t="s">
        <v>1711</v>
      </c>
    </row>
    <row r="2614" spans="1:5">
      <c r="A2614" t="s">
        <v>4206</v>
      </c>
      <c r="B2614" t="s">
        <v>5</v>
      </c>
      <c r="C2614" t="s">
        <v>1734</v>
      </c>
      <c r="D2614" t="s">
        <v>6876</v>
      </c>
      <c r="E2614" t="s">
        <v>1712</v>
      </c>
    </row>
    <row r="2615" spans="1:5">
      <c r="A2615" t="s">
        <v>4207</v>
      </c>
      <c r="B2615" t="s">
        <v>5</v>
      </c>
      <c r="C2615" t="s">
        <v>1734</v>
      </c>
      <c r="D2615" t="s">
        <v>6876</v>
      </c>
      <c r="E2615" t="s">
        <v>1713</v>
      </c>
    </row>
    <row r="2616" spans="1:5">
      <c r="A2616" t="s">
        <v>4208</v>
      </c>
      <c r="B2616" t="s">
        <v>5</v>
      </c>
      <c r="C2616" t="s">
        <v>1734</v>
      </c>
      <c r="D2616" t="s">
        <v>6876</v>
      </c>
      <c r="E2616" t="s">
        <v>1714</v>
      </c>
    </row>
    <row r="2617" spans="1:5">
      <c r="A2617" t="s">
        <v>4209</v>
      </c>
      <c r="B2617" t="s">
        <v>5</v>
      </c>
      <c r="C2617" t="s">
        <v>1734</v>
      </c>
      <c r="D2617" t="s">
        <v>6876</v>
      </c>
      <c r="E2617" t="s">
        <v>1715</v>
      </c>
    </row>
    <row r="2618" spans="1:5">
      <c r="A2618" t="s">
        <v>4210</v>
      </c>
      <c r="B2618" t="s">
        <v>5</v>
      </c>
      <c r="C2618" t="s">
        <v>1734</v>
      </c>
      <c r="D2618" t="s">
        <v>6877</v>
      </c>
      <c r="E2618" t="s">
        <v>1702</v>
      </c>
    </row>
    <row r="2619" spans="1:5">
      <c r="A2619" t="s">
        <v>4211</v>
      </c>
      <c r="B2619" t="s">
        <v>5</v>
      </c>
      <c r="C2619" t="s">
        <v>1734</v>
      </c>
      <c r="D2619" t="s">
        <v>6877</v>
      </c>
      <c r="E2619" t="s">
        <v>1705</v>
      </c>
    </row>
    <row r="2620" spans="1:5">
      <c r="A2620" t="s">
        <v>4212</v>
      </c>
      <c r="B2620" t="s">
        <v>5</v>
      </c>
      <c r="C2620" t="s">
        <v>1734</v>
      </c>
      <c r="D2620" t="s">
        <v>6877</v>
      </c>
      <c r="E2620" t="s">
        <v>1706</v>
      </c>
    </row>
    <row r="2621" spans="1:5">
      <c r="A2621" t="s">
        <v>4213</v>
      </c>
      <c r="B2621" t="s">
        <v>5</v>
      </c>
      <c r="C2621" t="s">
        <v>1734</v>
      </c>
      <c r="D2621" t="s">
        <v>6877</v>
      </c>
      <c r="E2621" t="s">
        <v>1707</v>
      </c>
    </row>
    <row r="2622" spans="1:5">
      <c r="A2622" t="s">
        <v>4214</v>
      </c>
      <c r="B2622" t="s">
        <v>5</v>
      </c>
      <c r="C2622" t="s">
        <v>1734</v>
      </c>
      <c r="D2622" t="s">
        <v>6877</v>
      </c>
      <c r="E2622" t="s">
        <v>1708</v>
      </c>
    </row>
    <row r="2623" spans="1:5">
      <c r="A2623" t="s">
        <v>4215</v>
      </c>
      <c r="B2623" t="s">
        <v>5</v>
      </c>
      <c r="C2623" t="s">
        <v>1734</v>
      </c>
      <c r="D2623" t="s">
        <v>6877</v>
      </c>
      <c r="E2623" t="s">
        <v>1709</v>
      </c>
    </row>
    <row r="2624" spans="1:5">
      <c r="A2624" t="s">
        <v>4216</v>
      </c>
      <c r="B2624" t="s">
        <v>5</v>
      </c>
      <c r="C2624" t="s">
        <v>1734</v>
      </c>
      <c r="D2624" t="s">
        <v>6877</v>
      </c>
      <c r="E2624" t="s">
        <v>1710</v>
      </c>
    </row>
    <row r="2625" spans="1:5">
      <c r="A2625" t="s">
        <v>4217</v>
      </c>
      <c r="B2625" t="s">
        <v>5</v>
      </c>
      <c r="C2625" t="s">
        <v>1734</v>
      </c>
      <c r="D2625" t="s">
        <v>6877</v>
      </c>
      <c r="E2625" t="s">
        <v>1711</v>
      </c>
    </row>
    <row r="2626" spans="1:5">
      <c r="A2626" t="s">
        <v>4218</v>
      </c>
      <c r="B2626" t="s">
        <v>5</v>
      </c>
      <c r="C2626" t="s">
        <v>1734</v>
      </c>
      <c r="D2626" t="s">
        <v>6877</v>
      </c>
      <c r="E2626" t="s">
        <v>1712</v>
      </c>
    </row>
    <row r="2627" spans="1:5">
      <c r="A2627" t="s">
        <v>4219</v>
      </c>
      <c r="B2627" t="s">
        <v>5</v>
      </c>
      <c r="C2627" t="s">
        <v>1734</v>
      </c>
      <c r="D2627" t="s">
        <v>6877</v>
      </c>
      <c r="E2627" t="s">
        <v>1713</v>
      </c>
    </row>
    <row r="2628" spans="1:5">
      <c r="A2628" t="s">
        <v>4220</v>
      </c>
      <c r="B2628" t="s">
        <v>5</v>
      </c>
      <c r="C2628" t="s">
        <v>1734</v>
      </c>
      <c r="D2628" t="s">
        <v>6877</v>
      </c>
      <c r="E2628" t="s">
        <v>1714</v>
      </c>
    </row>
    <row r="2629" spans="1:5">
      <c r="A2629" t="s">
        <v>4221</v>
      </c>
      <c r="B2629" t="s">
        <v>5</v>
      </c>
      <c r="C2629" t="s">
        <v>1734</v>
      </c>
      <c r="D2629" t="s">
        <v>6877</v>
      </c>
      <c r="E2629" t="s">
        <v>1715</v>
      </c>
    </row>
    <row r="2630" spans="1:5">
      <c r="A2630" t="s">
        <v>4222</v>
      </c>
      <c r="B2630" t="s">
        <v>5</v>
      </c>
      <c r="C2630" t="s">
        <v>1734</v>
      </c>
      <c r="D2630" t="s">
        <v>6878</v>
      </c>
      <c r="E2630" t="s">
        <v>1702</v>
      </c>
    </row>
    <row r="2631" spans="1:5">
      <c r="A2631" t="s">
        <v>4223</v>
      </c>
      <c r="B2631" t="s">
        <v>5</v>
      </c>
      <c r="C2631" t="s">
        <v>1734</v>
      </c>
      <c r="D2631" t="s">
        <v>6878</v>
      </c>
      <c r="E2631" t="s">
        <v>1705</v>
      </c>
    </row>
    <row r="2632" spans="1:5">
      <c r="A2632" t="s">
        <v>4224</v>
      </c>
      <c r="B2632" t="s">
        <v>5</v>
      </c>
      <c r="C2632" t="s">
        <v>1734</v>
      </c>
      <c r="D2632" t="s">
        <v>6878</v>
      </c>
      <c r="E2632" t="s">
        <v>1706</v>
      </c>
    </row>
    <row r="2633" spans="1:5">
      <c r="A2633" t="s">
        <v>4225</v>
      </c>
      <c r="B2633" t="s">
        <v>5</v>
      </c>
      <c r="C2633" t="s">
        <v>1734</v>
      </c>
      <c r="D2633" t="s">
        <v>6878</v>
      </c>
      <c r="E2633" t="s">
        <v>1707</v>
      </c>
    </row>
    <row r="2634" spans="1:5">
      <c r="A2634" t="s">
        <v>4226</v>
      </c>
      <c r="B2634" t="s">
        <v>5</v>
      </c>
      <c r="C2634" t="s">
        <v>1734</v>
      </c>
      <c r="D2634" t="s">
        <v>6878</v>
      </c>
      <c r="E2634" t="s">
        <v>1708</v>
      </c>
    </row>
    <row r="2635" spans="1:5">
      <c r="A2635" t="s">
        <v>4227</v>
      </c>
      <c r="B2635" t="s">
        <v>5</v>
      </c>
      <c r="C2635" t="s">
        <v>1734</v>
      </c>
      <c r="D2635" t="s">
        <v>6878</v>
      </c>
      <c r="E2635" t="s">
        <v>1709</v>
      </c>
    </row>
    <row r="2636" spans="1:5">
      <c r="A2636" t="s">
        <v>4228</v>
      </c>
      <c r="B2636" t="s">
        <v>5</v>
      </c>
      <c r="C2636" t="s">
        <v>1734</v>
      </c>
      <c r="D2636" t="s">
        <v>6878</v>
      </c>
      <c r="E2636" t="s">
        <v>1710</v>
      </c>
    </row>
    <row r="2637" spans="1:5">
      <c r="A2637" t="s">
        <v>4229</v>
      </c>
      <c r="B2637" t="s">
        <v>5</v>
      </c>
      <c r="C2637" t="s">
        <v>1734</v>
      </c>
      <c r="D2637" t="s">
        <v>6878</v>
      </c>
      <c r="E2637" t="s">
        <v>1711</v>
      </c>
    </row>
    <row r="2638" spans="1:5">
      <c r="A2638" t="s">
        <v>4230</v>
      </c>
      <c r="B2638" t="s">
        <v>5</v>
      </c>
      <c r="C2638" t="s">
        <v>1734</v>
      </c>
      <c r="D2638" t="s">
        <v>6878</v>
      </c>
      <c r="E2638" t="s">
        <v>1712</v>
      </c>
    </row>
    <row r="2639" spans="1:5">
      <c r="A2639" t="s">
        <v>4231</v>
      </c>
      <c r="B2639" t="s">
        <v>5</v>
      </c>
      <c r="C2639" t="s">
        <v>1734</v>
      </c>
      <c r="D2639" t="s">
        <v>6878</v>
      </c>
      <c r="E2639" t="s">
        <v>1713</v>
      </c>
    </row>
    <row r="2640" spans="1:5">
      <c r="A2640" t="s">
        <v>4232</v>
      </c>
      <c r="B2640" t="s">
        <v>5</v>
      </c>
      <c r="C2640" t="s">
        <v>1734</v>
      </c>
      <c r="D2640" t="s">
        <v>6878</v>
      </c>
      <c r="E2640" t="s">
        <v>1714</v>
      </c>
    </row>
    <row r="2641" spans="1:5">
      <c r="A2641" t="s">
        <v>4233</v>
      </c>
      <c r="B2641" t="s">
        <v>5</v>
      </c>
      <c r="C2641" t="s">
        <v>1734</v>
      </c>
      <c r="D2641" t="s">
        <v>6878</v>
      </c>
      <c r="E2641" t="s">
        <v>1715</v>
      </c>
    </row>
    <row r="2642" spans="1:5">
      <c r="A2642" t="s">
        <v>4234</v>
      </c>
      <c r="B2642" t="s">
        <v>5</v>
      </c>
      <c r="C2642" t="s">
        <v>1734</v>
      </c>
      <c r="D2642" t="s">
        <v>6879</v>
      </c>
      <c r="E2642" t="s">
        <v>1702</v>
      </c>
    </row>
    <row r="2643" spans="1:5">
      <c r="A2643" t="s">
        <v>4235</v>
      </c>
      <c r="B2643" t="s">
        <v>5</v>
      </c>
      <c r="C2643" t="s">
        <v>1734</v>
      </c>
      <c r="D2643" t="s">
        <v>6879</v>
      </c>
      <c r="E2643" t="s">
        <v>1705</v>
      </c>
    </row>
    <row r="2644" spans="1:5">
      <c r="A2644" t="s">
        <v>4236</v>
      </c>
      <c r="B2644" t="s">
        <v>5</v>
      </c>
      <c r="C2644" t="s">
        <v>1734</v>
      </c>
      <c r="D2644" t="s">
        <v>6879</v>
      </c>
      <c r="E2644" t="s">
        <v>1706</v>
      </c>
    </row>
    <row r="2645" spans="1:5">
      <c r="A2645" t="s">
        <v>4237</v>
      </c>
      <c r="B2645" t="s">
        <v>5</v>
      </c>
      <c r="C2645" t="s">
        <v>1734</v>
      </c>
      <c r="D2645" t="s">
        <v>6879</v>
      </c>
      <c r="E2645" t="s">
        <v>1707</v>
      </c>
    </row>
    <row r="2646" spans="1:5">
      <c r="A2646" t="s">
        <v>4238</v>
      </c>
      <c r="B2646" t="s">
        <v>5</v>
      </c>
      <c r="C2646" t="s">
        <v>1734</v>
      </c>
      <c r="D2646" t="s">
        <v>6879</v>
      </c>
      <c r="E2646" t="s">
        <v>1708</v>
      </c>
    </row>
    <row r="2647" spans="1:5">
      <c r="A2647" t="s">
        <v>4239</v>
      </c>
      <c r="B2647" t="s">
        <v>5</v>
      </c>
      <c r="C2647" t="s">
        <v>1734</v>
      </c>
      <c r="D2647" t="s">
        <v>6879</v>
      </c>
      <c r="E2647" t="s">
        <v>1709</v>
      </c>
    </row>
    <row r="2648" spans="1:5">
      <c r="A2648" t="s">
        <v>4240</v>
      </c>
      <c r="B2648" t="s">
        <v>5</v>
      </c>
      <c r="C2648" t="s">
        <v>1734</v>
      </c>
      <c r="D2648" t="s">
        <v>6879</v>
      </c>
      <c r="E2648" t="s">
        <v>1710</v>
      </c>
    </row>
    <row r="2649" spans="1:5">
      <c r="A2649" t="s">
        <v>4241</v>
      </c>
      <c r="B2649" t="s">
        <v>5</v>
      </c>
      <c r="C2649" t="s">
        <v>1734</v>
      </c>
      <c r="D2649" t="s">
        <v>6879</v>
      </c>
      <c r="E2649" t="s">
        <v>1711</v>
      </c>
    </row>
    <row r="2650" spans="1:5">
      <c r="A2650" t="s">
        <v>4242</v>
      </c>
      <c r="B2650" t="s">
        <v>5</v>
      </c>
      <c r="C2650" t="s">
        <v>1734</v>
      </c>
      <c r="D2650" t="s">
        <v>6879</v>
      </c>
      <c r="E2650" t="s">
        <v>1712</v>
      </c>
    </row>
    <row r="2651" spans="1:5">
      <c r="A2651" t="s">
        <v>4243</v>
      </c>
      <c r="B2651" t="s">
        <v>5</v>
      </c>
      <c r="C2651" t="s">
        <v>1734</v>
      </c>
      <c r="D2651" t="s">
        <v>6879</v>
      </c>
      <c r="E2651" t="s">
        <v>1713</v>
      </c>
    </row>
    <row r="2652" spans="1:5">
      <c r="A2652" t="s">
        <v>4244</v>
      </c>
      <c r="B2652" t="s">
        <v>5</v>
      </c>
      <c r="C2652" t="s">
        <v>1734</v>
      </c>
      <c r="D2652" t="s">
        <v>6879</v>
      </c>
      <c r="E2652" t="s">
        <v>1714</v>
      </c>
    </row>
    <row r="2653" spans="1:5">
      <c r="A2653" t="s">
        <v>4245</v>
      </c>
      <c r="B2653" t="s">
        <v>5</v>
      </c>
      <c r="C2653" t="s">
        <v>1734</v>
      </c>
      <c r="D2653" t="s">
        <v>6879</v>
      </c>
      <c r="E2653" t="s">
        <v>1715</v>
      </c>
    </row>
    <row r="2654" spans="1:5">
      <c r="A2654" t="s">
        <v>4246</v>
      </c>
      <c r="B2654" t="s">
        <v>5</v>
      </c>
      <c r="C2654" t="s">
        <v>1734</v>
      </c>
      <c r="D2654" t="s">
        <v>6880</v>
      </c>
      <c r="E2654" t="s">
        <v>1702</v>
      </c>
    </row>
    <row r="2655" spans="1:5">
      <c r="A2655" t="s">
        <v>4247</v>
      </c>
      <c r="B2655" t="s">
        <v>5</v>
      </c>
      <c r="C2655" t="s">
        <v>1734</v>
      </c>
      <c r="D2655" t="s">
        <v>6880</v>
      </c>
      <c r="E2655" t="s">
        <v>1705</v>
      </c>
    </row>
    <row r="2656" spans="1:5">
      <c r="A2656" t="s">
        <v>4248</v>
      </c>
      <c r="B2656" t="s">
        <v>5</v>
      </c>
      <c r="C2656" t="s">
        <v>1734</v>
      </c>
      <c r="D2656" t="s">
        <v>6880</v>
      </c>
      <c r="E2656" t="s">
        <v>1706</v>
      </c>
    </row>
    <row r="2657" spans="1:5">
      <c r="A2657" t="s">
        <v>4249</v>
      </c>
      <c r="B2657" t="s">
        <v>5</v>
      </c>
      <c r="C2657" t="s">
        <v>1734</v>
      </c>
      <c r="D2657" t="s">
        <v>6880</v>
      </c>
      <c r="E2657" t="s">
        <v>1707</v>
      </c>
    </row>
    <row r="2658" spans="1:5">
      <c r="A2658" t="s">
        <v>4250</v>
      </c>
      <c r="B2658" t="s">
        <v>5</v>
      </c>
      <c r="C2658" t="s">
        <v>1734</v>
      </c>
      <c r="D2658" t="s">
        <v>6880</v>
      </c>
      <c r="E2658" t="s">
        <v>1708</v>
      </c>
    </row>
    <row r="2659" spans="1:5">
      <c r="A2659" t="s">
        <v>4251</v>
      </c>
      <c r="B2659" t="s">
        <v>5</v>
      </c>
      <c r="C2659" t="s">
        <v>1734</v>
      </c>
      <c r="D2659" t="s">
        <v>6880</v>
      </c>
      <c r="E2659" t="s">
        <v>1709</v>
      </c>
    </row>
    <row r="2660" spans="1:5">
      <c r="A2660" t="s">
        <v>4252</v>
      </c>
      <c r="B2660" t="s">
        <v>5</v>
      </c>
      <c r="C2660" t="s">
        <v>1734</v>
      </c>
      <c r="D2660" t="s">
        <v>6880</v>
      </c>
      <c r="E2660" t="s">
        <v>1710</v>
      </c>
    </row>
    <row r="2661" spans="1:5">
      <c r="A2661" t="s">
        <v>4253</v>
      </c>
      <c r="B2661" t="s">
        <v>5</v>
      </c>
      <c r="C2661" t="s">
        <v>1734</v>
      </c>
      <c r="D2661" t="s">
        <v>6880</v>
      </c>
      <c r="E2661" t="s">
        <v>1711</v>
      </c>
    </row>
    <row r="2662" spans="1:5">
      <c r="A2662" t="s">
        <v>4254</v>
      </c>
      <c r="B2662" t="s">
        <v>5</v>
      </c>
      <c r="C2662" t="s">
        <v>1734</v>
      </c>
      <c r="D2662" t="s">
        <v>6880</v>
      </c>
      <c r="E2662" t="s">
        <v>1712</v>
      </c>
    </row>
    <row r="2663" spans="1:5">
      <c r="A2663" t="s">
        <v>4255</v>
      </c>
      <c r="B2663" t="s">
        <v>5</v>
      </c>
      <c r="C2663" t="s">
        <v>1734</v>
      </c>
      <c r="D2663" t="s">
        <v>6880</v>
      </c>
      <c r="E2663" t="s">
        <v>1713</v>
      </c>
    </row>
    <row r="2664" spans="1:5">
      <c r="A2664" t="s">
        <v>4256</v>
      </c>
      <c r="B2664" t="s">
        <v>5</v>
      </c>
      <c r="C2664" t="s">
        <v>1734</v>
      </c>
      <c r="D2664" t="s">
        <v>6880</v>
      </c>
      <c r="E2664" t="s">
        <v>1714</v>
      </c>
    </row>
    <row r="2665" spans="1:5">
      <c r="A2665" t="s">
        <v>4257</v>
      </c>
      <c r="B2665" t="s">
        <v>5</v>
      </c>
      <c r="C2665" t="s">
        <v>1734</v>
      </c>
      <c r="D2665" t="s">
        <v>6880</v>
      </c>
      <c r="E2665" t="s">
        <v>1715</v>
      </c>
    </row>
    <row r="2666" spans="1:5">
      <c r="A2666" t="s">
        <v>4258</v>
      </c>
      <c r="B2666" t="s">
        <v>5</v>
      </c>
      <c r="C2666" t="s">
        <v>1734</v>
      </c>
      <c r="D2666" t="s">
        <v>6881</v>
      </c>
      <c r="E2666" t="s">
        <v>1702</v>
      </c>
    </row>
    <row r="2667" spans="1:5">
      <c r="A2667" t="s">
        <v>4259</v>
      </c>
      <c r="B2667" t="s">
        <v>5</v>
      </c>
      <c r="C2667" t="s">
        <v>1734</v>
      </c>
      <c r="D2667" t="s">
        <v>6881</v>
      </c>
      <c r="E2667" t="s">
        <v>1705</v>
      </c>
    </row>
    <row r="2668" spans="1:5">
      <c r="A2668" t="s">
        <v>4260</v>
      </c>
      <c r="B2668" t="s">
        <v>5</v>
      </c>
      <c r="C2668" t="s">
        <v>1734</v>
      </c>
      <c r="D2668" t="s">
        <v>6881</v>
      </c>
      <c r="E2668" t="s">
        <v>1706</v>
      </c>
    </row>
    <row r="2669" spans="1:5">
      <c r="A2669" t="s">
        <v>4261</v>
      </c>
      <c r="B2669" t="s">
        <v>5</v>
      </c>
      <c r="C2669" t="s">
        <v>1734</v>
      </c>
      <c r="D2669" t="s">
        <v>6881</v>
      </c>
      <c r="E2669" t="s">
        <v>1707</v>
      </c>
    </row>
    <row r="2670" spans="1:5">
      <c r="A2670" t="s">
        <v>4262</v>
      </c>
      <c r="B2670" t="s">
        <v>5</v>
      </c>
      <c r="C2670" t="s">
        <v>1734</v>
      </c>
      <c r="D2670" t="s">
        <v>6881</v>
      </c>
      <c r="E2670" t="s">
        <v>1708</v>
      </c>
    </row>
    <row r="2671" spans="1:5">
      <c r="A2671" t="s">
        <v>4263</v>
      </c>
      <c r="B2671" t="s">
        <v>5</v>
      </c>
      <c r="C2671" t="s">
        <v>1734</v>
      </c>
      <c r="D2671" t="s">
        <v>6881</v>
      </c>
      <c r="E2671" t="s">
        <v>1709</v>
      </c>
    </row>
    <row r="2672" spans="1:5">
      <c r="A2672" t="s">
        <v>4264</v>
      </c>
      <c r="B2672" t="s">
        <v>5</v>
      </c>
      <c r="C2672" t="s">
        <v>1734</v>
      </c>
      <c r="D2672" t="s">
        <v>6881</v>
      </c>
      <c r="E2672" t="s">
        <v>1710</v>
      </c>
    </row>
    <row r="2673" spans="1:5">
      <c r="A2673" t="s">
        <v>4265</v>
      </c>
      <c r="B2673" t="s">
        <v>5</v>
      </c>
      <c r="C2673" t="s">
        <v>1734</v>
      </c>
      <c r="D2673" t="s">
        <v>6881</v>
      </c>
      <c r="E2673" t="s">
        <v>1711</v>
      </c>
    </row>
    <row r="2674" spans="1:5">
      <c r="A2674" t="s">
        <v>4266</v>
      </c>
      <c r="B2674" t="s">
        <v>5</v>
      </c>
      <c r="C2674" t="s">
        <v>1734</v>
      </c>
      <c r="D2674" t="s">
        <v>6881</v>
      </c>
      <c r="E2674" t="s">
        <v>1712</v>
      </c>
    </row>
    <row r="2675" spans="1:5">
      <c r="A2675" t="s">
        <v>4267</v>
      </c>
      <c r="B2675" t="s">
        <v>5</v>
      </c>
      <c r="C2675" t="s">
        <v>1734</v>
      </c>
      <c r="D2675" t="s">
        <v>6881</v>
      </c>
      <c r="E2675" t="s">
        <v>1713</v>
      </c>
    </row>
    <row r="2676" spans="1:5">
      <c r="A2676" t="s">
        <v>4268</v>
      </c>
      <c r="B2676" t="s">
        <v>5</v>
      </c>
      <c r="C2676" t="s">
        <v>1734</v>
      </c>
      <c r="D2676" t="s">
        <v>6881</v>
      </c>
      <c r="E2676" t="s">
        <v>1714</v>
      </c>
    </row>
    <row r="2677" spans="1:5">
      <c r="A2677" t="s">
        <v>4269</v>
      </c>
      <c r="B2677" t="s">
        <v>5</v>
      </c>
      <c r="C2677" t="s">
        <v>1734</v>
      </c>
      <c r="D2677" t="s">
        <v>6881</v>
      </c>
      <c r="E2677" t="s">
        <v>1715</v>
      </c>
    </row>
    <row r="2678" spans="1:5">
      <c r="A2678" t="s">
        <v>4270</v>
      </c>
      <c r="B2678" t="s">
        <v>5</v>
      </c>
      <c r="C2678" t="s">
        <v>1734</v>
      </c>
      <c r="D2678" t="s">
        <v>6882</v>
      </c>
      <c r="E2678" t="s">
        <v>1702</v>
      </c>
    </row>
    <row r="2679" spans="1:5">
      <c r="A2679" t="s">
        <v>4271</v>
      </c>
      <c r="B2679" t="s">
        <v>5</v>
      </c>
      <c r="C2679" t="s">
        <v>1734</v>
      </c>
      <c r="D2679" t="s">
        <v>6882</v>
      </c>
      <c r="E2679" t="s">
        <v>1705</v>
      </c>
    </row>
    <row r="2680" spans="1:5">
      <c r="A2680" t="s">
        <v>4272</v>
      </c>
      <c r="B2680" t="s">
        <v>5</v>
      </c>
      <c r="C2680" t="s">
        <v>1734</v>
      </c>
      <c r="D2680" t="s">
        <v>6882</v>
      </c>
      <c r="E2680" t="s">
        <v>1706</v>
      </c>
    </row>
    <row r="2681" spans="1:5">
      <c r="A2681" t="s">
        <v>4273</v>
      </c>
      <c r="B2681" t="s">
        <v>5</v>
      </c>
      <c r="C2681" t="s">
        <v>1734</v>
      </c>
      <c r="D2681" t="s">
        <v>6882</v>
      </c>
      <c r="E2681" t="s">
        <v>1707</v>
      </c>
    </row>
    <row r="2682" spans="1:5">
      <c r="A2682" t="s">
        <v>4274</v>
      </c>
      <c r="B2682" t="s">
        <v>5</v>
      </c>
      <c r="C2682" t="s">
        <v>1734</v>
      </c>
      <c r="D2682" t="s">
        <v>6882</v>
      </c>
      <c r="E2682" t="s">
        <v>1708</v>
      </c>
    </row>
    <row r="2683" spans="1:5">
      <c r="A2683" t="s">
        <v>4275</v>
      </c>
      <c r="B2683" t="s">
        <v>5</v>
      </c>
      <c r="C2683" t="s">
        <v>1734</v>
      </c>
      <c r="D2683" t="s">
        <v>6882</v>
      </c>
      <c r="E2683" t="s">
        <v>1709</v>
      </c>
    </row>
    <row r="2684" spans="1:5">
      <c r="A2684" t="s">
        <v>4276</v>
      </c>
      <c r="B2684" t="s">
        <v>5</v>
      </c>
      <c r="C2684" t="s">
        <v>1734</v>
      </c>
      <c r="D2684" t="s">
        <v>6882</v>
      </c>
      <c r="E2684" t="s">
        <v>1710</v>
      </c>
    </row>
    <row r="2685" spans="1:5">
      <c r="A2685" t="s">
        <v>4277</v>
      </c>
      <c r="B2685" t="s">
        <v>5</v>
      </c>
      <c r="C2685" t="s">
        <v>1734</v>
      </c>
      <c r="D2685" t="s">
        <v>6882</v>
      </c>
      <c r="E2685" t="s">
        <v>1711</v>
      </c>
    </row>
    <row r="2686" spans="1:5">
      <c r="A2686" t="s">
        <v>4278</v>
      </c>
      <c r="B2686" t="s">
        <v>5</v>
      </c>
      <c r="C2686" t="s">
        <v>1734</v>
      </c>
      <c r="D2686" t="s">
        <v>6882</v>
      </c>
      <c r="E2686" t="s">
        <v>1712</v>
      </c>
    </row>
    <row r="2687" spans="1:5">
      <c r="A2687" t="s">
        <v>4279</v>
      </c>
      <c r="B2687" t="s">
        <v>5</v>
      </c>
      <c r="C2687" t="s">
        <v>1734</v>
      </c>
      <c r="D2687" t="s">
        <v>6882</v>
      </c>
      <c r="E2687" t="s">
        <v>1713</v>
      </c>
    </row>
    <row r="2688" spans="1:5">
      <c r="A2688" t="s">
        <v>4280</v>
      </c>
      <c r="B2688" t="s">
        <v>5</v>
      </c>
      <c r="C2688" t="s">
        <v>1734</v>
      </c>
      <c r="D2688" t="s">
        <v>6882</v>
      </c>
      <c r="E2688" t="s">
        <v>1714</v>
      </c>
    </row>
    <row r="2689" spans="1:5">
      <c r="A2689" t="s">
        <v>4281</v>
      </c>
      <c r="B2689" t="s">
        <v>5</v>
      </c>
      <c r="C2689" t="s">
        <v>1734</v>
      </c>
      <c r="D2689" t="s">
        <v>6882</v>
      </c>
      <c r="E2689" t="s">
        <v>1715</v>
      </c>
    </row>
    <row r="2690" spans="1:5">
      <c r="A2690" t="s">
        <v>4282</v>
      </c>
      <c r="B2690" t="s">
        <v>5</v>
      </c>
      <c r="C2690" t="s">
        <v>1734</v>
      </c>
      <c r="D2690" t="s">
        <v>6883</v>
      </c>
      <c r="E2690" t="s">
        <v>1702</v>
      </c>
    </row>
    <row r="2691" spans="1:5">
      <c r="A2691" t="s">
        <v>4283</v>
      </c>
      <c r="B2691" t="s">
        <v>5</v>
      </c>
      <c r="C2691" t="s">
        <v>1734</v>
      </c>
      <c r="D2691" t="s">
        <v>6883</v>
      </c>
      <c r="E2691" t="s">
        <v>1705</v>
      </c>
    </row>
    <row r="2692" spans="1:5">
      <c r="A2692" t="s">
        <v>4284</v>
      </c>
      <c r="B2692" t="s">
        <v>5</v>
      </c>
      <c r="C2692" t="s">
        <v>1734</v>
      </c>
      <c r="D2692" t="s">
        <v>6883</v>
      </c>
      <c r="E2692" t="s">
        <v>1706</v>
      </c>
    </row>
    <row r="2693" spans="1:5">
      <c r="A2693" t="s">
        <v>4285</v>
      </c>
      <c r="B2693" t="s">
        <v>5</v>
      </c>
      <c r="C2693" t="s">
        <v>1734</v>
      </c>
      <c r="D2693" t="s">
        <v>6883</v>
      </c>
      <c r="E2693" t="s">
        <v>1707</v>
      </c>
    </row>
    <row r="2694" spans="1:5">
      <c r="A2694" t="s">
        <v>4286</v>
      </c>
      <c r="B2694" t="s">
        <v>5</v>
      </c>
      <c r="C2694" t="s">
        <v>1734</v>
      </c>
      <c r="D2694" t="s">
        <v>6883</v>
      </c>
      <c r="E2694" t="s">
        <v>1708</v>
      </c>
    </row>
    <row r="2695" spans="1:5">
      <c r="A2695" t="s">
        <v>4287</v>
      </c>
      <c r="B2695" t="s">
        <v>5</v>
      </c>
      <c r="C2695" t="s">
        <v>1734</v>
      </c>
      <c r="D2695" t="s">
        <v>6883</v>
      </c>
      <c r="E2695" t="s">
        <v>1709</v>
      </c>
    </row>
    <row r="2696" spans="1:5">
      <c r="A2696" t="s">
        <v>4288</v>
      </c>
      <c r="B2696" t="s">
        <v>5</v>
      </c>
      <c r="C2696" t="s">
        <v>1734</v>
      </c>
      <c r="D2696" t="s">
        <v>6883</v>
      </c>
      <c r="E2696" t="s">
        <v>1710</v>
      </c>
    </row>
    <row r="2697" spans="1:5">
      <c r="A2697" t="s">
        <v>4289</v>
      </c>
      <c r="B2697" t="s">
        <v>5</v>
      </c>
      <c r="C2697" t="s">
        <v>1734</v>
      </c>
      <c r="D2697" t="s">
        <v>6883</v>
      </c>
      <c r="E2697" t="s">
        <v>1711</v>
      </c>
    </row>
    <row r="2698" spans="1:5">
      <c r="A2698" t="s">
        <v>4290</v>
      </c>
      <c r="B2698" t="s">
        <v>5</v>
      </c>
      <c r="C2698" t="s">
        <v>1734</v>
      </c>
      <c r="D2698" t="s">
        <v>6883</v>
      </c>
      <c r="E2698" t="s">
        <v>1712</v>
      </c>
    </row>
    <row r="2699" spans="1:5">
      <c r="A2699" t="s">
        <v>4291</v>
      </c>
      <c r="B2699" t="s">
        <v>5</v>
      </c>
      <c r="C2699" t="s">
        <v>1734</v>
      </c>
      <c r="D2699" t="s">
        <v>6883</v>
      </c>
      <c r="E2699" t="s">
        <v>1713</v>
      </c>
    </row>
    <row r="2700" spans="1:5">
      <c r="A2700" t="s">
        <v>4292</v>
      </c>
      <c r="B2700" t="s">
        <v>5</v>
      </c>
      <c r="C2700" t="s">
        <v>1734</v>
      </c>
      <c r="D2700" t="s">
        <v>6883</v>
      </c>
      <c r="E2700" t="s">
        <v>1714</v>
      </c>
    </row>
    <row r="2701" spans="1:5">
      <c r="A2701" t="s">
        <v>4293</v>
      </c>
      <c r="B2701" t="s">
        <v>5</v>
      </c>
      <c r="C2701" t="s">
        <v>1734</v>
      </c>
      <c r="D2701" t="s">
        <v>6883</v>
      </c>
      <c r="E2701" t="s">
        <v>1715</v>
      </c>
    </row>
    <row r="2702" spans="1:5">
      <c r="A2702" t="s">
        <v>4294</v>
      </c>
      <c r="B2702" t="s">
        <v>5</v>
      </c>
      <c r="C2702" t="s">
        <v>1734</v>
      </c>
      <c r="D2702" t="s">
        <v>6884</v>
      </c>
      <c r="E2702" t="s">
        <v>1702</v>
      </c>
    </row>
    <row r="2703" spans="1:5">
      <c r="A2703" t="s">
        <v>4295</v>
      </c>
      <c r="B2703" t="s">
        <v>5</v>
      </c>
      <c r="C2703" t="s">
        <v>1734</v>
      </c>
      <c r="D2703" t="s">
        <v>6884</v>
      </c>
      <c r="E2703" t="s">
        <v>1705</v>
      </c>
    </row>
    <row r="2704" spans="1:5">
      <c r="A2704" t="s">
        <v>4296</v>
      </c>
      <c r="B2704" t="s">
        <v>5</v>
      </c>
      <c r="C2704" t="s">
        <v>1734</v>
      </c>
      <c r="D2704" t="s">
        <v>6884</v>
      </c>
      <c r="E2704" t="s">
        <v>1706</v>
      </c>
    </row>
    <row r="2705" spans="1:5">
      <c r="A2705" t="s">
        <v>4297</v>
      </c>
      <c r="B2705" t="s">
        <v>5</v>
      </c>
      <c r="C2705" t="s">
        <v>1734</v>
      </c>
      <c r="D2705" t="s">
        <v>6884</v>
      </c>
      <c r="E2705" t="s">
        <v>1707</v>
      </c>
    </row>
    <row r="2706" spans="1:5">
      <c r="A2706" t="s">
        <v>4298</v>
      </c>
      <c r="B2706" t="s">
        <v>5</v>
      </c>
      <c r="C2706" t="s">
        <v>1734</v>
      </c>
      <c r="D2706" t="s">
        <v>6884</v>
      </c>
      <c r="E2706" t="s">
        <v>1708</v>
      </c>
    </row>
    <row r="2707" spans="1:5">
      <c r="A2707" t="s">
        <v>4299</v>
      </c>
      <c r="B2707" t="s">
        <v>5</v>
      </c>
      <c r="C2707" t="s">
        <v>1734</v>
      </c>
      <c r="D2707" t="s">
        <v>6884</v>
      </c>
      <c r="E2707" t="s">
        <v>1709</v>
      </c>
    </row>
    <row r="2708" spans="1:5">
      <c r="A2708" t="s">
        <v>4300</v>
      </c>
      <c r="B2708" t="s">
        <v>5</v>
      </c>
      <c r="C2708" t="s">
        <v>1734</v>
      </c>
      <c r="D2708" t="s">
        <v>6884</v>
      </c>
      <c r="E2708" t="s">
        <v>1710</v>
      </c>
    </row>
    <row r="2709" spans="1:5">
      <c r="A2709" t="s">
        <v>4301</v>
      </c>
      <c r="B2709" t="s">
        <v>5</v>
      </c>
      <c r="C2709" t="s">
        <v>1734</v>
      </c>
      <c r="D2709" t="s">
        <v>6884</v>
      </c>
      <c r="E2709" t="s">
        <v>1711</v>
      </c>
    </row>
    <row r="2710" spans="1:5">
      <c r="A2710" t="s">
        <v>4302</v>
      </c>
      <c r="B2710" t="s">
        <v>5</v>
      </c>
      <c r="C2710" t="s">
        <v>1734</v>
      </c>
      <c r="D2710" t="s">
        <v>6884</v>
      </c>
      <c r="E2710" t="s">
        <v>1712</v>
      </c>
    </row>
    <row r="2711" spans="1:5">
      <c r="A2711" t="s">
        <v>4303</v>
      </c>
      <c r="B2711" t="s">
        <v>5</v>
      </c>
      <c r="C2711" t="s">
        <v>1734</v>
      </c>
      <c r="D2711" t="s">
        <v>6884</v>
      </c>
      <c r="E2711" t="s">
        <v>1713</v>
      </c>
    </row>
    <row r="2712" spans="1:5">
      <c r="A2712" t="s">
        <v>4304</v>
      </c>
      <c r="B2712" t="s">
        <v>5</v>
      </c>
      <c r="C2712" t="s">
        <v>1734</v>
      </c>
      <c r="D2712" t="s">
        <v>6884</v>
      </c>
      <c r="E2712" t="s">
        <v>1714</v>
      </c>
    </row>
    <row r="2713" spans="1:5">
      <c r="A2713" t="s">
        <v>4305</v>
      </c>
      <c r="B2713" t="s">
        <v>5</v>
      </c>
      <c r="C2713" t="s">
        <v>1734</v>
      </c>
      <c r="D2713" t="s">
        <v>6884</v>
      </c>
      <c r="E2713" t="s">
        <v>1715</v>
      </c>
    </row>
    <row r="2714" spans="1:5">
      <c r="A2714" t="s">
        <v>4306</v>
      </c>
      <c r="B2714" t="s">
        <v>5</v>
      </c>
      <c r="C2714" t="s">
        <v>1734</v>
      </c>
      <c r="D2714" t="s">
        <v>6885</v>
      </c>
      <c r="E2714" t="s">
        <v>1702</v>
      </c>
    </row>
    <row r="2715" spans="1:5">
      <c r="A2715" t="s">
        <v>4307</v>
      </c>
      <c r="B2715" t="s">
        <v>5</v>
      </c>
      <c r="C2715" t="s">
        <v>1734</v>
      </c>
      <c r="D2715" t="s">
        <v>6885</v>
      </c>
      <c r="E2715" t="s">
        <v>1705</v>
      </c>
    </row>
    <row r="2716" spans="1:5">
      <c r="A2716" t="s">
        <v>4308</v>
      </c>
      <c r="B2716" t="s">
        <v>5</v>
      </c>
      <c r="C2716" t="s">
        <v>1734</v>
      </c>
      <c r="D2716" t="s">
        <v>6885</v>
      </c>
      <c r="E2716" t="s">
        <v>1706</v>
      </c>
    </row>
    <row r="2717" spans="1:5">
      <c r="A2717" t="s">
        <v>4309</v>
      </c>
      <c r="B2717" t="s">
        <v>5</v>
      </c>
      <c r="C2717" t="s">
        <v>1734</v>
      </c>
      <c r="D2717" t="s">
        <v>6885</v>
      </c>
      <c r="E2717" t="s">
        <v>1707</v>
      </c>
    </row>
    <row r="2718" spans="1:5">
      <c r="A2718" t="s">
        <v>4310</v>
      </c>
      <c r="B2718" t="s">
        <v>5</v>
      </c>
      <c r="C2718" t="s">
        <v>1734</v>
      </c>
      <c r="D2718" t="s">
        <v>6885</v>
      </c>
      <c r="E2718" t="s">
        <v>1708</v>
      </c>
    </row>
    <row r="2719" spans="1:5">
      <c r="A2719" t="s">
        <v>4311</v>
      </c>
      <c r="B2719" t="s">
        <v>5</v>
      </c>
      <c r="C2719" t="s">
        <v>1734</v>
      </c>
      <c r="D2719" t="s">
        <v>6885</v>
      </c>
      <c r="E2719" t="s">
        <v>1709</v>
      </c>
    </row>
    <row r="2720" spans="1:5">
      <c r="A2720" t="s">
        <v>4312</v>
      </c>
      <c r="B2720" t="s">
        <v>5</v>
      </c>
      <c r="C2720" t="s">
        <v>1734</v>
      </c>
      <c r="D2720" t="s">
        <v>6885</v>
      </c>
      <c r="E2720" t="s">
        <v>1710</v>
      </c>
    </row>
    <row r="2721" spans="1:5">
      <c r="A2721" t="s">
        <v>4313</v>
      </c>
      <c r="B2721" t="s">
        <v>5</v>
      </c>
      <c r="C2721" t="s">
        <v>1734</v>
      </c>
      <c r="D2721" t="s">
        <v>6885</v>
      </c>
      <c r="E2721" t="s">
        <v>1711</v>
      </c>
    </row>
    <row r="2722" spans="1:5">
      <c r="A2722" t="s">
        <v>4314</v>
      </c>
      <c r="B2722" t="s">
        <v>5</v>
      </c>
      <c r="C2722" t="s">
        <v>1734</v>
      </c>
      <c r="D2722" t="s">
        <v>6885</v>
      </c>
      <c r="E2722" t="s">
        <v>1712</v>
      </c>
    </row>
    <row r="2723" spans="1:5">
      <c r="A2723" t="s">
        <v>4315</v>
      </c>
      <c r="B2723" t="s">
        <v>5</v>
      </c>
      <c r="C2723" t="s">
        <v>1734</v>
      </c>
      <c r="D2723" t="s">
        <v>6885</v>
      </c>
      <c r="E2723" t="s">
        <v>1713</v>
      </c>
    </row>
    <row r="2724" spans="1:5">
      <c r="A2724" t="s">
        <v>4316</v>
      </c>
      <c r="B2724" t="s">
        <v>5</v>
      </c>
      <c r="C2724" t="s">
        <v>1734</v>
      </c>
      <c r="D2724" t="s">
        <v>6885</v>
      </c>
      <c r="E2724" t="s">
        <v>1714</v>
      </c>
    </row>
    <row r="2725" spans="1:5">
      <c r="A2725" t="s">
        <v>4317</v>
      </c>
      <c r="B2725" t="s">
        <v>5</v>
      </c>
      <c r="C2725" t="s">
        <v>1734</v>
      </c>
      <c r="D2725" t="s">
        <v>6885</v>
      </c>
      <c r="E2725" t="s">
        <v>1715</v>
      </c>
    </row>
    <row r="2726" spans="1:5">
      <c r="A2726" t="s">
        <v>4318</v>
      </c>
      <c r="B2726" t="s">
        <v>5</v>
      </c>
      <c r="C2726" t="s">
        <v>1734</v>
      </c>
      <c r="D2726" t="s">
        <v>6886</v>
      </c>
      <c r="E2726" t="s">
        <v>1702</v>
      </c>
    </row>
    <row r="2727" spans="1:5">
      <c r="A2727" t="s">
        <v>4319</v>
      </c>
      <c r="B2727" t="s">
        <v>5</v>
      </c>
      <c r="C2727" t="s">
        <v>1734</v>
      </c>
      <c r="D2727" t="s">
        <v>6886</v>
      </c>
      <c r="E2727" t="s">
        <v>1705</v>
      </c>
    </row>
    <row r="2728" spans="1:5">
      <c r="A2728" t="s">
        <v>4320</v>
      </c>
      <c r="B2728" t="s">
        <v>5</v>
      </c>
      <c r="C2728" t="s">
        <v>1734</v>
      </c>
      <c r="D2728" t="s">
        <v>6886</v>
      </c>
      <c r="E2728" t="s">
        <v>1706</v>
      </c>
    </row>
    <row r="2729" spans="1:5">
      <c r="A2729" t="s">
        <v>4321</v>
      </c>
      <c r="B2729" t="s">
        <v>5</v>
      </c>
      <c r="C2729" t="s">
        <v>1734</v>
      </c>
      <c r="D2729" t="s">
        <v>6886</v>
      </c>
      <c r="E2729" t="s">
        <v>1707</v>
      </c>
    </row>
    <row r="2730" spans="1:5">
      <c r="A2730" t="s">
        <v>4322</v>
      </c>
      <c r="B2730" t="s">
        <v>5</v>
      </c>
      <c r="C2730" t="s">
        <v>1734</v>
      </c>
      <c r="D2730" t="s">
        <v>6886</v>
      </c>
      <c r="E2730" t="s">
        <v>1708</v>
      </c>
    </row>
    <row r="2731" spans="1:5">
      <c r="A2731" t="s">
        <v>4323</v>
      </c>
      <c r="B2731" t="s">
        <v>5</v>
      </c>
      <c r="C2731" t="s">
        <v>1734</v>
      </c>
      <c r="D2731" t="s">
        <v>6886</v>
      </c>
      <c r="E2731" t="s">
        <v>1709</v>
      </c>
    </row>
    <row r="2732" spans="1:5">
      <c r="A2732" t="s">
        <v>4324</v>
      </c>
      <c r="B2732" t="s">
        <v>5</v>
      </c>
      <c r="C2732" t="s">
        <v>1734</v>
      </c>
      <c r="D2732" t="s">
        <v>6886</v>
      </c>
      <c r="E2732" t="s">
        <v>1710</v>
      </c>
    </row>
    <row r="2733" spans="1:5">
      <c r="A2733" t="s">
        <v>4325</v>
      </c>
      <c r="B2733" t="s">
        <v>5</v>
      </c>
      <c r="C2733" t="s">
        <v>1734</v>
      </c>
      <c r="D2733" t="s">
        <v>6886</v>
      </c>
      <c r="E2733" t="s">
        <v>1711</v>
      </c>
    </row>
    <row r="2734" spans="1:5">
      <c r="A2734" t="s">
        <v>4326</v>
      </c>
      <c r="B2734" t="s">
        <v>5</v>
      </c>
      <c r="C2734" t="s">
        <v>1734</v>
      </c>
      <c r="D2734" t="s">
        <v>6886</v>
      </c>
      <c r="E2734" t="s">
        <v>1712</v>
      </c>
    </row>
    <row r="2735" spans="1:5">
      <c r="A2735" t="s">
        <v>4327</v>
      </c>
      <c r="B2735" t="s">
        <v>5</v>
      </c>
      <c r="C2735" t="s">
        <v>1734</v>
      </c>
      <c r="D2735" t="s">
        <v>6886</v>
      </c>
      <c r="E2735" t="s">
        <v>1713</v>
      </c>
    </row>
    <row r="2736" spans="1:5">
      <c r="A2736" t="s">
        <v>4328</v>
      </c>
      <c r="B2736" t="s">
        <v>5</v>
      </c>
      <c r="C2736" t="s">
        <v>1734</v>
      </c>
      <c r="D2736" t="s">
        <v>6886</v>
      </c>
      <c r="E2736" t="s">
        <v>1714</v>
      </c>
    </row>
    <row r="2737" spans="1:5">
      <c r="A2737" t="s">
        <v>4329</v>
      </c>
      <c r="B2737" t="s">
        <v>5</v>
      </c>
      <c r="C2737" t="s">
        <v>1734</v>
      </c>
      <c r="D2737" t="s">
        <v>6886</v>
      </c>
      <c r="E2737" t="s">
        <v>1715</v>
      </c>
    </row>
    <row r="2738" spans="1:5">
      <c r="A2738" t="s">
        <v>4330</v>
      </c>
      <c r="B2738" t="s">
        <v>5</v>
      </c>
      <c r="C2738" t="s">
        <v>1734</v>
      </c>
      <c r="D2738" t="s">
        <v>6887</v>
      </c>
      <c r="E2738" t="s">
        <v>1702</v>
      </c>
    </row>
    <row r="2739" spans="1:5">
      <c r="A2739" t="s">
        <v>4331</v>
      </c>
      <c r="B2739" t="s">
        <v>5</v>
      </c>
      <c r="C2739" t="s">
        <v>1734</v>
      </c>
      <c r="D2739" t="s">
        <v>6887</v>
      </c>
      <c r="E2739" t="s">
        <v>1705</v>
      </c>
    </row>
    <row r="2740" spans="1:5">
      <c r="A2740" t="s">
        <v>4332</v>
      </c>
      <c r="B2740" t="s">
        <v>5</v>
      </c>
      <c r="C2740" t="s">
        <v>1734</v>
      </c>
      <c r="D2740" t="s">
        <v>6887</v>
      </c>
      <c r="E2740" t="s">
        <v>1706</v>
      </c>
    </row>
    <row r="2741" spans="1:5">
      <c r="A2741" t="s">
        <v>4333</v>
      </c>
      <c r="B2741" t="s">
        <v>5</v>
      </c>
      <c r="C2741" t="s">
        <v>1734</v>
      </c>
      <c r="D2741" t="s">
        <v>6887</v>
      </c>
      <c r="E2741" t="s">
        <v>1707</v>
      </c>
    </row>
    <row r="2742" spans="1:5">
      <c r="A2742" t="s">
        <v>4334</v>
      </c>
      <c r="B2742" t="s">
        <v>5</v>
      </c>
      <c r="C2742" t="s">
        <v>1734</v>
      </c>
      <c r="D2742" t="s">
        <v>6887</v>
      </c>
      <c r="E2742" t="s">
        <v>1708</v>
      </c>
    </row>
    <row r="2743" spans="1:5">
      <c r="A2743" t="s">
        <v>4335</v>
      </c>
      <c r="B2743" t="s">
        <v>5</v>
      </c>
      <c r="C2743" t="s">
        <v>1734</v>
      </c>
      <c r="D2743" t="s">
        <v>6887</v>
      </c>
      <c r="E2743" t="s">
        <v>1709</v>
      </c>
    </row>
    <row r="2744" spans="1:5">
      <c r="A2744" t="s">
        <v>4336</v>
      </c>
      <c r="B2744" t="s">
        <v>5</v>
      </c>
      <c r="C2744" t="s">
        <v>1734</v>
      </c>
      <c r="D2744" t="s">
        <v>6887</v>
      </c>
      <c r="E2744" t="s">
        <v>1710</v>
      </c>
    </row>
    <row r="2745" spans="1:5">
      <c r="A2745" t="s">
        <v>4337</v>
      </c>
      <c r="B2745" t="s">
        <v>5</v>
      </c>
      <c r="C2745" t="s">
        <v>1734</v>
      </c>
      <c r="D2745" t="s">
        <v>6887</v>
      </c>
      <c r="E2745" t="s">
        <v>1711</v>
      </c>
    </row>
    <row r="2746" spans="1:5">
      <c r="A2746" t="s">
        <v>4338</v>
      </c>
      <c r="B2746" t="s">
        <v>5</v>
      </c>
      <c r="C2746" t="s">
        <v>1734</v>
      </c>
      <c r="D2746" t="s">
        <v>6887</v>
      </c>
      <c r="E2746" t="s">
        <v>1712</v>
      </c>
    </row>
    <row r="2747" spans="1:5">
      <c r="A2747" t="s">
        <v>4339</v>
      </c>
      <c r="B2747" t="s">
        <v>5</v>
      </c>
      <c r="C2747" t="s">
        <v>1734</v>
      </c>
      <c r="D2747" t="s">
        <v>6887</v>
      </c>
      <c r="E2747" t="s">
        <v>1713</v>
      </c>
    </row>
    <row r="2748" spans="1:5">
      <c r="A2748" t="s">
        <v>4340</v>
      </c>
      <c r="B2748" t="s">
        <v>5</v>
      </c>
      <c r="C2748" t="s">
        <v>1734</v>
      </c>
      <c r="D2748" t="s">
        <v>6887</v>
      </c>
      <c r="E2748" t="s">
        <v>1714</v>
      </c>
    </row>
    <row r="2749" spans="1:5">
      <c r="A2749" t="s">
        <v>4341</v>
      </c>
      <c r="B2749" t="s">
        <v>5</v>
      </c>
      <c r="C2749" t="s">
        <v>1734</v>
      </c>
      <c r="D2749" t="s">
        <v>6887</v>
      </c>
      <c r="E2749" t="s">
        <v>1715</v>
      </c>
    </row>
    <row r="2750" spans="1:5">
      <c r="A2750" t="s">
        <v>4342</v>
      </c>
      <c r="B2750" t="s">
        <v>5</v>
      </c>
      <c r="C2750" t="s">
        <v>1734</v>
      </c>
      <c r="D2750" t="s">
        <v>6888</v>
      </c>
      <c r="E2750" t="s">
        <v>1702</v>
      </c>
    </row>
    <row r="2751" spans="1:5">
      <c r="A2751" t="s">
        <v>4343</v>
      </c>
      <c r="B2751" t="s">
        <v>5</v>
      </c>
      <c r="C2751" t="s">
        <v>1734</v>
      </c>
      <c r="D2751" t="s">
        <v>6888</v>
      </c>
      <c r="E2751" t="s">
        <v>1705</v>
      </c>
    </row>
    <row r="2752" spans="1:5">
      <c r="A2752" t="s">
        <v>4344</v>
      </c>
      <c r="B2752" t="s">
        <v>5</v>
      </c>
      <c r="C2752" t="s">
        <v>1734</v>
      </c>
      <c r="D2752" t="s">
        <v>6888</v>
      </c>
      <c r="E2752" t="s">
        <v>1706</v>
      </c>
    </row>
    <row r="2753" spans="1:5">
      <c r="A2753" t="s">
        <v>4345</v>
      </c>
      <c r="B2753" t="s">
        <v>5</v>
      </c>
      <c r="C2753" t="s">
        <v>1734</v>
      </c>
      <c r="D2753" t="s">
        <v>6888</v>
      </c>
      <c r="E2753" t="s">
        <v>1707</v>
      </c>
    </row>
    <row r="2754" spans="1:5">
      <c r="A2754" t="s">
        <v>4346</v>
      </c>
      <c r="B2754" t="s">
        <v>5</v>
      </c>
      <c r="C2754" t="s">
        <v>1734</v>
      </c>
      <c r="D2754" t="s">
        <v>6888</v>
      </c>
      <c r="E2754" t="s">
        <v>1708</v>
      </c>
    </row>
    <row r="2755" spans="1:5">
      <c r="A2755" t="s">
        <v>4347</v>
      </c>
      <c r="B2755" t="s">
        <v>5</v>
      </c>
      <c r="C2755" t="s">
        <v>1734</v>
      </c>
      <c r="D2755" t="s">
        <v>6888</v>
      </c>
      <c r="E2755" t="s">
        <v>1709</v>
      </c>
    </row>
    <row r="2756" spans="1:5">
      <c r="A2756" t="s">
        <v>4348</v>
      </c>
      <c r="B2756" t="s">
        <v>5</v>
      </c>
      <c r="C2756" t="s">
        <v>1734</v>
      </c>
      <c r="D2756" t="s">
        <v>6888</v>
      </c>
      <c r="E2756" t="s">
        <v>1710</v>
      </c>
    </row>
    <row r="2757" spans="1:5">
      <c r="A2757" t="s">
        <v>4349</v>
      </c>
      <c r="B2757" t="s">
        <v>5</v>
      </c>
      <c r="C2757" t="s">
        <v>1734</v>
      </c>
      <c r="D2757" t="s">
        <v>6888</v>
      </c>
      <c r="E2757" t="s">
        <v>1711</v>
      </c>
    </row>
    <row r="2758" spans="1:5">
      <c r="A2758" t="s">
        <v>4350</v>
      </c>
      <c r="B2758" t="s">
        <v>5</v>
      </c>
      <c r="C2758" t="s">
        <v>1734</v>
      </c>
      <c r="D2758" t="s">
        <v>6888</v>
      </c>
      <c r="E2758" t="s">
        <v>1712</v>
      </c>
    </row>
    <row r="2759" spans="1:5">
      <c r="A2759" t="s">
        <v>4351</v>
      </c>
      <c r="B2759" t="s">
        <v>5</v>
      </c>
      <c r="C2759" t="s">
        <v>1734</v>
      </c>
      <c r="D2759" t="s">
        <v>6888</v>
      </c>
      <c r="E2759" t="s">
        <v>1713</v>
      </c>
    </row>
    <row r="2760" spans="1:5">
      <c r="A2760" t="s">
        <v>4352</v>
      </c>
      <c r="B2760" t="s">
        <v>5</v>
      </c>
      <c r="C2760" t="s">
        <v>1734</v>
      </c>
      <c r="D2760" t="s">
        <v>6888</v>
      </c>
      <c r="E2760" t="s">
        <v>1714</v>
      </c>
    </row>
    <row r="2761" spans="1:5">
      <c r="A2761" t="s">
        <v>4353</v>
      </c>
      <c r="B2761" t="s">
        <v>5</v>
      </c>
      <c r="C2761" t="s">
        <v>1734</v>
      </c>
      <c r="D2761" t="s">
        <v>6888</v>
      </c>
      <c r="E2761" t="s">
        <v>1715</v>
      </c>
    </row>
    <row r="2762" spans="1:5">
      <c r="A2762" t="s">
        <v>4354</v>
      </c>
      <c r="B2762" t="s">
        <v>5</v>
      </c>
      <c r="C2762" t="s">
        <v>1734</v>
      </c>
      <c r="D2762" t="s">
        <v>6889</v>
      </c>
      <c r="E2762" t="s">
        <v>1702</v>
      </c>
    </row>
    <row r="2763" spans="1:5">
      <c r="A2763" t="s">
        <v>4355</v>
      </c>
      <c r="B2763" t="s">
        <v>5</v>
      </c>
      <c r="C2763" t="s">
        <v>1734</v>
      </c>
      <c r="D2763" t="s">
        <v>6889</v>
      </c>
      <c r="E2763" t="s">
        <v>1705</v>
      </c>
    </row>
    <row r="2764" spans="1:5">
      <c r="A2764" t="s">
        <v>4356</v>
      </c>
      <c r="B2764" t="s">
        <v>5</v>
      </c>
      <c r="C2764" t="s">
        <v>1734</v>
      </c>
      <c r="D2764" t="s">
        <v>6889</v>
      </c>
      <c r="E2764" t="s">
        <v>1706</v>
      </c>
    </row>
    <row r="2765" spans="1:5">
      <c r="A2765" t="s">
        <v>4357</v>
      </c>
      <c r="B2765" t="s">
        <v>5</v>
      </c>
      <c r="C2765" t="s">
        <v>1734</v>
      </c>
      <c r="D2765" t="s">
        <v>6889</v>
      </c>
      <c r="E2765" t="s">
        <v>1707</v>
      </c>
    </row>
    <row r="2766" spans="1:5">
      <c r="A2766" t="s">
        <v>4358</v>
      </c>
      <c r="B2766" t="s">
        <v>5</v>
      </c>
      <c r="C2766" t="s">
        <v>1734</v>
      </c>
      <c r="D2766" t="s">
        <v>6889</v>
      </c>
      <c r="E2766" t="s">
        <v>1708</v>
      </c>
    </row>
    <row r="2767" spans="1:5">
      <c r="A2767" t="s">
        <v>4359</v>
      </c>
      <c r="B2767" t="s">
        <v>5</v>
      </c>
      <c r="C2767" t="s">
        <v>1734</v>
      </c>
      <c r="D2767" t="s">
        <v>6889</v>
      </c>
      <c r="E2767" t="s">
        <v>1709</v>
      </c>
    </row>
    <row r="2768" spans="1:5">
      <c r="A2768" t="s">
        <v>4360</v>
      </c>
      <c r="B2768" t="s">
        <v>5</v>
      </c>
      <c r="C2768" t="s">
        <v>1734</v>
      </c>
      <c r="D2768" t="s">
        <v>6889</v>
      </c>
      <c r="E2768" t="s">
        <v>1710</v>
      </c>
    </row>
    <row r="2769" spans="1:5">
      <c r="A2769" t="s">
        <v>4361</v>
      </c>
      <c r="B2769" t="s">
        <v>5</v>
      </c>
      <c r="C2769" t="s">
        <v>1734</v>
      </c>
      <c r="D2769" t="s">
        <v>6889</v>
      </c>
      <c r="E2769" t="s">
        <v>1711</v>
      </c>
    </row>
    <row r="2770" spans="1:5">
      <c r="A2770" t="s">
        <v>4362</v>
      </c>
      <c r="B2770" t="s">
        <v>5</v>
      </c>
      <c r="C2770" t="s">
        <v>1734</v>
      </c>
      <c r="D2770" t="s">
        <v>6889</v>
      </c>
      <c r="E2770" t="s">
        <v>1712</v>
      </c>
    </row>
    <row r="2771" spans="1:5">
      <c r="A2771" t="s">
        <v>4363</v>
      </c>
      <c r="B2771" t="s">
        <v>5</v>
      </c>
      <c r="C2771" t="s">
        <v>1734</v>
      </c>
      <c r="D2771" t="s">
        <v>6889</v>
      </c>
      <c r="E2771" t="s">
        <v>1713</v>
      </c>
    </row>
    <row r="2772" spans="1:5">
      <c r="A2772" t="s">
        <v>4364</v>
      </c>
      <c r="B2772" t="s">
        <v>5</v>
      </c>
      <c r="C2772" t="s">
        <v>1734</v>
      </c>
      <c r="D2772" t="s">
        <v>6889</v>
      </c>
      <c r="E2772" t="s">
        <v>1714</v>
      </c>
    </row>
    <row r="2773" spans="1:5">
      <c r="A2773" t="s">
        <v>4365</v>
      </c>
      <c r="B2773" t="s">
        <v>5</v>
      </c>
      <c r="C2773" t="s">
        <v>1734</v>
      </c>
      <c r="D2773" t="s">
        <v>6889</v>
      </c>
      <c r="E2773" t="s">
        <v>1715</v>
      </c>
    </row>
    <row r="2774" spans="1:5">
      <c r="A2774" t="s">
        <v>4366</v>
      </c>
      <c r="B2774" t="s">
        <v>5</v>
      </c>
      <c r="C2774" t="s">
        <v>1734</v>
      </c>
      <c r="D2774" t="s">
        <v>6890</v>
      </c>
      <c r="E2774" t="s">
        <v>1702</v>
      </c>
    </row>
    <row r="2775" spans="1:5">
      <c r="A2775" t="s">
        <v>4367</v>
      </c>
      <c r="B2775" t="s">
        <v>5</v>
      </c>
      <c r="C2775" t="s">
        <v>1734</v>
      </c>
      <c r="D2775" t="s">
        <v>6890</v>
      </c>
      <c r="E2775" t="s">
        <v>1705</v>
      </c>
    </row>
    <row r="2776" spans="1:5">
      <c r="A2776" t="s">
        <v>4368</v>
      </c>
      <c r="B2776" t="s">
        <v>5</v>
      </c>
      <c r="C2776" t="s">
        <v>1734</v>
      </c>
      <c r="D2776" t="s">
        <v>6890</v>
      </c>
      <c r="E2776" t="s">
        <v>1706</v>
      </c>
    </row>
    <row r="2777" spans="1:5">
      <c r="A2777" t="s">
        <v>4369</v>
      </c>
      <c r="B2777" t="s">
        <v>5</v>
      </c>
      <c r="C2777" t="s">
        <v>1734</v>
      </c>
      <c r="D2777" t="s">
        <v>6890</v>
      </c>
      <c r="E2777" t="s">
        <v>1707</v>
      </c>
    </row>
    <row r="2778" spans="1:5">
      <c r="A2778" t="s">
        <v>4370</v>
      </c>
      <c r="B2778" t="s">
        <v>5</v>
      </c>
      <c r="C2778" t="s">
        <v>1734</v>
      </c>
      <c r="D2778" t="s">
        <v>6890</v>
      </c>
      <c r="E2778" t="s">
        <v>1708</v>
      </c>
    </row>
    <row r="2779" spans="1:5">
      <c r="A2779" t="s">
        <v>4371</v>
      </c>
      <c r="B2779" t="s">
        <v>5</v>
      </c>
      <c r="C2779" t="s">
        <v>1734</v>
      </c>
      <c r="D2779" t="s">
        <v>6890</v>
      </c>
      <c r="E2779" t="s">
        <v>1709</v>
      </c>
    </row>
    <row r="2780" spans="1:5">
      <c r="A2780" t="s">
        <v>4372</v>
      </c>
      <c r="B2780" t="s">
        <v>5</v>
      </c>
      <c r="C2780" t="s">
        <v>1734</v>
      </c>
      <c r="D2780" t="s">
        <v>6890</v>
      </c>
      <c r="E2780" t="s">
        <v>1710</v>
      </c>
    </row>
    <row r="2781" spans="1:5">
      <c r="A2781" t="s">
        <v>4373</v>
      </c>
      <c r="B2781" t="s">
        <v>5</v>
      </c>
      <c r="C2781" t="s">
        <v>1734</v>
      </c>
      <c r="D2781" t="s">
        <v>6890</v>
      </c>
      <c r="E2781" t="s">
        <v>1711</v>
      </c>
    </row>
    <row r="2782" spans="1:5">
      <c r="A2782" t="s">
        <v>4374</v>
      </c>
      <c r="B2782" t="s">
        <v>5</v>
      </c>
      <c r="C2782" t="s">
        <v>1734</v>
      </c>
      <c r="D2782" t="s">
        <v>6890</v>
      </c>
      <c r="E2782" t="s">
        <v>1712</v>
      </c>
    </row>
    <row r="2783" spans="1:5">
      <c r="A2783" t="s">
        <v>4375</v>
      </c>
      <c r="B2783" t="s">
        <v>5</v>
      </c>
      <c r="C2783" t="s">
        <v>1734</v>
      </c>
      <c r="D2783" t="s">
        <v>6890</v>
      </c>
      <c r="E2783" t="s">
        <v>1713</v>
      </c>
    </row>
    <row r="2784" spans="1:5">
      <c r="A2784" t="s">
        <v>4376</v>
      </c>
      <c r="B2784" t="s">
        <v>5</v>
      </c>
      <c r="C2784" t="s">
        <v>1734</v>
      </c>
      <c r="D2784" t="s">
        <v>6890</v>
      </c>
      <c r="E2784" t="s">
        <v>1714</v>
      </c>
    </row>
    <row r="2785" spans="1:5">
      <c r="A2785" t="s">
        <v>4377</v>
      </c>
      <c r="B2785" t="s">
        <v>5</v>
      </c>
      <c r="C2785" t="s">
        <v>1734</v>
      </c>
      <c r="D2785" t="s">
        <v>6890</v>
      </c>
      <c r="E2785" t="s">
        <v>1715</v>
      </c>
    </row>
    <row r="2786" spans="1:5">
      <c r="A2786" t="s">
        <v>4378</v>
      </c>
      <c r="B2786" t="s">
        <v>5</v>
      </c>
      <c r="C2786" t="s">
        <v>1734</v>
      </c>
      <c r="D2786" t="s">
        <v>6891</v>
      </c>
      <c r="E2786" t="s">
        <v>1702</v>
      </c>
    </row>
    <row r="2787" spans="1:5">
      <c r="A2787" t="s">
        <v>4379</v>
      </c>
      <c r="B2787" t="s">
        <v>5</v>
      </c>
      <c r="C2787" t="s">
        <v>1734</v>
      </c>
      <c r="D2787" t="s">
        <v>6891</v>
      </c>
      <c r="E2787" t="s">
        <v>1705</v>
      </c>
    </row>
    <row r="2788" spans="1:5">
      <c r="A2788" t="s">
        <v>4380</v>
      </c>
      <c r="B2788" t="s">
        <v>5</v>
      </c>
      <c r="C2788" t="s">
        <v>1734</v>
      </c>
      <c r="D2788" t="s">
        <v>6891</v>
      </c>
      <c r="E2788" t="s">
        <v>1706</v>
      </c>
    </row>
    <row r="2789" spans="1:5">
      <c r="A2789" t="s">
        <v>4381</v>
      </c>
      <c r="B2789" t="s">
        <v>5</v>
      </c>
      <c r="C2789" t="s">
        <v>1734</v>
      </c>
      <c r="D2789" t="s">
        <v>6891</v>
      </c>
      <c r="E2789" t="s">
        <v>1707</v>
      </c>
    </row>
    <row r="2790" spans="1:5">
      <c r="A2790" t="s">
        <v>4382</v>
      </c>
      <c r="B2790" t="s">
        <v>5</v>
      </c>
      <c r="C2790" t="s">
        <v>1734</v>
      </c>
      <c r="D2790" t="s">
        <v>6891</v>
      </c>
      <c r="E2790" t="s">
        <v>1708</v>
      </c>
    </row>
    <row r="2791" spans="1:5">
      <c r="A2791" t="s">
        <v>4383</v>
      </c>
      <c r="B2791" t="s">
        <v>5</v>
      </c>
      <c r="C2791" t="s">
        <v>1734</v>
      </c>
      <c r="D2791" t="s">
        <v>6891</v>
      </c>
      <c r="E2791" t="s">
        <v>1709</v>
      </c>
    </row>
    <row r="2792" spans="1:5">
      <c r="A2792" t="s">
        <v>4384</v>
      </c>
      <c r="B2792" t="s">
        <v>5</v>
      </c>
      <c r="C2792" t="s">
        <v>1734</v>
      </c>
      <c r="D2792" t="s">
        <v>6891</v>
      </c>
      <c r="E2792" t="s">
        <v>1710</v>
      </c>
    </row>
    <row r="2793" spans="1:5">
      <c r="A2793" t="s">
        <v>4385</v>
      </c>
      <c r="B2793" t="s">
        <v>5</v>
      </c>
      <c r="C2793" t="s">
        <v>1734</v>
      </c>
      <c r="D2793" t="s">
        <v>6891</v>
      </c>
      <c r="E2793" t="s">
        <v>1711</v>
      </c>
    </row>
    <row r="2794" spans="1:5">
      <c r="A2794" t="s">
        <v>4386</v>
      </c>
      <c r="B2794" t="s">
        <v>5</v>
      </c>
      <c r="C2794" t="s">
        <v>1734</v>
      </c>
      <c r="D2794" t="s">
        <v>6891</v>
      </c>
      <c r="E2794" t="s">
        <v>1712</v>
      </c>
    </row>
    <row r="2795" spans="1:5">
      <c r="A2795" t="s">
        <v>4387</v>
      </c>
      <c r="B2795" t="s">
        <v>5</v>
      </c>
      <c r="C2795" t="s">
        <v>1734</v>
      </c>
      <c r="D2795" t="s">
        <v>6891</v>
      </c>
      <c r="E2795" t="s">
        <v>1713</v>
      </c>
    </row>
    <row r="2796" spans="1:5">
      <c r="A2796" t="s">
        <v>4388</v>
      </c>
      <c r="B2796" t="s">
        <v>5</v>
      </c>
      <c r="C2796" t="s">
        <v>1734</v>
      </c>
      <c r="D2796" t="s">
        <v>6891</v>
      </c>
      <c r="E2796" t="s">
        <v>1714</v>
      </c>
    </row>
    <row r="2797" spans="1:5">
      <c r="A2797" t="s">
        <v>4389</v>
      </c>
      <c r="B2797" t="s">
        <v>5</v>
      </c>
      <c r="C2797" t="s">
        <v>1734</v>
      </c>
      <c r="D2797" t="s">
        <v>6891</v>
      </c>
      <c r="E2797" t="s">
        <v>1715</v>
      </c>
    </row>
    <row r="2798" spans="1:5">
      <c r="A2798" t="s">
        <v>4390</v>
      </c>
      <c r="B2798" t="s">
        <v>5</v>
      </c>
      <c r="C2798" t="s">
        <v>1734</v>
      </c>
      <c r="D2798" t="s">
        <v>6892</v>
      </c>
      <c r="E2798" t="s">
        <v>1702</v>
      </c>
    </row>
    <row r="2799" spans="1:5">
      <c r="A2799" t="s">
        <v>4391</v>
      </c>
      <c r="B2799" t="s">
        <v>5</v>
      </c>
      <c r="C2799" t="s">
        <v>1734</v>
      </c>
      <c r="D2799" t="s">
        <v>6892</v>
      </c>
      <c r="E2799" t="s">
        <v>1705</v>
      </c>
    </row>
    <row r="2800" spans="1:5">
      <c r="A2800" t="s">
        <v>4392</v>
      </c>
      <c r="B2800" t="s">
        <v>5</v>
      </c>
      <c r="C2800" t="s">
        <v>1734</v>
      </c>
      <c r="D2800" t="s">
        <v>6892</v>
      </c>
      <c r="E2800" t="s">
        <v>1706</v>
      </c>
    </row>
    <row r="2801" spans="1:5">
      <c r="A2801" t="s">
        <v>4393</v>
      </c>
      <c r="B2801" t="s">
        <v>5</v>
      </c>
      <c r="C2801" t="s">
        <v>1734</v>
      </c>
      <c r="D2801" t="s">
        <v>6892</v>
      </c>
      <c r="E2801" t="s">
        <v>1707</v>
      </c>
    </row>
    <row r="2802" spans="1:5">
      <c r="A2802" t="s">
        <v>4394</v>
      </c>
      <c r="B2802" t="s">
        <v>5</v>
      </c>
      <c r="C2802" t="s">
        <v>1734</v>
      </c>
      <c r="D2802" t="s">
        <v>6892</v>
      </c>
      <c r="E2802" t="s">
        <v>1708</v>
      </c>
    </row>
    <row r="2803" spans="1:5">
      <c r="A2803" t="s">
        <v>4395</v>
      </c>
      <c r="B2803" t="s">
        <v>5</v>
      </c>
      <c r="C2803" t="s">
        <v>1734</v>
      </c>
      <c r="D2803" t="s">
        <v>6892</v>
      </c>
      <c r="E2803" t="s">
        <v>1709</v>
      </c>
    </row>
    <row r="2804" spans="1:5">
      <c r="A2804" t="s">
        <v>4396</v>
      </c>
      <c r="B2804" t="s">
        <v>5</v>
      </c>
      <c r="C2804" t="s">
        <v>1734</v>
      </c>
      <c r="D2804" t="s">
        <v>6892</v>
      </c>
      <c r="E2804" t="s">
        <v>1710</v>
      </c>
    </row>
    <row r="2805" spans="1:5">
      <c r="A2805" t="s">
        <v>4397</v>
      </c>
      <c r="B2805" t="s">
        <v>5</v>
      </c>
      <c r="C2805" t="s">
        <v>1734</v>
      </c>
      <c r="D2805" t="s">
        <v>6892</v>
      </c>
      <c r="E2805" t="s">
        <v>1711</v>
      </c>
    </row>
    <row r="2806" spans="1:5">
      <c r="A2806" t="s">
        <v>4398</v>
      </c>
      <c r="B2806" t="s">
        <v>5</v>
      </c>
      <c r="C2806" t="s">
        <v>1734</v>
      </c>
      <c r="D2806" t="s">
        <v>6892</v>
      </c>
      <c r="E2806" t="s">
        <v>1712</v>
      </c>
    </row>
    <row r="2807" spans="1:5">
      <c r="A2807" t="s">
        <v>4399</v>
      </c>
      <c r="B2807" t="s">
        <v>5</v>
      </c>
      <c r="C2807" t="s">
        <v>1734</v>
      </c>
      <c r="D2807" t="s">
        <v>6892</v>
      </c>
      <c r="E2807" t="s">
        <v>1713</v>
      </c>
    </row>
    <row r="2808" spans="1:5">
      <c r="A2808" t="s">
        <v>4400</v>
      </c>
      <c r="B2808" t="s">
        <v>5</v>
      </c>
      <c r="C2808" t="s">
        <v>1734</v>
      </c>
      <c r="D2808" t="s">
        <v>6892</v>
      </c>
      <c r="E2808" t="s">
        <v>1714</v>
      </c>
    </row>
    <row r="2809" spans="1:5">
      <c r="A2809" t="s">
        <v>4401</v>
      </c>
      <c r="B2809" t="s">
        <v>5</v>
      </c>
      <c r="C2809" t="s">
        <v>1734</v>
      </c>
      <c r="D2809" t="s">
        <v>6892</v>
      </c>
      <c r="E2809" t="s">
        <v>1715</v>
      </c>
    </row>
    <row r="2810" spans="1:5">
      <c r="A2810" t="s">
        <v>4402</v>
      </c>
      <c r="B2810" t="s">
        <v>5</v>
      </c>
      <c r="C2810" t="s">
        <v>1734</v>
      </c>
      <c r="D2810" t="s">
        <v>6893</v>
      </c>
      <c r="E2810" t="s">
        <v>1702</v>
      </c>
    </row>
    <row r="2811" spans="1:5">
      <c r="A2811" t="s">
        <v>4403</v>
      </c>
      <c r="B2811" t="s">
        <v>5</v>
      </c>
      <c r="C2811" t="s">
        <v>1734</v>
      </c>
      <c r="D2811" t="s">
        <v>6893</v>
      </c>
      <c r="E2811" t="s">
        <v>1705</v>
      </c>
    </row>
    <row r="2812" spans="1:5">
      <c r="A2812" t="s">
        <v>4404</v>
      </c>
      <c r="B2812" t="s">
        <v>5</v>
      </c>
      <c r="C2812" t="s">
        <v>1734</v>
      </c>
      <c r="D2812" t="s">
        <v>6893</v>
      </c>
      <c r="E2812" t="s">
        <v>1706</v>
      </c>
    </row>
    <row r="2813" spans="1:5">
      <c r="A2813" t="s">
        <v>4405</v>
      </c>
      <c r="B2813" t="s">
        <v>5</v>
      </c>
      <c r="C2813" t="s">
        <v>1734</v>
      </c>
      <c r="D2813" t="s">
        <v>6893</v>
      </c>
      <c r="E2813" t="s">
        <v>1707</v>
      </c>
    </row>
    <row r="2814" spans="1:5">
      <c r="A2814" t="s">
        <v>4406</v>
      </c>
      <c r="B2814" t="s">
        <v>5</v>
      </c>
      <c r="C2814" t="s">
        <v>1734</v>
      </c>
      <c r="D2814" t="s">
        <v>6893</v>
      </c>
      <c r="E2814" t="s">
        <v>1708</v>
      </c>
    </row>
    <row r="2815" spans="1:5">
      <c r="A2815" t="s">
        <v>4407</v>
      </c>
      <c r="B2815" t="s">
        <v>5</v>
      </c>
      <c r="C2815" t="s">
        <v>1734</v>
      </c>
      <c r="D2815" t="s">
        <v>6893</v>
      </c>
      <c r="E2815" t="s">
        <v>1709</v>
      </c>
    </row>
    <row r="2816" spans="1:5">
      <c r="A2816" t="s">
        <v>4408</v>
      </c>
      <c r="B2816" t="s">
        <v>5</v>
      </c>
      <c r="C2816" t="s">
        <v>1734</v>
      </c>
      <c r="D2816" t="s">
        <v>6893</v>
      </c>
      <c r="E2816" t="s">
        <v>1710</v>
      </c>
    </row>
    <row r="2817" spans="1:5">
      <c r="A2817" t="s">
        <v>4409</v>
      </c>
      <c r="B2817" t="s">
        <v>5</v>
      </c>
      <c r="C2817" t="s">
        <v>1734</v>
      </c>
      <c r="D2817" t="s">
        <v>6893</v>
      </c>
      <c r="E2817" t="s">
        <v>1711</v>
      </c>
    </row>
    <row r="2818" spans="1:5">
      <c r="A2818" t="s">
        <v>4410</v>
      </c>
      <c r="B2818" t="s">
        <v>5</v>
      </c>
      <c r="C2818" t="s">
        <v>1734</v>
      </c>
      <c r="D2818" t="s">
        <v>6893</v>
      </c>
      <c r="E2818" t="s">
        <v>1712</v>
      </c>
    </row>
    <row r="2819" spans="1:5">
      <c r="A2819" t="s">
        <v>4411</v>
      </c>
      <c r="B2819" t="s">
        <v>5</v>
      </c>
      <c r="C2819" t="s">
        <v>1734</v>
      </c>
      <c r="D2819" t="s">
        <v>6893</v>
      </c>
      <c r="E2819" t="s">
        <v>1713</v>
      </c>
    </row>
    <row r="2820" spans="1:5">
      <c r="A2820" t="s">
        <v>4412</v>
      </c>
      <c r="B2820" t="s">
        <v>5</v>
      </c>
      <c r="C2820" t="s">
        <v>1734</v>
      </c>
      <c r="D2820" t="s">
        <v>6893</v>
      </c>
      <c r="E2820" t="s">
        <v>1714</v>
      </c>
    </row>
    <row r="2821" spans="1:5">
      <c r="A2821" t="s">
        <v>4413</v>
      </c>
      <c r="B2821" t="s">
        <v>5</v>
      </c>
      <c r="C2821" t="s">
        <v>1734</v>
      </c>
      <c r="D2821" t="s">
        <v>6893</v>
      </c>
      <c r="E2821" t="s">
        <v>1715</v>
      </c>
    </row>
    <row r="2822" spans="1:5">
      <c r="A2822" t="s">
        <v>4414</v>
      </c>
      <c r="B2822" t="s">
        <v>5</v>
      </c>
      <c r="C2822" t="s">
        <v>1734</v>
      </c>
      <c r="D2822" t="s">
        <v>6894</v>
      </c>
      <c r="E2822" t="s">
        <v>1702</v>
      </c>
    </row>
    <row r="2823" spans="1:5">
      <c r="A2823" t="s">
        <v>4415</v>
      </c>
      <c r="B2823" t="s">
        <v>5</v>
      </c>
      <c r="C2823" t="s">
        <v>1734</v>
      </c>
      <c r="D2823" t="s">
        <v>6894</v>
      </c>
      <c r="E2823" t="s">
        <v>1705</v>
      </c>
    </row>
    <row r="2824" spans="1:5">
      <c r="A2824" t="s">
        <v>4416</v>
      </c>
      <c r="B2824" t="s">
        <v>5</v>
      </c>
      <c r="C2824" t="s">
        <v>1734</v>
      </c>
      <c r="D2824" t="s">
        <v>6894</v>
      </c>
      <c r="E2824" t="s">
        <v>1706</v>
      </c>
    </row>
    <row r="2825" spans="1:5">
      <c r="A2825" t="s">
        <v>4417</v>
      </c>
      <c r="B2825" t="s">
        <v>5</v>
      </c>
      <c r="C2825" t="s">
        <v>1734</v>
      </c>
      <c r="D2825" t="s">
        <v>6894</v>
      </c>
      <c r="E2825" t="s">
        <v>1707</v>
      </c>
    </row>
    <row r="2826" spans="1:5">
      <c r="A2826" t="s">
        <v>4418</v>
      </c>
      <c r="B2826" t="s">
        <v>5</v>
      </c>
      <c r="C2826" t="s">
        <v>1734</v>
      </c>
      <c r="D2826" t="s">
        <v>6894</v>
      </c>
      <c r="E2826" t="s">
        <v>1708</v>
      </c>
    </row>
    <row r="2827" spans="1:5">
      <c r="A2827" t="s">
        <v>4419</v>
      </c>
      <c r="B2827" t="s">
        <v>5</v>
      </c>
      <c r="C2827" t="s">
        <v>1734</v>
      </c>
      <c r="D2827" t="s">
        <v>6894</v>
      </c>
      <c r="E2827" t="s">
        <v>1709</v>
      </c>
    </row>
    <row r="2828" spans="1:5">
      <c r="A2828" t="s">
        <v>4420</v>
      </c>
      <c r="B2828" t="s">
        <v>5</v>
      </c>
      <c r="C2828" t="s">
        <v>1734</v>
      </c>
      <c r="D2828" t="s">
        <v>6894</v>
      </c>
      <c r="E2828" t="s">
        <v>1710</v>
      </c>
    </row>
    <row r="2829" spans="1:5">
      <c r="A2829" t="s">
        <v>4421</v>
      </c>
      <c r="B2829" t="s">
        <v>5</v>
      </c>
      <c r="C2829" t="s">
        <v>1734</v>
      </c>
      <c r="D2829" t="s">
        <v>6894</v>
      </c>
      <c r="E2829" t="s">
        <v>1711</v>
      </c>
    </row>
    <row r="2830" spans="1:5">
      <c r="A2830" t="s">
        <v>4422</v>
      </c>
      <c r="B2830" t="s">
        <v>5</v>
      </c>
      <c r="C2830" t="s">
        <v>1734</v>
      </c>
      <c r="D2830" t="s">
        <v>6894</v>
      </c>
      <c r="E2830" t="s">
        <v>1712</v>
      </c>
    </row>
    <row r="2831" spans="1:5">
      <c r="A2831" t="s">
        <v>4423</v>
      </c>
      <c r="B2831" t="s">
        <v>5</v>
      </c>
      <c r="C2831" t="s">
        <v>1734</v>
      </c>
      <c r="D2831" t="s">
        <v>6894</v>
      </c>
      <c r="E2831" t="s">
        <v>1713</v>
      </c>
    </row>
    <row r="2832" spans="1:5">
      <c r="A2832" t="s">
        <v>4424</v>
      </c>
      <c r="B2832" t="s">
        <v>5</v>
      </c>
      <c r="C2832" t="s">
        <v>1734</v>
      </c>
      <c r="D2832" t="s">
        <v>6894</v>
      </c>
      <c r="E2832" t="s">
        <v>1714</v>
      </c>
    </row>
    <row r="2833" spans="1:5">
      <c r="A2833" t="s">
        <v>4425</v>
      </c>
      <c r="B2833" t="s">
        <v>5</v>
      </c>
      <c r="C2833" t="s">
        <v>1734</v>
      </c>
      <c r="D2833" t="s">
        <v>6894</v>
      </c>
      <c r="E2833" t="s">
        <v>1715</v>
      </c>
    </row>
    <row r="2834" spans="1:5">
      <c r="A2834" t="s">
        <v>4426</v>
      </c>
      <c r="B2834" t="s">
        <v>5</v>
      </c>
      <c r="C2834" t="s">
        <v>1734</v>
      </c>
      <c r="D2834" t="s">
        <v>6895</v>
      </c>
      <c r="E2834" t="s">
        <v>1702</v>
      </c>
    </row>
    <row r="2835" spans="1:5">
      <c r="A2835" t="s">
        <v>4427</v>
      </c>
      <c r="B2835" t="s">
        <v>5</v>
      </c>
      <c r="C2835" t="s">
        <v>1734</v>
      </c>
      <c r="D2835" t="s">
        <v>6895</v>
      </c>
      <c r="E2835" t="s">
        <v>1705</v>
      </c>
    </row>
    <row r="2836" spans="1:5">
      <c r="A2836" t="s">
        <v>4428</v>
      </c>
      <c r="B2836" t="s">
        <v>5</v>
      </c>
      <c r="C2836" t="s">
        <v>1734</v>
      </c>
      <c r="D2836" t="s">
        <v>6895</v>
      </c>
      <c r="E2836" t="s">
        <v>1706</v>
      </c>
    </row>
    <row r="2837" spans="1:5">
      <c r="A2837" t="s">
        <v>4429</v>
      </c>
      <c r="B2837" t="s">
        <v>5</v>
      </c>
      <c r="C2837" t="s">
        <v>1734</v>
      </c>
      <c r="D2837" t="s">
        <v>6895</v>
      </c>
      <c r="E2837" t="s">
        <v>1707</v>
      </c>
    </row>
    <row r="2838" spans="1:5">
      <c r="A2838" t="s">
        <v>4430</v>
      </c>
      <c r="B2838" t="s">
        <v>5</v>
      </c>
      <c r="C2838" t="s">
        <v>1734</v>
      </c>
      <c r="D2838" t="s">
        <v>6895</v>
      </c>
      <c r="E2838" t="s">
        <v>1708</v>
      </c>
    </row>
    <row r="2839" spans="1:5">
      <c r="A2839" t="s">
        <v>4431</v>
      </c>
      <c r="B2839" t="s">
        <v>5</v>
      </c>
      <c r="C2839" t="s">
        <v>1734</v>
      </c>
      <c r="D2839" t="s">
        <v>6895</v>
      </c>
      <c r="E2839" t="s">
        <v>1709</v>
      </c>
    </row>
    <row r="2840" spans="1:5">
      <c r="A2840" t="s">
        <v>4432</v>
      </c>
      <c r="B2840" t="s">
        <v>5</v>
      </c>
      <c r="C2840" t="s">
        <v>1734</v>
      </c>
      <c r="D2840" t="s">
        <v>6895</v>
      </c>
      <c r="E2840" t="s">
        <v>1710</v>
      </c>
    </row>
    <row r="2841" spans="1:5">
      <c r="A2841" t="s">
        <v>4433</v>
      </c>
      <c r="B2841" t="s">
        <v>5</v>
      </c>
      <c r="C2841" t="s">
        <v>1734</v>
      </c>
      <c r="D2841" t="s">
        <v>6895</v>
      </c>
      <c r="E2841" t="s">
        <v>1711</v>
      </c>
    </row>
    <row r="2842" spans="1:5">
      <c r="A2842" t="s">
        <v>4434</v>
      </c>
      <c r="B2842" t="s">
        <v>5</v>
      </c>
      <c r="C2842" t="s">
        <v>1734</v>
      </c>
      <c r="D2842" t="s">
        <v>6895</v>
      </c>
      <c r="E2842" t="s">
        <v>1712</v>
      </c>
    </row>
    <row r="2843" spans="1:5">
      <c r="A2843" t="s">
        <v>4435</v>
      </c>
      <c r="B2843" t="s">
        <v>5</v>
      </c>
      <c r="C2843" t="s">
        <v>1734</v>
      </c>
      <c r="D2843" t="s">
        <v>6895</v>
      </c>
      <c r="E2843" t="s">
        <v>1713</v>
      </c>
    </row>
    <row r="2844" spans="1:5">
      <c r="A2844" t="s">
        <v>4436</v>
      </c>
      <c r="B2844" t="s">
        <v>5</v>
      </c>
      <c r="C2844" t="s">
        <v>1734</v>
      </c>
      <c r="D2844" t="s">
        <v>6895</v>
      </c>
      <c r="E2844" t="s">
        <v>1714</v>
      </c>
    </row>
    <row r="2845" spans="1:5">
      <c r="A2845" t="s">
        <v>4437</v>
      </c>
      <c r="B2845" t="s">
        <v>5</v>
      </c>
      <c r="C2845" t="s">
        <v>1734</v>
      </c>
      <c r="D2845" t="s">
        <v>6895</v>
      </c>
      <c r="E2845" t="s">
        <v>1715</v>
      </c>
    </row>
    <row r="2846" spans="1:5">
      <c r="A2846" t="s">
        <v>4438</v>
      </c>
      <c r="B2846" t="s">
        <v>5</v>
      </c>
      <c r="C2846" t="s">
        <v>1734</v>
      </c>
      <c r="D2846" t="s">
        <v>6896</v>
      </c>
      <c r="E2846" t="s">
        <v>1702</v>
      </c>
    </row>
    <row r="2847" spans="1:5">
      <c r="A2847" t="s">
        <v>4439</v>
      </c>
      <c r="B2847" t="s">
        <v>5</v>
      </c>
      <c r="C2847" t="s">
        <v>1734</v>
      </c>
      <c r="D2847" t="s">
        <v>6896</v>
      </c>
      <c r="E2847" t="s">
        <v>1705</v>
      </c>
    </row>
    <row r="2848" spans="1:5">
      <c r="A2848" t="s">
        <v>4440</v>
      </c>
      <c r="B2848" t="s">
        <v>5</v>
      </c>
      <c r="C2848" t="s">
        <v>1734</v>
      </c>
      <c r="D2848" t="s">
        <v>6896</v>
      </c>
      <c r="E2848" t="s">
        <v>1706</v>
      </c>
    </row>
    <row r="2849" spans="1:5">
      <c r="A2849" t="s">
        <v>4441</v>
      </c>
      <c r="B2849" t="s">
        <v>5</v>
      </c>
      <c r="C2849" t="s">
        <v>1734</v>
      </c>
      <c r="D2849" t="s">
        <v>6896</v>
      </c>
      <c r="E2849" t="s">
        <v>1707</v>
      </c>
    </row>
    <row r="2850" spans="1:5">
      <c r="A2850" t="s">
        <v>4442</v>
      </c>
      <c r="B2850" t="s">
        <v>5</v>
      </c>
      <c r="C2850" t="s">
        <v>1734</v>
      </c>
      <c r="D2850" t="s">
        <v>6896</v>
      </c>
      <c r="E2850" t="s">
        <v>1708</v>
      </c>
    </row>
    <row r="2851" spans="1:5">
      <c r="A2851" t="s">
        <v>4443</v>
      </c>
      <c r="B2851" t="s">
        <v>5</v>
      </c>
      <c r="C2851" t="s">
        <v>1734</v>
      </c>
      <c r="D2851" t="s">
        <v>6896</v>
      </c>
      <c r="E2851" t="s">
        <v>1709</v>
      </c>
    </row>
    <row r="2852" spans="1:5">
      <c r="A2852" t="s">
        <v>4444</v>
      </c>
      <c r="B2852" t="s">
        <v>5</v>
      </c>
      <c r="C2852" t="s">
        <v>1734</v>
      </c>
      <c r="D2852" t="s">
        <v>6896</v>
      </c>
      <c r="E2852" t="s">
        <v>1710</v>
      </c>
    </row>
    <row r="2853" spans="1:5">
      <c r="A2853" t="s">
        <v>4445</v>
      </c>
      <c r="B2853" t="s">
        <v>5</v>
      </c>
      <c r="C2853" t="s">
        <v>1734</v>
      </c>
      <c r="D2853" t="s">
        <v>6896</v>
      </c>
      <c r="E2853" t="s">
        <v>1711</v>
      </c>
    </row>
    <row r="2854" spans="1:5">
      <c r="A2854" t="s">
        <v>4446</v>
      </c>
      <c r="B2854" t="s">
        <v>5</v>
      </c>
      <c r="C2854" t="s">
        <v>1734</v>
      </c>
      <c r="D2854" t="s">
        <v>6896</v>
      </c>
      <c r="E2854" t="s">
        <v>1712</v>
      </c>
    </row>
    <row r="2855" spans="1:5">
      <c r="A2855" t="s">
        <v>4447</v>
      </c>
      <c r="B2855" t="s">
        <v>5</v>
      </c>
      <c r="C2855" t="s">
        <v>1734</v>
      </c>
      <c r="D2855" t="s">
        <v>6896</v>
      </c>
      <c r="E2855" t="s">
        <v>1713</v>
      </c>
    </row>
    <row r="2856" spans="1:5">
      <c r="A2856" t="s">
        <v>4448</v>
      </c>
      <c r="B2856" t="s">
        <v>5</v>
      </c>
      <c r="C2856" t="s">
        <v>1734</v>
      </c>
      <c r="D2856" t="s">
        <v>6896</v>
      </c>
      <c r="E2856" t="s">
        <v>1714</v>
      </c>
    </row>
    <row r="2857" spans="1:5">
      <c r="A2857" t="s">
        <v>4449</v>
      </c>
      <c r="B2857" t="s">
        <v>5</v>
      </c>
      <c r="C2857" t="s">
        <v>1734</v>
      </c>
      <c r="D2857" t="s">
        <v>6896</v>
      </c>
      <c r="E2857" t="s">
        <v>1715</v>
      </c>
    </row>
    <row r="2858" spans="1:5">
      <c r="A2858" t="s">
        <v>4450</v>
      </c>
      <c r="B2858" t="s">
        <v>5</v>
      </c>
      <c r="C2858" t="s">
        <v>1734</v>
      </c>
      <c r="D2858" t="s">
        <v>6897</v>
      </c>
      <c r="E2858" t="s">
        <v>1702</v>
      </c>
    </row>
    <row r="2859" spans="1:5">
      <c r="A2859" t="s">
        <v>4451</v>
      </c>
      <c r="B2859" t="s">
        <v>5</v>
      </c>
      <c r="C2859" t="s">
        <v>1734</v>
      </c>
      <c r="D2859" t="s">
        <v>6897</v>
      </c>
      <c r="E2859" t="s">
        <v>1705</v>
      </c>
    </row>
    <row r="2860" spans="1:5">
      <c r="A2860" t="s">
        <v>4452</v>
      </c>
      <c r="B2860" t="s">
        <v>5</v>
      </c>
      <c r="C2860" t="s">
        <v>1734</v>
      </c>
      <c r="D2860" t="s">
        <v>6897</v>
      </c>
      <c r="E2860" t="s">
        <v>1706</v>
      </c>
    </row>
    <row r="2861" spans="1:5">
      <c r="A2861" t="s">
        <v>4453</v>
      </c>
      <c r="B2861" t="s">
        <v>5</v>
      </c>
      <c r="C2861" t="s">
        <v>1734</v>
      </c>
      <c r="D2861" t="s">
        <v>6897</v>
      </c>
      <c r="E2861" t="s">
        <v>1707</v>
      </c>
    </row>
    <row r="2862" spans="1:5">
      <c r="A2862" t="s">
        <v>4454</v>
      </c>
      <c r="B2862" t="s">
        <v>5</v>
      </c>
      <c r="C2862" t="s">
        <v>1734</v>
      </c>
      <c r="D2862" t="s">
        <v>6897</v>
      </c>
      <c r="E2862" t="s">
        <v>1708</v>
      </c>
    </row>
    <row r="2863" spans="1:5">
      <c r="A2863" t="s">
        <v>4455</v>
      </c>
      <c r="B2863" t="s">
        <v>5</v>
      </c>
      <c r="C2863" t="s">
        <v>1734</v>
      </c>
      <c r="D2863" t="s">
        <v>6897</v>
      </c>
      <c r="E2863" t="s">
        <v>1709</v>
      </c>
    </row>
    <row r="2864" spans="1:5">
      <c r="A2864" t="s">
        <v>4456</v>
      </c>
      <c r="B2864" t="s">
        <v>5</v>
      </c>
      <c r="C2864" t="s">
        <v>1734</v>
      </c>
      <c r="D2864" t="s">
        <v>6897</v>
      </c>
      <c r="E2864" t="s">
        <v>1710</v>
      </c>
    </row>
    <row r="2865" spans="1:5">
      <c r="A2865" t="s">
        <v>4457</v>
      </c>
      <c r="B2865" t="s">
        <v>5</v>
      </c>
      <c r="C2865" t="s">
        <v>1734</v>
      </c>
      <c r="D2865" t="s">
        <v>6897</v>
      </c>
      <c r="E2865" t="s">
        <v>1711</v>
      </c>
    </row>
    <row r="2866" spans="1:5">
      <c r="A2866" t="s">
        <v>4458</v>
      </c>
      <c r="B2866" t="s">
        <v>5</v>
      </c>
      <c r="C2866" t="s">
        <v>1734</v>
      </c>
      <c r="D2866" t="s">
        <v>6897</v>
      </c>
      <c r="E2866" t="s">
        <v>1712</v>
      </c>
    </row>
    <row r="2867" spans="1:5">
      <c r="A2867" t="s">
        <v>4459</v>
      </c>
      <c r="B2867" t="s">
        <v>5</v>
      </c>
      <c r="C2867" t="s">
        <v>1734</v>
      </c>
      <c r="D2867" t="s">
        <v>6897</v>
      </c>
      <c r="E2867" t="s">
        <v>1713</v>
      </c>
    </row>
    <row r="2868" spans="1:5">
      <c r="A2868" t="s">
        <v>4460</v>
      </c>
      <c r="B2868" t="s">
        <v>5</v>
      </c>
      <c r="C2868" t="s">
        <v>1734</v>
      </c>
      <c r="D2868" t="s">
        <v>6897</v>
      </c>
      <c r="E2868" t="s">
        <v>1714</v>
      </c>
    </row>
    <row r="2869" spans="1:5">
      <c r="A2869" t="s">
        <v>4461</v>
      </c>
      <c r="B2869" t="s">
        <v>5</v>
      </c>
      <c r="C2869" t="s">
        <v>1734</v>
      </c>
      <c r="D2869" t="s">
        <v>6897</v>
      </c>
      <c r="E2869" t="s">
        <v>1715</v>
      </c>
    </row>
    <row r="2870" spans="1:5">
      <c r="A2870" t="s">
        <v>4462</v>
      </c>
      <c r="B2870" t="s">
        <v>5</v>
      </c>
      <c r="C2870" t="s">
        <v>1734</v>
      </c>
      <c r="D2870" t="s">
        <v>6898</v>
      </c>
      <c r="E2870" t="s">
        <v>1702</v>
      </c>
    </row>
    <row r="2871" spans="1:5">
      <c r="A2871" t="s">
        <v>4463</v>
      </c>
      <c r="B2871" t="s">
        <v>5</v>
      </c>
      <c r="C2871" t="s">
        <v>1734</v>
      </c>
      <c r="D2871" t="s">
        <v>6898</v>
      </c>
      <c r="E2871" t="s">
        <v>1705</v>
      </c>
    </row>
    <row r="2872" spans="1:5">
      <c r="A2872" t="s">
        <v>4464</v>
      </c>
      <c r="B2872" t="s">
        <v>5</v>
      </c>
      <c r="C2872" t="s">
        <v>1734</v>
      </c>
      <c r="D2872" t="s">
        <v>6898</v>
      </c>
      <c r="E2872" t="s">
        <v>1706</v>
      </c>
    </row>
    <row r="2873" spans="1:5">
      <c r="A2873" t="s">
        <v>4465</v>
      </c>
      <c r="B2873" t="s">
        <v>5</v>
      </c>
      <c r="C2873" t="s">
        <v>1734</v>
      </c>
      <c r="D2873" t="s">
        <v>6898</v>
      </c>
      <c r="E2873" t="s">
        <v>1707</v>
      </c>
    </row>
    <row r="2874" spans="1:5">
      <c r="A2874" t="s">
        <v>4466</v>
      </c>
      <c r="B2874" t="s">
        <v>5</v>
      </c>
      <c r="C2874" t="s">
        <v>1734</v>
      </c>
      <c r="D2874" t="s">
        <v>6898</v>
      </c>
      <c r="E2874" t="s">
        <v>1708</v>
      </c>
    </row>
    <row r="2875" spans="1:5">
      <c r="A2875" t="s">
        <v>4467</v>
      </c>
      <c r="B2875" t="s">
        <v>5</v>
      </c>
      <c r="C2875" t="s">
        <v>1734</v>
      </c>
      <c r="D2875" t="s">
        <v>6898</v>
      </c>
      <c r="E2875" t="s">
        <v>1709</v>
      </c>
    </row>
    <row r="2876" spans="1:5">
      <c r="A2876" t="s">
        <v>4468</v>
      </c>
      <c r="B2876" t="s">
        <v>5</v>
      </c>
      <c r="C2876" t="s">
        <v>1734</v>
      </c>
      <c r="D2876" t="s">
        <v>6898</v>
      </c>
      <c r="E2876" t="s">
        <v>1710</v>
      </c>
    </row>
    <row r="2877" spans="1:5">
      <c r="A2877" t="s">
        <v>4469</v>
      </c>
      <c r="B2877" t="s">
        <v>5</v>
      </c>
      <c r="C2877" t="s">
        <v>1734</v>
      </c>
      <c r="D2877" t="s">
        <v>6898</v>
      </c>
      <c r="E2877" t="s">
        <v>1711</v>
      </c>
    </row>
    <row r="2878" spans="1:5">
      <c r="A2878" t="s">
        <v>4470</v>
      </c>
      <c r="B2878" t="s">
        <v>5</v>
      </c>
      <c r="C2878" t="s">
        <v>1734</v>
      </c>
      <c r="D2878" t="s">
        <v>6898</v>
      </c>
      <c r="E2878" t="s">
        <v>1712</v>
      </c>
    </row>
    <row r="2879" spans="1:5">
      <c r="A2879" t="s">
        <v>4471</v>
      </c>
      <c r="B2879" t="s">
        <v>5</v>
      </c>
      <c r="C2879" t="s">
        <v>1734</v>
      </c>
      <c r="D2879" t="s">
        <v>6898</v>
      </c>
      <c r="E2879" t="s">
        <v>1713</v>
      </c>
    </row>
    <row r="2880" spans="1:5">
      <c r="A2880" t="s">
        <v>4472</v>
      </c>
      <c r="B2880" t="s">
        <v>5</v>
      </c>
      <c r="C2880" t="s">
        <v>1734</v>
      </c>
      <c r="D2880" t="s">
        <v>6898</v>
      </c>
      <c r="E2880" t="s">
        <v>1714</v>
      </c>
    </row>
    <row r="2881" spans="1:5">
      <c r="A2881" t="s">
        <v>4473</v>
      </c>
      <c r="B2881" t="s">
        <v>5</v>
      </c>
      <c r="C2881" t="s">
        <v>1734</v>
      </c>
      <c r="D2881" t="s">
        <v>6898</v>
      </c>
      <c r="E2881" t="s">
        <v>1715</v>
      </c>
    </row>
    <row r="2882" spans="1:5">
      <c r="A2882" t="s">
        <v>4474</v>
      </c>
      <c r="B2882" t="s">
        <v>5</v>
      </c>
      <c r="C2882" t="s">
        <v>1735</v>
      </c>
      <c r="D2882" t="s">
        <v>6874</v>
      </c>
      <c r="E2882" t="s">
        <v>1702</v>
      </c>
    </row>
    <row r="2883" spans="1:5">
      <c r="A2883" t="s">
        <v>4475</v>
      </c>
      <c r="B2883" t="s">
        <v>5</v>
      </c>
      <c r="C2883" t="s">
        <v>1735</v>
      </c>
      <c r="D2883" t="s">
        <v>6874</v>
      </c>
      <c r="E2883" t="s">
        <v>1705</v>
      </c>
    </row>
    <row r="2884" spans="1:5">
      <c r="A2884" t="s">
        <v>4476</v>
      </c>
      <c r="B2884" t="s">
        <v>5</v>
      </c>
      <c r="C2884" t="s">
        <v>1735</v>
      </c>
      <c r="D2884" t="s">
        <v>6874</v>
      </c>
      <c r="E2884" t="s">
        <v>1706</v>
      </c>
    </row>
    <row r="2885" spans="1:5">
      <c r="A2885" t="s">
        <v>4477</v>
      </c>
      <c r="B2885" t="s">
        <v>5</v>
      </c>
      <c r="C2885" t="s">
        <v>1735</v>
      </c>
      <c r="D2885" t="s">
        <v>6874</v>
      </c>
      <c r="E2885" t="s">
        <v>1707</v>
      </c>
    </row>
    <row r="2886" spans="1:5">
      <c r="A2886" t="s">
        <v>4478</v>
      </c>
      <c r="B2886" t="s">
        <v>5</v>
      </c>
      <c r="C2886" t="s">
        <v>1735</v>
      </c>
      <c r="D2886" t="s">
        <v>6874</v>
      </c>
      <c r="E2886" t="s">
        <v>1708</v>
      </c>
    </row>
    <row r="2887" spans="1:5">
      <c r="A2887" t="s">
        <v>4479</v>
      </c>
      <c r="B2887" t="s">
        <v>5</v>
      </c>
      <c r="C2887" t="s">
        <v>1735</v>
      </c>
      <c r="D2887" t="s">
        <v>6874</v>
      </c>
      <c r="E2887" t="s">
        <v>1709</v>
      </c>
    </row>
    <row r="2888" spans="1:5">
      <c r="A2888" t="s">
        <v>4480</v>
      </c>
      <c r="B2888" t="s">
        <v>5</v>
      </c>
      <c r="C2888" t="s">
        <v>1735</v>
      </c>
      <c r="D2888" t="s">
        <v>6874</v>
      </c>
      <c r="E2888" t="s">
        <v>1710</v>
      </c>
    </row>
    <row r="2889" spans="1:5">
      <c r="A2889" t="s">
        <v>4481</v>
      </c>
      <c r="B2889" t="s">
        <v>5</v>
      </c>
      <c r="C2889" t="s">
        <v>1735</v>
      </c>
      <c r="D2889" t="s">
        <v>6874</v>
      </c>
      <c r="E2889" t="s">
        <v>1711</v>
      </c>
    </row>
    <row r="2890" spans="1:5">
      <c r="A2890" t="s">
        <v>4482</v>
      </c>
      <c r="B2890" t="s">
        <v>5</v>
      </c>
      <c r="C2890" t="s">
        <v>1735</v>
      </c>
      <c r="D2890" t="s">
        <v>6874</v>
      </c>
      <c r="E2890" t="s">
        <v>1712</v>
      </c>
    </row>
    <row r="2891" spans="1:5">
      <c r="A2891" t="s">
        <v>4483</v>
      </c>
      <c r="B2891" t="s">
        <v>5</v>
      </c>
      <c r="C2891" t="s">
        <v>1735</v>
      </c>
      <c r="D2891" t="s">
        <v>6874</v>
      </c>
      <c r="E2891" t="s">
        <v>1713</v>
      </c>
    </row>
    <row r="2892" spans="1:5">
      <c r="A2892" t="s">
        <v>4484</v>
      </c>
      <c r="B2892" t="s">
        <v>5</v>
      </c>
      <c r="C2892" t="s">
        <v>1735</v>
      </c>
      <c r="D2892" t="s">
        <v>6874</v>
      </c>
      <c r="E2892" t="s">
        <v>1714</v>
      </c>
    </row>
    <row r="2893" spans="1:5">
      <c r="A2893" t="s">
        <v>4485</v>
      </c>
      <c r="B2893" t="s">
        <v>5</v>
      </c>
      <c r="C2893" t="s">
        <v>1735</v>
      </c>
      <c r="D2893" t="s">
        <v>6874</v>
      </c>
      <c r="E2893" t="s">
        <v>1715</v>
      </c>
    </row>
    <row r="2894" spans="1:5">
      <c r="A2894" t="s">
        <v>4486</v>
      </c>
      <c r="B2894" t="s">
        <v>5</v>
      </c>
      <c r="C2894" t="s">
        <v>1735</v>
      </c>
      <c r="D2894" t="s">
        <v>6875</v>
      </c>
      <c r="E2894" t="s">
        <v>1702</v>
      </c>
    </row>
    <row r="2895" spans="1:5">
      <c r="A2895" t="s">
        <v>4487</v>
      </c>
      <c r="B2895" t="s">
        <v>5</v>
      </c>
      <c r="C2895" t="s">
        <v>1735</v>
      </c>
      <c r="D2895" t="s">
        <v>6875</v>
      </c>
      <c r="E2895" t="s">
        <v>1705</v>
      </c>
    </row>
    <row r="2896" spans="1:5">
      <c r="A2896" t="s">
        <v>4488</v>
      </c>
      <c r="B2896" t="s">
        <v>5</v>
      </c>
      <c r="C2896" t="s">
        <v>1735</v>
      </c>
      <c r="D2896" t="s">
        <v>6875</v>
      </c>
      <c r="E2896" t="s">
        <v>1706</v>
      </c>
    </row>
    <row r="2897" spans="1:5">
      <c r="A2897" t="s">
        <v>4489</v>
      </c>
      <c r="B2897" t="s">
        <v>5</v>
      </c>
      <c r="C2897" t="s">
        <v>1735</v>
      </c>
      <c r="D2897" t="s">
        <v>6875</v>
      </c>
      <c r="E2897" t="s">
        <v>1707</v>
      </c>
    </row>
    <row r="2898" spans="1:5">
      <c r="A2898" t="s">
        <v>4490</v>
      </c>
      <c r="B2898" t="s">
        <v>5</v>
      </c>
      <c r="C2898" t="s">
        <v>1735</v>
      </c>
      <c r="D2898" t="s">
        <v>6875</v>
      </c>
      <c r="E2898" t="s">
        <v>1708</v>
      </c>
    </row>
    <row r="2899" spans="1:5">
      <c r="A2899" t="s">
        <v>4491</v>
      </c>
      <c r="B2899" t="s">
        <v>5</v>
      </c>
      <c r="C2899" t="s">
        <v>1735</v>
      </c>
      <c r="D2899" t="s">
        <v>6875</v>
      </c>
      <c r="E2899" t="s">
        <v>1709</v>
      </c>
    </row>
    <row r="2900" spans="1:5">
      <c r="A2900" t="s">
        <v>4492</v>
      </c>
      <c r="B2900" t="s">
        <v>5</v>
      </c>
      <c r="C2900" t="s">
        <v>1735</v>
      </c>
      <c r="D2900" t="s">
        <v>6875</v>
      </c>
      <c r="E2900" t="s">
        <v>1710</v>
      </c>
    </row>
    <row r="2901" spans="1:5">
      <c r="A2901" t="s">
        <v>4493</v>
      </c>
      <c r="B2901" t="s">
        <v>5</v>
      </c>
      <c r="C2901" t="s">
        <v>1735</v>
      </c>
      <c r="D2901" t="s">
        <v>6875</v>
      </c>
      <c r="E2901" t="s">
        <v>1711</v>
      </c>
    </row>
    <row r="2902" spans="1:5">
      <c r="A2902" t="s">
        <v>4494</v>
      </c>
      <c r="B2902" t="s">
        <v>5</v>
      </c>
      <c r="C2902" t="s">
        <v>1735</v>
      </c>
      <c r="D2902" t="s">
        <v>6875</v>
      </c>
      <c r="E2902" t="s">
        <v>1712</v>
      </c>
    </row>
    <row r="2903" spans="1:5">
      <c r="A2903" t="s">
        <v>4495</v>
      </c>
      <c r="B2903" t="s">
        <v>5</v>
      </c>
      <c r="C2903" t="s">
        <v>1735</v>
      </c>
      <c r="D2903" t="s">
        <v>6875</v>
      </c>
      <c r="E2903" t="s">
        <v>1713</v>
      </c>
    </row>
    <row r="2904" spans="1:5">
      <c r="A2904" t="s">
        <v>4496</v>
      </c>
      <c r="B2904" t="s">
        <v>5</v>
      </c>
      <c r="C2904" t="s">
        <v>1735</v>
      </c>
      <c r="D2904" t="s">
        <v>6875</v>
      </c>
      <c r="E2904" t="s">
        <v>1714</v>
      </c>
    </row>
    <row r="2905" spans="1:5">
      <c r="A2905" t="s">
        <v>4497</v>
      </c>
      <c r="B2905" t="s">
        <v>5</v>
      </c>
      <c r="C2905" t="s">
        <v>1735</v>
      </c>
      <c r="D2905" t="s">
        <v>6875</v>
      </c>
      <c r="E2905" t="s">
        <v>1715</v>
      </c>
    </row>
    <row r="2906" spans="1:5">
      <c r="A2906" t="s">
        <v>4498</v>
      </c>
      <c r="B2906" t="s">
        <v>5</v>
      </c>
      <c r="C2906" t="s">
        <v>1735</v>
      </c>
      <c r="D2906" t="s">
        <v>6876</v>
      </c>
      <c r="E2906" t="s">
        <v>1702</v>
      </c>
    </row>
    <row r="2907" spans="1:5">
      <c r="A2907" t="s">
        <v>4499</v>
      </c>
      <c r="B2907" t="s">
        <v>5</v>
      </c>
      <c r="C2907" t="s">
        <v>1735</v>
      </c>
      <c r="D2907" t="s">
        <v>6876</v>
      </c>
      <c r="E2907" t="s">
        <v>1705</v>
      </c>
    </row>
    <row r="2908" spans="1:5">
      <c r="A2908" t="s">
        <v>4500</v>
      </c>
      <c r="B2908" t="s">
        <v>5</v>
      </c>
      <c r="C2908" t="s">
        <v>1735</v>
      </c>
      <c r="D2908" t="s">
        <v>6876</v>
      </c>
      <c r="E2908" t="s">
        <v>1706</v>
      </c>
    </row>
    <row r="2909" spans="1:5">
      <c r="A2909" t="s">
        <v>4501</v>
      </c>
      <c r="B2909" t="s">
        <v>5</v>
      </c>
      <c r="C2909" t="s">
        <v>1735</v>
      </c>
      <c r="D2909" t="s">
        <v>6876</v>
      </c>
      <c r="E2909" t="s">
        <v>1707</v>
      </c>
    </row>
    <row r="2910" spans="1:5">
      <c r="A2910" t="s">
        <v>4502</v>
      </c>
      <c r="B2910" t="s">
        <v>5</v>
      </c>
      <c r="C2910" t="s">
        <v>1735</v>
      </c>
      <c r="D2910" t="s">
        <v>6876</v>
      </c>
      <c r="E2910" t="s">
        <v>1708</v>
      </c>
    </row>
    <row r="2911" spans="1:5">
      <c r="A2911" t="s">
        <v>4503</v>
      </c>
      <c r="B2911" t="s">
        <v>5</v>
      </c>
      <c r="C2911" t="s">
        <v>1735</v>
      </c>
      <c r="D2911" t="s">
        <v>6876</v>
      </c>
      <c r="E2911" t="s">
        <v>1709</v>
      </c>
    </row>
    <row r="2912" spans="1:5">
      <c r="A2912" t="s">
        <v>4504</v>
      </c>
      <c r="B2912" t="s">
        <v>5</v>
      </c>
      <c r="C2912" t="s">
        <v>1735</v>
      </c>
      <c r="D2912" t="s">
        <v>6876</v>
      </c>
      <c r="E2912" t="s">
        <v>1710</v>
      </c>
    </row>
    <row r="2913" spans="1:5">
      <c r="A2913" t="s">
        <v>4505</v>
      </c>
      <c r="B2913" t="s">
        <v>5</v>
      </c>
      <c r="C2913" t="s">
        <v>1735</v>
      </c>
      <c r="D2913" t="s">
        <v>6876</v>
      </c>
      <c r="E2913" t="s">
        <v>1711</v>
      </c>
    </row>
    <row r="2914" spans="1:5">
      <c r="A2914" t="s">
        <v>4506</v>
      </c>
      <c r="B2914" t="s">
        <v>5</v>
      </c>
      <c r="C2914" t="s">
        <v>1735</v>
      </c>
      <c r="D2914" t="s">
        <v>6876</v>
      </c>
      <c r="E2914" t="s">
        <v>1712</v>
      </c>
    </row>
    <row r="2915" spans="1:5">
      <c r="A2915" t="s">
        <v>4507</v>
      </c>
      <c r="B2915" t="s">
        <v>5</v>
      </c>
      <c r="C2915" t="s">
        <v>1735</v>
      </c>
      <c r="D2915" t="s">
        <v>6876</v>
      </c>
      <c r="E2915" t="s">
        <v>1713</v>
      </c>
    </row>
    <row r="2916" spans="1:5">
      <c r="A2916" t="s">
        <v>4508</v>
      </c>
      <c r="B2916" t="s">
        <v>5</v>
      </c>
      <c r="C2916" t="s">
        <v>1735</v>
      </c>
      <c r="D2916" t="s">
        <v>6876</v>
      </c>
      <c r="E2916" t="s">
        <v>1714</v>
      </c>
    </row>
    <row r="2917" spans="1:5">
      <c r="A2917" t="s">
        <v>4509</v>
      </c>
      <c r="B2917" t="s">
        <v>5</v>
      </c>
      <c r="C2917" t="s">
        <v>1735</v>
      </c>
      <c r="D2917" t="s">
        <v>6876</v>
      </c>
      <c r="E2917" t="s">
        <v>1715</v>
      </c>
    </row>
    <row r="2918" spans="1:5">
      <c r="A2918" t="s">
        <v>4510</v>
      </c>
      <c r="B2918" t="s">
        <v>5</v>
      </c>
      <c r="C2918" t="s">
        <v>1735</v>
      </c>
      <c r="D2918" t="s">
        <v>6877</v>
      </c>
      <c r="E2918" t="s">
        <v>1702</v>
      </c>
    </row>
    <row r="2919" spans="1:5">
      <c r="A2919" t="s">
        <v>4511</v>
      </c>
      <c r="B2919" t="s">
        <v>5</v>
      </c>
      <c r="C2919" t="s">
        <v>1735</v>
      </c>
      <c r="D2919" t="s">
        <v>6877</v>
      </c>
      <c r="E2919" t="s">
        <v>1705</v>
      </c>
    </row>
    <row r="2920" spans="1:5">
      <c r="A2920" t="s">
        <v>4512</v>
      </c>
      <c r="B2920" t="s">
        <v>5</v>
      </c>
      <c r="C2920" t="s">
        <v>1735</v>
      </c>
      <c r="D2920" t="s">
        <v>6877</v>
      </c>
      <c r="E2920" t="s">
        <v>1706</v>
      </c>
    </row>
    <row r="2921" spans="1:5">
      <c r="A2921" t="s">
        <v>4513</v>
      </c>
      <c r="B2921" t="s">
        <v>5</v>
      </c>
      <c r="C2921" t="s">
        <v>1735</v>
      </c>
      <c r="D2921" t="s">
        <v>6877</v>
      </c>
      <c r="E2921" t="s">
        <v>1707</v>
      </c>
    </row>
    <row r="2922" spans="1:5">
      <c r="A2922" t="s">
        <v>4514</v>
      </c>
      <c r="B2922" t="s">
        <v>5</v>
      </c>
      <c r="C2922" t="s">
        <v>1735</v>
      </c>
      <c r="D2922" t="s">
        <v>6877</v>
      </c>
      <c r="E2922" t="s">
        <v>1708</v>
      </c>
    </row>
    <row r="2923" spans="1:5">
      <c r="A2923" t="s">
        <v>4515</v>
      </c>
      <c r="B2923" t="s">
        <v>5</v>
      </c>
      <c r="C2923" t="s">
        <v>1735</v>
      </c>
      <c r="D2923" t="s">
        <v>6877</v>
      </c>
      <c r="E2923" t="s">
        <v>1709</v>
      </c>
    </row>
    <row r="2924" spans="1:5">
      <c r="A2924" t="s">
        <v>4516</v>
      </c>
      <c r="B2924" t="s">
        <v>5</v>
      </c>
      <c r="C2924" t="s">
        <v>1735</v>
      </c>
      <c r="D2924" t="s">
        <v>6877</v>
      </c>
      <c r="E2924" t="s">
        <v>1710</v>
      </c>
    </row>
    <row r="2925" spans="1:5">
      <c r="A2925" t="s">
        <v>4517</v>
      </c>
      <c r="B2925" t="s">
        <v>5</v>
      </c>
      <c r="C2925" t="s">
        <v>1735</v>
      </c>
      <c r="D2925" t="s">
        <v>6877</v>
      </c>
      <c r="E2925" t="s">
        <v>1711</v>
      </c>
    </row>
    <row r="2926" spans="1:5">
      <c r="A2926" t="s">
        <v>4518</v>
      </c>
      <c r="B2926" t="s">
        <v>5</v>
      </c>
      <c r="C2926" t="s">
        <v>1735</v>
      </c>
      <c r="D2926" t="s">
        <v>6877</v>
      </c>
      <c r="E2926" t="s">
        <v>1712</v>
      </c>
    </row>
    <row r="2927" spans="1:5">
      <c r="A2927" t="s">
        <v>4519</v>
      </c>
      <c r="B2927" t="s">
        <v>5</v>
      </c>
      <c r="C2927" t="s">
        <v>1735</v>
      </c>
      <c r="D2927" t="s">
        <v>6877</v>
      </c>
      <c r="E2927" t="s">
        <v>1713</v>
      </c>
    </row>
    <row r="2928" spans="1:5">
      <c r="A2928" t="s">
        <v>4520</v>
      </c>
      <c r="B2928" t="s">
        <v>5</v>
      </c>
      <c r="C2928" t="s">
        <v>1735</v>
      </c>
      <c r="D2928" t="s">
        <v>6877</v>
      </c>
      <c r="E2928" t="s">
        <v>1714</v>
      </c>
    </row>
    <row r="2929" spans="1:5">
      <c r="A2929" t="s">
        <v>4521</v>
      </c>
      <c r="B2929" t="s">
        <v>5</v>
      </c>
      <c r="C2929" t="s">
        <v>1735</v>
      </c>
      <c r="D2929" t="s">
        <v>6877</v>
      </c>
      <c r="E2929" t="s">
        <v>1715</v>
      </c>
    </row>
    <row r="2930" spans="1:5">
      <c r="A2930" t="s">
        <v>4522</v>
      </c>
      <c r="B2930" t="s">
        <v>5</v>
      </c>
      <c r="C2930" t="s">
        <v>1735</v>
      </c>
      <c r="D2930" t="s">
        <v>6878</v>
      </c>
      <c r="E2930" t="s">
        <v>1702</v>
      </c>
    </row>
    <row r="2931" spans="1:5">
      <c r="A2931" t="s">
        <v>4523</v>
      </c>
      <c r="B2931" t="s">
        <v>5</v>
      </c>
      <c r="C2931" t="s">
        <v>1735</v>
      </c>
      <c r="D2931" t="s">
        <v>6878</v>
      </c>
      <c r="E2931" t="s">
        <v>1705</v>
      </c>
    </row>
    <row r="2932" spans="1:5">
      <c r="A2932" t="s">
        <v>4524</v>
      </c>
      <c r="B2932" t="s">
        <v>5</v>
      </c>
      <c r="C2932" t="s">
        <v>1735</v>
      </c>
      <c r="D2932" t="s">
        <v>6878</v>
      </c>
      <c r="E2932" t="s">
        <v>1706</v>
      </c>
    </row>
    <row r="2933" spans="1:5">
      <c r="A2933" t="s">
        <v>4525</v>
      </c>
      <c r="B2933" t="s">
        <v>5</v>
      </c>
      <c r="C2933" t="s">
        <v>1735</v>
      </c>
      <c r="D2933" t="s">
        <v>6878</v>
      </c>
      <c r="E2933" t="s">
        <v>1707</v>
      </c>
    </row>
    <row r="2934" spans="1:5">
      <c r="A2934" t="s">
        <v>4526</v>
      </c>
      <c r="B2934" t="s">
        <v>5</v>
      </c>
      <c r="C2934" t="s">
        <v>1735</v>
      </c>
      <c r="D2934" t="s">
        <v>6878</v>
      </c>
      <c r="E2934" t="s">
        <v>1708</v>
      </c>
    </row>
    <row r="2935" spans="1:5">
      <c r="A2935" t="s">
        <v>4527</v>
      </c>
      <c r="B2935" t="s">
        <v>5</v>
      </c>
      <c r="C2935" t="s">
        <v>1735</v>
      </c>
      <c r="D2935" t="s">
        <v>6878</v>
      </c>
      <c r="E2935" t="s">
        <v>1709</v>
      </c>
    </row>
    <row r="2936" spans="1:5">
      <c r="A2936" t="s">
        <v>4528</v>
      </c>
      <c r="B2936" t="s">
        <v>5</v>
      </c>
      <c r="C2936" t="s">
        <v>1735</v>
      </c>
      <c r="D2936" t="s">
        <v>6878</v>
      </c>
      <c r="E2936" t="s">
        <v>1710</v>
      </c>
    </row>
    <row r="2937" spans="1:5">
      <c r="A2937" t="s">
        <v>4529</v>
      </c>
      <c r="B2937" t="s">
        <v>5</v>
      </c>
      <c r="C2937" t="s">
        <v>1735</v>
      </c>
      <c r="D2937" t="s">
        <v>6878</v>
      </c>
      <c r="E2937" t="s">
        <v>1711</v>
      </c>
    </row>
    <row r="2938" spans="1:5">
      <c r="A2938" t="s">
        <v>4530</v>
      </c>
      <c r="B2938" t="s">
        <v>5</v>
      </c>
      <c r="C2938" t="s">
        <v>1735</v>
      </c>
      <c r="D2938" t="s">
        <v>6878</v>
      </c>
      <c r="E2938" t="s">
        <v>1712</v>
      </c>
    </row>
    <row r="2939" spans="1:5">
      <c r="A2939" t="s">
        <v>4531</v>
      </c>
      <c r="B2939" t="s">
        <v>5</v>
      </c>
      <c r="C2939" t="s">
        <v>1735</v>
      </c>
      <c r="D2939" t="s">
        <v>6878</v>
      </c>
      <c r="E2939" t="s">
        <v>1713</v>
      </c>
    </row>
    <row r="2940" spans="1:5">
      <c r="A2940" t="s">
        <v>4532</v>
      </c>
      <c r="B2940" t="s">
        <v>5</v>
      </c>
      <c r="C2940" t="s">
        <v>1735</v>
      </c>
      <c r="D2940" t="s">
        <v>6878</v>
      </c>
      <c r="E2940" t="s">
        <v>1714</v>
      </c>
    </row>
    <row r="2941" spans="1:5">
      <c r="A2941" t="s">
        <v>4533</v>
      </c>
      <c r="B2941" t="s">
        <v>5</v>
      </c>
      <c r="C2941" t="s">
        <v>1735</v>
      </c>
      <c r="D2941" t="s">
        <v>6878</v>
      </c>
      <c r="E2941" t="s">
        <v>1715</v>
      </c>
    </row>
    <row r="2942" spans="1:5">
      <c r="A2942" t="s">
        <v>4534</v>
      </c>
      <c r="B2942" t="s">
        <v>5</v>
      </c>
      <c r="C2942" t="s">
        <v>1735</v>
      </c>
      <c r="D2942" t="s">
        <v>6879</v>
      </c>
      <c r="E2942" t="s">
        <v>1702</v>
      </c>
    </row>
    <row r="2943" spans="1:5">
      <c r="A2943" t="s">
        <v>4535</v>
      </c>
      <c r="B2943" t="s">
        <v>5</v>
      </c>
      <c r="C2943" t="s">
        <v>1735</v>
      </c>
      <c r="D2943" t="s">
        <v>6879</v>
      </c>
      <c r="E2943" t="s">
        <v>1705</v>
      </c>
    </row>
    <row r="2944" spans="1:5">
      <c r="A2944" t="s">
        <v>4536</v>
      </c>
      <c r="B2944" t="s">
        <v>5</v>
      </c>
      <c r="C2944" t="s">
        <v>1735</v>
      </c>
      <c r="D2944" t="s">
        <v>6879</v>
      </c>
      <c r="E2944" t="s">
        <v>1706</v>
      </c>
    </row>
    <row r="2945" spans="1:5">
      <c r="A2945" t="s">
        <v>4537</v>
      </c>
      <c r="B2945" t="s">
        <v>5</v>
      </c>
      <c r="C2945" t="s">
        <v>1735</v>
      </c>
      <c r="D2945" t="s">
        <v>6879</v>
      </c>
      <c r="E2945" t="s">
        <v>1707</v>
      </c>
    </row>
    <row r="2946" spans="1:5">
      <c r="A2946" t="s">
        <v>4538</v>
      </c>
      <c r="B2946" t="s">
        <v>5</v>
      </c>
      <c r="C2946" t="s">
        <v>1735</v>
      </c>
      <c r="D2946" t="s">
        <v>6879</v>
      </c>
      <c r="E2946" t="s">
        <v>1708</v>
      </c>
    </row>
    <row r="2947" spans="1:5">
      <c r="A2947" t="s">
        <v>4539</v>
      </c>
      <c r="B2947" t="s">
        <v>5</v>
      </c>
      <c r="C2947" t="s">
        <v>1735</v>
      </c>
      <c r="D2947" t="s">
        <v>6879</v>
      </c>
      <c r="E2947" t="s">
        <v>1709</v>
      </c>
    </row>
    <row r="2948" spans="1:5">
      <c r="A2948" t="s">
        <v>4540</v>
      </c>
      <c r="B2948" t="s">
        <v>5</v>
      </c>
      <c r="C2948" t="s">
        <v>1735</v>
      </c>
      <c r="D2948" t="s">
        <v>6879</v>
      </c>
      <c r="E2948" t="s">
        <v>1710</v>
      </c>
    </row>
    <row r="2949" spans="1:5">
      <c r="A2949" t="s">
        <v>4541</v>
      </c>
      <c r="B2949" t="s">
        <v>5</v>
      </c>
      <c r="C2949" t="s">
        <v>1735</v>
      </c>
      <c r="D2949" t="s">
        <v>6879</v>
      </c>
      <c r="E2949" t="s">
        <v>1711</v>
      </c>
    </row>
    <row r="2950" spans="1:5">
      <c r="A2950" t="s">
        <v>4542</v>
      </c>
      <c r="B2950" t="s">
        <v>5</v>
      </c>
      <c r="C2950" t="s">
        <v>1735</v>
      </c>
      <c r="D2950" t="s">
        <v>6879</v>
      </c>
      <c r="E2950" t="s">
        <v>1712</v>
      </c>
    </row>
    <row r="2951" spans="1:5">
      <c r="A2951" t="s">
        <v>4543</v>
      </c>
      <c r="B2951" t="s">
        <v>5</v>
      </c>
      <c r="C2951" t="s">
        <v>1735</v>
      </c>
      <c r="D2951" t="s">
        <v>6879</v>
      </c>
      <c r="E2951" t="s">
        <v>1713</v>
      </c>
    </row>
    <row r="2952" spans="1:5">
      <c r="A2952" t="s">
        <v>4544</v>
      </c>
      <c r="B2952" t="s">
        <v>5</v>
      </c>
      <c r="C2952" t="s">
        <v>1735</v>
      </c>
      <c r="D2952" t="s">
        <v>6879</v>
      </c>
      <c r="E2952" t="s">
        <v>1714</v>
      </c>
    </row>
    <row r="2953" spans="1:5">
      <c r="A2953" t="s">
        <v>4545</v>
      </c>
      <c r="B2953" t="s">
        <v>5</v>
      </c>
      <c r="C2953" t="s">
        <v>1735</v>
      </c>
      <c r="D2953" t="s">
        <v>6879</v>
      </c>
      <c r="E2953" t="s">
        <v>1715</v>
      </c>
    </row>
    <row r="2954" spans="1:5">
      <c r="A2954" t="s">
        <v>4546</v>
      </c>
      <c r="B2954" t="s">
        <v>5</v>
      </c>
      <c r="C2954" t="s">
        <v>1735</v>
      </c>
      <c r="D2954" t="s">
        <v>6880</v>
      </c>
      <c r="E2954" t="s">
        <v>1702</v>
      </c>
    </row>
    <row r="2955" spans="1:5">
      <c r="A2955" t="s">
        <v>4547</v>
      </c>
      <c r="B2955" t="s">
        <v>5</v>
      </c>
      <c r="C2955" t="s">
        <v>1735</v>
      </c>
      <c r="D2955" t="s">
        <v>6880</v>
      </c>
      <c r="E2955" t="s">
        <v>1705</v>
      </c>
    </row>
    <row r="2956" spans="1:5">
      <c r="A2956" t="s">
        <v>4548</v>
      </c>
      <c r="B2956" t="s">
        <v>5</v>
      </c>
      <c r="C2956" t="s">
        <v>1735</v>
      </c>
      <c r="D2956" t="s">
        <v>6880</v>
      </c>
      <c r="E2956" t="s">
        <v>1706</v>
      </c>
    </row>
    <row r="2957" spans="1:5">
      <c r="A2957" t="s">
        <v>4549</v>
      </c>
      <c r="B2957" t="s">
        <v>5</v>
      </c>
      <c r="C2957" t="s">
        <v>1735</v>
      </c>
      <c r="D2957" t="s">
        <v>6880</v>
      </c>
      <c r="E2957" t="s">
        <v>1707</v>
      </c>
    </row>
    <row r="2958" spans="1:5">
      <c r="A2958" t="s">
        <v>4550</v>
      </c>
      <c r="B2958" t="s">
        <v>5</v>
      </c>
      <c r="C2958" t="s">
        <v>1735</v>
      </c>
      <c r="D2958" t="s">
        <v>6880</v>
      </c>
      <c r="E2958" t="s">
        <v>1708</v>
      </c>
    </row>
    <row r="2959" spans="1:5">
      <c r="A2959" t="s">
        <v>4551</v>
      </c>
      <c r="B2959" t="s">
        <v>5</v>
      </c>
      <c r="C2959" t="s">
        <v>1735</v>
      </c>
      <c r="D2959" t="s">
        <v>6880</v>
      </c>
      <c r="E2959" t="s">
        <v>1709</v>
      </c>
    </row>
    <row r="2960" spans="1:5">
      <c r="A2960" t="s">
        <v>4552</v>
      </c>
      <c r="B2960" t="s">
        <v>5</v>
      </c>
      <c r="C2960" t="s">
        <v>1735</v>
      </c>
      <c r="D2960" t="s">
        <v>6880</v>
      </c>
      <c r="E2960" t="s">
        <v>1710</v>
      </c>
    </row>
    <row r="2961" spans="1:5">
      <c r="A2961" t="s">
        <v>4553</v>
      </c>
      <c r="B2961" t="s">
        <v>5</v>
      </c>
      <c r="C2961" t="s">
        <v>1735</v>
      </c>
      <c r="D2961" t="s">
        <v>6880</v>
      </c>
      <c r="E2961" t="s">
        <v>1711</v>
      </c>
    </row>
    <row r="2962" spans="1:5">
      <c r="A2962" t="s">
        <v>4554</v>
      </c>
      <c r="B2962" t="s">
        <v>5</v>
      </c>
      <c r="C2962" t="s">
        <v>1735</v>
      </c>
      <c r="D2962" t="s">
        <v>6880</v>
      </c>
      <c r="E2962" t="s">
        <v>1712</v>
      </c>
    </row>
    <row r="2963" spans="1:5">
      <c r="A2963" t="s">
        <v>4555</v>
      </c>
      <c r="B2963" t="s">
        <v>5</v>
      </c>
      <c r="C2963" t="s">
        <v>1735</v>
      </c>
      <c r="D2963" t="s">
        <v>6880</v>
      </c>
      <c r="E2963" t="s">
        <v>1713</v>
      </c>
    </row>
    <row r="2964" spans="1:5">
      <c r="A2964" t="s">
        <v>4556</v>
      </c>
      <c r="B2964" t="s">
        <v>5</v>
      </c>
      <c r="C2964" t="s">
        <v>1735</v>
      </c>
      <c r="D2964" t="s">
        <v>6880</v>
      </c>
      <c r="E2964" t="s">
        <v>1714</v>
      </c>
    </row>
    <row r="2965" spans="1:5">
      <c r="A2965" t="s">
        <v>4557</v>
      </c>
      <c r="B2965" t="s">
        <v>5</v>
      </c>
      <c r="C2965" t="s">
        <v>1735</v>
      </c>
      <c r="D2965" t="s">
        <v>6880</v>
      </c>
      <c r="E2965" t="s">
        <v>1715</v>
      </c>
    </row>
    <row r="2966" spans="1:5">
      <c r="A2966" t="s">
        <v>4558</v>
      </c>
      <c r="B2966" t="s">
        <v>5</v>
      </c>
      <c r="C2966" t="s">
        <v>1735</v>
      </c>
      <c r="D2966" t="s">
        <v>6881</v>
      </c>
      <c r="E2966" t="s">
        <v>1702</v>
      </c>
    </row>
    <row r="2967" spans="1:5">
      <c r="A2967" t="s">
        <v>4559</v>
      </c>
      <c r="B2967" t="s">
        <v>5</v>
      </c>
      <c r="C2967" t="s">
        <v>1735</v>
      </c>
      <c r="D2967" t="s">
        <v>6881</v>
      </c>
      <c r="E2967" t="s">
        <v>1705</v>
      </c>
    </row>
    <row r="2968" spans="1:5">
      <c r="A2968" t="s">
        <v>4560</v>
      </c>
      <c r="B2968" t="s">
        <v>5</v>
      </c>
      <c r="C2968" t="s">
        <v>1735</v>
      </c>
      <c r="D2968" t="s">
        <v>6881</v>
      </c>
      <c r="E2968" t="s">
        <v>1706</v>
      </c>
    </row>
    <row r="2969" spans="1:5">
      <c r="A2969" t="s">
        <v>4561</v>
      </c>
      <c r="B2969" t="s">
        <v>5</v>
      </c>
      <c r="C2969" t="s">
        <v>1735</v>
      </c>
      <c r="D2969" t="s">
        <v>6881</v>
      </c>
      <c r="E2969" t="s">
        <v>1707</v>
      </c>
    </row>
    <row r="2970" spans="1:5">
      <c r="A2970" t="s">
        <v>4562</v>
      </c>
      <c r="B2970" t="s">
        <v>5</v>
      </c>
      <c r="C2970" t="s">
        <v>1735</v>
      </c>
      <c r="D2970" t="s">
        <v>6881</v>
      </c>
      <c r="E2970" t="s">
        <v>1708</v>
      </c>
    </row>
    <row r="2971" spans="1:5">
      <c r="A2971" t="s">
        <v>4563</v>
      </c>
      <c r="B2971" t="s">
        <v>5</v>
      </c>
      <c r="C2971" t="s">
        <v>1735</v>
      </c>
      <c r="D2971" t="s">
        <v>6881</v>
      </c>
      <c r="E2971" t="s">
        <v>1709</v>
      </c>
    </row>
    <row r="2972" spans="1:5">
      <c r="A2972" t="s">
        <v>4564</v>
      </c>
      <c r="B2972" t="s">
        <v>5</v>
      </c>
      <c r="C2972" t="s">
        <v>1735</v>
      </c>
      <c r="D2972" t="s">
        <v>6881</v>
      </c>
      <c r="E2972" t="s">
        <v>1710</v>
      </c>
    </row>
    <row r="2973" spans="1:5">
      <c r="A2973" t="s">
        <v>4565</v>
      </c>
      <c r="B2973" t="s">
        <v>5</v>
      </c>
      <c r="C2973" t="s">
        <v>1735</v>
      </c>
      <c r="D2973" t="s">
        <v>6881</v>
      </c>
      <c r="E2973" t="s">
        <v>1711</v>
      </c>
    </row>
    <row r="2974" spans="1:5">
      <c r="A2974" t="s">
        <v>4566</v>
      </c>
      <c r="B2974" t="s">
        <v>5</v>
      </c>
      <c r="C2974" t="s">
        <v>1735</v>
      </c>
      <c r="D2974" t="s">
        <v>6881</v>
      </c>
      <c r="E2974" t="s">
        <v>1712</v>
      </c>
    </row>
    <row r="2975" spans="1:5">
      <c r="A2975" t="s">
        <v>4567</v>
      </c>
      <c r="B2975" t="s">
        <v>5</v>
      </c>
      <c r="C2975" t="s">
        <v>1735</v>
      </c>
      <c r="D2975" t="s">
        <v>6881</v>
      </c>
      <c r="E2975" t="s">
        <v>1713</v>
      </c>
    </row>
    <row r="2976" spans="1:5">
      <c r="A2976" t="s">
        <v>4568</v>
      </c>
      <c r="B2976" t="s">
        <v>5</v>
      </c>
      <c r="C2976" t="s">
        <v>1735</v>
      </c>
      <c r="D2976" t="s">
        <v>6881</v>
      </c>
      <c r="E2976" t="s">
        <v>1714</v>
      </c>
    </row>
    <row r="2977" spans="1:5">
      <c r="A2977" t="s">
        <v>4569</v>
      </c>
      <c r="B2977" t="s">
        <v>5</v>
      </c>
      <c r="C2977" t="s">
        <v>1735</v>
      </c>
      <c r="D2977" t="s">
        <v>6881</v>
      </c>
      <c r="E2977" t="s">
        <v>1715</v>
      </c>
    </row>
    <row r="2978" spans="1:5">
      <c r="A2978" t="s">
        <v>4570</v>
      </c>
      <c r="B2978" t="s">
        <v>5</v>
      </c>
      <c r="C2978" t="s">
        <v>1735</v>
      </c>
      <c r="D2978" t="s">
        <v>6882</v>
      </c>
      <c r="E2978" t="s">
        <v>1702</v>
      </c>
    </row>
    <row r="2979" spans="1:5">
      <c r="A2979" t="s">
        <v>4571</v>
      </c>
      <c r="B2979" t="s">
        <v>5</v>
      </c>
      <c r="C2979" t="s">
        <v>1735</v>
      </c>
      <c r="D2979" t="s">
        <v>6882</v>
      </c>
      <c r="E2979" t="s">
        <v>1705</v>
      </c>
    </row>
    <row r="2980" spans="1:5">
      <c r="A2980" t="s">
        <v>4572</v>
      </c>
      <c r="B2980" t="s">
        <v>5</v>
      </c>
      <c r="C2980" t="s">
        <v>1735</v>
      </c>
      <c r="D2980" t="s">
        <v>6882</v>
      </c>
      <c r="E2980" t="s">
        <v>1706</v>
      </c>
    </row>
    <row r="2981" spans="1:5">
      <c r="A2981" t="s">
        <v>4573</v>
      </c>
      <c r="B2981" t="s">
        <v>5</v>
      </c>
      <c r="C2981" t="s">
        <v>1735</v>
      </c>
      <c r="D2981" t="s">
        <v>6882</v>
      </c>
      <c r="E2981" t="s">
        <v>1707</v>
      </c>
    </row>
    <row r="2982" spans="1:5">
      <c r="A2982" t="s">
        <v>4574</v>
      </c>
      <c r="B2982" t="s">
        <v>5</v>
      </c>
      <c r="C2982" t="s">
        <v>1735</v>
      </c>
      <c r="D2982" t="s">
        <v>6882</v>
      </c>
      <c r="E2982" t="s">
        <v>1708</v>
      </c>
    </row>
    <row r="2983" spans="1:5">
      <c r="A2983" t="s">
        <v>4575</v>
      </c>
      <c r="B2983" t="s">
        <v>5</v>
      </c>
      <c r="C2983" t="s">
        <v>1735</v>
      </c>
      <c r="D2983" t="s">
        <v>6882</v>
      </c>
      <c r="E2983" t="s">
        <v>1709</v>
      </c>
    </row>
    <row r="2984" spans="1:5">
      <c r="A2984" t="s">
        <v>4576</v>
      </c>
      <c r="B2984" t="s">
        <v>5</v>
      </c>
      <c r="C2984" t="s">
        <v>1735</v>
      </c>
      <c r="D2984" t="s">
        <v>6882</v>
      </c>
      <c r="E2984" t="s">
        <v>1710</v>
      </c>
    </row>
    <row r="2985" spans="1:5">
      <c r="A2985" t="s">
        <v>4577</v>
      </c>
      <c r="B2985" t="s">
        <v>5</v>
      </c>
      <c r="C2985" t="s">
        <v>1735</v>
      </c>
      <c r="D2985" t="s">
        <v>6882</v>
      </c>
      <c r="E2985" t="s">
        <v>1711</v>
      </c>
    </row>
    <row r="2986" spans="1:5">
      <c r="A2986" t="s">
        <v>4578</v>
      </c>
      <c r="B2986" t="s">
        <v>5</v>
      </c>
      <c r="C2986" t="s">
        <v>1735</v>
      </c>
      <c r="D2986" t="s">
        <v>6882</v>
      </c>
      <c r="E2986" t="s">
        <v>1712</v>
      </c>
    </row>
    <row r="2987" spans="1:5">
      <c r="A2987" t="s">
        <v>4579</v>
      </c>
      <c r="B2987" t="s">
        <v>5</v>
      </c>
      <c r="C2987" t="s">
        <v>1735</v>
      </c>
      <c r="D2987" t="s">
        <v>6882</v>
      </c>
      <c r="E2987" t="s">
        <v>1713</v>
      </c>
    </row>
    <row r="2988" spans="1:5">
      <c r="A2988" t="s">
        <v>4580</v>
      </c>
      <c r="B2988" t="s">
        <v>5</v>
      </c>
      <c r="C2988" t="s">
        <v>1735</v>
      </c>
      <c r="D2988" t="s">
        <v>6882</v>
      </c>
      <c r="E2988" t="s">
        <v>1714</v>
      </c>
    </row>
    <row r="2989" spans="1:5">
      <c r="A2989" t="s">
        <v>4581</v>
      </c>
      <c r="B2989" t="s">
        <v>5</v>
      </c>
      <c r="C2989" t="s">
        <v>1735</v>
      </c>
      <c r="D2989" t="s">
        <v>6882</v>
      </c>
      <c r="E2989" t="s">
        <v>1715</v>
      </c>
    </row>
    <row r="2990" spans="1:5">
      <c r="A2990" t="s">
        <v>4582</v>
      </c>
      <c r="B2990" t="s">
        <v>5</v>
      </c>
      <c r="C2990" t="s">
        <v>1735</v>
      </c>
      <c r="D2990" t="s">
        <v>6883</v>
      </c>
      <c r="E2990" t="s">
        <v>1702</v>
      </c>
    </row>
    <row r="2991" spans="1:5">
      <c r="A2991" t="s">
        <v>4583</v>
      </c>
      <c r="B2991" t="s">
        <v>5</v>
      </c>
      <c r="C2991" t="s">
        <v>1735</v>
      </c>
      <c r="D2991" t="s">
        <v>6883</v>
      </c>
      <c r="E2991" t="s">
        <v>1705</v>
      </c>
    </row>
    <row r="2992" spans="1:5">
      <c r="A2992" t="s">
        <v>4584</v>
      </c>
      <c r="B2992" t="s">
        <v>5</v>
      </c>
      <c r="C2992" t="s">
        <v>1735</v>
      </c>
      <c r="D2992" t="s">
        <v>6883</v>
      </c>
      <c r="E2992" t="s">
        <v>1706</v>
      </c>
    </row>
    <row r="2993" spans="1:5">
      <c r="A2993" t="s">
        <v>4585</v>
      </c>
      <c r="B2993" t="s">
        <v>5</v>
      </c>
      <c r="C2993" t="s">
        <v>1735</v>
      </c>
      <c r="D2993" t="s">
        <v>6883</v>
      </c>
      <c r="E2993" t="s">
        <v>1707</v>
      </c>
    </row>
    <row r="2994" spans="1:5">
      <c r="A2994" t="s">
        <v>4586</v>
      </c>
      <c r="B2994" t="s">
        <v>5</v>
      </c>
      <c r="C2994" t="s">
        <v>1735</v>
      </c>
      <c r="D2994" t="s">
        <v>6883</v>
      </c>
      <c r="E2994" t="s">
        <v>1708</v>
      </c>
    </row>
    <row r="2995" spans="1:5">
      <c r="A2995" t="s">
        <v>4587</v>
      </c>
      <c r="B2995" t="s">
        <v>5</v>
      </c>
      <c r="C2995" t="s">
        <v>1735</v>
      </c>
      <c r="D2995" t="s">
        <v>6883</v>
      </c>
      <c r="E2995" t="s">
        <v>1709</v>
      </c>
    </row>
    <row r="2996" spans="1:5">
      <c r="A2996" t="s">
        <v>4588</v>
      </c>
      <c r="B2996" t="s">
        <v>5</v>
      </c>
      <c r="C2996" t="s">
        <v>1735</v>
      </c>
      <c r="D2996" t="s">
        <v>6883</v>
      </c>
      <c r="E2996" t="s">
        <v>1710</v>
      </c>
    </row>
    <row r="2997" spans="1:5">
      <c r="A2997" t="s">
        <v>4589</v>
      </c>
      <c r="B2997" t="s">
        <v>5</v>
      </c>
      <c r="C2997" t="s">
        <v>1735</v>
      </c>
      <c r="D2997" t="s">
        <v>6883</v>
      </c>
      <c r="E2997" t="s">
        <v>1711</v>
      </c>
    </row>
    <row r="2998" spans="1:5">
      <c r="A2998" t="s">
        <v>4590</v>
      </c>
      <c r="B2998" t="s">
        <v>5</v>
      </c>
      <c r="C2998" t="s">
        <v>1735</v>
      </c>
      <c r="D2998" t="s">
        <v>6883</v>
      </c>
      <c r="E2998" t="s">
        <v>1712</v>
      </c>
    </row>
    <row r="2999" spans="1:5">
      <c r="A2999" t="s">
        <v>4591</v>
      </c>
      <c r="B2999" t="s">
        <v>5</v>
      </c>
      <c r="C2999" t="s">
        <v>1735</v>
      </c>
      <c r="D2999" t="s">
        <v>6883</v>
      </c>
      <c r="E2999" t="s">
        <v>1713</v>
      </c>
    </row>
    <row r="3000" spans="1:5">
      <c r="A3000" t="s">
        <v>4592</v>
      </c>
      <c r="B3000" t="s">
        <v>5</v>
      </c>
      <c r="C3000" t="s">
        <v>1735</v>
      </c>
      <c r="D3000" t="s">
        <v>6883</v>
      </c>
      <c r="E3000" t="s">
        <v>1714</v>
      </c>
    </row>
    <row r="3001" spans="1:5">
      <c r="A3001" t="s">
        <v>4593</v>
      </c>
      <c r="B3001" t="s">
        <v>5</v>
      </c>
      <c r="C3001" t="s">
        <v>1735</v>
      </c>
      <c r="D3001" t="s">
        <v>6883</v>
      </c>
      <c r="E3001" t="s">
        <v>1715</v>
      </c>
    </row>
    <row r="3002" spans="1:5">
      <c r="A3002" t="s">
        <v>4594</v>
      </c>
      <c r="B3002" t="s">
        <v>5</v>
      </c>
      <c r="C3002" t="s">
        <v>1735</v>
      </c>
      <c r="D3002" t="s">
        <v>6884</v>
      </c>
      <c r="E3002" t="s">
        <v>1702</v>
      </c>
    </row>
    <row r="3003" spans="1:5">
      <c r="A3003" t="s">
        <v>4595</v>
      </c>
      <c r="B3003" t="s">
        <v>5</v>
      </c>
      <c r="C3003" t="s">
        <v>1735</v>
      </c>
      <c r="D3003" t="s">
        <v>6884</v>
      </c>
      <c r="E3003" t="s">
        <v>1705</v>
      </c>
    </row>
    <row r="3004" spans="1:5">
      <c r="A3004" t="s">
        <v>4596</v>
      </c>
      <c r="B3004" t="s">
        <v>5</v>
      </c>
      <c r="C3004" t="s">
        <v>1735</v>
      </c>
      <c r="D3004" t="s">
        <v>6884</v>
      </c>
      <c r="E3004" t="s">
        <v>1706</v>
      </c>
    </row>
    <row r="3005" spans="1:5">
      <c r="A3005" t="s">
        <v>4597</v>
      </c>
      <c r="B3005" t="s">
        <v>5</v>
      </c>
      <c r="C3005" t="s">
        <v>1735</v>
      </c>
      <c r="D3005" t="s">
        <v>6884</v>
      </c>
      <c r="E3005" t="s">
        <v>1707</v>
      </c>
    </row>
    <row r="3006" spans="1:5">
      <c r="A3006" t="s">
        <v>4598</v>
      </c>
      <c r="B3006" t="s">
        <v>5</v>
      </c>
      <c r="C3006" t="s">
        <v>1735</v>
      </c>
      <c r="D3006" t="s">
        <v>6884</v>
      </c>
      <c r="E3006" t="s">
        <v>1708</v>
      </c>
    </row>
    <row r="3007" spans="1:5">
      <c r="A3007" t="s">
        <v>4599</v>
      </c>
      <c r="B3007" t="s">
        <v>5</v>
      </c>
      <c r="C3007" t="s">
        <v>1735</v>
      </c>
      <c r="D3007" t="s">
        <v>6884</v>
      </c>
      <c r="E3007" t="s">
        <v>1709</v>
      </c>
    </row>
    <row r="3008" spans="1:5">
      <c r="A3008" t="s">
        <v>4600</v>
      </c>
      <c r="B3008" t="s">
        <v>5</v>
      </c>
      <c r="C3008" t="s">
        <v>1735</v>
      </c>
      <c r="D3008" t="s">
        <v>6884</v>
      </c>
      <c r="E3008" t="s">
        <v>1710</v>
      </c>
    </row>
    <row r="3009" spans="1:5">
      <c r="A3009" t="s">
        <v>4601</v>
      </c>
      <c r="B3009" t="s">
        <v>5</v>
      </c>
      <c r="C3009" t="s">
        <v>1735</v>
      </c>
      <c r="D3009" t="s">
        <v>6884</v>
      </c>
      <c r="E3009" t="s">
        <v>1711</v>
      </c>
    </row>
    <row r="3010" spans="1:5">
      <c r="A3010" t="s">
        <v>4602</v>
      </c>
      <c r="B3010" t="s">
        <v>5</v>
      </c>
      <c r="C3010" t="s">
        <v>1735</v>
      </c>
      <c r="D3010" t="s">
        <v>6884</v>
      </c>
      <c r="E3010" t="s">
        <v>1712</v>
      </c>
    </row>
    <row r="3011" spans="1:5">
      <c r="A3011" t="s">
        <v>4603</v>
      </c>
      <c r="B3011" t="s">
        <v>5</v>
      </c>
      <c r="C3011" t="s">
        <v>1735</v>
      </c>
      <c r="D3011" t="s">
        <v>6884</v>
      </c>
      <c r="E3011" t="s">
        <v>1713</v>
      </c>
    </row>
    <row r="3012" spans="1:5">
      <c r="A3012" t="s">
        <v>4604</v>
      </c>
      <c r="B3012" t="s">
        <v>5</v>
      </c>
      <c r="C3012" t="s">
        <v>1735</v>
      </c>
      <c r="D3012" t="s">
        <v>6884</v>
      </c>
      <c r="E3012" t="s">
        <v>1714</v>
      </c>
    </row>
    <row r="3013" spans="1:5">
      <c r="A3013" t="s">
        <v>4605</v>
      </c>
      <c r="B3013" t="s">
        <v>5</v>
      </c>
      <c r="C3013" t="s">
        <v>1735</v>
      </c>
      <c r="D3013" t="s">
        <v>6884</v>
      </c>
      <c r="E3013" t="s">
        <v>1715</v>
      </c>
    </row>
    <row r="3014" spans="1:5">
      <c r="A3014" t="s">
        <v>4606</v>
      </c>
      <c r="B3014" t="s">
        <v>5</v>
      </c>
      <c r="C3014" t="s">
        <v>1735</v>
      </c>
      <c r="D3014" t="s">
        <v>6885</v>
      </c>
      <c r="E3014" t="s">
        <v>1702</v>
      </c>
    </row>
    <row r="3015" spans="1:5">
      <c r="A3015" t="s">
        <v>4607</v>
      </c>
      <c r="B3015" t="s">
        <v>5</v>
      </c>
      <c r="C3015" t="s">
        <v>1735</v>
      </c>
      <c r="D3015" t="s">
        <v>6885</v>
      </c>
      <c r="E3015" t="s">
        <v>1705</v>
      </c>
    </row>
    <row r="3016" spans="1:5">
      <c r="A3016" t="s">
        <v>4608</v>
      </c>
      <c r="B3016" t="s">
        <v>5</v>
      </c>
      <c r="C3016" t="s">
        <v>1735</v>
      </c>
      <c r="D3016" t="s">
        <v>6885</v>
      </c>
      <c r="E3016" t="s">
        <v>1706</v>
      </c>
    </row>
    <row r="3017" spans="1:5">
      <c r="A3017" t="s">
        <v>4609</v>
      </c>
      <c r="B3017" t="s">
        <v>5</v>
      </c>
      <c r="C3017" t="s">
        <v>1735</v>
      </c>
      <c r="D3017" t="s">
        <v>6885</v>
      </c>
      <c r="E3017" t="s">
        <v>1707</v>
      </c>
    </row>
    <row r="3018" spans="1:5">
      <c r="A3018" t="s">
        <v>4610</v>
      </c>
      <c r="B3018" t="s">
        <v>5</v>
      </c>
      <c r="C3018" t="s">
        <v>1735</v>
      </c>
      <c r="D3018" t="s">
        <v>6885</v>
      </c>
      <c r="E3018" t="s">
        <v>1708</v>
      </c>
    </row>
    <row r="3019" spans="1:5">
      <c r="A3019" t="s">
        <v>4611</v>
      </c>
      <c r="B3019" t="s">
        <v>5</v>
      </c>
      <c r="C3019" t="s">
        <v>1735</v>
      </c>
      <c r="D3019" t="s">
        <v>6885</v>
      </c>
      <c r="E3019" t="s">
        <v>1709</v>
      </c>
    </row>
    <row r="3020" spans="1:5">
      <c r="A3020" t="s">
        <v>4612</v>
      </c>
      <c r="B3020" t="s">
        <v>5</v>
      </c>
      <c r="C3020" t="s">
        <v>1735</v>
      </c>
      <c r="D3020" t="s">
        <v>6885</v>
      </c>
      <c r="E3020" t="s">
        <v>1710</v>
      </c>
    </row>
    <row r="3021" spans="1:5">
      <c r="A3021" t="s">
        <v>4613</v>
      </c>
      <c r="B3021" t="s">
        <v>5</v>
      </c>
      <c r="C3021" t="s">
        <v>1735</v>
      </c>
      <c r="D3021" t="s">
        <v>6885</v>
      </c>
      <c r="E3021" t="s">
        <v>1711</v>
      </c>
    </row>
    <row r="3022" spans="1:5">
      <c r="A3022" t="s">
        <v>4614</v>
      </c>
      <c r="B3022" t="s">
        <v>5</v>
      </c>
      <c r="C3022" t="s">
        <v>1735</v>
      </c>
      <c r="D3022" t="s">
        <v>6885</v>
      </c>
      <c r="E3022" t="s">
        <v>1712</v>
      </c>
    </row>
    <row r="3023" spans="1:5">
      <c r="A3023" t="s">
        <v>4615</v>
      </c>
      <c r="B3023" t="s">
        <v>5</v>
      </c>
      <c r="C3023" t="s">
        <v>1735</v>
      </c>
      <c r="D3023" t="s">
        <v>6885</v>
      </c>
      <c r="E3023" t="s">
        <v>1713</v>
      </c>
    </row>
    <row r="3024" spans="1:5">
      <c r="A3024" t="s">
        <v>4616</v>
      </c>
      <c r="B3024" t="s">
        <v>5</v>
      </c>
      <c r="C3024" t="s">
        <v>1735</v>
      </c>
      <c r="D3024" t="s">
        <v>6885</v>
      </c>
      <c r="E3024" t="s">
        <v>1714</v>
      </c>
    </row>
    <row r="3025" spans="1:5">
      <c r="A3025" t="s">
        <v>4617</v>
      </c>
      <c r="B3025" t="s">
        <v>5</v>
      </c>
      <c r="C3025" t="s">
        <v>1735</v>
      </c>
      <c r="D3025" t="s">
        <v>6885</v>
      </c>
      <c r="E3025" t="s">
        <v>1715</v>
      </c>
    </row>
    <row r="3026" spans="1:5">
      <c r="A3026" t="s">
        <v>4618</v>
      </c>
      <c r="B3026" t="s">
        <v>5</v>
      </c>
      <c r="C3026" t="s">
        <v>1735</v>
      </c>
      <c r="D3026" t="s">
        <v>6886</v>
      </c>
      <c r="E3026" t="s">
        <v>1702</v>
      </c>
    </row>
    <row r="3027" spans="1:5">
      <c r="A3027" t="s">
        <v>4619</v>
      </c>
      <c r="B3027" t="s">
        <v>5</v>
      </c>
      <c r="C3027" t="s">
        <v>1735</v>
      </c>
      <c r="D3027" t="s">
        <v>6886</v>
      </c>
      <c r="E3027" t="s">
        <v>1705</v>
      </c>
    </row>
    <row r="3028" spans="1:5">
      <c r="A3028" t="s">
        <v>4620</v>
      </c>
      <c r="B3028" t="s">
        <v>5</v>
      </c>
      <c r="C3028" t="s">
        <v>1735</v>
      </c>
      <c r="D3028" t="s">
        <v>6886</v>
      </c>
      <c r="E3028" t="s">
        <v>1706</v>
      </c>
    </row>
    <row r="3029" spans="1:5">
      <c r="A3029" t="s">
        <v>4621</v>
      </c>
      <c r="B3029" t="s">
        <v>5</v>
      </c>
      <c r="C3029" t="s">
        <v>1735</v>
      </c>
      <c r="D3029" t="s">
        <v>6886</v>
      </c>
      <c r="E3029" t="s">
        <v>1707</v>
      </c>
    </row>
    <row r="3030" spans="1:5">
      <c r="A3030" t="s">
        <v>4622</v>
      </c>
      <c r="B3030" t="s">
        <v>5</v>
      </c>
      <c r="C3030" t="s">
        <v>1735</v>
      </c>
      <c r="D3030" t="s">
        <v>6886</v>
      </c>
      <c r="E3030" t="s">
        <v>1708</v>
      </c>
    </row>
    <row r="3031" spans="1:5">
      <c r="A3031" t="s">
        <v>4623</v>
      </c>
      <c r="B3031" t="s">
        <v>5</v>
      </c>
      <c r="C3031" t="s">
        <v>1735</v>
      </c>
      <c r="D3031" t="s">
        <v>6886</v>
      </c>
      <c r="E3031" t="s">
        <v>1709</v>
      </c>
    </row>
    <row r="3032" spans="1:5">
      <c r="A3032" t="s">
        <v>4624</v>
      </c>
      <c r="B3032" t="s">
        <v>5</v>
      </c>
      <c r="C3032" t="s">
        <v>1735</v>
      </c>
      <c r="D3032" t="s">
        <v>6886</v>
      </c>
      <c r="E3032" t="s">
        <v>1710</v>
      </c>
    </row>
    <row r="3033" spans="1:5">
      <c r="A3033" t="s">
        <v>4625</v>
      </c>
      <c r="B3033" t="s">
        <v>5</v>
      </c>
      <c r="C3033" t="s">
        <v>1735</v>
      </c>
      <c r="D3033" t="s">
        <v>6886</v>
      </c>
      <c r="E3033" t="s">
        <v>1711</v>
      </c>
    </row>
    <row r="3034" spans="1:5">
      <c r="A3034" t="s">
        <v>4626</v>
      </c>
      <c r="B3034" t="s">
        <v>5</v>
      </c>
      <c r="C3034" t="s">
        <v>1735</v>
      </c>
      <c r="D3034" t="s">
        <v>6886</v>
      </c>
      <c r="E3034" t="s">
        <v>1712</v>
      </c>
    </row>
    <row r="3035" spans="1:5">
      <c r="A3035" t="s">
        <v>4627</v>
      </c>
      <c r="B3035" t="s">
        <v>5</v>
      </c>
      <c r="C3035" t="s">
        <v>1735</v>
      </c>
      <c r="D3035" t="s">
        <v>6886</v>
      </c>
      <c r="E3035" t="s">
        <v>1713</v>
      </c>
    </row>
    <row r="3036" spans="1:5">
      <c r="A3036" t="s">
        <v>4628</v>
      </c>
      <c r="B3036" t="s">
        <v>5</v>
      </c>
      <c r="C3036" t="s">
        <v>1735</v>
      </c>
      <c r="D3036" t="s">
        <v>6886</v>
      </c>
      <c r="E3036" t="s">
        <v>1714</v>
      </c>
    </row>
    <row r="3037" spans="1:5">
      <c r="A3037" t="s">
        <v>4629</v>
      </c>
      <c r="B3037" t="s">
        <v>5</v>
      </c>
      <c r="C3037" t="s">
        <v>1735</v>
      </c>
      <c r="D3037" t="s">
        <v>6886</v>
      </c>
      <c r="E3037" t="s">
        <v>1715</v>
      </c>
    </row>
    <row r="3038" spans="1:5">
      <c r="A3038" t="s">
        <v>4630</v>
      </c>
      <c r="B3038" t="s">
        <v>5</v>
      </c>
      <c r="C3038" t="s">
        <v>1735</v>
      </c>
      <c r="D3038" t="s">
        <v>6887</v>
      </c>
      <c r="E3038" t="s">
        <v>1702</v>
      </c>
    </row>
    <row r="3039" spans="1:5">
      <c r="A3039" t="s">
        <v>4631</v>
      </c>
      <c r="B3039" t="s">
        <v>5</v>
      </c>
      <c r="C3039" t="s">
        <v>1735</v>
      </c>
      <c r="D3039" t="s">
        <v>6887</v>
      </c>
      <c r="E3039" t="s">
        <v>1705</v>
      </c>
    </row>
    <row r="3040" spans="1:5">
      <c r="A3040" t="s">
        <v>4632</v>
      </c>
      <c r="B3040" t="s">
        <v>5</v>
      </c>
      <c r="C3040" t="s">
        <v>1735</v>
      </c>
      <c r="D3040" t="s">
        <v>6887</v>
      </c>
      <c r="E3040" t="s">
        <v>1706</v>
      </c>
    </row>
    <row r="3041" spans="1:5">
      <c r="A3041" t="s">
        <v>4633</v>
      </c>
      <c r="B3041" t="s">
        <v>5</v>
      </c>
      <c r="C3041" t="s">
        <v>1735</v>
      </c>
      <c r="D3041" t="s">
        <v>6887</v>
      </c>
      <c r="E3041" t="s">
        <v>1707</v>
      </c>
    </row>
    <row r="3042" spans="1:5">
      <c r="A3042" t="s">
        <v>4634</v>
      </c>
      <c r="B3042" t="s">
        <v>5</v>
      </c>
      <c r="C3042" t="s">
        <v>1735</v>
      </c>
      <c r="D3042" t="s">
        <v>6887</v>
      </c>
      <c r="E3042" t="s">
        <v>1708</v>
      </c>
    </row>
    <row r="3043" spans="1:5">
      <c r="A3043" t="s">
        <v>4635</v>
      </c>
      <c r="B3043" t="s">
        <v>5</v>
      </c>
      <c r="C3043" t="s">
        <v>1735</v>
      </c>
      <c r="D3043" t="s">
        <v>6887</v>
      </c>
      <c r="E3043" t="s">
        <v>1709</v>
      </c>
    </row>
    <row r="3044" spans="1:5">
      <c r="A3044" t="s">
        <v>4636</v>
      </c>
      <c r="B3044" t="s">
        <v>5</v>
      </c>
      <c r="C3044" t="s">
        <v>1735</v>
      </c>
      <c r="D3044" t="s">
        <v>6887</v>
      </c>
      <c r="E3044" t="s">
        <v>1710</v>
      </c>
    </row>
    <row r="3045" spans="1:5">
      <c r="A3045" t="s">
        <v>4637</v>
      </c>
      <c r="B3045" t="s">
        <v>5</v>
      </c>
      <c r="C3045" t="s">
        <v>1735</v>
      </c>
      <c r="D3045" t="s">
        <v>6887</v>
      </c>
      <c r="E3045" t="s">
        <v>1711</v>
      </c>
    </row>
    <row r="3046" spans="1:5">
      <c r="A3046" t="s">
        <v>4638</v>
      </c>
      <c r="B3046" t="s">
        <v>5</v>
      </c>
      <c r="C3046" t="s">
        <v>1735</v>
      </c>
      <c r="D3046" t="s">
        <v>6887</v>
      </c>
      <c r="E3046" t="s">
        <v>1712</v>
      </c>
    </row>
    <row r="3047" spans="1:5">
      <c r="A3047" t="s">
        <v>4639</v>
      </c>
      <c r="B3047" t="s">
        <v>5</v>
      </c>
      <c r="C3047" t="s">
        <v>1735</v>
      </c>
      <c r="D3047" t="s">
        <v>6887</v>
      </c>
      <c r="E3047" t="s">
        <v>1713</v>
      </c>
    </row>
    <row r="3048" spans="1:5">
      <c r="A3048" t="s">
        <v>4640</v>
      </c>
      <c r="B3048" t="s">
        <v>5</v>
      </c>
      <c r="C3048" t="s">
        <v>1735</v>
      </c>
      <c r="D3048" t="s">
        <v>6887</v>
      </c>
      <c r="E3048" t="s">
        <v>1714</v>
      </c>
    </row>
    <row r="3049" spans="1:5">
      <c r="A3049" t="s">
        <v>4641</v>
      </c>
      <c r="B3049" t="s">
        <v>5</v>
      </c>
      <c r="C3049" t="s">
        <v>1735</v>
      </c>
      <c r="D3049" t="s">
        <v>6887</v>
      </c>
      <c r="E3049" t="s">
        <v>1715</v>
      </c>
    </row>
    <row r="3050" spans="1:5">
      <c r="A3050" t="s">
        <v>4642</v>
      </c>
      <c r="B3050" t="s">
        <v>5</v>
      </c>
      <c r="C3050" t="s">
        <v>1735</v>
      </c>
      <c r="D3050" t="s">
        <v>6888</v>
      </c>
      <c r="E3050" t="s">
        <v>1702</v>
      </c>
    </row>
    <row r="3051" spans="1:5">
      <c r="A3051" t="s">
        <v>4643</v>
      </c>
      <c r="B3051" t="s">
        <v>5</v>
      </c>
      <c r="C3051" t="s">
        <v>1735</v>
      </c>
      <c r="D3051" t="s">
        <v>6888</v>
      </c>
      <c r="E3051" t="s">
        <v>1705</v>
      </c>
    </row>
    <row r="3052" spans="1:5">
      <c r="A3052" t="s">
        <v>4644</v>
      </c>
      <c r="B3052" t="s">
        <v>5</v>
      </c>
      <c r="C3052" t="s">
        <v>1735</v>
      </c>
      <c r="D3052" t="s">
        <v>6888</v>
      </c>
      <c r="E3052" t="s">
        <v>1706</v>
      </c>
    </row>
    <row r="3053" spans="1:5">
      <c r="A3053" t="s">
        <v>4645</v>
      </c>
      <c r="B3053" t="s">
        <v>5</v>
      </c>
      <c r="C3053" t="s">
        <v>1735</v>
      </c>
      <c r="D3053" t="s">
        <v>6888</v>
      </c>
      <c r="E3053" t="s">
        <v>1707</v>
      </c>
    </row>
    <row r="3054" spans="1:5">
      <c r="A3054" t="s">
        <v>4646</v>
      </c>
      <c r="B3054" t="s">
        <v>5</v>
      </c>
      <c r="C3054" t="s">
        <v>1735</v>
      </c>
      <c r="D3054" t="s">
        <v>6888</v>
      </c>
      <c r="E3054" t="s">
        <v>1708</v>
      </c>
    </row>
    <row r="3055" spans="1:5">
      <c r="A3055" t="s">
        <v>4647</v>
      </c>
      <c r="B3055" t="s">
        <v>5</v>
      </c>
      <c r="C3055" t="s">
        <v>1735</v>
      </c>
      <c r="D3055" t="s">
        <v>6888</v>
      </c>
      <c r="E3055" t="s">
        <v>1709</v>
      </c>
    </row>
    <row r="3056" spans="1:5">
      <c r="A3056" t="s">
        <v>4648</v>
      </c>
      <c r="B3056" t="s">
        <v>5</v>
      </c>
      <c r="C3056" t="s">
        <v>1735</v>
      </c>
      <c r="D3056" t="s">
        <v>6888</v>
      </c>
      <c r="E3056" t="s">
        <v>1710</v>
      </c>
    </row>
    <row r="3057" spans="1:5">
      <c r="A3057" t="s">
        <v>4649</v>
      </c>
      <c r="B3057" t="s">
        <v>5</v>
      </c>
      <c r="C3057" t="s">
        <v>1735</v>
      </c>
      <c r="D3057" t="s">
        <v>6888</v>
      </c>
      <c r="E3057" t="s">
        <v>1711</v>
      </c>
    </row>
    <row r="3058" spans="1:5">
      <c r="A3058" t="s">
        <v>4650</v>
      </c>
      <c r="B3058" t="s">
        <v>5</v>
      </c>
      <c r="C3058" t="s">
        <v>1735</v>
      </c>
      <c r="D3058" t="s">
        <v>6888</v>
      </c>
      <c r="E3058" t="s">
        <v>1712</v>
      </c>
    </row>
    <row r="3059" spans="1:5">
      <c r="A3059" t="s">
        <v>4651</v>
      </c>
      <c r="B3059" t="s">
        <v>5</v>
      </c>
      <c r="C3059" t="s">
        <v>1735</v>
      </c>
      <c r="D3059" t="s">
        <v>6888</v>
      </c>
      <c r="E3059" t="s">
        <v>1713</v>
      </c>
    </row>
    <row r="3060" spans="1:5">
      <c r="A3060" t="s">
        <v>4652</v>
      </c>
      <c r="B3060" t="s">
        <v>5</v>
      </c>
      <c r="C3060" t="s">
        <v>1735</v>
      </c>
      <c r="D3060" t="s">
        <v>6888</v>
      </c>
      <c r="E3060" t="s">
        <v>1714</v>
      </c>
    </row>
    <row r="3061" spans="1:5">
      <c r="A3061" t="s">
        <v>4653</v>
      </c>
      <c r="B3061" t="s">
        <v>5</v>
      </c>
      <c r="C3061" t="s">
        <v>1735</v>
      </c>
      <c r="D3061" t="s">
        <v>6888</v>
      </c>
      <c r="E3061" t="s">
        <v>1715</v>
      </c>
    </row>
    <row r="3062" spans="1:5">
      <c r="A3062" t="s">
        <v>4654</v>
      </c>
      <c r="B3062" t="s">
        <v>5</v>
      </c>
      <c r="C3062" t="s">
        <v>1735</v>
      </c>
      <c r="D3062" t="s">
        <v>6889</v>
      </c>
      <c r="E3062" t="s">
        <v>1702</v>
      </c>
    </row>
    <row r="3063" spans="1:5">
      <c r="A3063" t="s">
        <v>4655</v>
      </c>
      <c r="B3063" t="s">
        <v>5</v>
      </c>
      <c r="C3063" t="s">
        <v>1735</v>
      </c>
      <c r="D3063" t="s">
        <v>6889</v>
      </c>
      <c r="E3063" t="s">
        <v>1705</v>
      </c>
    </row>
    <row r="3064" spans="1:5">
      <c r="A3064" t="s">
        <v>4656</v>
      </c>
      <c r="B3064" t="s">
        <v>5</v>
      </c>
      <c r="C3064" t="s">
        <v>1735</v>
      </c>
      <c r="D3064" t="s">
        <v>6889</v>
      </c>
      <c r="E3064" t="s">
        <v>1706</v>
      </c>
    </row>
    <row r="3065" spans="1:5">
      <c r="A3065" t="s">
        <v>4657</v>
      </c>
      <c r="B3065" t="s">
        <v>5</v>
      </c>
      <c r="C3065" t="s">
        <v>1735</v>
      </c>
      <c r="D3065" t="s">
        <v>6889</v>
      </c>
      <c r="E3065" t="s">
        <v>1707</v>
      </c>
    </row>
    <row r="3066" spans="1:5">
      <c r="A3066" t="s">
        <v>4658</v>
      </c>
      <c r="B3066" t="s">
        <v>5</v>
      </c>
      <c r="C3066" t="s">
        <v>1735</v>
      </c>
      <c r="D3066" t="s">
        <v>6889</v>
      </c>
      <c r="E3066" t="s">
        <v>1708</v>
      </c>
    </row>
    <row r="3067" spans="1:5">
      <c r="A3067" t="s">
        <v>4659</v>
      </c>
      <c r="B3067" t="s">
        <v>5</v>
      </c>
      <c r="C3067" t="s">
        <v>1735</v>
      </c>
      <c r="D3067" t="s">
        <v>6889</v>
      </c>
      <c r="E3067" t="s">
        <v>1709</v>
      </c>
    </row>
    <row r="3068" spans="1:5">
      <c r="A3068" t="s">
        <v>4660</v>
      </c>
      <c r="B3068" t="s">
        <v>5</v>
      </c>
      <c r="C3068" t="s">
        <v>1735</v>
      </c>
      <c r="D3068" t="s">
        <v>6889</v>
      </c>
      <c r="E3068" t="s">
        <v>1710</v>
      </c>
    </row>
    <row r="3069" spans="1:5">
      <c r="A3069" t="s">
        <v>4661</v>
      </c>
      <c r="B3069" t="s">
        <v>5</v>
      </c>
      <c r="C3069" t="s">
        <v>1735</v>
      </c>
      <c r="D3069" t="s">
        <v>6889</v>
      </c>
      <c r="E3069" t="s">
        <v>1711</v>
      </c>
    </row>
    <row r="3070" spans="1:5">
      <c r="A3070" t="s">
        <v>4662</v>
      </c>
      <c r="B3070" t="s">
        <v>5</v>
      </c>
      <c r="C3070" t="s">
        <v>1735</v>
      </c>
      <c r="D3070" t="s">
        <v>6889</v>
      </c>
      <c r="E3070" t="s">
        <v>1712</v>
      </c>
    </row>
    <row r="3071" spans="1:5">
      <c r="A3071" t="s">
        <v>4663</v>
      </c>
      <c r="B3071" t="s">
        <v>5</v>
      </c>
      <c r="C3071" t="s">
        <v>1735</v>
      </c>
      <c r="D3071" t="s">
        <v>6889</v>
      </c>
      <c r="E3071" t="s">
        <v>1713</v>
      </c>
    </row>
    <row r="3072" spans="1:5">
      <c r="A3072" t="s">
        <v>4664</v>
      </c>
      <c r="B3072" t="s">
        <v>5</v>
      </c>
      <c r="C3072" t="s">
        <v>1735</v>
      </c>
      <c r="D3072" t="s">
        <v>6889</v>
      </c>
      <c r="E3072" t="s">
        <v>1714</v>
      </c>
    </row>
    <row r="3073" spans="1:5">
      <c r="A3073" t="s">
        <v>4665</v>
      </c>
      <c r="B3073" t="s">
        <v>5</v>
      </c>
      <c r="C3073" t="s">
        <v>1735</v>
      </c>
      <c r="D3073" t="s">
        <v>6889</v>
      </c>
      <c r="E3073" t="s">
        <v>1715</v>
      </c>
    </row>
    <row r="3074" spans="1:5">
      <c r="A3074" t="s">
        <v>4666</v>
      </c>
      <c r="B3074" t="s">
        <v>5</v>
      </c>
      <c r="C3074" t="s">
        <v>1735</v>
      </c>
      <c r="D3074" t="s">
        <v>6890</v>
      </c>
      <c r="E3074" t="s">
        <v>1702</v>
      </c>
    </row>
    <row r="3075" spans="1:5">
      <c r="A3075" t="s">
        <v>4667</v>
      </c>
      <c r="B3075" t="s">
        <v>5</v>
      </c>
      <c r="C3075" t="s">
        <v>1735</v>
      </c>
      <c r="D3075" t="s">
        <v>6890</v>
      </c>
      <c r="E3075" t="s">
        <v>1705</v>
      </c>
    </row>
    <row r="3076" spans="1:5">
      <c r="A3076" t="s">
        <v>4668</v>
      </c>
      <c r="B3076" t="s">
        <v>5</v>
      </c>
      <c r="C3076" t="s">
        <v>1735</v>
      </c>
      <c r="D3076" t="s">
        <v>6890</v>
      </c>
      <c r="E3076" t="s">
        <v>1706</v>
      </c>
    </row>
    <row r="3077" spans="1:5">
      <c r="A3077" t="s">
        <v>4669</v>
      </c>
      <c r="B3077" t="s">
        <v>5</v>
      </c>
      <c r="C3077" t="s">
        <v>1735</v>
      </c>
      <c r="D3077" t="s">
        <v>6890</v>
      </c>
      <c r="E3077" t="s">
        <v>1707</v>
      </c>
    </row>
    <row r="3078" spans="1:5">
      <c r="A3078" t="s">
        <v>4670</v>
      </c>
      <c r="B3078" t="s">
        <v>5</v>
      </c>
      <c r="C3078" t="s">
        <v>1735</v>
      </c>
      <c r="D3078" t="s">
        <v>6890</v>
      </c>
      <c r="E3078" t="s">
        <v>1708</v>
      </c>
    </row>
    <row r="3079" spans="1:5">
      <c r="A3079" t="s">
        <v>4671</v>
      </c>
      <c r="B3079" t="s">
        <v>5</v>
      </c>
      <c r="C3079" t="s">
        <v>1735</v>
      </c>
      <c r="D3079" t="s">
        <v>6890</v>
      </c>
      <c r="E3079" t="s">
        <v>1709</v>
      </c>
    </row>
    <row r="3080" spans="1:5">
      <c r="A3080" t="s">
        <v>4672</v>
      </c>
      <c r="B3080" t="s">
        <v>5</v>
      </c>
      <c r="C3080" t="s">
        <v>1735</v>
      </c>
      <c r="D3080" t="s">
        <v>6890</v>
      </c>
      <c r="E3080" t="s">
        <v>1710</v>
      </c>
    </row>
    <row r="3081" spans="1:5">
      <c r="A3081" t="s">
        <v>4673</v>
      </c>
      <c r="B3081" t="s">
        <v>5</v>
      </c>
      <c r="C3081" t="s">
        <v>1735</v>
      </c>
      <c r="D3081" t="s">
        <v>6890</v>
      </c>
      <c r="E3081" t="s">
        <v>1711</v>
      </c>
    </row>
    <row r="3082" spans="1:5">
      <c r="A3082" t="s">
        <v>4674</v>
      </c>
      <c r="B3082" t="s">
        <v>5</v>
      </c>
      <c r="C3082" t="s">
        <v>1735</v>
      </c>
      <c r="D3082" t="s">
        <v>6890</v>
      </c>
      <c r="E3082" t="s">
        <v>1712</v>
      </c>
    </row>
    <row r="3083" spans="1:5">
      <c r="A3083" t="s">
        <v>4675</v>
      </c>
      <c r="B3083" t="s">
        <v>5</v>
      </c>
      <c r="C3083" t="s">
        <v>1735</v>
      </c>
      <c r="D3083" t="s">
        <v>6890</v>
      </c>
      <c r="E3083" t="s">
        <v>1713</v>
      </c>
    </row>
    <row r="3084" spans="1:5">
      <c r="A3084" t="s">
        <v>4676</v>
      </c>
      <c r="B3084" t="s">
        <v>5</v>
      </c>
      <c r="C3084" t="s">
        <v>1735</v>
      </c>
      <c r="D3084" t="s">
        <v>6890</v>
      </c>
      <c r="E3084" t="s">
        <v>1714</v>
      </c>
    </row>
    <row r="3085" spans="1:5">
      <c r="A3085" t="s">
        <v>4677</v>
      </c>
      <c r="B3085" t="s">
        <v>5</v>
      </c>
      <c r="C3085" t="s">
        <v>1735</v>
      </c>
      <c r="D3085" t="s">
        <v>6890</v>
      </c>
      <c r="E3085" t="s">
        <v>1715</v>
      </c>
    </row>
    <row r="3086" spans="1:5">
      <c r="A3086" t="s">
        <v>4678</v>
      </c>
      <c r="B3086" t="s">
        <v>5</v>
      </c>
      <c r="C3086" t="s">
        <v>1735</v>
      </c>
      <c r="D3086" t="s">
        <v>6891</v>
      </c>
      <c r="E3086" t="s">
        <v>1702</v>
      </c>
    </row>
    <row r="3087" spans="1:5">
      <c r="A3087" t="s">
        <v>4679</v>
      </c>
      <c r="B3087" t="s">
        <v>5</v>
      </c>
      <c r="C3087" t="s">
        <v>1735</v>
      </c>
      <c r="D3087" t="s">
        <v>6891</v>
      </c>
      <c r="E3087" t="s">
        <v>1705</v>
      </c>
    </row>
    <row r="3088" spans="1:5">
      <c r="A3088" t="s">
        <v>4680</v>
      </c>
      <c r="B3088" t="s">
        <v>5</v>
      </c>
      <c r="C3088" t="s">
        <v>1735</v>
      </c>
      <c r="D3088" t="s">
        <v>6891</v>
      </c>
      <c r="E3088" t="s">
        <v>1706</v>
      </c>
    </row>
    <row r="3089" spans="1:5">
      <c r="A3089" t="s">
        <v>4681</v>
      </c>
      <c r="B3089" t="s">
        <v>5</v>
      </c>
      <c r="C3089" t="s">
        <v>1735</v>
      </c>
      <c r="D3089" t="s">
        <v>6891</v>
      </c>
      <c r="E3089" t="s">
        <v>1707</v>
      </c>
    </row>
    <row r="3090" spans="1:5">
      <c r="A3090" t="s">
        <v>4682</v>
      </c>
      <c r="B3090" t="s">
        <v>5</v>
      </c>
      <c r="C3090" t="s">
        <v>1735</v>
      </c>
      <c r="D3090" t="s">
        <v>6891</v>
      </c>
      <c r="E3090" t="s">
        <v>1708</v>
      </c>
    </row>
    <row r="3091" spans="1:5">
      <c r="A3091" t="s">
        <v>4683</v>
      </c>
      <c r="B3091" t="s">
        <v>5</v>
      </c>
      <c r="C3091" t="s">
        <v>1735</v>
      </c>
      <c r="D3091" t="s">
        <v>6891</v>
      </c>
      <c r="E3091" t="s">
        <v>1709</v>
      </c>
    </row>
    <row r="3092" spans="1:5">
      <c r="A3092" t="s">
        <v>4684</v>
      </c>
      <c r="B3092" t="s">
        <v>5</v>
      </c>
      <c r="C3092" t="s">
        <v>1735</v>
      </c>
      <c r="D3092" t="s">
        <v>6891</v>
      </c>
      <c r="E3092" t="s">
        <v>1710</v>
      </c>
    </row>
    <row r="3093" spans="1:5">
      <c r="A3093" t="s">
        <v>4685</v>
      </c>
      <c r="B3093" t="s">
        <v>5</v>
      </c>
      <c r="C3093" t="s">
        <v>1735</v>
      </c>
      <c r="D3093" t="s">
        <v>6891</v>
      </c>
      <c r="E3093" t="s">
        <v>1711</v>
      </c>
    </row>
    <row r="3094" spans="1:5">
      <c r="A3094" t="s">
        <v>4686</v>
      </c>
      <c r="B3094" t="s">
        <v>5</v>
      </c>
      <c r="C3094" t="s">
        <v>1735</v>
      </c>
      <c r="D3094" t="s">
        <v>6891</v>
      </c>
      <c r="E3094" t="s">
        <v>1712</v>
      </c>
    </row>
    <row r="3095" spans="1:5">
      <c r="A3095" t="s">
        <v>4687</v>
      </c>
      <c r="B3095" t="s">
        <v>5</v>
      </c>
      <c r="C3095" t="s">
        <v>1735</v>
      </c>
      <c r="D3095" t="s">
        <v>6891</v>
      </c>
      <c r="E3095" t="s">
        <v>1713</v>
      </c>
    </row>
    <row r="3096" spans="1:5">
      <c r="A3096" t="s">
        <v>4688</v>
      </c>
      <c r="B3096" t="s">
        <v>5</v>
      </c>
      <c r="C3096" t="s">
        <v>1735</v>
      </c>
      <c r="D3096" t="s">
        <v>6891</v>
      </c>
      <c r="E3096" t="s">
        <v>1714</v>
      </c>
    </row>
    <row r="3097" spans="1:5">
      <c r="A3097" t="s">
        <v>4689</v>
      </c>
      <c r="B3097" t="s">
        <v>5</v>
      </c>
      <c r="C3097" t="s">
        <v>1735</v>
      </c>
      <c r="D3097" t="s">
        <v>6891</v>
      </c>
      <c r="E3097" t="s">
        <v>1715</v>
      </c>
    </row>
    <row r="3098" spans="1:5">
      <c r="A3098" t="s">
        <v>4690</v>
      </c>
      <c r="B3098" t="s">
        <v>5</v>
      </c>
      <c r="C3098" t="s">
        <v>1735</v>
      </c>
      <c r="D3098" t="s">
        <v>6892</v>
      </c>
      <c r="E3098" t="s">
        <v>1702</v>
      </c>
    </row>
    <row r="3099" spans="1:5">
      <c r="A3099" t="s">
        <v>4691</v>
      </c>
      <c r="B3099" t="s">
        <v>5</v>
      </c>
      <c r="C3099" t="s">
        <v>1735</v>
      </c>
      <c r="D3099" t="s">
        <v>6892</v>
      </c>
      <c r="E3099" t="s">
        <v>1705</v>
      </c>
    </row>
    <row r="3100" spans="1:5">
      <c r="A3100" t="s">
        <v>4692</v>
      </c>
      <c r="B3100" t="s">
        <v>5</v>
      </c>
      <c r="C3100" t="s">
        <v>1735</v>
      </c>
      <c r="D3100" t="s">
        <v>6892</v>
      </c>
      <c r="E3100" t="s">
        <v>1706</v>
      </c>
    </row>
    <row r="3101" spans="1:5">
      <c r="A3101" t="s">
        <v>4693</v>
      </c>
      <c r="B3101" t="s">
        <v>5</v>
      </c>
      <c r="C3101" t="s">
        <v>1735</v>
      </c>
      <c r="D3101" t="s">
        <v>6892</v>
      </c>
      <c r="E3101" t="s">
        <v>1707</v>
      </c>
    </row>
    <row r="3102" spans="1:5">
      <c r="A3102" t="s">
        <v>4694</v>
      </c>
      <c r="B3102" t="s">
        <v>5</v>
      </c>
      <c r="C3102" t="s">
        <v>1735</v>
      </c>
      <c r="D3102" t="s">
        <v>6892</v>
      </c>
      <c r="E3102" t="s">
        <v>1708</v>
      </c>
    </row>
    <row r="3103" spans="1:5">
      <c r="A3103" t="s">
        <v>4695</v>
      </c>
      <c r="B3103" t="s">
        <v>5</v>
      </c>
      <c r="C3103" t="s">
        <v>1735</v>
      </c>
      <c r="D3103" t="s">
        <v>6892</v>
      </c>
      <c r="E3103" t="s">
        <v>1709</v>
      </c>
    </row>
    <row r="3104" spans="1:5">
      <c r="A3104" t="s">
        <v>4696</v>
      </c>
      <c r="B3104" t="s">
        <v>5</v>
      </c>
      <c r="C3104" t="s">
        <v>1735</v>
      </c>
      <c r="D3104" t="s">
        <v>6892</v>
      </c>
      <c r="E3104" t="s">
        <v>1710</v>
      </c>
    </row>
    <row r="3105" spans="1:5">
      <c r="A3105" t="s">
        <v>4697</v>
      </c>
      <c r="B3105" t="s">
        <v>5</v>
      </c>
      <c r="C3105" t="s">
        <v>1735</v>
      </c>
      <c r="D3105" t="s">
        <v>6892</v>
      </c>
      <c r="E3105" t="s">
        <v>1711</v>
      </c>
    </row>
    <row r="3106" spans="1:5">
      <c r="A3106" t="s">
        <v>4698</v>
      </c>
      <c r="B3106" t="s">
        <v>5</v>
      </c>
      <c r="C3106" t="s">
        <v>1735</v>
      </c>
      <c r="D3106" t="s">
        <v>6892</v>
      </c>
      <c r="E3106" t="s">
        <v>1712</v>
      </c>
    </row>
    <row r="3107" spans="1:5">
      <c r="A3107" t="s">
        <v>4699</v>
      </c>
      <c r="B3107" t="s">
        <v>5</v>
      </c>
      <c r="C3107" t="s">
        <v>1735</v>
      </c>
      <c r="D3107" t="s">
        <v>6892</v>
      </c>
      <c r="E3107" t="s">
        <v>1713</v>
      </c>
    </row>
    <row r="3108" spans="1:5">
      <c r="A3108" t="s">
        <v>4700</v>
      </c>
      <c r="B3108" t="s">
        <v>5</v>
      </c>
      <c r="C3108" t="s">
        <v>1735</v>
      </c>
      <c r="D3108" t="s">
        <v>6892</v>
      </c>
      <c r="E3108" t="s">
        <v>1714</v>
      </c>
    </row>
    <row r="3109" spans="1:5">
      <c r="A3109" t="s">
        <v>4701</v>
      </c>
      <c r="B3109" t="s">
        <v>5</v>
      </c>
      <c r="C3109" t="s">
        <v>1735</v>
      </c>
      <c r="D3109" t="s">
        <v>6892</v>
      </c>
      <c r="E3109" t="s">
        <v>1715</v>
      </c>
    </row>
    <row r="3110" spans="1:5">
      <c r="A3110" t="s">
        <v>4702</v>
      </c>
      <c r="B3110" t="s">
        <v>5</v>
      </c>
      <c r="C3110" t="s">
        <v>1735</v>
      </c>
      <c r="D3110" t="s">
        <v>6893</v>
      </c>
      <c r="E3110" t="s">
        <v>1702</v>
      </c>
    </row>
    <row r="3111" spans="1:5">
      <c r="A3111" t="s">
        <v>4703</v>
      </c>
      <c r="B3111" t="s">
        <v>5</v>
      </c>
      <c r="C3111" t="s">
        <v>1735</v>
      </c>
      <c r="D3111" t="s">
        <v>6893</v>
      </c>
      <c r="E3111" t="s">
        <v>1705</v>
      </c>
    </row>
    <row r="3112" spans="1:5">
      <c r="A3112" t="s">
        <v>4704</v>
      </c>
      <c r="B3112" t="s">
        <v>5</v>
      </c>
      <c r="C3112" t="s">
        <v>1735</v>
      </c>
      <c r="D3112" t="s">
        <v>6893</v>
      </c>
      <c r="E3112" t="s">
        <v>1706</v>
      </c>
    </row>
    <row r="3113" spans="1:5">
      <c r="A3113" t="s">
        <v>4705</v>
      </c>
      <c r="B3113" t="s">
        <v>5</v>
      </c>
      <c r="C3113" t="s">
        <v>1735</v>
      </c>
      <c r="D3113" t="s">
        <v>6893</v>
      </c>
      <c r="E3113" t="s">
        <v>1707</v>
      </c>
    </row>
    <row r="3114" spans="1:5">
      <c r="A3114" t="s">
        <v>4706</v>
      </c>
      <c r="B3114" t="s">
        <v>5</v>
      </c>
      <c r="C3114" t="s">
        <v>1735</v>
      </c>
      <c r="D3114" t="s">
        <v>6893</v>
      </c>
      <c r="E3114" t="s">
        <v>1708</v>
      </c>
    </row>
    <row r="3115" spans="1:5">
      <c r="A3115" t="s">
        <v>4707</v>
      </c>
      <c r="B3115" t="s">
        <v>5</v>
      </c>
      <c r="C3115" t="s">
        <v>1735</v>
      </c>
      <c r="D3115" t="s">
        <v>6893</v>
      </c>
      <c r="E3115" t="s">
        <v>1709</v>
      </c>
    </row>
    <row r="3116" spans="1:5">
      <c r="A3116" t="s">
        <v>4708</v>
      </c>
      <c r="B3116" t="s">
        <v>5</v>
      </c>
      <c r="C3116" t="s">
        <v>1735</v>
      </c>
      <c r="D3116" t="s">
        <v>6893</v>
      </c>
      <c r="E3116" t="s">
        <v>1710</v>
      </c>
    </row>
    <row r="3117" spans="1:5">
      <c r="A3117" t="s">
        <v>4709</v>
      </c>
      <c r="B3117" t="s">
        <v>5</v>
      </c>
      <c r="C3117" t="s">
        <v>1735</v>
      </c>
      <c r="D3117" t="s">
        <v>6893</v>
      </c>
      <c r="E3117" t="s">
        <v>1711</v>
      </c>
    </row>
    <row r="3118" spans="1:5">
      <c r="A3118" t="s">
        <v>4710</v>
      </c>
      <c r="B3118" t="s">
        <v>5</v>
      </c>
      <c r="C3118" t="s">
        <v>1735</v>
      </c>
      <c r="D3118" t="s">
        <v>6893</v>
      </c>
      <c r="E3118" t="s">
        <v>1712</v>
      </c>
    </row>
    <row r="3119" spans="1:5">
      <c r="A3119" t="s">
        <v>4711</v>
      </c>
      <c r="B3119" t="s">
        <v>5</v>
      </c>
      <c r="C3119" t="s">
        <v>1735</v>
      </c>
      <c r="D3119" t="s">
        <v>6893</v>
      </c>
      <c r="E3119" t="s">
        <v>1713</v>
      </c>
    </row>
    <row r="3120" spans="1:5">
      <c r="A3120" t="s">
        <v>4712</v>
      </c>
      <c r="B3120" t="s">
        <v>5</v>
      </c>
      <c r="C3120" t="s">
        <v>1735</v>
      </c>
      <c r="D3120" t="s">
        <v>6893</v>
      </c>
      <c r="E3120" t="s">
        <v>1714</v>
      </c>
    </row>
    <row r="3121" spans="1:5">
      <c r="A3121" t="s">
        <v>4713</v>
      </c>
      <c r="B3121" t="s">
        <v>5</v>
      </c>
      <c r="C3121" t="s">
        <v>1735</v>
      </c>
      <c r="D3121" t="s">
        <v>6893</v>
      </c>
      <c r="E3121" t="s">
        <v>1715</v>
      </c>
    </row>
    <row r="3122" spans="1:5">
      <c r="A3122" t="s">
        <v>4714</v>
      </c>
      <c r="B3122" t="s">
        <v>5</v>
      </c>
      <c r="C3122" t="s">
        <v>1735</v>
      </c>
      <c r="D3122" t="s">
        <v>6894</v>
      </c>
      <c r="E3122" t="s">
        <v>1702</v>
      </c>
    </row>
    <row r="3123" spans="1:5">
      <c r="A3123" t="s">
        <v>4715</v>
      </c>
      <c r="B3123" t="s">
        <v>5</v>
      </c>
      <c r="C3123" t="s">
        <v>1735</v>
      </c>
      <c r="D3123" t="s">
        <v>6894</v>
      </c>
      <c r="E3123" t="s">
        <v>1705</v>
      </c>
    </row>
    <row r="3124" spans="1:5">
      <c r="A3124" t="s">
        <v>4716</v>
      </c>
      <c r="B3124" t="s">
        <v>5</v>
      </c>
      <c r="C3124" t="s">
        <v>1735</v>
      </c>
      <c r="D3124" t="s">
        <v>6894</v>
      </c>
      <c r="E3124" t="s">
        <v>1706</v>
      </c>
    </row>
    <row r="3125" spans="1:5">
      <c r="A3125" t="s">
        <v>4717</v>
      </c>
      <c r="B3125" t="s">
        <v>5</v>
      </c>
      <c r="C3125" t="s">
        <v>1735</v>
      </c>
      <c r="D3125" t="s">
        <v>6894</v>
      </c>
      <c r="E3125" t="s">
        <v>1707</v>
      </c>
    </row>
    <row r="3126" spans="1:5">
      <c r="A3126" t="s">
        <v>4718</v>
      </c>
      <c r="B3126" t="s">
        <v>5</v>
      </c>
      <c r="C3126" t="s">
        <v>1735</v>
      </c>
      <c r="D3126" t="s">
        <v>6894</v>
      </c>
      <c r="E3126" t="s">
        <v>1708</v>
      </c>
    </row>
    <row r="3127" spans="1:5">
      <c r="A3127" t="s">
        <v>4719</v>
      </c>
      <c r="B3127" t="s">
        <v>5</v>
      </c>
      <c r="C3127" t="s">
        <v>1735</v>
      </c>
      <c r="D3127" t="s">
        <v>6894</v>
      </c>
      <c r="E3127" t="s">
        <v>1709</v>
      </c>
    </row>
    <row r="3128" spans="1:5">
      <c r="A3128" t="s">
        <v>4720</v>
      </c>
      <c r="B3128" t="s">
        <v>5</v>
      </c>
      <c r="C3128" t="s">
        <v>1735</v>
      </c>
      <c r="D3128" t="s">
        <v>6894</v>
      </c>
      <c r="E3128" t="s">
        <v>1710</v>
      </c>
    </row>
    <row r="3129" spans="1:5">
      <c r="A3129" t="s">
        <v>4721</v>
      </c>
      <c r="B3129" t="s">
        <v>5</v>
      </c>
      <c r="C3129" t="s">
        <v>1735</v>
      </c>
      <c r="D3129" t="s">
        <v>6894</v>
      </c>
      <c r="E3129" t="s">
        <v>1711</v>
      </c>
    </row>
    <row r="3130" spans="1:5">
      <c r="A3130" t="s">
        <v>4722</v>
      </c>
      <c r="B3130" t="s">
        <v>5</v>
      </c>
      <c r="C3130" t="s">
        <v>1735</v>
      </c>
      <c r="D3130" t="s">
        <v>6894</v>
      </c>
      <c r="E3130" t="s">
        <v>1712</v>
      </c>
    </row>
    <row r="3131" spans="1:5">
      <c r="A3131" t="s">
        <v>4723</v>
      </c>
      <c r="B3131" t="s">
        <v>5</v>
      </c>
      <c r="C3131" t="s">
        <v>1735</v>
      </c>
      <c r="D3131" t="s">
        <v>6894</v>
      </c>
      <c r="E3131" t="s">
        <v>1713</v>
      </c>
    </row>
    <row r="3132" spans="1:5">
      <c r="A3132" t="s">
        <v>4724</v>
      </c>
      <c r="B3132" t="s">
        <v>5</v>
      </c>
      <c r="C3132" t="s">
        <v>1735</v>
      </c>
      <c r="D3132" t="s">
        <v>6894</v>
      </c>
      <c r="E3132" t="s">
        <v>1714</v>
      </c>
    </row>
    <row r="3133" spans="1:5">
      <c r="A3133" t="s">
        <v>4725</v>
      </c>
      <c r="B3133" t="s">
        <v>5</v>
      </c>
      <c r="C3133" t="s">
        <v>1735</v>
      </c>
      <c r="D3133" t="s">
        <v>6894</v>
      </c>
      <c r="E3133" t="s">
        <v>1715</v>
      </c>
    </row>
    <row r="3134" spans="1:5">
      <c r="A3134" t="s">
        <v>4726</v>
      </c>
      <c r="B3134" t="s">
        <v>5</v>
      </c>
      <c r="C3134" t="s">
        <v>1735</v>
      </c>
      <c r="D3134" t="s">
        <v>6895</v>
      </c>
      <c r="E3134" t="s">
        <v>1702</v>
      </c>
    </row>
    <row r="3135" spans="1:5">
      <c r="A3135" t="s">
        <v>4727</v>
      </c>
      <c r="B3135" t="s">
        <v>5</v>
      </c>
      <c r="C3135" t="s">
        <v>1735</v>
      </c>
      <c r="D3135" t="s">
        <v>6895</v>
      </c>
      <c r="E3135" t="s">
        <v>1705</v>
      </c>
    </row>
    <row r="3136" spans="1:5">
      <c r="A3136" t="s">
        <v>4728</v>
      </c>
      <c r="B3136" t="s">
        <v>5</v>
      </c>
      <c r="C3136" t="s">
        <v>1735</v>
      </c>
      <c r="D3136" t="s">
        <v>6895</v>
      </c>
      <c r="E3136" t="s">
        <v>1706</v>
      </c>
    </row>
    <row r="3137" spans="1:5">
      <c r="A3137" t="s">
        <v>4729</v>
      </c>
      <c r="B3137" t="s">
        <v>5</v>
      </c>
      <c r="C3137" t="s">
        <v>1735</v>
      </c>
      <c r="D3137" t="s">
        <v>6895</v>
      </c>
      <c r="E3137" t="s">
        <v>1707</v>
      </c>
    </row>
    <row r="3138" spans="1:5">
      <c r="A3138" t="s">
        <v>4730</v>
      </c>
      <c r="B3138" t="s">
        <v>5</v>
      </c>
      <c r="C3138" t="s">
        <v>1735</v>
      </c>
      <c r="D3138" t="s">
        <v>6895</v>
      </c>
      <c r="E3138" t="s">
        <v>1708</v>
      </c>
    </row>
    <row r="3139" spans="1:5">
      <c r="A3139" t="s">
        <v>4731</v>
      </c>
      <c r="B3139" t="s">
        <v>5</v>
      </c>
      <c r="C3139" t="s">
        <v>1735</v>
      </c>
      <c r="D3139" t="s">
        <v>6895</v>
      </c>
      <c r="E3139" t="s">
        <v>1709</v>
      </c>
    </row>
    <row r="3140" spans="1:5">
      <c r="A3140" t="s">
        <v>4732</v>
      </c>
      <c r="B3140" t="s">
        <v>5</v>
      </c>
      <c r="C3140" t="s">
        <v>1735</v>
      </c>
      <c r="D3140" t="s">
        <v>6895</v>
      </c>
      <c r="E3140" t="s">
        <v>1710</v>
      </c>
    </row>
    <row r="3141" spans="1:5">
      <c r="A3141" t="s">
        <v>4733</v>
      </c>
      <c r="B3141" t="s">
        <v>5</v>
      </c>
      <c r="C3141" t="s">
        <v>1735</v>
      </c>
      <c r="D3141" t="s">
        <v>6895</v>
      </c>
      <c r="E3141" t="s">
        <v>1711</v>
      </c>
    </row>
    <row r="3142" spans="1:5">
      <c r="A3142" t="s">
        <v>4734</v>
      </c>
      <c r="B3142" t="s">
        <v>5</v>
      </c>
      <c r="C3142" t="s">
        <v>1735</v>
      </c>
      <c r="D3142" t="s">
        <v>6895</v>
      </c>
      <c r="E3142" t="s">
        <v>1712</v>
      </c>
    </row>
    <row r="3143" spans="1:5">
      <c r="A3143" t="s">
        <v>4735</v>
      </c>
      <c r="B3143" t="s">
        <v>5</v>
      </c>
      <c r="C3143" t="s">
        <v>1735</v>
      </c>
      <c r="D3143" t="s">
        <v>6895</v>
      </c>
      <c r="E3143" t="s">
        <v>1713</v>
      </c>
    </row>
    <row r="3144" spans="1:5">
      <c r="A3144" t="s">
        <v>4736</v>
      </c>
      <c r="B3144" t="s">
        <v>5</v>
      </c>
      <c r="C3144" t="s">
        <v>1735</v>
      </c>
      <c r="D3144" t="s">
        <v>6895</v>
      </c>
      <c r="E3144" t="s">
        <v>1714</v>
      </c>
    </row>
    <row r="3145" spans="1:5">
      <c r="A3145" t="s">
        <v>4737</v>
      </c>
      <c r="B3145" t="s">
        <v>5</v>
      </c>
      <c r="C3145" t="s">
        <v>1735</v>
      </c>
      <c r="D3145" t="s">
        <v>6895</v>
      </c>
      <c r="E3145" t="s">
        <v>1715</v>
      </c>
    </row>
    <row r="3146" spans="1:5">
      <c r="A3146" t="s">
        <v>4738</v>
      </c>
      <c r="B3146" t="s">
        <v>5</v>
      </c>
      <c r="C3146" t="s">
        <v>1735</v>
      </c>
      <c r="D3146" t="s">
        <v>6896</v>
      </c>
      <c r="E3146" t="s">
        <v>1702</v>
      </c>
    </row>
    <row r="3147" spans="1:5">
      <c r="A3147" t="s">
        <v>4739</v>
      </c>
      <c r="B3147" t="s">
        <v>5</v>
      </c>
      <c r="C3147" t="s">
        <v>1735</v>
      </c>
      <c r="D3147" t="s">
        <v>6896</v>
      </c>
      <c r="E3147" t="s">
        <v>1705</v>
      </c>
    </row>
    <row r="3148" spans="1:5">
      <c r="A3148" t="s">
        <v>4740</v>
      </c>
      <c r="B3148" t="s">
        <v>5</v>
      </c>
      <c r="C3148" t="s">
        <v>1735</v>
      </c>
      <c r="D3148" t="s">
        <v>6896</v>
      </c>
      <c r="E3148" t="s">
        <v>1706</v>
      </c>
    </row>
    <row r="3149" spans="1:5">
      <c r="A3149" t="s">
        <v>4741</v>
      </c>
      <c r="B3149" t="s">
        <v>5</v>
      </c>
      <c r="C3149" t="s">
        <v>1735</v>
      </c>
      <c r="D3149" t="s">
        <v>6896</v>
      </c>
      <c r="E3149" t="s">
        <v>1707</v>
      </c>
    </row>
    <row r="3150" spans="1:5">
      <c r="A3150" t="s">
        <v>4742</v>
      </c>
      <c r="B3150" t="s">
        <v>5</v>
      </c>
      <c r="C3150" t="s">
        <v>1735</v>
      </c>
      <c r="D3150" t="s">
        <v>6896</v>
      </c>
      <c r="E3150" t="s">
        <v>1708</v>
      </c>
    </row>
    <row r="3151" spans="1:5">
      <c r="A3151" t="s">
        <v>4743</v>
      </c>
      <c r="B3151" t="s">
        <v>5</v>
      </c>
      <c r="C3151" t="s">
        <v>1735</v>
      </c>
      <c r="D3151" t="s">
        <v>6896</v>
      </c>
      <c r="E3151" t="s">
        <v>1709</v>
      </c>
    </row>
    <row r="3152" spans="1:5">
      <c r="A3152" t="s">
        <v>4744</v>
      </c>
      <c r="B3152" t="s">
        <v>5</v>
      </c>
      <c r="C3152" t="s">
        <v>1735</v>
      </c>
      <c r="D3152" t="s">
        <v>6896</v>
      </c>
      <c r="E3152" t="s">
        <v>1710</v>
      </c>
    </row>
    <row r="3153" spans="1:5">
      <c r="A3153" t="s">
        <v>4745</v>
      </c>
      <c r="B3153" t="s">
        <v>5</v>
      </c>
      <c r="C3153" t="s">
        <v>1735</v>
      </c>
      <c r="D3153" t="s">
        <v>6896</v>
      </c>
      <c r="E3153" t="s">
        <v>1711</v>
      </c>
    </row>
    <row r="3154" spans="1:5">
      <c r="A3154" t="s">
        <v>4746</v>
      </c>
      <c r="B3154" t="s">
        <v>5</v>
      </c>
      <c r="C3154" t="s">
        <v>1735</v>
      </c>
      <c r="D3154" t="s">
        <v>6896</v>
      </c>
      <c r="E3154" t="s">
        <v>1712</v>
      </c>
    </row>
    <row r="3155" spans="1:5">
      <c r="A3155" t="s">
        <v>4747</v>
      </c>
      <c r="B3155" t="s">
        <v>5</v>
      </c>
      <c r="C3155" t="s">
        <v>1735</v>
      </c>
      <c r="D3155" t="s">
        <v>6896</v>
      </c>
      <c r="E3155" t="s">
        <v>1713</v>
      </c>
    </row>
    <row r="3156" spans="1:5">
      <c r="A3156" t="s">
        <v>4748</v>
      </c>
      <c r="B3156" t="s">
        <v>5</v>
      </c>
      <c r="C3156" t="s">
        <v>1735</v>
      </c>
      <c r="D3156" t="s">
        <v>6896</v>
      </c>
      <c r="E3156" t="s">
        <v>1714</v>
      </c>
    </row>
    <row r="3157" spans="1:5">
      <c r="A3157" t="s">
        <v>4749</v>
      </c>
      <c r="B3157" t="s">
        <v>5</v>
      </c>
      <c r="C3157" t="s">
        <v>1735</v>
      </c>
      <c r="D3157" t="s">
        <v>6896</v>
      </c>
      <c r="E3157" t="s">
        <v>1715</v>
      </c>
    </row>
    <row r="3158" spans="1:5">
      <c r="A3158" t="s">
        <v>4750</v>
      </c>
      <c r="B3158" t="s">
        <v>5</v>
      </c>
      <c r="C3158" t="s">
        <v>1735</v>
      </c>
      <c r="D3158" t="s">
        <v>6897</v>
      </c>
      <c r="E3158" t="s">
        <v>1702</v>
      </c>
    </row>
    <row r="3159" spans="1:5">
      <c r="A3159" t="s">
        <v>4751</v>
      </c>
      <c r="B3159" t="s">
        <v>5</v>
      </c>
      <c r="C3159" t="s">
        <v>1735</v>
      </c>
      <c r="D3159" t="s">
        <v>6897</v>
      </c>
      <c r="E3159" t="s">
        <v>1705</v>
      </c>
    </row>
    <row r="3160" spans="1:5">
      <c r="A3160" t="s">
        <v>4752</v>
      </c>
      <c r="B3160" t="s">
        <v>5</v>
      </c>
      <c r="C3160" t="s">
        <v>1735</v>
      </c>
      <c r="D3160" t="s">
        <v>6897</v>
      </c>
      <c r="E3160" t="s">
        <v>1706</v>
      </c>
    </row>
    <row r="3161" spans="1:5">
      <c r="A3161" t="s">
        <v>4753</v>
      </c>
      <c r="B3161" t="s">
        <v>5</v>
      </c>
      <c r="C3161" t="s">
        <v>1735</v>
      </c>
      <c r="D3161" t="s">
        <v>6897</v>
      </c>
      <c r="E3161" t="s">
        <v>1707</v>
      </c>
    </row>
    <row r="3162" spans="1:5">
      <c r="A3162" t="s">
        <v>4754</v>
      </c>
      <c r="B3162" t="s">
        <v>5</v>
      </c>
      <c r="C3162" t="s">
        <v>1735</v>
      </c>
      <c r="D3162" t="s">
        <v>6897</v>
      </c>
      <c r="E3162" t="s">
        <v>1708</v>
      </c>
    </row>
    <row r="3163" spans="1:5">
      <c r="A3163" t="s">
        <v>4755</v>
      </c>
      <c r="B3163" t="s">
        <v>5</v>
      </c>
      <c r="C3163" t="s">
        <v>1735</v>
      </c>
      <c r="D3163" t="s">
        <v>6897</v>
      </c>
      <c r="E3163" t="s">
        <v>1709</v>
      </c>
    </row>
    <row r="3164" spans="1:5">
      <c r="A3164" t="s">
        <v>4756</v>
      </c>
      <c r="B3164" t="s">
        <v>5</v>
      </c>
      <c r="C3164" t="s">
        <v>1735</v>
      </c>
      <c r="D3164" t="s">
        <v>6897</v>
      </c>
      <c r="E3164" t="s">
        <v>1710</v>
      </c>
    </row>
    <row r="3165" spans="1:5">
      <c r="A3165" t="s">
        <v>4757</v>
      </c>
      <c r="B3165" t="s">
        <v>5</v>
      </c>
      <c r="C3165" t="s">
        <v>1735</v>
      </c>
      <c r="D3165" t="s">
        <v>6897</v>
      </c>
      <c r="E3165" t="s">
        <v>1711</v>
      </c>
    </row>
    <row r="3166" spans="1:5">
      <c r="A3166" t="s">
        <v>4758</v>
      </c>
      <c r="B3166" t="s">
        <v>5</v>
      </c>
      <c r="C3166" t="s">
        <v>1735</v>
      </c>
      <c r="D3166" t="s">
        <v>6897</v>
      </c>
      <c r="E3166" t="s">
        <v>1712</v>
      </c>
    </row>
    <row r="3167" spans="1:5">
      <c r="A3167" t="s">
        <v>4759</v>
      </c>
      <c r="B3167" t="s">
        <v>5</v>
      </c>
      <c r="C3167" t="s">
        <v>1735</v>
      </c>
      <c r="D3167" t="s">
        <v>6897</v>
      </c>
      <c r="E3167" t="s">
        <v>1713</v>
      </c>
    </row>
    <row r="3168" spans="1:5">
      <c r="A3168" t="s">
        <v>4760</v>
      </c>
      <c r="B3168" t="s">
        <v>5</v>
      </c>
      <c r="C3168" t="s">
        <v>1735</v>
      </c>
      <c r="D3168" t="s">
        <v>6897</v>
      </c>
      <c r="E3168" t="s">
        <v>1714</v>
      </c>
    </row>
    <row r="3169" spans="1:5">
      <c r="A3169" t="s">
        <v>4761</v>
      </c>
      <c r="B3169" t="s">
        <v>5</v>
      </c>
      <c r="C3169" t="s">
        <v>1735</v>
      </c>
      <c r="D3169" t="s">
        <v>6897</v>
      </c>
      <c r="E3169" t="s">
        <v>1715</v>
      </c>
    </row>
    <row r="3170" spans="1:5">
      <c r="A3170" t="s">
        <v>4762</v>
      </c>
      <c r="B3170" t="s">
        <v>5</v>
      </c>
      <c r="C3170" t="s">
        <v>1735</v>
      </c>
      <c r="D3170" t="s">
        <v>6898</v>
      </c>
      <c r="E3170" t="s">
        <v>1702</v>
      </c>
    </row>
    <row r="3171" spans="1:5">
      <c r="A3171" t="s">
        <v>4763</v>
      </c>
      <c r="B3171" t="s">
        <v>5</v>
      </c>
      <c r="C3171" t="s">
        <v>1735</v>
      </c>
      <c r="D3171" t="s">
        <v>6898</v>
      </c>
      <c r="E3171" t="s">
        <v>1705</v>
      </c>
    </row>
    <row r="3172" spans="1:5">
      <c r="A3172" t="s">
        <v>4764</v>
      </c>
      <c r="B3172" t="s">
        <v>5</v>
      </c>
      <c r="C3172" t="s">
        <v>1735</v>
      </c>
      <c r="D3172" t="s">
        <v>6898</v>
      </c>
      <c r="E3172" t="s">
        <v>1706</v>
      </c>
    </row>
    <row r="3173" spans="1:5">
      <c r="A3173" t="s">
        <v>4765</v>
      </c>
      <c r="B3173" t="s">
        <v>5</v>
      </c>
      <c r="C3173" t="s">
        <v>1735</v>
      </c>
      <c r="D3173" t="s">
        <v>6898</v>
      </c>
      <c r="E3173" t="s">
        <v>1707</v>
      </c>
    </row>
    <row r="3174" spans="1:5">
      <c r="A3174" t="s">
        <v>4766</v>
      </c>
      <c r="B3174" t="s">
        <v>5</v>
      </c>
      <c r="C3174" t="s">
        <v>1735</v>
      </c>
      <c r="D3174" t="s">
        <v>6898</v>
      </c>
      <c r="E3174" t="s">
        <v>1708</v>
      </c>
    </row>
    <row r="3175" spans="1:5">
      <c r="A3175" t="s">
        <v>4767</v>
      </c>
      <c r="B3175" t="s">
        <v>5</v>
      </c>
      <c r="C3175" t="s">
        <v>1735</v>
      </c>
      <c r="D3175" t="s">
        <v>6898</v>
      </c>
      <c r="E3175" t="s">
        <v>1709</v>
      </c>
    </row>
    <row r="3176" spans="1:5">
      <c r="A3176" t="s">
        <v>4768</v>
      </c>
      <c r="B3176" t="s">
        <v>5</v>
      </c>
      <c r="C3176" t="s">
        <v>1735</v>
      </c>
      <c r="D3176" t="s">
        <v>6898</v>
      </c>
      <c r="E3176" t="s">
        <v>1710</v>
      </c>
    </row>
    <row r="3177" spans="1:5">
      <c r="A3177" t="s">
        <v>4769</v>
      </c>
      <c r="B3177" t="s">
        <v>5</v>
      </c>
      <c r="C3177" t="s">
        <v>1735</v>
      </c>
      <c r="D3177" t="s">
        <v>6898</v>
      </c>
      <c r="E3177" t="s">
        <v>1711</v>
      </c>
    </row>
    <row r="3178" spans="1:5">
      <c r="A3178" t="s">
        <v>4770</v>
      </c>
      <c r="B3178" t="s">
        <v>5</v>
      </c>
      <c r="C3178" t="s">
        <v>1735</v>
      </c>
      <c r="D3178" t="s">
        <v>6898</v>
      </c>
      <c r="E3178" t="s">
        <v>1712</v>
      </c>
    </row>
    <row r="3179" spans="1:5">
      <c r="A3179" t="s">
        <v>4771</v>
      </c>
      <c r="B3179" t="s">
        <v>5</v>
      </c>
      <c r="C3179" t="s">
        <v>1735</v>
      </c>
      <c r="D3179" t="s">
        <v>6898</v>
      </c>
      <c r="E3179" t="s">
        <v>1713</v>
      </c>
    </row>
    <row r="3180" spans="1:5">
      <c r="A3180" t="s">
        <v>4772</v>
      </c>
      <c r="B3180" t="s">
        <v>5</v>
      </c>
      <c r="C3180" t="s">
        <v>1735</v>
      </c>
      <c r="D3180" t="s">
        <v>6898</v>
      </c>
      <c r="E3180" t="s">
        <v>1714</v>
      </c>
    </row>
    <row r="3181" spans="1:5">
      <c r="A3181" t="s">
        <v>4773</v>
      </c>
      <c r="B3181" t="s">
        <v>5</v>
      </c>
      <c r="C3181" t="s">
        <v>1735</v>
      </c>
      <c r="D3181" t="s">
        <v>6898</v>
      </c>
      <c r="E3181" t="s">
        <v>1715</v>
      </c>
    </row>
    <row r="3182" spans="1:5">
      <c r="A3182" t="s">
        <v>4774</v>
      </c>
      <c r="B3182" t="s">
        <v>5</v>
      </c>
      <c r="C3182" t="s">
        <v>1736</v>
      </c>
      <c r="D3182" t="s">
        <v>6874</v>
      </c>
      <c r="E3182" t="s">
        <v>1702</v>
      </c>
    </row>
    <row r="3183" spans="1:5">
      <c r="A3183" t="s">
        <v>4775</v>
      </c>
      <c r="B3183" t="s">
        <v>5</v>
      </c>
      <c r="C3183" t="s">
        <v>1736</v>
      </c>
      <c r="D3183" t="s">
        <v>6874</v>
      </c>
      <c r="E3183" t="s">
        <v>1705</v>
      </c>
    </row>
    <row r="3184" spans="1:5">
      <c r="A3184" t="s">
        <v>4776</v>
      </c>
      <c r="B3184" t="s">
        <v>5</v>
      </c>
      <c r="C3184" t="s">
        <v>1736</v>
      </c>
      <c r="D3184" t="s">
        <v>6874</v>
      </c>
      <c r="E3184" t="s">
        <v>1706</v>
      </c>
    </row>
    <row r="3185" spans="1:5">
      <c r="A3185" t="s">
        <v>4777</v>
      </c>
      <c r="B3185" t="s">
        <v>5</v>
      </c>
      <c r="C3185" t="s">
        <v>1736</v>
      </c>
      <c r="D3185" t="s">
        <v>6874</v>
      </c>
      <c r="E3185" t="s">
        <v>1707</v>
      </c>
    </row>
    <row r="3186" spans="1:5">
      <c r="A3186" t="s">
        <v>4778</v>
      </c>
      <c r="B3186" t="s">
        <v>5</v>
      </c>
      <c r="C3186" t="s">
        <v>1736</v>
      </c>
      <c r="D3186" t="s">
        <v>6874</v>
      </c>
      <c r="E3186" t="s">
        <v>1708</v>
      </c>
    </row>
    <row r="3187" spans="1:5">
      <c r="A3187" t="s">
        <v>4779</v>
      </c>
      <c r="B3187" t="s">
        <v>5</v>
      </c>
      <c r="C3187" t="s">
        <v>1736</v>
      </c>
      <c r="D3187" t="s">
        <v>6874</v>
      </c>
      <c r="E3187" t="s">
        <v>1709</v>
      </c>
    </row>
    <row r="3188" spans="1:5">
      <c r="A3188" t="s">
        <v>4780</v>
      </c>
      <c r="B3188" t="s">
        <v>5</v>
      </c>
      <c r="C3188" t="s">
        <v>1736</v>
      </c>
      <c r="D3188" t="s">
        <v>6874</v>
      </c>
      <c r="E3188" t="s">
        <v>1710</v>
      </c>
    </row>
    <row r="3189" spans="1:5">
      <c r="A3189" t="s">
        <v>4781</v>
      </c>
      <c r="B3189" t="s">
        <v>5</v>
      </c>
      <c r="C3189" t="s">
        <v>1736</v>
      </c>
      <c r="D3189" t="s">
        <v>6874</v>
      </c>
      <c r="E3189" t="s">
        <v>1711</v>
      </c>
    </row>
    <row r="3190" spans="1:5">
      <c r="A3190" t="s">
        <v>4782</v>
      </c>
      <c r="B3190" t="s">
        <v>5</v>
      </c>
      <c r="C3190" t="s">
        <v>1736</v>
      </c>
      <c r="D3190" t="s">
        <v>6874</v>
      </c>
      <c r="E3190" t="s">
        <v>1712</v>
      </c>
    </row>
    <row r="3191" spans="1:5">
      <c r="A3191" t="s">
        <v>4783</v>
      </c>
      <c r="B3191" t="s">
        <v>5</v>
      </c>
      <c r="C3191" t="s">
        <v>1736</v>
      </c>
      <c r="D3191" t="s">
        <v>6874</v>
      </c>
      <c r="E3191" t="s">
        <v>1713</v>
      </c>
    </row>
    <row r="3192" spans="1:5">
      <c r="A3192" t="s">
        <v>4784</v>
      </c>
      <c r="B3192" t="s">
        <v>5</v>
      </c>
      <c r="C3192" t="s">
        <v>1736</v>
      </c>
      <c r="D3192" t="s">
        <v>6874</v>
      </c>
      <c r="E3192" t="s">
        <v>1714</v>
      </c>
    </row>
    <row r="3193" spans="1:5">
      <c r="A3193" t="s">
        <v>4785</v>
      </c>
      <c r="B3193" t="s">
        <v>5</v>
      </c>
      <c r="C3193" t="s">
        <v>1736</v>
      </c>
      <c r="D3193" t="s">
        <v>6874</v>
      </c>
      <c r="E3193" t="s">
        <v>1715</v>
      </c>
    </row>
    <row r="3194" spans="1:5">
      <c r="A3194" t="s">
        <v>4786</v>
      </c>
      <c r="B3194" t="s">
        <v>5</v>
      </c>
      <c r="C3194" t="s">
        <v>1736</v>
      </c>
      <c r="D3194" t="s">
        <v>6875</v>
      </c>
      <c r="E3194" t="s">
        <v>1702</v>
      </c>
    </row>
    <row r="3195" spans="1:5">
      <c r="A3195" t="s">
        <v>4787</v>
      </c>
      <c r="B3195" t="s">
        <v>5</v>
      </c>
      <c r="C3195" t="s">
        <v>1736</v>
      </c>
      <c r="D3195" t="s">
        <v>6875</v>
      </c>
      <c r="E3195" t="s">
        <v>1705</v>
      </c>
    </row>
    <row r="3196" spans="1:5">
      <c r="A3196" t="s">
        <v>4788</v>
      </c>
      <c r="B3196" t="s">
        <v>5</v>
      </c>
      <c r="C3196" t="s">
        <v>1736</v>
      </c>
      <c r="D3196" t="s">
        <v>6875</v>
      </c>
      <c r="E3196" t="s">
        <v>1706</v>
      </c>
    </row>
    <row r="3197" spans="1:5">
      <c r="A3197" t="s">
        <v>4789</v>
      </c>
      <c r="B3197" t="s">
        <v>5</v>
      </c>
      <c r="C3197" t="s">
        <v>1736</v>
      </c>
      <c r="D3197" t="s">
        <v>6875</v>
      </c>
      <c r="E3197" t="s">
        <v>1707</v>
      </c>
    </row>
    <row r="3198" spans="1:5">
      <c r="A3198" t="s">
        <v>4790</v>
      </c>
      <c r="B3198" t="s">
        <v>5</v>
      </c>
      <c r="C3198" t="s">
        <v>1736</v>
      </c>
      <c r="D3198" t="s">
        <v>6875</v>
      </c>
      <c r="E3198" t="s">
        <v>1708</v>
      </c>
    </row>
    <row r="3199" spans="1:5">
      <c r="A3199" t="s">
        <v>4791</v>
      </c>
      <c r="B3199" t="s">
        <v>5</v>
      </c>
      <c r="C3199" t="s">
        <v>1736</v>
      </c>
      <c r="D3199" t="s">
        <v>6875</v>
      </c>
      <c r="E3199" t="s">
        <v>1709</v>
      </c>
    </row>
    <row r="3200" spans="1:5">
      <c r="A3200" t="s">
        <v>4792</v>
      </c>
      <c r="B3200" t="s">
        <v>5</v>
      </c>
      <c r="C3200" t="s">
        <v>1736</v>
      </c>
      <c r="D3200" t="s">
        <v>6875</v>
      </c>
      <c r="E3200" t="s">
        <v>1710</v>
      </c>
    </row>
    <row r="3201" spans="1:5">
      <c r="A3201" t="s">
        <v>4793</v>
      </c>
      <c r="B3201" t="s">
        <v>5</v>
      </c>
      <c r="C3201" t="s">
        <v>1736</v>
      </c>
      <c r="D3201" t="s">
        <v>6875</v>
      </c>
      <c r="E3201" t="s">
        <v>1711</v>
      </c>
    </row>
    <row r="3202" spans="1:5">
      <c r="A3202" t="s">
        <v>4794</v>
      </c>
      <c r="B3202" t="s">
        <v>5</v>
      </c>
      <c r="C3202" t="s">
        <v>1736</v>
      </c>
      <c r="D3202" t="s">
        <v>6875</v>
      </c>
      <c r="E3202" t="s">
        <v>1712</v>
      </c>
    </row>
    <row r="3203" spans="1:5">
      <c r="A3203" t="s">
        <v>4795</v>
      </c>
      <c r="B3203" t="s">
        <v>5</v>
      </c>
      <c r="C3203" t="s">
        <v>1736</v>
      </c>
      <c r="D3203" t="s">
        <v>6875</v>
      </c>
      <c r="E3203" t="s">
        <v>1713</v>
      </c>
    </row>
    <row r="3204" spans="1:5">
      <c r="A3204" t="s">
        <v>4796</v>
      </c>
      <c r="B3204" t="s">
        <v>5</v>
      </c>
      <c r="C3204" t="s">
        <v>1736</v>
      </c>
      <c r="D3204" t="s">
        <v>6875</v>
      </c>
      <c r="E3204" t="s">
        <v>1714</v>
      </c>
    </row>
    <row r="3205" spans="1:5">
      <c r="A3205" t="s">
        <v>4797</v>
      </c>
      <c r="B3205" t="s">
        <v>5</v>
      </c>
      <c r="C3205" t="s">
        <v>1736</v>
      </c>
      <c r="D3205" t="s">
        <v>6875</v>
      </c>
      <c r="E3205" t="s">
        <v>1715</v>
      </c>
    </row>
    <row r="3206" spans="1:5">
      <c r="A3206" t="s">
        <v>4798</v>
      </c>
      <c r="B3206" t="s">
        <v>5</v>
      </c>
      <c r="C3206" t="s">
        <v>1736</v>
      </c>
      <c r="D3206" t="s">
        <v>6876</v>
      </c>
      <c r="E3206" t="s">
        <v>1702</v>
      </c>
    </row>
    <row r="3207" spans="1:5">
      <c r="A3207" t="s">
        <v>4799</v>
      </c>
      <c r="B3207" t="s">
        <v>5</v>
      </c>
      <c r="C3207" t="s">
        <v>1736</v>
      </c>
      <c r="D3207" t="s">
        <v>6876</v>
      </c>
      <c r="E3207" t="s">
        <v>1705</v>
      </c>
    </row>
    <row r="3208" spans="1:5">
      <c r="A3208" t="s">
        <v>4800</v>
      </c>
      <c r="B3208" t="s">
        <v>5</v>
      </c>
      <c r="C3208" t="s">
        <v>1736</v>
      </c>
      <c r="D3208" t="s">
        <v>6876</v>
      </c>
      <c r="E3208" t="s">
        <v>1706</v>
      </c>
    </row>
    <row r="3209" spans="1:5">
      <c r="A3209" t="s">
        <v>4801</v>
      </c>
      <c r="B3209" t="s">
        <v>5</v>
      </c>
      <c r="C3209" t="s">
        <v>1736</v>
      </c>
      <c r="D3209" t="s">
        <v>6876</v>
      </c>
      <c r="E3209" t="s">
        <v>1707</v>
      </c>
    </row>
    <row r="3210" spans="1:5">
      <c r="A3210" t="s">
        <v>4802</v>
      </c>
      <c r="B3210" t="s">
        <v>5</v>
      </c>
      <c r="C3210" t="s">
        <v>1736</v>
      </c>
      <c r="D3210" t="s">
        <v>6876</v>
      </c>
      <c r="E3210" t="s">
        <v>1708</v>
      </c>
    </row>
    <row r="3211" spans="1:5">
      <c r="A3211" t="s">
        <v>4803</v>
      </c>
      <c r="B3211" t="s">
        <v>5</v>
      </c>
      <c r="C3211" t="s">
        <v>1736</v>
      </c>
      <c r="D3211" t="s">
        <v>6876</v>
      </c>
      <c r="E3211" t="s">
        <v>1709</v>
      </c>
    </row>
    <row r="3212" spans="1:5">
      <c r="A3212" t="s">
        <v>4804</v>
      </c>
      <c r="B3212" t="s">
        <v>5</v>
      </c>
      <c r="C3212" t="s">
        <v>1736</v>
      </c>
      <c r="D3212" t="s">
        <v>6876</v>
      </c>
      <c r="E3212" t="s">
        <v>1710</v>
      </c>
    </row>
    <row r="3213" spans="1:5">
      <c r="A3213" t="s">
        <v>4805</v>
      </c>
      <c r="B3213" t="s">
        <v>5</v>
      </c>
      <c r="C3213" t="s">
        <v>1736</v>
      </c>
      <c r="D3213" t="s">
        <v>6876</v>
      </c>
      <c r="E3213" t="s">
        <v>1711</v>
      </c>
    </row>
    <row r="3214" spans="1:5">
      <c r="A3214" t="s">
        <v>4806</v>
      </c>
      <c r="B3214" t="s">
        <v>5</v>
      </c>
      <c r="C3214" t="s">
        <v>1736</v>
      </c>
      <c r="D3214" t="s">
        <v>6876</v>
      </c>
      <c r="E3214" t="s">
        <v>1712</v>
      </c>
    </row>
    <row r="3215" spans="1:5">
      <c r="A3215" t="s">
        <v>4807</v>
      </c>
      <c r="B3215" t="s">
        <v>5</v>
      </c>
      <c r="C3215" t="s">
        <v>1736</v>
      </c>
      <c r="D3215" t="s">
        <v>6876</v>
      </c>
      <c r="E3215" t="s">
        <v>1713</v>
      </c>
    </row>
    <row r="3216" spans="1:5">
      <c r="A3216" t="s">
        <v>4808</v>
      </c>
      <c r="B3216" t="s">
        <v>5</v>
      </c>
      <c r="C3216" t="s">
        <v>1736</v>
      </c>
      <c r="D3216" t="s">
        <v>6876</v>
      </c>
      <c r="E3216" t="s">
        <v>1714</v>
      </c>
    </row>
    <row r="3217" spans="1:5">
      <c r="A3217" t="s">
        <v>4809</v>
      </c>
      <c r="B3217" t="s">
        <v>5</v>
      </c>
      <c r="C3217" t="s">
        <v>1736</v>
      </c>
      <c r="D3217" t="s">
        <v>6876</v>
      </c>
      <c r="E3217" t="s">
        <v>1715</v>
      </c>
    </row>
    <row r="3218" spans="1:5">
      <c r="A3218" t="s">
        <v>4810</v>
      </c>
      <c r="B3218" t="s">
        <v>5</v>
      </c>
      <c r="C3218" t="s">
        <v>1736</v>
      </c>
      <c r="D3218" t="s">
        <v>6877</v>
      </c>
      <c r="E3218" t="s">
        <v>1702</v>
      </c>
    </row>
    <row r="3219" spans="1:5">
      <c r="A3219" t="s">
        <v>4811</v>
      </c>
      <c r="B3219" t="s">
        <v>5</v>
      </c>
      <c r="C3219" t="s">
        <v>1736</v>
      </c>
      <c r="D3219" t="s">
        <v>6877</v>
      </c>
      <c r="E3219" t="s">
        <v>1705</v>
      </c>
    </row>
    <row r="3220" spans="1:5">
      <c r="A3220" t="s">
        <v>4812</v>
      </c>
      <c r="B3220" t="s">
        <v>5</v>
      </c>
      <c r="C3220" t="s">
        <v>1736</v>
      </c>
      <c r="D3220" t="s">
        <v>6877</v>
      </c>
      <c r="E3220" t="s">
        <v>1706</v>
      </c>
    </row>
    <row r="3221" spans="1:5">
      <c r="A3221" t="s">
        <v>4813</v>
      </c>
      <c r="B3221" t="s">
        <v>5</v>
      </c>
      <c r="C3221" t="s">
        <v>1736</v>
      </c>
      <c r="D3221" t="s">
        <v>6877</v>
      </c>
      <c r="E3221" t="s">
        <v>1707</v>
      </c>
    </row>
    <row r="3222" spans="1:5">
      <c r="A3222" t="s">
        <v>4814</v>
      </c>
      <c r="B3222" t="s">
        <v>5</v>
      </c>
      <c r="C3222" t="s">
        <v>1736</v>
      </c>
      <c r="D3222" t="s">
        <v>6877</v>
      </c>
      <c r="E3222" t="s">
        <v>1708</v>
      </c>
    </row>
    <row r="3223" spans="1:5">
      <c r="A3223" t="s">
        <v>4815</v>
      </c>
      <c r="B3223" t="s">
        <v>5</v>
      </c>
      <c r="C3223" t="s">
        <v>1736</v>
      </c>
      <c r="D3223" t="s">
        <v>6877</v>
      </c>
      <c r="E3223" t="s">
        <v>1709</v>
      </c>
    </row>
    <row r="3224" spans="1:5">
      <c r="A3224" t="s">
        <v>4816</v>
      </c>
      <c r="B3224" t="s">
        <v>5</v>
      </c>
      <c r="C3224" t="s">
        <v>1736</v>
      </c>
      <c r="D3224" t="s">
        <v>6877</v>
      </c>
      <c r="E3224" t="s">
        <v>1710</v>
      </c>
    </row>
    <row r="3225" spans="1:5">
      <c r="A3225" t="s">
        <v>4817</v>
      </c>
      <c r="B3225" t="s">
        <v>5</v>
      </c>
      <c r="C3225" t="s">
        <v>1736</v>
      </c>
      <c r="D3225" t="s">
        <v>6877</v>
      </c>
      <c r="E3225" t="s">
        <v>1711</v>
      </c>
    </row>
    <row r="3226" spans="1:5">
      <c r="A3226" t="s">
        <v>4818</v>
      </c>
      <c r="B3226" t="s">
        <v>5</v>
      </c>
      <c r="C3226" t="s">
        <v>1736</v>
      </c>
      <c r="D3226" t="s">
        <v>6877</v>
      </c>
      <c r="E3226" t="s">
        <v>1712</v>
      </c>
    </row>
    <row r="3227" spans="1:5">
      <c r="A3227" t="s">
        <v>4819</v>
      </c>
      <c r="B3227" t="s">
        <v>5</v>
      </c>
      <c r="C3227" t="s">
        <v>1736</v>
      </c>
      <c r="D3227" t="s">
        <v>6877</v>
      </c>
      <c r="E3227" t="s">
        <v>1713</v>
      </c>
    </row>
    <row r="3228" spans="1:5">
      <c r="A3228" t="s">
        <v>4820</v>
      </c>
      <c r="B3228" t="s">
        <v>5</v>
      </c>
      <c r="C3228" t="s">
        <v>1736</v>
      </c>
      <c r="D3228" t="s">
        <v>6877</v>
      </c>
      <c r="E3228" t="s">
        <v>1714</v>
      </c>
    </row>
    <row r="3229" spans="1:5">
      <c r="A3229" t="s">
        <v>4821</v>
      </c>
      <c r="B3229" t="s">
        <v>5</v>
      </c>
      <c r="C3229" t="s">
        <v>1736</v>
      </c>
      <c r="D3229" t="s">
        <v>6877</v>
      </c>
      <c r="E3229" t="s">
        <v>1715</v>
      </c>
    </row>
    <row r="3230" spans="1:5">
      <c r="A3230" t="s">
        <v>4822</v>
      </c>
      <c r="B3230" t="s">
        <v>5</v>
      </c>
      <c r="C3230" t="s">
        <v>1736</v>
      </c>
      <c r="D3230" t="s">
        <v>6878</v>
      </c>
      <c r="E3230" t="s">
        <v>1702</v>
      </c>
    </row>
    <row r="3231" spans="1:5">
      <c r="A3231" t="s">
        <v>4823</v>
      </c>
      <c r="B3231" t="s">
        <v>5</v>
      </c>
      <c r="C3231" t="s">
        <v>1736</v>
      </c>
      <c r="D3231" t="s">
        <v>6878</v>
      </c>
      <c r="E3231" t="s">
        <v>1705</v>
      </c>
    </row>
    <row r="3232" spans="1:5">
      <c r="A3232" t="s">
        <v>4824</v>
      </c>
      <c r="B3232" t="s">
        <v>5</v>
      </c>
      <c r="C3232" t="s">
        <v>1736</v>
      </c>
      <c r="D3232" t="s">
        <v>6878</v>
      </c>
      <c r="E3232" t="s">
        <v>1706</v>
      </c>
    </row>
    <row r="3233" spans="1:5">
      <c r="A3233" t="s">
        <v>4825</v>
      </c>
      <c r="B3233" t="s">
        <v>5</v>
      </c>
      <c r="C3233" t="s">
        <v>1736</v>
      </c>
      <c r="D3233" t="s">
        <v>6878</v>
      </c>
      <c r="E3233" t="s">
        <v>1707</v>
      </c>
    </row>
    <row r="3234" spans="1:5">
      <c r="A3234" t="s">
        <v>4826</v>
      </c>
      <c r="B3234" t="s">
        <v>5</v>
      </c>
      <c r="C3234" t="s">
        <v>1736</v>
      </c>
      <c r="D3234" t="s">
        <v>6878</v>
      </c>
      <c r="E3234" t="s">
        <v>1708</v>
      </c>
    </row>
    <row r="3235" spans="1:5">
      <c r="A3235" t="s">
        <v>4827</v>
      </c>
      <c r="B3235" t="s">
        <v>5</v>
      </c>
      <c r="C3235" t="s">
        <v>1736</v>
      </c>
      <c r="D3235" t="s">
        <v>6878</v>
      </c>
      <c r="E3235" t="s">
        <v>1709</v>
      </c>
    </row>
    <row r="3236" spans="1:5">
      <c r="A3236" t="s">
        <v>4828</v>
      </c>
      <c r="B3236" t="s">
        <v>5</v>
      </c>
      <c r="C3236" t="s">
        <v>1736</v>
      </c>
      <c r="D3236" t="s">
        <v>6878</v>
      </c>
      <c r="E3236" t="s">
        <v>1710</v>
      </c>
    </row>
    <row r="3237" spans="1:5">
      <c r="A3237" t="s">
        <v>4829</v>
      </c>
      <c r="B3237" t="s">
        <v>5</v>
      </c>
      <c r="C3237" t="s">
        <v>1736</v>
      </c>
      <c r="D3237" t="s">
        <v>6878</v>
      </c>
      <c r="E3237" t="s">
        <v>1711</v>
      </c>
    </row>
    <row r="3238" spans="1:5">
      <c r="A3238" t="s">
        <v>4830</v>
      </c>
      <c r="B3238" t="s">
        <v>5</v>
      </c>
      <c r="C3238" t="s">
        <v>1736</v>
      </c>
      <c r="D3238" t="s">
        <v>6878</v>
      </c>
      <c r="E3238" t="s">
        <v>1712</v>
      </c>
    </row>
    <row r="3239" spans="1:5">
      <c r="A3239" t="s">
        <v>4831</v>
      </c>
      <c r="B3239" t="s">
        <v>5</v>
      </c>
      <c r="C3239" t="s">
        <v>1736</v>
      </c>
      <c r="D3239" t="s">
        <v>6878</v>
      </c>
      <c r="E3239" t="s">
        <v>1713</v>
      </c>
    </row>
    <row r="3240" spans="1:5">
      <c r="A3240" t="s">
        <v>4832</v>
      </c>
      <c r="B3240" t="s">
        <v>5</v>
      </c>
      <c r="C3240" t="s">
        <v>1736</v>
      </c>
      <c r="D3240" t="s">
        <v>6878</v>
      </c>
      <c r="E3240" t="s">
        <v>1714</v>
      </c>
    </row>
    <row r="3241" spans="1:5">
      <c r="A3241" t="s">
        <v>4833</v>
      </c>
      <c r="B3241" t="s">
        <v>5</v>
      </c>
      <c r="C3241" t="s">
        <v>1736</v>
      </c>
      <c r="D3241" t="s">
        <v>6878</v>
      </c>
      <c r="E3241" t="s">
        <v>1715</v>
      </c>
    </row>
    <row r="3242" spans="1:5">
      <c r="A3242" t="s">
        <v>4834</v>
      </c>
      <c r="B3242" t="s">
        <v>5</v>
      </c>
      <c r="C3242" t="s">
        <v>1736</v>
      </c>
      <c r="D3242" t="s">
        <v>6879</v>
      </c>
      <c r="E3242" t="s">
        <v>1702</v>
      </c>
    </row>
    <row r="3243" spans="1:5">
      <c r="A3243" t="s">
        <v>4835</v>
      </c>
      <c r="B3243" t="s">
        <v>5</v>
      </c>
      <c r="C3243" t="s">
        <v>1736</v>
      </c>
      <c r="D3243" t="s">
        <v>6879</v>
      </c>
      <c r="E3243" t="s">
        <v>1705</v>
      </c>
    </row>
    <row r="3244" spans="1:5">
      <c r="A3244" t="s">
        <v>4836</v>
      </c>
      <c r="B3244" t="s">
        <v>5</v>
      </c>
      <c r="C3244" t="s">
        <v>1736</v>
      </c>
      <c r="D3244" t="s">
        <v>6879</v>
      </c>
      <c r="E3244" t="s">
        <v>1706</v>
      </c>
    </row>
    <row r="3245" spans="1:5">
      <c r="A3245" t="s">
        <v>4837</v>
      </c>
      <c r="B3245" t="s">
        <v>5</v>
      </c>
      <c r="C3245" t="s">
        <v>1736</v>
      </c>
      <c r="D3245" t="s">
        <v>6879</v>
      </c>
      <c r="E3245" t="s">
        <v>1707</v>
      </c>
    </row>
    <row r="3246" spans="1:5">
      <c r="A3246" t="s">
        <v>4838</v>
      </c>
      <c r="B3246" t="s">
        <v>5</v>
      </c>
      <c r="C3246" t="s">
        <v>1736</v>
      </c>
      <c r="D3246" t="s">
        <v>6879</v>
      </c>
      <c r="E3246" t="s">
        <v>1708</v>
      </c>
    </row>
    <row r="3247" spans="1:5">
      <c r="A3247" t="s">
        <v>4839</v>
      </c>
      <c r="B3247" t="s">
        <v>5</v>
      </c>
      <c r="C3247" t="s">
        <v>1736</v>
      </c>
      <c r="D3247" t="s">
        <v>6879</v>
      </c>
      <c r="E3247" t="s">
        <v>1709</v>
      </c>
    </row>
    <row r="3248" spans="1:5">
      <c r="A3248" t="s">
        <v>4840</v>
      </c>
      <c r="B3248" t="s">
        <v>5</v>
      </c>
      <c r="C3248" t="s">
        <v>1736</v>
      </c>
      <c r="D3248" t="s">
        <v>6879</v>
      </c>
      <c r="E3248" t="s">
        <v>1710</v>
      </c>
    </row>
    <row r="3249" spans="1:5">
      <c r="A3249" t="s">
        <v>4841</v>
      </c>
      <c r="B3249" t="s">
        <v>5</v>
      </c>
      <c r="C3249" t="s">
        <v>1736</v>
      </c>
      <c r="D3249" t="s">
        <v>6879</v>
      </c>
      <c r="E3249" t="s">
        <v>1711</v>
      </c>
    </row>
    <row r="3250" spans="1:5">
      <c r="A3250" t="s">
        <v>4842</v>
      </c>
      <c r="B3250" t="s">
        <v>5</v>
      </c>
      <c r="C3250" t="s">
        <v>1736</v>
      </c>
      <c r="D3250" t="s">
        <v>6879</v>
      </c>
      <c r="E3250" t="s">
        <v>1712</v>
      </c>
    </row>
    <row r="3251" spans="1:5">
      <c r="A3251" t="s">
        <v>4843</v>
      </c>
      <c r="B3251" t="s">
        <v>5</v>
      </c>
      <c r="C3251" t="s">
        <v>1736</v>
      </c>
      <c r="D3251" t="s">
        <v>6879</v>
      </c>
      <c r="E3251" t="s">
        <v>1713</v>
      </c>
    </row>
    <row r="3252" spans="1:5">
      <c r="A3252" t="s">
        <v>4844</v>
      </c>
      <c r="B3252" t="s">
        <v>5</v>
      </c>
      <c r="C3252" t="s">
        <v>1736</v>
      </c>
      <c r="D3252" t="s">
        <v>6879</v>
      </c>
      <c r="E3252" t="s">
        <v>1714</v>
      </c>
    </row>
    <row r="3253" spans="1:5">
      <c r="A3253" t="s">
        <v>4845</v>
      </c>
      <c r="B3253" t="s">
        <v>5</v>
      </c>
      <c r="C3253" t="s">
        <v>1736</v>
      </c>
      <c r="D3253" t="s">
        <v>6879</v>
      </c>
      <c r="E3253" t="s">
        <v>1715</v>
      </c>
    </row>
    <row r="3254" spans="1:5">
      <c r="A3254" t="s">
        <v>4846</v>
      </c>
      <c r="B3254" t="s">
        <v>5</v>
      </c>
      <c r="C3254" t="s">
        <v>1736</v>
      </c>
      <c r="D3254" t="s">
        <v>6880</v>
      </c>
      <c r="E3254" t="s">
        <v>1702</v>
      </c>
    </row>
    <row r="3255" spans="1:5">
      <c r="A3255" t="s">
        <v>4847</v>
      </c>
      <c r="B3255" t="s">
        <v>5</v>
      </c>
      <c r="C3255" t="s">
        <v>1736</v>
      </c>
      <c r="D3255" t="s">
        <v>6880</v>
      </c>
      <c r="E3255" t="s">
        <v>1705</v>
      </c>
    </row>
    <row r="3256" spans="1:5">
      <c r="A3256" t="s">
        <v>4848</v>
      </c>
      <c r="B3256" t="s">
        <v>5</v>
      </c>
      <c r="C3256" t="s">
        <v>1736</v>
      </c>
      <c r="D3256" t="s">
        <v>6880</v>
      </c>
      <c r="E3256" t="s">
        <v>1706</v>
      </c>
    </row>
    <row r="3257" spans="1:5">
      <c r="A3257" t="s">
        <v>4849</v>
      </c>
      <c r="B3257" t="s">
        <v>5</v>
      </c>
      <c r="C3257" t="s">
        <v>1736</v>
      </c>
      <c r="D3257" t="s">
        <v>6880</v>
      </c>
      <c r="E3257" t="s">
        <v>1707</v>
      </c>
    </row>
    <row r="3258" spans="1:5">
      <c r="A3258" t="s">
        <v>4850</v>
      </c>
      <c r="B3258" t="s">
        <v>5</v>
      </c>
      <c r="C3258" t="s">
        <v>1736</v>
      </c>
      <c r="D3258" t="s">
        <v>6880</v>
      </c>
      <c r="E3258" t="s">
        <v>1708</v>
      </c>
    </row>
    <row r="3259" spans="1:5">
      <c r="A3259" t="s">
        <v>4851</v>
      </c>
      <c r="B3259" t="s">
        <v>5</v>
      </c>
      <c r="C3259" t="s">
        <v>1736</v>
      </c>
      <c r="D3259" t="s">
        <v>6880</v>
      </c>
      <c r="E3259" t="s">
        <v>1709</v>
      </c>
    </row>
    <row r="3260" spans="1:5">
      <c r="A3260" t="s">
        <v>4852</v>
      </c>
      <c r="B3260" t="s">
        <v>5</v>
      </c>
      <c r="C3260" t="s">
        <v>1736</v>
      </c>
      <c r="D3260" t="s">
        <v>6880</v>
      </c>
      <c r="E3260" t="s">
        <v>1710</v>
      </c>
    </row>
    <row r="3261" spans="1:5">
      <c r="A3261" t="s">
        <v>4853</v>
      </c>
      <c r="B3261" t="s">
        <v>5</v>
      </c>
      <c r="C3261" t="s">
        <v>1736</v>
      </c>
      <c r="D3261" t="s">
        <v>6880</v>
      </c>
      <c r="E3261" t="s">
        <v>1711</v>
      </c>
    </row>
    <row r="3262" spans="1:5">
      <c r="A3262" t="s">
        <v>4854</v>
      </c>
      <c r="B3262" t="s">
        <v>5</v>
      </c>
      <c r="C3262" t="s">
        <v>1736</v>
      </c>
      <c r="D3262" t="s">
        <v>6880</v>
      </c>
      <c r="E3262" t="s">
        <v>1712</v>
      </c>
    </row>
    <row r="3263" spans="1:5">
      <c r="A3263" t="s">
        <v>4855</v>
      </c>
      <c r="B3263" t="s">
        <v>5</v>
      </c>
      <c r="C3263" t="s">
        <v>1736</v>
      </c>
      <c r="D3263" t="s">
        <v>6880</v>
      </c>
      <c r="E3263" t="s">
        <v>1713</v>
      </c>
    </row>
    <row r="3264" spans="1:5">
      <c r="A3264" t="s">
        <v>4856</v>
      </c>
      <c r="B3264" t="s">
        <v>5</v>
      </c>
      <c r="C3264" t="s">
        <v>1736</v>
      </c>
      <c r="D3264" t="s">
        <v>6880</v>
      </c>
      <c r="E3264" t="s">
        <v>1714</v>
      </c>
    </row>
    <row r="3265" spans="1:5">
      <c r="A3265" t="s">
        <v>4857</v>
      </c>
      <c r="B3265" t="s">
        <v>5</v>
      </c>
      <c r="C3265" t="s">
        <v>1736</v>
      </c>
      <c r="D3265" t="s">
        <v>6880</v>
      </c>
      <c r="E3265" t="s">
        <v>1715</v>
      </c>
    </row>
    <row r="3266" spans="1:5">
      <c r="A3266" t="s">
        <v>4858</v>
      </c>
      <c r="B3266" t="s">
        <v>5</v>
      </c>
      <c r="C3266" t="s">
        <v>1736</v>
      </c>
      <c r="D3266" t="s">
        <v>6881</v>
      </c>
      <c r="E3266" t="s">
        <v>1702</v>
      </c>
    </row>
    <row r="3267" spans="1:5">
      <c r="A3267" t="s">
        <v>4859</v>
      </c>
      <c r="B3267" t="s">
        <v>5</v>
      </c>
      <c r="C3267" t="s">
        <v>1736</v>
      </c>
      <c r="D3267" t="s">
        <v>6881</v>
      </c>
      <c r="E3267" t="s">
        <v>1705</v>
      </c>
    </row>
    <row r="3268" spans="1:5">
      <c r="A3268" t="s">
        <v>4860</v>
      </c>
      <c r="B3268" t="s">
        <v>5</v>
      </c>
      <c r="C3268" t="s">
        <v>1736</v>
      </c>
      <c r="D3268" t="s">
        <v>6881</v>
      </c>
      <c r="E3268" t="s">
        <v>1706</v>
      </c>
    </row>
    <row r="3269" spans="1:5">
      <c r="A3269" t="s">
        <v>4861</v>
      </c>
      <c r="B3269" t="s">
        <v>5</v>
      </c>
      <c r="C3269" t="s">
        <v>1736</v>
      </c>
      <c r="D3269" t="s">
        <v>6881</v>
      </c>
      <c r="E3269" t="s">
        <v>1707</v>
      </c>
    </row>
    <row r="3270" spans="1:5">
      <c r="A3270" t="s">
        <v>4862</v>
      </c>
      <c r="B3270" t="s">
        <v>5</v>
      </c>
      <c r="C3270" t="s">
        <v>1736</v>
      </c>
      <c r="D3270" t="s">
        <v>6881</v>
      </c>
      <c r="E3270" t="s">
        <v>1708</v>
      </c>
    </row>
    <row r="3271" spans="1:5">
      <c r="A3271" t="s">
        <v>4863</v>
      </c>
      <c r="B3271" t="s">
        <v>5</v>
      </c>
      <c r="C3271" t="s">
        <v>1736</v>
      </c>
      <c r="D3271" t="s">
        <v>6881</v>
      </c>
      <c r="E3271" t="s">
        <v>1709</v>
      </c>
    </row>
    <row r="3272" spans="1:5">
      <c r="A3272" t="s">
        <v>4864</v>
      </c>
      <c r="B3272" t="s">
        <v>5</v>
      </c>
      <c r="C3272" t="s">
        <v>1736</v>
      </c>
      <c r="D3272" t="s">
        <v>6881</v>
      </c>
      <c r="E3272" t="s">
        <v>1710</v>
      </c>
    </row>
    <row r="3273" spans="1:5">
      <c r="A3273" t="s">
        <v>4865</v>
      </c>
      <c r="B3273" t="s">
        <v>5</v>
      </c>
      <c r="C3273" t="s">
        <v>1736</v>
      </c>
      <c r="D3273" t="s">
        <v>6881</v>
      </c>
      <c r="E3273" t="s">
        <v>1711</v>
      </c>
    </row>
    <row r="3274" spans="1:5">
      <c r="A3274" t="s">
        <v>4866</v>
      </c>
      <c r="B3274" t="s">
        <v>5</v>
      </c>
      <c r="C3274" t="s">
        <v>1736</v>
      </c>
      <c r="D3274" t="s">
        <v>6881</v>
      </c>
      <c r="E3274" t="s">
        <v>1712</v>
      </c>
    </row>
    <row r="3275" spans="1:5">
      <c r="A3275" t="s">
        <v>4867</v>
      </c>
      <c r="B3275" t="s">
        <v>5</v>
      </c>
      <c r="C3275" t="s">
        <v>1736</v>
      </c>
      <c r="D3275" t="s">
        <v>6881</v>
      </c>
      <c r="E3275" t="s">
        <v>1713</v>
      </c>
    </row>
    <row r="3276" spans="1:5">
      <c r="A3276" t="s">
        <v>4868</v>
      </c>
      <c r="B3276" t="s">
        <v>5</v>
      </c>
      <c r="C3276" t="s">
        <v>1736</v>
      </c>
      <c r="D3276" t="s">
        <v>6881</v>
      </c>
      <c r="E3276" t="s">
        <v>1714</v>
      </c>
    </row>
    <row r="3277" spans="1:5">
      <c r="A3277" t="s">
        <v>4869</v>
      </c>
      <c r="B3277" t="s">
        <v>5</v>
      </c>
      <c r="C3277" t="s">
        <v>1736</v>
      </c>
      <c r="D3277" t="s">
        <v>6881</v>
      </c>
      <c r="E3277" t="s">
        <v>1715</v>
      </c>
    </row>
    <row r="3278" spans="1:5">
      <c r="A3278" t="s">
        <v>4870</v>
      </c>
      <c r="B3278" t="s">
        <v>5</v>
      </c>
      <c r="C3278" t="s">
        <v>1736</v>
      </c>
      <c r="D3278" t="s">
        <v>6882</v>
      </c>
      <c r="E3278" t="s">
        <v>1702</v>
      </c>
    </row>
    <row r="3279" spans="1:5">
      <c r="A3279" t="s">
        <v>4871</v>
      </c>
      <c r="B3279" t="s">
        <v>5</v>
      </c>
      <c r="C3279" t="s">
        <v>1736</v>
      </c>
      <c r="D3279" t="s">
        <v>6882</v>
      </c>
      <c r="E3279" t="s">
        <v>1705</v>
      </c>
    </row>
    <row r="3280" spans="1:5">
      <c r="A3280" t="s">
        <v>4872</v>
      </c>
      <c r="B3280" t="s">
        <v>5</v>
      </c>
      <c r="C3280" t="s">
        <v>1736</v>
      </c>
      <c r="D3280" t="s">
        <v>6882</v>
      </c>
      <c r="E3280" t="s">
        <v>1706</v>
      </c>
    </row>
    <row r="3281" spans="1:5">
      <c r="A3281" t="s">
        <v>4873</v>
      </c>
      <c r="B3281" t="s">
        <v>5</v>
      </c>
      <c r="C3281" t="s">
        <v>1736</v>
      </c>
      <c r="D3281" t="s">
        <v>6882</v>
      </c>
      <c r="E3281" t="s">
        <v>1707</v>
      </c>
    </row>
    <row r="3282" spans="1:5">
      <c r="A3282" t="s">
        <v>4874</v>
      </c>
      <c r="B3282" t="s">
        <v>5</v>
      </c>
      <c r="C3282" t="s">
        <v>1736</v>
      </c>
      <c r="D3282" t="s">
        <v>6882</v>
      </c>
      <c r="E3282" t="s">
        <v>1708</v>
      </c>
    </row>
    <row r="3283" spans="1:5">
      <c r="A3283" t="s">
        <v>4875</v>
      </c>
      <c r="B3283" t="s">
        <v>5</v>
      </c>
      <c r="C3283" t="s">
        <v>1736</v>
      </c>
      <c r="D3283" t="s">
        <v>6882</v>
      </c>
      <c r="E3283" t="s">
        <v>1709</v>
      </c>
    </row>
    <row r="3284" spans="1:5">
      <c r="A3284" t="s">
        <v>4876</v>
      </c>
      <c r="B3284" t="s">
        <v>5</v>
      </c>
      <c r="C3284" t="s">
        <v>1736</v>
      </c>
      <c r="D3284" t="s">
        <v>6882</v>
      </c>
      <c r="E3284" t="s">
        <v>1710</v>
      </c>
    </row>
    <row r="3285" spans="1:5">
      <c r="A3285" t="s">
        <v>4877</v>
      </c>
      <c r="B3285" t="s">
        <v>5</v>
      </c>
      <c r="C3285" t="s">
        <v>1736</v>
      </c>
      <c r="D3285" t="s">
        <v>6882</v>
      </c>
      <c r="E3285" t="s">
        <v>1711</v>
      </c>
    </row>
    <row r="3286" spans="1:5">
      <c r="A3286" t="s">
        <v>4878</v>
      </c>
      <c r="B3286" t="s">
        <v>5</v>
      </c>
      <c r="C3286" t="s">
        <v>1736</v>
      </c>
      <c r="D3286" t="s">
        <v>6882</v>
      </c>
      <c r="E3286" t="s">
        <v>1712</v>
      </c>
    </row>
    <row r="3287" spans="1:5">
      <c r="A3287" t="s">
        <v>4879</v>
      </c>
      <c r="B3287" t="s">
        <v>5</v>
      </c>
      <c r="C3287" t="s">
        <v>1736</v>
      </c>
      <c r="D3287" t="s">
        <v>6882</v>
      </c>
      <c r="E3287" t="s">
        <v>1713</v>
      </c>
    </row>
    <row r="3288" spans="1:5">
      <c r="A3288" t="s">
        <v>4880</v>
      </c>
      <c r="B3288" t="s">
        <v>5</v>
      </c>
      <c r="C3288" t="s">
        <v>1736</v>
      </c>
      <c r="D3288" t="s">
        <v>6882</v>
      </c>
      <c r="E3288" t="s">
        <v>1714</v>
      </c>
    </row>
    <row r="3289" spans="1:5">
      <c r="A3289" t="s">
        <v>4881</v>
      </c>
      <c r="B3289" t="s">
        <v>5</v>
      </c>
      <c r="C3289" t="s">
        <v>1736</v>
      </c>
      <c r="D3289" t="s">
        <v>6882</v>
      </c>
      <c r="E3289" t="s">
        <v>1715</v>
      </c>
    </row>
    <row r="3290" spans="1:5">
      <c r="A3290" t="s">
        <v>4882</v>
      </c>
      <c r="B3290" t="s">
        <v>5</v>
      </c>
      <c r="C3290" t="s">
        <v>1736</v>
      </c>
      <c r="D3290" t="s">
        <v>6883</v>
      </c>
      <c r="E3290" t="s">
        <v>1702</v>
      </c>
    </row>
    <row r="3291" spans="1:5">
      <c r="A3291" t="s">
        <v>4883</v>
      </c>
      <c r="B3291" t="s">
        <v>5</v>
      </c>
      <c r="C3291" t="s">
        <v>1736</v>
      </c>
      <c r="D3291" t="s">
        <v>6883</v>
      </c>
      <c r="E3291" t="s">
        <v>1705</v>
      </c>
    </row>
    <row r="3292" spans="1:5">
      <c r="A3292" t="s">
        <v>4884</v>
      </c>
      <c r="B3292" t="s">
        <v>5</v>
      </c>
      <c r="C3292" t="s">
        <v>1736</v>
      </c>
      <c r="D3292" t="s">
        <v>6883</v>
      </c>
      <c r="E3292" t="s">
        <v>1706</v>
      </c>
    </row>
    <row r="3293" spans="1:5">
      <c r="A3293" t="s">
        <v>4885</v>
      </c>
      <c r="B3293" t="s">
        <v>5</v>
      </c>
      <c r="C3293" t="s">
        <v>1736</v>
      </c>
      <c r="D3293" t="s">
        <v>6883</v>
      </c>
      <c r="E3293" t="s">
        <v>1707</v>
      </c>
    </row>
    <row r="3294" spans="1:5">
      <c r="A3294" t="s">
        <v>4886</v>
      </c>
      <c r="B3294" t="s">
        <v>5</v>
      </c>
      <c r="C3294" t="s">
        <v>1736</v>
      </c>
      <c r="D3294" t="s">
        <v>6883</v>
      </c>
      <c r="E3294" t="s">
        <v>1708</v>
      </c>
    </row>
    <row r="3295" spans="1:5">
      <c r="A3295" t="s">
        <v>4887</v>
      </c>
      <c r="B3295" t="s">
        <v>5</v>
      </c>
      <c r="C3295" t="s">
        <v>1736</v>
      </c>
      <c r="D3295" t="s">
        <v>6883</v>
      </c>
      <c r="E3295" t="s">
        <v>1709</v>
      </c>
    </row>
    <row r="3296" spans="1:5">
      <c r="A3296" t="s">
        <v>4888</v>
      </c>
      <c r="B3296" t="s">
        <v>5</v>
      </c>
      <c r="C3296" t="s">
        <v>1736</v>
      </c>
      <c r="D3296" t="s">
        <v>6883</v>
      </c>
      <c r="E3296" t="s">
        <v>1710</v>
      </c>
    </row>
    <row r="3297" spans="1:5">
      <c r="A3297" t="s">
        <v>4889</v>
      </c>
      <c r="B3297" t="s">
        <v>5</v>
      </c>
      <c r="C3297" t="s">
        <v>1736</v>
      </c>
      <c r="D3297" t="s">
        <v>6883</v>
      </c>
      <c r="E3297" t="s">
        <v>1711</v>
      </c>
    </row>
    <row r="3298" spans="1:5">
      <c r="A3298" t="s">
        <v>4890</v>
      </c>
      <c r="B3298" t="s">
        <v>5</v>
      </c>
      <c r="C3298" t="s">
        <v>1736</v>
      </c>
      <c r="D3298" t="s">
        <v>6883</v>
      </c>
      <c r="E3298" t="s">
        <v>1712</v>
      </c>
    </row>
    <row r="3299" spans="1:5">
      <c r="A3299" t="s">
        <v>4891</v>
      </c>
      <c r="B3299" t="s">
        <v>5</v>
      </c>
      <c r="C3299" t="s">
        <v>1736</v>
      </c>
      <c r="D3299" t="s">
        <v>6883</v>
      </c>
      <c r="E3299" t="s">
        <v>1713</v>
      </c>
    </row>
    <row r="3300" spans="1:5">
      <c r="A3300" t="s">
        <v>4892</v>
      </c>
      <c r="B3300" t="s">
        <v>5</v>
      </c>
      <c r="C3300" t="s">
        <v>1736</v>
      </c>
      <c r="D3300" t="s">
        <v>6883</v>
      </c>
      <c r="E3300" t="s">
        <v>1714</v>
      </c>
    </row>
    <row r="3301" spans="1:5">
      <c r="A3301" t="s">
        <v>4893</v>
      </c>
      <c r="B3301" t="s">
        <v>5</v>
      </c>
      <c r="C3301" t="s">
        <v>1736</v>
      </c>
      <c r="D3301" t="s">
        <v>6883</v>
      </c>
      <c r="E3301" t="s">
        <v>1715</v>
      </c>
    </row>
    <row r="3302" spans="1:5">
      <c r="A3302" t="s">
        <v>4894</v>
      </c>
      <c r="B3302" t="s">
        <v>5</v>
      </c>
      <c r="C3302" t="s">
        <v>1736</v>
      </c>
      <c r="D3302" t="s">
        <v>6884</v>
      </c>
      <c r="E3302" t="s">
        <v>1702</v>
      </c>
    </row>
    <row r="3303" spans="1:5">
      <c r="A3303" t="s">
        <v>4895</v>
      </c>
      <c r="B3303" t="s">
        <v>5</v>
      </c>
      <c r="C3303" t="s">
        <v>1736</v>
      </c>
      <c r="D3303" t="s">
        <v>6884</v>
      </c>
      <c r="E3303" t="s">
        <v>1705</v>
      </c>
    </row>
    <row r="3304" spans="1:5">
      <c r="A3304" t="s">
        <v>4896</v>
      </c>
      <c r="B3304" t="s">
        <v>5</v>
      </c>
      <c r="C3304" t="s">
        <v>1736</v>
      </c>
      <c r="D3304" t="s">
        <v>6884</v>
      </c>
      <c r="E3304" t="s">
        <v>1706</v>
      </c>
    </row>
    <row r="3305" spans="1:5">
      <c r="A3305" t="s">
        <v>4897</v>
      </c>
      <c r="B3305" t="s">
        <v>5</v>
      </c>
      <c r="C3305" t="s">
        <v>1736</v>
      </c>
      <c r="D3305" t="s">
        <v>6884</v>
      </c>
      <c r="E3305" t="s">
        <v>1707</v>
      </c>
    </row>
    <row r="3306" spans="1:5">
      <c r="A3306" t="s">
        <v>4898</v>
      </c>
      <c r="B3306" t="s">
        <v>5</v>
      </c>
      <c r="C3306" t="s">
        <v>1736</v>
      </c>
      <c r="D3306" t="s">
        <v>6884</v>
      </c>
      <c r="E3306" t="s">
        <v>1708</v>
      </c>
    </row>
    <row r="3307" spans="1:5">
      <c r="A3307" t="s">
        <v>4899</v>
      </c>
      <c r="B3307" t="s">
        <v>5</v>
      </c>
      <c r="C3307" t="s">
        <v>1736</v>
      </c>
      <c r="D3307" t="s">
        <v>6884</v>
      </c>
      <c r="E3307" t="s">
        <v>1709</v>
      </c>
    </row>
    <row r="3308" spans="1:5">
      <c r="A3308" t="s">
        <v>4900</v>
      </c>
      <c r="B3308" t="s">
        <v>5</v>
      </c>
      <c r="C3308" t="s">
        <v>1736</v>
      </c>
      <c r="D3308" t="s">
        <v>6884</v>
      </c>
      <c r="E3308" t="s">
        <v>1710</v>
      </c>
    </row>
    <row r="3309" spans="1:5">
      <c r="A3309" t="s">
        <v>4901</v>
      </c>
      <c r="B3309" t="s">
        <v>5</v>
      </c>
      <c r="C3309" t="s">
        <v>1736</v>
      </c>
      <c r="D3309" t="s">
        <v>6884</v>
      </c>
      <c r="E3309" t="s">
        <v>1711</v>
      </c>
    </row>
    <row r="3310" spans="1:5">
      <c r="A3310" t="s">
        <v>4902</v>
      </c>
      <c r="B3310" t="s">
        <v>5</v>
      </c>
      <c r="C3310" t="s">
        <v>1736</v>
      </c>
      <c r="D3310" t="s">
        <v>6884</v>
      </c>
      <c r="E3310" t="s">
        <v>1712</v>
      </c>
    </row>
    <row r="3311" spans="1:5">
      <c r="A3311" t="s">
        <v>4903</v>
      </c>
      <c r="B3311" t="s">
        <v>5</v>
      </c>
      <c r="C3311" t="s">
        <v>1736</v>
      </c>
      <c r="D3311" t="s">
        <v>6884</v>
      </c>
      <c r="E3311" t="s">
        <v>1713</v>
      </c>
    </row>
    <row r="3312" spans="1:5">
      <c r="A3312" t="s">
        <v>4904</v>
      </c>
      <c r="B3312" t="s">
        <v>5</v>
      </c>
      <c r="C3312" t="s">
        <v>1736</v>
      </c>
      <c r="D3312" t="s">
        <v>6884</v>
      </c>
      <c r="E3312" t="s">
        <v>1714</v>
      </c>
    </row>
    <row r="3313" spans="1:5">
      <c r="A3313" t="s">
        <v>4905</v>
      </c>
      <c r="B3313" t="s">
        <v>5</v>
      </c>
      <c r="C3313" t="s">
        <v>1736</v>
      </c>
      <c r="D3313" t="s">
        <v>6884</v>
      </c>
      <c r="E3313" t="s">
        <v>1715</v>
      </c>
    </row>
    <row r="3314" spans="1:5">
      <c r="A3314" t="s">
        <v>4906</v>
      </c>
      <c r="B3314" t="s">
        <v>5</v>
      </c>
      <c r="C3314" t="s">
        <v>1736</v>
      </c>
      <c r="D3314" t="s">
        <v>6885</v>
      </c>
      <c r="E3314" t="s">
        <v>1702</v>
      </c>
    </row>
    <row r="3315" spans="1:5">
      <c r="A3315" t="s">
        <v>4907</v>
      </c>
      <c r="B3315" t="s">
        <v>5</v>
      </c>
      <c r="C3315" t="s">
        <v>1736</v>
      </c>
      <c r="D3315" t="s">
        <v>6885</v>
      </c>
      <c r="E3315" t="s">
        <v>1705</v>
      </c>
    </row>
    <row r="3316" spans="1:5">
      <c r="A3316" t="s">
        <v>4908</v>
      </c>
      <c r="B3316" t="s">
        <v>5</v>
      </c>
      <c r="C3316" t="s">
        <v>1736</v>
      </c>
      <c r="D3316" t="s">
        <v>6885</v>
      </c>
      <c r="E3316" t="s">
        <v>1706</v>
      </c>
    </row>
    <row r="3317" spans="1:5">
      <c r="A3317" t="s">
        <v>4909</v>
      </c>
      <c r="B3317" t="s">
        <v>5</v>
      </c>
      <c r="C3317" t="s">
        <v>1736</v>
      </c>
      <c r="D3317" t="s">
        <v>6885</v>
      </c>
      <c r="E3317" t="s">
        <v>1707</v>
      </c>
    </row>
    <row r="3318" spans="1:5">
      <c r="A3318" t="s">
        <v>4910</v>
      </c>
      <c r="B3318" t="s">
        <v>5</v>
      </c>
      <c r="C3318" t="s">
        <v>1736</v>
      </c>
      <c r="D3318" t="s">
        <v>6885</v>
      </c>
      <c r="E3318" t="s">
        <v>1708</v>
      </c>
    </row>
    <row r="3319" spans="1:5">
      <c r="A3319" t="s">
        <v>4911</v>
      </c>
      <c r="B3319" t="s">
        <v>5</v>
      </c>
      <c r="C3319" t="s">
        <v>1736</v>
      </c>
      <c r="D3319" t="s">
        <v>6885</v>
      </c>
      <c r="E3319" t="s">
        <v>1709</v>
      </c>
    </row>
    <row r="3320" spans="1:5">
      <c r="A3320" t="s">
        <v>4912</v>
      </c>
      <c r="B3320" t="s">
        <v>5</v>
      </c>
      <c r="C3320" t="s">
        <v>1736</v>
      </c>
      <c r="D3320" t="s">
        <v>6885</v>
      </c>
      <c r="E3320" t="s">
        <v>1710</v>
      </c>
    </row>
    <row r="3321" spans="1:5">
      <c r="A3321" t="s">
        <v>4913</v>
      </c>
      <c r="B3321" t="s">
        <v>5</v>
      </c>
      <c r="C3321" t="s">
        <v>1736</v>
      </c>
      <c r="D3321" t="s">
        <v>6885</v>
      </c>
      <c r="E3321" t="s">
        <v>1711</v>
      </c>
    </row>
    <row r="3322" spans="1:5">
      <c r="A3322" t="s">
        <v>4914</v>
      </c>
      <c r="B3322" t="s">
        <v>5</v>
      </c>
      <c r="C3322" t="s">
        <v>1736</v>
      </c>
      <c r="D3322" t="s">
        <v>6885</v>
      </c>
      <c r="E3322" t="s">
        <v>1712</v>
      </c>
    </row>
    <row r="3323" spans="1:5">
      <c r="A3323" t="s">
        <v>4915</v>
      </c>
      <c r="B3323" t="s">
        <v>5</v>
      </c>
      <c r="C3323" t="s">
        <v>1736</v>
      </c>
      <c r="D3323" t="s">
        <v>6885</v>
      </c>
      <c r="E3323" t="s">
        <v>1713</v>
      </c>
    </row>
    <row r="3324" spans="1:5">
      <c r="A3324" t="s">
        <v>4916</v>
      </c>
      <c r="B3324" t="s">
        <v>5</v>
      </c>
      <c r="C3324" t="s">
        <v>1736</v>
      </c>
      <c r="D3324" t="s">
        <v>6885</v>
      </c>
      <c r="E3324" t="s">
        <v>1714</v>
      </c>
    </row>
    <row r="3325" spans="1:5">
      <c r="A3325" t="s">
        <v>4917</v>
      </c>
      <c r="B3325" t="s">
        <v>5</v>
      </c>
      <c r="C3325" t="s">
        <v>1736</v>
      </c>
      <c r="D3325" t="s">
        <v>6885</v>
      </c>
      <c r="E3325" t="s">
        <v>1715</v>
      </c>
    </row>
    <row r="3326" spans="1:5">
      <c r="A3326" t="s">
        <v>4918</v>
      </c>
      <c r="B3326" t="s">
        <v>5</v>
      </c>
      <c r="C3326" t="s">
        <v>1736</v>
      </c>
      <c r="D3326" t="s">
        <v>6886</v>
      </c>
      <c r="E3326" t="s">
        <v>1702</v>
      </c>
    </row>
    <row r="3327" spans="1:5">
      <c r="A3327" t="s">
        <v>4919</v>
      </c>
      <c r="B3327" t="s">
        <v>5</v>
      </c>
      <c r="C3327" t="s">
        <v>1736</v>
      </c>
      <c r="D3327" t="s">
        <v>6886</v>
      </c>
      <c r="E3327" t="s">
        <v>1705</v>
      </c>
    </row>
    <row r="3328" spans="1:5">
      <c r="A3328" t="s">
        <v>4920</v>
      </c>
      <c r="B3328" t="s">
        <v>5</v>
      </c>
      <c r="C3328" t="s">
        <v>1736</v>
      </c>
      <c r="D3328" t="s">
        <v>6886</v>
      </c>
      <c r="E3328" t="s">
        <v>1706</v>
      </c>
    </row>
    <row r="3329" spans="1:5">
      <c r="A3329" t="s">
        <v>4921</v>
      </c>
      <c r="B3329" t="s">
        <v>5</v>
      </c>
      <c r="C3329" t="s">
        <v>1736</v>
      </c>
      <c r="D3329" t="s">
        <v>6886</v>
      </c>
      <c r="E3329" t="s">
        <v>1707</v>
      </c>
    </row>
    <row r="3330" spans="1:5">
      <c r="A3330" t="s">
        <v>4922</v>
      </c>
      <c r="B3330" t="s">
        <v>5</v>
      </c>
      <c r="C3330" t="s">
        <v>1736</v>
      </c>
      <c r="D3330" t="s">
        <v>6886</v>
      </c>
      <c r="E3330" t="s">
        <v>1708</v>
      </c>
    </row>
    <row r="3331" spans="1:5">
      <c r="A3331" t="s">
        <v>4923</v>
      </c>
      <c r="B3331" t="s">
        <v>5</v>
      </c>
      <c r="C3331" t="s">
        <v>1736</v>
      </c>
      <c r="D3331" t="s">
        <v>6886</v>
      </c>
      <c r="E3331" t="s">
        <v>1709</v>
      </c>
    </row>
    <row r="3332" spans="1:5">
      <c r="A3332" t="s">
        <v>4924</v>
      </c>
      <c r="B3332" t="s">
        <v>5</v>
      </c>
      <c r="C3332" t="s">
        <v>1736</v>
      </c>
      <c r="D3332" t="s">
        <v>6886</v>
      </c>
      <c r="E3332" t="s">
        <v>1710</v>
      </c>
    </row>
    <row r="3333" spans="1:5">
      <c r="A3333" t="s">
        <v>4925</v>
      </c>
      <c r="B3333" t="s">
        <v>5</v>
      </c>
      <c r="C3333" t="s">
        <v>1736</v>
      </c>
      <c r="D3333" t="s">
        <v>6886</v>
      </c>
      <c r="E3333" t="s">
        <v>1711</v>
      </c>
    </row>
    <row r="3334" spans="1:5">
      <c r="A3334" t="s">
        <v>4926</v>
      </c>
      <c r="B3334" t="s">
        <v>5</v>
      </c>
      <c r="C3334" t="s">
        <v>1736</v>
      </c>
      <c r="D3334" t="s">
        <v>6886</v>
      </c>
      <c r="E3334" t="s">
        <v>1712</v>
      </c>
    </row>
    <row r="3335" spans="1:5">
      <c r="A3335" t="s">
        <v>4927</v>
      </c>
      <c r="B3335" t="s">
        <v>5</v>
      </c>
      <c r="C3335" t="s">
        <v>1736</v>
      </c>
      <c r="D3335" t="s">
        <v>6886</v>
      </c>
      <c r="E3335" t="s">
        <v>1713</v>
      </c>
    </row>
    <row r="3336" spans="1:5">
      <c r="A3336" t="s">
        <v>4928</v>
      </c>
      <c r="B3336" t="s">
        <v>5</v>
      </c>
      <c r="C3336" t="s">
        <v>1736</v>
      </c>
      <c r="D3336" t="s">
        <v>6886</v>
      </c>
      <c r="E3336" t="s">
        <v>1714</v>
      </c>
    </row>
    <row r="3337" spans="1:5">
      <c r="A3337" t="s">
        <v>4929</v>
      </c>
      <c r="B3337" t="s">
        <v>5</v>
      </c>
      <c r="C3337" t="s">
        <v>1736</v>
      </c>
      <c r="D3337" t="s">
        <v>6886</v>
      </c>
      <c r="E3337" t="s">
        <v>1715</v>
      </c>
    </row>
    <row r="3338" spans="1:5">
      <c r="A3338" t="s">
        <v>4930</v>
      </c>
      <c r="B3338" t="s">
        <v>5</v>
      </c>
      <c r="C3338" t="s">
        <v>1736</v>
      </c>
      <c r="D3338" t="s">
        <v>6887</v>
      </c>
      <c r="E3338" t="s">
        <v>1702</v>
      </c>
    </row>
    <row r="3339" spans="1:5">
      <c r="A3339" t="s">
        <v>4931</v>
      </c>
      <c r="B3339" t="s">
        <v>5</v>
      </c>
      <c r="C3339" t="s">
        <v>1736</v>
      </c>
      <c r="D3339" t="s">
        <v>6887</v>
      </c>
      <c r="E3339" t="s">
        <v>1705</v>
      </c>
    </row>
    <row r="3340" spans="1:5">
      <c r="A3340" t="s">
        <v>4932</v>
      </c>
      <c r="B3340" t="s">
        <v>5</v>
      </c>
      <c r="C3340" t="s">
        <v>1736</v>
      </c>
      <c r="D3340" t="s">
        <v>6887</v>
      </c>
      <c r="E3340" t="s">
        <v>1706</v>
      </c>
    </row>
    <row r="3341" spans="1:5">
      <c r="A3341" t="s">
        <v>4933</v>
      </c>
      <c r="B3341" t="s">
        <v>5</v>
      </c>
      <c r="C3341" t="s">
        <v>1736</v>
      </c>
      <c r="D3341" t="s">
        <v>6887</v>
      </c>
      <c r="E3341" t="s">
        <v>1707</v>
      </c>
    </row>
    <row r="3342" spans="1:5">
      <c r="A3342" t="s">
        <v>4934</v>
      </c>
      <c r="B3342" t="s">
        <v>5</v>
      </c>
      <c r="C3342" t="s">
        <v>1736</v>
      </c>
      <c r="D3342" t="s">
        <v>6887</v>
      </c>
      <c r="E3342" t="s">
        <v>1708</v>
      </c>
    </row>
    <row r="3343" spans="1:5">
      <c r="A3343" t="s">
        <v>4935</v>
      </c>
      <c r="B3343" t="s">
        <v>5</v>
      </c>
      <c r="C3343" t="s">
        <v>1736</v>
      </c>
      <c r="D3343" t="s">
        <v>6887</v>
      </c>
      <c r="E3343" t="s">
        <v>1709</v>
      </c>
    </row>
    <row r="3344" spans="1:5">
      <c r="A3344" t="s">
        <v>4936</v>
      </c>
      <c r="B3344" t="s">
        <v>5</v>
      </c>
      <c r="C3344" t="s">
        <v>1736</v>
      </c>
      <c r="D3344" t="s">
        <v>6887</v>
      </c>
      <c r="E3344" t="s">
        <v>1710</v>
      </c>
    </row>
    <row r="3345" spans="1:5">
      <c r="A3345" t="s">
        <v>4937</v>
      </c>
      <c r="B3345" t="s">
        <v>5</v>
      </c>
      <c r="C3345" t="s">
        <v>1736</v>
      </c>
      <c r="D3345" t="s">
        <v>6887</v>
      </c>
      <c r="E3345" t="s">
        <v>1711</v>
      </c>
    </row>
    <row r="3346" spans="1:5">
      <c r="A3346" t="s">
        <v>4938</v>
      </c>
      <c r="B3346" t="s">
        <v>5</v>
      </c>
      <c r="C3346" t="s">
        <v>1736</v>
      </c>
      <c r="D3346" t="s">
        <v>6887</v>
      </c>
      <c r="E3346" t="s">
        <v>1712</v>
      </c>
    </row>
    <row r="3347" spans="1:5">
      <c r="A3347" t="s">
        <v>4939</v>
      </c>
      <c r="B3347" t="s">
        <v>5</v>
      </c>
      <c r="C3347" t="s">
        <v>1736</v>
      </c>
      <c r="D3347" t="s">
        <v>6887</v>
      </c>
      <c r="E3347" t="s">
        <v>1713</v>
      </c>
    </row>
    <row r="3348" spans="1:5">
      <c r="A3348" t="s">
        <v>4940</v>
      </c>
      <c r="B3348" t="s">
        <v>5</v>
      </c>
      <c r="C3348" t="s">
        <v>1736</v>
      </c>
      <c r="D3348" t="s">
        <v>6887</v>
      </c>
      <c r="E3348" t="s">
        <v>1714</v>
      </c>
    </row>
    <row r="3349" spans="1:5">
      <c r="A3349" t="s">
        <v>4941</v>
      </c>
      <c r="B3349" t="s">
        <v>5</v>
      </c>
      <c r="C3349" t="s">
        <v>1736</v>
      </c>
      <c r="D3349" t="s">
        <v>6887</v>
      </c>
      <c r="E3349" t="s">
        <v>1715</v>
      </c>
    </row>
    <row r="3350" spans="1:5">
      <c r="A3350" t="s">
        <v>4942</v>
      </c>
      <c r="B3350" t="s">
        <v>5</v>
      </c>
      <c r="C3350" t="s">
        <v>1736</v>
      </c>
      <c r="D3350" t="s">
        <v>6888</v>
      </c>
      <c r="E3350" t="s">
        <v>1702</v>
      </c>
    </row>
    <row r="3351" spans="1:5">
      <c r="A3351" t="s">
        <v>4943</v>
      </c>
      <c r="B3351" t="s">
        <v>5</v>
      </c>
      <c r="C3351" t="s">
        <v>1736</v>
      </c>
      <c r="D3351" t="s">
        <v>6888</v>
      </c>
      <c r="E3351" t="s">
        <v>1705</v>
      </c>
    </row>
    <row r="3352" spans="1:5">
      <c r="A3352" t="s">
        <v>4944</v>
      </c>
      <c r="B3352" t="s">
        <v>5</v>
      </c>
      <c r="C3352" t="s">
        <v>1736</v>
      </c>
      <c r="D3352" t="s">
        <v>6888</v>
      </c>
      <c r="E3352" t="s">
        <v>1706</v>
      </c>
    </row>
    <row r="3353" spans="1:5">
      <c r="A3353" t="s">
        <v>4945</v>
      </c>
      <c r="B3353" t="s">
        <v>5</v>
      </c>
      <c r="C3353" t="s">
        <v>1736</v>
      </c>
      <c r="D3353" t="s">
        <v>6888</v>
      </c>
      <c r="E3353" t="s">
        <v>1707</v>
      </c>
    </row>
    <row r="3354" spans="1:5">
      <c r="A3354" t="s">
        <v>4946</v>
      </c>
      <c r="B3354" t="s">
        <v>5</v>
      </c>
      <c r="C3354" t="s">
        <v>1736</v>
      </c>
      <c r="D3354" t="s">
        <v>6888</v>
      </c>
      <c r="E3354" t="s">
        <v>1708</v>
      </c>
    </row>
    <row r="3355" spans="1:5">
      <c r="A3355" t="s">
        <v>4947</v>
      </c>
      <c r="B3355" t="s">
        <v>5</v>
      </c>
      <c r="C3355" t="s">
        <v>1736</v>
      </c>
      <c r="D3355" t="s">
        <v>6888</v>
      </c>
      <c r="E3355" t="s">
        <v>1709</v>
      </c>
    </row>
    <row r="3356" spans="1:5">
      <c r="A3356" t="s">
        <v>4948</v>
      </c>
      <c r="B3356" t="s">
        <v>5</v>
      </c>
      <c r="C3356" t="s">
        <v>1736</v>
      </c>
      <c r="D3356" t="s">
        <v>6888</v>
      </c>
      <c r="E3356" t="s">
        <v>1710</v>
      </c>
    </row>
    <row r="3357" spans="1:5">
      <c r="A3357" t="s">
        <v>4949</v>
      </c>
      <c r="B3357" t="s">
        <v>5</v>
      </c>
      <c r="C3357" t="s">
        <v>1736</v>
      </c>
      <c r="D3357" t="s">
        <v>6888</v>
      </c>
      <c r="E3357" t="s">
        <v>1711</v>
      </c>
    </row>
    <row r="3358" spans="1:5">
      <c r="A3358" t="s">
        <v>4950</v>
      </c>
      <c r="B3358" t="s">
        <v>5</v>
      </c>
      <c r="C3358" t="s">
        <v>1736</v>
      </c>
      <c r="D3358" t="s">
        <v>6888</v>
      </c>
      <c r="E3358" t="s">
        <v>1712</v>
      </c>
    </row>
    <row r="3359" spans="1:5">
      <c r="A3359" t="s">
        <v>4951</v>
      </c>
      <c r="B3359" t="s">
        <v>5</v>
      </c>
      <c r="C3359" t="s">
        <v>1736</v>
      </c>
      <c r="D3359" t="s">
        <v>6888</v>
      </c>
      <c r="E3359" t="s">
        <v>1713</v>
      </c>
    </row>
    <row r="3360" spans="1:5">
      <c r="A3360" t="s">
        <v>4952</v>
      </c>
      <c r="B3360" t="s">
        <v>5</v>
      </c>
      <c r="C3360" t="s">
        <v>1736</v>
      </c>
      <c r="D3360" t="s">
        <v>6888</v>
      </c>
      <c r="E3360" t="s">
        <v>1714</v>
      </c>
    </row>
    <row r="3361" spans="1:5">
      <c r="A3361" t="s">
        <v>4953</v>
      </c>
      <c r="B3361" t="s">
        <v>5</v>
      </c>
      <c r="C3361" t="s">
        <v>1736</v>
      </c>
      <c r="D3361" t="s">
        <v>6888</v>
      </c>
      <c r="E3361" t="s">
        <v>1715</v>
      </c>
    </row>
    <row r="3362" spans="1:5">
      <c r="A3362" t="s">
        <v>4954</v>
      </c>
      <c r="B3362" t="s">
        <v>5</v>
      </c>
      <c r="C3362" t="s">
        <v>1736</v>
      </c>
      <c r="D3362" t="s">
        <v>6889</v>
      </c>
      <c r="E3362" t="s">
        <v>1702</v>
      </c>
    </row>
    <row r="3363" spans="1:5">
      <c r="A3363" t="s">
        <v>4955</v>
      </c>
      <c r="B3363" t="s">
        <v>5</v>
      </c>
      <c r="C3363" t="s">
        <v>1736</v>
      </c>
      <c r="D3363" t="s">
        <v>6889</v>
      </c>
      <c r="E3363" t="s">
        <v>1705</v>
      </c>
    </row>
    <row r="3364" spans="1:5">
      <c r="A3364" t="s">
        <v>4956</v>
      </c>
      <c r="B3364" t="s">
        <v>5</v>
      </c>
      <c r="C3364" t="s">
        <v>1736</v>
      </c>
      <c r="D3364" t="s">
        <v>6889</v>
      </c>
      <c r="E3364" t="s">
        <v>1706</v>
      </c>
    </row>
    <row r="3365" spans="1:5">
      <c r="A3365" t="s">
        <v>4957</v>
      </c>
      <c r="B3365" t="s">
        <v>5</v>
      </c>
      <c r="C3365" t="s">
        <v>1736</v>
      </c>
      <c r="D3365" t="s">
        <v>6889</v>
      </c>
      <c r="E3365" t="s">
        <v>1707</v>
      </c>
    </row>
    <row r="3366" spans="1:5">
      <c r="A3366" t="s">
        <v>4958</v>
      </c>
      <c r="B3366" t="s">
        <v>5</v>
      </c>
      <c r="C3366" t="s">
        <v>1736</v>
      </c>
      <c r="D3366" t="s">
        <v>6889</v>
      </c>
      <c r="E3366" t="s">
        <v>1708</v>
      </c>
    </row>
    <row r="3367" spans="1:5">
      <c r="A3367" t="s">
        <v>4959</v>
      </c>
      <c r="B3367" t="s">
        <v>5</v>
      </c>
      <c r="C3367" t="s">
        <v>1736</v>
      </c>
      <c r="D3367" t="s">
        <v>6889</v>
      </c>
      <c r="E3367" t="s">
        <v>1709</v>
      </c>
    </row>
    <row r="3368" spans="1:5">
      <c r="A3368" t="s">
        <v>4960</v>
      </c>
      <c r="B3368" t="s">
        <v>5</v>
      </c>
      <c r="C3368" t="s">
        <v>1736</v>
      </c>
      <c r="D3368" t="s">
        <v>6889</v>
      </c>
      <c r="E3368" t="s">
        <v>1710</v>
      </c>
    </row>
    <row r="3369" spans="1:5">
      <c r="A3369" t="s">
        <v>4961</v>
      </c>
      <c r="B3369" t="s">
        <v>5</v>
      </c>
      <c r="C3369" t="s">
        <v>1736</v>
      </c>
      <c r="D3369" t="s">
        <v>6889</v>
      </c>
      <c r="E3369" t="s">
        <v>1711</v>
      </c>
    </row>
    <row r="3370" spans="1:5">
      <c r="A3370" t="s">
        <v>4962</v>
      </c>
      <c r="B3370" t="s">
        <v>5</v>
      </c>
      <c r="C3370" t="s">
        <v>1736</v>
      </c>
      <c r="D3370" t="s">
        <v>6889</v>
      </c>
      <c r="E3370" t="s">
        <v>1712</v>
      </c>
    </row>
    <row r="3371" spans="1:5">
      <c r="A3371" t="s">
        <v>4963</v>
      </c>
      <c r="B3371" t="s">
        <v>5</v>
      </c>
      <c r="C3371" t="s">
        <v>1736</v>
      </c>
      <c r="D3371" t="s">
        <v>6889</v>
      </c>
      <c r="E3371" t="s">
        <v>1713</v>
      </c>
    </row>
    <row r="3372" spans="1:5">
      <c r="A3372" t="s">
        <v>4964</v>
      </c>
      <c r="B3372" t="s">
        <v>5</v>
      </c>
      <c r="C3372" t="s">
        <v>1736</v>
      </c>
      <c r="D3372" t="s">
        <v>6889</v>
      </c>
      <c r="E3372" t="s">
        <v>1714</v>
      </c>
    </row>
    <row r="3373" spans="1:5">
      <c r="A3373" t="s">
        <v>4965</v>
      </c>
      <c r="B3373" t="s">
        <v>5</v>
      </c>
      <c r="C3373" t="s">
        <v>1736</v>
      </c>
      <c r="D3373" t="s">
        <v>6889</v>
      </c>
      <c r="E3373" t="s">
        <v>1715</v>
      </c>
    </row>
    <row r="3374" spans="1:5">
      <c r="A3374" t="s">
        <v>4966</v>
      </c>
      <c r="B3374" t="s">
        <v>5</v>
      </c>
      <c r="C3374" t="s">
        <v>1736</v>
      </c>
      <c r="D3374" t="s">
        <v>6890</v>
      </c>
      <c r="E3374" t="s">
        <v>1702</v>
      </c>
    </row>
    <row r="3375" spans="1:5">
      <c r="A3375" t="s">
        <v>4967</v>
      </c>
      <c r="B3375" t="s">
        <v>5</v>
      </c>
      <c r="C3375" t="s">
        <v>1736</v>
      </c>
      <c r="D3375" t="s">
        <v>6890</v>
      </c>
      <c r="E3375" t="s">
        <v>1705</v>
      </c>
    </row>
    <row r="3376" spans="1:5">
      <c r="A3376" t="s">
        <v>4968</v>
      </c>
      <c r="B3376" t="s">
        <v>5</v>
      </c>
      <c r="C3376" t="s">
        <v>1736</v>
      </c>
      <c r="D3376" t="s">
        <v>6890</v>
      </c>
      <c r="E3376" t="s">
        <v>1706</v>
      </c>
    </row>
    <row r="3377" spans="1:5">
      <c r="A3377" t="s">
        <v>4969</v>
      </c>
      <c r="B3377" t="s">
        <v>5</v>
      </c>
      <c r="C3377" t="s">
        <v>1736</v>
      </c>
      <c r="D3377" t="s">
        <v>6890</v>
      </c>
      <c r="E3377" t="s">
        <v>1707</v>
      </c>
    </row>
    <row r="3378" spans="1:5">
      <c r="A3378" t="s">
        <v>4970</v>
      </c>
      <c r="B3378" t="s">
        <v>5</v>
      </c>
      <c r="C3378" t="s">
        <v>1736</v>
      </c>
      <c r="D3378" t="s">
        <v>6890</v>
      </c>
      <c r="E3378" t="s">
        <v>1708</v>
      </c>
    </row>
    <row r="3379" spans="1:5">
      <c r="A3379" t="s">
        <v>4971</v>
      </c>
      <c r="B3379" t="s">
        <v>5</v>
      </c>
      <c r="C3379" t="s">
        <v>1736</v>
      </c>
      <c r="D3379" t="s">
        <v>6890</v>
      </c>
      <c r="E3379" t="s">
        <v>1709</v>
      </c>
    </row>
    <row r="3380" spans="1:5">
      <c r="A3380" t="s">
        <v>4972</v>
      </c>
      <c r="B3380" t="s">
        <v>5</v>
      </c>
      <c r="C3380" t="s">
        <v>1736</v>
      </c>
      <c r="D3380" t="s">
        <v>6890</v>
      </c>
      <c r="E3380" t="s">
        <v>1710</v>
      </c>
    </row>
    <row r="3381" spans="1:5">
      <c r="A3381" t="s">
        <v>4973</v>
      </c>
      <c r="B3381" t="s">
        <v>5</v>
      </c>
      <c r="C3381" t="s">
        <v>1736</v>
      </c>
      <c r="D3381" t="s">
        <v>6890</v>
      </c>
      <c r="E3381" t="s">
        <v>1711</v>
      </c>
    </row>
    <row r="3382" spans="1:5">
      <c r="A3382" t="s">
        <v>4974</v>
      </c>
      <c r="B3382" t="s">
        <v>5</v>
      </c>
      <c r="C3382" t="s">
        <v>1736</v>
      </c>
      <c r="D3382" t="s">
        <v>6890</v>
      </c>
      <c r="E3382" t="s">
        <v>1712</v>
      </c>
    </row>
    <row r="3383" spans="1:5">
      <c r="A3383" t="s">
        <v>4975</v>
      </c>
      <c r="B3383" t="s">
        <v>5</v>
      </c>
      <c r="C3383" t="s">
        <v>1736</v>
      </c>
      <c r="D3383" t="s">
        <v>6890</v>
      </c>
      <c r="E3383" t="s">
        <v>1713</v>
      </c>
    </row>
    <row r="3384" spans="1:5">
      <c r="A3384" t="s">
        <v>4976</v>
      </c>
      <c r="B3384" t="s">
        <v>5</v>
      </c>
      <c r="C3384" t="s">
        <v>1736</v>
      </c>
      <c r="D3384" t="s">
        <v>6890</v>
      </c>
      <c r="E3384" t="s">
        <v>1714</v>
      </c>
    </row>
    <row r="3385" spans="1:5">
      <c r="A3385" t="s">
        <v>4977</v>
      </c>
      <c r="B3385" t="s">
        <v>5</v>
      </c>
      <c r="C3385" t="s">
        <v>1736</v>
      </c>
      <c r="D3385" t="s">
        <v>6890</v>
      </c>
      <c r="E3385" t="s">
        <v>1715</v>
      </c>
    </row>
    <row r="3386" spans="1:5">
      <c r="A3386" t="s">
        <v>4978</v>
      </c>
      <c r="B3386" t="s">
        <v>5</v>
      </c>
      <c r="C3386" t="s">
        <v>1736</v>
      </c>
      <c r="D3386" t="s">
        <v>6891</v>
      </c>
      <c r="E3386" t="s">
        <v>1702</v>
      </c>
    </row>
    <row r="3387" spans="1:5">
      <c r="A3387" t="s">
        <v>4979</v>
      </c>
      <c r="B3387" t="s">
        <v>5</v>
      </c>
      <c r="C3387" t="s">
        <v>1736</v>
      </c>
      <c r="D3387" t="s">
        <v>6891</v>
      </c>
      <c r="E3387" t="s">
        <v>1705</v>
      </c>
    </row>
    <row r="3388" spans="1:5">
      <c r="A3388" t="s">
        <v>4980</v>
      </c>
      <c r="B3388" t="s">
        <v>5</v>
      </c>
      <c r="C3388" t="s">
        <v>1736</v>
      </c>
      <c r="D3388" t="s">
        <v>6891</v>
      </c>
      <c r="E3388" t="s">
        <v>1706</v>
      </c>
    </row>
    <row r="3389" spans="1:5">
      <c r="A3389" t="s">
        <v>4981</v>
      </c>
      <c r="B3389" t="s">
        <v>5</v>
      </c>
      <c r="C3389" t="s">
        <v>1736</v>
      </c>
      <c r="D3389" t="s">
        <v>6891</v>
      </c>
      <c r="E3389" t="s">
        <v>1707</v>
      </c>
    </row>
    <row r="3390" spans="1:5">
      <c r="A3390" t="s">
        <v>4982</v>
      </c>
      <c r="B3390" t="s">
        <v>5</v>
      </c>
      <c r="C3390" t="s">
        <v>1736</v>
      </c>
      <c r="D3390" t="s">
        <v>6891</v>
      </c>
      <c r="E3390" t="s">
        <v>1708</v>
      </c>
    </row>
    <row r="3391" spans="1:5">
      <c r="A3391" t="s">
        <v>4983</v>
      </c>
      <c r="B3391" t="s">
        <v>5</v>
      </c>
      <c r="C3391" t="s">
        <v>1736</v>
      </c>
      <c r="D3391" t="s">
        <v>6891</v>
      </c>
      <c r="E3391" t="s">
        <v>1709</v>
      </c>
    </row>
    <row r="3392" spans="1:5">
      <c r="A3392" t="s">
        <v>4984</v>
      </c>
      <c r="B3392" t="s">
        <v>5</v>
      </c>
      <c r="C3392" t="s">
        <v>1736</v>
      </c>
      <c r="D3392" t="s">
        <v>6891</v>
      </c>
      <c r="E3392" t="s">
        <v>1710</v>
      </c>
    </row>
    <row r="3393" spans="1:5">
      <c r="A3393" t="s">
        <v>4985</v>
      </c>
      <c r="B3393" t="s">
        <v>5</v>
      </c>
      <c r="C3393" t="s">
        <v>1736</v>
      </c>
      <c r="D3393" t="s">
        <v>6891</v>
      </c>
      <c r="E3393" t="s">
        <v>1711</v>
      </c>
    </row>
    <row r="3394" spans="1:5">
      <c r="A3394" t="s">
        <v>4986</v>
      </c>
      <c r="B3394" t="s">
        <v>5</v>
      </c>
      <c r="C3394" t="s">
        <v>1736</v>
      </c>
      <c r="D3394" t="s">
        <v>6891</v>
      </c>
      <c r="E3394" t="s">
        <v>1712</v>
      </c>
    </row>
    <row r="3395" spans="1:5">
      <c r="A3395" t="s">
        <v>4987</v>
      </c>
      <c r="B3395" t="s">
        <v>5</v>
      </c>
      <c r="C3395" t="s">
        <v>1736</v>
      </c>
      <c r="D3395" t="s">
        <v>6891</v>
      </c>
      <c r="E3395" t="s">
        <v>1713</v>
      </c>
    </row>
    <row r="3396" spans="1:5">
      <c r="A3396" t="s">
        <v>4988</v>
      </c>
      <c r="B3396" t="s">
        <v>5</v>
      </c>
      <c r="C3396" t="s">
        <v>1736</v>
      </c>
      <c r="D3396" t="s">
        <v>6891</v>
      </c>
      <c r="E3396" t="s">
        <v>1714</v>
      </c>
    </row>
    <row r="3397" spans="1:5">
      <c r="A3397" t="s">
        <v>4989</v>
      </c>
      <c r="B3397" t="s">
        <v>5</v>
      </c>
      <c r="C3397" t="s">
        <v>1736</v>
      </c>
      <c r="D3397" t="s">
        <v>6891</v>
      </c>
      <c r="E3397" t="s">
        <v>1715</v>
      </c>
    </row>
    <row r="3398" spans="1:5">
      <c r="A3398" t="s">
        <v>4990</v>
      </c>
      <c r="B3398" t="s">
        <v>5</v>
      </c>
      <c r="C3398" t="s">
        <v>1736</v>
      </c>
      <c r="D3398" t="s">
        <v>6892</v>
      </c>
      <c r="E3398" t="s">
        <v>1702</v>
      </c>
    </row>
    <row r="3399" spans="1:5">
      <c r="A3399" t="s">
        <v>4991</v>
      </c>
      <c r="B3399" t="s">
        <v>5</v>
      </c>
      <c r="C3399" t="s">
        <v>1736</v>
      </c>
      <c r="D3399" t="s">
        <v>6892</v>
      </c>
      <c r="E3399" t="s">
        <v>1705</v>
      </c>
    </row>
    <row r="3400" spans="1:5">
      <c r="A3400" t="s">
        <v>4992</v>
      </c>
      <c r="B3400" t="s">
        <v>5</v>
      </c>
      <c r="C3400" t="s">
        <v>1736</v>
      </c>
      <c r="D3400" t="s">
        <v>6892</v>
      </c>
      <c r="E3400" t="s">
        <v>1706</v>
      </c>
    </row>
    <row r="3401" spans="1:5">
      <c r="A3401" t="s">
        <v>4993</v>
      </c>
      <c r="B3401" t="s">
        <v>5</v>
      </c>
      <c r="C3401" t="s">
        <v>1736</v>
      </c>
      <c r="D3401" t="s">
        <v>6892</v>
      </c>
      <c r="E3401" t="s">
        <v>1707</v>
      </c>
    </row>
    <row r="3402" spans="1:5">
      <c r="A3402" t="s">
        <v>4994</v>
      </c>
      <c r="B3402" t="s">
        <v>5</v>
      </c>
      <c r="C3402" t="s">
        <v>1736</v>
      </c>
      <c r="D3402" t="s">
        <v>6892</v>
      </c>
      <c r="E3402" t="s">
        <v>1708</v>
      </c>
    </row>
    <row r="3403" spans="1:5">
      <c r="A3403" t="s">
        <v>4995</v>
      </c>
      <c r="B3403" t="s">
        <v>5</v>
      </c>
      <c r="C3403" t="s">
        <v>1736</v>
      </c>
      <c r="D3403" t="s">
        <v>6892</v>
      </c>
      <c r="E3403" t="s">
        <v>1709</v>
      </c>
    </row>
    <row r="3404" spans="1:5">
      <c r="A3404" t="s">
        <v>4996</v>
      </c>
      <c r="B3404" t="s">
        <v>5</v>
      </c>
      <c r="C3404" t="s">
        <v>1736</v>
      </c>
      <c r="D3404" t="s">
        <v>6892</v>
      </c>
      <c r="E3404" t="s">
        <v>1710</v>
      </c>
    </row>
    <row r="3405" spans="1:5">
      <c r="A3405" t="s">
        <v>4997</v>
      </c>
      <c r="B3405" t="s">
        <v>5</v>
      </c>
      <c r="C3405" t="s">
        <v>1736</v>
      </c>
      <c r="D3405" t="s">
        <v>6892</v>
      </c>
      <c r="E3405" t="s">
        <v>1711</v>
      </c>
    </row>
    <row r="3406" spans="1:5">
      <c r="A3406" t="s">
        <v>4998</v>
      </c>
      <c r="B3406" t="s">
        <v>5</v>
      </c>
      <c r="C3406" t="s">
        <v>1736</v>
      </c>
      <c r="D3406" t="s">
        <v>6892</v>
      </c>
      <c r="E3406" t="s">
        <v>1712</v>
      </c>
    </row>
    <row r="3407" spans="1:5">
      <c r="A3407" t="s">
        <v>4999</v>
      </c>
      <c r="B3407" t="s">
        <v>5</v>
      </c>
      <c r="C3407" t="s">
        <v>1736</v>
      </c>
      <c r="D3407" t="s">
        <v>6892</v>
      </c>
      <c r="E3407" t="s">
        <v>1713</v>
      </c>
    </row>
    <row r="3408" spans="1:5">
      <c r="A3408" t="s">
        <v>5000</v>
      </c>
      <c r="B3408" t="s">
        <v>5</v>
      </c>
      <c r="C3408" t="s">
        <v>1736</v>
      </c>
      <c r="D3408" t="s">
        <v>6892</v>
      </c>
      <c r="E3408" t="s">
        <v>1714</v>
      </c>
    </row>
    <row r="3409" spans="1:5">
      <c r="A3409" t="s">
        <v>5001</v>
      </c>
      <c r="B3409" t="s">
        <v>5</v>
      </c>
      <c r="C3409" t="s">
        <v>1736</v>
      </c>
      <c r="D3409" t="s">
        <v>6892</v>
      </c>
      <c r="E3409" t="s">
        <v>1715</v>
      </c>
    </row>
    <row r="3410" spans="1:5">
      <c r="A3410" t="s">
        <v>5002</v>
      </c>
      <c r="B3410" t="s">
        <v>5</v>
      </c>
      <c r="C3410" t="s">
        <v>1736</v>
      </c>
      <c r="D3410" t="s">
        <v>6893</v>
      </c>
      <c r="E3410" t="s">
        <v>1702</v>
      </c>
    </row>
    <row r="3411" spans="1:5">
      <c r="A3411" t="s">
        <v>5003</v>
      </c>
      <c r="B3411" t="s">
        <v>5</v>
      </c>
      <c r="C3411" t="s">
        <v>1736</v>
      </c>
      <c r="D3411" t="s">
        <v>6893</v>
      </c>
      <c r="E3411" t="s">
        <v>1705</v>
      </c>
    </row>
    <row r="3412" spans="1:5">
      <c r="A3412" t="s">
        <v>5004</v>
      </c>
      <c r="B3412" t="s">
        <v>5</v>
      </c>
      <c r="C3412" t="s">
        <v>1736</v>
      </c>
      <c r="D3412" t="s">
        <v>6893</v>
      </c>
      <c r="E3412" t="s">
        <v>1706</v>
      </c>
    </row>
    <row r="3413" spans="1:5">
      <c r="A3413" t="s">
        <v>5005</v>
      </c>
      <c r="B3413" t="s">
        <v>5</v>
      </c>
      <c r="C3413" t="s">
        <v>1736</v>
      </c>
      <c r="D3413" t="s">
        <v>6893</v>
      </c>
      <c r="E3413" t="s">
        <v>1707</v>
      </c>
    </row>
    <row r="3414" spans="1:5">
      <c r="A3414" t="s">
        <v>5006</v>
      </c>
      <c r="B3414" t="s">
        <v>5</v>
      </c>
      <c r="C3414" t="s">
        <v>1736</v>
      </c>
      <c r="D3414" t="s">
        <v>6893</v>
      </c>
      <c r="E3414" t="s">
        <v>1708</v>
      </c>
    </row>
    <row r="3415" spans="1:5">
      <c r="A3415" t="s">
        <v>5007</v>
      </c>
      <c r="B3415" t="s">
        <v>5</v>
      </c>
      <c r="C3415" t="s">
        <v>1736</v>
      </c>
      <c r="D3415" t="s">
        <v>6893</v>
      </c>
      <c r="E3415" t="s">
        <v>1709</v>
      </c>
    </row>
    <row r="3416" spans="1:5">
      <c r="A3416" t="s">
        <v>5008</v>
      </c>
      <c r="B3416" t="s">
        <v>5</v>
      </c>
      <c r="C3416" t="s">
        <v>1736</v>
      </c>
      <c r="D3416" t="s">
        <v>6893</v>
      </c>
      <c r="E3416" t="s">
        <v>1710</v>
      </c>
    </row>
    <row r="3417" spans="1:5">
      <c r="A3417" t="s">
        <v>5009</v>
      </c>
      <c r="B3417" t="s">
        <v>5</v>
      </c>
      <c r="C3417" t="s">
        <v>1736</v>
      </c>
      <c r="D3417" t="s">
        <v>6893</v>
      </c>
      <c r="E3417" t="s">
        <v>1711</v>
      </c>
    </row>
    <row r="3418" spans="1:5">
      <c r="A3418" t="s">
        <v>5010</v>
      </c>
      <c r="B3418" t="s">
        <v>5</v>
      </c>
      <c r="C3418" t="s">
        <v>1736</v>
      </c>
      <c r="D3418" t="s">
        <v>6893</v>
      </c>
      <c r="E3418" t="s">
        <v>1712</v>
      </c>
    </row>
    <row r="3419" spans="1:5">
      <c r="A3419" t="s">
        <v>5011</v>
      </c>
      <c r="B3419" t="s">
        <v>5</v>
      </c>
      <c r="C3419" t="s">
        <v>1736</v>
      </c>
      <c r="D3419" t="s">
        <v>6893</v>
      </c>
      <c r="E3419" t="s">
        <v>1713</v>
      </c>
    </row>
    <row r="3420" spans="1:5">
      <c r="A3420" t="s">
        <v>5012</v>
      </c>
      <c r="B3420" t="s">
        <v>5</v>
      </c>
      <c r="C3420" t="s">
        <v>1736</v>
      </c>
      <c r="D3420" t="s">
        <v>6893</v>
      </c>
      <c r="E3420" t="s">
        <v>1714</v>
      </c>
    </row>
    <row r="3421" spans="1:5">
      <c r="A3421" t="s">
        <v>5013</v>
      </c>
      <c r="B3421" t="s">
        <v>5</v>
      </c>
      <c r="C3421" t="s">
        <v>1736</v>
      </c>
      <c r="D3421" t="s">
        <v>6893</v>
      </c>
      <c r="E3421" t="s">
        <v>1715</v>
      </c>
    </row>
    <row r="3422" spans="1:5">
      <c r="A3422" t="s">
        <v>5014</v>
      </c>
      <c r="B3422" t="s">
        <v>5</v>
      </c>
      <c r="C3422" t="s">
        <v>1736</v>
      </c>
      <c r="D3422" t="s">
        <v>6894</v>
      </c>
      <c r="E3422" t="s">
        <v>1702</v>
      </c>
    </row>
    <row r="3423" spans="1:5">
      <c r="A3423" t="s">
        <v>5015</v>
      </c>
      <c r="B3423" t="s">
        <v>5</v>
      </c>
      <c r="C3423" t="s">
        <v>1736</v>
      </c>
      <c r="D3423" t="s">
        <v>6894</v>
      </c>
      <c r="E3423" t="s">
        <v>1705</v>
      </c>
    </row>
    <row r="3424" spans="1:5">
      <c r="A3424" t="s">
        <v>5016</v>
      </c>
      <c r="B3424" t="s">
        <v>5</v>
      </c>
      <c r="C3424" t="s">
        <v>1736</v>
      </c>
      <c r="D3424" t="s">
        <v>6894</v>
      </c>
      <c r="E3424" t="s">
        <v>1706</v>
      </c>
    </row>
    <row r="3425" spans="1:5">
      <c r="A3425" t="s">
        <v>5017</v>
      </c>
      <c r="B3425" t="s">
        <v>5</v>
      </c>
      <c r="C3425" t="s">
        <v>1736</v>
      </c>
      <c r="D3425" t="s">
        <v>6894</v>
      </c>
      <c r="E3425" t="s">
        <v>1707</v>
      </c>
    </row>
    <row r="3426" spans="1:5">
      <c r="A3426" t="s">
        <v>5018</v>
      </c>
      <c r="B3426" t="s">
        <v>5</v>
      </c>
      <c r="C3426" t="s">
        <v>1736</v>
      </c>
      <c r="D3426" t="s">
        <v>6894</v>
      </c>
      <c r="E3426" t="s">
        <v>1708</v>
      </c>
    </row>
    <row r="3427" spans="1:5">
      <c r="A3427" t="s">
        <v>5019</v>
      </c>
      <c r="B3427" t="s">
        <v>5</v>
      </c>
      <c r="C3427" t="s">
        <v>1736</v>
      </c>
      <c r="D3427" t="s">
        <v>6894</v>
      </c>
      <c r="E3427" t="s">
        <v>1709</v>
      </c>
    </row>
    <row r="3428" spans="1:5">
      <c r="A3428" t="s">
        <v>5020</v>
      </c>
      <c r="B3428" t="s">
        <v>5</v>
      </c>
      <c r="C3428" t="s">
        <v>1736</v>
      </c>
      <c r="D3428" t="s">
        <v>6894</v>
      </c>
      <c r="E3428" t="s">
        <v>1710</v>
      </c>
    </row>
    <row r="3429" spans="1:5">
      <c r="A3429" t="s">
        <v>5021</v>
      </c>
      <c r="B3429" t="s">
        <v>5</v>
      </c>
      <c r="C3429" t="s">
        <v>1736</v>
      </c>
      <c r="D3429" t="s">
        <v>6894</v>
      </c>
      <c r="E3429" t="s">
        <v>1711</v>
      </c>
    </row>
    <row r="3430" spans="1:5">
      <c r="A3430" t="s">
        <v>5022</v>
      </c>
      <c r="B3430" t="s">
        <v>5</v>
      </c>
      <c r="C3430" t="s">
        <v>1736</v>
      </c>
      <c r="D3430" t="s">
        <v>6894</v>
      </c>
      <c r="E3430" t="s">
        <v>1712</v>
      </c>
    </row>
    <row r="3431" spans="1:5">
      <c r="A3431" t="s">
        <v>5023</v>
      </c>
      <c r="B3431" t="s">
        <v>5</v>
      </c>
      <c r="C3431" t="s">
        <v>1736</v>
      </c>
      <c r="D3431" t="s">
        <v>6894</v>
      </c>
      <c r="E3431" t="s">
        <v>1713</v>
      </c>
    </row>
    <row r="3432" spans="1:5">
      <c r="A3432" t="s">
        <v>5024</v>
      </c>
      <c r="B3432" t="s">
        <v>5</v>
      </c>
      <c r="C3432" t="s">
        <v>1736</v>
      </c>
      <c r="D3432" t="s">
        <v>6894</v>
      </c>
      <c r="E3432" t="s">
        <v>1714</v>
      </c>
    </row>
    <row r="3433" spans="1:5">
      <c r="A3433" t="s">
        <v>5025</v>
      </c>
      <c r="B3433" t="s">
        <v>5</v>
      </c>
      <c r="C3433" t="s">
        <v>1736</v>
      </c>
      <c r="D3433" t="s">
        <v>6894</v>
      </c>
      <c r="E3433" t="s">
        <v>1715</v>
      </c>
    </row>
    <row r="3434" spans="1:5">
      <c r="A3434" t="s">
        <v>5026</v>
      </c>
      <c r="B3434" t="s">
        <v>5</v>
      </c>
      <c r="C3434" t="s">
        <v>1736</v>
      </c>
      <c r="D3434" t="s">
        <v>6895</v>
      </c>
      <c r="E3434" t="s">
        <v>1702</v>
      </c>
    </row>
    <row r="3435" spans="1:5">
      <c r="A3435" t="s">
        <v>5027</v>
      </c>
      <c r="B3435" t="s">
        <v>5</v>
      </c>
      <c r="C3435" t="s">
        <v>1736</v>
      </c>
      <c r="D3435" t="s">
        <v>6895</v>
      </c>
      <c r="E3435" t="s">
        <v>1705</v>
      </c>
    </row>
    <row r="3436" spans="1:5">
      <c r="A3436" t="s">
        <v>5028</v>
      </c>
      <c r="B3436" t="s">
        <v>5</v>
      </c>
      <c r="C3436" t="s">
        <v>1736</v>
      </c>
      <c r="D3436" t="s">
        <v>6895</v>
      </c>
      <c r="E3436" t="s">
        <v>1706</v>
      </c>
    </row>
    <row r="3437" spans="1:5">
      <c r="A3437" t="s">
        <v>5029</v>
      </c>
      <c r="B3437" t="s">
        <v>5</v>
      </c>
      <c r="C3437" t="s">
        <v>1736</v>
      </c>
      <c r="D3437" t="s">
        <v>6895</v>
      </c>
      <c r="E3437" t="s">
        <v>1707</v>
      </c>
    </row>
    <row r="3438" spans="1:5">
      <c r="A3438" t="s">
        <v>5030</v>
      </c>
      <c r="B3438" t="s">
        <v>5</v>
      </c>
      <c r="C3438" t="s">
        <v>1736</v>
      </c>
      <c r="D3438" t="s">
        <v>6895</v>
      </c>
      <c r="E3438" t="s">
        <v>1708</v>
      </c>
    </row>
    <row r="3439" spans="1:5">
      <c r="A3439" t="s">
        <v>5031</v>
      </c>
      <c r="B3439" t="s">
        <v>5</v>
      </c>
      <c r="C3439" t="s">
        <v>1736</v>
      </c>
      <c r="D3439" t="s">
        <v>6895</v>
      </c>
      <c r="E3439" t="s">
        <v>1709</v>
      </c>
    </row>
    <row r="3440" spans="1:5">
      <c r="A3440" t="s">
        <v>5032</v>
      </c>
      <c r="B3440" t="s">
        <v>5</v>
      </c>
      <c r="C3440" t="s">
        <v>1736</v>
      </c>
      <c r="D3440" t="s">
        <v>6895</v>
      </c>
      <c r="E3440" t="s">
        <v>1710</v>
      </c>
    </row>
    <row r="3441" spans="1:5">
      <c r="A3441" t="s">
        <v>5033</v>
      </c>
      <c r="B3441" t="s">
        <v>5</v>
      </c>
      <c r="C3441" t="s">
        <v>1736</v>
      </c>
      <c r="D3441" t="s">
        <v>6895</v>
      </c>
      <c r="E3441" t="s">
        <v>1711</v>
      </c>
    </row>
    <row r="3442" spans="1:5">
      <c r="A3442" t="s">
        <v>5034</v>
      </c>
      <c r="B3442" t="s">
        <v>5</v>
      </c>
      <c r="C3442" t="s">
        <v>1736</v>
      </c>
      <c r="D3442" t="s">
        <v>6895</v>
      </c>
      <c r="E3442" t="s">
        <v>1712</v>
      </c>
    </row>
    <row r="3443" spans="1:5">
      <c r="A3443" t="s">
        <v>5035</v>
      </c>
      <c r="B3443" t="s">
        <v>5</v>
      </c>
      <c r="C3443" t="s">
        <v>1736</v>
      </c>
      <c r="D3443" t="s">
        <v>6895</v>
      </c>
      <c r="E3443" t="s">
        <v>1713</v>
      </c>
    </row>
    <row r="3444" spans="1:5">
      <c r="A3444" t="s">
        <v>5036</v>
      </c>
      <c r="B3444" t="s">
        <v>5</v>
      </c>
      <c r="C3444" t="s">
        <v>1736</v>
      </c>
      <c r="D3444" t="s">
        <v>6895</v>
      </c>
      <c r="E3444" t="s">
        <v>1714</v>
      </c>
    </row>
    <row r="3445" spans="1:5">
      <c r="A3445" t="s">
        <v>5037</v>
      </c>
      <c r="B3445" t="s">
        <v>5</v>
      </c>
      <c r="C3445" t="s">
        <v>1736</v>
      </c>
      <c r="D3445" t="s">
        <v>6895</v>
      </c>
      <c r="E3445" t="s">
        <v>1715</v>
      </c>
    </row>
    <row r="3446" spans="1:5">
      <c r="A3446" t="s">
        <v>5038</v>
      </c>
      <c r="B3446" t="s">
        <v>5</v>
      </c>
      <c r="C3446" t="s">
        <v>1736</v>
      </c>
      <c r="D3446" t="s">
        <v>6896</v>
      </c>
      <c r="E3446" t="s">
        <v>1702</v>
      </c>
    </row>
    <row r="3447" spans="1:5">
      <c r="A3447" t="s">
        <v>5039</v>
      </c>
      <c r="B3447" t="s">
        <v>5</v>
      </c>
      <c r="C3447" t="s">
        <v>1736</v>
      </c>
      <c r="D3447" t="s">
        <v>6896</v>
      </c>
      <c r="E3447" t="s">
        <v>1705</v>
      </c>
    </row>
    <row r="3448" spans="1:5">
      <c r="A3448" t="s">
        <v>5040</v>
      </c>
      <c r="B3448" t="s">
        <v>5</v>
      </c>
      <c r="C3448" t="s">
        <v>1736</v>
      </c>
      <c r="D3448" t="s">
        <v>6896</v>
      </c>
      <c r="E3448" t="s">
        <v>1706</v>
      </c>
    </row>
    <row r="3449" spans="1:5">
      <c r="A3449" t="s">
        <v>5041</v>
      </c>
      <c r="B3449" t="s">
        <v>5</v>
      </c>
      <c r="C3449" t="s">
        <v>1736</v>
      </c>
      <c r="D3449" t="s">
        <v>6896</v>
      </c>
      <c r="E3449" t="s">
        <v>1707</v>
      </c>
    </row>
    <row r="3450" spans="1:5">
      <c r="A3450" t="s">
        <v>5042</v>
      </c>
      <c r="B3450" t="s">
        <v>5</v>
      </c>
      <c r="C3450" t="s">
        <v>1736</v>
      </c>
      <c r="D3450" t="s">
        <v>6896</v>
      </c>
      <c r="E3450" t="s">
        <v>1708</v>
      </c>
    </row>
    <row r="3451" spans="1:5">
      <c r="A3451" t="s">
        <v>5043</v>
      </c>
      <c r="B3451" t="s">
        <v>5</v>
      </c>
      <c r="C3451" t="s">
        <v>1736</v>
      </c>
      <c r="D3451" t="s">
        <v>6896</v>
      </c>
      <c r="E3451" t="s">
        <v>1709</v>
      </c>
    </row>
    <row r="3452" spans="1:5">
      <c r="A3452" t="s">
        <v>5044</v>
      </c>
      <c r="B3452" t="s">
        <v>5</v>
      </c>
      <c r="C3452" t="s">
        <v>1736</v>
      </c>
      <c r="D3452" t="s">
        <v>6896</v>
      </c>
      <c r="E3452" t="s">
        <v>1710</v>
      </c>
    </row>
    <row r="3453" spans="1:5">
      <c r="A3453" t="s">
        <v>5045</v>
      </c>
      <c r="B3453" t="s">
        <v>5</v>
      </c>
      <c r="C3453" t="s">
        <v>1736</v>
      </c>
      <c r="D3453" t="s">
        <v>6896</v>
      </c>
      <c r="E3453" t="s">
        <v>1711</v>
      </c>
    </row>
    <row r="3454" spans="1:5">
      <c r="A3454" t="s">
        <v>5046</v>
      </c>
      <c r="B3454" t="s">
        <v>5</v>
      </c>
      <c r="C3454" t="s">
        <v>1736</v>
      </c>
      <c r="D3454" t="s">
        <v>6896</v>
      </c>
      <c r="E3454" t="s">
        <v>1712</v>
      </c>
    </row>
    <row r="3455" spans="1:5">
      <c r="A3455" t="s">
        <v>5047</v>
      </c>
      <c r="B3455" t="s">
        <v>5</v>
      </c>
      <c r="C3455" t="s">
        <v>1736</v>
      </c>
      <c r="D3455" t="s">
        <v>6896</v>
      </c>
      <c r="E3455" t="s">
        <v>1713</v>
      </c>
    </row>
    <row r="3456" spans="1:5">
      <c r="A3456" t="s">
        <v>5048</v>
      </c>
      <c r="B3456" t="s">
        <v>5</v>
      </c>
      <c r="C3456" t="s">
        <v>1736</v>
      </c>
      <c r="D3456" t="s">
        <v>6896</v>
      </c>
      <c r="E3456" t="s">
        <v>1714</v>
      </c>
    </row>
    <row r="3457" spans="1:5">
      <c r="A3457" t="s">
        <v>5049</v>
      </c>
      <c r="B3457" t="s">
        <v>5</v>
      </c>
      <c r="C3457" t="s">
        <v>1736</v>
      </c>
      <c r="D3457" t="s">
        <v>6896</v>
      </c>
      <c r="E3457" t="s">
        <v>1715</v>
      </c>
    </row>
    <row r="3458" spans="1:5">
      <c r="A3458" t="s">
        <v>5050</v>
      </c>
      <c r="B3458" t="s">
        <v>5</v>
      </c>
      <c r="C3458" t="s">
        <v>1736</v>
      </c>
      <c r="D3458" t="s">
        <v>6897</v>
      </c>
      <c r="E3458" t="s">
        <v>1702</v>
      </c>
    </row>
    <row r="3459" spans="1:5">
      <c r="A3459" t="s">
        <v>5051</v>
      </c>
      <c r="B3459" t="s">
        <v>5</v>
      </c>
      <c r="C3459" t="s">
        <v>1736</v>
      </c>
      <c r="D3459" t="s">
        <v>6897</v>
      </c>
      <c r="E3459" t="s">
        <v>1705</v>
      </c>
    </row>
    <row r="3460" spans="1:5">
      <c r="A3460" t="s">
        <v>5052</v>
      </c>
      <c r="B3460" t="s">
        <v>5</v>
      </c>
      <c r="C3460" t="s">
        <v>1736</v>
      </c>
      <c r="D3460" t="s">
        <v>6897</v>
      </c>
      <c r="E3460" t="s">
        <v>1706</v>
      </c>
    </row>
    <row r="3461" spans="1:5">
      <c r="A3461" t="s">
        <v>5053</v>
      </c>
      <c r="B3461" t="s">
        <v>5</v>
      </c>
      <c r="C3461" t="s">
        <v>1736</v>
      </c>
      <c r="D3461" t="s">
        <v>6897</v>
      </c>
      <c r="E3461" t="s">
        <v>1707</v>
      </c>
    </row>
    <row r="3462" spans="1:5">
      <c r="A3462" t="s">
        <v>5054</v>
      </c>
      <c r="B3462" t="s">
        <v>5</v>
      </c>
      <c r="C3462" t="s">
        <v>1736</v>
      </c>
      <c r="D3462" t="s">
        <v>6897</v>
      </c>
      <c r="E3462" t="s">
        <v>1708</v>
      </c>
    </row>
    <row r="3463" spans="1:5">
      <c r="A3463" t="s">
        <v>5055</v>
      </c>
      <c r="B3463" t="s">
        <v>5</v>
      </c>
      <c r="C3463" t="s">
        <v>1736</v>
      </c>
      <c r="D3463" t="s">
        <v>6897</v>
      </c>
      <c r="E3463" t="s">
        <v>1709</v>
      </c>
    </row>
    <row r="3464" spans="1:5">
      <c r="A3464" t="s">
        <v>5056</v>
      </c>
      <c r="B3464" t="s">
        <v>5</v>
      </c>
      <c r="C3464" t="s">
        <v>1736</v>
      </c>
      <c r="D3464" t="s">
        <v>6897</v>
      </c>
      <c r="E3464" t="s">
        <v>1710</v>
      </c>
    </row>
    <row r="3465" spans="1:5">
      <c r="A3465" t="s">
        <v>5057</v>
      </c>
      <c r="B3465" t="s">
        <v>5</v>
      </c>
      <c r="C3465" t="s">
        <v>1736</v>
      </c>
      <c r="D3465" t="s">
        <v>6897</v>
      </c>
      <c r="E3465" t="s">
        <v>1711</v>
      </c>
    </row>
    <row r="3466" spans="1:5">
      <c r="A3466" t="s">
        <v>5058</v>
      </c>
      <c r="B3466" t="s">
        <v>5</v>
      </c>
      <c r="C3466" t="s">
        <v>1736</v>
      </c>
      <c r="D3466" t="s">
        <v>6897</v>
      </c>
      <c r="E3466" t="s">
        <v>1712</v>
      </c>
    </row>
    <row r="3467" spans="1:5">
      <c r="A3467" t="s">
        <v>5059</v>
      </c>
      <c r="B3467" t="s">
        <v>5</v>
      </c>
      <c r="C3467" t="s">
        <v>1736</v>
      </c>
      <c r="D3467" t="s">
        <v>6897</v>
      </c>
      <c r="E3467" t="s">
        <v>1713</v>
      </c>
    </row>
    <row r="3468" spans="1:5">
      <c r="A3468" t="s">
        <v>5060</v>
      </c>
      <c r="B3468" t="s">
        <v>5</v>
      </c>
      <c r="C3468" t="s">
        <v>1736</v>
      </c>
      <c r="D3468" t="s">
        <v>6897</v>
      </c>
      <c r="E3468" t="s">
        <v>1714</v>
      </c>
    </row>
    <row r="3469" spans="1:5">
      <c r="A3469" t="s">
        <v>5061</v>
      </c>
      <c r="B3469" t="s">
        <v>5</v>
      </c>
      <c r="C3469" t="s">
        <v>1736</v>
      </c>
      <c r="D3469" t="s">
        <v>6897</v>
      </c>
      <c r="E3469" t="s">
        <v>1715</v>
      </c>
    </row>
    <row r="3470" spans="1:5">
      <c r="A3470" t="s">
        <v>5062</v>
      </c>
      <c r="B3470" t="s">
        <v>5</v>
      </c>
      <c r="C3470" t="s">
        <v>1736</v>
      </c>
      <c r="D3470" t="s">
        <v>6898</v>
      </c>
      <c r="E3470" t="s">
        <v>1702</v>
      </c>
    </row>
    <row r="3471" spans="1:5">
      <c r="A3471" t="s">
        <v>5063</v>
      </c>
      <c r="B3471" t="s">
        <v>5</v>
      </c>
      <c r="C3471" t="s">
        <v>1736</v>
      </c>
      <c r="D3471" t="s">
        <v>6898</v>
      </c>
      <c r="E3471" t="s">
        <v>1705</v>
      </c>
    </row>
    <row r="3472" spans="1:5">
      <c r="A3472" t="s">
        <v>5064</v>
      </c>
      <c r="B3472" t="s">
        <v>5</v>
      </c>
      <c r="C3472" t="s">
        <v>1736</v>
      </c>
      <c r="D3472" t="s">
        <v>6898</v>
      </c>
      <c r="E3472" t="s">
        <v>1706</v>
      </c>
    </row>
    <row r="3473" spans="1:5">
      <c r="A3473" t="s">
        <v>5065</v>
      </c>
      <c r="B3473" t="s">
        <v>5</v>
      </c>
      <c r="C3473" t="s">
        <v>1736</v>
      </c>
      <c r="D3473" t="s">
        <v>6898</v>
      </c>
      <c r="E3473" t="s">
        <v>1707</v>
      </c>
    </row>
    <row r="3474" spans="1:5">
      <c r="A3474" t="s">
        <v>5066</v>
      </c>
      <c r="B3474" t="s">
        <v>5</v>
      </c>
      <c r="C3474" t="s">
        <v>1736</v>
      </c>
      <c r="D3474" t="s">
        <v>6898</v>
      </c>
      <c r="E3474" t="s">
        <v>1708</v>
      </c>
    </row>
    <row r="3475" spans="1:5">
      <c r="A3475" t="s">
        <v>5067</v>
      </c>
      <c r="B3475" t="s">
        <v>5</v>
      </c>
      <c r="C3475" t="s">
        <v>1736</v>
      </c>
      <c r="D3475" t="s">
        <v>6898</v>
      </c>
      <c r="E3475" t="s">
        <v>1709</v>
      </c>
    </row>
    <row r="3476" spans="1:5">
      <c r="A3476" t="s">
        <v>5068</v>
      </c>
      <c r="B3476" t="s">
        <v>5</v>
      </c>
      <c r="C3476" t="s">
        <v>1736</v>
      </c>
      <c r="D3476" t="s">
        <v>6898</v>
      </c>
      <c r="E3476" t="s">
        <v>1710</v>
      </c>
    </row>
    <row r="3477" spans="1:5">
      <c r="A3477" t="s">
        <v>5069</v>
      </c>
      <c r="B3477" t="s">
        <v>5</v>
      </c>
      <c r="C3477" t="s">
        <v>1736</v>
      </c>
      <c r="D3477" t="s">
        <v>6898</v>
      </c>
      <c r="E3477" t="s">
        <v>1711</v>
      </c>
    </row>
    <row r="3478" spans="1:5">
      <c r="A3478" t="s">
        <v>5070</v>
      </c>
      <c r="B3478" t="s">
        <v>5</v>
      </c>
      <c r="C3478" t="s">
        <v>1736</v>
      </c>
      <c r="D3478" t="s">
        <v>6898</v>
      </c>
      <c r="E3478" t="s">
        <v>1712</v>
      </c>
    </row>
    <row r="3479" spans="1:5">
      <c r="A3479" t="s">
        <v>5071</v>
      </c>
      <c r="B3479" t="s">
        <v>5</v>
      </c>
      <c r="C3479" t="s">
        <v>1736</v>
      </c>
      <c r="D3479" t="s">
        <v>6898</v>
      </c>
      <c r="E3479" t="s">
        <v>1713</v>
      </c>
    </row>
    <row r="3480" spans="1:5">
      <c r="A3480" t="s">
        <v>5072</v>
      </c>
      <c r="B3480" t="s">
        <v>5</v>
      </c>
      <c r="C3480" t="s">
        <v>1736</v>
      </c>
      <c r="D3480" t="s">
        <v>6898</v>
      </c>
      <c r="E3480" t="s">
        <v>1714</v>
      </c>
    </row>
    <row r="3481" spans="1:5">
      <c r="A3481" t="s">
        <v>5073</v>
      </c>
      <c r="B3481" t="s">
        <v>5</v>
      </c>
      <c r="C3481" t="s">
        <v>1736</v>
      </c>
      <c r="D3481" t="s">
        <v>6898</v>
      </c>
      <c r="E3481" t="s">
        <v>1715</v>
      </c>
    </row>
    <row r="3482" spans="1:5">
      <c r="A3482" t="s">
        <v>5074</v>
      </c>
      <c r="B3482" t="s">
        <v>5</v>
      </c>
      <c r="C3482" t="s">
        <v>1737</v>
      </c>
      <c r="D3482" t="s">
        <v>6874</v>
      </c>
      <c r="E3482" t="s">
        <v>1702</v>
      </c>
    </row>
    <row r="3483" spans="1:5">
      <c r="A3483" t="s">
        <v>5075</v>
      </c>
      <c r="B3483" t="s">
        <v>5</v>
      </c>
      <c r="C3483" t="s">
        <v>1737</v>
      </c>
      <c r="D3483" t="s">
        <v>6874</v>
      </c>
      <c r="E3483" t="s">
        <v>1705</v>
      </c>
    </row>
    <row r="3484" spans="1:5">
      <c r="A3484" t="s">
        <v>5076</v>
      </c>
      <c r="B3484" t="s">
        <v>5</v>
      </c>
      <c r="C3484" t="s">
        <v>1737</v>
      </c>
      <c r="D3484" t="s">
        <v>6874</v>
      </c>
      <c r="E3484" t="s">
        <v>1706</v>
      </c>
    </row>
    <row r="3485" spans="1:5">
      <c r="A3485" t="s">
        <v>5077</v>
      </c>
      <c r="B3485" t="s">
        <v>5</v>
      </c>
      <c r="C3485" t="s">
        <v>1737</v>
      </c>
      <c r="D3485" t="s">
        <v>6874</v>
      </c>
      <c r="E3485" t="s">
        <v>1707</v>
      </c>
    </row>
    <row r="3486" spans="1:5">
      <c r="A3486" t="s">
        <v>5078</v>
      </c>
      <c r="B3486" t="s">
        <v>5</v>
      </c>
      <c r="C3486" t="s">
        <v>1737</v>
      </c>
      <c r="D3486" t="s">
        <v>6874</v>
      </c>
      <c r="E3486" t="s">
        <v>1708</v>
      </c>
    </row>
    <row r="3487" spans="1:5">
      <c r="A3487" t="s">
        <v>5079</v>
      </c>
      <c r="B3487" t="s">
        <v>5</v>
      </c>
      <c r="C3487" t="s">
        <v>1737</v>
      </c>
      <c r="D3487" t="s">
        <v>6874</v>
      </c>
      <c r="E3487" t="s">
        <v>1709</v>
      </c>
    </row>
    <row r="3488" spans="1:5">
      <c r="A3488" t="s">
        <v>5080</v>
      </c>
      <c r="B3488" t="s">
        <v>5</v>
      </c>
      <c r="C3488" t="s">
        <v>1737</v>
      </c>
      <c r="D3488" t="s">
        <v>6874</v>
      </c>
      <c r="E3488" t="s">
        <v>1710</v>
      </c>
    </row>
    <row r="3489" spans="1:5">
      <c r="A3489" t="s">
        <v>5081</v>
      </c>
      <c r="B3489" t="s">
        <v>5</v>
      </c>
      <c r="C3489" t="s">
        <v>1737</v>
      </c>
      <c r="D3489" t="s">
        <v>6874</v>
      </c>
      <c r="E3489" t="s">
        <v>1711</v>
      </c>
    </row>
    <row r="3490" spans="1:5">
      <c r="A3490" t="s">
        <v>5082</v>
      </c>
      <c r="B3490" t="s">
        <v>5</v>
      </c>
      <c r="C3490" t="s">
        <v>1737</v>
      </c>
      <c r="D3490" t="s">
        <v>6874</v>
      </c>
      <c r="E3490" t="s">
        <v>1712</v>
      </c>
    </row>
    <row r="3491" spans="1:5">
      <c r="A3491" t="s">
        <v>5083</v>
      </c>
      <c r="B3491" t="s">
        <v>5</v>
      </c>
      <c r="C3491" t="s">
        <v>1737</v>
      </c>
      <c r="D3491" t="s">
        <v>6874</v>
      </c>
      <c r="E3491" t="s">
        <v>1713</v>
      </c>
    </row>
    <row r="3492" spans="1:5">
      <c r="A3492" t="s">
        <v>5084</v>
      </c>
      <c r="B3492" t="s">
        <v>5</v>
      </c>
      <c r="C3492" t="s">
        <v>1737</v>
      </c>
      <c r="D3492" t="s">
        <v>6874</v>
      </c>
      <c r="E3492" t="s">
        <v>1714</v>
      </c>
    </row>
    <row r="3493" spans="1:5">
      <c r="A3493" t="s">
        <v>5085</v>
      </c>
      <c r="B3493" t="s">
        <v>5</v>
      </c>
      <c r="C3493" t="s">
        <v>1737</v>
      </c>
      <c r="D3493" t="s">
        <v>6874</v>
      </c>
      <c r="E3493" t="s">
        <v>1715</v>
      </c>
    </row>
    <row r="3494" spans="1:5">
      <c r="A3494" t="s">
        <v>5086</v>
      </c>
      <c r="B3494" t="s">
        <v>5</v>
      </c>
      <c r="C3494" t="s">
        <v>1737</v>
      </c>
      <c r="D3494" t="s">
        <v>6875</v>
      </c>
      <c r="E3494" t="s">
        <v>1702</v>
      </c>
    </row>
    <row r="3495" spans="1:5">
      <c r="A3495" t="s">
        <v>5087</v>
      </c>
      <c r="B3495" t="s">
        <v>5</v>
      </c>
      <c r="C3495" t="s">
        <v>1737</v>
      </c>
      <c r="D3495" t="s">
        <v>6875</v>
      </c>
      <c r="E3495" t="s">
        <v>1705</v>
      </c>
    </row>
    <row r="3496" spans="1:5">
      <c r="A3496" t="s">
        <v>5088</v>
      </c>
      <c r="B3496" t="s">
        <v>5</v>
      </c>
      <c r="C3496" t="s">
        <v>1737</v>
      </c>
      <c r="D3496" t="s">
        <v>6875</v>
      </c>
      <c r="E3496" t="s">
        <v>1706</v>
      </c>
    </row>
    <row r="3497" spans="1:5">
      <c r="A3497" t="s">
        <v>5089</v>
      </c>
      <c r="B3497" t="s">
        <v>5</v>
      </c>
      <c r="C3497" t="s">
        <v>1737</v>
      </c>
      <c r="D3497" t="s">
        <v>6875</v>
      </c>
      <c r="E3497" t="s">
        <v>1707</v>
      </c>
    </row>
    <row r="3498" spans="1:5">
      <c r="A3498" t="s">
        <v>5090</v>
      </c>
      <c r="B3498" t="s">
        <v>5</v>
      </c>
      <c r="C3498" t="s">
        <v>1737</v>
      </c>
      <c r="D3498" t="s">
        <v>6875</v>
      </c>
      <c r="E3498" t="s">
        <v>1708</v>
      </c>
    </row>
    <row r="3499" spans="1:5">
      <c r="A3499" t="s">
        <v>5091</v>
      </c>
      <c r="B3499" t="s">
        <v>5</v>
      </c>
      <c r="C3499" t="s">
        <v>1737</v>
      </c>
      <c r="D3499" t="s">
        <v>6875</v>
      </c>
      <c r="E3499" t="s">
        <v>1709</v>
      </c>
    </row>
    <row r="3500" spans="1:5">
      <c r="A3500" t="s">
        <v>5092</v>
      </c>
      <c r="B3500" t="s">
        <v>5</v>
      </c>
      <c r="C3500" t="s">
        <v>1737</v>
      </c>
      <c r="D3500" t="s">
        <v>6875</v>
      </c>
      <c r="E3500" t="s">
        <v>1710</v>
      </c>
    </row>
    <row r="3501" spans="1:5">
      <c r="A3501" t="s">
        <v>5093</v>
      </c>
      <c r="B3501" t="s">
        <v>5</v>
      </c>
      <c r="C3501" t="s">
        <v>1737</v>
      </c>
      <c r="D3501" t="s">
        <v>6875</v>
      </c>
      <c r="E3501" t="s">
        <v>1711</v>
      </c>
    </row>
    <row r="3502" spans="1:5">
      <c r="A3502" t="s">
        <v>5094</v>
      </c>
      <c r="B3502" t="s">
        <v>5</v>
      </c>
      <c r="C3502" t="s">
        <v>1737</v>
      </c>
      <c r="D3502" t="s">
        <v>6875</v>
      </c>
      <c r="E3502" t="s">
        <v>1712</v>
      </c>
    </row>
    <row r="3503" spans="1:5">
      <c r="A3503" t="s">
        <v>5095</v>
      </c>
      <c r="B3503" t="s">
        <v>5</v>
      </c>
      <c r="C3503" t="s">
        <v>1737</v>
      </c>
      <c r="D3503" t="s">
        <v>6875</v>
      </c>
      <c r="E3503" t="s">
        <v>1713</v>
      </c>
    </row>
    <row r="3504" spans="1:5">
      <c r="A3504" t="s">
        <v>5096</v>
      </c>
      <c r="B3504" t="s">
        <v>5</v>
      </c>
      <c r="C3504" t="s">
        <v>1737</v>
      </c>
      <c r="D3504" t="s">
        <v>6875</v>
      </c>
      <c r="E3504" t="s">
        <v>1714</v>
      </c>
    </row>
    <row r="3505" spans="1:5">
      <c r="A3505" t="s">
        <v>5097</v>
      </c>
      <c r="B3505" t="s">
        <v>5</v>
      </c>
      <c r="C3505" t="s">
        <v>1737</v>
      </c>
      <c r="D3505" t="s">
        <v>6875</v>
      </c>
      <c r="E3505" t="s">
        <v>1715</v>
      </c>
    </row>
    <row r="3506" spans="1:5">
      <c r="A3506" t="s">
        <v>5098</v>
      </c>
      <c r="B3506" t="s">
        <v>5</v>
      </c>
      <c r="C3506" t="s">
        <v>1737</v>
      </c>
      <c r="D3506" t="s">
        <v>6876</v>
      </c>
      <c r="E3506" t="s">
        <v>1702</v>
      </c>
    </row>
    <row r="3507" spans="1:5">
      <c r="A3507" t="s">
        <v>5099</v>
      </c>
      <c r="B3507" t="s">
        <v>5</v>
      </c>
      <c r="C3507" t="s">
        <v>1737</v>
      </c>
      <c r="D3507" t="s">
        <v>6876</v>
      </c>
      <c r="E3507" t="s">
        <v>1705</v>
      </c>
    </row>
    <row r="3508" spans="1:5">
      <c r="A3508" t="s">
        <v>5100</v>
      </c>
      <c r="B3508" t="s">
        <v>5</v>
      </c>
      <c r="C3508" t="s">
        <v>1737</v>
      </c>
      <c r="D3508" t="s">
        <v>6876</v>
      </c>
      <c r="E3508" t="s">
        <v>1706</v>
      </c>
    </row>
    <row r="3509" spans="1:5">
      <c r="A3509" t="s">
        <v>5101</v>
      </c>
      <c r="B3509" t="s">
        <v>5</v>
      </c>
      <c r="C3509" t="s">
        <v>1737</v>
      </c>
      <c r="D3509" t="s">
        <v>6876</v>
      </c>
      <c r="E3509" t="s">
        <v>1707</v>
      </c>
    </row>
    <row r="3510" spans="1:5">
      <c r="A3510" t="s">
        <v>5102</v>
      </c>
      <c r="B3510" t="s">
        <v>5</v>
      </c>
      <c r="C3510" t="s">
        <v>1737</v>
      </c>
      <c r="D3510" t="s">
        <v>6876</v>
      </c>
      <c r="E3510" t="s">
        <v>1708</v>
      </c>
    </row>
    <row r="3511" spans="1:5">
      <c r="A3511" t="s">
        <v>5103</v>
      </c>
      <c r="B3511" t="s">
        <v>5</v>
      </c>
      <c r="C3511" t="s">
        <v>1737</v>
      </c>
      <c r="D3511" t="s">
        <v>6876</v>
      </c>
      <c r="E3511" t="s">
        <v>1709</v>
      </c>
    </row>
    <row r="3512" spans="1:5">
      <c r="A3512" t="s">
        <v>5104</v>
      </c>
      <c r="B3512" t="s">
        <v>5</v>
      </c>
      <c r="C3512" t="s">
        <v>1737</v>
      </c>
      <c r="D3512" t="s">
        <v>6876</v>
      </c>
      <c r="E3512" t="s">
        <v>1710</v>
      </c>
    </row>
    <row r="3513" spans="1:5">
      <c r="A3513" t="s">
        <v>5105</v>
      </c>
      <c r="B3513" t="s">
        <v>5</v>
      </c>
      <c r="C3513" t="s">
        <v>1737</v>
      </c>
      <c r="D3513" t="s">
        <v>6876</v>
      </c>
      <c r="E3513" t="s">
        <v>1711</v>
      </c>
    </row>
    <row r="3514" spans="1:5">
      <c r="A3514" t="s">
        <v>5106</v>
      </c>
      <c r="B3514" t="s">
        <v>5</v>
      </c>
      <c r="C3514" t="s">
        <v>1737</v>
      </c>
      <c r="D3514" t="s">
        <v>6876</v>
      </c>
      <c r="E3514" t="s">
        <v>1712</v>
      </c>
    </row>
    <row r="3515" spans="1:5">
      <c r="A3515" t="s">
        <v>5107</v>
      </c>
      <c r="B3515" t="s">
        <v>5</v>
      </c>
      <c r="C3515" t="s">
        <v>1737</v>
      </c>
      <c r="D3515" t="s">
        <v>6876</v>
      </c>
      <c r="E3515" t="s">
        <v>1713</v>
      </c>
    </row>
    <row r="3516" spans="1:5">
      <c r="A3516" t="s">
        <v>5108</v>
      </c>
      <c r="B3516" t="s">
        <v>5</v>
      </c>
      <c r="C3516" t="s">
        <v>1737</v>
      </c>
      <c r="D3516" t="s">
        <v>6876</v>
      </c>
      <c r="E3516" t="s">
        <v>1714</v>
      </c>
    </row>
    <row r="3517" spans="1:5">
      <c r="A3517" t="s">
        <v>5109</v>
      </c>
      <c r="B3517" t="s">
        <v>5</v>
      </c>
      <c r="C3517" t="s">
        <v>1737</v>
      </c>
      <c r="D3517" t="s">
        <v>6876</v>
      </c>
      <c r="E3517" t="s">
        <v>1715</v>
      </c>
    </row>
    <row r="3518" spans="1:5">
      <c r="A3518" t="s">
        <v>5110</v>
      </c>
      <c r="B3518" t="s">
        <v>5</v>
      </c>
      <c r="C3518" t="s">
        <v>1737</v>
      </c>
      <c r="D3518" t="s">
        <v>6877</v>
      </c>
      <c r="E3518" t="s">
        <v>1702</v>
      </c>
    </row>
    <row r="3519" spans="1:5">
      <c r="A3519" t="s">
        <v>5111</v>
      </c>
      <c r="B3519" t="s">
        <v>5</v>
      </c>
      <c r="C3519" t="s">
        <v>1737</v>
      </c>
      <c r="D3519" t="s">
        <v>6877</v>
      </c>
      <c r="E3519" t="s">
        <v>1705</v>
      </c>
    </row>
    <row r="3520" spans="1:5">
      <c r="A3520" t="s">
        <v>5112</v>
      </c>
      <c r="B3520" t="s">
        <v>5</v>
      </c>
      <c r="C3520" t="s">
        <v>1737</v>
      </c>
      <c r="D3520" t="s">
        <v>6877</v>
      </c>
      <c r="E3520" t="s">
        <v>1706</v>
      </c>
    </row>
    <row r="3521" spans="1:5">
      <c r="A3521" t="s">
        <v>5113</v>
      </c>
      <c r="B3521" t="s">
        <v>5</v>
      </c>
      <c r="C3521" t="s">
        <v>1737</v>
      </c>
      <c r="D3521" t="s">
        <v>6877</v>
      </c>
      <c r="E3521" t="s">
        <v>1707</v>
      </c>
    </row>
    <row r="3522" spans="1:5">
      <c r="A3522" t="s">
        <v>5114</v>
      </c>
      <c r="B3522" t="s">
        <v>5</v>
      </c>
      <c r="C3522" t="s">
        <v>1737</v>
      </c>
      <c r="D3522" t="s">
        <v>6877</v>
      </c>
      <c r="E3522" t="s">
        <v>1708</v>
      </c>
    </row>
    <row r="3523" spans="1:5">
      <c r="A3523" t="s">
        <v>5115</v>
      </c>
      <c r="B3523" t="s">
        <v>5</v>
      </c>
      <c r="C3523" t="s">
        <v>1737</v>
      </c>
      <c r="D3523" t="s">
        <v>6877</v>
      </c>
      <c r="E3523" t="s">
        <v>1709</v>
      </c>
    </row>
    <row r="3524" spans="1:5">
      <c r="A3524" t="s">
        <v>5116</v>
      </c>
      <c r="B3524" t="s">
        <v>5</v>
      </c>
      <c r="C3524" t="s">
        <v>1737</v>
      </c>
      <c r="D3524" t="s">
        <v>6877</v>
      </c>
      <c r="E3524" t="s">
        <v>1710</v>
      </c>
    </row>
    <row r="3525" spans="1:5">
      <c r="A3525" t="s">
        <v>5117</v>
      </c>
      <c r="B3525" t="s">
        <v>5</v>
      </c>
      <c r="C3525" t="s">
        <v>1737</v>
      </c>
      <c r="D3525" t="s">
        <v>6877</v>
      </c>
      <c r="E3525" t="s">
        <v>1711</v>
      </c>
    </row>
    <row r="3526" spans="1:5">
      <c r="A3526" t="s">
        <v>5118</v>
      </c>
      <c r="B3526" t="s">
        <v>5</v>
      </c>
      <c r="C3526" t="s">
        <v>1737</v>
      </c>
      <c r="D3526" t="s">
        <v>6877</v>
      </c>
      <c r="E3526" t="s">
        <v>1712</v>
      </c>
    </row>
    <row r="3527" spans="1:5">
      <c r="A3527" t="s">
        <v>5119</v>
      </c>
      <c r="B3527" t="s">
        <v>5</v>
      </c>
      <c r="C3527" t="s">
        <v>1737</v>
      </c>
      <c r="D3527" t="s">
        <v>6877</v>
      </c>
      <c r="E3527" t="s">
        <v>1713</v>
      </c>
    </row>
    <row r="3528" spans="1:5">
      <c r="A3528" t="s">
        <v>5120</v>
      </c>
      <c r="B3528" t="s">
        <v>5</v>
      </c>
      <c r="C3528" t="s">
        <v>1737</v>
      </c>
      <c r="D3528" t="s">
        <v>6877</v>
      </c>
      <c r="E3528" t="s">
        <v>1714</v>
      </c>
    </row>
    <row r="3529" spans="1:5">
      <c r="A3529" t="s">
        <v>5121</v>
      </c>
      <c r="B3529" t="s">
        <v>5</v>
      </c>
      <c r="C3529" t="s">
        <v>1737</v>
      </c>
      <c r="D3529" t="s">
        <v>6877</v>
      </c>
      <c r="E3529" t="s">
        <v>1715</v>
      </c>
    </row>
    <row r="3530" spans="1:5">
      <c r="A3530" t="s">
        <v>5122</v>
      </c>
      <c r="B3530" t="s">
        <v>5</v>
      </c>
      <c r="C3530" t="s">
        <v>1737</v>
      </c>
      <c r="D3530" t="s">
        <v>6878</v>
      </c>
      <c r="E3530" t="s">
        <v>1702</v>
      </c>
    </row>
    <row r="3531" spans="1:5">
      <c r="A3531" t="s">
        <v>5123</v>
      </c>
      <c r="B3531" t="s">
        <v>5</v>
      </c>
      <c r="C3531" t="s">
        <v>1737</v>
      </c>
      <c r="D3531" t="s">
        <v>6878</v>
      </c>
      <c r="E3531" t="s">
        <v>1705</v>
      </c>
    </row>
    <row r="3532" spans="1:5">
      <c r="A3532" t="s">
        <v>5124</v>
      </c>
      <c r="B3532" t="s">
        <v>5</v>
      </c>
      <c r="C3532" t="s">
        <v>1737</v>
      </c>
      <c r="D3532" t="s">
        <v>6878</v>
      </c>
      <c r="E3532" t="s">
        <v>1706</v>
      </c>
    </row>
    <row r="3533" spans="1:5">
      <c r="A3533" t="s">
        <v>5125</v>
      </c>
      <c r="B3533" t="s">
        <v>5</v>
      </c>
      <c r="C3533" t="s">
        <v>1737</v>
      </c>
      <c r="D3533" t="s">
        <v>6878</v>
      </c>
      <c r="E3533" t="s">
        <v>1707</v>
      </c>
    </row>
    <row r="3534" spans="1:5">
      <c r="A3534" t="s">
        <v>5126</v>
      </c>
      <c r="B3534" t="s">
        <v>5</v>
      </c>
      <c r="C3534" t="s">
        <v>1737</v>
      </c>
      <c r="D3534" t="s">
        <v>6878</v>
      </c>
      <c r="E3534" t="s">
        <v>1708</v>
      </c>
    </row>
    <row r="3535" spans="1:5">
      <c r="A3535" t="s">
        <v>5127</v>
      </c>
      <c r="B3535" t="s">
        <v>5</v>
      </c>
      <c r="C3535" t="s">
        <v>1737</v>
      </c>
      <c r="D3535" t="s">
        <v>6878</v>
      </c>
      <c r="E3535" t="s">
        <v>1709</v>
      </c>
    </row>
    <row r="3536" spans="1:5">
      <c r="A3536" t="s">
        <v>5128</v>
      </c>
      <c r="B3536" t="s">
        <v>5</v>
      </c>
      <c r="C3536" t="s">
        <v>1737</v>
      </c>
      <c r="D3536" t="s">
        <v>6878</v>
      </c>
      <c r="E3536" t="s">
        <v>1710</v>
      </c>
    </row>
    <row r="3537" spans="1:5">
      <c r="A3537" t="s">
        <v>5129</v>
      </c>
      <c r="B3537" t="s">
        <v>5</v>
      </c>
      <c r="C3537" t="s">
        <v>1737</v>
      </c>
      <c r="D3537" t="s">
        <v>6878</v>
      </c>
      <c r="E3537" t="s">
        <v>1711</v>
      </c>
    </row>
    <row r="3538" spans="1:5">
      <c r="A3538" t="s">
        <v>5130</v>
      </c>
      <c r="B3538" t="s">
        <v>5</v>
      </c>
      <c r="C3538" t="s">
        <v>1737</v>
      </c>
      <c r="D3538" t="s">
        <v>6878</v>
      </c>
      <c r="E3538" t="s">
        <v>1712</v>
      </c>
    </row>
    <row r="3539" spans="1:5">
      <c r="A3539" t="s">
        <v>5131</v>
      </c>
      <c r="B3539" t="s">
        <v>5</v>
      </c>
      <c r="C3539" t="s">
        <v>1737</v>
      </c>
      <c r="D3539" t="s">
        <v>6878</v>
      </c>
      <c r="E3539" t="s">
        <v>1713</v>
      </c>
    </row>
    <row r="3540" spans="1:5">
      <c r="A3540" t="s">
        <v>5132</v>
      </c>
      <c r="B3540" t="s">
        <v>5</v>
      </c>
      <c r="C3540" t="s">
        <v>1737</v>
      </c>
      <c r="D3540" t="s">
        <v>6878</v>
      </c>
      <c r="E3540" t="s">
        <v>1714</v>
      </c>
    </row>
    <row r="3541" spans="1:5">
      <c r="A3541" t="s">
        <v>5133</v>
      </c>
      <c r="B3541" t="s">
        <v>5</v>
      </c>
      <c r="C3541" t="s">
        <v>1737</v>
      </c>
      <c r="D3541" t="s">
        <v>6878</v>
      </c>
      <c r="E3541" t="s">
        <v>1715</v>
      </c>
    </row>
    <row r="3542" spans="1:5">
      <c r="A3542" t="s">
        <v>5134</v>
      </c>
      <c r="B3542" t="s">
        <v>5</v>
      </c>
      <c r="C3542" t="s">
        <v>1737</v>
      </c>
      <c r="D3542" t="s">
        <v>6879</v>
      </c>
      <c r="E3542" t="s">
        <v>1702</v>
      </c>
    </row>
    <row r="3543" spans="1:5">
      <c r="A3543" t="s">
        <v>5135</v>
      </c>
      <c r="B3543" t="s">
        <v>5</v>
      </c>
      <c r="C3543" t="s">
        <v>1737</v>
      </c>
      <c r="D3543" t="s">
        <v>6879</v>
      </c>
      <c r="E3543" t="s">
        <v>1705</v>
      </c>
    </row>
    <row r="3544" spans="1:5">
      <c r="A3544" t="s">
        <v>5136</v>
      </c>
      <c r="B3544" t="s">
        <v>5</v>
      </c>
      <c r="C3544" t="s">
        <v>1737</v>
      </c>
      <c r="D3544" t="s">
        <v>6879</v>
      </c>
      <c r="E3544" t="s">
        <v>1706</v>
      </c>
    </row>
    <row r="3545" spans="1:5">
      <c r="A3545" t="s">
        <v>5137</v>
      </c>
      <c r="B3545" t="s">
        <v>5</v>
      </c>
      <c r="C3545" t="s">
        <v>1737</v>
      </c>
      <c r="D3545" t="s">
        <v>6879</v>
      </c>
      <c r="E3545" t="s">
        <v>1707</v>
      </c>
    </row>
    <row r="3546" spans="1:5">
      <c r="A3546" t="s">
        <v>5138</v>
      </c>
      <c r="B3546" t="s">
        <v>5</v>
      </c>
      <c r="C3546" t="s">
        <v>1737</v>
      </c>
      <c r="D3546" t="s">
        <v>6879</v>
      </c>
      <c r="E3546" t="s">
        <v>1708</v>
      </c>
    </row>
    <row r="3547" spans="1:5">
      <c r="A3547" t="s">
        <v>5139</v>
      </c>
      <c r="B3547" t="s">
        <v>5</v>
      </c>
      <c r="C3547" t="s">
        <v>1737</v>
      </c>
      <c r="D3547" t="s">
        <v>6879</v>
      </c>
      <c r="E3547" t="s">
        <v>1709</v>
      </c>
    </row>
    <row r="3548" spans="1:5">
      <c r="A3548" t="s">
        <v>5140</v>
      </c>
      <c r="B3548" t="s">
        <v>5</v>
      </c>
      <c r="C3548" t="s">
        <v>1737</v>
      </c>
      <c r="D3548" t="s">
        <v>6879</v>
      </c>
      <c r="E3548" t="s">
        <v>1710</v>
      </c>
    </row>
    <row r="3549" spans="1:5">
      <c r="A3549" t="s">
        <v>5141</v>
      </c>
      <c r="B3549" t="s">
        <v>5</v>
      </c>
      <c r="C3549" t="s">
        <v>1737</v>
      </c>
      <c r="D3549" t="s">
        <v>6879</v>
      </c>
      <c r="E3549" t="s">
        <v>1711</v>
      </c>
    </row>
    <row r="3550" spans="1:5">
      <c r="A3550" t="s">
        <v>5142</v>
      </c>
      <c r="B3550" t="s">
        <v>5</v>
      </c>
      <c r="C3550" t="s">
        <v>1737</v>
      </c>
      <c r="D3550" t="s">
        <v>6879</v>
      </c>
      <c r="E3550" t="s">
        <v>1712</v>
      </c>
    </row>
    <row r="3551" spans="1:5">
      <c r="A3551" t="s">
        <v>5143</v>
      </c>
      <c r="B3551" t="s">
        <v>5</v>
      </c>
      <c r="C3551" t="s">
        <v>1737</v>
      </c>
      <c r="D3551" t="s">
        <v>6879</v>
      </c>
      <c r="E3551" t="s">
        <v>1713</v>
      </c>
    </row>
    <row r="3552" spans="1:5">
      <c r="A3552" t="s">
        <v>5144</v>
      </c>
      <c r="B3552" t="s">
        <v>5</v>
      </c>
      <c r="C3552" t="s">
        <v>1737</v>
      </c>
      <c r="D3552" t="s">
        <v>6879</v>
      </c>
      <c r="E3552" t="s">
        <v>1714</v>
      </c>
    </row>
    <row r="3553" spans="1:5">
      <c r="A3553" t="s">
        <v>5145</v>
      </c>
      <c r="B3553" t="s">
        <v>5</v>
      </c>
      <c r="C3553" t="s">
        <v>1737</v>
      </c>
      <c r="D3553" t="s">
        <v>6879</v>
      </c>
      <c r="E3553" t="s">
        <v>1715</v>
      </c>
    </row>
    <row r="3554" spans="1:5">
      <c r="A3554" t="s">
        <v>5146</v>
      </c>
      <c r="B3554" t="s">
        <v>5</v>
      </c>
      <c r="C3554" t="s">
        <v>1737</v>
      </c>
      <c r="D3554" t="s">
        <v>6880</v>
      </c>
      <c r="E3554" t="s">
        <v>1702</v>
      </c>
    </row>
    <row r="3555" spans="1:5">
      <c r="A3555" t="s">
        <v>5147</v>
      </c>
      <c r="B3555" t="s">
        <v>5</v>
      </c>
      <c r="C3555" t="s">
        <v>1737</v>
      </c>
      <c r="D3555" t="s">
        <v>6880</v>
      </c>
      <c r="E3555" t="s">
        <v>1705</v>
      </c>
    </row>
    <row r="3556" spans="1:5">
      <c r="A3556" t="s">
        <v>5148</v>
      </c>
      <c r="B3556" t="s">
        <v>5</v>
      </c>
      <c r="C3556" t="s">
        <v>1737</v>
      </c>
      <c r="D3556" t="s">
        <v>6880</v>
      </c>
      <c r="E3556" t="s">
        <v>1706</v>
      </c>
    </row>
    <row r="3557" spans="1:5">
      <c r="A3557" t="s">
        <v>5149</v>
      </c>
      <c r="B3557" t="s">
        <v>5</v>
      </c>
      <c r="C3557" t="s">
        <v>1737</v>
      </c>
      <c r="D3557" t="s">
        <v>6880</v>
      </c>
      <c r="E3557" t="s">
        <v>1707</v>
      </c>
    </row>
    <row r="3558" spans="1:5">
      <c r="A3558" t="s">
        <v>5150</v>
      </c>
      <c r="B3558" t="s">
        <v>5</v>
      </c>
      <c r="C3558" t="s">
        <v>1737</v>
      </c>
      <c r="D3558" t="s">
        <v>6880</v>
      </c>
      <c r="E3558" t="s">
        <v>1708</v>
      </c>
    </row>
    <row r="3559" spans="1:5">
      <c r="A3559" t="s">
        <v>5151</v>
      </c>
      <c r="B3559" t="s">
        <v>5</v>
      </c>
      <c r="C3559" t="s">
        <v>1737</v>
      </c>
      <c r="D3559" t="s">
        <v>6880</v>
      </c>
      <c r="E3559" t="s">
        <v>1709</v>
      </c>
    </row>
    <row r="3560" spans="1:5">
      <c r="A3560" t="s">
        <v>5152</v>
      </c>
      <c r="B3560" t="s">
        <v>5</v>
      </c>
      <c r="C3560" t="s">
        <v>1737</v>
      </c>
      <c r="D3560" t="s">
        <v>6880</v>
      </c>
      <c r="E3560" t="s">
        <v>1710</v>
      </c>
    </row>
    <row r="3561" spans="1:5">
      <c r="A3561" t="s">
        <v>5153</v>
      </c>
      <c r="B3561" t="s">
        <v>5</v>
      </c>
      <c r="C3561" t="s">
        <v>1737</v>
      </c>
      <c r="D3561" t="s">
        <v>6880</v>
      </c>
      <c r="E3561" t="s">
        <v>1711</v>
      </c>
    </row>
    <row r="3562" spans="1:5">
      <c r="A3562" t="s">
        <v>5154</v>
      </c>
      <c r="B3562" t="s">
        <v>5</v>
      </c>
      <c r="C3562" t="s">
        <v>1737</v>
      </c>
      <c r="D3562" t="s">
        <v>6880</v>
      </c>
      <c r="E3562" t="s">
        <v>1712</v>
      </c>
    </row>
    <row r="3563" spans="1:5">
      <c r="A3563" t="s">
        <v>5155</v>
      </c>
      <c r="B3563" t="s">
        <v>5</v>
      </c>
      <c r="C3563" t="s">
        <v>1737</v>
      </c>
      <c r="D3563" t="s">
        <v>6880</v>
      </c>
      <c r="E3563" t="s">
        <v>1713</v>
      </c>
    </row>
    <row r="3564" spans="1:5">
      <c r="A3564" t="s">
        <v>5156</v>
      </c>
      <c r="B3564" t="s">
        <v>5</v>
      </c>
      <c r="C3564" t="s">
        <v>1737</v>
      </c>
      <c r="D3564" t="s">
        <v>6880</v>
      </c>
      <c r="E3564" t="s">
        <v>1714</v>
      </c>
    </row>
    <row r="3565" spans="1:5">
      <c r="A3565" t="s">
        <v>5157</v>
      </c>
      <c r="B3565" t="s">
        <v>5</v>
      </c>
      <c r="C3565" t="s">
        <v>1737</v>
      </c>
      <c r="D3565" t="s">
        <v>6880</v>
      </c>
      <c r="E3565" t="s">
        <v>1715</v>
      </c>
    </row>
    <row r="3566" spans="1:5">
      <c r="A3566" t="s">
        <v>5158</v>
      </c>
      <c r="B3566" t="s">
        <v>5</v>
      </c>
      <c r="C3566" t="s">
        <v>1737</v>
      </c>
      <c r="D3566" t="s">
        <v>6881</v>
      </c>
      <c r="E3566" t="s">
        <v>1702</v>
      </c>
    </row>
    <row r="3567" spans="1:5">
      <c r="A3567" t="s">
        <v>5159</v>
      </c>
      <c r="B3567" t="s">
        <v>5</v>
      </c>
      <c r="C3567" t="s">
        <v>1737</v>
      </c>
      <c r="D3567" t="s">
        <v>6881</v>
      </c>
      <c r="E3567" t="s">
        <v>1705</v>
      </c>
    </row>
    <row r="3568" spans="1:5">
      <c r="A3568" t="s">
        <v>5160</v>
      </c>
      <c r="B3568" t="s">
        <v>5</v>
      </c>
      <c r="C3568" t="s">
        <v>1737</v>
      </c>
      <c r="D3568" t="s">
        <v>6881</v>
      </c>
      <c r="E3568" t="s">
        <v>1706</v>
      </c>
    </row>
    <row r="3569" spans="1:5">
      <c r="A3569" t="s">
        <v>5161</v>
      </c>
      <c r="B3569" t="s">
        <v>5</v>
      </c>
      <c r="C3569" t="s">
        <v>1737</v>
      </c>
      <c r="D3569" t="s">
        <v>6881</v>
      </c>
      <c r="E3569" t="s">
        <v>1707</v>
      </c>
    </row>
    <row r="3570" spans="1:5">
      <c r="A3570" t="s">
        <v>5162</v>
      </c>
      <c r="B3570" t="s">
        <v>5</v>
      </c>
      <c r="C3570" t="s">
        <v>1737</v>
      </c>
      <c r="D3570" t="s">
        <v>6881</v>
      </c>
      <c r="E3570" t="s">
        <v>1708</v>
      </c>
    </row>
    <row r="3571" spans="1:5">
      <c r="A3571" t="s">
        <v>5163</v>
      </c>
      <c r="B3571" t="s">
        <v>5</v>
      </c>
      <c r="C3571" t="s">
        <v>1737</v>
      </c>
      <c r="D3571" t="s">
        <v>6881</v>
      </c>
      <c r="E3571" t="s">
        <v>1709</v>
      </c>
    </row>
    <row r="3572" spans="1:5">
      <c r="A3572" t="s">
        <v>5164</v>
      </c>
      <c r="B3572" t="s">
        <v>5</v>
      </c>
      <c r="C3572" t="s">
        <v>1737</v>
      </c>
      <c r="D3572" t="s">
        <v>6881</v>
      </c>
      <c r="E3572" t="s">
        <v>1710</v>
      </c>
    </row>
    <row r="3573" spans="1:5">
      <c r="A3573" t="s">
        <v>5165</v>
      </c>
      <c r="B3573" t="s">
        <v>5</v>
      </c>
      <c r="C3573" t="s">
        <v>1737</v>
      </c>
      <c r="D3573" t="s">
        <v>6881</v>
      </c>
      <c r="E3573" t="s">
        <v>1711</v>
      </c>
    </row>
    <row r="3574" spans="1:5">
      <c r="A3574" t="s">
        <v>5166</v>
      </c>
      <c r="B3574" t="s">
        <v>5</v>
      </c>
      <c r="C3574" t="s">
        <v>1737</v>
      </c>
      <c r="D3574" t="s">
        <v>6881</v>
      </c>
      <c r="E3574" t="s">
        <v>1712</v>
      </c>
    </row>
    <row r="3575" spans="1:5">
      <c r="A3575" t="s">
        <v>5167</v>
      </c>
      <c r="B3575" t="s">
        <v>5</v>
      </c>
      <c r="C3575" t="s">
        <v>1737</v>
      </c>
      <c r="D3575" t="s">
        <v>6881</v>
      </c>
      <c r="E3575" t="s">
        <v>1713</v>
      </c>
    </row>
    <row r="3576" spans="1:5">
      <c r="A3576" t="s">
        <v>5168</v>
      </c>
      <c r="B3576" t="s">
        <v>5</v>
      </c>
      <c r="C3576" t="s">
        <v>1737</v>
      </c>
      <c r="D3576" t="s">
        <v>6881</v>
      </c>
      <c r="E3576" t="s">
        <v>1714</v>
      </c>
    </row>
    <row r="3577" spans="1:5">
      <c r="A3577" t="s">
        <v>5169</v>
      </c>
      <c r="B3577" t="s">
        <v>5</v>
      </c>
      <c r="C3577" t="s">
        <v>1737</v>
      </c>
      <c r="D3577" t="s">
        <v>6881</v>
      </c>
      <c r="E3577" t="s">
        <v>1715</v>
      </c>
    </row>
    <row r="3578" spans="1:5">
      <c r="A3578" t="s">
        <v>5170</v>
      </c>
      <c r="B3578" t="s">
        <v>5</v>
      </c>
      <c r="C3578" t="s">
        <v>1737</v>
      </c>
      <c r="D3578" t="s">
        <v>6882</v>
      </c>
      <c r="E3578" t="s">
        <v>1702</v>
      </c>
    </row>
    <row r="3579" spans="1:5">
      <c r="A3579" t="s">
        <v>5171</v>
      </c>
      <c r="B3579" t="s">
        <v>5</v>
      </c>
      <c r="C3579" t="s">
        <v>1737</v>
      </c>
      <c r="D3579" t="s">
        <v>6882</v>
      </c>
      <c r="E3579" t="s">
        <v>1705</v>
      </c>
    </row>
    <row r="3580" spans="1:5">
      <c r="A3580" t="s">
        <v>5172</v>
      </c>
      <c r="B3580" t="s">
        <v>5</v>
      </c>
      <c r="C3580" t="s">
        <v>1737</v>
      </c>
      <c r="D3580" t="s">
        <v>6882</v>
      </c>
      <c r="E3580" t="s">
        <v>1706</v>
      </c>
    </row>
    <row r="3581" spans="1:5">
      <c r="A3581" t="s">
        <v>5173</v>
      </c>
      <c r="B3581" t="s">
        <v>5</v>
      </c>
      <c r="C3581" t="s">
        <v>1737</v>
      </c>
      <c r="D3581" t="s">
        <v>6882</v>
      </c>
      <c r="E3581" t="s">
        <v>1707</v>
      </c>
    </row>
    <row r="3582" spans="1:5">
      <c r="A3582" t="s">
        <v>5174</v>
      </c>
      <c r="B3582" t="s">
        <v>5</v>
      </c>
      <c r="C3582" t="s">
        <v>1737</v>
      </c>
      <c r="D3582" t="s">
        <v>6882</v>
      </c>
      <c r="E3582" t="s">
        <v>1708</v>
      </c>
    </row>
    <row r="3583" spans="1:5">
      <c r="A3583" t="s">
        <v>5175</v>
      </c>
      <c r="B3583" t="s">
        <v>5</v>
      </c>
      <c r="C3583" t="s">
        <v>1737</v>
      </c>
      <c r="D3583" t="s">
        <v>6882</v>
      </c>
      <c r="E3583" t="s">
        <v>1709</v>
      </c>
    </row>
    <row r="3584" spans="1:5">
      <c r="A3584" t="s">
        <v>5176</v>
      </c>
      <c r="B3584" t="s">
        <v>5</v>
      </c>
      <c r="C3584" t="s">
        <v>1737</v>
      </c>
      <c r="D3584" t="s">
        <v>6882</v>
      </c>
      <c r="E3584" t="s">
        <v>1710</v>
      </c>
    </row>
    <row r="3585" spans="1:5">
      <c r="A3585" t="s">
        <v>5177</v>
      </c>
      <c r="B3585" t="s">
        <v>5</v>
      </c>
      <c r="C3585" t="s">
        <v>1737</v>
      </c>
      <c r="D3585" t="s">
        <v>6882</v>
      </c>
      <c r="E3585" t="s">
        <v>1711</v>
      </c>
    </row>
    <row r="3586" spans="1:5">
      <c r="A3586" t="s">
        <v>5178</v>
      </c>
      <c r="B3586" t="s">
        <v>5</v>
      </c>
      <c r="C3586" t="s">
        <v>1737</v>
      </c>
      <c r="D3586" t="s">
        <v>6882</v>
      </c>
      <c r="E3586" t="s">
        <v>1712</v>
      </c>
    </row>
    <row r="3587" spans="1:5">
      <c r="A3587" t="s">
        <v>5179</v>
      </c>
      <c r="B3587" t="s">
        <v>5</v>
      </c>
      <c r="C3587" t="s">
        <v>1737</v>
      </c>
      <c r="D3587" t="s">
        <v>6882</v>
      </c>
      <c r="E3587" t="s">
        <v>1713</v>
      </c>
    </row>
    <row r="3588" spans="1:5">
      <c r="A3588" t="s">
        <v>5180</v>
      </c>
      <c r="B3588" t="s">
        <v>5</v>
      </c>
      <c r="C3588" t="s">
        <v>1737</v>
      </c>
      <c r="D3588" t="s">
        <v>6882</v>
      </c>
      <c r="E3588" t="s">
        <v>1714</v>
      </c>
    </row>
    <row r="3589" spans="1:5">
      <c r="A3589" t="s">
        <v>5181</v>
      </c>
      <c r="B3589" t="s">
        <v>5</v>
      </c>
      <c r="C3589" t="s">
        <v>1737</v>
      </c>
      <c r="D3589" t="s">
        <v>6882</v>
      </c>
      <c r="E3589" t="s">
        <v>1715</v>
      </c>
    </row>
    <row r="3590" spans="1:5">
      <c r="A3590" t="s">
        <v>5182</v>
      </c>
      <c r="B3590" t="s">
        <v>5</v>
      </c>
      <c r="C3590" t="s">
        <v>1737</v>
      </c>
      <c r="D3590" t="s">
        <v>6883</v>
      </c>
      <c r="E3590" t="s">
        <v>1702</v>
      </c>
    </row>
    <row r="3591" spans="1:5">
      <c r="A3591" t="s">
        <v>5183</v>
      </c>
      <c r="B3591" t="s">
        <v>5</v>
      </c>
      <c r="C3591" t="s">
        <v>1737</v>
      </c>
      <c r="D3591" t="s">
        <v>6883</v>
      </c>
      <c r="E3591" t="s">
        <v>1705</v>
      </c>
    </row>
    <row r="3592" spans="1:5">
      <c r="A3592" t="s">
        <v>5184</v>
      </c>
      <c r="B3592" t="s">
        <v>5</v>
      </c>
      <c r="C3592" t="s">
        <v>1737</v>
      </c>
      <c r="D3592" t="s">
        <v>6883</v>
      </c>
      <c r="E3592" t="s">
        <v>1706</v>
      </c>
    </row>
    <row r="3593" spans="1:5">
      <c r="A3593" t="s">
        <v>5185</v>
      </c>
      <c r="B3593" t="s">
        <v>5</v>
      </c>
      <c r="C3593" t="s">
        <v>1737</v>
      </c>
      <c r="D3593" t="s">
        <v>6883</v>
      </c>
      <c r="E3593" t="s">
        <v>1707</v>
      </c>
    </row>
    <row r="3594" spans="1:5">
      <c r="A3594" t="s">
        <v>5186</v>
      </c>
      <c r="B3594" t="s">
        <v>5</v>
      </c>
      <c r="C3594" t="s">
        <v>1737</v>
      </c>
      <c r="D3594" t="s">
        <v>6883</v>
      </c>
      <c r="E3594" t="s">
        <v>1708</v>
      </c>
    </row>
    <row r="3595" spans="1:5">
      <c r="A3595" t="s">
        <v>5187</v>
      </c>
      <c r="B3595" t="s">
        <v>5</v>
      </c>
      <c r="C3595" t="s">
        <v>1737</v>
      </c>
      <c r="D3595" t="s">
        <v>6883</v>
      </c>
      <c r="E3595" t="s">
        <v>1709</v>
      </c>
    </row>
    <row r="3596" spans="1:5">
      <c r="A3596" t="s">
        <v>5188</v>
      </c>
      <c r="B3596" t="s">
        <v>5</v>
      </c>
      <c r="C3596" t="s">
        <v>1737</v>
      </c>
      <c r="D3596" t="s">
        <v>6883</v>
      </c>
      <c r="E3596" t="s">
        <v>1710</v>
      </c>
    </row>
    <row r="3597" spans="1:5">
      <c r="A3597" t="s">
        <v>5189</v>
      </c>
      <c r="B3597" t="s">
        <v>5</v>
      </c>
      <c r="C3597" t="s">
        <v>1737</v>
      </c>
      <c r="D3597" t="s">
        <v>6883</v>
      </c>
      <c r="E3597" t="s">
        <v>1711</v>
      </c>
    </row>
    <row r="3598" spans="1:5">
      <c r="A3598" t="s">
        <v>5190</v>
      </c>
      <c r="B3598" t="s">
        <v>5</v>
      </c>
      <c r="C3598" t="s">
        <v>1737</v>
      </c>
      <c r="D3598" t="s">
        <v>6883</v>
      </c>
      <c r="E3598" t="s">
        <v>1712</v>
      </c>
    </row>
    <row r="3599" spans="1:5">
      <c r="A3599" t="s">
        <v>5191</v>
      </c>
      <c r="B3599" t="s">
        <v>5</v>
      </c>
      <c r="C3599" t="s">
        <v>1737</v>
      </c>
      <c r="D3599" t="s">
        <v>6883</v>
      </c>
      <c r="E3599" t="s">
        <v>1713</v>
      </c>
    </row>
    <row r="3600" spans="1:5">
      <c r="A3600" t="s">
        <v>5192</v>
      </c>
      <c r="B3600" t="s">
        <v>5</v>
      </c>
      <c r="C3600" t="s">
        <v>1737</v>
      </c>
      <c r="D3600" t="s">
        <v>6883</v>
      </c>
      <c r="E3600" t="s">
        <v>1714</v>
      </c>
    </row>
    <row r="3601" spans="1:5">
      <c r="A3601" t="s">
        <v>5193</v>
      </c>
      <c r="B3601" t="s">
        <v>5</v>
      </c>
      <c r="C3601" t="s">
        <v>1737</v>
      </c>
      <c r="D3601" t="s">
        <v>6883</v>
      </c>
      <c r="E3601" t="s">
        <v>1715</v>
      </c>
    </row>
    <row r="3602" spans="1:5">
      <c r="A3602" t="s">
        <v>5194</v>
      </c>
      <c r="B3602" t="s">
        <v>5</v>
      </c>
      <c r="C3602" t="s">
        <v>1737</v>
      </c>
      <c r="D3602" t="s">
        <v>6884</v>
      </c>
      <c r="E3602" t="s">
        <v>1702</v>
      </c>
    </row>
    <row r="3603" spans="1:5">
      <c r="A3603" t="s">
        <v>5195</v>
      </c>
      <c r="B3603" t="s">
        <v>5</v>
      </c>
      <c r="C3603" t="s">
        <v>1737</v>
      </c>
      <c r="D3603" t="s">
        <v>6884</v>
      </c>
      <c r="E3603" t="s">
        <v>1705</v>
      </c>
    </row>
    <row r="3604" spans="1:5">
      <c r="A3604" t="s">
        <v>5196</v>
      </c>
      <c r="B3604" t="s">
        <v>5</v>
      </c>
      <c r="C3604" t="s">
        <v>1737</v>
      </c>
      <c r="D3604" t="s">
        <v>6884</v>
      </c>
      <c r="E3604" t="s">
        <v>1706</v>
      </c>
    </row>
    <row r="3605" spans="1:5">
      <c r="A3605" t="s">
        <v>5197</v>
      </c>
      <c r="B3605" t="s">
        <v>5</v>
      </c>
      <c r="C3605" t="s">
        <v>1737</v>
      </c>
      <c r="D3605" t="s">
        <v>6884</v>
      </c>
      <c r="E3605" t="s">
        <v>1707</v>
      </c>
    </row>
    <row r="3606" spans="1:5">
      <c r="A3606" t="s">
        <v>5198</v>
      </c>
      <c r="B3606" t="s">
        <v>5</v>
      </c>
      <c r="C3606" t="s">
        <v>1737</v>
      </c>
      <c r="D3606" t="s">
        <v>6884</v>
      </c>
      <c r="E3606" t="s">
        <v>1708</v>
      </c>
    </row>
    <row r="3607" spans="1:5">
      <c r="A3607" t="s">
        <v>5199</v>
      </c>
      <c r="B3607" t="s">
        <v>5</v>
      </c>
      <c r="C3607" t="s">
        <v>1737</v>
      </c>
      <c r="D3607" t="s">
        <v>6884</v>
      </c>
      <c r="E3607" t="s">
        <v>1709</v>
      </c>
    </row>
    <row r="3608" spans="1:5">
      <c r="A3608" t="s">
        <v>5200</v>
      </c>
      <c r="B3608" t="s">
        <v>5</v>
      </c>
      <c r="C3608" t="s">
        <v>1737</v>
      </c>
      <c r="D3608" t="s">
        <v>6884</v>
      </c>
      <c r="E3608" t="s">
        <v>1710</v>
      </c>
    </row>
    <row r="3609" spans="1:5">
      <c r="A3609" t="s">
        <v>5201</v>
      </c>
      <c r="B3609" t="s">
        <v>5</v>
      </c>
      <c r="C3609" t="s">
        <v>1737</v>
      </c>
      <c r="D3609" t="s">
        <v>6884</v>
      </c>
      <c r="E3609" t="s">
        <v>1711</v>
      </c>
    </row>
    <row r="3610" spans="1:5">
      <c r="A3610" t="s">
        <v>5202</v>
      </c>
      <c r="B3610" t="s">
        <v>5</v>
      </c>
      <c r="C3610" t="s">
        <v>1737</v>
      </c>
      <c r="D3610" t="s">
        <v>6884</v>
      </c>
      <c r="E3610" t="s">
        <v>1712</v>
      </c>
    </row>
    <row r="3611" spans="1:5">
      <c r="A3611" t="s">
        <v>5203</v>
      </c>
      <c r="B3611" t="s">
        <v>5</v>
      </c>
      <c r="C3611" t="s">
        <v>1737</v>
      </c>
      <c r="D3611" t="s">
        <v>6884</v>
      </c>
      <c r="E3611" t="s">
        <v>1713</v>
      </c>
    </row>
    <row r="3612" spans="1:5">
      <c r="A3612" t="s">
        <v>5204</v>
      </c>
      <c r="B3612" t="s">
        <v>5</v>
      </c>
      <c r="C3612" t="s">
        <v>1737</v>
      </c>
      <c r="D3612" t="s">
        <v>6884</v>
      </c>
      <c r="E3612" t="s">
        <v>1714</v>
      </c>
    </row>
    <row r="3613" spans="1:5">
      <c r="A3613" t="s">
        <v>5205</v>
      </c>
      <c r="B3613" t="s">
        <v>5</v>
      </c>
      <c r="C3613" t="s">
        <v>1737</v>
      </c>
      <c r="D3613" t="s">
        <v>6884</v>
      </c>
      <c r="E3613" t="s">
        <v>1715</v>
      </c>
    </row>
    <row r="3614" spans="1:5">
      <c r="A3614" t="s">
        <v>5206</v>
      </c>
      <c r="B3614" t="s">
        <v>5</v>
      </c>
      <c r="C3614" t="s">
        <v>1737</v>
      </c>
      <c r="D3614" t="s">
        <v>6885</v>
      </c>
      <c r="E3614" t="s">
        <v>1702</v>
      </c>
    </row>
    <row r="3615" spans="1:5">
      <c r="A3615" t="s">
        <v>5207</v>
      </c>
      <c r="B3615" t="s">
        <v>5</v>
      </c>
      <c r="C3615" t="s">
        <v>1737</v>
      </c>
      <c r="D3615" t="s">
        <v>6885</v>
      </c>
      <c r="E3615" t="s">
        <v>1705</v>
      </c>
    </row>
    <row r="3616" spans="1:5">
      <c r="A3616" t="s">
        <v>5208</v>
      </c>
      <c r="B3616" t="s">
        <v>5</v>
      </c>
      <c r="C3616" t="s">
        <v>1737</v>
      </c>
      <c r="D3616" t="s">
        <v>6885</v>
      </c>
      <c r="E3616" t="s">
        <v>1706</v>
      </c>
    </row>
    <row r="3617" spans="1:5">
      <c r="A3617" t="s">
        <v>5209</v>
      </c>
      <c r="B3617" t="s">
        <v>5</v>
      </c>
      <c r="C3617" t="s">
        <v>1737</v>
      </c>
      <c r="D3617" t="s">
        <v>6885</v>
      </c>
      <c r="E3617" t="s">
        <v>1707</v>
      </c>
    </row>
    <row r="3618" spans="1:5">
      <c r="A3618" t="s">
        <v>5210</v>
      </c>
      <c r="B3618" t="s">
        <v>5</v>
      </c>
      <c r="C3618" t="s">
        <v>1737</v>
      </c>
      <c r="D3618" t="s">
        <v>6885</v>
      </c>
      <c r="E3618" t="s">
        <v>1708</v>
      </c>
    </row>
    <row r="3619" spans="1:5">
      <c r="A3619" t="s">
        <v>5211</v>
      </c>
      <c r="B3619" t="s">
        <v>5</v>
      </c>
      <c r="C3619" t="s">
        <v>1737</v>
      </c>
      <c r="D3619" t="s">
        <v>6885</v>
      </c>
      <c r="E3619" t="s">
        <v>1709</v>
      </c>
    </row>
    <row r="3620" spans="1:5">
      <c r="A3620" t="s">
        <v>5212</v>
      </c>
      <c r="B3620" t="s">
        <v>5</v>
      </c>
      <c r="C3620" t="s">
        <v>1737</v>
      </c>
      <c r="D3620" t="s">
        <v>6885</v>
      </c>
      <c r="E3620" t="s">
        <v>1710</v>
      </c>
    </row>
    <row r="3621" spans="1:5">
      <c r="A3621" t="s">
        <v>5213</v>
      </c>
      <c r="B3621" t="s">
        <v>5</v>
      </c>
      <c r="C3621" t="s">
        <v>1737</v>
      </c>
      <c r="D3621" t="s">
        <v>6885</v>
      </c>
      <c r="E3621" t="s">
        <v>1711</v>
      </c>
    </row>
    <row r="3622" spans="1:5">
      <c r="A3622" t="s">
        <v>5214</v>
      </c>
      <c r="B3622" t="s">
        <v>5</v>
      </c>
      <c r="C3622" t="s">
        <v>1737</v>
      </c>
      <c r="D3622" t="s">
        <v>6885</v>
      </c>
      <c r="E3622" t="s">
        <v>1712</v>
      </c>
    </row>
    <row r="3623" spans="1:5">
      <c r="A3623" t="s">
        <v>5215</v>
      </c>
      <c r="B3623" t="s">
        <v>5</v>
      </c>
      <c r="C3623" t="s">
        <v>1737</v>
      </c>
      <c r="D3623" t="s">
        <v>6885</v>
      </c>
      <c r="E3623" t="s">
        <v>1713</v>
      </c>
    </row>
    <row r="3624" spans="1:5">
      <c r="A3624" t="s">
        <v>5216</v>
      </c>
      <c r="B3624" t="s">
        <v>5</v>
      </c>
      <c r="C3624" t="s">
        <v>1737</v>
      </c>
      <c r="D3624" t="s">
        <v>6885</v>
      </c>
      <c r="E3624" t="s">
        <v>1714</v>
      </c>
    </row>
    <row r="3625" spans="1:5">
      <c r="A3625" t="s">
        <v>5217</v>
      </c>
      <c r="B3625" t="s">
        <v>5</v>
      </c>
      <c r="C3625" t="s">
        <v>1737</v>
      </c>
      <c r="D3625" t="s">
        <v>6885</v>
      </c>
      <c r="E3625" t="s">
        <v>1715</v>
      </c>
    </row>
    <row r="3626" spans="1:5">
      <c r="A3626" t="s">
        <v>5218</v>
      </c>
      <c r="B3626" t="s">
        <v>5</v>
      </c>
      <c r="C3626" t="s">
        <v>1737</v>
      </c>
      <c r="D3626" t="s">
        <v>6886</v>
      </c>
      <c r="E3626" t="s">
        <v>1702</v>
      </c>
    </row>
    <row r="3627" spans="1:5">
      <c r="A3627" t="s">
        <v>5219</v>
      </c>
      <c r="B3627" t="s">
        <v>5</v>
      </c>
      <c r="C3627" t="s">
        <v>1737</v>
      </c>
      <c r="D3627" t="s">
        <v>6886</v>
      </c>
      <c r="E3627" t="s">
        <v>1705</v>
      </c>
    </row>
    <row r="3628" spans="1:5">
      <c r="A3628" t="s">
        <v>5220</v>
      </c>
      <c r="B3628" t="s">
        <v>5</v>
      </c>
      <c r="C3628" t="s">
        <v>1737</v>
      </c>
      <c r="D3628" t="s">
        <v>6886</v>
      </c>
      <c r="E3628" t="s">
        <v>1706</v>
      </c>
    </row>
    <row r="3629" spans="1:5">
      <c r="A3629" t="s">
        <v>5221</v>
      </c>
      <c r="B3629" t="s">
        <v>5</v>
      </c>
      <c r="C3629" t="s">
        <v>1737</v>
      </c>
      <c r="D3629" t="s">
        <v>6886</v>
      </c>
      <c r="E3629" t="s">
        <v>1707</v>
      </c>
    </row>
    <row r="3630" spans="1:5">
      <c r="A3630" t="s">
        <v>5222</v>
      </c>
      <c r="B3630" t="s">
        <v>5</v>
      </c>
      <c r="C3630" t="s">
        <v>1737</v>
      </c>
      <c r="D3630" t="s">
        <v>6886</v>
      </c>
      <c r="E3630" t="s">
        <v>1708</v>
      </c>
    </row>
    <row r="3631" spans="1:5">
      <c r="A3631" t="s">
        <v>5223</v>
      </c>
      <c r="B3631" t="s">
        <v>5</v>
      </c>
      <c r="C3631" t="s">
        <v>1737</v>
      </c>
      <c r="D3631" t="s">
        <v>6886</v>
      </c>
      <c r="E3631" t="s">
        <v>1709</v>
      </c>
    </row>
    <row r="3632" spans="1:5">
      <c r="A3632" t="s">
        <v>5224</v>
      </c>
      <c r="B3632" t="s">
        <v>5</v>
      </c>
      <c r="C3632" t="s">
        <v>1737</v>
      </c>
      <c r="D3632" t="s">
        <v>6886</v>
      </c>
      <c r="E3632" t="s">
        <v>1710</v>
      </c>
    </row>
    <row r="3633" spans="1:5">
      <c r="A3633" t="s">
        <v>5225</v>
      </c>
      <c r="B3633" t="s">
        <v>5</v>
      </c>
      <c r="C3633" t="s">
        <v>1737</v>
      </c>
      <c r="D3633" t="s">
        <v>6886</v>
      </c>
      <c r="E3633" t="s">
        <v>1711</v>
      </c>
    </row>
    <row r="3634" spans="1:5">
      <c r="A3634" t="s">
        <v>5226</v>
      </c>
      <c r="B3634" t="s">
        <v>5</v>
      </c>
      <c r="C3634" t="s">
        <v>1737</v>
      </c>
      <c r="D3634" t="s">
        <v>6886</v>
      </c>
      <c r="E3634" t="s">
        <v>1712</v>
      </c>
    </row>
    <row r="3635" spans="1:5">
      <c r="A3635" t="s">
        <v>5227</v>
      </c>
      <c r="B3635" t="s">
        <v>5</v>
      </c>
      <c r="C3635" t="s">
        <v>1737</v>
      </c>
      <c r="D3635" t="s">
        <v>6886</v>
      </c>
      <c r="E3635" t="s">
        <v>1713</v>
      </c>
    </row>
    <row r="3636" spans="1:5">
      <c r="A3636" t="s">
        <v>5228</v>
      </c>
      <c r="B3636" t="s">
        <v>5</v>
      </c>
      <c r="C3636" t="s">
        <v>1737</v>
      </c>
      <c r="D3636" t="s">
        <v>6886</v>
      </c>
      <c r="E3636" t="s">
        <v>1714</v>
      </c>
    </row>
    <row r="3637" spans="1:5">
      <c r="A3637" t="s">
        <v>5229</v>
      </c>
      <c r="B3637" t="s">
        <v>5</v>
      </c>
      <c r="C3637" t="s">
        <v>1737</v>
      </c>
      <c r="D3637" t="s">
        <v>6886</v>
      </c>
      <c r="E3637" t="s">
        <v>1715</v>
      </c>
    </row>
    <row r="3638" spans="1:5">
      <c r="A3638" t="s">
        <v>5230</v>
      </c>
      <c r="B3638" t="s">
        <v>5</v>
      </c>
      <c r="C3638" t="s">
        <v>1737</v>
      </c>
      <c r="D3638" t="s">
        <v>6887</v>
      </c>
      <c r="E3638" t="s">
        <v>1702</v>
      </c>
    </row>
    <row r="3639" spans="1:5">
      <c r="A3639" t="s">
        <v>5231</v>
      </c>
      <c r="B3639" t="s">
        <v>5</v>
      </c>
      <c r="C3639" t="s">
        <v>1737</v>
      </c>
      <c r="D3639" t="s">
        <v>6887</v>
      </c>
      <c r="E3639" t="s">
        <v>1705</v>
      </c>
    </row>
    <row r="3640" spans="1:5">
      <c r="A3640" t="s">
        <v>5232</v>
      </c>
      <c r="B3640" t="s">
        <v>5</v>
      </c>
      <c r="C3640" t="s">
        <v>1737</v>
      </c>
      <c r="D3640" t="s">
        <v>6887</v>
      </c>
      <c r="E3640" t="s">
        <v>1706</v>
      </c>
    </row>
    <row r="3641" spans="1:5">
      <c r="A3641" t="s">
        <v>5233</v>
      </c>
      <c r="B3641" t="s">
        <v>5</v>
      </c>
      <c r="C3641" t="s">
        <v>1737</v>
      </c>
      <c r="D3641" t="s">
        <v>6887</v>
      </c>
      <c r="E3641" t="s">
        <v>1707</v>
      </c>
    </row>
    <row r="3642" spans="1:5">
      <c r="A3642" t="s">
        <v>5234</v>
      </c>
      <c r="B3642" t="s">
        <v>5</v>
      </c>
      <c r="C3642" t="s">
        <v>1737</v>
      </c>
      <c r="D3642" t="s">
        <v>6887</v>
      </c>
      <c r="E3642" t="s">
        <v>1708</v>
      </c>
    </row>
    <row r="3643" spans="1:5">
      <c r="A3643" t="s">
        <v>5235</v>
      </c>
      <c r="B3643" t="s">
        <v>5</v>
      </c>
      <c r="C3643" t="s">
        <v>1737</v>
      </c>
      <c r="D3643" t="s">
        <v>6887</v>
      </c>
      <c r="E3643" t="s">
        <v>1709</v>
      </c>
    </row>
    <row r="3644" spans="1:5">
      <c r="A3644" t="s">
        <v>5236</v>
      </c>
      <c r="B3644" t="s">
        <v>5</v>
      </c>
      <c r="C3644" t="s">
        <v>1737</v>
      </c>
      <c r="D3644" t="s">
        <v>6887</v>
      </c>
      <c r="E3644" t="s">
        <v>1710</v>
      </c>
    </row>
    <row r="3645" spans="1:5">
      <c r="A3645" t="s">
        <v>5237</v>
      </c>
      <c r="B3645" t="s">
        <v>5</v>
      </c>
      <c r="C3645" t="s">
        <v>1737</v>
      </c>
      <c r="D3645" t="s">
        <v>6887</v>
      </c>
      <c r="E3645" t="s">
        <v>1711</v>
      </c>
    </row>
    <row r="3646" spans="1:5">
      <c r="A3646" t="s">
        <v>5238</v>
      </c>
      <c r="B3646" t="s">
        <v>5</v>
      </c>
      <c r="C3646" t="s">
        <v>1737</v>
      </c>
      <c r="D3646" t="s">
        <v>6887</v>
      </c>
      <c r="E3646" t="s">
        <v>1712</v>
      </c>
    </row>
    <row r="3647" spans="1:5">
      <c r="A3647" t="s">
        <v>5239</v>
      </c>
      <c r="B3647" t="s">
        <v>5</v>
      </c>
      <c r="C3647" t="s">
        <v>1737</v>
      </c>
      <c r="D3647" t="s">
        <v>6887</v>
      </c>
      <c r="E3647" t="s">
        <v>1713</v>
      </c>
    </row>
    <row r="3648" spans="1:5">
      <c r="A3648" t="s">
        <v>5240</v>
      </c>
      <c r="B3648" t="s">
        <v>5</v>
      </c>
      <c r="C3648" t="s">
        <v>1737</v>
      </c>
      <c r="D3648" t="s">
        <v>6887</v>
      </c>
      <c r="E3648" t="s">
        <v>1714</v>
      </c>
    </row>
    <row r="3649" spans="1:5">
      <c r="A3649" t="s">
        <v>5241</v>
      </c>
      <c r="B3649" t="s">
        <v>5</v>
      </c>
      <c r="C3649" t="s">
        <v>1737</v>
      </c>
      <c r="D3649" t="s">
        <v>6887</v>
      </c>
      <c r="E3649" t="s">
        <v>1715</v>
      </c>
    </row>
    <row r="3650" spans="1:5">
      <c r="A3650" t="s">
        <v>5242</v>
      </c>
      <c r="B3650" t="s">
        <v>5</v>
      </c>
      <c r="C3650" t="s">
        <v>1737</v>
      </c>
      <c r="D3650" t="s">
        <v>6888</v>
      </c>
      <c r="E3650" t="s">
        <v>1702</v>
      </c>
    </row>
    <row r="3651" spans="1:5">
      <c r="A3651" t="s">
        <v>5243</v>
      </c>
      <c r="B3651" t="s">
        <v>5</v>
      </c>
      <c r="C3651" t="s">
        <v>1737</v>
      </c>
      <c r="D3651" t="s">
        <v>6888</v>
      </c>
      <c r="E3651" t="s">
        <v>1705</v>
      </c>
    </row>
    <row r="3652" spans="1:5">
      <c r="A3652" t="s">
        <v>5244</v>
      </c>
      <c r="B3652" t="s">
        <v>5</v>
      </c>
      <c r="C3652" t="s">
        <v>1737</v>
      </c>
      <c r="D3652" t="s">
        <v>6888</v>
      </c>
      <c r="E3652" t="s">
        <v>1706</v>
      </c>
    </row>
    <row r="3653" spans="1:5">
      <c r="A3653" t="s">
        <v>5245</v>
      </c>
      <c r="B3653" t="s">
        <v>5</v>
      </c>
      <c r="C3653" t="s">
        <v>1737</v>
      </c>
      <c r="D3653" t="s">
        <v>6888</v>
      </c>
      <c r="E3653" t="s">
        <v>1707</v>
      </c>
    </row>
    <row r="3654" spans="1:5">
      <c r="A3654" t="s">
        <v>5246</v>
      </c>
      <c r="B3654" t="s">
        <v>5</v>
      </c>
      <c r="C3654" t="s">
        <v>1737</v>
      </c>
      <c r="D3654" t="s">
        <v>6888</v>
      </c>
      <c r="E3654" t="s">
        <v>1708</v>
      </c>
    </row>
    <row r="3655" spans="1:5">
      <c r="A3655" t="s">
        <v>5247</v>
      </c>
      <c r="B3655" t="s">
        <v>5</v>
      </c>
      <c r="C3655" t="s">
        <v>1737</v>
      </c>
      <c r="D3655" t="s">
        <v>6888</v>
      </c>
      <c r="E3655" t="s">
        <v>1709</v>
      </c>
    </row>
    <row r="3656" spans="1:5">
      <c r="A3656" t="s">
        <v>5248</v>
      </c>
      <c r="B3656" t="s">
        <v>5</v>
      </c>
      <c r="C3656" t="s">
        <v>1737</v>
      </c>
      <c r="D3656" t="s">
        <v>6888</v>
      </c>
      <c r="E3656" t="s">
        <v>1710</v>
      </c>
    </row>
    <row r="3657" spans="1:5">
      <c r="A3657" t="s">
        <v>5249</v>
      </c>
      <c r="B3657" t="s">
        <v>5</v>
      </c>
      <c r="C3657" t="s">
        <v>1737</v>
      </c>
      <c r="D3657" t="s">
        <v>6888</v>
      </c>
      <c r="E3657" t="s">
        <v>1711</v>
      </c>
    </row>
    <row r="3658" spans="1:5">
      <c r="A3658" t="s">
        <v>5250</v>
      </c>
      <c r="B3658" t="s">
        <v>5</v>
      </c>
      <c r="C3658" t="s">
        <v>1737</v>
      </c>
      <c r="D3658" t="s">
        <v>6888</v>
      </c>
      <c r="E3658" t="s">
        <v>1712</v>
      </c>
    </row>
    <row r="3659" spans="1:5">
      <c r="A3659" t="s">
        <v>5251</v>
      </c>
      <c r="B3659" t="s">
        <v>5</v>
      </c>
      <c r="C3659" t="s">
        <v>1737</v>
      </c>
      <c r="D3659" t="s">
        <v>6888</v>
      </c>
      <c r="E3659" t="s">
        <v>1713</v>
      </c>
    </row>
    <row r="3660" spans="1:5">
      <c r="A3660" t="s">
        <v>5252</v>
      </c>
      <c r="B3660" t="s">
        <v>5</v>
      </c>
      <c r="C3660" t="s">
        <v>1737</v>
      </c>
      <c r="D3660" t="s">
        <v>6888</v>
      </c>
      <c r="E3660" t="s">
        <v>1714</v>
      </c>
    </row>
    <row r="3661" spans="1:5">
      <c r="A3661" t="s">
        <v>5253</v>
      </c>
      <c r="B3661" t="s">
        <v>5</v>
      </c>
      <c r="C3661" t="s">
        <v>1737</v>
      </c>
      <c r="D3661" t="s">
        <v>6888</v>
      </c>
      <c r="E3661" t="s">
        <v>1715</v>
      </c>
    </row>
    <row r="3662" spans="1:5">
      <c r="A3662" t="s">
        <v>5254</v>
      </c>
      <c r="B3662" t="s">
        <v>5</v>
      </c>
      <c r="C3662" t="s">
        <v>1737</v>
      </c>
      <c r="D3662" t="s">
        <v>6889</v>
      </c>
      <c r="E3662" t="s">
        <v>1702</v>
      </c>
    </row>
    <row r="3663" spans="1:5">
      <c r="A3663" t="s">
        <v>5255</v>
      </c>
      <c r="B3663" t="s">
        <v>5</v>
      </c>
      <c r="C3663" t="s">
        <v>1737</v>
      </c>
      <c r="D3663" t="s">
        <v>6889</v>
      </c>
      <c r="E3663" t="s">
        <v>1705</v>
      </c>
    </row>
    <row r="3664" spans="1:5">
      <c r="A3664" t="s">
        <v>5256</v>
      </c>
      <c r="B3664" t="s">
        <v>5</v>
      </c>
      <c r="C3664" t="s">
        <v>1737</v>
      </c>
      <c r="D3664" t="s">
        <v>6889</v>
      </c>
      <c r="E3664" t="s">
        <v>1706</v>
      </c>
    </row>
    <row r="3665" spans="1:5">
      <c r="A3665" t="s">
        <v>5257</v>
      </c>
      <c r="B3665" t="s">
        <v>5</v>
      </c>
      <c r="C3665" t="s">
        <v>1737</v>
      </c>
      <c r="D3665" t="s">
        <v>6889</v>
      </c>
      <c r="E3665" t="s">
        <v>1707</v>
      </c>
    </row>
    <row r="3666" spans="1:5">
      <c r="A3666" t="s">
        <v>5258</v>
      </c>
      <c r="B3666" t="s">
        <v>5</v>
      </c>
      <c r="C3666" t="s">
        <v>1737</v>
      </c>
      <c r="D3666" t="s">
        <v>6889</v>
      </c>
      <c r="E3666" t="s">
        <v>1708</v>
      </c>
    </row>
    <row r="3667" spans="1:5">
      <c r="A3667" t="s">
        <v>5259</v>
      </c>
      <c r="B3667" t="s">
        <v>5</v>
      </c>
      <c r="C3667" t="s">
        <v>1737</v>
      </c>
      <c r="D3667" t="s">
        <v>6889</v>
      </c>
      <c r="E3667" t="s">
        <v>1709</v>
      </c>
    </row>
    <row r="3668" spans="1:5">
      <c r="A3668" t="s">
        <v>5260</v>
      </c>
      <c r="B3668" t="s">
        <v>5</v>
      </c>
      <c r="C3668" t="s">
        <v>1737</v>
      </c>
      <c r="D3668" t="s">
        <v>6889</v>
      </c>
      <c r="E3668" t="s">
        <v>1710</v>
      </c>
    </row>
    <row r="3669" spans="1:5">
      <c r="A3669" t="s">
        <v>5261</v>
      </c>
      <c r="B3669" t="s">
        <v>5</v>
      </c>
      <c r="C3669" t="s">
        <v>1737</v>
      </c>
      <c r="D3669" t="s">
        <v>6889</v>
      </c>
      <c r="E3669" t="s">
        <v>1711</v>
      </c>
    </row>
    <row r="3670" spans="1:5">
      <c r="A3670" t="s">
        <v>5262</v>
      </c>
      <c r="B3670" t="s">
        <v>5</v>
      </c>
      <c r="C3670" t="s">
        <v>1737</v>
      </c>
      <c r="D3670" t="s">
        <v>6889</v>
      </c>
      <c r="E3670" t="s">
        <v>1712</v>
      </c>
    </row>
    <row r="3671" spans="1:5">
      <c r="A3671" t="s">
        <v>5263</v>
      </c>
      <c r="B3671" t="s">
        <v>5</v>
      </c>
      <c r="C3671" t="s">
        <v>1737</v>
      </c>
      <c r="D3671" t="s">
        <v>6889</v>
      </c>
      <c r="E3671" t="s">
        <v>1713</v>
      </c>
    </row>
    <row r="3672" spans="1:5">
      <c r="A3672" t="s">
        <v>5264</v>
      </c>
      <c r="B3672" t="s">
        <v>5</v>
      </c>
      <c r="C3672" t="s">
        <v>1737</v>
      </c>
      <c r="D3672" t="s">
        <v>6889</v>
      </c>
      <c r="E3672" t="s">
        <v>1714</v>
      </c>
    </row>
    <row r="3673" spans="1:5">
      <c r="A3673" t="s">
        <v>5265</v>
      </c>
      <c r="B3673" t="s">
        <v>5</v>
      </c>
      <c r="C3673" t="s">
        <v>1737</v>
      </c>
      <c r="D3673" t="s">
        <v>6889</v>
      </c>
      <c r="E3673" t="s">
        <v>1715</v>
      </c>
    </row>
    <row r="3674" spans="1:5">
      <c r="A3674" t="s">
        <v>5266</v>
      </c>
      <c r="B3674" t="s">
        <v>5</v>
      </c>
      <c r="C3674" t="s">
        <v>1737</v>
      </c>
      <c r="D3674" t="s">
        <v>6890</v>
      </c>
      <c r="E3674" t="s">
        <v>1702</v>
      </c>
    </row>
    <row r="3675" spans="1:5">
      <c r="A3675" t="s">
        <v>5267</v>
      </c>
      <c r="B3675" t="s">
        <v>5</v>
      </c>
      <c r="C3675" t="s">
        <v>1737</v>
      </c>
      <c r="D3675" t="s">
        <v>6890</v>
      </c>
      <c r="E3675" t="s">
        <v>1705</v>
      </c>
    </row>
    <row r="3676" spans="1:5">
      <c r="A3676" t="s">
        <v>5268</v>
      </c>
      <c r="B3676" t="s">
        <v>5</v>
      </c>
      <c r="C3676" t="s">
        <v>1737</v>
      </c>
      <c r="D3676" t="s">
        <v>6890</v>
      </c>
      <c r="E3676" t="s">
        <v>1706</v>
      </c>
    </row>
    <row r="3677" spans="1:5">
      <c r="A3677" t="s">
        <v>5269</v>
      </c>
      <c r="B3677" t="s">
        <v>5</v>
      </c>
      <c r="C3677" t="s">
        <v>1737</v>
      </c>
      <c r="D3677" t="s">
        <v>6890</v>
      </c>
      <c r="E3677" t="s">
        <v>1707</v>
      </c>
    </row>
    <row r="3678" spans="1:5">
      <c r="A3678" t="s">
        <v>5270</v>
      </c>
      <c r="B3678" t="s">
        <v>5</v>
      </c>
      <c r="C3678" t="s">
        <v>1737</v>
      </c>
      <c r="D3678" t="s">
        <v>6890</v>
      </c>
      <c r="E3678" t="s">
        <v>1708</v>
      </c>
    </row>
    <row r="3679" spans="1:5">
      <c r="A3679" t="s">
        <v>5271</v>
      </c>
      <c r="B3679" t="s">
        <v>5</v>
      </c>
      <c r="C3679" t="s">
        <v>1737</v>
      </c>
      <c r="D3679" t="s">
        <v>6890</v>
      </c>
      <c r="E3679" t="s">
        <v>1709</v>
      </c>
    </row>
    <row r="3680" spans="1:5">
      <c r="A3680" t="s">
        <v>5272</v>
      </c>
      <c r="B3680" t="s">
        <v>5</v>
      </c>
      <c r="C3680" t="s">
        <v>1737</v>
      </c>
      <c r="D3680" t="s">
        <v>6890</v>
      </c>
      <c r="E3680" t="s">
        <v>1710</v>
      </c>
    </row>
    <row r="3681" spans="1:5">
      <c r="A3681" t="s">
        <v>5273</v>
      </c>
      <c r="B3681" t="s">
        <v>5</v>
      </c>
      <c r="C3681" t="s">
        <v>1737</v>
      </c>
      <c r="D3681" t="s">
        <v>6890</v>
      </c>
      <c r="E3681" t="s">
        <v>1711</v>
      </c>
    </row>
    <row r="3682" spans="1:5">
      <c r="A3682" t="s">
        <v>5274</v>
      </c>
      <c r="B3682" t="s">
        <v>5</v>
      </c>
      <c r="C3682" t="s">
        <v>1737</v>
      </c>
      <c r="D3682" t="s">
        <v>6890</v>
      </c>
      <c r="E3682" t="s">
        <v>1712</v>
      </c>
    </row>
    <row r="3683" spans="1:5">
      <c r="A3683" t="s">
        <v>5275</v>
      </c>
      <c r="B3683" t="s">
        <v>5</v>
      </c>
      <c r="C3683" t="s">
        <v>1737</v>
      </c>
      <c r="D3683" t="s">
        <v>6890</v>
      </c>
      <c r="E3683" t="s">
        <v>1713</v>
      </c>
    </row>
    <row r="3684" spans="1:5">
      <c r="A3684" t="s">
        <v>5276</v>
      </c>
      <c r="B3684" t="s">
        <v>5</v>
      </c>
      <c r="C3684" t="s">
        <v>1737</v>
      </c>
      <c r="D3684" t="s">
        <v>6890</v>
      </c>
      <c r="E3684" t="s">
        <v>1714</v>
      </c>
    </row>
    <row r="3685" spans="1:5">
      <c r="A3685" t="s">
        <v>5277</v>
      </c>
      <c r="B3685" t="s">
        <v>5</v>
      </c>
      <c r="C3685" t="s">
        <v>1737</v>
      </c>
      <c r="D3685" t="s">
        <v>6890</v>
      </c>
      <c r="E3685" t="s">
        <v>1715</v>
      </c>
    </row>
    <row r="3686" spans="1:5">
      <c r="A3686" t="s">
        <v>5278</v>
      </c>
      <c r="B3686" t="s">
        <v>5</v>
      </c>
      <c r="C3686" t="s">
        <v>1737</v>
      </c>
      <c r="D3686" t="s">
        <v>6891</v>
      </c>
      <c r="E3686" t="s">
        <v>1702</v>
      </c>
    </row>
    <row r="3687" spans="1:5">
      <c r="A3687" t="s">
        <v>5279</v>
      </c>
      <c r="B3687" t="s">
        <v>5</v>
      </c>
      <c r="C3687" t="s">
        <v>1737</v>
      </c>
      <c r="D3687" t="s">
        <v>6891</v>
      </c>
      <c r="E3687" t="s">
        <v>1705</v>
      </c>
    </row>
    <row r="3688" spans="1:5">
      <c r="A3688" t="s">
        <v>5280</v>
      </c>
      <c r="B3688" t="s">
        <v>5</v>
      </c>
      <c r="C3688" t="s">
        <v>1737</v>
      </c>
      <c r="D3688" t="s">
        <v>6891</v>
      </c>
      <c r="E3688" t="s">
        <v>1706</v>
      </c>
    </row>
    <row r="3689" spans="1:5">
      <c r="A3689" t="s">
        <v>5281</v>
      </c>
      <c r="B3689" t="s">
        <v>5</v>
      </c>
      <c r="C3689" t="s">
        <v>1737</v>
      </c>
      <c r="D3689" t="s">
        <v>6891</v>
      </c>
      <c r="E3689" t="s">
        <v>1707</v>
      </c>
    </row>
    <row r="3690" spans="1:5">
      <c r="A3690" t="s">
        <v>5282</v>
      </c>
      <c r="B3690" t="s">
        <v>5</v>
      </c>
      <c r="C3690" t="s">
        <v>1737</v>
      </c>
      <c r="D3690" t="s">
        <v>6891</v>
      </c>
      <c r="E3690" t="s">
        <v>1708</v>
      </c>
    </row>
    <row r="3691" spans="1:5">
      <c r="A3691" t="s">
        <v>5283</v>
      </c>
      <c r="B3691" t="s">
        <v>5</v>
      </c>
      <c r="C3691" t="s">
        <v>1737</v>
      </c>
      <c r="D3691" t="s">
        <v>6891</v>
      </c>
      <c r="E3691" t="s">
        <v>1709</v>
      </c>
    </row>
    <row r="3692" spans="1:5">
      <c r="A3692" t="s">
        <v>5284</v>
      </c>
      <c r="B3692" t="s">
        <v>5</v>
      </c>
      <c r="C3692" t="s">
        <v>1737</v>
      </c>
      <c r="D3692" t="s">
        <v>6891</v>
      </c>
      <c r="E3692" t="s">
        <v>1710</v>
      </c>
    </row>
    <row r="3693" spans="1:5">
      <c r="A3693" t="s">
        <v>5285</v>
      </c>
      <c r="B3693" t="s">
        <v>5</v>
      </c>
      <c r="C3693" t="s">
        <v>1737</v>
      </c>
      <c r="D3693" t="s">
        <v>6891</v>
      </c>
      <c r="E3693" t="s">
        <v>1711</v>
      </c>
    </row>
    <row r="3694" spans="1:5">
      <c r="A3694" t="s">
        <v>5286</v>
      </c>
      <c r="B3694" t="s">
        <v>5</v>
      </c>
      <c r="C3694" t="s">
        <v>1737</v>
      </c>
      <c r="D3694" t="s">
        <v>6891</v>
      </c>
      <c r="E3694" t="s">
        <v>1712</v>
      </c>
    </row>
    <row r="3695" spans="1:5">
      <c r="A3695" t="s">
        <v>5287</v>
      </c>
      <c r="B3695" t="s">
        <v>5</v>
      </c>
      <c r="C3695" t="s">
        <v>1737</v>
      </c>
      <c r="D3695" t="s">
        <v>6891</v>
      </c>
      <c r="E3695" t="s">
        <v>1713</v>
      </c>
    </row>
    <row r="3696" spans="1:5">
      <c r="A3696" t="s">
        <v>5288</v>
      </c>
      <c r="B3696" t="s">
        <v>5</v>
      </c>
      <c r="C3696" t="s">
        <v>1737</v>
      </c>
      <c r="D3696" t="s">
        <v>6891</v>
      </c>
      <c r="E3696" t="s">
        <v>1714</v>
      </c>
    </row>
    <row r="3697" spans="1:5">
      <c r="A3697" t="s">
        <v>5289</v>
      </c>
      <c r="B3697" t="s">
        <v>5</v>
      </c>
      <c r="C3697" t="s">
        <v>1737</v>
      </c>
      <c r="D3697" t="s">
        <v>6891</v>
      </c>
      <c r="E3697" t="s">
        <v>1715</v>
      </c>
    </row>
    <row r="3698" spans="1:5">
      <c r="A3698" t="s">
        <v>5290</v>
      </c>
      <c r="B3698" t="s">
        <v>5</v>
      </c>
      <c r="C3698" t="s">
        <v>1737</v>
      </c>
      <c r="D3698" t="s">
        <v>6892</v>
      </c>
      <c r="E3698" t="s">
        <v>1702</v>
      </c>
    </row>
    <row r="3699" spans="1:5">
      <c r="A3699" t="s">
        <v>5291</v>
      </c>
      <c r="B3699" t="s">
        <v>5</v>
      </c>
      <c r="C3699" t="s">
        <v>1737</v>
      </c>
      <c r="D3699" t="s">
        <v>6892</v>
      </c>
      <c r="E3699" t="s">
        <v>1705</v>
      </c>
    </row>
    <row r="3700" spans="1:5">
      <c r="A3700" t="s">
        <v>5292</v>
      </c>
      <c r="B3700" t="s">
        <v>5</v>
      </c>
      <c r="C3700" t="s">
        <v>1737</v>
      </c>
      <c r="D3700" t="s">
        <v>6892</v>
      </c>
      <c r="E3700" t="s">
        <v>1706</v>
      </c>
    </row>
    <row r="3701" spans="1:5">
      <c r="A3701" t="s">
        <v>5293</v>
      </c>
      <c r="B3701" t="s">
        <v>5</v>
      </c>
      <c r="C3701" t="s">
        <v>1737</v>
      </c>
      <c r="D3701" t="s">
        <v>6892</v>
      </c>
      <c r="E3701" t="s">
        <v>1707</v>
      </c>
    </row>
    <row r="3702" spans="1:5">
      <c r="A3702" t="s">
        <v>5294</v>
      </c>
      <c r="B3702" t="s">
        <v>5</v>
      </c>
      <c r="C3702" t="s">
        <v>1737</v>
      </c>
      <c r="D3702" t="s">
        <v>6892</v>
      </c>
      <c r="E3702" t="s">
        <v>1708</v>
      </c>
    </row>
    <row r="3703" spans="1:5">
      <c r="A3703" t="s">
        <v>5295</v>
      </c>
      <c r="B3703" t="s">
        <v>5</v>
      </c>
      <c r="C3703" t="s">
        <v>1737</v>
      </c>
      <c r="D3703" t="s">
        <v>6892</v>
      </c>
      <c r="E3703" t="s">
        <v>1709</v>
      </c>
    </row>
    <row r="3704" spans="1:5">
      <c r="A3704" t="s">
        <v>5296</v>
      </c>
      <c r="B3704" t="s">
        <v>5</v>
      </c>
      <c r="C3704" t="s">
        <v>1737</v>
      </c>
      <c r="D3704" t="s">
        <v>6892</v>
      </c>
      <c r="E3704" t="s">
        <v>1710</v>
      </c>
    </row>
    <row r="3705" spans="1:5">
      <c r="A3705" t="s">
        <v>5297</v>
      </c>
      <c r="B3705" t="s">
        <v>5</v>
      </c>
      <c r="C3705" t="s">
        <v>1737</v>
      </c>
      <c r="D3705" t="s">
        <v>6892</v>
      </c>
      <c r="E3705" t="s">
        <v>1711</v>
      </c>
    </row>
    <row r="3706" spans="1:5">
      <c r="A3706" t="s">
        <v>5298</v>
      </c>
      <c r="B3706" t="s">
        <v>5</v>
      </c>
      <c r="C3706" t="s">
        <v>1737</v>
      </c>
      <c r="D3706" t="s">
        <v>6892</v>
      </c>
      <c r="E3706" t="s">
        <v>1712</v>
      </c>
    </row>
    <row r="3707" spans="1:5">
      <c r="A3707" t="s">
        <v>5299</v>
      </c>
      <c r="B3707" t="s">
        <v>5</v>
      </c>
      <c r="C3707" t="s">
        <v>1737</v>
      </c>
      <c r="D3707" t="s">
        <v>6892</v>
      </c>
      <c r="E3707" t="s">
        <v>1713</v>
      </c>
    </row>
    <row r="3708" spans="1:5">
      <c r="A3708" t="s">
        <v>5300</v>
      </c>
      <c r="B3708" t="s">
        <v>5</v>
      </c>
      <c r="C3708" t="s">
        <v>1737</v>
      </c>
      <c r="D3708" t="s">
        <v>6892</v>
      </c>
      <c r="E3708" t="s">
        <v>1714</v>
      </c>
    </row>
    <row r="3709" spans="1:5">
      <c r="A3709" t="s">
        <v>5301</v>
      </c>
      <c r="B3709" t="s">
        <v>5</v>
      </c>
      <c r="C3709" t="s">
        <v>1737</v>
      </c>
      <c r="D3709" t="s">
        <v>6892</v>
      </c>
      <c r="E3709" t="s">
        <v>1715</v>
      </c>
    </row>
    <row r="3710" spans="1:5">
      <c r="A3710" t="s">
        <v>5302</v>
      </c>
      <c r="B3710" t="s">
        <v>5</v>
      </c>
      <c r="C3710" t="s">
        <v>1737</v>
      </c>
      <c r="D3710" t="s">
        <v>6893</v>
      </c>
      <c r="E3710" t="s">
        <v>1702</v>
      </c>
    </row>
    <row r="3711" spans="1:5">
      <c r="A3711" t="s">
        <v>5303</v>
      </c>
      <c r="B3711" t="s">
        <v>5</v>
      </c>
      <c r="C3711" t="s">
        <v>1737</v>
      </c>
      <c r="D3711" t="s">
        <v>6893</v>
      </c>
      <c r="E3711" t="s">
        <v>1705</v>
      </c>
    </row>
    <row r="3712" spans="1:5">
      <c r="A3712" t="s">
        <v>5304</v>
      </c>
      <c r="B3712" t="s">
        <v>5</v>
      </c>
      <c r="C3712" t="s">
        <v>1737</v>
      </c>
      <c r="D3712" t="s">
        <v>6893</v>
      </c>
      <c r="E3712" t="s">
        <v>1706</v>
      </c>
    </row>
    <row r="3713" spans="1:5">
      <c r="A3713" t="s">
        <v>5305</v>
      </c>
      <c r="B3713" t="s">
        <v>5</v>
      </c>
      <c r="C3713" t="s">
        <v>1737</v>
      </c>
      <c r="D3713" t="s">
        <v>6893</v>
      </c>
      <c r="E3713" t="s">
        <v>1707</v>
      </c>
    </row>
    <row r="3714" spans="1:5">
      <c r="A3714" t="s">
        <v>5306</v>
      </c>
      <c r="B3714" t="s">
        <v>5</v>
      </c>
      <c r="C3714" t="s">
        <v>1737</v>
      </c>
      <c r="D3714" t="s">
        <v>6893</v>
      </c>
      <c r="E3714" t="s">
        <v>1708</v>
      </c>
    </row>
    <row r="3715" spans="1:5">
      <c r="A3715" t="s">
        <v>5307</v>
      </c>
      <c r="B3715" t="s">
        <v>5</v>
      </c>
      <c r="C3715" t="s">
        <v>1737</v>
      </c>
      <c r="D3715" t="s">
        <v>6893</v>
      </c>
      <c r="E3715" t="s">
        <v>1709</v>
      </c>
    </row>
    <row r="3716" spans="1:5">
      <c r="A3716" t="s">
        <v>5308</v>
      </c>
      <c r="B3716" t="s">
        <v>5</v>
      </c>
      <c r="C3716" t="s">
        <v>1737</v>
      </c>
      <c r="D3716" t="s">
        <v>6893</v>
      </c>
      <c r="E3716" t="s">
        <v>1710</v>
      </c>
    </row>
    <row r="3717" spans="1:5">
      <c r="A3717" t="s">
        <v>5309</v>
      </c>
      <c r="B3717" t="s">
        <v>5</v>
      </c>
      <c r="C3717" t="s">
        <v>1737</v>
      </c>
      <c r="D3717" t="s">
        <v>6893</v>
      </c>
      <c r="E3717" t="s">
        <v>1711</v>
      </c>
    </row>
    <row r="3718" spans="1:5">
      <c r="A3718" t="s">
        <v>5310</v>
      </c>
      <c r="B3718" t="s">
        <v>5</v>
      </c>
      <c r="C3718" t="s">
        <v>1737</v>
      </c>
      <c r="D3718" t="s">
        <v>6893</v>
      </c>
      <c r="E3718" t="s">
        <v>1712</v>
      </c>
    </row>
    <row r="3719" spans="1:5">
      <c r="A3719" t="s">
        <v>5311</v>
      </c>
      <c r="B3719" t="s">
        <v>5</v>
      </c>
      <c r="C3719" t="s">
        <v>1737</v>
      </c>
      <c r="D3719" t="s">
        <v>6893</v>
      </c>
      <c r="E3719" t="s">
        <v>1713</v>
      </c>
    </row>
    <row r="3720" spans="1:5">
      <c r="A3720" t="s">
        <v>5312</v>
      </c>
      <c r="B3720" t="s">
        <v>5</v>
      </c>
      <c r="C3720" t="s">
        <v>1737</v>
      </c>
      <c r="D3720" t="s">
        <v>6893</v>
      </c>
      <c r="E3720" t="s">
        <v>1714</v>
      </c>
    </row>
    <row r="3721" spans="1:5">
      <c r="A3721" t="s">
        <v>5313</v>
      </c>
      <c r="B3721" t="s">
        <v>5</v>
      </c>
      <c r="C3721" t="s">
        <v>1737</v>
      </c>
      <c r="D3721" t="s">
        <v>6893</v>
      </c>
      <c r="E3721" t="s">
        <v>1715</v>
      </c>
    </row>
    <row r="3722" spans="1:5">
      <c r="A3722" t="s">
        <v>5314</v>
      </c>
      <c r="B3722" t="s">
        <v>5</v>
      </c>
      <c r="C3722" t="s">
        <v>1737</v>
      </c>
      <c r="D3722" t="s">
        <v>6894</v>
      </c>
      <c r="E3722" t="s">
        <v>1702</v>
      </c>
    </row>
    <row r="3723" spans="1:5">
      <c r="A3723" t="s">
        <v>5315</v>
      </c>
      <c r="B3723" t="s">
        <v>5</v>
      </c>
      <c r="C3723" t="s">
        <v>1737</v>
      </c>
      <c r="D3723" t="s">
        <v>6894</v>
      </c>
      <c r="E3723" t="s">
        <v>1705</v>
      </c>
    </row>
    <row r="3724" spans="1:5">
      <c r="A3724" t="s">
        <v>5316</v>
      </c>
      <c r="B3724" t="s">
        <v>5</v>
      </c>
      <c r="C3724" t="s">
        <v>1737</v>
      </c>
      <c r="D3724" t="s">
        <v>6894</v>
      </c>
      <c r="E3724" t="s">
        <v>1706</v>
      </c>
    </row>
    <row r="3725" spans="1:5">
      <c r="A3725" t="s">
        <v>5317</v>
      </c>
      <c r="B3725" t="s">
        <v>5</v>
      </c>
      <c r="C3725" t="s">
        <v>1737</v>
      </c>
      <c r="D3725" t="s">
        <v>6894</v>
      </c>
      <c r="E3725" t="s">
        <v>1707</v>
      </c>
    </row>
    <row r="3726" spans="1:5">
      <c r="A3726" t="s">
        <v>5318</v>
      </c>
      <c r="B3726" t="s">
        <v>5</v>
      </c>
      <c r="C3726" t="s">
        <v>1737</v>
      </c>
      <c r="D3726" t="s">
        <v>6894</v>
      </c>
      <c r="E3726" t="s">
        <v>1708</v>
      </c>
    </row>
    <row r="3727" spans="1:5">
      <c r="A3727" t="s">
        <v>5319</v>
      </c>
      <c r="B3727" t="s">
        <v>5</v>
      </c>
      <c r="C3727" t="s">
        <v>1737</v>
      </c>
      <c r="D3727" t="s">
        <v>6894</v>
      </c>
      <c r="E3727" t="s">
        <v>1709</v>
      </c>
    </row>
    <row r="3728" spans="1:5">
      <c r="A3728" t="s">
        <v>5320</v>
      </c>
      <c r="B3728" t="s">
        <v>5</v>
      </c>
      <c r="C3728" t="s">
        <v>1737</v>
      </c>
      <c r="D3728" t="s">
        <v>6894</v>
      </c>
      <c r="E3728" t="s">
        <v>1710</v>
      </c>
    </row>
    <row r="3729" spans="1:5">
      <c r="A3729" t="s">
        <v>5321</v>
      </c>
      <c r="B3729" t="s">
        <v>5</v>
      </c>
      <c r="C3729" t="s">
        <v>1737</v>
      </c>
      <c r="D3729" t="s">
        <v>6894</v>
      </c>
      <c r="E3729" t="s">
        <v>1711</v>
      </c>
    </row>
    <row r="3730" spans="1:5">
      <c r="A3730" t="s">
        <v>5322</v>
      </c>
      <c r="B3730" t="s">
        <v>5</v>
      </c>
      <c r="C3730" t="s">
        <v>1737</v>
      </c>
      <c r="D3730" t="s">
        <v>6894</v>
      </c>
      <c r="E3730" t="s">
        <v>1712</v>
      </c>
    </row>
    <row r="3731" spans="1:5">
      <c r="A3731" t="s">
        <v>5323</v>
      </c>
      <c r="B3731" t="s">
        <v>5</v>
      </c>
      <c r="C3731" t="s">
        <v>1737</v>
      </c>
      <c r="D3731" t="s">
        <v>6894</v>
      </c>
      <c r="E3731" t="s">
        <v>1713</v>
      </c>
    </row>
    <row r="3732" spans="1:5">
      <c r="A3732" t="s">
        <v>5324</v>
      </c>
      <c r="B3732" t="s">
        <v>5</v>
      </c>
      <c r="C3732" t="s">
        <v>1737</v>
      </c>
      <c r="D3732" t="s">
        <v>6894</v>
      </c>
      <c r="E3732" t="s">
        <v>1714</v>
      </c>
    </row>
    <row r="3733" spans="1:5">
      <c r="A3733" t="s">
        <v>5325</v>
      </c>
      <c r="B3733" t="s">
        <v>5</v>
      </c>
      <c r="C3733" t="s">
        <v>1737</v>
      </c>
      <c r="D3733" t="s">
        <v>6894</v>
      </c>
      <c r="E3733" t="s">
        <v>1715</v>
      </c>
    </row>
    <row r="3734" spans="1:5">
      <c r="A3734" t="s">
        <v>5326</v>
      </c>
      <c r="B3734" t="s">
        <v>5</v>
      </c>
      <c r="C3734" t="s">
        <v>1737</v>
      </c>
      <c r="D3734" t="s">
        <v>6895</v>
      </c>
      <c r="E3734" t="s">
        <v>1702</v>
      </c>
    </row>
    <row r="3735" spans="1:5">
      <c r="A3735" t="s">
        <v>5327</v>
      </c>
      <c r="B3735" t="s">
        <v>5</v>
      </c>
      <c r="C3735" t="s">
        <v>1737</v>
      </c>
      <c r="D3735" t="s">
        <v>6895</v>
      </c>
      <c r="E3735" t="s">
        <v>1705</v>
      </c>
    </row>
    <row r="3736" spans="1:5">
      <c r="A3736" t="s">
        <v>5328</v>
      </c>
      <c r="B3736" t="s">
        <v>5</v>
      </c>
      <c r="C3736" t="s">
        <v>1737</v>
      </c>
      <c r="D3736" t="s">
        <v>6895</v>
      </c>
      <c r="E3736" t="s">
        <v>1706</v>
      </c>
    </row>
    <row r="3737" spans="1:5">
      <c r="A3737" t="s">
        <v>5329</v>
      </c>
      <c r="B3737" t="s">
        <v>5</v>
      </c>
      <c r="C3737" t="s">
        <v>1737</v>
      </c>
      <c r="D3737" t="s">
        <v>6895</v>
      </c>
      <c r="E3737" t="s">
        <v>1707</v>
      </c>
    </row>
    <row r="3738" spans="1:5">
      <c r="A3738" t="s">
        <v>5330</v>
      </c>
      <c r="B3738" t="s">
        <v>5</v>
      </c>
      <c r="C3738" t="s">
        <v>1737</v>
      </c>
      <c r="D3738" t="s">
        <v>6895</v>
      </c>
      <c r="E3738" t="s">
        <v>1708</v>
      </c>
    </row>
    <row r="3739" spans="1:5">
      <c r="A3739" t="s">
        <v>5331</v>
      </c>
      <c r="B3739" t="s">
        <v>5</v>
      </c>
      <c r="C3739" t="s">
        <v>1737</v>
      </c>
      <c r="D3739" t="s">
        <v>6895</v>
      </c>
      <c r="E3739" t="s">
        <v>1709</v>
      </c>
    </row>
    <row r="3740" spans="1:5">
      <c r="A3740" t="s">
        <v>5332</v>
      </c>
      <c r="B3740" t="s">
        <v>5</v>
      </c>
      <c r="C3740" t="s">
        <v>1737</v>
      </c>
      <c r="D3740" t="s">
        <v>6895</v>
      </c>
      <c r="E3740" t="s">
        <v>1710</v>
      </c>
    </row>
    <row r="3741" spans="1:5">
      <c r="A3741" t="s">
        <v>5333</v>
      </c>
      <c r="B3741" t="s">
        <v>5</v>
      </c>
      <c r="C3741" t="s">
        <v>1737</v>
      </c>
      <c r="D3741" t="s">
        <v>6895</v>
      </c>
      <c r="E3741" t="s">
        <v>1711</v>
      </c>
    </row>
    <row r="3742" spans="1:5">
      <c r="A3742" t="s">
        <v>5334</v>
      </c>
      <c r="B3742" t="s">
        <v>5</v>
      </c>
      <c r="C3742" t="s">
        <v>1737</v>
      </c>
      <c r="D3742" t="s">
        <v>6895</v>
      </c>
      <c r="E3742" t="s">
        <v>1712</v>
      </c>
    </row>
    <row r="3743" spans="1:5">
      <c r="A3743" t="s">
        <v>5335</v>
      </c>
      <c r="B3743" t="s">
        <v>5</v>
      </c>
      <c r="C3743" t="s">
        <v>1737</v>
      </c>
      <c r="D3743" t="s">
        <v>6895</v>
      </c>
      <c r="E3743" t="s">
        <v>1713</v>
      </c>
    </row>
    <row r="3744" spans="1:5">
      <c r="A3744" t="s">
        <v>5336</v>
      </c>
      <c r="B3744" t="s">
        <v>5</v>
      </c>
      <c r="C3744" t="s">
        <v>1737</v>
      </c>
      <c r="D3744" t="s">
        <v>6895</v>
      </c>
      <c r="E3744" t="s">
        <v>1714</v>
      </c>
    </row>
    <row r="3745" spans="1:5">
      <c r="A3745" t="s">
        <v>5337</v>
      </c>
      <c r="B3745" t="s">
        <v>5</v>
      </c>
      <c r="C3745" t="s">
        <v>1737</v>
      </c>
      <c r="D3745" t="s">
        <v>6895</v>
      </c>
      <c r="E3745" t="s">
        <v>1715</v>
      </c>
    </row>
    <row r="3746" spans="1:5">
      <c r="A3746" t="s">
        <v>5338</v>
      </c>
      <c r="B3746" t="s">
        <v>5</v>
      </c>
      <c r="C3746" t="s">
        <v>1737</v>
      </c>
      <c r="D3746" t="s">
        <v>6896</v>
      </c>
      <c r="E3746" t="s">
        <v>1702</v>
      </c>
    </row>
    <row r="3747" spans="1:5">
      <c r="A3747" t="s">
        <v>5339</v>
      </c>
      <c r="B3747" t="s">
        <v>5</v>
      </c>
      <c r="C3747" t="s">
        <v>1737</v>
      </c>
      <c r="D3747" t="s">
        <v>6896</v>
      </c>
      <c r="E3747" t="s">
        <v>1705</v>
      </c>
    </row>
    <row r="3748" spans="1:5">
      <c r="A3748" t="s">
        <v>5340</v>
      </c>
      <c r="B3748" t="s">
        <v>5</v>
      </c>
      <c r="C3748" t="s">
        <v>1737</v>
      </c>
      <c r="D3748" t="s">
        <v>6896</v>
      </c>
      <c r="E3748" t="s">
        <v>1706</v>
      </c>
    </row>
    <row r="3749" spans="1:5">
      <c r="A3749" t="s">
        <v>5341</v>
      </c>
      <c r="B3749" t="s">
        <v>5</v>
      </c>
      <c r="C3749" t="s">
        <v>1737</v>
      </c>
      <c r="D3749" t="s">
        <v>6896</v>
      </c>
      <c r="E3749" t="s">
        <v>1707</v>
      </c>
    </row>
    <row r="3750" spans="1:5">
      <c r="A3750" t="s">
        <v>5342</v>
      </c>
      <c r="B3750" t="s">
        <v>5</v>
      </c>
      <c r="C3750" t="s">
        <v>1737</v>
      </c>
      <c r="D3750" t="s">
        <v>6896</v>
      </c>
      <c r="E3750" t="s">
        <v>1708</v>
      </c>
    </row>
    <row r="3751" spans="1:5">
      <c r="A3751" t="s">
        <v>5343</v>
      </c>
      <c r="B3751" t="s">
        <v>5</v>
      </c>
      <c r="C3751" t="s">
        <v>1737</v>
      </c>
      <c r="D3751" t="s">
        <v>6896</v>
      </c>
      <c r="E3751" t="s">
        <v>1709</v>
      </c>
    </row>
    <row r="3752" spans="1:5">
      <c r="A3752" t="s">
        <v>5344</v>
      </c>
      <c r="B3752" t="s">
        <v>5</v>
      </c>
      <c r="C3752" t="s">
        <v>1737</v>
      </c>
      <c r="D3752" t="s">
        <v>6896</v>
      </c>
      <c r="E3752" t="s">
        <v>1710</v>
      </c>
    </row>
    <row r="3753" spans="1:5">
      <c r="A3753" t="s">
        <v>5345</v>
      </c>
      <c r="B3753" t="s">
        <v>5</v>
      </c>
      <c r="C3753" t="s">
        <v>1737</v>
      </c>
      <c r="D3753" t="s">
        <v>6896</v>
      </c>
      <c r="E3753" t="s">
        <v>1711</v>
      </c>
    </row>
    <row r="3754" spans="1:5">
      <c r="A3754" t="s">
        <v>5346</v>
      </c>
      <c r="B3754" t="s">
        <v>5</v>
      </c>
      <c r="C3754" t="s">
        <v>1737</v>
      </c>
      <c r="D3754" t="s">
        <v>6896</v>
      </c>
      <c r="E3754" t="s">
        <v>1712</v>
      </c>
    </row>
    <row r="3755" spans="1:5">
      <c r="A3755" t="s">
        <v>5347</v>
      </c>
      <c r="B3755" t="s">
        <v>5</v>
      </c>
      <c r="C3755" t="s">
        <v>1737</v>
      </c>
      <c r="D3755" t="s">
        <v>6896</v>
      </c>
      <c r="E3755" t="s">
        <v>1713</v>
      </c>
    </row>
    <row r="3756" spans="1:5">
      <c r="A3756" t="s">
        <v>5348</v>
      </c>
      <c r="B3756" t="s">
        <v>5</v>
      </c>
      <c r="C3756" t="s">
        <v>1737</v>
      </c>
      <c r="D3756" t="s">
        <v>6896</v>
      </c>
      <c r="E3756" t="s">
        <v>1714</v>
      </c>
    </row>
    <row r="3757" spans="1:5">
      <c r="A3757" t="s">
        <v>5349</v>
      </c>
      <c r="B3757" t="s">
        <v>5</v>
      </c>
      <c r="C3757" t="s">
        <v>1737</v>
      </c>
      <c r="D3757" t="s">
        <v>6896</v>
      </c>
      <c r="E3757" t="s">
        <v>1715</v>
      </c>
    </row>
    <row r="3758" spans="1:5">
      <c r="A3758" t="s">
        <v>5350</v>
      </c>
      <c r="B3758" t="s">
        <v>5</v>
      </c>
      <c r="C3758" t="s">
        <v>1737</v>
      </c>
      <c r="D3758" t="s">
        <v>6897</v>
      </c>
      <c r="E3758" t="s">
        <v>1702</v>
      </c>
    </row>
    <row r="3759" spans="1:5">
      <c r="A3759" t="s">
        <v>5351</v>
      </c>
      <c r="B3759" t="s">
        <v>5</v>
      </c>
      <c r="C3759" t="s">
        <v>1737</v>
      </c>
      <c r="D3759" t="s">
        <v>6897</v>
      </c>
      <c r="E3759" t="s">
        <v>1705</v>
      </c>
    </row>
    <row r="3760" spans="1:5">
      <c r="A3760" t="s">
        <v>5352</v>
      </c>
      <c r="B3760" t="s">
        <v>5</v>
      </c>
      <c r="C3760" t="s">
        <v>1737</v>
      </c>
      <c r="D3760" t="s">
        <v>6897</v>
      </c>
      <c r="E3760" t="s">
        <v>1706</v>
      </c>
    </row>
    <row r="3761" spans="1:5">
      <c r="A3761" t="s">
        <v>5353</v>
      </c>
      <c r="B3761" t="s">
        <v>5</v>
      </c>
      <c r="C3761" t="s">
        <v>1737</v>
      </c>
      <c r="D3761" t="s">
        <v>6897</v>
      </c>
      <c r="E3761" t="s">
        <v>1707</v>
      </c>
    </row>
    <row r="3762" spans="1:5">
      <c r="A3762" t="s">
        <v>5354</v>
      </c>
      <c r="B3762" t="s">
        <v>5</v>
      </c>
      <c r="C3762" t="s">
        <v>1737</v>
      </c>
      <c r="D3762" t="s">
        <v>6897</v>
      </c>
      <c r="E3762" t="s">
        <v>1708</v>
      </c>
    </row>
    <row r="3763" spans="1:5">
      <c r="A3763" t="s">
        <v>5355</v>
      </c>
      <c r="B3763" t="s">
        <v>5</v>
      </c>
      <c r="C3763" t="s">
        <v>1737</v>
      </c>
      <c r="D3763" t="s">
        <v>6897</v>
      </c>
      <c r="E3763" t="s">
        <v>1709</v>
      </c>
    </row>
    <row r="3764" spans="1:5">
      <c r="A3764" t="s">
        <v>5356</v>
      </c>
      <c r="B3764" t="s">
        <v>5</v>
      </c>
      <c r="C3764" t="s">
        <v>1737</v>
      </c>
      <c r="D3764" t="s">
        <v>6897</v>
      </c>
      <c r="E3764" t="s">
        <v>1710</v>
      </c>
    </row>
    <row r="3765" spans="1:5">
      <c r="A3765" t="s">
        <v>5357</v>
      </c>
      <c r="B3765" t="s">
        <v>5</v>
      </c>
      <c r="C3765" t="s">
        <v>1737</v>
      </c>
      <c r="D3765" t="s">
        <v>6897</v>
      </c>
      <c r="E3765" t="s">
        <v>1711</v>
      </c>
    </row>
    <row r="3766" spans="1:5">
      <c r="A3766" t="s">
        <v>5358</v>
      </c>
      <c r="B3766" t="s">
        <v>5</v>
      </c>
      <c r="C3766" t="s">
        <v>1737</v>
      </c>
      <c r="D3766" t="s">
        <v>6897</v>
      </c>
      <c r="E3766" t="s">
        <v>1712</v>
      </c>
    </row>
    <row r="3767" spans="1:5">
      <c r="A3767" t="s">
        <v>5359</v>
      </c>
      <c r="B3767" t="s">
        <v>5</v>
      </c>
      <c r="C3767" t="s">
        <v>1737</v>
      </c>
      <c r="D3767" t="s">
        <v>6897</v>
      </c>
      <c r="E3767" t="s">
        <v>1713</v>
      </c>
    </row>
    <row r="3768" spans="1:5">
      <c r="A3768" t="s">
        <v>5360</v>
      </c>
      <c r="B3768" t="s">
        <v>5</v>
      </c>
      <c r="C3768" t="s">
        <v>1737</v>
      </c>
      <c r="D3768" t="s">
        <v>6897</v>
      </c>
      <c r="E3768" t="s">
        <v>1714</v>
      </c>
    </row>
    <row r="3769" spans="1:5">
      <c r="A3769" t="s">
        <v>5361</v>
      </c>
      <c r="B3769" t="s">
        <v>5</v>
      </c>
      <c r="C3769" t="s">
        <v>1737</v>
      </c>
      <c r="D3769" t="s">
        <v>6897</v>
      </c>
      <c r="E3769" t="s">
        <v>1715</v>
      </c>
    </row>
    <row r="3770" spans="1:5">
      <c r="A3770" t="s">
        <v>5362</v>
      </c>
      <c r="B3770" t="s">
        <v>5</v>
      </c>
      <c r="C3770" t="s">
        <v>1737</v>
      </c>
      <c r="D3770" t="s">
        <v>6898</v>
      </c>
      <c r="E3770" t="s">
        <v>1702</v>
      </c>
    </row>
    <row r="3771" spans="1:5">
      <c r="A3771" t="s">
        <v>5363</v>
      </c>
      <c r="B3771" t="s">
        <v>5</v>
      </c>
      <c r="C3771" t="s">
        <v>1737</v>
      </c>
      <c r="D3771" t="s">
        <v>6898</v>
      </c>
      <c r="E3771" t="s">
        <v>1705</v>
      </c>
    </row>
    <row r="3772" spans="1:5">
      <c r="A3772" t="s">
        <v>5364</v>
      </c>
      <c r="B3772" t="s">
        <v>5</v>
      </c>
      <c r="C3772" t="s">
        <v>1737</v>
      </c>
      <c r="D3772" t="s">
        <v>6898</v>
      </c>
      <c r="E3772" t="s">
        <v>1706</v>
      </c>
    </row>
    <row r="3773" spans="1:5">
      <c r="A3773" t="s">
        <v>5365</v>
      </c>
      <c r="B3773" t="s">
        <v>5</v>
      </c>
      <c r="C3773" t="s">
        <v>1737</v>
      </c>
      <c r="D3773" t="s">
        <v>6898</v>
      </c>
      <c r="E3773" t="s">
        <v>1707</v>
      </c>
    </row>
    <row r="3774" spans="1:5">
      <c r="A3774" t="s">
        <v>5366</v>
      </c>
      <c r="B3774" t="s">
        <v>5</v>
      </c>
      <c r="C3774" t="s">
        <v>1737</v>
      </c>
      <c r="D3774" t="s">
        <v>6898</v>
      </c>
      <c r="E3774" t="s">
        <v>1708</v>
      </c>
    </row>
    <row r="3775" spans="1:5">
      <c r="A3775" t="s">
        <v>5367</v>
      </c>
      <c r="B3775" t="s">
        <v>5</v>
      </c>
      <c r="C3775" t="s">
        <v>1737</v>
      </c>
      <c r="D3775" t="s">
        <v>6898</v>
      </c>
      <c r="E3775" t="s">
        <v>1709</v>
      </c>
    </row>
    <row r="3776" spans="1:5">
      <c r="A3776" t="s">
        <v>5368</v>
      </c>
      <c r="B3776" t="s">
        <v>5</v>
      </c>
      <c r="C3776" t="s">
        <v>1737</v>
      </c>
      <c r="D3776" t="s">
        <v>6898</v>
      </c>
      <c r="E3776" t="s">
        <v>1710</v>
      </c>
    </row>
    <row r="3777" spans="1:5">
      <c r="A3777" t="s">
        <v>5369</v>
      </c>
      <c r="B3777" t="s">
        <v>5</v>
      </c>
      <c r="C3777" t="s">
        <v>1737</v>
      </c>
      <c r="D3777" t="s">
        <v>6898</v>
      </c>
      <c r="E3777" t="s">
        <v>1711</v>
      </c>
    </row>
    <row r="3778" spans="1:5">
      <c r="A3778" t="s">
        <v>5370</v>
      </c>
      <c r="B3778" t="s">
        <v>5</v>
      </c>
      <c r="C3778" t="s">
        <v>1737</v>
      </c>
      <c r="D3778" t="s">
        <v>6898</v>
      </c>
      <c r="E3778" t="s">
        <v>1712</v>
      </c>
    </row>
    <row r="3779" spans="1:5">
      <c r="A3779" t="s">
        <v>5371</v>
      </c>
      <c r="B3779" t="s">
        <v>5</v>
      </c>
      <c r="C3779" t="s">
        <v>1737</v>
      </c>
      <c r="D3779" t="s">
        <v>6898</v>
      </c>
      <c r="E3779" t="s">
        <v>1713</v>
      </c>
    </row>
    <row r="3780" spans="1:5">
      <c r="A3780" t="s">
        <v>5372</v>
      </c>
      <c r="B3780" t="s">
        <v>5</v>
      </c>
      <c r="C3780" t="s">
        <v>1737</v>
      </c>
      <c r="D3780" t="s">
        <v>6898</v>
      </c>
      <c r="E3780" t="s">
        <v>1714</v>
      </c>
    </row>
    <row r="3781" spans="1:5">
      <c r="A3781" t="s">
        <v>5373</v>
      </c>
      <c r="B3781" t="s">
        <v>5</v>
      </c>
      <c r="C3781" t="s">
        <v>1737</v>
      </c>
      <c r="D3781" t="s">
        <v>6898</v>
      </c>
      <c r="E3781" t="s">
        <v>1715</v>
      </c>
    </row>
    <row r="3782" spans="1:5">
      <c r="A3782" t="s">
        <v>5374</v>
      </c>
      <c r="B3782" t="s">
        <v>5</v>
      </c>
      <c r="C3782" t="s">
        <v>1738</v>
      </c>
      <c r="D3782" t="s">
        <v>6874</v>
      </c>
      <c r="E3782" t="s">
        <v>1702</v>
      </c>
    </row>
    <row r="3783" spans="1:5">
      <c r="A3783" t="s">
        <v>5375</v>
      </c>
      <c r="B3783" t="s">
        <v>5</v>
      </c>
      <c r="C3783" t="s">
        <v>1738</v>
      </c>
      <c r="D3783" t="s">
        <v>6874</v>
      </c>
      <c r="E3783" t="s">
        <v>1705</v>
      </c>
    </row>
    <row r="3784" spans="1:5">
      <c r="A3784" t="s">
        <v>5376</v>
      </c>
      <c r="B3784" t="s">
        <v>5</v>
      </c>
      <c r="C3784" t="s">
        <v>1738</v>
      </c>
      <c r="D3784" t="s">
        <v>6874</v>
      </c>
      <c r="E3784" t="s">
        <v>1706</v>
      </c>
    </row>
    <row r="3785" spans="1:5">
      <c r="A3785" t="s">
        <v>5377</v>
      </c>
      <c r="B3785" t="s">
        <v>5</v>
      </c>
      <c r="C3785" t="s">
        <v>1738</v>
      </c>
      <c r="D3785" t="s">
        <v>6874</v>
      </c>
      <c r="E3785" t="s">
        <v>1707</v>
      </c>
    </row>
    <row r="3786" spans="1:5">
      <c r="A3786" t="s">
        <v>5378</v>
      </c>
      <c r="B3786" t="s">
        <v>5</v>
      </c>
      <c r="C3786" t="s">
        <v>1738</v>
      </c>
      <c r="D3786" t="s">
        <v>6874</v>
      </c>
      <c r="E3786" t="s">
        <v>1708</v>
      </c>
    </row>
    <row r="3787" spans="1:5">
      <c r="A3787" t="s">
        <v>5379</v>
      </c>
      <c r="B3787" t="s">
        <v>5</v>
      </c>
      <c r="C3787" t="s">
        <v>1738</v>
      </c>
      <c r="D3787" t="s">
        <v>6874</v>
      </c>
      <c r="E3787" t="s">
        <v>1709</v>
      </c>
    </row>
    <row r="3788" spans="1:5">
      <c r="A3788" t="s">
        <v>5380</v>
      </c>
      <c r="B3788" t="s">
        <v>5</v>
      </c>
      <c r="C3788" t="s">
        <v>1738</v>
      </c>
      <c r="D3788" t="s">
        <v>6874</v>
      </c>
      <c r="E3788" t="s">
        <v>1710</v>
      </c>
    </row>
    <row r="3789" spans="1:5">
      <c r="A3789" t="s">
        <v>5381</v>
      </c>
      <c r="B3789" t="s">
        <v>5</v>
      </c>
      <c r="C3789" t="s">
        <v>1738</v>
      </c>
      <c r="D3789" t="s">
        <v>6874</v>
      </c>
      <c r="E3789" t="s">
        <v>1711</v>
      </c>
    </row>
    <row r="3790" spans="1:5">
      <c r="A3790" t="s">
        <v>5382</v>
      </c>
      <c r="B3790" t="s">
        <v>5</v>
      </c>
      <c r="C3790" t="s">
        <v>1738</v>
      </c>
      <c r="D3790" t="s">
        <v>6874</v>
      </c>
      <c r="E3790" t="s">
        <v>1712</v>
      </c>
    </row>
    <row r="3791" spans="1:5">
      <c r="A3791" t="s">
        <v>5383</v>
      </c>
      <c r="B3791" t="s">
        <v>5</v>
      </c>
      <c r="C3791" t="s">
        <v>1738</v>
      </c>
      <c r="D3791" t="s">
        <v>6874</v>
      </c>
      <c r="E3791" t="s">
        <v>1713</v>
      </c>
    </row>
    <row r="3792" spans="1:5">
      <c r="A3792" t="s">
        <v>5384</v>
      </c>
      <c r="B3792" t="s">
        <v>5</v>
      </c>
      <c r="C3792" t="s">
        <v>1738</v>
      </c>
      <c r="D3792" t="s">
        <v>6874</v>
      </c>
      <c r="E3792" t="s">
        <v>1714</v>
      </c>
    </row>
    <row r="3793" spans="1:5">
      <c r="A3793" t="s">
        <v>5385</v>
      </c>
      <c r="B3793" t="s">
        <v>5</v>
      </c>
      <c r="C3793" t="s">
        <v>1738</v>
      </c>
      <c r="D3793" t="s">
        <v>6874</v>
      </c>
      <c r="E3793" t="s">
        <v>1715</v>
      </c>
    </row>
    <row r="3794" spans="1:5">
      <c r="A3794" t="s">
        <v>5386</v>
      </c>
      <c r="B3794" t="s">
        <v>5</v>
      </c>
      <c r="C3794" t="s">
        <v>1738</v>
      </c>
      <c r="D3794" t="s">
        <v>6875</v>
      </c>
      <c r="E3794" t="s">
        <v>1702</v>
      </c>
    </row>
    <row r="3795" spans="1:5">
      <c r="A3795" t="s">
        <v>5387</v>
      </c>
      <c r="B3795" t="s">
        <v>5</v>
      </c>
      <c r="C3795" t="s">
        <v>1738</v>
      </c>
      <c r="D3795" t="s">
        <v>6875</v>
      </c>
      <c r="E3795" t="s">
        <v>1705</v>
      </c>
    </row>
    <row r="3796" spans="1:5">
      <c r="A3796" t="s">
        <v>5388</v>
      </c>
      <c r="B3796" t="s">
        <v>5</v>
      </c>
      <c r="C3796" t="s">
        <v>1738</v>
      </c>
      <c r="D3796" t="s">
        <v>6875</v>
      </c>
      <c r="E3796" t="s">
        <v>1706</v>
      </c>
    </row>
    <row r="3797" spans="1:5">
      <c r="A3797" t="s">
        <v>5389</v>
      </c>
      <c r="B3797" t="s">
        <v>5</v>
      </c>
      <c r="C3797" t="s">
        <v>1738</v>
      </c>
      <c r="D3797" t="s">
        <v>6875</v>
      </c>
      <c r="E3797" t="s">
        <v>1707</v>
      </c>
    </row>
    <row r="3798" spans="1:5">
      <c r="A3798" t="s">
        <v>5390</v>
      </c>
      <c r="B3798" t="s">
        <v>5</v>
      </c>
      <c r="C3798" t="s">
        <v>1738</v>
      </c>
      <c r="D3798" t="s">
        <v>6875</v>
      </c>
      <c r="E3798" t="s">
        <v>1708</v>
      </c>
    </row>
    <row r="3799" spans="1:5">
      <c r="A3799" t="s">
        <v>5391</v>
      </c>
      <c r="B3799" t="s">
        <v>5</v>
      </c>
      <c r="C3799" t="s">
        <v>1738</v>
      </c>
      <c r="D3799" t="s">
        <v>6875</v>
      </c>
      <c r="E3799" t="s">
        <v>1709</v>
      </c>
    </row>
    <row r="3800" spans="1:5">
      <c r="A3800" t="s">
        <v>5392</v>
      </c>
      <c r="B3800" t="s">
        <v>5</v>
      </c>
      <c r="C3800" t="s">
        <v>1738</v>
      </c>
      <c r="D3800" t="s">
        <v>6875</v>
      </c>
      <c r="E3800" t="s">
        <v>1710</v>
      </c>
    </row>
    <row r="3801" spans="1:5">
      <c r="A3801" t="s">
        <v>5393</v>
      </c>
      <c r="B3801" t="s">
        <v>5</v>
      </c>
      <c r="C3801" t="s">
        <v>1738</v>
      </c>
      <c r="D3801" t="s">
        <v>6875</v>
      </c>
      <c r="E3801" t="s">
        <v>1711</v>
      </c>
    </row>
    <row r="3802" spans="1:5">
      <c r="A3802" t="s">
        <v>5394</v>
      </c>
      <c r="B3802" t="s">
        <v>5</v>
      </c>
      <c r="C3802" t="s">
        <v>1738</v>
      </c>
      <c r="D3802" t="s">
        <v>6875</v>
      </c>
      <c r="E3802" t="s">
        <v>1712</v>
      </c>
    </row>
    <row r="3803" spans="1:5">
      <c r="A3803" t="s">
        <v>5395</v>
      </c>
      <c r="B3803" t="s">
        <v>5</v>
      </c>
      <c r="C3803" t="s">
        <v>1738</v>
      </c>
      <c r="D3803" t="s">
        <v>6875</v>
      </c>
      <c r="E3803" t="s">
        <v>1713</v>
      </c>
    </row>
    <row r="3804" spans="1:5">
      <c r="A3804" t="s">
        <v>5396</v>
      </c>
      <c r="B3804" t="s">
        <v>5</v>
      </c>
      <c r="C3804" t="s">
        <v>1738</v>
      </c>
      <c r="D3804" t="s">
        <v>6875</v>
      </c>
      <c r="E3804" t="s">
        <v>1714</v>
      </c>
    </row>
    <row r="3805" spans="1:5">
      <c r="A3805" t="s">
        <v>5397</v>
      </c>
      <c r="B3805" t="s">
        <v>5</v>
      </c>
      <c r="C3805" t="s">
        <v>1738</v>
      </c>
      <c r="D3805" t="s">
        <v>6875</v>
      </c>
      <c r="E3805" t="s">
        <v>1715</v>
      </c>
    </row>
    <row r="3806" spans="1:5">
      <c r="A3806" t="s">
        <v>5398</v>
      </c>
      <c r="B3806" t="s">
        <v>5</v>
      </c>
      <c r="C3806" t="s">
        <v>1738</v>
      </c>
      <c r="D3806" t="s">
        <v>6876</v>
      </c>
      <c r="E3806" t="s">
        <v>1702</v>
      </c>
    </row>
    <row r="3807" spans="1:5">
      <c r="A3807" t="s">
        <v>5399</v>
      </c>
      <c r="B3807" t="s">
        <v>5</v>
      </c>
      <c r="C3807" t="s">
        <v>1738</v>
      </c>
      <c r="D3807" t="s">
        <v>6876</v>
      </c>
      <c r="E3807" t="s">
        <v>1705</v>
      </c>
    </row>
    <row r="3808" spans="1:5">
      <c r="A3808" t="s">
        <v>5400</v>
      </c>
      <c r="B3808" t="s">
        <v>5</v>
      </c>
      <c r="C3808" t="s">
        <v>1738</v>
      </c>
      <c r="D3808" t="s">
        <v>6876</v>
      </c>
      <c r="E3808" t="s">
        <v>1706</v>
      </c>
    </row>
    <row r="3809" spans="1:5">
      <c r="A3809" t="s">
        <v>5401</v>
      </c>
      <c r="B3809" t="s">
        <v>5</v>
      </c>
      <c r="C3809" t="s">
        <v>1738</v>
      </c>
      <c r="D3809" t="s">
        <v>6876</v>
      </c>
      <c r="E3809" t="s">
        <v>1707</v>
      </c>
    </row>
    <row r="3810" spans="1:5">
      <c r="A3810" t="s">
        <v>5402</v>
      </c>
      <c r="B3810" t="s">
        <v>5</v>
      </c>
      <c r="C3810" t="s">
        <v>1738</v>
      </c>
      <c r="D3810" t="s">
        <v>6876</v>
      </c>
      <c r="E3810" t="s">
        <v>1708</v>
      </c>
    </row>
    <row r="3811" spans="1:5">
      <c r="A3811" t="s">
        <v>5403</v>
      </c>
      <c r="B3811" t="s">
        <v>5</v>
      </c>
      <c r="C3811" t="s">
        <v>1738</v>
      </c>
      <c r="D3811" t="s">
        <v>6876</v>
      </c>
      <c r="E3811" t="s">
        <v>1709</v>
      </c>
    </row>
    <row r="3812" spans="1:5">
      <c r="A3812" t="s">
        <v>5404</v>
      </c>
      <c r="B3812" t="s">
        <v>5</v>
      </c>
      <c r="C3812" t="s">
        <v>1738</v>
      </c>
      <c r="D3812" t="s">
        <v>6876</v>
      </c>
      <c r="E3812" t="s">
        <v>1710</v>
      </c>
    </row>
    <row r="3813" spans="1:5">
      <c r="A3813" t="s">
        <v>5405</v>
      </c>
      <c r="B3813" t="s">
        <v>5</v>
      </c>
      <c r="C3813" t="s">
        <v>1738</v>
      </c>
      <c r="D3813" t="s">
        <v>6876</v>
      </c>
      <c r="E3813" t="s">
        <v>1711</v>
      </c>
    </row>
    <row r="3814" spans="1:5">
      <c r="A3814" t="s">
        <v>5406</v>
      </c>
      <c r="B3814" t="s">
        <v>5</v>
      </c>
      <c r="C3814" t="s">
        <v>1738</v>
      </c>
      <c r="D3814" t="s">
        <v>6876</v>
      </c>
      <c r="E3814" t="s">
        <v>1712</v>
      </c>
    </row>
    <row r="3815" spans="1:5">
      <c r="A3815" t="s">
        <v>5407</v>
      </c>
      <c r="B3815" t="s">
        <v>5</v>
      </c>
      <c r="C3815" t="s">
        <v>1738</v>
      </c>
      <c r="D3815" t="s">
        <v>6876</v>
      </c>
      <c r="E3815" t="s">
        <v>1713</v>
      </c>
    </row>
    <row r="3816" spans="1:5">
      <c r="A3816" t="s">
        <v>5408</v>
      </c>
      <c r="B3816" t="s">
        <v>5</v>
      </c>
      <c r="C3816" t="s">
        <v>1738</v>
      </c>
      <c r="D3816" t="s">
        <v>6876</v>
      </c>
      <c r="E3816" t="s">
        <v>1714</v>
      </c>
    </row>
    <row r="3817" spans="1:5">
      <c r="A3817" t="s">
        <v>5409</v>
      </c>
      <c r="B3817" t="s">
        <v>5</v>
      </c>
      <c r="C3817" t="s">
        <v>1738</v>
      </c>
      <c r="D3817" t="s">
        <v>6876</v>
      </c>
      <c r="E3817" t="s">
        <v>1715</v>
      </c>
    </row>
    <row r="3818" spans="1:5">
      <c r="A3818" t="s">
        <v>5410</v>
      </c>
      <c r="B3818" t="s">
        <v>5</v>
      </c>
      <c r="C3818" t="s">
        <v>1738</v>
      </c>
      <c r="D3818" t="s">
        <v>6877</v>
      </c>
      <c r="E3818" t="s">
        <v>1702</v>
      </c>
    </row>
    <row r="3819" spans="1:5">
      <c r="A3819" t="s">
        <v>5411</v>
      </c>
      <c r="B3819" t="s">
        <v>5</v>
      </c>
      <c r="C3819" t="s">
        <v>1738</v>
      </c>
      <c r="D3819" t="s">
        <v>6877</v>
      </c>
      <c r="E3819" t="s">
        <v>1705</v>
      </c>
    </row>
    <row r="3820" spans="1:5">
      <c r="A3820" t="s">
        <v>5412</v>
      </c>
      <c r="B3820" t="s">
        <v>5</v>
      </c>
      <c r="C3820" t="s">
        <v>1738</v>
      </c>
      <c r="D3820" t="s">
        <v>6877</v>
      </c>
      <c r="E3820" t="s">
        <v>1706</v>
      </c>
    </row>
    <row r="3821" spans="1:5">
      <c r="A3821" t="s">
        <v>5413</v>
      </c>
      <c r="B3821" t="s">
        <v>5</v>
      </c>
      <c r="C3821" t="s">
        <v>1738</v>
      </c>
      <c r="D3821" t="s">
        <v>6877</v>
      </c>
      <c r="E3821" t="s">
        <v>1707</v>
      </c>
    </row>
    <row r="3822" spans="1:5">
      <c r="A3822" t="s">
        <v>5414</v>
      </c>
      <c r="B3822" t="s">
        <v>5</v>
      </c>
      <c r="C3822" t="s">
        <v>1738</v>
      </c>
      <c r="D3822" t="s">
        <v>6877</v>
      </c>
      <c r="E3822" t="s">
        <v>1708</v>
      </c>
    </row>
    <row r="3823" spans="1:5">
      <c r="A3823" t="s">
        <v>5415</v>
      </c>
      <c r="B3823" t="s">
        <v>5</v>
      </c>
      <c r="C3823" t="s">
        <v>1738</v>
      </c>
      <c r="D3823" t="s">
        <v>6877</v>
      </c>
      <c r="E3823" t="s">
        <v>1709</v>
      </c>
    </row>
    <row r="3824" spans="1:5">
      <c r="A3824" t="s">
        <v>5416</v>
      </c>
      <c r="B3824" t="s">
        <v>5</v>
      </c>
      <c r="C3824" t="s">
        <v>1738</v>
      </c>
      <c r="D3824" t="s">
        <v>6877</v>
      </c>
      <c r="E3824" t="s">
        <v>1710</v>
      </c>
    </row>
    <row r="3825" spans="1:5">
      <c r="A3825" t="s">
        <v>5417</v>
      </c>
      <c r="B3825" t="s">
        <v>5</v>
      </c>
      <c r="C3825" t="s">
        <v>1738</v>
      </c>
      <c r="D3825" t="s">
        <v>6877</v>
      </c>
      <c r="E3825" t="s">
        <v>1711</v>
      </c>
    </row>
    <row r="3826" spans="1:5">
      <c r="A3826" t="s">
        <v>5418</v>
      </c>
      <c r="B3826" t="s">
        <v>5</v>
      </c>
      <c r="C3826" t="s">
        <v>1738</v>
      </c>
      <c r="D3826" t="s">
        <v>6877</v>
      </c>
      <c r="E3826" t="s">
        <v>1712</v>
      </c>
    </row>
    <row r="3827" spans="1:5">
      <c r="A3827" t="s">
        <v>5419</v>
      </c>
      <c r="B3827" t="s">
        <v>5</v>
      </c>
      <c r="C3827" t="s">
        <v>1738</v>
      </c>
      <c r="D3827" t="s">
        <v>6877</v>
      </c>
      <c r="E3827" t="s">
        <v>1713</v>
      </c>
    </row>
    <row r="3828" spans="1:5">
      <c r="A3828" t="s">
        <v>5420</v>
      </c>
      <c r="B3828" t="s">
        <v>5</v>
      </c>
      <c r="C3828" t="s">
        <v>1738</v>
      </c>
      <c r="D3828" t="s">
        <v>6877</v>
      </c>
      <c r="E3828" t="s">
        <v>1714</v>
      </c>
    </row>
    <row r="3829" spans="1:5">
      <c r="A3829" t="s">
        <v>5421</v>
      </c>
      <c r="B3829" t="s">
        <v>5</v>
      </c>
      <c r="C3829" t="s">
        <v>1738</v>
      </c>
      <c r="D3829" t="s">
        <v>6877</v>
      </c>
      <c r="E3829" t="s">
        <v>1715</v>
      </c>
    </row>
    <row r="3830" spans="1:5">
      <c r="A3830" t="s">
        <v>5422</v>
      </c>
      <c r="B3830" t="s">
        <v>5</v>
      </c>
      <c r="C3830" t="s">
        <v>1738</v>
      </c>
      <c r="D3830" t="s">
        <v>6878</v>
      </c>
      <c r="E3830" t="s">
        <v>1702</v>
      </c>
    </row>
    <row r="3831" spans="1:5">
      <c r="A3831" t="s">
        <v>5423</v>
      </c>
      <c r="B3831" t="s">
        <v>5</v>
      </c>
      <c r="C3831" t="s">
        <v>1738</v>
      </c>
      <c r="D3831" t="s">
        <v>6878</v>
      </c>
      <c r="E3831" t="s">
        <v>1705</v>
      </c>
    </row>
    <row r="3832" spans="1:5">
      <c r="A3832" t="s">
        <v>5424</v>
      </c>
      <c r="B3832" t="s">
        <v>5</v>
      </c>
      <c r="C3832" t="s">
        <v>1738</v>
      </c>
      <c r="D3832" t="s">
        <v>6878</v>
      </c>
      <c r="E3832" t="s">
        <v>1706</v>
      </c>
    </row>
    <row r="3833" spans="1:5">
      <c r="A3833" t="s">
        <v>5425</v>
      </c>
      <c r="B3833" t="s">
        <v>5</v>
      </c>
      <c r="C3833" t="s">
        <v>1738</v>
      </c>
      <c r="D3833" t="s">
        <v>6878</v>
      </c>
      <c r="E3833" t="s">
        <v>1707</v>
      </c>
    </row>
    <row r="3834" spans="1:5">
      <c r="A3834" t="s">
        <v>5426</v>
      </c>
      <c r="B3834" t="s">
        <v>5</v>
      </c>
      <c r="C3834" t="s">
        <v>1738</v>
      </c>
      <c r="D3834" t="s">
        <v>6878</v>
      </c>
      <c r="E3834" t="s">
        <v>1708</v>
      </c>
    </row>
    <row r="3835" spans="1:5">
      <c r="A3835" t="s">
        <v>5427</v>
      </c>
      <c r="B3835" t="s">
        <v>5</v>
      </c>
      <c r="C3835" t="s">
        <v>1738</v>
      </c>
      <c r="D3835" t="s">
        <v>6878</v>
      </c>
      <c r="E3835" t="s">
        <v>1709</v>
      </c>
    </row>
    <row r="3836" spans="1:5">
      <c r="A3836" t="s">
        <v>5428</v>
      </c>
      <c r="B3836" t="s">
        <v>5</v>
      </c>
      <c r="C3836" t="s">
        <v>1738</v>
      </c>
      <c r="D3836" t="s">
        <v>6878</v>
      </c>
      <c r="E3836" t="s">
        <v>1710</v>
      </c>
    </row>
    <row r="3837" spans="1:5">
      <c r="A3837" t="s">
        <v>5429</v>
      </c>
      <c r="B3837" t="s">
        <v>5</v>
      </c>
      <c r="C3837" t="s">
        <v>1738</v>
      </c>
      <c r="D3837" t="s">
        <v>6878</v>
      </c>
      <c r="E3837" t="s">
        <v>1711</v>
      </c>
    </row>
    <row r="3838" spans="1:5">
      <c r="A3838" t="s">
        <v>5430</v>
      </c>
      <c r="B3838" t="s">
        <v>5</v>
      </c>
      <c r="C3838" t="s">
        <v>1738</v>
      </c>
      <c r="D3838" t="s">
        <v>6878</v>
      </c>
      <c r="E3838" t="s">
        <v>1712</v>
      </c>
    </row>
    <row r="3839" spans="1:5">
      <c r="A3839" t="s">
        <v>5431</v>
      </c>
      <c r="B3839" t="s">
        <v>5</v>
      </c>
      <c r="C3839" t="s">
        <v>1738</v>
      </c>
      <c r="D3839" t="s">
        <v>6878</v>
      </c>
      <c r="E3839" t="s">
        <v>1713</v>
      </c>
    </row>
    <row r="3840" spans="1:5">
      <c r="A3840" t="s">
        <v>5432</v>
      </c>
      <c r="B3840" t="s">
        <v>5</v>
      </c>
      <c r="C3840" t="s">
        <v>1738</v>
      </c>
      <c r="D3840" t="s">
        <v>6878</v>
      </c>
      <c r="E3840" t="s">
        <v>1714</v>
      </c>
    </row>
    <row r="3841" spans="1:5">
      <c r="A3841" t="s">
        <v>5433</v>
      </c>
      <c r="B3841" t="s">
        <v>5</v>
      </c>
      <c r="C3841" t="s">
        <v>1738</v>
      </c>
      <c r="D3841" t="s">
        <v>6878</v>
      </c>
      <c r="E3841" t="s">
        <v>1715</v>
      </c>
    </row>
    <row r="3842" spans="1:5">
      <c r="A3842" t="s">
        <v>5434</v>
      </c>
      <c r="B3842" t="s">
        <v>5</v>
      </c>
      <c r="C3842" t="s">
        <v>1738</v>
      </c>
      <c r="D3842" t="s">
        <v>6879</v>
      </c>
      <c r="E3842" t="s">
        <v>1702</v>
      </c>
    </row>
    <row r="3843" spans="1:5">
      <c r="A3843" t="s">
        <v>5435</v>
      </c>
      <c r="B3843" t="s">
        <v>5</v>
      </c>
      <c r="C3843" t="s">
        <v>1738</v>
      </c>
      <c r="D3843" t="s">
        <v>6879</v>
      </c>
      <c r="E3843" t="s">
        <v>1705</v>
      </c>
    </row>
    <row r="3844" spans="1:5">
      <c r="A3844" t="s">
        <v>5436</v>
      </c>
      <c r="B3844" t="s">
        <v>5</v>
      </c>
      <c r="C3844" t="s">
        <v>1738</v>
      </c>
      <c r="D3844" t="s">
        <v>6879</v>
      </c>
      <c r="E3844" t="s">
        <v>1706</v>
      </c>
    </row>
    <row r="3845" spans="1:5">
      <c r="A3845" t="s">
        <v>5437</v>
      </c>
      <c r="B3845" t="s">
        <v>5</v>
      </c>
      <c r="C3845" t="s">
        <v>1738</v>
      </c>
      <c r="D3845" t="s">
        <v>6879</v>
      </c>
      <c r="E3845" t="s">
        <v>1707</v>
      </c>
    </row>
    <row r="3846" spans="1:5">
      <c r="A3846" t="s">
        <v>5438</v>
      </c>
      <c r="B3846" t="s">
        <v>5</v>
      </c>
      <c r="C3846" t="s">
        <v>1738</v>
      </c>
      <c r="D3846" t="s">
        <v>6879</v>
      </c>
      <c r="E3846" t="s">
        <v>1708</v>
      </c>
    </row>
    <row r="3847" spans="1:5">
      <c r="A3847" t="s">
        <v>5439</v>
      </c>
      <c r="B3847" t="s">
        <v>5</v>
      </c>
      <c r="C3847" t="s">
        <v>1738</v>
      </c>
      <c r="D3847" t="s">
        <v>6879</v>
      </c>
      <c r="E3847" t="s">
        <v>1709</v>
      </c>
    </row>
    <row r="3848" spans="1:5">
      <c r="A3848" t="s">
        <v>5440</v>
      </c>
      <c r="B3848" t="s">
        <v>5</v>
      </c>
      <c r="C3848" t="s">
        <v>1738</v>
      </c>
      <c r="D3848" t="s">
        <v>6879</v>
      </c>
      <c r="E3848" t="s">
        <v>1710</v>
      </c>
    </row>
    <row r="3849" spans="1:5">
      <c r="A3849" t="s">
        <v>5441</v>
      </c>
      <c r="B3849" t="s">
        <v>5</v>
      </c>
      <c r="C3849" t="s">
        <v>1738</v>
      </c>
      <c r="D3849" t="s">
        <v>6879</v>
      </c>
      <c r="E3849" t="s">
        <v>1711</v>
      </c>
    </row>
    <row r="3850" spans="1:5">
      <c r="A3850" t="s">
        <v>5442</v>
      </c>
      <c r="B3850" t="s">
        <v>5</v>
      </c>
      <c r="C3850" t="s">
        <v>1738</v>
      </c>
      <c r="D3850" t="s">
        <v>6879</v>
      </c>
      <c r="E3850" t="s">
        <v>1712</v>
      </c>
    </row>
    <row r="3851" spans="1:5">
      <c r="A3851" t="s">
        <v>5443</v>
      </c>
      <c r="B3851" t="s">
        <v>5</v>
      </c>
      <c r="C3851" t="s">
        <v>1738</v>
      </c>
      <c r="D3851" t="s">
        <v>6879</v>
      </c>
      <c r="E3851" t="s">
        <v>1713</v>
      </c>
    </row>
    <row r="3852" spans="1:5">
      <c r="A3852" t="s">
        <v>5444</v>
      </c>
      <c r="B3852" t="s">
        <v>5</v>
      </c>
      <c r="C3852" t="s">
        <v>1738</v>
      </c>
      <c r="D3852" t="s">
        <v>6879</v>
      </c>
      <c r="E3852" t="s">
        <v>1714</v>
      </c>
    </row>
    <row r="3853" spans="1:5">
      <c r="A3853" t="s">
        <v>5445</v>
      </c>
      <c r="B3853" t="s">
        <v>5</v>
      </c>
      <c r="C3853" t="s">
        <v>1738</v>
      </c>
      <c r="D3853" t="s">
        <v>6879</v>
      </c>
      <c r="E3853" t="s">
        <v>1715</v>
      </c>
    </row>
    <row r="3854" spans="1:5">
      <c r="A3854" t="s">
        <v>5446</v>
      </c>
      <c r="B3854" t="s">
        <v>5</v>
      </c>
      <c r="C3854" t="s">
        <v>1738</v>
      </c>
      <c r="D3854" t="s">
        <v>6880</v>
      </c>
      <c r="E3854" t="s">
        <v>1702</v>
      </c>
    </row>
    <row r="3855" spans="1:5">
      <c r="A3855" t="s">
        <v>5447</v>
      </c>
      <c r="B3855" t="s">
        <v>5</v>
      </c>
      <c r="C3855" t="s">
        <v>1738</v>
      </c>
      <c r="D3855" t="s">
        <v>6880</v>
      </c>
      <c r="E3855" t="s">
        <v>1705</v>
      </c>
    </row>
    <row r="3856" spans="1:5">
      <c r="A3856" t="s">
        <v>5448</v>
      </c>
      <c r="B3856" t="s">
        <v>5</v>
      </c>
      <c r="C3856" t="s">
        <v>1738</v>
      </c>
      <c r="D3856" t="s">
        <v>6880</v>
      </c>
      <c r="E3856" t="s">
        <v>1706</v>
      </c>
    </row>
    <row r="3857" spans="1:5">
      <c r="A3857" t="s">
        <v>5449</v>
      </c>
      <c r="B3857" t="s">
        <v>5</v>
      </c>
      <c r="C3857" t="s">
        <v>1738</v>
      </c>
      <c r="D3857" t="s">
        <v>6880</v>
      </c>
      <c r="E3857" t="s">
        <v>1707</v>
      </c>
    </row>
    <row r="3858" spans="1:5">
      <c r="A3858" t="s">
        <v>5450</v>
      </c>
      <c r="B3858" t="s">
        <v>5</v>
      </c>
      <c r="C3858" t="s">
        <v>1738</v>
      </c>
      <c r="D3858" t="s">
        <v>6880</v>
      </c>
      <c r="E3858" t="s">
        <v>1708</v>
      </c>
    </row>
    <row r="3859" spans="1:5">
      <c r="A3859" t="s">
        <v>5451</v>
      </c>
      <c r="B3859" t="s">
        <v>5</v>
      </c>
      <c r="C3859" t="s">
        <v>1738</v>
      </c>
      <c r="D3859" t="s">
        <v>6880</v>
      </c>
      <c r="E3859" t="s">
        <v>1709</v>
      </c>
    </row>
    <row r="3860" spans="1:5">
      <c r="A3860" t="s">
        <v>5452</v>
      </c>
      <c r="B3860" t="s">
        <v>5</v>
      </c>
      <c r="C3860" t="s">
        <v>1738</v>
      </c>
      <c r="D3860" t="s">
        <v>6880</v>
      </c>
      <c r="E3860" t="s">
        <v>1710</v>
      </c>
    </row>
    <row r="3861" spans="1:5">
      <c r="A3861" t="s">
        <v>5453</v>
      </c>
      <c r="B3861" t="s">
        <v>5</v>
      </c>
      <c r="C3861" t="s">
        <v>1738</v>
      </c>
      <c r="D3861" t="s">
        <v>6880</v>
      </c>
      <c r="E3861" t="s">
        <v>1711</v>
      </c>
    </row>
    <row r="3862" spans="1:5">
      <c r="A3862" t="s">
        <v>5454</v>
      </c>
      <c r="B3862" t="s">
        <v>5</v>
      </c>
      <c r="C3862" t="s">
        <v>1738</v>
      </c>
      <c r="D3862" t="s">
        <v>6880</v>
      </c>
      <c r="E3862" t="s">
        <v>1712</v>
      </c>
    </row>
    <row r="3863" spans="1:5">
      <c r="A3863" t="s">
        <v>5455</v>
      </c>
      <c r="B3863" t="s">
        <v>5</v>
      </c>
      <c r="C3863" t="s">
        <v>1738</v>
      </c>
      <c r="D3863" t="s">
        <v>6880</v>
      </c>
      <c r="E3863" t="s">
        <v>1713</v>
      </c>
    </row>
    <row r="3864" spans="1:5">
      <c r="A3864" t="s">
        <v>5456</v>
      </c>
      <c r="B3864" t="s">
        <v>5</v>
      </c>
      <c r="C3864" t="s">
        <v>1738</v>
      </c>
      <c r="D3864" t="s">
        <v>6880</v>
      </c>
      <c r="E3864" t="s">
        <v>1714</v>
      </c>
    </row>
    <row r="3865" spans="1:5">
      <c r="A3865" t="s">
        <v>5457</v>
      </c>
      <c r="B3865" t="s">
        <v>5</v>
      </c>
      <c r="C3865" t="s">
        <v>1738</v>
      </c>
      <c r="D3865" t="s">
        <v>6880</v>
      </c>
      <c r="E3865" t="s">
        <v>1715</v>
      </c>
    </row>
    <row r="3866" spans="1:5">
      <c r="A3866" t="s">
        <v>5458</v>
      </c>
      <c r="B3866" t="s">
        <v>5</v>
      </c>
      <c r="C3866" t="s">
        <v>1738</v>
      </c>
      <c r="D3866" t="s">
        <v>6881</v>
      </c>
      <c r="E3866" t="s">
        <v>1702</v>
      </c>
    </row>
    <row r="3867" spans="1:5">
      <c r="A3867" t="s">
        <v>5459</v>
      </c>
      <c r="B3867" t="s">
        <v>5</v>
      </c>
      <c r="C3867" t="s">
        <v>1738</v>
      </c>
      <c r="D3867" t="s">
        <v>6881</v>
      </c>
      <c r="E3867" t="s">
        <v>1705</v>
      </c>
    </row>
    <row r="3868" spans="1:5">
      <c r="A3868" t="s">
        <v>5460</v>
      </c>
      <c r="B3868" t="s">
        <v>5</v>
      </c>
      <c r="C3868" t="s">
        <v>1738</v>
      </c>
      <c r="D3868" t="s">
        <v>6881</v>
      </c>
      <c r="E3868" t="s">
        <v>1706</v>
      </c>
    </row>
    <row r="3869" spans="1:5">
      <c r="A3869" t="s">
        <v>5461</v>
      </c>
      <c r="B3869" t="s">
        <v>5</v>
      </c>
      <c r="C3869" t="s">
        <v>1738</v>
      </c>
      <c r="D3869" t="s">
        <v>6881</v>
      </c>
      <c r="E3869" t="s">
        <v>1707</v>
      </c>
    </row>
    <row r="3870" spans="1:5">
      <c r="A3870" t="s">
        <v>5462</v>
      </c>
      <c r="B3870" t="s">
        <v>5</v>
      </c>
      <c r="C3870" t="s">
        <v>1738</v>
      </c>
      <c r="D3870" t="s">
        <v>6881</v>
      </c>
      <c r="E3870" t="s">
        <v>1708</v>
      </c>
    </row>
    <row r="3871" spans="1:5">
      <c r="A3871" t="s">
        <v>5463</v>
      </c>
      <c r="B3871" t="s">
        <v>5</v>
      </c>
      <c r="C3871" t="s">
        <v>1738</v>
      </c>
      <c r="D3871" t="s">
        <v>6881</v>
      </c>
      <c r="E3871" t="s">
        <v>1709</v>
      </c>
    </row>
    <row r="3872" spans="1:5">
      <c r="A3872" t="s">
        <v>5464</v>
      </c>
      <c r="B3872" t="s">
        <v>5</v>
      </c>
      <c r="C3872" t="s">
        <v>1738</v>
      </c>
      <c r="D3872" t="s">
        <v>6881</v>
      </c>
      <c r="E3872" t="s">
        <v>1710</v>
      </c>
    </row>
    <row r="3873" spans="1:5">
      <c r="A3873" t="s">
        <v>5465</v>
      </c>
      <c r="B3873" t="s">
        <v>5</v>
      </c>
      <c r="C3873" t="s">
        <v>1738</v>
      </c>
      <c r="D3873" t="s">
        <v>6881</v>
      </c>
      <c r="E3873" t="s">
        <v>1711</v>
      </c>
    </row>
    <row r="3874" spans="1:5">
      <c r="A3874" t="s">
        <v>5466</v>
      </c>
      <c r="B3874" t="s">
        <v>5</v>
      </c>
      <c r="C3874" t="s">
        <v>1738</v>
      </c>
      <c r="D3874" t="s">
        <v>6881</v>
      </c>
      <c r="E3874" t="s">
        <v>1712</v>
      </c>
    </row>
    <row r="3875" spans="1:5">
      <c r="A3875" t="s">
        <v>5467</v>
      </c>
      <c r="B3875" t="s">
        <v>5</v>
      </c>
      <c r="C3875" t="s">
        <v>1738</v>
      </c>
      <c r="D3875" t="s">
        <v>6881</v>
      </c>
      <c r="E3875" t="s">
        <v>1713</v>
      </c>
    </row>
    <row r="3876" spans="1:5">
      <c r="A3876" t="s">
        <v>5468</v>
      </c>
      <c r="B3876" t="s">
        <v>5</v>
      </c>
      <c r="C3876" t="s">
        <v>1738</v>
      </c>
      <c r="D3876" t="s">
        <v>6881</v>
      </c>
      <c r="E3876" t="s">
        <v>1714</v>
      </c>
    </row>
    <row r="3877" spans="1:5">
      <c r="A3877" t="s">
        <v>5469</v>
      </c>
      <c r="B3877" t="s">
        <v>5</v>
      </c>
      <c r="C3877" t="s">
        <v>1738</v>
      </c>
      <c r="D3877" t="s">
        <v>6881</v>
      </c>
      <c r="E3877" t="s">
        <v>1715</v>
      </c>
    </row>
    <row r="3878" spans="1:5">
      <c r="A3878" t="s">
        <v>5470</v>
      </c>
      <c r="B3878" t="s">
        <v>5</v>
      </c>
      <c r="C3878" t="s">
        <v>1738</v>
      </c>
      <c r="D3878" t="s">
        <v>6882</v>
      </c>
      <c r="E3878" t="s">
        <v>1702</v>
      </c>
    </row>
    <row r="3879" spans="1:5">
      <c r="A3879" t="s">
        <v>5471</v>
      </c>
      <c r="B3879" t="s">
        <v>5</v>
      </c>
      <c r="C3879" t="s">
        <v>1738</v>
      </c>
      <c r="D3879" t="s">
        <v>6882</v>
      </c>
      <c r="E3879" t="s">
        <v>1705</v>
      </c>
    </row>
    <row r="3880" spans="1:5">
      <c r="A3880" t="s">
        <v>5472</v>
      </c>
      <c r="B3880" t="s">
        <v>5</v>
      </c>
      <c r="C3880" t="s">
        <v>1738</v>
      </c>
      <c r="D3880" t="s">
        <v>6882</v>
      </c>
      <c r="E3880" t="s">
        <v>1706</v>
      </c>
    </row>
    <row r="3881" spans="1:5">
      <c r="A3881" t="s">
        <v>5473</v>
      </c>
      <c r="B3881" t="s">
        <v>5</v>
      </c>
      <c r="C3881" t="s">
        <v>1738</v>
      </c>
      <c r="D3881" t="s">
        <v>6882</v>
      </c>
      <c r="E3881" t="s">
        <v>1707</v>
      </c>
    </row>
    <row r="3882" spans="1:5">
      <c r="A3882" t="s">
        <v>5474</v>
      </c>
      <c r="B3882" t="s">
        <v>5</v>
      </c>
      <c r="C3882" t="s">
        <v>1738</v>
      </c>
      <c r="D3882" t="s">
        <v>6882</v>
      </c>
      <c r="E3882" t="s">
        <v>1708</v>
      </c>
    </row>
    <row r="3883" spans="1:5">
      <c r="A3883" t="s">
        <v>5475</v>
      </c>
      <c r="B3883" t="s">
        <v>5</v>
      </c>
      <c r="C3883" t="s">
        <v>1738</v>
      </c>
      <c r="D3883" t="s">
        <v>6882</v>
      </c>
      <c r="E3883" t="s">
        <v>1709</v>
      </c>
    </row>
    <row r="3884" spans="1:5">
      <c r="A3884" t="s">
        <v>5476</v>
      </c>
      <c r="B3884" t="s">
        <v>5</v>
      </c>
      <c r="C3884" t="s">
        <v>1738</v>
      </c>
      <c r="D3884" t="s">
        <v>6882</v>
      </c>
      <c r="E3884" t="s">
        <v>1710</v>
      </c>
    </row>
    <row r="3885" spans="1:5">
      <c r="A3885" t="s">
        <v>5477</v>
      </c>
      <c r="B3885" t="s">
        <v>5</v>
      </c>
      <c r="C3885" t="s">
        <v>1738</v>
      </c>
      <c r="D3885" t="s">
        <v>6882</v>
      </c>
      <c r="E3885" t="s">
        <v>1711</v>
      </c>
    </row>
    <row r="3886" spans="1:5">
      <c r="A3886" t="s">
        <v>5478</v>
      </c>
      <c r="B3886" t="s">
        <v>5</v>
      </c>
      <c r="C3886" t="s">
        <v>1738</v>
      </c>
      <c r="D3886" t="s">
        <v>6882</v>
      </c>
      <c r="E3886" t="s">
        <v>1712</v>
      </c>
    </row>
    <row r="3887" spans="1:5">
      <c r="A3887" t="s">
        <v>5479</v>
      </c>
      <c r="B3887" t="s">
        <v>5</v>
      </c>
      <c r="C3887" t="s">
        <v>1738</v>
      </c>
      <c r="D3887" t="s">
        <v>6882</v>
      </c>
      <c r="E3887" t="s">
        <v>1713</v>
      </c>
    </row>
    <row r="3888" spans="1:5">
      <c r="A3888" t="s">
        <v>5480</v>
      </c>
      <c r="B3888" t="s">
        <v>5</v>
      </c>
      <c r="C3888" t="s">
        <v>1738</v>
      </c>
      <c r="D3888" t="s">
        <v>6882</v>
      </c>
      <c r="E3888" t="s">
        <v>1714</v>
      </c>
    </row>
    <row r="3889" spans="1:5">
      <c r="A3889" t="s">
        <v>5481</v>
      </c>
      <c r="B3889" t="s">
        <v>5</v>
      </c>
      <c r="C3889" t="s">
        <v>1738</v>
      </c>
      <c r="D3889" t="s">
        <v>6882</v>
      </c>
      <c r="E3889" t="s">
        <v>1715</v>
      </c>
    </row>
    <row r="3890" spans="1:5">
      <c r="A3890" t="s">
        <v>5482</v>
      </c>
      <c r="B3890" t="s">
        <v>5</v>
      </c>
      <c r="C3890" t="s">
        <v>1738</v>
      </c>
      <c r="D3890" t="s">
        <v>6883</v>
      </c>
      <c r="E3890" t="s">
        <v>1702</v>
      </c>
    </row>
    <row r="3891" spans="1:5">
      <c r="A3891" t="s">
        <v>5483</v>
      </c>
      <c r="B3891" t="s">
        <v>5</v>
      </c>
      <c r="C3891" t="s">
        <v>1738</v>
      </c>
      <c r="D3891" t="s">
        <v>6883</v>
      </c>
      <c r="E3891" t="s">
        <v>1705</v>
      </c>
    </row>
    <row r="3892" spans="1:5">
      <c r="A3892" t="s">
        <v>5484</v>
      </c>
      <c r="B3892" t="s">
        <v>5</v>
      </c>
      <c r="C3892" t="s">
        <v>1738</v>
      </c>
      <c r="D3892" t="s">
        <v>6883</v>
      </c>
      <c r="E3892" t="s">
        <v>1706</v>
      </c>
    </row>
    <row r="3893" spans="1:5">
      <c r="A3893" t="s">
        <v>5485</v>
      </c>
      <c r="B3893" t="s">
        <v>5</v>
      </c>
      <c r="C3893" t="s">
        <v>1738</v>
      </c>
      <c r="D3893" t="s">
        <v>6883</v>
      </c>
      <c r="E3893" t="s">
        <v>1707</v>
      </c>
    </row>
    <row r="3894" spans="1:5">
      <c r="A3894" t="s">
        <v>5486</v>
      </c>
      <c r="B3894" t="s">
        <v>5</v>
      </c>
      <c r="C3894" t="s">
        <v>1738</v>
      </c>
      <c r="D3894" t="s">
        <v>6883</v>
      </c>
      <c r="E3894" t="s">
        <v>1708</v>
      </c>
    </row>
    <row r="3895" spans="1:5">
      <c r="A3895" t="s">
        <v>5487</v>
      </c>
      <c r="B3895" t="s">
        <v>5</v>
      </c>
      <c r="C3895" t="s">
        <v>1738</v>
      </c>
      <c r="D3895" t="s">
        <v>6883</v>
      </c>
      <c r="E3895" t="s">
        <v>1709</v>
      </c>
    </row>
    <row r="3896" spans="1:5">
      <c r="A3896" t="s">
        <v>5488</v>
      </c>
      <c r="B3896" t="s">
        <v>5</v>
      </c>
      <c r="C3896" t="s">
        <v>1738</v>
      </c>
      <c r="D3896" t="s">
        <v>6883</v>
      </c>
      <c r="E3896" t="s">
        <v>1710</v>
      </c>
    </row>
    <row r="3897" spans="1:5">
      <c r="A3897" t="s">
        <v>5489</v>
      </c>
      <c r="B3897" t="s">
        <v>5</v>
      </c>
      <c r="C3897" t="s">
        <v>1738</v>
      </c>
      <c r="D3897" t="s">
        <v>6883</v>
      </c>
      <c r="E3897" t="s">
        <v>1711</v>
      </c>
    </row>
    <row r="3898" spans="1:5">
      <c r="A3898" t="s">
        <v>5490</v>
      </c>
      <c r="B3898" t="s">
        <v>5</v>
      </c>
      <c r="C3898" t="s">
        <v>1738</v>
      </c>
      <c r="D3898" t="s">
        <v>6883</v>
      </c>
      <c r="E3898" t="s">
        <v>1712</v>
      </c>
    </row>
    <row r="3899" spans="1:5">
      <c r="A3899" t="s">
        <v>5491</v>
      </c>
      <c r="B3899" t="s">
        <v>5</v>
      </c>
      <c r="C3899" t="s">
        <v>1738</v>
      </c>
      <c r="D3899" t="s">
        <v>6883</v>
      </c>
      <c r="E3899" t="s">
        <v>1713</v>
      </c>
    </row>
    <row r="3900" spans="1:5">
      <c r="A3900" t="s">
        <v>5492</v>
      </c>
      <c r="B3900" t="s">
        <v>5</v>
      </c>
      <c r="C3900" t="s">
        <v>1738</v>
      </c>
      <c r="D3900" t="s">
        <v>6883</v>
      </c>
      <c r="E3900" t="s">
        <v>1714</v>
      </c>
    </row>
    <row r="3901" spans="1:5">
      <c r="A3901" t="s">
        <v>5493</v>
      </c>
      <c r="B3901" t="s">
        <v>5</v>
      </c>
      <c r="C3901" t="s">
        <v>1738</v>
      </c>
      <c r="D3901" t="s">
        <v>6883</v>
      </c>
      <c r="E3901" t="s">
        <v>1715</v>
      </c>
    </row>
    <row r="3902" spans="1:5">
      <c r="A3902" t="s">
        <v>5494</v>
      </c>
      <c r="B3902" t="s">
        <v>5</v>
      </c>
      <c r="C3902" t="s">
        <v>1738</v>
      </c>
      <c r="D3902" t="s">
        <v>6884</v>
      </c>
      <c r="E3902" t="s">
        <v>1702</v>
      </c>
    </row>
    <row r="3903" spans="1:5">
      <c r="A3903" t="s">
        <v>5495</v>
      </c>
      <c r="B3903" t="s">
        <v>5</v>
      </c>
      <c r="C3903" t="s">
        <v>1738</v>
      </c>
      <c r="D3903" t="s">
        <v>6884</v>
      </c>
      <c r="E3903" t="s">
        <v>1705</v>
      </c>
    </row>
    <row r="3904" spans="1:5">
      <c r="A3904" t="s">
        <v>5496</v>
      </c>
      <c r="B3904" t="s">
        <v>5</v>
      </c>
      <c r="C3904" t="s">
        <v>1738</v>
      </c>
      <c r="D3904" t="s">
        <v>6884</v>
      </c>
      <c r="E3904" t="s">
        <v>1706</v>
      </c>
    </row>
    <row r="3905" spans="1:5">
      <c r="A3905" t="s">
        <v>5497</v>
      </c>
      <c r="B3905" t="s">
        <v>5</v>
      </c>
      <c r="C3905" t="s">
        <v>1738</v>
      </c>
      <c r="D3905" t="s">
        <v>6884</v>
      </c>
      <c r="E3905" t="s">
        <v>1707</v>
      </c>
    </row>
    <row r="3906" spans="1:5">
      <c r="A3906" t="s">
        <v>5498</v>
      </c>
      <c r="B3906" t="s">
        <v>5</v>
      </c>
      <c r="C3906" t="s">
        <v>1738</v>
      </c>
      <c r="D3906" t="s">
        <v>6884</v>
      </c>
      <c r="E3906" t="s">
        <v>1708</v>
      </c>
    </row>
    <row r="3907" spans="1:5">
      <c r="A3907" t="s">
        <v>5499</v>
      </c>
      <c r="B3907" t="s">
        <v>5</v>
      </c>
      <c r="C3907" t="s">
        <v>1738</v>
      </c>
      <c r="D3907" t="s">
        <v>6884</v>
      </c>
      <c r="E3907" t="s">
        <v>1709</v>
      </c>
    </row>
    <row r="3908" spans="1:5">
      <c r="A3908" t="s">
        <v>5500</v>
      </c>
      <c r="B3908" t="s">
        <v>5</v>
      </c>
      <c r="C3908" t="s">
        <v>1738</v>
      </c>
      <c r="D3908" t="s">
        <v>6884</v>
      </c>
      <c r="E3908" t="s">
        <v>1710</v>
      </c>
    </row>
    <row r="3909" spans="1:5">
      <c r="A3909" t="s">
        <v>5501</v>
      </c>
      <c r="B3909" t="s">
        <v>5</v>
      </c>
      <c r="C3909" t="s">
        <v>1738</v>
      </c>
      <c r="D3909" t="s">
        <v>6884</v>
      </c>
      <c r="E3909" t="s">
        <v>1711</v>
      </c>
    </row>
    <row r="3910" spans="1:5">
      <c r="A3910" t="s">
        <v>5502</v>
      </c>
      <c r="B3910" t="s">
        <v>5</v>
      </c>
      <c r="C3910" t="s">
        <v>1738</v>
      </c>
      <c r="D3910" t="s">
        <v>6884</v>
      </c>
      <c r="E3910" t="s">
        <v>1712</v>
      </c>
    </row>
    <row r="3911" spans="1:5">
      <c r="A3911" t="s">
        <v>5503</v>
      </c>
      <c r="B3911" t="s">
        <v>5</v>
      </c>
      <c r="C3911" t="s">
        <v>1738</v>
      </c>
      <c r="D3911" t="s">
        <v>6884</v>
      </c>
      <c r="E3911" t="s">
        <v>1713</v>
      </c>
    </row>
    <row r="3912" spans="1:5">
      <c r="A3912" t="s">
        <v>5504</v>
      </c>
      <c r="B3912" t="s">
        <v>5</v>
      </c>
      <c r="C3912" t="s">
        <v>1738</v>
      </c>
      <c r="D3912" t="s">
        <v>6884</v>
      </c>
      <c r="E3912" t="s">
        <v>1714</v>
      </c>
    </row>
    <row r="3913" spans="1:5">
      <c r="A3913" t="s">
        <v>5505</v>
      </c>
      <c r="B3913" t="s">
        <v>5</v>
      </c>
      <c r="C3913" t="s">
        <v>1738</v>
      </c>
      <c r="D3913" t="s">
        <v>6884</v>
      </c>
      <c r="E3913" t="s">
        <v>1715</v>
      </c>
    </row>
    <row r="3914" spans="1:5">
      <c r="A3914" t="s">
        <v>5506</v>
      </c>
      <c r="B3914" t="s">
        <v>5</v>
      </c>
      <c r="C3914" t="s">
        <v>1738</v>
      </c>
      <c r="D3914" t="s">
        <v>6885</v>
      </c>
      <c r="E3914" t="s">
        <v>1702</v>
      </c>
    </row>
    <row r="3915" spans="1:5">
      <c r="A3915" t="s">
        <v>5507</v>
      </c>
      <c r="B3915" t="s">
        <v>5</v>
      </c>
      <c r="C3915" t="s">
        <v>1738</v>
      </c>
      <c r="D3915" t="s">
        <v>6885</v>
      </c>
      <c r="E3915" t="s">
        <v>1705</v>
      </c>
    </row>
    <row r="3916" spans="1:5">
      <c r="A3916" t="s">
        <v>5508</v>
      </c>
      <c r="B3916" t="s">
        <v>5</v>
      </c>
      <c r="C3916" t="s">
        <v>1738</v>
      </c>
      <c r="D3916" t="s">
        <v>6885</v>
      </c>
      <c r="E3916" t="s">
        <v>1706</v>
      </c>
    </row>
    <row r="3917" spans="1:5">
      <c r="A3917" t="s">
        <v>5509</v>
      </c>
      <c r="B3917" t="s">
        <v>5</v>
      </c>
      <c r="C3917" t="s">
        <v>1738</v>
      </c>
      <c r="D3917" t="s">
        <v>6885</v>
      </c>
      <c r="E3917" t="s">
        <v>1707</v>
      </c>
    </row>
    <row r="3918" spans="1:5">
      <c r="A3918" t="s">
        <v>5510</v>
      </c>
      <c r="B3918" t="s">
        <v>5</v>
      </c>
      <c r="C3918" t="s">
        <v>1738</v>
      </c>
      <c r="D3918" t="s">
        <v>6885</v>
      </c>
      <c r="E3918" t="s">
        <v>1708</v>
      </c>
    </row>
    <row r="3919" spans="1:5">
      <c r="A3919" t="s">
        <v>5511</v>
      </c>
      <c r="B3919" t="s">
        <v>5</v>
      </c>
      <c r="C3919" t="s">
        <v>1738</v>
      </c>
      <c r="D3919" t="s">
        <v>6885</v>
      </c>
      <c r="E3919" t="s">
        <v>1709</v>
      </c>
    </row>
    <row r="3920" spans="1:5">
      <c r="A3920" t="s">
        <v>5512</v>
      </c>
      <c r="B3920" t="s">
        <v>5</v>
      </c>
      <c r="C3920" t="s">
        <v>1738</v>
      </c>
      <c r="D3920" t="s">
        <v>6885</v>
      </c>
      <c r="E3920" t="s">
        <v>1710</v>
      </c>
    </row>
    <row r="3921" spans="1:5">
      <c r="A3921" t="s">
        <v>5513</v>
      </c>
      <c r="B3921" t="s">
        <v>5</v>
      </c>
      <c r="C3921" t="s">
        <v>1738</v>
      </c>
      <c r="D3921" t="s">
        <v>6885</v>
      </c>
      <c r="E3921" t="s">
        <v>1711</v>
      </c>
    </row>
    <row r="3922" spans="1:5">
      <c r="A3922" t="s">
        <v>5514</v>
      </c>
      <c r="B3922" t="s">
        <v>5</v>
      </c>
      <c r="C3922" t="s">
        <v>1738</v>
      </c>
      <c r="D3922" t="s">
        <v>6885</v>
      </c>
      <c r="E3922" t="s">
        <v>1712</v>
      </c>
    </row>
    <row r="3923" spans="1:5">
      <c r="A3923" t="s">
        <v>5515</v>
      </c>
      <c r="B3923" t="s">
        <v>5</v>
      </c>
      <c r="C3923" t="s">
        <v>1738</v>
      </c>
      <c r="D3923" t="s">
        <v>6885</v>
      </c>
      <c r="E3923" t="s">
        <v>1713</v>
      </c>
    </row>
    <row r="3924" spans="1:5">
      <c r="A3924" t="s">
        <v>5516</v>
      </c>
      <c r="B3924" t="s">
        <v>5</v>
      </c>
      <c r="C3924" t="s">
        <v>1738</v>
      </c>
      <c r="D3924" t="s">
        <v>6885</v>
      </c>
      <c r="E3924" t="s">
        <v>1714</v>
      </c>
    </row>
    <row r="3925" spans="1:5">
      <c r="A3925" t="s">
        <v>5517</v>
      </c>
      <c r="B3925" t="s">
        <v>5</v>
      </c>
      <c r="C3925" t="s">
        <v>1738</v>
      </c>
      <c r="D3925" t="s">
        <v>6885</v>
      </c>
      <c r="E3925" t="s">
        <v>1715</v>
      </c>
    </row>
    <row r="3926" spans="1:5">
      <c r="A3926" t="s">
        <v>5518</v>
      </c>
      <c r="B3926" t="s">
        <v>5</v>
      </c>
      <c r="C3926" t="s">
        <v>1738</v>
      </c>
      <c r="D3926" t="s">
        <v>6886</v>
      </c>
      <c r="E3926" t="s">
        <v>1702</v>
      </c>
    </row>
    <row r="3927" spans="1:5">
      <c r="A3927" t="s">
        <v>5519</v>
      </c>
      <c r="B3927" t="s">
        <v>5</v>
      </c>
      <c r="C3927" t="s">
        <v>1738</v>
      </c>
      <c r="D3927" t="s">
        <v>6886</v>
      </c>
      <c r="E3927" t="s">
        <v>1705</v>
      </c>
    </row>
    <row r="3928" spans="1:5">
      <c r="A3928" t="s">
        <v>5520</v>
      </c>
      <c r="B3928" t="s">
        <v>5</v>
      </c>
      <c r="C3928" t="s">
        <v>1738</v>
      </c>
      <c r="D3928" t="s">
        <v>6886</v>
      </c>
      <c r="E3928" t="s">
        <v>1706</v>
      </c>
    </row>
    <row r="3929" spans="1:5">
      <c r="A3929" t="s">
        <v>5521</v>
      </c>
      <c r="B3929" t="s">
        <v>5</v>
      </c>
      <c r="C3929" t="s">
        <v>1738</v>
      </c>
      <c r="D3929" t="s">
        <v>6886</v>
      </c>
      <c r="E3929" t="s">
        <v>1707</v>
      </c>
    </row>
    <row r="3930" spans="1:5">
      <c r="A3930" t="s">
        <v>5522</v>
      </c>
      <c r="B3930" t="s">
        <v>5</v>
      </c>
      <c r="C3930" t="s">
        <v>1738</v>
      </c>
      <c r="D3930" t="s">
        <v>6886</v>
      </c>
      <c r="E3930" t="s">
        <v>1708</v>
      </c>
    </row>
    <row r="3931" spans="1:5">
      <c r="A3931" t="s">
        <v>5523</v>
      </c>
      <c r="B3931" t="s">
        <v>5</v>
      </c>
      <c r="C3931" t="s">
        <v>1738</v>
      </c>
      <c r="D3931" t="s">
        <v>6886</v>
      </c>
      <c r="E3931" t="s">
        <v>1709</v>
      </c>
    </row>
    <row r="3932" spans="1:5">
      <c r="A3932" t="s">
        <v>5524</v>
      </c>
      <c r="B3932" t="s">
        <v>5</v>
      </c>
      <c r="C3932" t="s">
        <v>1738</v>
      </c>
      <c r="D3932" t="s">
        <v>6886</v>
      </c>
      <c r="E3932" t="s">
        <v>1710</v>
      </c>
    </row>
    <row r="3933" spans="1:5">
      <c r="A3933" t="s">
        <v>5525</v>
      </c>
      <c r="B3933" t="s">
        <v>5</v>
      </c>
      <c r="C3933" t="s">
        <v>1738</v>
      </c>
      <c r="D3933" t="s">
        <v>6886</v>
      </c>
      <c r="E3933" t="s">
        <v>1711</v>
      </c>
    </row>
    <row r="3934" spans="1:5">
      <c r="A3934" t="s">
        <v>5526</v>
      </c>
      <c r="B3934" t="s">
        <v>5</v>
      </c>
      <c r="C3934" t="s">
        <v>1738</v>
      </c>
      <c r="D3934" t="s">
        <v>6886</v>
      </c>
      <c r="E3934" t="s">
        <v>1712</v>
      </c>
    </row>
    <row r="3935" spans="1:5">
      <c r="A3935" t="s">
        <v>5527</v>
      </c>
      <c r="B3935" t="s">
        <v>5</v>
      </c>
      <c r="C3935" t="s">
        <v>1738</v>
      </c>
      <c r="D3935" t="s">
        <v>6886</v>
      </c>
      <c r="E3935" t="s">
        <v>1713</v>
      </c>
    </row>
    <row r="3936" spans="1:5">
      <c r="A3936" t="s">
        <v>5528</v>
      </c>
      <c r="B3936" t="s">
        <v>5</v>
      </c>
      <c r="C3936" t="s">
        <v>1738</v>
      </c>
      <c r="D3936" t="s">
        <v>6886</v>
      </c>
      <c r="E3936" t="s">
        <v>1714</v>
      </c>
    </row>
    <row r="3937" spans="1:5">
      <c r="A3937" t="s">
        <v>5529</v>
      </c>
      <c r="B3937" t="s">
        <v>5</v>
      </c>
      <c r="C3937" t="s">
        <v>1738</v>
      </c>
      <c r="D3937" t="s">
        <v>6886</v>
      </c>
      <c r="E3937" t="s">
        <v>1715</v>
      </c>
    </row>
    <row r="3938" spans="1:5">
      <c r="A3938" t="s">
        <v>5530</v>
      </c>
      <c r="B3938" t="s">
        <v>5</v>
      </c>
      <c r="C3938" t="s">
        <v>1738</v>
      </c>
      <c r="D3938" t="s">
        <v>6887</v>
      </c>
      <c r="E3938" t="s">
        <v>1702</v>
      </c>
    </row>
    <row r="3939" spans="1:5">
      <c r="A3939" t="s">
        <v>5531</v>
      </c>
      <c r="B3939" t="s">
        <v>5</v>
      </c>
      <c r="C3939" t="s">
        <v>1738</v>
      </c>
      <c r="D3939" t="s">
        <v>6887</v>
      </c>
      <c r="E3939" t="s">
        <v>1705</v>
      </c>
    </row>
    <row r="3940" spans="1:5">
      <c r="A3940" t="s">
        <v>5532</v>
      </c>
      <c r="B3940" t="s">
        <v>5</v>
      </c>
      <c r="C3940" t="s">
        <v>1738</v>
      </c>
      <c r="D3940" t="s">
        <v>6887</v>
      </c>
      <c r="E3940" t="s">
        <v>1706</v>
      </c>
    </row>
    <row r="3941" spans="1:5">
      <c r="A3941" t="s">
        <v>5533</v>
      </c>
      <c r="B3941" t="s">
        <v>5</v>
      </c>
      <c r="C3941" t="s">
        <v>1738</v>
      </c>
      <c r="D3941" t="s">
        <v>6887</v>
      </c>
      <c r="E3941" t="s">
        <v>1707</v>
      </c>
    </row>
    <row r="3942" spans="1:5">
      <c r="A3942" t="s">
        <v>5534</v>
      </c>
      <c r="B3942" t="s">
        <v>5</v>
      </c>
      <c r="C3942" t="s">
        <v>1738</v>
      </c>
      <c r="D3942" t="s">
        <v>6887</v>
      </c>
      <c r="E3942" t="s">
        <v>1708</v>
      </c>
    </row>
    <row r="3943" spans="1:5">
      <c r="A3943" t="s">
        <v>5535</v>
      </c>
      <c r="B3943" t="s">
        <v>5</v>
      </c>
      <c r="C3943" t="s">
        <v>1738</v>
      </c>
      <c r="D3943" t="s">
        <v>6887</v>
      </c>
      <c r="E3943" t="s">
        <v>1709</v>
      </c>
    </row>
    <row r="3944" spans="1:5">
      <c r="A3944" t="s">
        <v>5536</v>
      </c>
      <c r="B3944" t="s">
        <v>5</v>
      </c>
      <c r="C3944" t="s">
        <v>1738</v>
      </c>
      <c r="D3944" t="s">
        <v>6887</v>
      </c>
      <c r="E3944" t="s">
        <v>1710</v>
      </c>
    </row>
    <row r="3945" spans="1:5">
      <c r="A3945" t="s">
        <v>5537</v>
      </c>
      <c r="B3945" t="s">
        <v>5</v>
      </c>
      <c r="C3945" t="s">
        <v>1738</v>
      </c>
      <c r="D3945" t="s">
        <v>6887</v>
      </c>
      <c r="E3945" t="s">
        <v>1711</v>
      </c>
    </row>
    <row r="3946" spans="1:5">
      <c r="A3946" t="s">
        <v>5538</v>
      </c>
      <c r="B3946" t="s">
        <v>5</v>
      </c>
      <c r="C3946" t="s">
        <v>1738</v>
      </c>
      <c r="D3946" t="s">
        <v>6887</v>
      </c>
      <c r="E3946" t="s">
        <v>1712</v>
      </c>
    </row>
    <row r="3947" spans="1:5">
      <c r="A3947" t="s">
        <v>5539</v>
      </c>
      <c r="B3947" t="s">
        <v>5</v>
      </c>
      <c r="C3947" t="s">
        <v>1738</v>
      </c>
      <c r="D3947" t="s">
        <v>6887</v>
      </c>
      <c r="E3947" t="s">
        <v>1713</v>
      </c>
    </row>
    <row r="3948" spans="1:5">
      <c r="A3948" t="s">
        <v>5540</v>
      </c>
      <c r="B3948" t="s">
        <v>5</v>
      </c>
      <c r="C3948" t="s">
        <v>1738</v>
      </c>
      <c r="D3948" t="s">
        <v>6887</v>
      </c>
      <c r="E3948" t="s">
        <v>1714</v>
      </c>
    </row>
    <row r="3949" spans="1:5">
      <c r="A3949" t="s">
        <v>5541</v>
      </c>
      <c r="B3949" t="s">
        <v>5</v>
      </c>
      <c r="C3949" t="s">
        <v>1738</v>
      </c>
      <c r="D3949" t="s">
        <v>6887</v>
      </c>
      <c r="E3949" t="s">
        <v>1715</v>
      </c>
    </row>
    <row r="3950" spans="1:5">
      <c r="A3950" t="s">
        <v>5542</v>
      </c>
      <c r="B3950" t="s">
        <v>5</v>
      </c>
      <c r="C3950" t="s">
        <v>1738</v>
      </c>
      <c r="D3950" t="s">
        <v>6888</v>
      </c>
      <c r="E3950" t="s">
        <v>1702</v>
      </c>
    </row>
    <row r="3951" spans="1:5">
      <c r="A3951" t="s">
        <v>5543</v>
      </c>
      <c r="B3951" t="s">
        <v>5</v>
      </c>
      <c r="C3951" t="s">
        <v>1738</v>
      </c>
      <c r="D3951" t="s">
        <v>6888</v>
      </c>
      <c r="E3951" t="s">
        <v>1705</v>
      </c>
    </row>
    <row r="3952" spans="1:5">
      <c r="A3952" t="s">
        <v>5544</v>
      </c>
      <c r="B3952" t="s">
        <v>5</v>
      </c>
      <c r="C3952" t="s">
        <v>1738</v>
      </c>
      <c r="D3952" t="s">
        <v>6888</v>
      </c>
      <c r="E3952" t="s">
        <v>1706</v>
      </c>
    </row>
    <row r="3953" spans="1:5">
      <c r="A3953" t="s">
        <v>5545</v>
      </c>
      <c r="B3953" t="s">
        <v>5</v>
      </c>
      <c r="C3953" t="s">
        <v>1738</v>
      </c>
      <c r="D3953" t="s">
        <v>6888</v>
      </c>
      <c r="E3953" t="s">
        <v>1707</v>
      </c>
    </row>
    <row r="3954" spans="1:5">
      <c r="A3954" t="s">
        <v>5546</v>
      </c>
      <c r="B3954" t="s">
        <v>5</v>
      </c>
      <c r="C3954" t="s">
        <v>1738</v>
      </c>
      <c r="D3954" t="s">
        <v>6888</v>
      </c>
      <c r="E3954" t="s">
        <v>1708</v>
      </c>
    </row>
    <row r="3955" spans="1:5">
      <c r="A3955" t="s">
        <v>5547</v>
      </c>
      <c r="B3955" t="s">
        <v>5</v>
      </c>
      <c r="C3955" t="s">
        <v>1738</v>
      </c>
      <c r="D3955" t="s">
        <v>6888</v>
      </c>
      <c r="E3955" t="s">
        <v>1709</v>
      </c>
    </row>
    <row r="3956" spans="1:5">
      <c r="A3956" t="s">
        <v>5548</v>
      </c>
      <c r="B3956" t="s">
        <v>5</v>
      </c>
      <c r="C3956" t="s">
        <v>1738</v>
      </c>
      <c r="D3956" t="s">
        <v>6888</v>
      </c>
      <c r="E3956" t="s">
        <v>1710</v>
      </c>
    </row>
    <row r="3957" spans="1:5">
      <c r="A3957" t="s">
        <v>5549</v>
      </c>
      <c r="B3957" t="s">
        <v>5</v>
      </c>
      <c r="C3957" t="s">
        <v>1738</v>
      </c>
      <c r="D3957" t="s">
        <v>6888</v>
      </c>
      <c r="E3957" t="s">
        <v>1711</v>
      </c>
    </row>
    <row r="3958" spans="1:5">
      <c r="A3958" t="s">
        <v>5550</v>
      </c>
      <c r="B3958" t="s">
        <v>5</v>
      </c>
      <c r="C3958" t="s">
        <v>1738</v>
      </c>
      <c r="D3958" t="s">
        <v>6888</v>
      </c>
      <c r="E3958" t="s">
        <v>1712</v>
      </c>
    </row>
    <row r="3959" spans="1:5">
      <c r="A3959" t="s">
        <v>5551</v>
      </c>
      <c r="B3959" t="s">
        <v>5</v>
      </c>
      <c r="C3959" t="s">
        <v>1738</v>
      </c>
      <c r="D3959" t="s">
        <v>6888</v>
      </c>
      <c r="E3959" t="s">
        <v>1713</v>
      </c>
    </row>
    <row r="3960" spans="1:5">
      <c r="A3960" t="s">
        <v>5552</v>
      </c>
      <c r="B3960" t="s">
        <v>5</v>
      </c>
      <c r="C3960" t="s">
        <v>1738</v>
      </c>
      <c r="D3960" t="s">
        <v>6888</v>
      </c>
      <c r="E3960" t="s">
        <v>1714</v>
      </c>
    </row>
    <row r="3961" spans="1:5">
      <c r="A3961" t="s">
        <v>5553</v>
      </c>
      <c r="B3961" t="s">
        <v>5</v>
      </c>
      <c r="C3961" t="s">
        <v>1738</v>
      </c>
      <c r="D3961" t="s">
        <v>6888</v>
      </c>
      <c r="E3961" t="s">
        <v>1715</v>
      </c>
    </row>
    <row r="3962" spans="1:5">
      <c r="A3962" t="s">
        <v>5554</v>
      </c>
      <c r="B3962" t="s">
        <v>5</v>
      </c>
      <c r="C3962" t="s">
        <v>1738</v>
      </c>
      <c r="D3962" t="s">
        <v>6889</v>
      </c>
      <c r="E3962" t="s">
        <v>1702</v>
      </c>
    </row>
    <row r="3963" spans="1:5">
      <c r="A3963" t="s">
        <v>5555</v>
      </c>
      <c r="B3963" t="s">
        <v>5</v>
      </c>
      <c r="C3963" t="s">
        <v>1738</v>
      </c>
      <c r="D3963" t="s">
        <v>6889</v>
      </c>
      <c r="E3963" t="s">
        <v>1705</v>
      </c>
    </row>
    <row r="3964" spans="1:5">
      <c r="A3964" t="s">
        <v>5556</v>
      </c>
      <c r="B3964" t="s">
        <v>5</v>
      </c>
      <c r="C3964" t="s">
        <v>1738</v>
      </c>
      <c r="D3964" t="s">
        <v>6889</v>
      </c>
      <c r="E3964" t="s">
        <v>1706</v>
      </c>
    </row>
    <row r="3965" spans="1:5">
      <c r="A3965" t="s">
        <v>5557</v>
      </c>
      <c r="B3965" t="s">
        <v>5</v>
      </c>
      <c r="C3965" t="s">
        <v>1738</v>
      </c>
      <c r="D3965" t="s">
        <v>6889</v>
      </c>
      <c r="E3965" t="s">
        <v>1707</v>
      </c>
    </row>
    <row r="3966" spans="1:5">
      <c r="A3966" t="s">
        <v>5558</v>
      </c>
      <c r="B3966" t="s">
        <v>5</v>
      </c>
      <c r="C3966" t="s">
        <v>1738</v>
      </c>
      <c r="D3966" t="s">
        <v>6889</v>
      </c>
      <c r="E3966" t="s">
        <v>1708</v>
      </c>
    </row>
    <row r="3967" spans="1:5">
      <c r="A3967" t="s">
        <v>5559</v>
      </c>
      <c r="B3967" t="s">
        <v>5</v>
      </c>
      <c r="C3967" t="s">
        <v>1738</v>
      </c>
      <c r="D3967" t="s">
        <v>6889</v>
      </c>
      <c r="E3967" t="s">
        <v>1709</v>
      </c>
    </row>
    <row r="3968" spans="1:5">
      <c r="A3968" t="s">
        <v>5560</v>
      </c>
      <c r="B3968" t="s">
        <v>5</v>
      </c>
      <c r="C3968" t="s">
        <v>1738</v>
      </c>
      <c r="D3968" t="s">
        <v>6889</v>
      </c>
      <c r="E3968" t="s">
        <v>1710</v>
      </c>
    </row>
    <row r="3969" spans="1:5">
      <c r="A3969" t="s">
        <v>5561</v>
      </c>
      <c r="B3969" t="s">
        <v>5</v>
      </c>
      <c r="C3969" t="s">
        <v>1738</v>
      </c>
      <c r="D3969" t="s">
        <v>6889</v>
      </c>
      <c r="E3969" t="s">
        <v>1711</v>
      </c>
    </row>
    <row r="3970" spans="1:5">
      <c r="A3970" t="s">
        <v>5562</v>
      </c>
      <c r="B3970" t="s">
        <v>5</v>
      </c>
      <c r="C3970" t="s">
        <v>1738</v>
      </c>
      <c r="D3970" t="s">
        <v>6889</v>
      </c>
      <c r="E3970" t="s">
        <v>1712</v>
      </c>
    </row>
    <row r="3971" spans="1:5">
      <c r="A3971" t="s">
        <v>5563</v>
      </c>
      <c r="B3971" t="s">
        <v>5</v>
      </c>
      <c r="C3971" t="s">
        <v>1738</v>
      </c>
      <c r="D3971" t="s">
        <v>6889</v>
      </c>
      <c r="E3971" t="s">
        <v>1713</v>
      </c>
    </row>
    <row r="3972" spans="1:5">
      <c r="A3972" t="s">
        <v>5564</v>
      </c>
      <c r="B3972" t="s">
        <v>5</v>
      </c>
      <c r="C3972" t="s">
        <v>1738</v>
      </c>
      <c r="D3972" t="s">
        <v>6889</v>
      </c>
      <c r="E3972" t="s">
        <v>1714</v>
      </c>
    </row>
    <row r="3973" spans="1:5">
      <c r="A3973" t="s">
        <v>5565</v>
      </c>
      <c r="B3973" t="s">
        <v>5</v>
      </c>
      <c r="C3973" t="s">
        <v>1738</v>
      </c>
      <c r="D3973" t="s">
        <v>6889</v>
      </c>
      <c r="E3973" t="s">
        <v>1715</v>
      </c>
    </row>
    <row r="3974" spans="1:5">
      <c r="A3974" t="s">
        <v>5566</v>
      </c>
      <c r="B3974" t="s">
        <v>5</v>
      </c>
      <c r="C3974" t="s">
        <v>1738</v>
      </c>
      <c r="D3974" t="s">
        <v>6890</v>
      </c>
      <c r="E3974" t="s">
        <v>1702</v>
      </c>
    </row>
    <row r="3975" spans="1:5">
      <c r="A3975" t="s">
        <v>5567</v>
      </c>
      <c r="B3975" t="s">
        <v>5</v>
      </c>
      <c r="C3975" t="s">
        <v>1738</v>
      </c>
      <c r="D3975" t="s">
        <v>6890</v>
      </c>
      <c r="E3975" t="s">
        <v>1705</v>
      </c>
    </row>
    <row r="3976" spans="1:5">
      <c r="A3976" t="s">
        <v>5568</v>
      </c>
      <c r="B3976" t="s">
        <v>5</v>
      </c>
      <c r="C3976" t="s">
        <v>1738</v>
      </c>
      <c r="D3976" t="s">
        <v>6890</v>
      </c>
      <c r="E3976" t="s">
        <v>1706</v>
      </c>
    </row>
    <row r="3977" spans="1:5">
      <c r="A3977" t="s">
        <v>5569</v>
      </c>
      <c r="B3977" t="s">
        <v>5</v>
      </c>
      <c r="C3977" t="s">
        <v>1738</v>
      </c>
      <c r="D3977" t="s">
        <v>6890</v>
      </c>
      <c r="E3977" t="s">
        <v>1707</v>
      </c>
    </row>
    <row r="3978" spans="1:5">
      <c r="A3978" t="s">
        <v>5570</v>
      </c>
      <c r="B3978" t="s">
        <v>5</v>
      </c>
      <c r="C3978" t="s">
        <v>1738</v>
      </c>
      <c r="D3978" t="s">
        <v>6890</v>
      </c>
      <c r="E3978" t="s">
        <v>1708</v>
      </c>
    </row>
    <row r="3979" spans="1:5">
      <c r="A3979" t="s">
        <v>5571</v>
      </c>
      <c r="B3979" t="s">
        <v>5</v>
      </c>
      <c r="C3979" t="s">
        <v>1738</v>
      </c>
      <c r="D3979" t="s">
        <v>6890</v>
      </c>
      <c r="E3979" t="s">
        <v>1709</v>
      </c>
    </row>
    <row r="3980" spans="1:5">
      <c r="A3980" t="s">
        <v>5572</v>
      </c>
      <c r="B3980" t="s">
        <v>5</v>
      </c>
      <c r="C3980" t="s">
        <v>1738</v>
      </c>
      <c r="D3980" t="s">
        <v>6890</v>
      </c>
      <c r="E3980" t="s">
        <v>1710</v>
      </c>
    </row>
    <row r="3981" spans="1:5">
      <c r="A3981" t="s">
        <v>5573</v>
      </c>
      <c r="B3981" t="s">
        <v>5</v>
      </c>
      <c r="C3981" t="s">
        <v>1738</v>
      </c>
      <c r="D3981" t="s">
        <v>6890</v>
      </c>
      <c r="E3981" t="s">
        <v>1711</v>
      </c>
    </row>
    <row r="3982" spans="1:5">
      <c r="A3982" t="s">
        <v>5574</v>
      </c>
      <c r="B3982" t="s">
        <v>5</v>
      </c>
      <c r="C3982" t="s">
        <v>1738</v>
      </c>
      <c r="D3982" t="s">
        <v>6890</v>
      </c>
      <c r="E3982" t="s">
        <v>1712</v>
      </c>
    </row>
    <row r="3983" spans="1:5">
      <c r="A3983" t="s">
        <v>5575</v>
      </c>
      <c r="B3983" t="s">
        <v>5</v>
      </c>
      <c r="C3983" t="s">
        <v>1738</v>
      </c>
      <c r="D3983" t="s">
        <v>6890</v>
      </c>
      <c r="E3983" t="s">
        <v>1713</v>
      </c>
    </row>
    <row r="3984" spans="1:5">
      <c r="A3984" t="s">
        <v>5576</v>
      </c>
      <c r="B3984" t="s">
        <v>5</v>
      </c>
      <c r="C3984" t="s">
        <v>1738</v>
      </c>
      <c r="D3984" t="s">
        <v>6890</v>
      </c>
      <c r="E3984" t="s">
        <v>1714</v>
      </c>
    </row>
    <row r="3985" spans="1:5">
      <c r="A3985" t="s">
        <v>5577</v>
      </c>
      <c r="B3985" t="s">
        <v>5</v>
      </c>
      <c r="C3985" t="s">
        <v>1738</v>
      </c>
      <c r="D3985" t="s">
        <v>6890</v>
      </c>
      <c r="E3985" t="s">
        <v>1715</v>
      </c>
    </row>
    <row r="3986" spans="1:5">
      <c r="A3986" t="s">
        <v>5578</v>
      </c>
      <c r="B3986" t="s">
        <v>5</v>
      </c>
      <c r="C3986" t="s">
        <v>1738</v>
      </c>
      <c r="D3986" t="s">
        <v>6891</v>
      </c>
      <c r="E3986" t="s">
        <v>1702</v>
      </c>
    </row>
    <row r="3987" spans="1:5">
      <c r="A3987" t="s">
        <v>5579</v>
      </c>
      <c r="B3987" t="s">
        <v>5</v>
      </c>
      <c r="C3987" t="s">
        <v>1738</v>
      </c>
      <c r="D3987" t="s">
        <v>6891</v>
      </c>
      <c r="E3987" t="s">
        <v>1705</v>
      </c>
    </row>
    <row r="3988" spans="1:5">
      <c r="A3988" t="s">
        <v>5580</v>
      </c>
      <c r="B3988" t="s">
        <v>5</v>
      </c>
      <c r="C3988" t="s">
        <v>1738</v>
      </c>
      <c r="D3988" t="s">
        <v>6891</v>
      </c>
      <c r="E3988" t="s">
        <v>1706</v>
      </c>
    </row>
    <row r="3989" spans="1:5">
      <c r="A3989" t="s">
        <v>5581</v>
      </c>
      <c r="B3989" t="s">
        <v>5</v>
      </c>
      <c r="C3989" t="s">
        <v>1738</v>
      </c>
      <c r="D3989" t="s">
        <v>6891</v>
      </c>
      <c r="E3989" t="s">
        <v>1707</v>
      </c>
    </row>
    <row r="3990" spans="1:5">
      <c r="A3990" t="s">
        <v>5582</v>
      </c>
      <c r="B3990" t="s">
        <v>5</v>
      </c>
      <c r="C3990" t="s">
        <v>1738</v>
      </c>
      <c r="D3990" t="s">
        <v>6891</v>
      </c>
      <c r="E3990" t="s">
        <v>1708</v>
      </c>
    </row>
    <row r="3991" spans="1:5">
      <c r="A3991" t="s">
        <v>5583</v>
      </c>
      <c r="B3991" t="s">
        <v>5</v>
      </c>
      <c r="C3991" t="s">
        <v>1738</v>
      </c>
      <c r="D3991" t="s">
        <v>6891</v>
      </c>
      <c r="E3991" t="s">
        <v>1709</v>
      </c>
    </row>
    <row r="3992" spans="1:5">
      <c r="A3992" t="s">
        <v>5584</v>
      </c>
      <c r="B3992" t="s">
        <v>5</v>
      </c>
      <c r="C3992" t="s">
        <v>1738</v>
      </c>
      <c r="D3992" t="s">
        <v>6891</v>
      </c>
      <c r="E3992" t="s">
        <v>1710</v>
      </c>
    </row>
    <row r="3993" spans="1:5">
      <c r="A3993" t="s">
        <v>5585</v>
      </c>
      <c r="B3993" t="s">
        <v>5</v>
      </c>
      <c r="C3993" t="s">
        <v>1738</v>
      </c>
      <c r="D3993" t="s">
        <v>6891</v>
      </c>
      <c r="E3993" t="s">
        <v>1711</v>
      </c>
    </row>
    <row r="3994" spans="1:5">
      <c r="A3994" t="s">
        <v>5586</v>
      </c>
      <c r="B3994" t="s">
        <v>5</v>
      </c>
      <c r="C3994" t="s">
        <v>1738</v>
      </c>
      <c r="D3994" t="s">
        <v>6891</v>
      </c>
      <c r="E3994" t="s">
        <v>1712</v>
      </c>
    </row>
    <row r="3995" spans="1:5">
      <c r="A3995" t="s">
        <v>5587</v>
      </c>
      <c r="B3995" t="s">
        <v>5</v>
      </c>
      <c r="C3995" t="s">
        <v>1738</v>
      </c>
      <c r="D3995" t="s">
        <v>6891</v>
      </c>
      <c r="E3995" t="s">
        <v>1713</v>
      </c>
    </row>
    <row r="3996" spans="1:5">
      <c r="A3996" t="s">
        <v>5588</v>
      </c>
      <c r="B3996" t="s">
        <v>5</v>
      </c>
      <c r="C3996" t="s">
        <v>1738</v>
      </c>
      <c r="D3996" t="s">
        <v>6891</v>
      </c>
      <c r="E3996" t="s">
        <v>1714</v>
      </c>
    </row>
    <row r="3997" spans="1:5">
      <c r="A3997" t="s">
        <v>5589</v>
      </c>
      <c r="B3997" t="s">
        <v>5</v>
      </c>
      <c r="C3997" t="s">
        <v>1738</v>
      </c>
      <c r="D3997" t="s">
        <v>6891</v>
      </c>
      <c r="E3997" t="s">
        <v>1715</v>
      </c>
    </row>
    <row r="3998" spans="1:5">
      <c r="A3998" t="s">
        <v>5590</v>
      </c>
      <c r="B3998" t="s">
        <v>5</v>
      </c>
      <c r="C3998" t="s">
        <v>1738</v>
      </c>
      <c r="D3998" t="s">
        <v>6892</v>
      </c>
      <c r="E3998" t="s">
        <v>1702</v>
      </c>
    </row>
    <row r="3999" spans="1:5">
      <c r="A3999" t="s">
        <v>5591</v>
      </c>
      <c r="B3999" t="s">
        <v>5</v>
      </c>
      <c r="C3999" t="s">
        <v>1738</v>
      </c>
      <c r="D3999" t="s">
        <v>6892</v>
      </c>
      <c r="E3999" t="s">
        <v>1705</v>
      </c>
    </row>
    <row r="4000" spans="1:5">
      <c r="A4000" t="s">
        <v>5592</v>
      </c>
      <c r="B4000" t="s">
        <v>5</v>
      </c>
      <c r="C4000" t="s">
        <v>1738</v>
      </c>
      <c r="D4000" t="s">
        <v>6892</v>
      </c>
      <c r="E4000" t="s">
        <v>1706</v>
      </c>
    </row>
    <row r="4001" spans="1:5">
      <c r="A4001" t="s">
        <v>5593</v>
      </c>
      <c r="B4001" t="s">
        <v>5</v>
      </c>
      <c r="C4001" t="s">
        <v>1738</v>
      </c>
      <c r="D4001" t="s">
        <v>6892</v>
      </c>
      <c r="E4001" t="s">
        <v>1707</v>
      </c>
    </row>
    <row r="4002" spans="1:5">
      <c r="A4002" t="s">
        <v>5594</v>
      </c>
      <c r="B4002" t="s">
        <v>5</v>
      </c>
      <c r="C4002" t="s">
        <v>1738</v>
      </c>
      <c r="D4002" t="s">
        <v>6892</v>
      </c>
      <c r="E4002" t="s">
        <v>1708</v>
      </c>
    </row>
    <row r="4003" spans="1:5">
      <c r="A4003" t="s">
        <v>5595</v>
      </c>
      <c r="B4003" t="s">
        <v>5</v>
      </c>
      <c r="C4003" t="s">
        <v>1738</v>
      </c>
      <c r="D4003" t="s">
        <v>6892</v>
      </c>
      <c r="E4003" t="s">
        <v>1709</v>
      </c>
    </row>
    <row r="4004" spans="1:5">
      <c r="A4004" t="s">
        <v>5596</v>
      </c>
      <c r="B4004" t="s">
        <v>5</v>
      </c>
      <c r="C4004" t="s">
        <v>1738</v>
      </c>
      <c r="D4004" t="s">
        <v>6892</v>
      </c>
      <c r="E4004" t="s">
        <v>1710</v>
      </c>
    </row>
    <row r="4005" spans="1:5">
      <c r="A4005" t="s">
        <v>5597</v>
      </c>
      <c r="B4005" t="s">
        <v>5</v>
      </c>
      <c r="C4005" t="s">
        <v>1738</v>
      </c>
      <c r="D4005" t="s">
        <v>6892</v>
      </c>
      <c r="E4005" t="s">
        <v>1711</v>
      </c>
    </row>
    <row r="4006" spans="1:5">
      <c r="A4006" t="s">
        <v>5598</v>
      </c>
      <c r="B4006" t="s">
        <v>5</v>
      </c>
      <c r="C4006" t="s">
        <v>1738</v>
      </c>
      <c r="D4006" t="s">
        <v>6892</v>
      </c>
      <c r="E4006" t="s">
        <v>1712</v>
      </c>
    </row>
    <row r="4007" spans="1:5">
      <c r="A4007" t="s">
        <v>5599</v>
      </c>
      <c r="B4007" t="s">
        <v>5</v>
      </c>
      <c r="C4007" t="s">
        <v>1738</v>
      </c>
      <c r="D4007" t="s">
        <v>6892</v>
      </c>
      <c r="E4007" t="s">
        <v>1713</v>
      </c>
    </row>
    <row r="4008" spans="1:5">
      <c r="A4008" t="s">
        <v>5600</v>
      </c>
      <c r="B4008" t="s">
        <v>5</v>
      </c>
      <c r="C4008" t="s">
        <v>1738</v>
      </c>
      <c r="D4008" t="s">
        <v>6892</v>
      </c>
      <c r="E4008" t="s">
        <v>1714</v>
      </c>
    </row>
    <row r="4009" spans="1:5">
      <c r="A4009" t="s">
        <v>5601</v>
      </c>
      <c r="B4009" t="s">
        <v>5</v>
      </c>
      <c r="C4009" t="s">
        <v>1738</v>
      </c>
      <c r="D4009" t="s">
        <v>6892</v>
      </c>
      <c r="E4009" t="s">
        <v>1715</v>
      </c>
    </row>
    <row r="4010" spans="1:5">
      <c r="A4010" t="s">
        <v>5602</v>
      </c>
      <c r="B4010" t="s">
        <v>5</v>
      </c>
      <c r="C4010" t="s">
        <v>1738</v>
      </c>
      <c r="D4010" t="s">
        <v>6893</v>
      </c>
      <c r="E4010" t="s">
        <v>1702</v>
      </c>
    </row>
    <row r="4011" spans="1:5">
      <c r="A4011" t="s">
        <v>5603</v>
      </c>
      <c r="B4011" t="s">
        <v>5</v>
      </c>
      <c r="C4011" t="s">
        <v>1738</v>
      </c>
      <c r="D4011" t="s">
        <v>6893</v>
      </c>
      <c r="E4011" t="s">
        <v>1705</v>
      </c>
    </row>
    <row r="4012" spans="1:5">
      <c r="A4012" t="s">
        <v>5604</v>
      </c>
      <c r="B4012" t="s">
        <v>5</v>
      </c>
      <c r="C4012" t="s">
        <v>1738</v>
      </c>
      <c r="D4012" t="s">
        <v>6893</v>
      </c>
      <c r="E4012" t="s">
        <v>1706</v>
      </c>
    </row>
    <row r="4013" spans="1:5">
      <c r="A4013" t="s">
        <v>5605</v>
      </c>
      <c r="B4013" t="s">
        <v>5</v>
      </c>
      <c r="C4013" t="s">
        <v>1738</v>
      </c>
      <c r="D4013" t="s">
        <v>6893</v>
      </c>
      <c r="E4013" t="s">
        <v>1707</v>
      </c>
    </row>
    <row r="4014" spans="1:5">
      <c r="A4014" t="s">
        <v>5606</v>
      </c>
      <c r="B4014" t="s">
        <v>5</v>
      </c>
      <c r="C4014" t="s">
        <v>1738</v>
      </c>
      <c r="D4014" t="s">
        <v>6893</v>
      </c>
      <c r="E4014" t="s">
        <v>1708</v>
      </c>
    </row>
    <row r="4015" spans="1:5">
      <c r="A4015" t="s">
        <v>5607</v>
      </c>
      <c r="B4015" t="s">
        <v>5</v>
      </c>
      <c r="C4015" t="s">
        <v>1738</v>
      </c>
      <c r="D4015" t="s">
        <v>6893</v>
      </c>
      <c r="E4015" t="s">
        <v>1709</v>
      </c>
    </row>
    <row r="4016" spans="1:5">
      <c r="A4016" t="s">
        <v>5608</v>
      </c>
      <c r="B4016" t="s">
        <v>5</v>
      </c>
      <c r="C4016" t="s">
        <v>1738</v>
      </c>
      <c r="D4016" t="s">
        <v>6893</v>
      </c>
      <c r="E4016" t="s">
        <v>1710</v>
      </c>
    </row>
    <row r="4017" spans="1:5">
      <c r="A4017" t="s">
        <v>5609</v>
      </c>
      <c r="B4017" t="s">
        <v>5</v>
      </c>
      <c r="C4017" t="s">
        <v>1738</v>
      </c>
      <c r="D4017" t="s">
        <v>6893</v>
      </c>
      <c r="E4017" t="s">
        <v>1711</v>
      </c>
    </row>
    <row r="4018" spans="1:5">
      <c r="A4018" t="s">
        <v>5610</v>
      </c>
      <c r="B4018" t="s">
        <v>5</v>
      </c>
      <c r="C4018" t="s">
        <v>1738</v>
      </c>
      <c r="D4018" t="s">
        <v>6893</v>
      </c>
      <c r="E4018" t="s">
        <v>1712</v>
      </c>
    </row>
    <row r="4019" spans="1:5">
      <c r="A4019" t="s">
        <v>5611</v>
      </c>
      <c r="B4019" t="s">
        <v>5</v>
      </c>
      <c r="C4019" t="s">
        <v>1738</v>
      </c>
      <c r="D4019" t="s">
        <v>6893</v>
      </c>
      <c r="E4019" t="s">
        <v>1713</v>
      </c>
    </row>
    <row r="4020" spans="1:5">
      <c r="A4020" t="s">
        <v>5612</v>
      </c>
      <c r="B4020" t="s">
        <v>5</v>
      </c>
      <c r="C4020" t="s">
        <v>1738</v>
      </c>
      <c r="D4020" t="s">
        <v>6893</v>
      </c>
      <c r="E4020" t="s">
        <v>1714</v>
      </c>
    </row>
    <row r="4021" spans="1:5">
      <c r="A4021" t="s">
        <v>5613</v>
      </c>
      <c r="B4021" t="s">
        <v>5</v>
      </c>
      <c r="C4021" t="s">
        <v>1738</v>
      </c>
      <c r="D4021" t="s">
        <v>6893</v>
      </c>
      <c r="E4021" t="s">
        <v>1715</v>
      </c>
    </row>
    <row r="4022" spans="1:5">
      <c r="A4022" t="s">
        <v>5614</v>
      </c>
      <c r="B4022" t="s">
        <v>5</v>
      </c>
      <c r="C4022" t="s">
        <v>1738</v>
      </c>
      <c r="D4022" t="s">
        <v>6894</v>
      </c>
      <c r="E4022" t="s">
        <v>1702</v>
      </c>
    </row>
    <row r="4023" spans="1:5">
      <c r="A4023" t="s">
        <v>5615</v>
      </c>
      <c r="B4023" t="s">
        <v>5</v>
      </c>
      <c r="C4023" t="s">
        <v>1738</v>
      </c>
      <c r="D4023" t="s">
        <v>6894</v>
      </c>
      <c r="E4023" t="s">
        <v>1705</v>
      </c>
    </row>
    <row r="4024" spans="1:5">
      <c r="A4024" t="s">
        <v>5616</v>
      </c>
      <c r="B4024" t="s">
        <v>5</v>
      </c>
      <c r="C4024" t="s">
        <v>1738</v>
      </c>
      <c r="D4024" t="s">
        <v>6894</v>
      </c>
      <c r="E4024" t="s">
        <v>1706</v>
      </c>
    </row>
    <row r="4025" spans="1:5">
      <c r="A4025" t="s">
        <v>5617</v>
      </c>
      <c r="B4025" t="s">
        <v>5</v>
      </c>
      <c r="C4025" t="s">
        <v>1738</v>
      </c>
      <c r="D4025" t="s">
        <v>6894</v>
      </c>
      <c r="E4025" t="s">
        <v>1707</v>
      </c>
    </row>
    <row r="4026" spans="1:5">
      <c r="A4026" t="s">
        <v>5618</v>
      </c>
      <c r="B4026" t="s">
        <v>5</v>
      </c>
      <c r="C4026" t="s">
        <v>1738</v>
      </c>
      <c r="D4026" t="s">
        <v>6894</v>
      </c>
      <c r="E4026" t="s">
        <v>1708</v>
      </c>
    </row>
    <row r="4027" spans="1:5">
      <c r="A4027" t="s">
        <v>5619</v>
      </c>
      <c r="B4027" t="s">
        <v>5</v>
      </c>
      <c r="C4027" t="s">
        <v>1738</v>
      </c>
      <c r="D4027" t="s">
        <v>6894</v>
      </c>
      <c r="E4027" t="s">
        <v>1709</v>
      </c>
    </row>
    <row r="4028" spans="1:5">
      <c r="A4028" t="s">
        <v>5620</v>
      </c>
      <c r="B4028" t="s">
        <v>5</v>
      </c>
      <c r="C4028" t="s">
        <v>1738</v>
      </c>
      <c r="D4028" t="s">
        <v>6894</v>
      </c>
      <c r="E4028" t="s">
        <v>1710</v>
      </c>
    </row>
    <row r="4029" spans="1:5">
      <c r="A4029" t="s">
        <v>5621</v>
      </c>
      <c r="B4029" t="s">
        <v>5</v>
      </c>
      <c r="C4029" t="s">
        <v>1738</v>
      </c>
      <c r="D4029" t="s">
        <v>6894</v>
      </c>
      <c r="E4029" t="s">
        <v>1711</v>
      </c>
    </row>
    <row r="4030" spans="1:5">
      <c r="A4030" t="s">
        <v>5622</v>
      </c>
      <c r="B4030" t="s">
        <v>5</v>
      </c>
      <c r="C4030" t="s">
        <v>1738</v>
      </c>
      <c r="D4030" t="s">
        <v>6894</v>
      </c>
      <c r="E4030" t="s">
        <v>1712</v>
      </c>
    </row>
    <row r="4031" spans="1:5">
      <c r="A4031" t="s">
        <v>5623</v>
      </c>
      <c r="B4031" t="s">
        <v>5</v>
      </c>
      <c r="C4031" t="s">
        <v>1738</v>
      </c>
      <c r="D4031" t="s">
        <v>6894</v>
      </c>
      <c r="E4031" t="s">
        <v>1713</v>
      </c>
    </row>
    <row r="4032" spans="1:5">
      <c r="A4032" t="s">
        <v>5624</v>
      </c>
      <c r="B4032" t="s">
        <v>5</v>
      </c>
      <c r="C4032" t="s">
        <v>1738</v>
      </c>
      <c r="D4032" t="s">
        <v>6894</v>
      </c>
      <c r="E4032" t="s">
        <v>1714</v>
      </c>
    </row>
    <row r="4033" spans="1:5">
      <c r="A4033" t="s">
        <v>5625</v>
      </c>
      <c r="B4033" t="s">
        <v>5</v>
      </c>
      <c r="C4033" t="s">
        <v>1738</v>
      </c>
      <c r="D4033" t="s">
        <v>6894</v>
      </c>
      <c r="E4033" t="s">
        <v>1715</v>
      </c>
    </row>
    <row r="4034" spans="1:5">
      <c r="A4034" t="s">
        <v>5626</v>
      </c>
      <c r="B4034" t="s">
        <v>5</v>
      </c>
      <c r="C4034" t="s">
        <v>1738</v>
      </c>
      <c r="D4034" t="s">
        <v>6895</v>
      </c>
      <c r="E4034" t="s">
        <v>1702</v>
      </c>
    </row>
    <row r="4035" spans="1:5">
      <c r="A4035" t="s">
        <v>5627</v>
      </c>
      <c r="B4035" t="s">
        <v>5</v>
      </c>
      <c r="C4035" t="s">
        <v>1738</v>
      </c>
      <c r="D4035" t="s">
        <v>6895</v>
      </c>
      <c r="E4035" t="s">
        <v>1705</v>
      </c>
    </row>
    <row r="4036" spans="1:5">
      <c r="A4036" t="s">
        <v>5628</v>
      </c>
      <c r="B4036" t="s">
        <v>5</v>
      </c>
      <c r="C4036" t="s">
        <v>1738</v>
      </c>
      <c r="D4036" t="s">
        <v>6895</v>
      </c>
      <c r="E4036" t="s">
        <v>1706</v>
      </c>
    </row>
    <row r="4037" spans="1:5">
      <c r="A4037" t="s">
        <v>5629</v>
      </c>
      <c r="B4037" t="s">
        <v>5</v>
      </c>
      <c r="C4037" t="s">
        <v>1738</v>
      </c>
      <c r="D4037" t="s">
        <v>6895</v>
      </c>
      <c r="E4037" t="s">
        <v>1707</v>
      </c>
    </row>
    <row r="4038" spans="1:5">
      <c r="A4038" t="s">
        <v>5630</v>
      </c>
      <c r="B4038" t="s">
        <v>5</v>
      </c>
      <c r="C4038" t="s">
        <v>1738</v>
      </c>
      <c r="D4038" t="s">
        <v>6895</v>
      </c>
      <c r="E4038" t="s">
        <v>1708</v>
      </c>
    </row>
    <row r="4039" spans="1:5">
      <c r="A4039" t="s">
        <v>5631</v>
      </c>
      <c r="B4039" t="s">
        <v>5</v>
      </c>
      <c r="C4039" t="s">
        <v>1738</v>
      </c>
      <c r="D4039" t="s">
        <v>6895</v>
      </c>
      <c r="E4039" t="s">
        <v>1709</v>
      </c>
    </row>
    <row r="4040" spans="1:5">
      <c r="A4040" t="s">
        <v>5632</v>
      </c>
      <c r="B4040" t="s">
        <v>5</v>
      </c>
      <c r="C4040" t="s">
        <v>1738</v>
      </c>
      <c r="D4040" t="s">
        <v>6895</v>
      </c>
      <c r="E4040" t="s">
        <v>1710</v>
      </c>
    </row>
    <row r="4041" spans="1:5">
      <c r="A4041" t="s">
        <v>5633</v>
      </c>
      <c r="B4041" t="s">
        <v>5</v>
      </c>
      <c r="C4041" t="s">
        <v>1738</v>
      </c>
      <c r="D4041" t="s">
        <v>6895</v>
      </c>
      <c r="E4041" t="s">
        <v>1711</v>
      </c>
    </row>
    <row r="4042" spans="1:5">
      <c r="A4042" t="s">
        <v>5634</v>
      </c>
      <c r="B4042" t="s">
        <v>5</v>
      </c>
      <c r="C4042" t="s">
        <v>1738</v>
      </c>
      <c r="D4042" t="s">
        <v>6895</v>
      </c>
      <c r="E4042" t="s">
        <v>1712</v>
      </c>
    </row>
    <row r="4043" spans="1:5">
      <c r="A4043" t="s">
        <v>5635</v>
      </c>
      <c r="B4043" t="s">
        <v>5</v>
      </c>
      <c r="C4043" t="s">
        <v>1738</v>
      </c>
      <c r="D4043" t="s">
        <v>6895</v>
      </c>
      <c r="E4043" t="s">
        <v>1713</v>
      </c>
    </row>
    <row r="4044" spans="1:5">
      <c r="A4044" t="s">
        <v>5636</v>
      </c>
      <c r="B4044" t="s">
        <v>5</v>
      </c>
      <c r="C4044" t="s">
        <v>1738</v>
      </c>
      <c r="D4044" t="s">
        <v>6895</v>
      </c>
      <c r="E4044" t="s">
        <v>1714</v>
      </c>
    </row>
    <row r="4045" spans="1:5">
      <c r="A4045" t="s">
        <v>5637</v>
      </c>
      <c r="B4045" t="s">
        <v>5</v>
      </c>
      <c r="C4045" t="s">
        <v>1738</v>
      </c>
      <c r="D4045" t="s">
        <v>6895</v>
      </c>
      <c r="E4045" t="s">
        <v>1715</v>
      </c>
    </row>
    <row r="4046" spans="1:5">
      <c r="A4046" t="s">
        <v>5638</v>
      </c>
      <c r="B4046" t="s">
        <v>5</v>
      </c>
      <c r="C4046" t="s">
        <v>1738</v>
      </c>
      <c r="D4046" t="s">
        <v>6896</v>
      </c>
      <c r="E4046" t="s">
        <v>1702</v>
      </c>
    </row>
    <row r="4047" spans="1:5">
      <c r="A4047" t="s">
        <v>5639</v>
      </c>
      <c r="B4047" t="s">
        <v>5</v>
      </c>
      <c r="C4047" t="s">
        <v>1738</v>
      </c>
      <c r="D4047" t="s">
        <v>6896</v>
      </c>
      <c r="E4047" t="s">
        <v>1705</v>
      </c>
    </row>
    <row r="4048" spans="1:5">
      <c r="A4048" t="s">
        <v>5640</v>
      </c>
      <c r="B4048" t="s">
        <v>5</v>
      </c>
      <c r="C4048" t="s">
        <v>1738</v>
      </c>
      <c r="D4048" t="s">
        <v>6896</v>
      </c>
      <c r="E4048" t="s">
        <v>1706</v>
      </c>
    </row>
    <row r="4049" spans="1:5">
      <c r="A4049" t="s">
        <v>5641</v>
      </c>
      <c r="B4049" t="s">
        <v>5</v>
      </c>
      <c r="C4049" t="s">
        <v>1738</v>
      </c>
      <c r="D4049" t="s">
        <v>6896</v>
      </c>
      <c r="E4049" t="s">
        <v>1707</v>
      </c>
    </row>
    <row r="4050" spans="1:5">
      <c r="A4050" t="s">
        <v>5642</v>
      </c>
      <c r="B4050" t="s">
        <v>5</v>
      </c>
      <c r="C4050" t="s">
        <v>1738</v>
      </c>
      <c r="D4050" t="s">
        <v>6896</v>
      </c>
      <c r="E4050" t="s">
        <v>1708</v>
      </c>
    </row>
    <row r="4051" spans="1:5">
      <c r="A4051" t="s">
        <v>5643</v>
      </c>
      <c r="B4051" t="s">
        <v>5</v>
      </c>
      <c r="C4051" t="s">
        <v>1738</v>
      </c>
      <c r="D4051" t="s">
        <v>6896</v>
      </c>
      <c r="E4051" t="s">
        <v>1709</v>
      </c>
    </row>
    <row r="4052" spans="1:5">
      <c r="A4052" t="s">
        <v>5644</v>
      </c>
      <c r="B4052" t="s">
        <v>5</v>
      </c>
      <c r="C4052" t="s">
        <v>1738</v>
      </c>
      <c r="D4052" t="s">
        <v>6896</v>
      </c>
      <c r="E4052" t="s">
        <v>1710</v>
      </c>
    </row>
    <row r="4053" spans="1:5">
      <c r="A4053" t="s">
        <v>5645</v>
      </c>
      <c r="B4053" t="s">
        <v>5</v>
      </c>
      <c r="C4053" t="s">
        <v>1738</v>
      </c>
      <c r="D4053" t="s">
        <v>6896</v>
      </c>
      <c r="E4053" t="s">
        <v>1711</v>
      </c>
    </row>
    <row r="4054" spans="1:5">
      <c r="A4054" t="s">
        <v>5646</v>
      </c>
      <c r="B4054" t="s">
        <v>5</v>
      </c>
      <c r="C4054" t="s">
        <v>1738</v>
      </c>
      <c r="D4054" t="s">
        <v>6896</v>
      </c>
      <c r="E4054" t="s">
        <v>1712</v>
      </c>
    </row>
    <row r="4055" spans="1:5">
      <c r="A4055" t="s">
        <v>5647</v>
      </c>
      <c r="B4055" t="s">
        <v>5</v>
      </c>
      <c r="C4055" t="s">
        <v>1738</v>
      </c>
      <c r="D4055" t="s">
        <v>6896</v>
      </c>
      <c r="E4055" t="s">
        <v>1713</v>
      </c>
    </row>
    <row r="4056" spans="1:5">
      <c r="A4056" t="s">
        <v>5648</v>
      </c>
      <c r="B4056" t="s">
        <v>5</v>
      </c>
      <c r="C4056" t="s">
        <v>1738</v>
      </c>
      <c r="D4056" t="s">
        <v>6896</v>
      </c>
      <c r="E4056" t="s">
        <v>1714</v>
      </c>
    </row>
    <row r="4057" spans="1:5">
      <c r="A4057" t="s">
        <v>5649</v>
      </c>
      <c r="B4057" t="s">
        <v>5</v>
      </c>
      <c r="C4057" t="s">
        <v>1738</v>
      </c>
      <c r="D4057" t="s">
        <v>6896</v>
      </c>
      <c r="E4057" t="s">
        <v>1715</v>
      </c>
    </row>
    <row r="4058" spans="1:5">
      <c r="A4058" t="s">
        <v>5650</v>
      </c>
      <c r="B4058" t="s">
        <v>5</v>
      </c>
      <c r="C4058" t="s">
        <v>1738</v>
      </c>
      <c r="D4058" t="s">
        <v>6897</v>
      </c>
      <c r="E4058" t="s">
        <v>1702</v>
      </c>
    </row>
    <row r="4059" spans="1:5">
      <c r="A4059" t="s">
        <v>5651</v>
      </c>
      <c r="B4059" t="s">
        <v>5</v>
      </c>
      <c r="C4059" t="s">
        <v>1738</v>
      </c>
      <c r="D4059" t="s">
        <v>6897</v>
      </c>
      <c r="E4059" t="s">
        <v>1705</v>
      </c>
    </row>
    <row r="4060" spans="1:5">
      <c r="A4060" t="s">
        <v>5652</v>
      </c>
      <c r="B4060" t="s">
        <v>5</v>
      </c>
      <c r="C4060" t="s">
        <v>1738</v>
      </c>
      <c r="D4060" t="s">
        <v>6897</v>
      </c>
      <c r="E4060" t="s">
        <v>1706</v>
      </c>
    </row>
    <row r="4061" spans="1:5">
      <c r="A4061" t="s">
        <v>5653</v>
      </c>
      <c r="B4061" t="s">
        <v>5</v>
      </c>
      <c r="C4061" t="s">
        <v>1738</v>
      </c>
      <c r="D4061" t="s">
        <v>6897</v>
      </c>
      <c r="E4061" t="s">
        <v>1707</v>
      </c>
    </row>
    <row r="4062" spans="1:5">
      <c r="A4062" t="s">
        <v>5654</v>
      </c>
      <c r="B4062" t="s">
        <v>5</v>
      </c>
      <c r="C4062" t="s">
        <v>1738</v>
      </c>
      <c r="D4062" t="s">
        <v>6897</v>
      </c>
      <c r="E4062" t="s">
        <v>1708</v>
      </c>
    </row>
    <row r="4063" spans="1:5">
      <c r="A4063" t="s">
        <v>5655</v>
      </c>
      <c r="B4063" t="s">
        <v>5</v>
      </c>
      <c r="C4063" t="s">
        <v>1738</v>
      </c>
      <c r="D4063" t="s">
        <v>6897</v>
      </c>
      <c r="E4063" t="s">
        <v>1709</v>
      </c>
    </row>
    <row r="4064" spans="1:5">
      <c r="A4064" t="s">
        <v>5656</v>
      </c>
      <c r="B4064" t="s">
        <v>5</v>
      </c>
      <c r="C4064" t="s">
        <v>1738</v>
      </c>
      <c r="D4064" t="s">
        <v>6897</v>
      </c>
      <c r="E4064" t="s">
        <v>1710</v>
      </c>
    </row>
    <row r="4065" spans="1:5">
      <c r="A4065" t="s">
        <v>5657</v>
      </c>
      <c r="B4065" t="s">
        <v>5</v>
      </c>
      <c r="C4065" t="s">
        <v>1738</v>
      </c>
      <c r="D4065" t="s">
        <v>6897</v>
      </c>
      <c r="E4065" t="s">
        <v>1711</v>
      </c>
    </row>
    <row r="4066" spans="1:5">
      <c r="A4066" t="s">
        <v>5658</v>
      </c>
      <c r="B4066" t="s">
        <v>5</v>
      </c>
      <c r="C4066" t="s">
        <v>1738</v>
      </c>
      <c r="D4066" t="s">
        <v>6897</v>
      </c>
      <c r="E4066" t="s">
        <v>1712</v>
      </c>
    </row>
    <row r="4067" spans="1:5">
      <c r="A4067" t="s">
        <v>5659</v>
      </c>
      <c r="B4067" t="s">
        <v>5</v>
      </c>
      <c r="C4067" t="s">
        <v>1738</v>
      </c>
      <c r="D4067" t="s">
        <v>6897</v>
      </c>
      <c r="E4067" t="s">
        <v>1713</v>
      </c>
    </row>
    <row r="4068" spans="1:5">
      <c r="A4068" t="s">
        <v>5660</v>
      </c>
      <c r="B4068" t="s">
        <v>5</v>
      </c>
      <c r="C4068" t="s">
        <v>1738</v>
      </c>
      <c r="D4068" t="s">
        <v>6897</v>
      </c>
      <c r="E4068" t="s">
        <v>1714</v>
      </c>
    </row>
    <row r="4069" spans="1:5">
      <c r="A4069" t="s">
        <v>5661</v>
      </c>
      <c r="B4069" t="s">
        <v>5</v>
      </c>
      <c r="C4069" t="s">
        <v>1738</v>
      </c>
      <c r="D4069" t="s">
        <v>6897</v>
      </c>
      <c r="E4069" t="s">
        <v>1715</v>
      </c>
    </row>
    <row r="4070" spans="1:5">
      <c r="A4070" t="s">
        <v>5662</v>
      </c>
      <c r="B4070" t="s">
        <v>5</v>
      </c>
      <c r="C4070" t="s">
        <v>1738</v>
      </c>
      <c r="D4070" t="s">
        <v>6898</v>
      </c>
      <c r="E4070" t="s">
        <v>1702</v>
      </c>
    </row>
    <row r="4071" spans="1:5">
      <c r="A4071" t="s">
        <v>5663</v>
      </c>
      <c r="B4071" t="s">
        <v>5</v>
      </c>
      <c r="C4071" t="s">
        <v>1738</v>
      </c>
      <c r="D4071" t="s">
        <v>6898</v>
      </c>
      <c r="E4071" t="s">
        <v>1705</v>
      </c>
    </row>
    <row r="4072" spans="1:5">
      <c r="A4072" t="s">
        <v>5664</v>
      </c>
      <c r="B4072" t="s">
        <v>5</v>
      </c>
      <c r="C4072" t="s">
        <v>1738</v>
      </c>
      <c r="D4072" t="s">
        <v>6898</v>
      </c>
      <c r="E4072" t="s">
        <v>1706</v>
      </c>
    </row>
    <row r="4073" spans="1:5">
      <c r="A4073" t="s">
        <v>5665</v>
      </c>
      <c r="B4073" t="s">
        <v>5</v>
      </c>
      <c r="C4073" t="s">
        <v>1738</v>
      </c>
      <c r="D4073" t="s">
        <v>6898</v>
      </c>
      <c r="E4073" t="s">
        <v>1707</v>
      </c>
    </row>
    <row r="4074" spans="1:5">
      <c r="A4074" t="s">
        <v>5666</v>
      </c>
      <c r="B4074" t="s">
        <v>5</v>
      </c>
      <c r="C4074" t="s">
        <v>1738</v>
      </c>
      <c r="D4074" t="s">
        <v>6898</v>
      </c>
      <c r="E4074" t="s">
        <v>1708</v>
      </c>
    </row>
    <row r="4075" spans="1:5">
      <c r="A4075" t="s">
        <v>5667</v>
      </c>
      <c r="B4075" t="s">
        <v>5</v>
      </c>
      <c r="C4075" t="s">
        <v>1738</v>
      </c>
      <c r="D4075" t="s">
        <v>6898</v>
      </c>
      <c r="E4075" t="s">
        <v>1709</v>
      </c>
    </row>
    <row r="4076" spans="1:5">
      <c r="A4076" t="s">
        <v>5668</v>
      </c>
      <c r="B4076" t="s">
        <v>5</v>
      </c>
      <c r="C4076" t="s">
        <v>1738</v>
      </c>
      <c r="D4076" t="s">
        <v>6898</v>
      </c>
      <c r="E4076" t="s">
        <v>1710</v>
      </c>
    </row>
    <row r="4077" spans="1:5">
      <c r="A4077" t="s">
        <v>5669</v>
      </c>
      <c r="B4077" t="s">
        <v>5</v>
      </c>
      <c r="C4077" t="s">
        <v>1738</v>
      </c>
      <c r="D4077" t="s">
        <v>6898</v>
      </c>
      <c r="E4077" t="s">
        <v>1711</v>
      </c>
    </row>
    <row r="4078" spans="1:5">
      <c r="A4078" t="s">
        <v>5670</v>
      </c>
      <c r="B4078" t="s">
        <v>5</v>
      </c>
      <c r="C4078" t="s">
        <v>1738</v>
      </c>
      <c r="D4078" t="s">
        <v>6898</v>
      </c>
      <c r="E4078" t="s">
        <v>1712</v>
      </c>
    </row>
    <row r="4079" spans="1:5">
      <c r="A4079" t="s">
        <v>5671</v>
      </c>
      <c r="B4079" t="s">
        <v>5</v>
      </c>
      <c r="C4079" t="s">
        <v>1738</v>
      </c>
      <c r="D4079" t="s">
        <v>6898</v>
      </c>
      <c r="E4079" t="s">
        <v>1713</v>
      </c>
    </row>
    <row r="4080" spans="1:5">
      <c r="A4080" t="s">
        <v>5672</v>
      </c>
      <c r="B4080" t="s">
        <v>5</v>
      </c>
      <c r="C4080" t="s">
        <v>1738</v>
      </c>
      <c r="D4080" t="s">
        <v>6898</v>
      </c>
      <c r="E4080" t="s">
        <v>1714</v>
      </c>
    </row>
    <row r="4081" spans="1:5">
      <c r="A4081" t="s">
        <v>5673</v>
      </c>
      <c r="B4081" t="s">
        <v>5</v>
      </c>
      <c r="C4081" t="s">
        <v>1738</v>
      </c>
      <c r="D4081" t="s">
        <v>6898</v>
      </c>
      <c r="E4081" t="s">
        <v>1715</v>
      </c>
    </row>
    <row r="4082" spans="1:5">
      <c r="A4082" t="s">
        <v>5674</v>
      </c>
      <c r="B4082" t="s">
        <v>5</v>
      </c>
      <c r="C4082" t="s">
        <v>1739</v>
      </c>
      <c r="D4082" t="s">
        <v>6874</v>
      </c>
      <c r="E4082" t="s">
        <v>1702</v>
      </c>
    </row>
    <row r="4083" spans="1:5">
      <c r="A4083" t="s">
        <v>5675</v>
      </c>
      <c r="B4083" t="s">
        <v>5</v>
      </c>
      <c r="C4083" t="s">
        <v>1739</v>
      </c>
      <c r="D4083" t="s">
        <v>6874</v>
      </c>
      <c r="E4083" t="s">
        <v>1705</v>
      </c>
    </row>
    <row r="4084" spans="1:5">
      <c r="A4084" t="s">
        <v>5676</v>
      </c>
      <c r="B4084" t="s">
        <v>5</v>
      </c>
      <c r="C4084" t="s">
        <v>1739</v>
      </c>
      <c r="D4084" t="s">
        <v>6874</v>
      </c>
      <c r="E4084" t="s">
        <v>1706</v>
      </c>
    </row>
    <row r="4085" spans="1:5">
      <c r="A4085" t="s">
        <v>5677</v>
      </c>
      <c r="B4085" t="s">
        <v>5</v>
      </c>
      <c r="C4085" t="s">
        <v>1739</v>
      </c>
      <c r="D4085" t="s">
        <v>6874</v>
      </c>
      <c r="E4085" t="s">
        <v>1707</v>
      </c>
    </row>
    <row r="4086" spans="1:5">
      <c r="A4086" t="s">
        <v>5678</v>
      </c>
      <c r="B4086" t="s">
        <v>5</v>
      </c>
      <c r="C4086" t="s">
        <v>1739</v>
      </c>
      <c r="D4086" t="s">
        <v>6874</v>
      </c>
      <c r="E4086" t="s">
        <v>1708</v>
      </c>
    </row>
    <row r="4087" spans="1:5">
      <c r="A4087" t="s">
        <v>5679</v>
      </c>
      <c r="B4087" t="s">
        <v>5</v>
      </c>
      <c r="C4087" t="s">
        <v>1739</v>
      </c>
      <c r="D4087" t="s">
        <v>6874</v>
      </c>
      <c r="E4087" t="s">
        <v>1709</v>
      </c>
    </row>
    <row r="4088" spans="1:5">
      <c r="A4088" t="s">
        <v>5680</v>
      </c>
      <c r="B4088" t="s">
        <v>5</v>
      </c>
      <c r="C4088" t="s">
        <v>1739</v>
      </c>
      <c r="D4088" t="s">
        <v>6874</v>
      </c>
      <c r="E4088" t="s">
        <v>1710</v>
      </c>
    </row>
    <row r="4089" spans="1:5">
      <c r="A4089" t="s">
        <v>5681</v>
      </c>
      <c r="B4089" t="s">
        <v>5</v>
      </c>
      <c r="C4089" t="s">
        <v>1739</v>
      </c>
      <c r="D4089" t="s">
        <v>6874</v>
      </c>
      <c r="E4089" t="s">
        <v>1711</v>
      </c>
    </row>
    <row r="4090" spans="1:5">
      <c r="A4090" t="s">
        <v>5682</v>
      </c>
      <c r="B4090" t="s">
        <v>5</v>
      </c>
      <c r="C4090" t="s">
        <v>1739</v>
      </c>
      <c r="D4090" t="s">
        <v>6874</v>
      </c>
      <c r="E4090" t="s">
        <v>1712</v>
      </c>
    </row>
    <row r="4091" spans="1:5">
      <c r="A4091" t="s">
        <v>5683</v>
      </c>
      <c r="B4091" t="s">
        <v>5</v>
      </c>
      <c r="C4091" t="s">
        <v>1739</v>
      </c>
      <c r="D4091" t="s">
        <v>6874</v>
      </c>
      <c r="E4091" t="s">
        <v>1713</v>
      </c>
    </row>
    <row r="4092" spans="1:5">
      <c r="A4092" t="s">
        <v>5684</v>
      </c>
      <c r="B4092" t="s">
        <v>5</v>
      </c>
      <c r="C4092" t="s">
        <v>1739</v>
      </c>
      <c r="D4092" t="s">
        <v>6874</v>
      </c>
      <c r="E4092" t="s">
        <v>1714</v>
      </c>
    </row>
    <row r="4093" spans="1:5">
      <c r="A4093" t="s">
        <v>5685</v>
      </c>
      <c r="B4093" t="s">
        <v>5</v>
      </c>
      <c r="C4093" t="s">
        <v>1739</v>
      </c>
      <c r="D4093" t="s">
        <v>6874</v>
      </c>
      <c r="E4093" t="s">
        <v>1715</v>
      </c>
    </row>
    <row r="4094" spans="1:5">
      <c r="A4094" t="s">
        <v>5686</v>
      </c>
      <c r="B4094" t="s">
        <v>5</v>
      </c>
      <c r="C4094" t="s">
        <v>1739</v>
      </c>
      <c r="D4094" t="s">
        <v>6875</v>
      </c>
      <c r="E4094" t="s">
        <v>1702</v>
      </c>
    </row>
    <row r="4095" spans="1:5">
      <c r="A4095" t="s">
        <v>5687</v>
      </c>
      <c r="B4095" t="s">
        <v>5</v>
      </c>
      <c r="C4095" t="s">
        <v>1739</v>
      </c>
      <c r="D4095" t="s">
        <v>6875</v>
      </c>
      <c r="E4095" t="s">
        <v>1705</v>
      </c>
    </row>
    <row r="4096" spans="1:5">
      <c r="A4096" t="s">
        <v>5688</v>
      </c>
      <c r="B4096" t="s">
        <v>5</v>
      </c>
      <c r="C4096" t="s">
        <v>1739</v>
      </c>
      <c r="D4096" t="s">
        <v>6875</v>
      </c>
      <c r="E4096" t="s">
        <v>1706</v>
      </c>
    </row>
    <row r="4097" spans="1:5">
      <c r="A4097" t="s">
        <v>5689</v>
      </c>
      <c r="B4097" t="s">
        <v>5</v>
      </c>
      <c r="C4097" t="s">
        <v>1739</v>
      </c>
      <c r="D4097" t="s">
        <v>6875</v>
      </c>
      <c r="E4097" t="s">
        <v>1707</v>
      </c>
    </row>
    <row r="4098" spans="1:5">
      <c r="A4098" t="s">
        <v>5690</v>
      </c>
      <c r="B4098" t="s">
        <v>5</v>
      </c>
      <c r="C4098" t="s">
        <v>1739</v>
      </c>
      <c r="D4098" t="s">
        <v>6875</v>
      </c>
      <c r="E4098" t="s">
        <v>1708</v>
      </c>
    </row>
    <row r="4099" spans="1:5">
      <c r="A4099" t="s">
        <v>5691</v>
      </c>
      <c r="B4099" t="s">
        <v>5</v>
      </c>
      <c r="C4099" t="s">
        <v>1739</v>
      </c>
      <c r="D4099" t="s">
        <v>6875</v>
      </c>
      <c r="E4099" t="s">
        <v>1709</v>
      </c>
    </row>
    <row r="4100" spans="1:5">
      <c r="A4100" t="s">
        <v>5692</v>
      </c>
      <c r="B4100" t="s">
        <v>5</v>
      </c>
      <c r="C4100" t="s">
        <v>1739</v>
      </c>
      <c r="D4100" t="s">
        <v>6875</v>
      </c>
      <c r="E4100" t="s">
        <v>1710</v>
      </c>
    </row>
    <row r="4101" spans="1:5">
      <c r="A4101" t="s">
        <v>5693</v>
      </c>
      <c r="B4101" t="s">
        <v>5</v>
      </c>
      <c r="C4101" t="s">
        <v>1739</v>
      </c>
      <c r="D4101" t="s">
        <v>6875</v>
      </c>
      <c r="E4101" t="s">
        <v>1711</v>
      </c>
    </row>
    <row r="4102" spans="1:5">
      <c r="A4102" t="s">
        <v>5694</v>
      </c>
      <c r="B4102" t="s">
        <v>5</v>
      </c>
      <c r="C4102" t="s">
        <v>1739</v>
      </c>
      <c r="D4102" t="s">
        <v>6875</v>
      </c>
      <c r="E4102" t="s">
        <v>1712</v>
      </c>
    </row>
    <row r="4103" spans="1:5">
      <c r="A4103" t="s">
        <v>5695</v>
      </c>
      <c r="B4103" t="s">
        <v>5</v>
      </c>
      <c r="C4103" t="s">
        <v>1739</v>
      </c>
      <c r="D4103" t="s">
        <v>6875</v>
      </c>
      <c r="E4103" t="s">
        <v>1713</v>
      </c>
    </row>
    <row r="4104" spans="1:5">
      <c r="A4104" t="s">
        <v>5696</v>
      </c>
      <c r="B4104" t="s">
        <v>5</v>
      </c>
      <c r="C4104" t="s">
        <v>1739</v>
      </c>
      <c r="D4104" t="s">
        <v>6875</v>
      </c>
      <c r="E4104" t="s">
        <v>1714</v>
      </c>
    </row>
    <row r="4105" spans="1:5">
      <c r="A4105" t="s">
        <v>5697</v>
      </c>
      <c r="B4105" t="s">
        <v>5</v>
      </c>
      <c r="C4105" t="s">
        <v>1739</v>
      </c>
      <c r="D4105" t="s">
        <v>6875</v>
      </c>
      <c r="E4105" t="s">
        <v>1715</v>
      </c>
    </row>
    <row r="4106" spans="1:5">
      <c r="A4106" t="s">
        <v>5698</v>
      </c>
      <c r="B4106" t="s">
        <v>5</v>
      </c>
      <c r="C4106" t="s">
        <v>1739</v>
      </c>
      <c r="D4106" t="s">
        <v>6876</v>
      </c>
      <c r="E4106" t="s">
        <v>1702</v>
      </c>
    </row>
    <row r="4107" spans="1:5">
      <c r="A4107" t="s">
        <v>5699</v>
      </c>
      <c r="B4107" t="s">
        <v>5</v>
      </c>
      <c r="C4107" t="s">
        <v>1739</v>
      </c>
      <c r="D4107" t="s">
        <v>6876</v>
      </c>
      <c r="E4107" t="s">
        <v>1705</v>
      </c>
    </row>
    <row r="4108" spans="1:5">
      <c r="A4108" t="s">
        <v>5700</v>
      </c>
      <c r="B4108" t="s">
        <v>5</v>
      </c>
      <c r="C4108" t="s">
        <v>1739</v>
      </c>
      <c r="D4108" t="s">
        <v>6876</v>
      </c>
      <c r="E4108" t="s">
        <v>1706</v>
      </c>
    </row>
    <row r="4109" spans="1:5">
      <c r="A4109" t="s">
        <v>5701</v>
      </c>
      <c r="B4109" t="s">
        <v>5</v>
      </c>
      <c r="C4109" t="s">
        <v>1739</v>
      </c>
      <c r="D4109" t="s">
        <v>6876</v>
      </c>
      <c r="E4109" t="s">
        <v>1707</v>
      </c>
    </row>
    <row r="4110" spans="1:5">
      <c r="A4110" t="s">
        <v>5702</v>
      </c>
      <c r="B4110" t="s">
        <v>5</v>
      </c>
      <c r="C4110" t="s">
        <v>1739</v>
      </c>
      <c r="D4110" t="s">
        <v>6876</v>
      </c>
      <c r="E4110" t="s">
        <v>1708</v>
      </c>
    </row>
    <row r="4111" spans="1:5">
      <c r="A4111" t="s">
        <v>5703</v>
      </c>
      <c r="B4111" t="s">
        <v>5</v>
      </c>
      <c r="C4111" t="s">
        <v>1739</v>
      </c>
      <c r="D4111" t="s">
        <v>6876</v>
      </c>
      <c r="E4111" t="s">
        <v>1709</v>
      </c>
    </row>
    <row r="4112" spans="1:5">
      <c r="A4112" t="s">
        <v>5704</v>
      </c>
      <c r="B4112" t="s">
        <v>5</v>
      </c>
      <c r="C4112" t="s">
        <v>1739</v>
      </c>
      <c r="D4112" t="s">
        <v>6876</v>
      </c>
      <c r="E4112" t="s">
        <v>1710</v>
      </c>
    </row>
    <row r="4113" spans="1:5">
      <c r="A4113" t="s">
        <v>5705</v>
      </c>
      <c r="B4113" t="s">
        <v>5</v>
      </c>
      <c r="C4113" t="s">
        <v>1739</v>
      </c>
      <c r="D4113" t="s">
        <v>6876</v>
      </c>
      <c r="E4113" t="s">
        <v>1711</v>
      </c>
    </row>
    <row r="4114" spans="1:5">
      <c r="A4114" t="s">
        <v>5706</v>
      </c>
      <c r="B4114" t="s">
        <v>5</v>
      </c>
      <c r="C4114" t="s">
        <v>1739</v>
      </c>
      <c r="D4114" t="s">
        <v>6876</v>
      </c>
      <c r="E4114" t="s">
        <v>1712</v>
      </c>
    </row>
    <row r="4115" spans="1:5">
      <c r="A4115" t="s">
        <v>5707</v>
      </c>
      <c r="B4115" t="s">
        <v>5</v>
      </c>
      <c r="C4115" t="s">
        <v>1739</v>
      </c>
      <c r="D4115" t="s">
        <v>6876</v>
      </c>
      <c r="E4115" t="s">
        <v>1713</v>
      </c>
    </row>
    <row r="4116" spans="1:5">
      <c r="A4116" t="s">
        <v>5708</v>
      </c>
      <c r="B4116" t="s">
        <v>5</v>
      </c>
      <c r="C4116" t="s">
        <v>1739</v>
      </c>
      <c r="D4116" t="s">
        <v>6876</v>
      </c>
      <c r="E4116" t="s">
        <v>1714</v>
      </c>
    </row>
    <row r="4117" spans="1:5">
      <c r="A4117" t="s">
        <v>5709</v>
      </c>
      <c r="B4117" t="s">
        <v>5</v>
      </c>
      <c r="C4117" t="s">
        <v>1739</v>
      </c>
      <c r="D4117" t="s">
        <v>6876</v>
      </c>
      <c r="E4117" t="s">
        <v>1715</v>
      </c>
    </row>
    <row r="4118" spans="1:5">
      <c r="A4118" t="s">
        <v>5710</v>
      </c>
      <c r="B4118" t="s">
        <v>5</v>
      </c>
      <c r="C4118" t="s">
        <v>1739</v>
      </c>
      <c r="D4118" t="s">
        <v>6877</v>
      </c>
      <c r="E4118" t="s">
        <v>1702</v>
      </c>
    </row>
    <row r="4119" spans="1:5">
      <c r="A4119" t="s">
        <v>5711</v>
      </c>
      <c r="B4119" t="s">
        <v>5</v>
      </c>
      <c r="C4119" t="s">
        <v>1739</v>
      </c>
      <c r="D4119" t="s">
        <v>6877</v>
      </c>
      <c r="E4119" t="s">
        <v>1705</v>
      </c>
    </row>
    <row r="4120" spans="1:5">
      <c r="A4120" t="s">
        <v>5712</v>
      </c>
      <c r="B4120" t="s">
        <v>5</v>
      </c>
      <c r="C4120" t="s">
        <v>1739</v>
      </c>
      <c r="D4120" t="s">
        <v>6877</v>
      </c>
      <c r="E4120" t="s">
        <v>1706</v>
      </c>
    </row>
    <row r="4121" spans="1:5">
      <c r="A4121" t="s">
        <v>5713</v>
      </c>
      <c r="B4121" t="s">
        <v>5</v>
      </c>
      <c r="C4121" t="s">
        <v>1739</v>
      </c>
      <c r="D4121" t="s">
        <v>6877</v>
      </c>
      <c r="E4121" t="s">
        <v>1707</v>
      </c>
    </row>
    <row r="4122" spans="1:5">
      <c r="A4122" t="s">
        <v>5714</v>
      </c>
      <c r="B4122" t="s">
        <v>5</v>
      </c>
      <c r="C4122" t="s">
        <v>1739</v>
      </c>
      <c r="D4122" t="s">
        <v>6877</v>
      </c>
      <c r="E4122" t="s">
        <v>1708</v>
      </c>
    </row>
    <row r="4123" spans="1:5">
      <c r="A4123" t="s">
        <v>5715</v>
      </c>
      <c r="B4123" t="s">
        <v>5</v>
      </c>
      <c r="C4123" t="s">
        <v>1739</v>
      </c>
      <c r="D4123" t="s">
        <v>6877</v>
      </c>
      <c r="E4123" t="s">
        <v>1709</v>
      </c>
    </row>
    <row r="4124" spans="1:5">
      <c r="A4124" t="s">
        <v>5716</v>
      </c>
      <c r="B4124" t="s">
        <v>5</v>
      </c>
      <c r="C4124" t="s">
        <v>1739</v>
      </c>
      <c r="D4124" t="s">
        <v>6877</v>
      </c>
      <c r="E4124" t="s">
        <v>1710</v>
      </c>
    </row>
    <row r="4125" spans="1:5">
      <c r="A4125" t="s">
        <v>5717</v>
      </c>
      <c r="B4125" t="s">
        <v>5</v>
      </c>
      <c r="C4125" t="s">
        <v>1739</v>
      </c>
      <c r="D4125" t="s">
        <v>6877</v>
      </c>
      <c r="E4125" t="s">
        <v>1711</v>
      </c>
    </row>
    <row r="4126" spans="1:5">
      <c r="A4126" t="s">
        <v>5718</v>
      </c>
      <c r="B4126" t="s">
        <v>5</v>
      </c>
      <c r="C4126" t="s">
        <v>1739</v>
      </c>
      <c r="D4126" t="s">
        <v>6877</v>
      </c>
      <c r="E4126" t="s">
        <v>1712</v>
      </c>
    </row>
    <row r="4127" spans="1:5">
      <c r="A4127" t="s">
        <v>5719</v>
      </c>
      <c r="B4127" t="s">
        <v>5</v>
      </c>
      <c r="C4127" t="s">
        <v>1739</v>
      </c>
      <c r="D4127" t="s">
        <v>6877</v>
      </c>
      <c r="E4127" t="s">
        <v>1713</v>
      </c>
    </row>
    <row r="4128" spans="1:5">
      <c r="A4128" t="s">
        <v>5720</v>
      </c>
      <c r="B4128" t="s">
        <v>5</v>
      </c>
      <c r="C4128" t="s">
        <v>1739</v>
      </c>
      <c r="D4128" t="s">
        <v>6877</v>
      </c>
      <c r="E4128" t="s">
        <v>1714</v>
      </c>
    </row>
    <row r="4129" spans="1:5">
      <c r="A4129" t="s">
        <v>5721</v>
      </c>
      <c r="B4129" t="s">
        <v>5</v>
      </c>
      <c r="C4129" t="s">
        <v>1739</v>
      </c>
      <c r="D4129" t="s">
        <v>6877</v>
      </c>
      <c r="E4129" t="s">
        <v>1715</v>
      </c>
    </row>
    <row r="4130" spans="1:5">
      <c r="A4130" t="s">
        <v>5722</v>
      </c>
      <c r="B4130" t="s">
        <v>5</v>
      </c>
      <c r="C4130" t="s">
        <v>1739</v>
      </c>
      <c r="D4130" t="s">
        <v>6878</v>
      </c>
      <c r="E4130" t="s">
        <v>1702</v>
      </c>
    </row>
    <row r="4131" spans="1:5">
      <c r="A4131" t="s">
        <v>5723</v>
      </c>
      <c r="B4131" t="s">
        <v>5</v>
      </c>
      <c r="C4131" t="s">
        <v>1739</v>
      </c>
      <c r="D4131" t="s">
        <v>6878</v>
      </c>
      <c r="E4131" t="s">
        <v>1705</v>
      </c>
    </row>
    <row r="4132" spans="1:5">
      <c r="A4132" t="s">
        <v>5724</v>
      </c>
      <c r="B4132" t="s">
        <v>5</v>
      </c>
      <c r="C4132" t="s">
        <v>1739</v>
      </c>
      <c r="D4132" t="s">
        <v>6878</v>
      </c>
      <c r="E4132" t="s">
        <v>1706</v>
      </c>
    </row>
    <row r="4133" spans="1:5">
      <c r="A4133" t="s">
        <v>5725</v>
      </c>
      <c r="B4133" t="s">
        <v>5</v>
      </c>
      <c r="C4133" t="s">
        <v>1739</v>
      </c>
      <c r="D4133" t="s">
        <v>6878</v>
      </c>
      <c r="E4133" t="s">
        <v>1707</v>
      </c>
    </row>
    <row r="4134" spans="1:5">
      <c r="A4134" t="s">
        <v>5726</v>
      </c>
      <c r="B4134" t="s">
        <v>5</v>
      </c>
      <c r="C4134" t="s">
        <v>1739</v>
      </c>
      <c r="D4134" t="s">
        <v>6878</v>
      </c>
      <c r="E4134" t="s">
        <v>1708</v>
      </c>
    </row>
    <row r="4135" spans="1:5">
      <c r="A4135" t="s">
        <v>5727</v>
      </c>
      <c r="B4135" t="s">
        <v>5</v>
      </c>
      <c r="C4135" t="s">
        <v>1739</v>
      </c>
      <c r="D4135" t="s">
        <v>6878</v>
      </c>
      <c r="E4135" t="s">
        <v>1709</v>
      </c>
    </row>
    <row r="4136" spans="1:5">
      <c r="A4136" t="s">
        <v>5728</v>
      </c>
      <c r="B4136" t="s">
        <v>5</v>
      </c>
      <c r="C4136" t="s">
        <v>1739</v>
      </c>
      <c r="D4136" t="s">
        <v>6878</v>
      </c>
      <c r="E4136" t="s">
        <v>1710</v>
      </c>
    </row>
    <row r="4137" spans="1:5">
      <c r="A4137" t="s">
        <v>5729</v>
      </c>
      <c r="B4137" t="s">
        <v>5</v>
      </c>
      <c r="C4137" t="s">
        <v>1739</v>
      </c>
      <c r="D4137" t="s">
        <v>6878</v>
      </c>
      <c r="E4137" t="s">
        <v>1711</v>
      </c>
    </row>
    <row r="4138" spans="1:5">
      <c r="A4138" t="s">
        <v>5730</v>
      </c>
      <c r="B4138" t="s">
        <v>5</v>
      </c>
      <c r="C4138" t="s">
        <v>1739</v>
      </c>
      <c r="D4138" t="s">
        <v>6878</v>
      </c>
      <c r="E4138" t="s">
        <v>1712</v>
      </c>
    </row>
    <row r="4139" spans="1:5">
      <c r="A4139" t="s">
        <v>5731</v>
      </c>
      <c r="B4139" t="s">
        <v>5</v>
      </c>
      <c r="C4139" t="s">
        <v>1739</v>
      </c>
      <c r="D4139" t="s">
        <v>6878</v>
      </c>
      <c r="E4139" t="s">
        <v>1713</v>
      </c>
    </row>
    <row r="4140" spans="1:5">
      <c r="A4140" t="s">
        <v>5732</v>
      </c>
      <c r="B4140" t="s">
        <v>5</v>
      </c>
      <c r="C4140" t="s">
        <v>1739</v>
      </c>
      <c r="D4140" t="s">
        <v>6878</v>
      </c>
      <c r="E4140" t="s">
        <v>1714</v>
      </c>
    </row>
    <row r="4141" spans="1:5">
      <c r="A4141" t="s">
        <v>5733</v>
      </c>
      <c r="B4141" t="s">
        <v>5</v>
      </c>
      <c r="C4141" t="s">
        <v>1739</v>
      </c>
      <c r="D4141" t="s">
        <v>6878</v>
      </c>
      <c r="E4141" t="s">
        <v>1715</v>
      </c>
    </row>
    <row r="4142" spans="1:5">
      <c r="A4142" t="s">
        <v>5734</v>
      </c>
      <c r="B4142" t="s">
        <v>5</v>
      </c>
      <c r="C4142" t="s">
        <v>1739</v>
      </c>
      <c r="D4142" t="s">
        <v>6879</v>
      </c>
      <c r="E4142" t="s">
        <v>1702</v>
      </c>
    </row>
    <row r="4143" spans="1:5">
      <c r="A4143" t="s">
        <v>5735</v>
      </c>
      <c r="B4143" t="s">
        <v>5</v>
      </c>
      <c r="C4143" t="s">
        <v>1739</v>
      </c>
      <c r="D4143" t="s">
        <v>6879</v>
      </c>
      <c r="E4143" t="s">
        <v>1705</v>
      </c>
    </row>
    <row r="4144" spans="1:5">
      <c r="A4144" t="s">
        <v>5736</v>
      </c>
      <c r="B4144" t="s">
        <v>5</v>
      </c>
      <c r="C4144" t="s">
        <v>1739</v>
      </c>
      <c r="D4144" t="s">
        <v>6879</v>
      </c>
      <c r="E4144" t="s">
        <v>1706</v>
      </c>
    </row>
    <row r="4145" spans="1:5">
      <c r="A4145" t="s">
        <v>5737</v>
      </c>
      <c r="B4145" t="s">
        <v>5</v>
      </c>
      <c r="C4145" t="s">
        <v>1739</v>
      </c>
      <c r="D4145" t="s">
        <v>6879</v>
      </c>
      <c r="E4145" t="s">
        <v>1707</v>
      </c>
    </row>
    <row r="4146" spans="1:5">
      <c r="A4146" t="s">
        <v>5738</v>
      </c>
      <c r="B4146" t="s">
        <v>5</v>
      </c>
      <c r="C4146" t="s">
        <v>1739</v>
      </c>
      <c r="D4146" t="s">
        <v>6879</v>
      </c>
      <c r="E4146" t="s">
        <v>1708</v>
      </c>
    </row>
    <row r="4147" spans="1:5">
      <c r="A4147" t="s">
        <v>5739</v>
      </c>
      <c r="B4147" t="s">
        <v>5</v>
      </c>
      <c r="C4147" t="s">
        <v>1739</v>
      </c>
      <c r="D4147" t="s">
        <v>6879</v>
      </c>
      <c r="E4147" t="s">
        <v>1709</v>
      </c>
    </row>
    <row r="4148" spans="1:5">
      <c r="A4148" t="s">
        <v>5740</v>
      </c>
      <c r="B4148" t="s">
        <v>5</v>
      </c>
      <c r="C4148" t="s">
        <v>1739</v>
      </c>
      <c r="D4148" t="s">
        <v>6879</v>
      </c>
      <c r="E4148" t="s">
        <v>1710</v>
      </c>
    </row>
    <row r="4149" spans="1:5">
      <c r="A4149" t="s">
        <v>5741</v>
      </c>
      <c r="B4149" t="s">
        <v>5</v>
      </c>
      <c r="C4149" t="s">
        <v>1739</v>
      </c>
      <c r="D4149" t="s">
        <v>6879</v>
      </c>
      <c r="E4149" t="s">
        <v>1711</v>
      </c>
    </row>
    <row r="4150" spans="1:5">
      <c r="A4150" t="s">
        <v>5742</v>
      </c>
      <c r="B4150" t="s">
        <v>5</v>
      </c>
      <c r="C4150" t="s">
        <v>1739</v>
      </c>
      <c r="D4150" t="s">
        <v>6879</v>
      </c>
      <c r="E4150" t="s">
        <v>1712</v>
      </c>
    </row>
    <row r="4151" spans="1:5">
      <c r="A4151" t="s">
        <v>5743</v>
      </c>
      <c r="B4151" t="s">
        <v>5</v>
      </c>
      <c r="C4151" t="s">
        <v>1739</v>
      </c>
      <c r="D4151" t="s">
        <v>6879</v>
      </c>
      <c r="E4151" t="s">
        <v>1713</v>
      </c>
    </row>
    <row r="4152" spans="1:5">
      <c r="A4152" t="s">
        <v>5744</v>
      </c>
      <c r="B4152" t="s">
        <v>5</v>
      </c>
      <c r="C4152" t="s">
        <v>1739</v>
      </c>
      <c r="D4152" t="s">
        <v>6879</v>
      </c>
      <c r="E4152" t="s">
        <v>1714</v>
      </c>
    </row>
    <row r="4153" spans="1:5">
      <c r="A4153" t="s">
        <v>5745</v>
      </c>
      <c r="B4153" t="s">
        <v>5</v>
      </c>
      <c r="C4153" t="s">
        <v>1739</v>
      </c>
      <c r="D4153" t="s">
        <v>6879</v>
      </c>
      <c r="E4153" t="s">
        <v>1715</v>
      </c>
    </row>
    <row r="4154" spans="1:5">
      <c r="A4154" t="s">
        <v>5746</v>
      </c>
      <c r="B4154" t="s">
        <v>5</v>
      </c>
      <c r="C4154" t="s">
        <v>1739</v>
      </c>
      <c r="D4154" t="s">
        <v>6880</v>
      </c>
      <c r="E4154" t="s">
        <v>1702</v>
      </c>
    </row>
    <row r="4155" spans="1:5">
      <c r="A4155" t="s">
        <v>5747</v>
      </c>
      <c r="B4155" t="s">
        <v>5</v>
      </c>
      <c r="C4155" t="s">
        <v>1739</v>
      </c>
      <c r="D4155" t="s">
        <v>6880</v>
      </c>
      <c r="E4155" t="s">
        <v>1705</v>
      </c>
    </row>
    <row r="4156" spans="1:5">
      <c r="A4156" t="s">
        <v>5748</v>
      </c>
      <c r="B4156" t="s">
        <v>5</v>
      </c>
      <c r="C4156" t="s">
        <v>1739</v>
      </c>
      <c r="D4156" t="s">
        <v>6880</v>
      </c>
      <c r="E4156" t="s">
        <v>1706</v>
      </c>
    </row>
    <row r="4157" spans="1:5">
      <c r="A4157" t="s">
        <v>5749</v>
      </c>
      <c r="B4157" t="s">
        <v>5</v>
      </c>
      <c r="C4157" t="s">
        <v>1739</v>
      </c>
      <c r="D4157" t="s">
        <v>6880</v>
      </c>
      <c r="E4157" t="s">
        <v>1707</v>
      </c>
    </row>
    <row r="4158" spans="1:5">
      <c r="A4158" t="s">
        <v>5750</v>
      </c>
      <c r="B4158" t="s">
        <v>5</v>
      </c>
      <c r="C4158" t="s">
        <v>1739</v>
      </c>
      <c r="D4158" t="s">
        <v>6880</v>
      </c>
      <c r="E4158" t="s">
        <v>1708</v>
      </c>
    </row>
    <row r="4159" spans="1:5">
      <c r="A4159" t="s">
        <v>5751</v>
      </c>
      <c r="B4159" t="s">
        <v>5</v>
      </c>
      <c r="C4159" t="s">
        <v>1739</v>
      </c>
      <c r="D4159" t="s">
        <v>6880</v>
      </c>
      <c r="E4159" t="s">
        <v>1709</v>
      </c>
    </row>
    <row r="4160" spans="1:5">
      <c r="A4160" t="s">
        <v>5752</v>
      </c>
      <c r="B4160" t="s">
        <v>5</v>
      </c>
      <c r="C4160" t="s">
        <v>1739</v>
      </c>
      <c r="D4160" t="s">
        <v>6880</v>
      </c>
      <c r="E4160" t="s">
        <v>1710</v>
      </c>
    </row>
    <row r="4161" spans="1:5">
      <c r="A4161" t="s">
        <v>5753</v>
      </c>
      <c r="B4161" t="s">
        <v>5</v>
      </c>
      <c r="C4161" t="s">
        <v>1739</v>
      </c>
      <c r="D4161" t="s">
        <v>6880</v>
      </c>
      <c r="E4161" t="s">
        <v>1711</v>
      </c>
    </row>
    <row r="4162" spans="1:5">
      <c r="A4162" t="s">
        <v>5754</v>
      </c>
      <c r="B4162" t="s">
        <v>5</v>
      </c>
      <c r="C4162" t="s">
        <v>1739</v>
      </c>
      <c r="D4162" t="s">
        <v>6880</v>
      </c>
      <c r="E4162" t="s">
        <v>1712</v>
      </c>
    </row>
    <row r="4163" spans="1:5">
      <c r="A4163" t="s">
        <v>5755</v>
      </c>
      <c r="B4163" t="s">
        <v>5</v>
      </c>
      <c r="C4163" t="s">
        <v>1739</v>
      </c>
      <c r="D4163" t="s">
        <v>6880</v>
      </c>
      <c r="E4163" t="s">
        <v>1713</v>
      </c>
    </row>
    <row r="4164" spans="1:5">
      <c r="A4164" t="s">
        <v>5756</v>
      </c>
      <c r="B4164" t="s">
        <v>5</v>
      </c>
      <c r="C4164" t="s">
        <v>1739</v>
      </c>
      <c r="D4164" t="s">
        <v>6880</v>
      </c>
      <c r="E4164" t="s">
        <v>1714</v>
      </c>
    </row>
    <row r="4165" spans="1:5">
      <c r="A4165" t="s">
        <v>5757</v>
      </c>
      <c r="B4165" t="s">
        <v>5</v>
      </c>
      <c r="C4165" t="s">
        <v>1739</v>
      </c>
      <c r="D4165" t="s">
        <v>6880</v>
      </c>
      <c r="E4165" t="s">
        <v>1715</v>
      </c>
    </row>
    <row r="4166" spans="1:5">
      <c r="A4166" t="s">
        <v>5758</v>
      </c>
      <c r="B4166" t="s">
        <v>5</v>
      </c>
      <c r="C4166" t="s">
        <v>1739</v>
      </c>
      <c r="D4166" t="s">
        <v>6881</v>
      </c>
      <c r="E4166" t="s">
        <v>1702</v>
      </c>
    </row>
    <row r="4167" spans="1:5">
      <c r="A4167" t="s">
        <v>5759</v>
      </c>
      <c r="B4167" t="s">
        <v>5</v>
      </c>
      <c r="C4167" t="s">
        <v>1739</v>
      </c>
      <c r="D4167" t="s">
        <v>6881</v>
      </c>
      <c r="E4167" t="s">
        <v>1705</v>
      </c>
    </row>
    <row r="4168" spans="1:5">
      <c r="A4168" t="s">
        <v>5760</v>
      </c>
      <c r="B4168" t="s">
        <v>5</v>
      </c>
      <c r="C4168" t="s">
        <v>1739</v>
      </c>
      <c r="D4168" t="s">
        <v>6881</v>
      </c>
      <c r="E4168" t="s">
        <v>1706</v>
      </c>
    </row>
    <row r="4169" spans="1:5">
      <c r="A4169" t="s">
        <v>5761</v>
      </c>
      <c r="B4169" t="s">
        <v>5</v>
      </c>
      <c r="C4169" t="s">
        <v>1739</v>
      </c>
      <c r="D4169" t="s">
        <v>6881</v>
      </c>
      <c r="E4169" t="s">
        <v>1707</v>
      </c>
    </row>
    <row r="4170" spans="1:5">
      <c r="A4170" t="s">
        <v>5762</v>
      </c>
      <c r="B4170" t="s">
        <v>5</v>
      </c>
      <c r="C4170" t="s">
        <v>1739</v>
      </c>
      <c r="D4170" t="s">
        <v>6881</v>
      </c>
      <c r="E4170" t="s">
        <v>1708</v>
      </c>
    </row>
    <row r="4171" spans="1:5">
      <c r="A4171" t="s">
        <v>5763</v>
      </c>
      <c r="B4171" t="s">
        <v>5</v>
      </c>
      <c r="C4171" t="s">
        <v>1739</v>
      </c>
      <c r="D4171" t="s">
        <v>6881</v>
      </c>
      <c r="E4171" t="s">
        <v>1709</v>
      </c>
    </row>
    <row r="4172" spans="1:5">
      <c r="A4172" t="s">
        <v>5764</v>
      </c>
      <c r="B4172" t="s">
        <v>5</v>
      </c>
      <c r="C4172" t="s">
        <v>1739</v>
      </c>
      <c r="D4172" t="s">
        <v>6881</v>
      </c>
      <c r="E4172" t="s">
        <v>1710</v>
      </c>
    </row>
    <row r="4173" spans="1:5">
      <c r="A4173" t="s">
        <v>5765</v>
      </c>
      <c r="B4173" t="s">
        <v>5</v>
      </c>
      <c r="C4173" t="s">
        <v>1739</v>
      </c>
      <c r="D4173" t="s">
        <v>6881</v>
      </c>
      <c r="E4173" t="s">
        <v>1711</v>
      </c>
    </row>
    <row r="4174" spans="1:5">
      <c r="A4174" t="s">
        <v>5766</v>
      </c>
      <c r="B4174" t="s">
        <v>5</v>
      </c>
      <c r="C4174" t="s">
        <v>1739</v>
      </c>
      <c r="D4174" t="s">
        <v>6881</v>
      </c>
      <c r="E4174" t="s">
        <v>1712</v>
      </c>
    </row>
    <row r="4175" spans="1:5">
      <c r="A4175" t="s">
        <v>5767</v>
      </c>
      <c r="B4175" t="s">
        <v>5</v>
      </c>
      <c r="C4175" t="s">
        <v>1739</v>
      </c>
      <c r="D4175" t="s">
        <v>6881</v>
      </c>
      <c r="E4175" t="s">
        <v>1713</v>
      </c>
    </row>
    <row r="4176" spans="1:5">
      <c r="A4176" t="s">
        <v>5768</v>
      </c>
      <c r="B4176" t="s">
        <v>5</v>
      </c>
      <c r="C4176" t="s">
        <v>1739</v>
      </c>
      <c r="D4176" t="s">
        <v>6881</v>
      </c>
      <c r="E4176" t="s">
        <v>1714</v>
      </c>
    </row>
    <row r="4177" spans="1:5">
      <c r="A4177" t="s">
        <v>5769</v>
      </c>
      <c r="B4177" t="s">
        <v>5</v>
      </c>
      <c r="C4177" t="s">
        <v>1739</v>
      </c>
      <c r="D4177" t="s">
        <v>6881</v>
      </c>
      <c r="E4177" t="s">
        <v>1715</v>
      </c>
    </row>
    <row r="4178" spans="1:5">
      <c r="A4178" t="s">
        <v>5770</v>
      </c>
      <c r="B4178" t="s">
        <v>5</v>
      </c>
      <c r="C4178" t="s">
        <v>1739</v>
      </c>
      <c r="D4178" t="s">
        <v>6882</v>
      </c>
      <c r="E4178" t="s">
        <v>1702</v>
      </c>
    </row>
    <row r="4179" spans="1:5">
      <c r="A4179" t="s">
        <v>5771</v>
      </c>
      <c r="B4179" t="s">
        <v>5</v>
      </c>
      <c r="C4179" t="s">
        <v>1739</v>
      </c>
      <c r="D4179" t="s">
        <v>6882</v>
      </c>
      <c r="E4179" t="s">
        <v>1705</v>
      </c>
    </row>
    <row r="4180" spans="1:5">
      <c r="A4180" t="s">
        <v>5772</v>
      </c>
      <c r="B4180" t="s">
        <v>5</v>
      </c>
      <c r="C4180" t="s">
        <v>1739</v>
      </c>
      <c r="D4180" t="s">
        <v>6882</v>
      </c>
      <c r="E4180" t="s">
        <v>1706</v>
      </c>
    </row>
    <row r="4181" spans="1:5">
      <c r="A4181" t="s">
        <v>5773</v>
      </c>
      <c r="B4181" t="s">
        <v>5</v>
      </c>
      <c r="C4181" t="s">
        <v>1739</v>
      </c>
      <c r="D4181" t="s">
        <v>6882</v>
      </c>
      <c r="E4181" t="s">
        <v>1707</v>
      </c>
    </row>
    <row r="4182" spans="1:5">
      <c r="A4182" t="s">
        <v>5774</v>
      </c>
      <c r="B4182" t="s">
        <v>5</v>
      </c>
      <c r="C4182" t="s">
        <v>1739</v>
      </c>
      <c r="D4182" t="s">
        <v>6882</v>
      </c>
      <c r="E4182" t="s">
        <v>1708</v>
      </c>
    </row>
    <row r="4183" spans="1:5">
      <c r="A4183" t="s">
        <v>5775</v>
      </c>
      <c r="B4183" t="s">
        <v>5</v>
      </c>
      <c r="C4183" t="s">
        <v>1739</v>
      </c>
      <c r="D4183" t="s">
        <v>6882</v>
      </c>
      <c r="E4183" t="s">
        <v>1709</v>
      </c>
    </row>
    <row r="4184" spans="1:5">
      <c r="A4184" t="s">
        <v>5776</v>
      </c>
      <c r="B4184" t="s">
        <v>5</v>
      </c>
      <c r="C4184" t="s">
        <v>1739</v>
      </c>
      <c r="D4184" t="s">
        <v>6882</v>
      </c>
      <c r="E4184" t="s">
        <v>1710</v>
      </c>
    </row>
    <row r="4185" spans="1:5">
      <c r="A4185" t="s">
        <v>5777</v>
      </c>
      <c r="B4185" t="s">
        <v>5</v>
      </c>
      <c r="C4185" t="s">
        <v>1739</v>
      </c>
      <c r="D4185" t="s">
        <v>6882</v>
      </c>
      <c r="E4185" t="s">
        <v>1711</v>
      </c>
    </row>
    <row r="4186" spans="1:5">
      <c r="A4186" t="s">
        <v>5778</v>
      </c>
      <c r="B4186" t="s">
        <v>5</v>
      </c>
      <c r="C4186" t="s">
        <v>1739</v>
      </c>
      <c r="D4186" t="s">
        <v>6882</v>
      </c>
      <c r="E4186" t="s">
        <v>1712</v>
      </c>
    </row>
    <row r="4187" spans="1:5">
      <c r="A4187" t="s">
        <v>5779</v>
      </c>
      <c r="B4187" t="s">
        <v>5</v>
      </c>
      <c r="C4187" t="s">
        <v>1739</v>
      </c>
      <c r="D4187" t="s">
        <v>6882</v>
      </c>
      <c r="E4187" t="s">
        <v>1713</v>
      </c>
    </row>
    <row r="4188" spans="1:5">
      <c r="A4188" t="s">
        <v>5780</v>
      </c>
      <c r="B4188" t="s">
        <v>5</v>
      </c>
      <c r="C4188" t="s">
        <v>1739</v>
      </c>
      <c r="D4188" t="s">
        <v>6882</v>
      </c>
      <c r="E4188" t="s">
        <v>1714</v>
      </c>
    </row>
    <row r="4189" spans="1:5">
      <c r="A4189" t="s">
        <v>5781</v>
      </c>
      <c r="B4189" t="s">
        <v>5</v>
      </c>
      <c r="C4189" t="s">
        <v>1739</v>
      </c>
      <c r="D4189" t="s">
        <v>6882</v>
      </c>
      <c r="E4189" t="s">
        <v>1715</v>
      </c>
    </row>
    <row r="4190" spans="1:5">
      <c r="A4190" t="s">
        <v>5782</v>
      </c>
      <c r="B4190" t="s">
        <v>5</v>
      </c>
      <c r="C4190" t="s">
        <v>1739</v>
      </c>
      <c r="D4190" t="s">
        <v>6883</v>
      </c>
      <c r="E4190" t="s">
        <v>1702</v>
      </c>
    </row>
    <row r="4191" spans="1:5">
      <c r="A4191" t="s">
        <v>5783</v>
      </c>
      <c r="B4191" t="s">
        <v>5</v>
      </c>
      <c r="C4191" t="s">
        <v>1739</v>
      </c>
      <c r="D4191" t="s">
        <v>6883</v>
      </c>
      <c r="E4191" t="s">
        <v>1705</v>
      </c>
    </row>
    <row r="4192" spans="1:5">
      <c r="A4192" t="s">
        <v>5784</v>
      </c>
      <c r="B4192" t="s">
        <v>5</v>
      </c>
      <c r="C4192" t="s">
        <v>1739</v>
      </c>
      <c r="D4192" t="s">
        <v>6883</v>
      </c>
      <c r="E4192" t="s">
        <v>1706</v>
      </c>
    </row>
    <row r="4193" spans="1:5">
      <c r="A4193" t="s">
        <v>5785</v>
      </c>
      <c r="B4193" t="s">
        <v>5</v>
      </c>
      <c r="C4193" t="s">
        <v>1739</v>
      </c>
      <c r="D4193" t="s">
        <v>6883</v>
      </c>
      <c r="E4193" t="s">
        <v>1707</v>
      </c>
    </row>
    <row r="4194" spans="1:5">
      <c r="A4194" t="s">
        <v>5786</v>
      </c>
      <c r="B4194" t="s">
        <v>5</v>
      </c>
      <c r="C4194" t="s">
        <v>1739</v>
      </c>
      <c r="D4194" t="s">
        <v>6883</v>
      </c>
      <c r="E4194" t="s">
        <v>1708</v>
      </c>
    </row>
    <row r="4195" spans="1:5">
      <c r="A4195" t="s">
        <v>5787</v>
      </c>
      <c r="B4195" t="s">
        <v>5</v>
      </c>
      <c r="C4195" t="s">
        <v>1739</v>
      </c>
      <c r="D4195" t="s">
        <v>6883</v>
      </c>
      <c r="E4195" t="s">
        <v>1709</v>
      </c>
    </row>
    <row r="4196" spans="1:5">
      <c r="A4196" t="s">
        <v>5788</v>
      </c>
      <c r="B4196" t="s">
        <v>5</v>
      </c>
      <c r="C4196" t="s">
        <v>1739</v>
      </c>
      <c r="D4196" t="s">
        <v>6883</v>
      </c>
      <c r="E4196" t="s">
        <v>1710</v>
      </c>
    </row>
    <row r="4197" spans="1:5">
      <c r="A4197" t="s">
        <v>5789</v>
      </c>
      <c r="B4197" t="s">
        <v>5</v>
      </c>
      <c r="C4197" t="s">
        <v>1739</v>
      </c>
      <c r="D4197" t="s">
        <v>6883</v>
      </c>
      <c r="E4197" t="s">
        <v>1711</v>
      </c>
    </row>
    <row r="4198" spans="1:5">
      <c r="A4198" t="s">
        <v>5790</v>
      </c>
      <c r="B4198" t="s">
        <v>5</v>
      </c>
      <c r="C4198" t="s">
        <v>1739</v>
      </c>
      <c r="D4198" t="s">
        <v>6883</v>
      </c>
      <c r="E4198" t="s">
        <v>1712</v>
      </c>
    </row>
    <row r="4199" spans="1:5">
      <c r="A4199" t="s">
        <v>5791</v>
      </c>
      <c r="B4199" t="s">
        <v>5</v>
      </c>
      <c r="C4199" t="s">
        <v>1739</v>
      </c>
      <c r="D4199" t="s">
        <v>6883</v>
      </c>
      <c r="E4199" t="s">
        <v>1713</v>
      </c>
    </row>
    <row r="4200" spans="1:5">
      <c r="A4200" t="s">
        <v>5792</v>
      </c>
      <c r="B4200" t="s">
        <v>5</v>
      </c>
      <c r="C4200" t="s">
        <v>1739</v>
      </c>
      <c r="D4200" t="s">
        <v>6883</v>
      </c>
      <c r="E4200" t="s">
        <v>1714</v>
      </c>
    </row>
    <row r="4201" spans="1:5">
      <c r="A4201" t="s">
        <v>5793</v>
      </c>
      <c r="B4201" t="s">
        <v>5</v>
      </c>
      <c r="C4201" t="s">
        <v>1739</v>
      </c>
      <c r="D4201" t="s">
        <v>6883</v>
      </c>
      <c r="E4201" t="s">
        <v>1715</v>
      </c>
    </row>
    <row r="4202" spans="1:5">
      <c r="A4202" t="s">
        <v>5794</v>
      </c>
      <c r="B4202" t="s">
        <v>5</v>
      </c>
      <c r="C4202" t="s">
        <v>1739</v>
      </c>
      <c r="D4202" t="s">
        <v>6884</v>
      </c>
      <c r="E4202" t="s">
        <v>1702</v>
      </c>
    </row>
    <row r="4203" spans="1:5">
      <c r="A4203" t="s">
        <v>5795</v>
      </c>
      <c r="B4203" t="s">
        <v>5</v>
      </c>
      <c r="C4203" t="s">
        <v>1739</v>
      </c>
      <c r="D4203" t="s">
        <v>6884</v>
      </c>
      <c r="E4203" t="s">
        <v>1705</v>
      </c>
    </row>
    <row r="4204" spans="1:5">
      <c r="A4204" t="s">
        <v>5796</v>
      </c>
      <c r="B4204" t="s">
        <v>5</v>
      </c>
      <c r="C4204" t="s">
        <v>1739</v>
      </c>
      <c r="D4204" t="s">
        <v>6884</v>
      </c>
      <c r="E4204" t="s">
        <v>1706</v>
      </c>
    </row>
    <row r="4205" spans="1:5">
      <c r="A4205" t="s">
        <v>5797</v>
      </c>
      <c r="B4205" t="s">
        <v>5</v>
      </c>
      <c r="C4205" t="s">
        <v>1739</v>
      </c>
      <c r="D4205" t="s">
        <v>6884</v>
      </c>
      <c r="E4205" t="s">
        <v>1707</v>
      </c>
    </row>
    <row r="4206" spans="1:5">
      <c r="A4206" t="s">
        <v>5798</v>
      </c>
      <c r="B4206" t="s">
        <v>5</v>
      </c>
      <c r="C4206" t="s">
        <v>1739</v>
      </c>
      <c r="D4206" t="s">
        <v>6884</v>
      </c>
      <c r="E4206" t="s">
        <v>1708</v>
      </c>
    </row>
    <row r="4207" spans="1:5">
      <c r="A4207" t="s">
        <v>5799</v>
      </c>
      <c r="B4207" t="s">
        <v>5</v>
      </c>
      <c r="C4207" t="s">
        <v>1739</v>
      </c>
      <c r="D4207" t="s">
        <v>6884</v>
      </c>
      <c r="E4207" t="s">
        <v>1709</v>
      </c>
    </row>
    <row r="4208" spans="1:5">
      <c r="A4208" t="s">
        <v>5800</v>
      </c>
      <c r="B4208" t="s">
        <v>5</v>
      </c>
      <c r="C4208" t="s">
        <v>1739</v>
      </c>
      <c r="D4208" t="s">
        <v>6884</v>
      </c>
      <c r="E4208" t="s">
        <v>1710</v>
      </c>
    </row>
    <row r="4209" spans="1:5">
      <c r="A4209" t="s">
        <v>5801</v>
      </c>
      <c r="B4209" t="s">
        <v>5</v>
      </c>
      <c r="C4209" t="s">
        <v>1739</v>
      </c>
      <c r="D4209" t="s">
        <v>6884</v>
      </c>
      <c r="E4209" t="s">
        <v>1711</v>
      </c>
    </row>
    <row r="4210" spans="1:5">
      <c r="A4210" t="s">
        <v>5802</v>
      </c>
      <c r="B4210" t="s">
        <v>5</v>
      </c>
      <c r="C4210" t="s">
        <v>1739</v>
      </c>
      <c r="D4210" t="s">
        <v>6884</v>
      </c>
      <c r="E4210" t="s">
        <v>1712</v>
      </c>
    </row>
    <row r="4211" spans="1:5">
      <c r="A4211" t="s">
        <v>5803</v>
      </c>
      <c r="B4211" t="s">
        <v>5</v>
      </c>
      <c r="C4211" t="s">
        <v>1739</v>
      </c>
      <c r="D4211" t="s">
        <v>6884</v>
      </c>
      <c r="E4211" t="s">
        <v>1713</v>
      </c>
    </row>
    <row r="4212" spans="1:5">
      <c r="A4212" t="s">
        <v>5804</v>
      </c>
      <c r="B4212" t="s">
        <v>5</v>
      </c>
      <c r="C4212" t="s">
        <v>1739</v>
      </c>
      <c r="D4212" t="s">
        <v>6884</v>
      </c>
      <c r="E4212" t="s">
        <v>1714</v>
      </c>
    </row>
    <row r="4213" spans="1:5">
      <c r="A4213" t="s">
        <v>5805</v>
      </c>
      <c r="B4213" t="s">
        <v>5</v>
      </c>
      <c r="C4213" t="s">
        <v>1739</v>
      </c>
      <c r="D4213" t="s">
        <v>6884</v>
      </c>
      <c r="E4213" t="s">
        <v>1715</v>
      </c>
    </row>
    <row r="4214" spans="1:5">
      <c r="A4214" t="s">
        <v>5806</v>
      </c>
      <c r="B4214" t="s">
        <v>5</v>
      </c>
      <c r="C4214" t="s">
        <v>1739</v>
      </c>
      <c r="D4214" t="s">
        <v>6885</v>
      </c>
      <c r="E4214" t="s">
        <v>1702</v>
      </c>
    </row>
    <row r="4215" spans="1:5">
      <c r="A4215" t="s">
        <v>5807</v>
      </c>
      <c r="B4215" t="s">
        <v>5</v>
      </c>
      <c r="C4215" t="s">
        <v>1739</v>
      </c>
      <c r="D4215" t="s">
        <v>6885</v>
      </c>
      <c r="E4215" t="s">
        <v>1705</v>
      </c>
    </row>
    <row r="4216" spans="1:5">
      <c r="A4216" t="s">
        <v>5808</v>
      </c>
      <c r="B4216" t="s">
        <v>5</v>
      </c>
      <c r="C4216" t="s">
        <v>1739</v>
      </c>
      <c r="D4216" t="s">
        <v>6885</v>
      </c>
      <c r="E4216" t="s">
        <v>1706</v>
      </c>
    </row>
    <row r="4217" spans="1:5">
      <c r="A4217" t="s">
        <v>5809</v>
      </c>
      <c r="B4217" t="s">
        <v>5</v>
      </c>
      <c r="C4217" t="s">
        <v>1739</v>
      </c>
      <c r="D4217" t="s">
        <v>6885</v>
      </c>
      <c r="E4217" t="s">
        <v>1707</v>
      </c>
    </row>
    <row r="4218" spans="1:5">
      <c r="A4218" t="s">
        <v>5810</v>
      </c>
      <c r="B4218" t="s">
        <v>5</v>
      </c>
      <c r="C4218" t="s">
        <v>1739</v>
      </c>
      <c r="D4218" t="s">
        <v>6885</v>
      </c>
      <c r="E4218" t="s">
        <v>1708</v>
      </c>
    </row>
    <row r="4219" spans="1:5">
      <c r="A4219" t="s">
        <v>5811</v>
      </c>
      <c r="B4219" t="s">
        <v>5</v>
      </c>
      <c r="C4219" t="s">
        <v>1739</v>
      </c>
      <c r="D4219" t="s">
        <v>6885</v>
      </c>
      <c r="E4219" t="s">
        <v>1709</v>
      </c>
    </row>
    <row r="4220" spans="1:5">
      <c r="A4220" t="s">
        <v>5812</v>
      </c>
      <c r="B4220" t="s">
        <v>5</v>
      </c>
      <c r="C4220" t="s">
        <v>1739</v>
      </c>
      <c r="D4220" t="s">
        <v>6885</v>
      </c>
      <c r="E4220" t="s">
        <v>1710</v>
      </c>
    </row>
    <row r="4221" spans="1:5">
      <c r="A4221" t="s">
        <v>5813</v>
      </c>
      <c r="B4221" t="s">
        <v>5</v>
      </c>
      <c r="C4221" t="s">
        <v>1739</v>
      </c>
      <c r="D4221" t="s">
        <v>6885</v>
      </c>
      <c r="E4221" t="s">
        <v>1711</v>
      </c>
    </row>
    <row r="4222" spans="1:5">
      <c r="A4222" t="s">
        <v>5814</v>
      </c>
      <c r="B4222" t="s">
        <v>5</v>
      </c>
      <c r="C4222" t="s">
        <v>1739</v>
      </c>
      <c r="D4222" t="s">
        <v>6885</v>
      </c>
      <c r="E4222" t="s">
        <v>1712</v>
      </c>
    </row>
    <row r="4223" spans="1:5">
      <c r="A4223" t="s">
        <v>5815</v>
      </c>
      <c r="B4223" t="s">
        <v>5</v>
      </c>
      <c r="C4223" t="s">
        <v>1739</v>
      </c>
      <c r="D4223" t="s">
        <v>6885</v>
      </c>
      <c r="E4223" t="s">
        <v>1713</v>
      </c>
    </row>
    <row r="4224" spans="1:5">
      <c r="A4224" t="s">
        <v>5816</v>
      </c>
      <c r="B4224" t="s">
        <v>5</v>
      </c>
      <c r="C4224" t="s">
        <v>1739</v>
      </c>
      <c r="D4224" t="s">
        <v>6885</v>
      </c>
      <c r="E4224" t="s">
        <v>1714</v>
      </c>
    </row>
    <row r="4225" spans="1:5">
      <c r="A4225" t="s">
        <v>5817</v>
      </c>
      <c r="B4225" t="s">
        <v>5</v>
      </c>
      <c r="C4225" t="s">
        <v>1739</v>
      </c>
      <c r="D4225" t="s">
        <v>6885</v>
      </c>
      <c r="E4225" t="s">
        <v>1715</v>
      </c>
    </row>
    <row r="4226" spans="1:5">
      <c r="A4226" t="s">
        <v>5818</v>
      </c>
      <c r="B4226" t="s">
        <v>5</v>
      </c>
      <c r="C4226" t="s">
        <v>1739</v>
      </c>
      <c r="D4226" t="s">
        <v>6886</v>
      </c>
      <c r="E4226" t="s">
        <v>1702</v>
      </c>
    </row>
    <row r="4227" spans="1:5">
      <c r="A4227" t="s">
        <v>5819</v>
      </c>
      <c r="B4227" t="s">
        <v>5</v>
      </c>
      <c r="C4227" t="s">
        <v>1739</v>
      </c>
      <c r="D4227" t="s">
        <v>6886</v>
      </c>
      <c r="E4227" t="s">
        <v>1705</v>
      </c>
    </row>
    <row r="4228" spans="1:5">
      <c r="A4228" t="s">
        <v>5820</v>
      </c>
      <c r="B4228" t="s">
        <v>5</v>
      </c>
      <c r="C4228" t="s">
        <v>1739</v>
      </c>
      <c r="D4228" t="s">
        <v>6886</v>
      </c>
      <c r="E4228" t="s">
        <v>1706</v>
      </c>
    </row>
    <row r="4229" spans="1:5">
      <c r="A4229" t="s">
        <v>5821</v>
      </c>
      <c r="B4229" t="s">
        <v>5</v>
      </c>
      <c r="C4229" t="s">
        <v>1739</v>
      </c>
      <c r="D4229" t="s">
        <v>6886</v>
      </c>
      <c r="E4229" t="s">
        <v>1707</v>
      </c>
    </row>
    <row r="4230" spans="1:5">
      <c r="A4230" t="s">
        <v>5822</v>
      </c>
      <c r="B4230" t="s">
        <v>5</v>
      </c>
      <c r="C4230" t="s">
        <v>1739</v>
      </c>
      <c r="D4230" t="s">
        <v>6886</v>
      </c>
      <c r="E4230" t="s">
        <v>1708</v>
      </c>
    </row>
    <row r="4231" spans="1:5">
      <c r="A4231" t="s">
        <v>5823</v>
      </c>
      <c r="B4231" t="s">
        <v>5</v>
      </c>
      <c r="C4231" t="s">
        <v>1739</v>
      </c>
      <c r="D4231" t="s">
        <v>6886</v>
      </c>
      <c r="E4231" t="s">
        <v>1709</v>
      </c>
    </row>
    <row r="4232" spans="1:5">
      <c r="A4232" t="s">
        <v>5824</v>
      </c>
      <c r="B4232" t="s">
        <v>5</v>
      </c>
      <c r="C4232" t="s">
        <v>1739</v>
      </c>
      <c r="D4232" t="s">
        <v>6886</v>
      </c>
      <c r="E4232" t="s">
        <v>1710</v>
      </c>
    </row>
    <row r="4233" spans="1:5">
      <c r="A4233" t="s">
        <v>5825</v>
      </c>
      <c r="B4233" t="s">
        <v>5</v>
      </c>
      <c r="C4233" t="s">
        <v>1739</v>
      </c>
      <c r="D4233" t="s">
        <v>6886</v>
      </c>
      <c r="E4233" t="s">
        <v>1711</v>
      </c>
    </row>
    <row r="4234" spans="1:5">
      <c r="A4234" t="s">
        <v>5826</v>
      </c>
      <c r="B4234" t="s">
        <v>5</v>
      </c>
      <c r="C4234" t="s">
        <v>1739</v>
      </c>
      <c r="D4234" t="s">
        <v>6886</v>
      </c>
      <c r="E4234" t="s">
        <v>1712</v>
      </c>
    </row>
    <row r="4235" spans="1:5">
      <c r="A4235" t="s">
        <v>5827</v>
      </c>
      <c r="B4235" t="s">
        <v>5</v>
      </c>
      <c r="C4235" t="s">
        <v>1739</v>
      </c>
      <c r="D4235" t="s">
        <v>6886</v>
      </c>
      <c r="E4235" t="s">
        <v>1713</v>
      </c>
    </row>
    <row r="4236" spans="1:5">
      <c r="A4236" t="s">
        <v>5828</v>
      </c>
      <c r="B4236" t="s">
        <v>5</v>
      </c>
      <c r="C4236" t="s">
        <v>1739</v>
      </c>
      <c r="D4236" t="s">
        <v>6886</v>
      </c>
      <c r="E4236" t="s">
        <v>1714</v>
      </c>
    </row>
    <row r="4237" spans="1:5">
      <c r="A4237" t="s">
        <v>5829</v>
      </c>
      <c r="B4237" t="s">
        <v>5</v>
      </c>
      <c r="C4237" t="s">
        <v>1739</v>
      </c>
      <c r="D4237" t="s">
        <v>6886</v>
      </c>
      <c r="E4237" t="s">
        <v>1715</v>
      </c>
    </row>
    <row r="4238" spans="1:5">
      <c r="A4238" t="s">
        <v>5830</v>
      </c>
      <c r="B4238" t="s">
        <v>5</v>
      </c>
      <c r="C4238" t="s">
        <v>1739</v>
      </c>
      <c r="D4238" t="s">
        <v>6887</v>
      </c>
      <c r="E4238" t="s">
        <v>1702</v>
      </c>
    </row>
    <row r="4239" spans="1:5">
      <c r="A4239" t="s">
        <v>5831</v>
      </c>
      <c r="B4239" t="s">
        <v>5</v>
      </c>
      <c r="C4239" t="s">
        <v>1739</v>
      </c>
      <c r="D4239" t="s">
        <v>6887</v>
      </c>
      <c r="E4239" t="s">
        <v>1705</v>
      </c>
    </row>
    <row r="4240" spans="1:5">
      <c r="A4240" t="s">
        <v>5832</v>
      </c>
      <c r="B4240" t="s">
        <v>5</v>
      </c>
      <c r="C4240" t="s">
        <v>1739</v>
      </c>
      <c r="D4240" t="s">
        <v>6887</v>
      </c>
      <c r="E4240" t="s">
        <v>1706</v>
      </c>
    </row>
    <row r="4241" spans="1:5">
      <c r="A4241" t="s">
        <v>5833</v>
      </c>
      <c r="B4241" t="s">
        <v>5</v>
      </c>
      <c r="C4241" t="s">
        <v>1739</v>
      </c>
      <c r="D4241" t="s">
        <v>6887</v>
      </c>
      <c r="E4241" t="s">
        <v>1707</v>
      </c>
    </row>
    <row r="4242" spans="1:5">
      <c r="A4242" t="s">
        <v>5834</v>
      </c>
      <c r="B4242" t="s">
        <v>5</v>
      </c>
      <c r="C4242" t="s">
        <v>1739</v>
      </c>
      <c r="D4242" t="s">
        <v>6887</v>
      </c>
      <c r="E4242" t="s">
        <v>1708</v>
      </c>
    </row>
    <row r="4243" spans="1:5">
      <c r="A4243" t="s">
        <v>5835</v>
      </c>
      <c r="B4243" t="s">
        <v>5</v>
      </c>
      <c r="C4243" t="s">
        <v>1739</v>
      </c>
      <c r="D4243" t="s">
        <v>6887</v>
      </c>
      <c r="E4243" t="s">
        <v>1709</v>
      </c>
    </row>
    <row r="4244" spans="1:5">
      <c r="A4244" t="s">
        <v>5836</v>
      </c>
      <c r="B4244" t="s">
        <v>5</v>
      </c>
      <c r="C4244" t="s">
        <v>1739</v>
      </c>
      <c r="D4244" t="s">
        <v>6887</v>
      </c>
      <c r="E4244" t="s">
        <v>1710</v>
      </c>
    </row>
    <row r="4245" spans="1:5">
      <c r="A4245" t="s">
        <v>5837</v>
      </c>
      <c r="B4245" t="s">
        <v>5</v>
      </c>
      <c r="C4245" t="s">
        <v>1739</v>
      </c>
      <c r="D4245" t="s">
        <v>6887</v>
      </c>
      <c r="E4245" t="s">
        <v>1711</v>
      </c>
    </row>
    <row r="4246" spans="1:5">
      <c r="A4246" t="s">
        <v>5838</v>
      </c>
      <c r="B4246" t="s">
        <v>5</v>
      </c>
      <c r="C4246" t="s">
        <v>1739</v>
      </c>
      <c r="D4246" t="s">
        <v>6887</v>
      </c>
      <c r="E4246" t="s">
        <v>1712</v>
      </c>
    </row>
    <row r="4247" spans="1:5">
      <c r="A4247" t="s">
        <v>5839</v>
      </c>
      <c r="B4247" t="s">
        <v>5</v>
      </c>
      <c r="C4247" t="s">
        <v>1739</v>
      </c>
      <c r="D4247" t="s">
        <v>6887</v>
      </c>
      <c r="E4247" t="s">
        <v>1713</v>
      </c>
    </row>
    <row r="4248" spans="1:5">
      <c r="A4248" t="s">
        <v>5840</v>
      </c>
      <c r="B4248" t="s">
        <v>5</v>
      </c>
      <c r="C4248" t="s">
        <v>1739</v>
      </c>
      <c r="D4248" t="s">
        <v>6887</v>
      </c>
      <c r="E4248" t="s">
        <v>1714</v>
      </c>
    </row>
    <row r="4249" spans="1:5">
      <c r="A4249" t="s">
        <v>5841</v>
      </c>
      <c r="B4249" t="s">
        <v>5</v>
      </c>
      <c r="C4249" t="s">
        <v>1739</v>
      </c>
      <c r="D4249" t="s">
        <v>6887</v>
      </c>
      <c r="E4249" t="s">
        <v>1715</v>
      </c>
    </row>
    <row r="4250" spans="1:5">
      <c r="A4250" t="s">
        <v>5842</v>
      </c>
      <c r="B4250" t="s">
        <v>5</v>
      </c>
      <c r="C4250" t="s">
        <v>1739</v>
      </c>
      <c r="D4250" t="s">
        <v>6888</v>
      </c>
      <c r="E4250" t="s">
        <v>1702</v>
      </c>
    </row>
    <row r="4251" spans="1:5">
      <c r="A4251" t="s">
        <v>5843</v>
      </c>
      <c r="B4251" t="s">
        <v>5</v>
      </c>
      <c r="C4251" t="s">
        <v>1739</v>
      </c>
      <c r="D4251" t="s">
        <v>6888</v>
      </c>
      <c r="E4251" t="s">
        <v>1705</v>
      </c>
    </row>
    <row r="4252" spans="1:5">
      <c r="A4252" t="s">
        <v>5844</v>
      </c>
      <c r="B4252" t="s">
        <v>5</v>
      </c>
      <c r="C4252" t="s">
        <v>1739</v>
      </c>
      <c r="D4252" t="s">
        <v>6888</v>
      </c>
      <c r="E4252" t="s">
        <v>1706</v>
      </c>
    </row>
    <row r="4253" spans="1:5">
      <c r="A4253" t="s">
        <v>5845</v>
      </c>
      <c r="B4253" t="s">
        <v>5</v>
      </c>
      <c r="C4253" t="s">
        <v>1739</v>
      </c>
      <c r="D4253" t="s">
        <v>6888</v>
      </c>
      <c r="E4253" t="s">
        <v>1707</v>
      </c>
    </row>
    <row r="4254" spans="1:5">
      <c r="A4254" t="s">
        <v>5846</v>
      </c>
      <c r="B4254" t="s">
        <v>5</v>
      </c>
      <c r="C4254" t="s">
        <v>1739</v>
      </c>
      <c r="D4254" t="s">
        <v>6888</v>
      </c>
      <c r="E4254" t="s">
        <v>1708</v>
      </c>
    </row>
    <row r="4255" spans="1:5">
      <c r="A4255" t="s">
        <v>5847</v>
      </c>
      <c r="B4255" t="s">
        <v>5</v>
      </c>
      <c r="C4255" t="s">
        <v>1739</v>
      </c>
      <c r="D4255" t="s">
        <v>6888</v>
      </c>
      <c r="E4255" t="s">
        <v>1709</v>
      </c>
    </row>
    <row r="4256" spans="1:5">
      <c r="A4256" t="s">
        <v>5848</v>
      </c>
      <c r="B4256" t="s">
        <v>5</v>
      </c>
      <c r="C4256" t="s">
        <v>1739</v>
      </c>
      <c r="D4256" t="s">
        <v>6888</v>
      </c>
      <c r="E4256" t="s">
        <v>1710</v>
      </c>
    </row>
    <row r="4257" spans="1:5">
      <c r="A4257" t="s">
        <v>5849</v>
      </c>
      <c r="B4257" t="s">
        <v>5</v>
      </c>
      <c r="C4257" t="s">
        <v>1739</v>
      </c>
      <c r="D4257" t="s">
        <v>6888</v>
      </c>
      <c r="E4257" t="s">
        <v>1711</v>
      </c>
    </row>
    <row r="4258" spans="1:5">
      <c r="A4258" t="s">
        <v>5850</v>
      </c>
      <c r="B4258" t="s">
        <v>5</v>
      </c>
      <c r="C4258" t="s">
        <v>1739</v>
      </c>
      <c r="D4258" t="s">
        <v>6888</v>
      </c>
      <c r="E4258" t="s">
        <v>1712</v>
      </c>
    </row>
    <row r="4259" spans="1:5">
      <c r="A4259" t="s">
        <v>5851</v>
      </c>
      <c r="B4259" t="s">
        <v>5</v>
      </c>
      <c r="C4259" t="s">
        <v>1739</v>
      </c>
      <c r="D4259" t="s">
        <v>6888</v>
      </c>
      <c r="E4259" t="s">
        <v>1713</v>
      </c>
    </row>
    <row r="4260" spans="1:5">
      <c r="A4260" t="s">
        <v>5852</v>
      </c>
      <c r="B4260" t="s">
        <v>5</v>
      </c>
      <c r="C4260" t="s">
        <v>1739</v>
      </c>
      <c r="D4260" t="s">
        <v>6888</v>
      </c>
      <c r="E4260" t="s">
        <v>1714</v>
      </c>
    </row>
    <row r="4261" spans="1:5">
      <c r="A4261" t="s">
        <v>5853</v>
      </c>
      <c r="B4261" t="s">
        <v>5</v>
      </c>
      <c r="C4261" t="s">
        <v>1739</v>
      </c>
      <c r="D4261" t="s">
        <v>6888</v>
      </c>
      <c r="E4261" t="s">
        <v>1715</v>
      </c>
    </row>
    <row r="4262" spans="1:5">
      <c r="A4262" t="s">
        <v>5854</v>
      </c>
      <c r="B4262" t="s">
        <v>5</v>
      </c>
      <c r="C4262" t="s">
        <v>1739</v>
      </c>
      <c r="D4262" t="s">
        <v>6889</v>
      </c>
      <c r="E4262" t="s">
        <v>1702</v>
      </c>
    </row>
    <row r="4263" spans="1:5">
      <c r="A4263" t="s">
        <v>5855</v>
      </c>
      <c r="B4263" t="s">
        <v>5</v>
      </c>
      <c r="C4263" t="s">
        <v>1739</v>
      </c>
      <c r="D4263" t="s">
        <v>6889</v>
      </c>
      <c r="E4263" t="s">
        <v>1705</v>
      </c>
    </row>
    <row r="4264" spans="1:5">
      <c r="A4264" t="s">
        <v>5856</v>
      </c>
      <c r="B4264" t="s">
        <v>5</v>
      </c>
      <c r="C4264" t="s">
        <v>1739</v>
      </c>
      <c r="D4264" t="s">
        <v>6889</v>
      </c>
      <c r="E4264" t="s">
        <v>1706</v>
      </c>
    </row>
    <row r="4265" spans="1:5">
      <c r="A4265" t="s">
        <v>5857</v>
      </c>
      <c r="B4265" t="s">
        <v>5</v>
      </c>
      <c r="C4265" t="s">
        <v>1739</v>
      </c>
      <c r="D4265" t="s">
        <v>6889</v>
      </c>
      <c r="E4265" t="s">
        <v>1707</v>
      </c>
    </row>
    <row r="4266" spans="1:5">
      <c r="A4266" t="s">
        <v>5858</v>
      </c>
      <c r="B4266" t="s">
        <v>5</v>
      </c>
      <c r="C4266" t="s">
        <v>1739</v>
      </c>
      <c r="D4266" t="s">
        <v>6889</v>
      </c>
      <c r="E4266" t="s">
        <v>1708</v>
      </c>
    </row>
    <row r="4267" spans="1:5">
      <c r="A4267" t="s">
        <v>5859</v>
      </c>
      <c r="B4267" t="s">
        <v>5</v>
      </c>
      <c r="C4267" t="s">
        <v>1739</v>
      </c>
      <c r="D4267" t="s">
        <v>6889</v>
      </c>
      <c r="E4267" t="s">
        <v>1709</v>
      </c>
    </row>
    <row r="4268" spans="1:5">
      <c r="A4268" t="s">
        <v>5860</v>
      </c>
      <c r="B4268" t="s">
        <v>5</v>
      </c>
      <c r="C4268" t="s">
        <v>1739</v>
      </c>
      <c r="D4268" t="s">
        <v>6889</v>
      </c>
      <c r="E4268" t="s">
        <v>1710</v>
      </c>
    </row>
    <row r="4269" spans="1:5">
      <c r="A4269" t="s">
        <v>5861</v>
      </c>
      <c r="B4269" t="s">
        <v>5</v>
      </c>
      <c r="C4269" t="s">
        <v>1739</v>
      </c>
      <c r="D4269" t="s">
        <v>6889</v>
      </c>
      <c r="E4269" t="s">
        <v>1711</v>
      </c>
    </row>
    <row r="4270" spans="1:5">
      <c r="A4270" t="s">
        <v>5862</v>
      </c>
      <c r="B4270" t="s">
        <v>5</v>
      </c>
      <c r="C4270" t="s">
        <v>1739</v>
      </c>
      <c r="D4270" t="s">
        <v>6889</v>
      </c>
      <c r="E4270" t="s">
        <v>1712</v>
      </c>
    </row>
    <row r="4271" spans="1:5">
      <c r="A4271" t="s">
        <v>5863</v>
      </c>
      <c r="B4271" t="s">
        <v>5</v>
      </c>
      <c r="C4271" t="s">
        <v>1739</v>
      </c>
      <c r="D4271" t="s">
        <v>6889</v>
      </c>
      <c r="E4271" t="s">
        <v>1713</v>
      </c>
    </row>
    <row r="4272" spans="1:5">
      <c r="A4272" t="s">
        <v>5864</v>
      </c>
      <c r="B4272" t="s">
        <v>5</v>
      </c>
      <c r="C4272" t="s">
        <v>1739</v>
      </c>
      <c r="D4272" t="s">
        <v>6889</v>
      </c>
      <c r="E4272" t="s">
        <v>1714</v>
      </c>
    </row>
    <row r="4273" spans="1:5">
      <c r="A4273" t="s">
        <v>5865</v>
      </c>
      <c r="B4273" t="s">
        <v>5</v>
      </c>
      <c r="C4273" t="s">
        <v>1739</v>
      </c>
      <c r="D4273" t="s">
        <v>6889</v>
      </c>
      <c r="E4273" t="s">
        <v>1715</v>
      </c>
    </row>
    <row r="4274" spans="1:5">
      <c r="A4274" t="s">
        <v>5866</v>
      </c>
      <c r="B4274" t="s">
        <v>5</v>
      </c>
      <c r="C4274" t="s">
        <v>1739</v>
      </c>
      <c r="D4274" t="s">
        <v>6890</v>
      </c>
      <c r="E4274" t="s">
        <v>1702</v>
      </c>
    </row>
    <row r="4275" spans="1:5">
      <c r="A4275" t="s">
        <v>5867</v>
      </c>
      <c r="B4275" t="s">
        <v>5</v>
      </c>
      <c r="C4275" t="s">
        <v>1739</v>
      </c>
      <c r="D4275" t="s">
        <v>6890</v>
      </c>
      <c r="E4275" t="s">
        <v>1705</v>
      </c>
    </row>
    <row r="4276" spans="1:5">
      <c r="A4276" t="s">
        <v>5868</v>
      </c>
      <c r="B4276" t="s">
        <v>5</v>
      </c>
      <c r="C4276" t="s">
        <v>1739</v>
      </c>
      <c r="D4276" t="s">
        <v>6890</v>
      </c>
      <c r="E4276" t="s">
        <v>1706</v>
      </c>
    </row>
    <row r="4277" spans="1:5">
      <c r="A4277" t="s">
        <v>5869</v>
      </c>
      <c r="B4277" t="s">
        <v>5</v>
      </c>
      <c r="C4277" t="s">
        <v>1739</v>
      </c>
      <c r="D4277" t="s">
        <v>6890</v>
      </c>
      <c r="E4277" t="s">
        <v>1707</v>
      </c>
    </row>
    <row r="4278" spans="1:5">
      <c r="A4278" t="s">
        <v>5870</v>
      </c>
      <c r="B4278" t="s">
        <v>5</v>
      </c>
      <c r="C4278" t="s">
        <v>1739</v>
      </c>
      <c r="D4278" t="s">
        <v>6890</v>
      </c>
      <c r="E4278" t="s">
        <v>1708</v>
      </c>
    </row>
    <row r="4279" spans="1:5">
      <c r="A4279" t="s">
        <v>5871</v>
      </c>
      <c r="B4279" t="s">
        <v>5</v>
      </c>
      <c r="C4279" t="s">
        <v>1739</v>
      </c>
      <c r="D4279" t="s">
        <v>6890</v>
      </c>
      <c r="E4279" t="s">
        <v>1709</v>
      </c>
    </row>
    <row r="4280" spans="1:5">
      <c r="A4280" t="s">
        <v>5872</v>
      </c>
      <c r="B4280" t="s">
        <v>5</v>
      </c>
      <c r="C4280" t="s">
        <v>1739</v>
      </c>
      <c r="D4280" t="s">
        <v>6890</v>
      </c>
      <c r="E4280" t="s">
        <v>1710</v>
      </c>
    </row>
    <row r="4281" spans="1:5">
      <c r="A4281" t="s">
        <v>5873</v>
      </c>
      <c r="B4281" t="s">
        <v>5</v>
      </c>
      <c r="C4281" t="s">
        <v>1739</v>
      </c>
      <c r="D4281" t="s">
        <v>6890</v>
      </c>
      <c r="E4281" t="s">
        <v>1711</v>
      </c>
    </row>
    <row r="4282" spans="1:5">
      <c r="A4282" t="s">
        <v>5874</v>
      </c>
      <c r="B4282" t="s">
        <v>5</v>
      </c>
      <c r="C4282" t="s">
        <v>1739</v>
      </c>
      <c r="D4282" t="s">
        <v>6890</v>
      </c>
      <c r="E4282" t="s">
        <v>1712</v>
      </c>
    </row>
    <row r="4283" spans="1:5">
      <c r="A4283" t="s">
        <v>5875</v>
      </c>
      <c r="B4283" t="s">
        <v>5</v>
      </c>
      <c r="C4283" t="s">
        <v>1739</v>
      </c>
      <c r="D4283" t="s">
        <v>6890</v>
      </c>
      <c r="E4283" t="s">
        <v>1713</v>
      </c>
    </row>
    <row r="4284" spans="1:5">
      <c r="A4284" t="s">
        <v>5876</v>
      </c>
      <c r="B4284" t="s">
        <v>5</v>
      </c>
      <c r="C4284" t="s">
        <v>1739</v>
      </c>
      <c r="D4284" t="s">
        <v>6890</v>
      </c>
      <c r="E4284" t="s">
        <v>1714</v>
      </c>
    </row>
    <row r="4285" spans="1:5">
      <c r="A4285" t="s">
        <v>5877</v>
      </c>
      <c r="B4285" t="s">
        <v>5</v>
      </c>
      <c r="C4285" t="s">
        <v>1739</v>
      </c>
      <c r="D4285" t="s">
        <v>6890</v>
      </c>
      <c r="E4285" t="s">
        <v>1715</v>
      </c>
    </row>
    <row r="4286" spans="1:5">
      <c r="A4286" t="s">
        <v>5878</v>
      </c>
      <c r="B4286" t="s">
        <v>5</v>
      </c>
      <c r="C4286" t="s">
        <v>1739</v>
      </c>
      <c r="D4286" t="s">
        <v>6891</v>
      </c>
      <c r="E4286" t="s">
        <v>1702</v>
      </c>
    </row>
    <row r="4287" spans="1:5">
      <c r="A4287" t="s">
        <v>5879</v>
      </c>
      <c r="B4287" t="s">
        <v>5</v>
      </c>
      <c r="C4287" t="s">
        <v>1739</v>
      </c>
      <c r="D4287" t="s">
        <v>6891</v>
      </c>
      <c r="E4287" t="s">
        <v>1705</v>
      </c>
    </row>
    <row r="4288" spans="1:5">
      <c r="A4288" t="s">
        <v>5880</v>
      </c>
      <c r="B4288" t="s">
        <v>5</v>
      </c>
      <c r="C4288" t="s">
        <v>1739</v>
      </c>
      <c r="D4288" t="s">
        <v>6891</v>
      </c>
      <c r="E4288" t="s">
        <v>1706</v>
      </c>
    </row>
    <row r="4289" spans="1:5">
      <c r="A4289" t="s">
        <v>5881</v>
      </c>
      <c r="B4289" t="s">
        <v>5</v>
      </c>
      <c r="C4289" t="s">
        <v>1739</v>
      </c>
      <c r="D4289" t="s">
        <v>6891</v>
      </c>
      <c r="E4289" t="s">
        <v>1707</v>
      </c>
    </row>
    <row r="4290" spans="1:5">
      <c r="A4290" t="s">
        <v>5882</v>
      </c>
      <c r="B4290" t="s">
        <v>5</v>
      </c>
      <c r="C4290" t="s">
        <v>1739</v>
      </c>
      <c r="D4290" t="s">
        <v>6891</v>
      </c>
      <c r="E4290" t="s">
        <v>1708</v>
      </c>
    </row>
    <row r="4291" spans="1:5">
      <c r="A4291" t="s">
        <v>5883</v>
      </c>
      <c r="B4291" t="s">
        <v>5</v>
      </c>
      <c r="C4291" t="s">
        <v>1739</v>
      </c>
      <c r="D4291" t="s">
        <v>6891</v>
      </c>
      <c r="E4291" t="s">
        <v>1709</v>
      </c>
    </row>
    <row r="4292" spans="1:5">
      <c r="A4292" t="s">
        <v>5884</v>
      </c>
      <c r="B4292" t="s">
        <v>5</v>
      </c>
      <c r="C4292" t="s">
        <v>1739</v>
      </c>
      <c r="D4292" t="s">
        <v>6891</v>
      </c>
      <c r="E4292" t="s">
        <v>1710</v>
      </c>
    </row>
    <row r="4293" spans="1:5">
      <c r="A4293" t="s">
        <v>5885</v>
      </c>
      <c r="B4293" t="s">
        <v>5</v>
      </c>
      <c r="C4293" t="s">
        <v>1739</v>
      </c>
      <c r="D4293" t="s">
        <v>6891</v>
      </c>
      <c r="E4293" t="s">
        <v>1711</v>
      </c>
    </row>
    <row r="4294" spans="1:5">
      <c r="A4294" t="s">
        <v>5886</v>
      </c>
      <c r="B4294" t="s">
        <v>5</v>
      </c>
      <c r="C4294" t="s">
        <v>1739</v>
      </c>
      <c r="D4294" t="s">
        <v>6891</v>
      </c>
      <c r="E4294" t="s">
        <v>1712</v>
      </c>
    </row>
    <row r="4295" spans="1:5">
      <c r="A4295" t="s">
        <v>5887</v>
      </c>
      <c r="B4295" t="s">
        <v>5</v>
      </c>
      <c r="C4295" t="s">
        <v>1739</v>
      </c>
      <c r="D4295" t="s">
        <v>6891</v>
      </c>
      <c r="E4295" t="s">
        <v>1713</v>
      </c>
    </row>
    <row r="4296" spans="1:5">
      <c r="A4296" t="s">
        <v>5888</v>
      </c>
      <c r="B4296" t="s">
        <v>5</v>
      </c>
      <c r="C4296" t="s">
        <v>1739</v>
      </c>
      <c r="D4296" t="s">
        <v>6891</v>
      </c>
      <c r="E4296" t="s">
        <v>1714</v>
      </c>
    </row>
    <row r="4297" spans="1:5">
      <c r="A4297" t="s">
        <v>5889</v>
      </c>
      <c r="B4297" t="s">
        <v>5</v>
      </c>
      <c r="C4297" t="s">
        <v>1739</v>
      </c>
      <c r="D4297" t="s">
        <v>6891</v>
      </c>
      <c r="E4297" t="s">
        <v>1715</v>
      </c>
    </row>
    <row r="4298" spans="1:5">
      <c r="A4298" t="s">
        <v>5890</v>
      </c>
      <c r="B4298" t="s">
        <v>5</v>
      </c>
      <c r="C4298" t="s">
        <v>1739</v>
      </c>
      <c r="D4298" t="s">
        <v>6892</v>
      </c>
      <c r="E4298" t="s">
        <v>1702</v>
      </c>
    </row>
    <row r="4299" spans="1:5">
      <c r="A4299" t="s">
        <v>5891</v>
      </c>
      <c r="B4299" t="s">
        <v>5</v>
      </c>
      <c r="C4299" t="s">
        <v>1739</v>
      </c>
      <c r="D4299" t="s">
        <v>6892</v>
      </c>
      <c r="E4299" t="s">
        <v>1705</v>
      </c>
    </row>
    <row r="4300" spans="1:5">
      <c r="A4300" t="s">
        <v>5892</v>
      </c>
      <c r="B4300" t="s">
        <v>5</v>
      </c>
      <c r="C4300" t="s">
        <v>1739</v>
      </c>
      <c r="D4300" t="s">
        <v>6892</v>
      </c>
      <c r="E4300" t="s">
        <v>1706</v>
      </c>
    </row>
    <row r="4301" spans="1:5">
      <c r="A4301" t="s">
        <v>5893</v>
      </c>
      <c r="B4301" t="s">
        <v>5</v>
      </c>
      <c r="C4301" t="s">
        <v>1739</v>
      </c>
      <c r="D4301" t="s">
        <v>6892</v>
      </c>
      <c r="E4301" t="s">
        <v>1707</v>
      </c>
    </row>
    <row r="4302" spans="1:5">
      <c r="A4302" t="s">
        <v>5894</v>
      </c>
      <c r="B4302" t="s">
        <v>5</v>
      </c>
      <c r="C4302" t="s">
        <v>1739</v>
      </c>
      <c r="D4302" t="s">
        <v>6892</v>
      </c>
      <c r="E4302" t="s">
        <v>1708</v>
      </c>
    </row>
    <row r="4303" spans="1:5">
      <c r="A4303" t="s">
        <v>5895</v>
      </c>
      <c r="B4303" t="s">
        <v>5</v>
      </c>
      <c r="C4303" t="s">
        <v>1739</v>
      </c>
      <c r="D4303" t="s">
        <v>6892</v>
      </c>
      <c r="E4303" t="s">
        <v>1709</v>
      </c>
    </row>
    <row r="4304" spans="1:5">
      <c r="A4304" t="s">
        <v>5896</v>
      </c>
      <c r="B4304" t="s">
        <v>5</v>
      </c>
      <c r="C4304" t="s">
        <v>1739</v>
      </c>
      <c r="D4304" t="s">
        <v>6892</v>
      </c>
      <c r="E4304" t="s">
        <v>1710</v>
      </c>
    </row>
    <row r="4305" spans="1:5">
      <c r="A4305" t="s">
        <v>5897</v>
      </c>
      <c r="B4305" t="s">
        <v>5</v>
      </c>
      <c r="C4305" t="s">
        <v>1739</v>
      </c>
      <c r="D4305" t="s">
        <v>6892</v>
      </c>
      <c r="E4305" t="s">
        <v>1711</v>
      </c>
    </row>
    <row r="4306" spans="1:5">
      <c r="A4306" t="s">
        <v>5898</v>
      </c>
      <c r="B4306" t="s">
        <v>5</v>
      </c>
      <c r="C4306" t="s">
        <v>1739</v>
      </c>
      <c r="D4306" t="s">
        <v>6892</v>
      </c>
      <c r="E4306" t="s">
        <v>1712</v>
      </c>
    </row>
    <row r="4307" spans="1:5">
      <c r="A4307" t="s">
        <v>5899</v>
      </c>
      <c r="B4307" t="s">
        <v>5</v>
      </c>
      <c r="C4307" t="s">
        <v>1739</v>
      </c>
      <c r="D4307" t="s">
        <v>6892</v>
      </c>
      <c r="E4307" t="s">
        <v>1713</v>
      </c>
    </row>
    <row r="4308" spans="1:5">
      <c r="A4308" t="s">
        <v>5900</v>
      </c>
      <c r="B4308" t="s">
        <v>5</v>
      </c>
      <c r="C4308" t="s">
        <v>1739</v>
      </c>
      <c r="D4308" t="s">
        <v>6892</v>
      </c>
      <c r="E4308" t="s">
        <v>1714</v>
      </c>
    </row>
    <row r="4309" spans="1:5">
      <c r="A4309" t="s">
        <v>5901</v>
      </c>
      <c r="B4309" t="s">
        <v>5</v>
      </c>
      <c r="C4309" t="s">
        <v>1739</v>
      </c>
      <c r="D4309" t="s">
        <v>6892</v>
      </c>
      <c r="E4309" t="s">
        <v>1715</v>
      </c>
    </row>
    <row r="4310" spans="1:5">
      <c r="A4310" t="s">
        <v>5902</v>
      </c>
      <c r="B4310" t="s">
        <v>5</v>
      </c>
      <c r="C4310" t="s">
        <v>1739</v>
      </c>
      <c r="D4310" t="s">
        <v>6893</v>
      </c>
      <c r="E4310" t="s">
        <v>1702</v>
      </c>
    </row>
    <row r="4311" spans="1:5">
      <c r="A4311" t="s">
        <v>5903</v>
      </c>
      <c r="B4311" t="s">
        <v>5</v>
      </c>
      <c r="C4311" t="s">
        <v>1739</v>
      </c>
      <c r="D4311" t="s">
        <v>6893</v>
      </c>
      <c r="E4311" t="s">
        <v>1705</v>
      </c>
    </row>
    <row r="4312" spans="1:5">
      <c r="A4312" t="s">
        <v>5904</v>
      </c>
      <c r="B4312" t="s">
        <v>5</v>
      </c>
      <c r="C4312" t="s">
        <v>1739</v>
      </c>
      <c r="D4312" t="s">
        <v>6893</v>
      </c>
      <c r="E4312" t="s">
        <v>1706</v>
      </c>
    </row>
    <row r="4313" spans="1:5">
      <c r="A4313" t="s">
        <v>5905</v>
      </c>
      <c r="B4313" t="s">
        <v>5</v>
      </c>
      <c r="C4313" t="s">
        <v>1739</v>
      </c>
      <c r="D4313" t="s">
        <v>6893</v>
      </c>
      <c r="E4313" t="s">
        <v>1707</v>
      </c>
    </row>
    <row r="4314" spans="1:5">
      <c r="A4314" t="s">
        <v>5906</v>
      </c>
      <c r="B4314" t="s">
        <v>5</v>
      </c>
      <c r="C4314" t="s">
        <v>1739</v>
      </c>
      <c r="D4314" t="s">
        <v>6893</v>
      </c>
      <c r="E4314" t="s">
        <v>1708</v>
      </c>
    </row>
    <row r="4315" spans="1:5">
      <c r="A4315" t="s">
        <v>5907</v>
      </c>
      <c r="B4315" t="s">
        <v>5</v>
      </c>
      <c r="C4315" t="s">
        <v>1739</v>
      </c>
      <c r="D4315" t="s">
        <v>6893</v>
      </c>
      <c r="E4315" t="s">
        <v>1709</v>
      </c>
    </row>
    <row r="4316" spans="1:5">
      <c r="A4316" t="s">
        <v>5908</v>
      </c>
      <c r="B4316" t="s">
        <v>5</v>
      </c>
      <c r="C4316" t="s">
        <v>1739</v>
      </c>
      <c r="D4316" t="s">
        <v>6893</v>
      </c>
      <c r="E4316" t="s">
        <v>1710</v>
      </c>
    </row>
    <row r="4317" spans="1:5">
      <c r="A4317" t="s">
        <v>5909</v>
      </c>
      <c r="B4317" t="s">
        <v>5</v>
      </c>
      <c r="C4317" t="s">
        <v>1739</v>
      </c>
      <c r="D4317" t="s">
        <v>6893</v>
      </c>
      <c r="E4317" t="s">
        <v>1711</v>
      </c>
    </row>
    <row r="4318" spans="1:5">
      <c r="A4318" t="s">
        <v>5910</v>
      </c>
      <c r="B4318" t="s">
        <v>5</v>
      </c>
      <c r="C4318" t="s">
        <v>1739</v>
      </c>
      <c r="D4318" t="s">
        <v>6893</v>
      </c>
      <c r="E4318" t="s">
        <v>1712</v>
      </c>
    </row>
    <row r="4319" spans="1:5">
      <c r="A4319" t="s">
        <v>5911</v>
      </c>
      <c r="B4319" t="s">
        <v>5</v>
      </c>
      <c r="C4319" t="s">
        <v>1739</v>
      </c>
      <c r="D4319" t="s">
        <v>6893</v>
      </c>
      <c r="E4319" t="s">
        <v>1713</v>
      </c>
    </row>
    <row r="4320" spans="1:5">
      <c r="A4320" t="s">
        <v>5912</v>
      </c>
      <c r="B4320" t="s">
        <v>5</v>
      </c>
      <c r="C4320" t="s">
        <v>1739</v>
      </c>
      <c r="D4320" t="s">
        <v>6893</v>
      </c>
      <c r="E4320" t="s">
        <v>1714</v>
      </c>
    </row>
    <row r="4321" spans="1:5">
      <c r="A4321" t="s">
        <v>5913</v>
      </c>
      <c r="B4321" t="s">
        <v>5</v>
      </c>
      <c r="C4321" t="s">
        <v>1739</v>
      </c>
      <c r="D4321" t="s">
        <v>6893</v>
      </c>
      <c r="E4321" t="s">
        <v>1715</v>
      </c>
    </row>
    <row r="4322" spans="1:5">
      <c r="A4322" t="s">
        <v>5914</v>
      </c>
      <c r="B4322" t="s">
        <v>5</v>
      </c>
      <c r="C4322" t="s">
        <v>1739</v>
      </c>
      <c r="D4322" t="s">
        <v>6894</v>
      </c>
      <c r="E4322" t="s">
        <v>1702</v>
      </c>
    </row>
    <row r="4323" spans="1:5">
      <c r="A4323" t="s">
        <v>5915</v>
      </c>
      <c r="B4323" t="s">
        <v>5</v>
      </c>
      <c r="C4323" t="s">
        <v>1739</v>
      </c>
      <c r="D4323" t="s">
        <v>6894</v>
      </c>
      <c r="E4323" t="s">
        <v>1705</v>
      </c>
    </row>
    <row r="4324" spans="1:5">
      <c r="A4324" t="s">
        <v>5916</v>
      </c>
      <c r="B4324" t="s">
        <v>5</v>
      </c>
      <c r="C4324" t="s">
        <v>1739</v>
      </c>
      <c r="D4324" t="s">
        <v>6894</v>
      </c>
      <c r="E4324" t="s">
        <v>1706</v>
      </c>
    </row>
    <row r="4325" spans="1:5">
      <c r="A4325" t="s">
        <v>5917</v>
      </c>
      <c r="B4325" t="s">
        <v>5</v>
      </c>
      <c r="C4325" t="s">
        <v>1739</v>
      </c>
      <c r="D4325" t="s">
        <v>6894</v>
      </c>
      <c r="E4325" t="s">
        <v>1707</v>
      </c>
    </row>
    <row r="4326" spans="1:5">
      <c r="A4326" t="s">
        <v>5918</v>
      </c>
      <c r="B4326" t="s">
        <v>5</v>
      </c>
      <c r="C4326" t="s">
        <v>1739</v>
      </c>
      <c r="D4326" t="s">
        <v>6894</v>
      </c>
      <c r="E4326" t="s">
        <v>1708</v>
      </c>
    </row>
    <row r="4327" spans="1:5">
      <c r="A4327" t="s">
        <v>5919</v>
      </c>
      <c r="B4327" t="s">
        <v>5</v>
      </c>
      <c r="C4327" t="s">
        <v>1739</v>
      </c>
      <c r="D4327" t="s">
        <v>6894</v>
      </c>
      <c r="E4327" t="s">
        <v>1709</v>
      </c>
    </row>
    <row r="4328" spans="1:5">
      <c r="A4328" t="s">
        <v>5920</v>
      </c>
      <c r="B4328" t="s">
        <v>5</v>
      </c>
      <c r="C4328" t="s">
        <v>1739</v>
      </c>
      <c r="D4328" t="s">
        <v>6894</v>
      </c>
      <c r="E4328" t="s">
        <v>1710</v>
      </c>
    </row>
    <row r="4329" spans="1:5">
      <c r="A4329" t="s">
        <v>5921</v>
      </c>
      <c r="B4329" t="s">
        <v>5</v>
      </c>
      <c r="C4329" t="s">
        <v>1739</v>
      </c>
      <c r="D4329" t="s">
        <v>6894</v>
      </c>
      <c r="E4329" t="s">
        <v>1711</v>
      </c>
    </row>
    <row r="4330" spans="1:5">
      <c r="A4330" t="s">
        <v>5922</v>
      </c>
      <c r="B4330" t="s">
        <v>5</v>
      </c>
      <c r="C4330" t="s">
        <v>1739</v>
      </c>
      <c r="D4330" t="s">
        <v>6894</v>
      </c>
      <c r="E4330" t="s">
        <v>1712</v>
      </c>
    </row>
    <row r="4331" spans="1:5">
      <c r="A4331" t="s">
        <v>5923</v>
      </c>
      <c r="B4331" t="s">
        <v>5</v>
      </c>
      <c r="C4331" t="s">
        <v>1739</v>
      </c>
      <c r="D4331" t="s">
        <v>6894</v>
      </c>
      <c r="E4331" t="s">
        <v>1713</v>
      </c>
    </row>
    <row r="4332" spans="1:5">
      <c r="A4332" t="s">
        <v>5924</v>
      </c>
      <c r="B4332" t="s">
        <v>5</v>
      </c>
      <c r="C4332" t="s">
        <v>1739</v>
      </c>
      <c r="D4332" t="s">
        <v>6894</v>
      </c>
      <c r="E4332" t="s">
        <v>1714</v>
      </c>
    </row>
    <row r="4333" spans="1:5">
      <c r="A4333" t="s">
        <v>5925</v>
      </c>
      <c r="B4333" t="s">
        <v>5</v>
      </c>
      <c r="C4333" t="s">
        <v>1739</v>
      </c>
      <c r="D4333" t="s">
        <v>6894</v>
      </c>
      <c r="E4333" t="s">
        <v>1715</v>
      </c>
    </row>
    <row r="4334" spans="1:5">
      <c r="A4334" t="s">
        <v>5926</v>
      </c>
      <c r="B4334" t="s">
        <v>5</v>
      </c>
      <c r="C4334" t="s">
        <v>1739</v>
      </c>
      <c r="D4334" t="s">
        <v>6895</v>
      </c>
      <c r="E4334" t="s">
        <v>1702</v>
      </c>
    </row>
    <row r="4335" spans="1:5">
      <c r="A4335" t="s">
        <v>5927</v>
      </c>
      <c r="B4335" t="s">
        <v>5</v>
      </c>
      <c r="C4335" t="s">
        <v>1739</v>
      </c>
      <c r="D4335" t="s">
        <v>6895</v>
      </c>
      <c r="E4335" t="s">
        <v>1705</v>
      </c>
    </row>
    <row r="4336" spans="1:5">
      <c r="A4336" t="s">
        <v>5928</v>
      </c>
      <c r="B4336" t="s">
        <v>5</v>
      </c>
      <c r="C4336" t="s">
        <v>1739</v>
      </c>
      <c r="D4336" t="s">
        <v>6895</v>
      </c>
      <c r="E4336" t="s">
        <v>1706</v>
      </c>
    </row>
    <row r="4337" spans="1:5">
      <c r="A4337" t="s">
        <v>5929</v>
      </c>
      <c r="B4337" t="s">
        <v>5</v>
      </c>
      <c r="C4337" t="s">
        <v>1739</v>
      </c>
      <c r="D4337" t="s">
        <v>6895</v>
      </c>
      <c r="E4337" t="s">
        <v>1707</v>
      </c>
    </row>
    <row r="4338" spans="1:5">
      <c r="A4338" t="s">
        <v>5930</v>
      </c>
      <c r="B4338" t="s">
        <v>5</v>
      </c>
      <c r="C4338" t="s">
        <v>1739</v>
      </c>
      <c r="D4338" t="s">
        <v>6895</v>
      </c>
      <c r="E4338" t="s">
        <v>1708</v>
      </c>
    </row>
    <row r="4339" spans="1:5">
      <c r="A4339" t="s">
        <v>5931</v>
      </c>
      <c r="B4339" t="s">
        <v>5</v>
      </c>
      <c r="C4339" t="s">
        <v>1739</v>
      </c>
      <c r="D4339" t="s">
        <v>6895</v>
      </c>
      <c r="E4339" t="s">
        <v>1709</v>
      </c>
    </row>
    <row r="4340" spans="1:5">
      <c r="A4340" t="s">
        <v>5932</v>
      </c>
      <c r="B4340" t="s">
        <v>5</v>
      </c>
      <c r="C4340" t="s">
        <v>1739</v>
      </c>
      <c r="D4340" t="s">
        <v>6895</v>
      </c>
      <c r="E4340" t="s">
        <v>1710</v>
      </c>
    </row>
    <row r="4341" spans="1:5">
      <c r="A4341" t="s">
        <v>5933</v>
      </c>
      <c r="B4341" t="s">
        <v>5</v>
      </c>
      <c r="C4341" t="s">
        <v>1739</v>
      </c>
      <c r="D4341" t="s">
        <v>6895</v>
      </c>
      <c r="E4341" t="s">
        <v>1711</v>
      </c>
    </row>
    <row r="4342" spans="1:5">
      <c r="A4342" t="s">
        <v>5934</v>
      </c>
      <c r="B4342" t="s">
        <v>5</v>
      </c>
      <c r="C4342" t="s">
        <v>1739</v>
      </c>
      <c r="D4342" t="s">
        <v>6895</v>
      </c>
      <c r="E4342" t="s">
        <v>1712</v>
      </c>
    </row>
    <row r="4343" spans="1:5">
      <c r="A4343" t="s">
        <v>5935</v>
      </c>
      <c r="B4343" t="s">
        <v>5</v>
      </c>
      <c r="C4343" t="s">
        <v>1739</v>
      </c>
      <c r="D4343" t="s">
        <v>6895</v>
      </c>
      <c r="E4343" t="s">
        <v>1713</v>
      </c>
    </row>
    <row r="4344" spans="1:5">
      <c r="A4344" t="s">
        <v>5936</v>
      </c>
      <c r="B4344" t="s">
        <v>5</v>
      </c>
      <c r="C4344" t="s">
        <v>1739</v>
      </c>
      <c r="D4344" t="s">
        <v>6895</v>
      </c>
      <c r="E4344" t="s">
        <v>1714</v>
      </c>
    </row>
    <row r="4345" spans="1:5">
      <c r="A4345" t="s">
        <v>5937</v>
      </c>
      <c r="B4345" t="s">
        <v>5</v>
      </c>
      <c r="C4345" t="s">
        <v>1739</v>
      </c>
      <c r="D4345" t="s">
        <v>6895</v>
      </c>
      <c r="E4345" t="s">
        <v>1715</v>
      </c>
    </row>
    <row r="4346" spans="1:5">
      <c r="A4346" t="s">
        <v>5938</v>
      </c>
      <c r="B4346" t="s">
        <v>5</v>
      </c>
      <c r="C4346" t="s">
        <v>1739</v>
      </c>
      <c r="D4346" t="s">
        <v>6896</v>
      </c>
      <c r="E4346" t="s">
        <v>1702</v>
      </c>
    </row>
    <row r="4347" spans="1:5">
      <c r="A4347" t="s">
        <v>5939</v>
      </c>
      <c r="B4347" t="s">
        <v>5</v>
      </c>
      <c r="C4347" t="s">
        <v>1739</v>
      </c>
      <c r="D4347" t="s">
        <v>6896</v>
      </c>
      <c r="E4347" t="s">
        <v>1705</v>
      </c>
    </row>
    <row r="4348" spans="1:5">
      <c r="A4348" t="s">
        <v>5940</v>
      </c>
      <c r="B4348" t="s">
        <v>5</v>
      </c>
      <c r="C4348" t="s">
        <v>1739</v>
      </c>
      <c r="D4348" t="s">
        <v>6896</v>
      </c>
      <c r="E4348" t="s">
        <v>1706</v>
      </c>
    </row>
    <row r="4349" spans="1:5">
      <c r="A4349" t="s">
        <v>5941</v>
      </c>
      <c r="B4349" t="s">
        <v>5</v>
      </c>
      <c r="C4349" t="s">
        <v>1739</v>
      </c>
      <c r="D4349" t="s">
        <v>6896</v>
      </c>
      <c r="E4349" t="s">
        <v>1707</v>
      </c>
    </row>
    <row r="4350" spans="1:5">
      <c r="A4350" t="s">
        <v>5942</v>
      </c>
      <c r="B4350" t="s">
        <v>5</v>
      </c>
      <c r="C4350" t="s">
        <v>1739</v>
      </c>
      <c r="D4350" t="s">
        <v>6896</v>
      </c>
      <c r="E4350" t="s">
        <v>1708</v>
      </c>
    </row>
    <row r="4351" spans="1:5">
      <c r="A4351" t="s">
        <v>5943</v>
      </c>
      <c r="B4351" t="s">
        <v>5</v>
      </c>
      <c r="C4351" t="s">
        <v>1739</v>
      </c>
      <c r="D4351" t="s">
        <v>6896</v>
      </c>
      <c r="E4351" t="s">
        <v>1709</v>
      </c>
    </row>
    <row r="4352" spans="1:5">
      <c r="A4352" t="s">
        <v>5944</v>
      </c>
      <c r="B4352" t="s">
        <v>5</v>
      </c>
      <c r="C4352" t="s">
        <v>1739</v>
      </c>
      <c r="D4352" t="s">
        <v>6896</v>
      </c>
      <c r="E4352" t="s">
        <v>1710</v>
      </c>
    </row>
    <row r="4353" spans="1:5">
      <c r="A4353" t="s">
        <v>5945</v>
      </c>
      <c r="B4353" t="s">
        <v>5</v>
      </c>
      <c r="C4353" t="s">
        <v>1739</v>
      </c>
      <c r="D4353" t="s">
        <v>6896</v>
      </c>
      <c r="E4353" t="s">
        <v>1711</v>
      </c>
    </row>
    <row r="4354" spans="1:5">
      <c r="A4354" t="s">
        <v>5946</v>
      </c>
      <c r="B4354" t="s">
        <v>5</v>
      </c>
      <c r="C4354" t="s">
        <v>1739</v>
      </c>
      <c r="D4354" t="s">
        <v>6896</v>
      </c>
      <c r="E4354" t="s">
        <v>1712</v>
      </c>
    </row>
    <row r="4355" spans="1:5">
      <c r="A4355" t="s">
        <v>5947</v>
      </c>
      <c r="B4355" t="s">
        <v>5</v>
      </c>
      <c r="C4355" t="s">
        <v>1739</v>
      </c>
      <c r="D4355" t="s">
        <v>6896</v>
      </c>
      <c r="E4355" t="s">
        <v>1713</v>
      </c>
    </row>
    <row r="4356" spans="1:5">
      <c r="A4356" t="s">
        <v>5948</v>
      </c>
      <c r="B4356" t="s">
        <v>5</v>
      </c>
      <c r="C4356" t="s">
        <v>1739</v>
      </c>
      <c r="D4356" t="s">
        <v>6896</v>
      </c>
      <c r="E4356" t="s">
        <v>1714</v>
      </c>
    </row>
    <row r="4357" spans="1:5">
      <c r="A4357" t="s">
        <v>5949</v>
      </c>
      <c r="B4357" t="s">
        <v>5</v>
      </c>
      <c r="C4357" t="s">
        <v>1739</v>
      </c>
      <c r="D4357" t="s">
        <v>6896</v>
      </c>
      <c r="E4357" t="s">
        <v>1715</v>
      </c>
    </row>
    <row r="4358" spans="1:5">
      <c r="A4358" t="s">
        <v>5950</v>
      </c>
      <c r="B4358" t="s">
        <v>5</v>
      </c>
      <c r="C4358" t="s">
        <v>1739</v>
      </c>
      <c r="D4358" t="s">
        <v>6897</v>
      </c>
      <c r="E4358" t="s">
        <v>1702</v>
      </c>
    </row>
    <row r="4359" spans="1:5">
      <c r="A4359" t="s">
        <v>5951</v>
      </c>
      <c r="B4359" t="s">
        <v>5</v>
      </c>
      <c r="C4359" t="s">
        <v>1739</v>
      </c>
      <c r="D4359" t="s">
        <v>6897</v>
      </c>
      <c r="E4359" t="s">
        <v>1705</v>
      </c>
    </row>
    <row r="4360" spans="1:5">
      <c r="A4360" t="s">
        <v>5952</v>
      </c>
      <c r="B4360" t="s">
        <v>5</v>
      </c>
      <c r="C4360" t="s">
        <v>1739</v>
      </c>
      <c r="D4360" t="s">
        <v>6897</v>
      </c>
      <c r="E4360" t="s">
        <v>1706</v>
      </c>
    </row>
    <row r="4361" spans="1:5">
      <c r="A4361" t="s">
        <v>5953</v>
      </c>
      <c r="B4361" t="s">
        <v>5</v>
      </c>
      <c r="C4361" t="s">
        <v>1739</v>
      </c>
      <c r="D4361" t="s">
        <v>6897</v>
      </c>
      <c r="E4361" t="s">
        <v>1707</v>
      </c>
    </row>
    <row r="4362" spans="1:5">
      <c r="A4362" t="s">
        <v>5954</v>
      </c>
      <c r="B4362" t="s">
        <v>5</v>
      </c>
      <c r="C4362" t="s">
        <v>1739</v>
      </c>
      <c r="D4362" t="s">
        <v>6897</v>
      </c>
      <c r="E4362" t="s">
        <v>1708</v>
      </c>
    </row>
    <row r="4363" spans="1:5">
      <c r="A4363" t="s">
        <v>5955</v>
      </c>
      <c r="B4363" t="s">
        <v>5</v>
      </c>
      <c r="C4363" t="s">
        <v>1739</v>
      </c>
      <c r="D4363" t="s">
        <v>6897</v>
      </c>
      <c r="E4363" t="s">
        <v>1709</v>
      </c>
    </row>
    <row r="4364" spans="1:5">
      <c r="A4364" t="s">
        <v>5956</v>
      </c>
      <c r="B4364" t="s">
        <v>5</v>
      </c>
      <c r="C4364" t="s">
        <v>1739</v>
      </c>
      <c r="D4364" t="s">
        <v>6897</v>
      </c>
      <c r="E4364" t="s">
        <v>1710</v>
      </c>
    </row>
    <row r="4365" spans="1:5">
      <c r="A4365" t="s">
        <v>5957</v>
      </c>
      <c r="B4365" t="s">
        <v>5</v>
      </c>
      <c r="C4365" t="s">
        <v>1739</v>
      </c>
      <c r="D4365" t="s">
        <v>6897</v>
      </c>
      <c r="E4365" t="s">
        <v>1711</v>
      </c>
    </row>
    <row r="4366" spans="1:5">
      <c r="A4366" t="s">
        <v>5958</v>
      </c>
      <c r="B4366" t="s">
        <v>5</v>
      </c>
      <c r="C4366" t="s">
        <v>1739</v>
      </c>
      <c r="D4366" t="s">
        <v>6897</v>
      </c>
      <c r="E4366" t="s">
        <v>1712</v>
      </c>
    </row>
    <row r="4367" spans="1:5">
      <c r="A4367" t="s">
        <v>5959</v>
      </c>
      <c r="B4367" t="s">
        <v>5</v>
      </c>
      <c r="C4367" t="s">
        <v>1739</v>
      </c>
      <c r="D4367" t="s">
        <v>6897</v>
      </c>
      <c r="E4367" t="s">
        <v>1713</v>
      </c>
    </row>
    <row r="4368" spans="1:5">
      <c r="A4368" t="s">
        <v>5960</v>
      </c>
      <c r="B4368" t="s">
        <v>5</v>
      </c>
      <c r="C4368" t="s">
        <v>1739</v>
      </c>
      <c r="D4368" t="s">
        <v>6897</v>
      </c>
      <c r="E4368" t="s">
        <v>1714</v>
      </c>
    </row>
    <row r="4369" spans="1:5">
      <c r="A4369" t="s">
        <v>5961</v>
      </c>
      <c r="B4369" t="s">
        <v>5</v>
      </c>
      <c r="C4369" t="s">
        <v>1739</v>
      </c>
      <c r="D4369" t="s">
        <v>6897</v>
      </c>
      <c r="E4369" t="s">
        <v>1715</v>
      </c>
    </row>
    <row r="4370" spans="1:5">
      <c r="A4370" t="s">
        <v>5962</v>
      </c>
      <c r="B4370" t="s">
        <v>5</v>
      </c>
      <c r="C4370" t="s">
        <v>1739</v>
      </c>
      <c r="D4370" t="s">
        <v>6898</v>
      </c>
      <c r="E4370" t="s">
        <v>1702</v>
      </c>
    </row>
    <row r="4371" spans="1:5">
      <c r="A4371" t="s">
        <v>5963</v>
      </c>
      <c r="B4371" t="s">
        <v>5</v>
      </c>
      <c r="C4371" t="s">
        <v>1739</v>
      </c>
      <c r="D4371" t="s">
        <v>6898</v>
      </c>
      <c r="E4371" t="s">
        <v>1705</v>
      </c>
    </row>
    <row r="4372" spans="1:5">
      <c r="A4372" t="s">
        <v>5964</v>
      </c>
      <c r="B4372" t="s">
        <v>5</v>
      </c>
      <c r="C4372" t="s">
        <v>1739</v>
      </c>
      <c r="D4372" t="s">
        <v>6898</v>
      </c>
      <c r="E4372" t="s">
        <v>1706</v>
      </c>
    </row>
    <row r="4373" spans="1:5">
      <c r="A4373" t="s">
        <v>5965</v>
      </c>
      <c r="B4373" t="s">
        <v>5</v>
      </c>
      <c r="C4373" t="s">
        <v>1739</v>
      </c>
      <c r="D4373" t="s">
        <v>6898</v>
      </c>
      <c r="E4373" t="s">
        <v>1707</v>
      </c>
    </row>
    <row r="4374" spans="1:5">
      <c r="A4374" t="s">
        <v>5966</v>
      </c>
      <c r="B4374" t="s">
        <v>5</v>
      </c>
      <c r="C4374" t="s">
        <v>1739</v>
      </c>
      <c r="D4374" t="s">
        <v>6898</v>
      </c>
      <c r="E4374" t="s">
        <v>1708</v>
      </c>
    </row>
    <row r="4375" spans="1:5">
      <c r="A4375" t="s">
        <v>5967</v>
      </c>
      <c r="B4375" t="s">
        <v>5</v>
      </c>
      <c r="C4375" t="s">
        <v>1739</v>
      </c>
      <c r="D4375" t="s">
        <v>6898</v>
      </c>
      <c r="E4375" t="s">
        <v>1709</v>
      </c>
    </row>
    <row r="4376" spans="1:5">
      <c r="A4376" t="s">
        <v>5968</v>
      </c>
      <c r="B4376" t="s">
        <v>5</v>
      </c>
      <c r="C4376" t="s">
        <v>1739</v>
      </c>
      <c r="D4376" t="s">
        <v>6898</v>
      </c>
      <c r="E4376" t="s">
        <v>1710</v>
      </c>
    </row>
    <row r="4377" spans="1:5">
      <c r="A4377" t="s">
        <v>5969</v>
      </c>
      <c r="B4377" t="s">
        <v>5</v>
      </c>
      <c r="C4377" t="s">
        <v>1739</v>
      </c>
      <c r="D4377" t="s">
        <v>6898</v>
      </c>
      <c r="E4377" t="s">
        <v>1711</v>
      </c>
    </row>
    <row r="4378" spans="1:5">
      <c r="A4378" t="s">
        <v>5970</v>
      </c>
      <c r="B4378" t="s">
        <v>5</v>
      </c>
      <c r="C4378" t="s">
        <v>1739</v>
      </c>
      <c r="D4378" t="s">
        <v>6898</v>
      </c>
      <c r="E4378" t="s">
        <v>1712</v>
      </c>
    </row>
    <row r="4379" spans="1:5">
      <c r="A4379" t="s">
        <v>5971</v>
      </c>
      <c r="B4379" t="s">
        <v>5</v>
      </c>
      <c r="C4379" t="s">
        <v>1739</v>
      </c>
      <c r="D4379" t="s">
        <v>6898</v>
      </c>
      <c r="E4379" t="s">
        <v>1713</v>
      </c>
    </row>
    <row r="4380" spans="1:5">
      <c r="A4380" t="s">
        <v>5972</v>
      </c>
      <c r="B4380" t="s">
        <v>5</v>
      </c>
      <c r="C4380" t="s">
        <v>1739</v>
      </c>
      <c r="D4380" t="s">
        <v>6898</v>
      </c>
      <c r="E4380" t="s">
        <v>1714</v>
      </c>
    </row>
    <row r="4381" spans="1:5">
      <c r="A4381" t="s">
        <v>5973</v>
      </c>
      <c r="B4381" t="s">
        <v>5</v>
      </c>
      <c r="C4381" t="s">
        <v>1739</v>
      </c>
      <c r="D4381" t="s">
        <v>6898</v>
      </c>
      <c r="E4381" t="s">
        <v>1715</v>
      </c>
    </row>
    <row r="4382" spans="1:5">
      <c r="A4382" t="s">
        <v>5974</v>
      </c>
      <c r="B4382" t="s">
        <v>5</v>
      </c>
      <c r="C4382" t="s">
        <v>1740</v>
      </c>
      <c r="D4382" t="s">
        <v>6874</v>
      </c>
      <c r="E4382" t="s">
        <v>1702</v>
      </c>
    </row>
    <row r="4383" spans="1:5">
      <c r="A4383" t="s">
        <v>5975</v>
      </c>
      <c r="B4383" t="s">
        <v>5</v>
      </c>
      <c r="C4383" t="s">
        <v>1740</v>
      </c>
      <c r="D4383" t="s">
        <v>6874</v>
      </c>
      <c r="E4383" t="s">
        <v>1705</v>
      </c>
    </row>
    <row r="4384" spans="1:5">
      <c r="A4384" t="s">
        <v>5976</v>
      </c>
      <c r="B4384" t="s">
        <v>5</v>
      </c>
      <c r="C4384" t="s">
        <v>1740</v>
      </c>
      <c r="D4384" t="s">
        <v>6874</v>
      </c>
      <c r="E4384" t="s">
        <v>1706</v>
      </c>
    </row>
    <row r="4385" spans="1:5">
      <c r="A4385" t="s">
        <v>5977</v>
      </c>
      <c r="B4385" t="s">
        <v>5</v>
      </c>
      <c r="C4385" t="s">
        <v>1740</v>
      </c>
      <c r="D4385" t="s">
        <v>6874</v>
      </c>
      <c r="E4385" t="s">
        <v>1707</v>
      </c>
    </row>
    <row r="4386" spans="1:5">
      <c r="A4386" t="s">
        <v>5978</v>
      </c>
      <c r="B4386" t="s">
        <v>5</v>
      </c>
      <c r="C4386" t="s">
        <v>1740</v>
      </c>
      <c r="D4386" t="s">
        <v>6874</v>
      </c>
      <c r="E4386" t="s">
        <v>1708</v>
      </c>
    </row>
    <row r="4387" spans="1:5">
      <c r="A4387" t="s">
        <v>5979</v>
      </c>
      <c r="B4387" t="s">
        <v>5</v>
      </c>
      <c r="C4387" t="s">
        <v>1740</v>
      </c>
      <c r="D4387" t="s">
        <v>6874</v>
      </c>
      <c r="E4387" t="s">
        <v>1709</v>
      </c>
    </row>
    <row r="4388" spans="1:5">
      <c r="A4388" t="s">
        <v>5980</v>
      </c>
      <c r="B4388" t="s">
        <v>5</v>
      </c>
      <c r="C4388" t="s">
        <v>1740</v>
      </c>
      <c r="D4388" t="s">
        <v>6874</v>
      </c>
      <c r="E4388" t="s">
        <v>1710</v>
      </c>
    </row>
    <row r="4389" spans="1:5">
      <c r="A4389" t="s">
        <v>5981</v>
      </c>
      <c r="B4389" t="s">
        <v>5</v>
      </c>
      <c r="C4389" t="s">
        <v>1740</v>
      </c>
      <c r="D4389" t="s">
        <v>6874</v>
      </c>
      <c r="E4389" t="s">
        <v>1711</v>
      </c>
    </row>
    <row r="4390" spans="1:5">
      <c r="A4390" t="s">
        <v>5982</v>
      </c>
      <c r="B4390" t="s">
        <v>5</v>
      </c>
      <c r="C4390" t="s">
        <v>1740</v>
      </c>
      <c r="D4390" t="s">
        <v>6874</v>
      </c>
      <c r="E4390" t="s">
        <v>1712</v>
      </c>
    </row>
    <row r="4391" spans="1:5">
      <c r="A4391" t="s">
        <v>5983</v>
      </c>
      <c r="B4391" t="s">
        <v>5</v>
      </c>
      <c r="C4391" t="s">
        <v>1740</v>
      </c>
      <c r="D4391" t="s">
        <v>6874</v>
      </c>
      <c r="E4391" t="s">
        <v>1713</v>
      </c>
    </row>
    <row r="4392" spans="1:5">
      <c r="A4392" t="s">
        <v>5984</v>
      </c>
      <c r="B4392" t="s">
        <v>5</v>
      </c>
      <c r="C4392" t="s">
        <v>1740</v>
      </c>
      <c r="D4392" t="s">
        <v>6874</v>
      </c>
      <c r="E4392" t="s">
        <v>1714</v>
      </c>
    </row>
    <row r="4393" spans="1:5">
      <c r="A4393" t="s">
        <v>5985</v>
      </c>
      <c r="B4393" t="s">
        <v>5</v>
      </c>
      <c r="C4393" t="s">
        <v>1740</v>
      </c>
      <c r="D4393" t="s">
        <v>6874</v>
      </c>
      <c r="E4393" t="s">
        <v>1715</v>
      </c>
    </row>
    <row r="4394" spans="1:5">
      <c r="A4394" t="s">
        <v>5986</v>
      </c>
      <c r="B4394" t="s">
        <v>5</v>
      </c>
      <c r="C4394" t="s">
        <v>1740</v>
      </c>
      <c r="D4394" t="s">
        <v>6875</v>
      </c>
      <c r="E4394" t="s">
        <v>1702</v>
      </c>
    </row>
    <row r="4395" spans="1:5">
      <c r="A4395" t="s">
        <v>5987</v>
      </c>
      <c r="B4395" t="s">
        <v>5</v>
      </c>
      <c r="C4395" t="s">
        <v>1740</v>
      </c>
      <c r="D4395" t="s">
        <v>6875</v>
      </c>
      <c r="E4395" t="s">
        <v>1705</v>
      </c>
    </row>
    <row r="4396" spans="1:5">
      <c r="A4396" t="s">
        <v>5988</v>
      </c>
      <c r="B4396" t="s">
        <v>5</v>
      </c>
      <c r="C4396" t="s">
        <v>1740</v>
      </c>
      <c r="D4396" t="s">
        <v>6875</v>
      </c>
      <c r="E4396" t="s">
        <v>1706</v>
      </c>
    </row>
    <row r="4397" spans="1:5">
      <c r="A4397" t="s">
        <v>5989</v>
      </c>
      <c r="B4397" t="s">
        <v>5</v>
      </c>
      <c r="C4397" t="s">
        <v>1740</v>
      </c>
      <c r="D4397" t="s">
        <v>6875</v>
      </c>
      <c r="E4397" t="s">
        <v>1707</v>
      </c>
    </row>
    <row r="4398" spans="1:5">
      <c r="A4398" t="s">
        <v>5990</v>
      </c>
      <c r="B4398" t="s">
        <v>5</v>
      </c>
      <c r="C4398" t="s">
        <v>1740</v>
      </c>
      <c r="D4398" t="s">
        <v>6875</v>
      </c>
      <c r="E4398" t="s">
        <v>1708</v>
      </c>
    </row>
    <row r="4399" spans="1:5">
      <c r="A4399" t="s">
        <v>5991</v>
      </c>
      <c r="B4399" t="s">
        <v>5</v>
      </c>
      <c r="C4399" t="s">
        <v>1740</v>
      </c>
      <c r="D4399" t="s">
        <v>6875</v>
      </c>
      <c r="E4399" t="s">
        <v>1709</v>
      </c>
    </row>
    <row r="4400" spans="1:5">
      <c r="A4400" t="s">
        <v>5992</v>
      </c>
      <c r="B4400" t="s">
        <v>5</v>
      </c>
      <c r="C4400" t="s">
        <v>1740</v>
      </c>
      <c r="D4400" t="s">
        <v>6875</v>
      </c>
      <c r="E4400" t="s">
        <v>1710</v>
      </c>
    </row>
    <row r="4401" spans="1:5">
      <c r="A4401" t="s">
        <v>5993</v>
      </c>
      <c r="B4401" t="s">
        <v>5</v>
      </c>
      <c r="C4401" t="s">
        <v>1740</v>
      </c>
      <c r="D4401" t="s">
        <v>6875</v>
      </c>
      <c r="E4401" t="s">
        <v>1711</v>
      </c>
    </row>
    <row r="4402" spans="1:5">
      <c r="A4402" t="s">
        <v>5994</v>
      </c>
      <c r="B4402" t="s">
        <v>5</v>
      </c>
      <c r="C4402" t="s">
        <v>1740</v>
      </c>
      <c r="D4402" t="s">
        <v>6875</v>
      </c>
      <c r="E4402" t="s">
        <v>1712</v>
      </c>
    </row>
    <row r="4403" spans="1:5">
      <c r="A4403" t="s">
        <v>5995</v>
      </c>
      <c r="B4403" t="s">
        <v>5</v>
      </c>
      <c r="C4403" t="s">
        <v>1740</v>
      </c>
      <c r="D4403" t="s">
        <v>6875</v>
      </c>
      <c r="E4403" t="s">
        <v>1713</v>
      </c>
    </row>
    <row r="4404" spans="1:5">
      <c r="A4404" t="s">
        <v>5996</v>
      </c>
      <c r="B4404" t="s">
        <v>5</v>
      </c>
      <c r="C4404" t="s">
        <v>1740</v>
      </c>
      <c r="D4404" t="s">
        <v>6875</v>
      </c>
      <c r="E4404" t="s">
        <v>1714</v>
      </c>
    </row>
    <row r="4405" spans="1:5">
      <c r="A4405" t="s">
        <v>5997</v>
      </c>
      <c r="B4405" t="s">
        <v>5</v>
      </c>
      <c r="C4405" t="s">
        <v>1740</v>
      </c>
      <c r="D4405" t="s">
        <v>6875</v>
      </c>
      <c r="E4405" t="s">
        <v>1715</v>
      </c>
    </row>
    <row r="4406" spans="1:5">
      <c r="A4406" t="s">
        <v>5998</v>
      </c>
      <c r="B4406" t="s">
        <v>5</v>
      </c>
      <c r="C4406" t="s">
        <v>1740</v>
      </c>
      <c r="D4406" t="s">
        <v>6876</v>
      </c>
      <c r="E4406" t="s">
        <v>1702</v>
      </c>
    </row>
    <row r="4407" spans="1:5">
      <c r="A4407" t="s">
        <v>5999</v>
      </c>
      <c r="B4407" t="s">
        <v>5</v>
      </c>
      <c r="C4407" t="s">
        <v>1740</v>
      </c>
      <c r="D4407" t="s">
        <v>6876</v>
      </c>
      <c r="E4407" t="s">
        <v>1705</v>
      </c>
    </row>
    <row r="4408" spans="1:5">
      <c r="A4408" t="s">
        <v>6000</v>
      </c>
      <c r="B4408" t="s">
        <v>5</v>
      </c>
      <c r="C4408" t="s">
        <v>1740</v>
      </c>
      <c r="D4408" t="s">
        <v>6876</v>
      </c>
      <c r="E4408" t="s">
        <v>1706</v>
      </c>
    </row>
    <row r="4409" spans="1:5">
      <c r="A4409" t="s">
        <v>6001</v>
      </c>
      <c r="B4409" t="s">
        <v>5</v>
      </c>
      <c r="C4409" t="s">
        <v>1740</v>
      </c>
      <c r="D4409" t="s">
        <v>6876</v>
      </c>
      <c r="E4409" t="s">
        <v>1707</v>
      </c>
    </row>
    <row r="4410" spans="1:5">
      <c r="A4410" t="s">
        <v>6002</v>
      </c>
      <c r="B4410" t="s">
        <v>5</v>
      </c>
      <c r="C4410" t="s">
        <v>1740</v>
      </c>
      <c r="D4410" t="s">
        <v>6876</v>
      </c>
      <c r="E4410" t="s">
        <v>1708</v>
      </c>
    </row>
    <row r="4411" spans="1:5">
      <c r="A4411" t="s">
        <v>6003</v>
      </c>
      <c r="B4411" t="s">
        <v>5</v>
      </c>
      <c r="C4411" t="s">
        <v>1740</v>
      </c>
      <c r="D4411" t="s">
        <v>6876</v>
      </c>
      <c r="E4411" t="s">
        <v>1709</v>
      </c>
    </row>
    <row r="4412" spans="1:5">
      <c r="A4412" t="s">
        <v>6004</v>
      </c>
      <c r="B4412" t="s">
        <v>5</v>
      </c>
      <c r="C4412" t="s">
        <v>1740</v>
      </c>
      <c r="D4412" t="s">
        <v>6876</v>
      </c>
      <c r="E4412" t="s">
        <v>1710</v>
      </c>
    </row>
    <row r="4413" spans="1:5">
      <c r="A4413" t="s">
        <v>6005</v>
      </c>
      <c r="B4413" t="s">
        <v>5</v>
      </c>
      <c r="C4413" t="s">
        <v>1740</v>
      </c>
      <c r="D4413" t="s">
        <v>6876</v>
      </c>
      <c r="E4413" t="s">
        <v>1711</v>
      </c>
    </row>
    <row r="4414" spans="1:5">
      <c r="A4414" t="s">
        <v>6006</v>
      </c>
      <c r="B4414" t="s">
        <v>5</v>
      </c>
      <c r="C4414" t="s">
        <v>1740</v>
      </c>
      <c r="D4414" t="s">
        <v>6876</v>
      </c>
      <c r="E4414" t="s">
        <v>1712</v>
      </c>
    </row>
    <row r="4415" spans="1:5">
      <c r="A4415" t="s">
        <v>6007</v>
      </c>
      <c r="B4415" t="s">
        <v>5</v>
      </c>
      <c r="C4415" t="s">
        <v>1740</v>
      </c>
      <c r="D4415" t="s">
        <v>6876</v>
      </c>
      <c r="E4415" t="s">
        <v>1713</v>
      </c>
    </row>
    <row r="4416" spans="1:5">
      <c r="A4416" t="s">
        <v>6008</v>
      </c>
      <c r="B4416" t="s">
        <v>5</v>
      </c>
      <c r="C4416" t="s">
        <v>1740</v>
      </c>
      <c r="D4416" t="s">
        <v>6876</v>
      </c>
      <c r="E4416" t="s">
        <v>1714</v>
      </c>
    </row>
    <row r="4417" spans="1:5">
      <c r="A4417" t="s">
        <v>6009</v>
      </c>
      <c r="B4417" t="s">
        <v>5</v>
      </c>
      <c r="C4417" t="s">
        <v>1740</v>
      </c>
      <c r="D4417" t="s">
        <v>6876</v>
      </c>
      <c r="E4417" t="s">
        <v>1715</v>
      </c>
    </row>
    <row r="4418" spans="1:5">
      <c r="A4418" t="s">
        <v>6010</v>
      </c>
      <c r="B4418" t="s">
        <v>5</v>
      </c>
      <c r="C4418" t="s">
        <v>1740</v>
      </c>
      <c r="D4418" t="s">
        <v>6877</v>
      </c>
      <c r="E4418" t="s">
        <v>1702</v>
      </c>
    </row>
    <row r="4419" spans="1:5">
      <c r="A4419" t="s">
        <v>6011</v>
      </c>
      <c r="B4419" t="s">
        <v>5</v>
      </c>
      <c r="C4419" t="s">
        <v>1740</v>
      </c>
      <c r="D4419" t="s">
        <v>6877</v>
      </c>
      <c r="E4419" t="s">
        <v>1705</v>
      </c>
    </row>
    <row r="4420" spans="1:5">
      <c r="A4420" t="s">
        <v>6012</v>
      </c>
      <c r="B4420" t="s">
        <v>5</v>
      </c>
      <c r="C4420" t="s">
        <v>1740</v>
      </c>
      <c r="D4420" t="s">
        <v>6877</v>
      </c>
      <c r="E4420" t="s">
        <v>1706</v>
      </c>
    </row>
    <row r="4421" spans="1:5">
      <c r="A4421" t="s">
        <v>6013</v>
      </c>
      <c r="B4421" t="s">
        <v>5</v>
      </c>
      <c r="C4421" t="s">
        <v>1740</v>
      </c>
      <c r="D4421" t="s">
        <v>6877</v>
      </c>
      <c r="E4421" t="s">
        <v>1707</v>
      </c>
    </row>
    <row r="4422" spans="1:5">
      <c r="A4422" t="s">
        <v>6014</v>
      </c>
      <c r="B4422" t="s">
        <v>5</v>
      </c>
      <c r="C4422" t="s">
        <v>1740</v>
      </c>
      <c r="D4422" t="s">
        <v>6877</v>
      </c>
      <c r="E4422" t="s">
        <v>1708</v>
      </c>
    </row>
    <row r="4423" spans="1:5">
      <c r="A4423" t="s">
        <v>6015</v>
      </c>
      <c r="B4423" t="s">
        <v>5</v>
      </c>
      <c r="C4423" t="s">
        <v>1740</v>
      </c>
      <c r="D4423" t="s">
        <v>6877</v>
      </c>
      <c r="E4423" t="s">
        <v>1709</v>
      </c>
    </row>
    <row r="4424" spans="1:5">
      <c r="A4424" t="s">
        <v>6016</v>
      </c>
      <c r="B4424" t="s">
        <v>5</v>
      </c>
      <c r="C4424" t="s">
        <v>1740</v>
      </c>
      <c r="D4424" t="s">
        <v>6877</v>
      </c>
      <c r="E4424" t="s">
        <v>1710</v>
      </c>
    </row>
    <row r="4425" spans="1:5">
      <c r="A4425" t="s">
        <v>6017</v>
      </c>
      <c r="B4425" t="s">
        <v>5</v>
      </c>
      <c r="C4425" t="s">
        <v>1740</v>
      </c>
      <c r="D4425" t="s">
        <v>6877</v>
      </c>
      <c r="E4425" t="s">
        <v>1711</v>
      </c>
    </row>
    <row r="4426" spans="1:5">
      <c r="A4426" t="s">
        <v>6018</v>
      </c>
      <c r="B4426" t="s">
        <v>5</v>
      </c>
      <c r="C4426" t="s">
        <v>1740</v>
      </c>
      <c r="D4426" t="s">
        <v>6877</v>
      </c>
      <c r="E4426" t="s">
        <v>1712</v>
      </c>
    </row>
    <row r="4427" spans="1:5">
      <c r="A4427" t="s">
        <v>6019</v>
      </c>
      <c r="B4427" t="s">
        <v>5</v>
      </c>
      <c r="C4427" t="s">
        <v>1740</v>
      </c>
      <c r="D4427" t="s">
        <v>6877</v>
      </c>
      <c r="E4427" t="s">
        <v>1713</v>
      </c>
    </row>
    <row r="4428" spans="1:5">
      <c r="A4428" t="s">
        <v>6020</v>
      </c>
      <c r="B4428" t="s">
        <v>5</v>
      </c>
      <c r="C4428" t="s">
        <v>1740</v>
      </c>
      <c r="D4428" t="s">
        <v>6877</v>
      </c>
      <c r="E4428" t="s">
        <v>1714</v>
      </c>
    </row>
    <row r="4429" spans="1:5">
      <c r="A4429" t="s">
        <v>6021</v>
      </c>
      <c r="B4429" t="s">
        <v>5</v>
      </c>
      <c r="C4429" t="s">
        <v>1740</v>
      </c>
      <c r="D4429" t="s">
        <v>6877</v>
      </c>
      <c r="E4429" t="s">
        <v>1715</v>
      </c>
    </row>
    <row r="4430" spans="1:5">
      <c r="A4430" t="s">
        <v>6022</v>
      </c>
      <c r="B4430" t="s">
        <v>5</v>
      </c>
      <c r="C4430" t="s">
        <v>1740</v>
      </c>
      <c r="D4430" t="s">
        <v>6878</v>
      </c>
      <c r="E4430" t="s">
        <v>1702</v>
      </c>
    </row>
    <row r="4431" spans="1:5">
      <c r="A4431" t="s">
        <v>6023</v>
      </c>
      <c r="B4431" t="s">
        <v>5</v>
      </c>
      <c r="C4431" t="s">
        <v>1740</v>
      </c>
      <c r="D4431" t="s">
        <v>6878</v>
      </c>
      <c r="E4431" t="s">
        <v>1705</v>
      </c>
    </row>
    <row r="4432" spans="1:5">
      <c r="A4432" t="s">
        <v>6024</v>
      </c>
      <c r="B4432" t="s">
        <v>5</v>
      </c>
      <c r="C4432" t="s">
        <v>1740</v>
      </c>
      <c r="D4432" t="s">
        <v>6878</v>
      </c>
      <c r="E4432" t="s">
        <v>1706</v>
      </c>
    </row>
    <row r="4433" spans="1:5">
      <c r="A4433" t="s">
        <v>6025</v>
      </c>
      <c r="B4433" t="s">
        <v>5</v>
      </c>
      <c r="C4433" t="s">
        <v>1740</v>
      </c>
      <c r="D4433" t="s">
        <v>6878</v>
      </c>
      <c r="E4433" t="s">
        <v>1707</v>
      </c>
    </row>
    <row r="4434" spans="1:5">
      <c r="A4434" t="s">
        <v>6026</v>
      </c>
      <c r="B4434" t="s">
        <v>5</v>
      </c>
      <c r="C4434" t="s">
        <v>1740</v>
      </c>
      <c r="D4434" t="s">
        <v>6878</v>
      </c>
      <c r="E4434" t="s">
        <v>1708</v>
      </c>
    </row>
    <row r="4435" spans="1:5">
      <c r="A4435" t="s">
        <v>6027</v>
      </c>
      <c r="B4435" t="s">
        <v>5</v>
      </c>
      <c r="C4435" t="s">
        <v>1740</v>
      </c>
      <c r="D4435" t="s">
        <v>6878</v>
      </c>
      <c r="E4435" t="s">
        <v>1709</v>
      </c>
    </row>
    <row r="4436" spans="1:5">
      <c r="A4436" t="s">
        <v>6028</v>
      </c>
      <c r="B4436" t="s">
        <v>5</v>
      </c>
      <c r="C4436" t="s">
        <v>1740</v>
      </c>
      <c r="D4436" t="s">
        <v>6878</v>
      </c>
      <c r="E4436" t="s">
        <v>1710</v>
      </c>
    </row>
    <row r="4437" spans="1:5">
      <c r="A4437" t="s">
        <v>6029</v>
      </c>
      <c r="B4437" t="s">
        <v>5</v>
      </c>
      <c r="C4437" t="s">
        <v>1740</v>
      </c>
      <c r="D4437" t="s">
        <v>6878</v>
      </c>
      <c r="E4437" t="s">
        <v>1711</v>
      </c>
    </row>
    <row r="4438" spans="1:5">
      <c r="A4438" t="s">
        <v>6030</v>
      </c>
      <c r="B4438" t="s">
        <v>5</v>
      </c>
      <c r="C4438" t="s">
        <v>1740</v>
      </c>
      <c r="D4438" t="s">
        <v>6878</v>
      </c>
      <c r="E4438" t="s">
        <v>1712</v>
      </c>
    </row>
    <row r="4439" spans="1:5">
      <c r="A4439" t="s">
        <v>6031</v>
      </c>
      <c r="B4439" t="s">
        <v>5</v>
      </c>
      <c r="C4439" t="s">
        <v>1740</v>
      </c>
      <c r="D4439" t="s">
        <v>6878</v>
      </c>
      <c r="E4439" t="s">
        <v>1713</v>
      </c>
    </row>
    <row r="4440" spans="1:5">
      <c r="A4440" t="s">
        <v>6032</v>
      </c>
      <c r="B4440" t="s">
        <v>5</v>
      </c>
      <c r="C4440" t="s">
        <v>1740</v>
      </c>
      <c r="D4440" t="s">
        <v>6878</v>
      </c>
      <c r="E4440" t="s">
        <v>1714</v>
      </c>
    </row>
    <row r="4441" spans="1:5">
      <c r="A4441" t="s">
        <v>6033</v>
      </c>
      <c r="B4441" t="s">
        <v>5</v>
      </c>
      <c r="C4441" t="s">
        <v>1740</v>
      </c>
      <c r="D4441" t="s">
        <v>6878</v>
      </c>
      <c r="E4441" t="s">
        <v>1715</v>
      </c>
    </row>
    <row r="4442" spans="1:5">
      <c r="A4442" t="s">
        <v>6034</v>
      </c>
      <c r="B4442" t="s">
        <v>5</v>
      </c>
      <c r="C4442" t="s">
        <v>1740</v>
      </c>
      <c r="D4442" t="s">
        <v>6879</v>
      </c>
      <c r="E4442" t="s">
        <v>1702</v>
      </c>
    </row>
    <row r="4443" spans="1:5">
      <c r="A4443" t="s">
        <v>6035</v>
      </c>
      <c r="B4443" t="s">
        <v>5</v>
      </c>
      <c r="C4443" t="s">
        <v>1740</v>
      </c>
      <c r="D4443" t="s">
        <v>6879</v>
      </c>
      <c r="E4443" t="s">
        <v>1705</v>
      </c>
    </row>
    <row r="4444" spans="1:5">
      <c r="A4444" t="s">
        <v>6036</v>
      </c>
      <c r="B4444" t="s">
        <v>5</v>
      </c>
      <c r="C4444" t="s">
        <v>1740</v>
      </c>
      <c r="D4444" t="s">
        <v>6879</v>
      </c>
      <c r="E4444" t="s">
        <v>1706</v>
      </c>
    </row>
    <row r="4445" spans="1:5">
      <c r="A4445" t="s">
        <v>6037</v>
      </c>
      <c r="B4445" t="s">
        <v>5</v>
      </c>
      <c r="C4445" t="s">
        <v>1740</v>
      </c>
      <c r="D4445" t="s">
        <v>6879</v>
      </c>
      <c r="E4445" t="s">
        <v>1707</v>
      </c>
    </row>
    <row r="4446" spans="1:5">
      <c r="A4446" t="s">
        <v>6038</v>
      </c>
      <c r="B4446" t="s">
        <v>5</v>
      </c>
      <c r="C4446" t="s">
        <v>1740</v>
      </c>
      <c r="D4446" t="s">
        <v>6879</v>
      </c>
      <c r="E4446" t="s">
        <v>1708</v>
      </c>
    </row>
    <row r="4447" spans="1:5">
      <c r="A4447" t="s">
        <v>6039</v>
      </c>
      <c r="B4447" t="s">
        <v>5</v>
      </c>
      <c r="C4447" t="s">
        <v>1740</v>
      </c>
      <c r="D4447" t="s">
        <v>6879</v>
      </c>
      <c r="E4447" t="s">
        <v>1709</v>
      </c>
    </row>
    <row r="4448" spans="1:5">
      <c r="A4448" t="s">
        <v>6040</v>
      </c>
      <c r="B4448" t="s">
        <v>5</v>
      </c>
      <c r="C4448" t="s">
        <v>1740</v>
      </c>
      <c r="D4448" t="s">
        <v>6879</v>
      </c>
      <c r="E4448" t="s">
        <v>1710</v>
      </c>
    </row>
    <row r="4449" spans="1:5">
      <c r="A4449" t="s">
        <v>6041</v>
      </c>
      <c r="B4449" t="s">
        <v>5</v>
      </c>
      <c r="C4449" t="s">
        <v>1740</v>
      </c>
      <c r="D4449" t="s">
        <v>6879</v>
      </c>
      <c r="E4449" t="s">
        <v>1711</v>
      </c>
    </row>
    <row r="4450" spans="1:5">
      <c r="A4450" t="s">
        <v>6042</v>
      </c>
      <c r="B4450" t="s">
        <v>5</v>
      </c>
      <c r="C4450" t="s">
        <v>1740</v>
      </c>
      <c r="D4450" t="s">
        <v>6879</v>
      </c>
      <c r="E4450" t="s">
        <v>1712</v>
      </c>
    </row>
    <row r="4451" spans="1:5">
      <c r="A4451" t="s">
        <v>6043</v>
      </c>
      <c r="B4451" t="s">
        <v>5</v>
      </c>
      <c r="C4451" t="s">
        <v>1740</v>
      </c>
      <c r="D4451" t="s">
        <v>6879</v>
      </c>
      <c r="E4451" t="s">
        <v>1713</v>
      </c>
    </row>
    <row r="4452" spans="1:5">
      <c r="A4452" t="s">
        <v>6044</v>
      </c>
      <c r="B4452" t="s">
        <v>5</v>
      </c>
      <c r="C4452" t="s">
        <v>1740</v>
      </c>
      <c r="D4452" t="s">
        <v>6879</v>
      </c>
      <c r="E4452" t="s">
        <v>1714</v>
      </c>
    </row>
    <row r="4453" spans="1:5">
      <c r="A4453" t="s">
        <v>6045</v>
      </c>
      <c r="B4453" t="s">
        <v>5</v>
      </c>
      <c r="C4453" t="s">
        <v>1740</v>
      </c>
      <c r="D4453" t="s">
        <v>6879</v>
      </c>
      <c r="E4453" t="s">
        <v>1715</v>
      </c>
    </row>
    <row r="4454" spans="1:5">
      <c r="A4454" t="s">
        <v>6046</v>
      </c>
      <c r="B4454" t="s">
        <v>5</v>
      </c>
      <c r="C4454" t="s">
        <v>1740</v>
      </c>
      <c r="D4454" t="s">
        <v>6880</v>
      </c>
      <c r="E4454" t="s">
        <v>1702</v>
      </c>
    </row>
    <row r="4455" spans="1:5">
      <c r="A4455" t="s">
        <v>6047</v>
      </c>
      <c r="B4455" t="s">
        <v>5</v>
      </c>
      <c r="C4455" t="s">
        <v>1740</v>
      </c>
      <c r="D4455" t="s">
        <v>6880</v>
      </c>
      <c r="E4455" t="s">
        <v>1705</v>
      </c>
    </row>
    <row r="4456" spans="1:5">
      <c r="A4456" t="s">
        <v>6048</v>
      </c>
      <c r="B4456" t="s">
        <v>5</v>
      </c>
      <c r="C4456" t="s">
        <v>1740</v>
      </c>
      <c r="D4456" t="s">
        <v>6880</v>
      </c>
      <c r="E4456" t="s">
        <v>1706</v>
      </c>
    </row>
    <row r="4457" spans="1:5">
      <c r="A4457" t="s">
        <v>6049</v>
      </c>
      <c r="B4457" t="s">
        <v>5</v>
      </c>
      <c r="C4457" t="s">
        <v>1740</v>
      </c>
      <c r="D4457" t="s">
        <v>6880</v>
      </c>
      <c r="E4457" t="s">
        <v>1707</v>
      </c>
    </row>
    <row r="4458" spans="1:5">
      <c r="A4458" t="s">
        <v>6050</v>
      </c>
      <c r="B4458" t="s">
        <v>5</v>
      </c>
      <c r="C4458" t="s">
        <v>1740</v>
      </c>
      <c r="D4458" t="s">
        <v>6880</v>
      </c>
      <c r="E4458" t="s">
        <v>1708</v>
      </c>
    </row>
    <row r="4459" spans="1:5">
      <c r="A4459" t="s">
        <v>6051</v>
      </c>
      <c r="B4459" t="s">
        <v>5</v>
      </c>
      <c r="C4459" t="s">
        <v>1740</v>
      </c>
      <c r="D4459" t="s">
        <v>6880</v>
      </c>
      <c r="E4459" t="s">
        <v>1709</v>
      </c>
    </row>
    <row r="4460" spans="1:5">
      <c r="A4460" t="s">
        <v>6052</v>
      </c>
      <c r="B4460" t="s">
        <v>5</v>
      </c>
      <c r="C4460" t="s">
        <v>1740</v>
      </c>
      <c r="D4460" t="s">
        <v>6880</v>
      </c>
      <c r="E4460" t="s">
        <v>1710</v>
      </c>
    </row>
    <row r="4461" spans="1:5">
      <c r="A4461" t="s">
        <v>6053</v>
      </c>
      <c r="B4461" t="s">
        <v>5</v>
      </c>
      <c r="C4461" t="s">
        <v>1740</v>
      </c>
      <c r="D4461" t="s">
        <v>6880</v>
      </c>
      <c r="E4461" t="s">
        <v>1711</v>
      </c>
    </row>
    <row r="4462" spans="1:5">
      <c r="A4462" t="s">
        <v>6054</v>
      </c>
      <c r="B4462" t="s">
        <v>5</v>
      </c>
      <c r="C4462" t="s">
        <v>1740</v>
      </c>
      <c r="D4462" t="s">
        <v>6880</v>
      </c>
      <c r="E4462" t="s">
        <v>1712</v>
      </c>
    </row>
    <row r="4463" spans="1:5">
      <c r="A4463" t="s">
        <v>6055</v>
      </c>
      <c r="B4463" t="s">
        <v>5</v>
      </c>
      <c r="C4463" t="s">
        <v>1740</v>
      </c>
      <c r="D4463" t="s">
        <v>6880</v>
      </c>
      <c r="E4463" t="s">
        <v>1713</v>
      </c>
    </row>
    <row r="4464" spans="1:5">
      <c r="A4464" t="s">
        <v>6056</v>
      </c>
      <c r="B4464" t="s">
        <v>5</v>
      </c>
      <c r="C4464" t="s">
        <v>1740</v>
      </c>
      <c r="D4464" t="s">
        <v>6880</v>
      </c>
      <c r="E4464" t="s">
        <v>1714</v>
      </c>
    </row>
    <row r="4465" spans="1:5">
      <c r="A4465" t="s">
        <v>6057</v>
      </c>
      <c r="B4465" t="s">
        <v>5</v>
      </c>
      <c r="C4465" t="s">
        <v>1740</v>
      </c>
      <c r="D4465" t="s">
        <v>6880</v>
      </c>
      <c r="E4465" t="s">
        <v>1715</v>
      </c>
    </row>
    <row r="4466" spans="1:5">
      <c r="A4466" t="s">
        <v>6058</v>
      </c>
      <c r="B4466" t="s">
        <v>5</v>
      </c>
      <c r="C4466" t="s">
        <v>1740</v>
      </c>
      <c r="D4466" t="s">
        <v>6881</v>
      </c>
      <c r="E4466" t="s">
        <v>1702</v>
      </c>
    </row>
    <row r="4467" spans="1:5">
      <c r="A4467" t="s">
        <v>6059</v>
      </c>
      <c r="B4467" t="s">
        <v>5</v>
      </c>
      <c r="C4467" t="s">
        <v>1740</v>
      </c>
      <c r="D4467" t="s">
        <v>6881</v>
      </c>
      <c r="E4467" t="s">
        <v>1705</v>
      </c>
    </row>
    <row r="4468" spans="1:5">
      <c r="A4468" t="s">
        <v>6060</v>
      </c>
      <c r="B4468" t="s">
        <v>5</v>
      </c>
      <c r="C4468" t="s">
        <v>1740</v>
      </c>
      <c r="D4468" t="s">
        <v>6881</v>
      </c>
      <c r="E4468" t="s">
        <v>1706</v>
      </c>
    </row>
    <row r="4469" spans="1:5">
      <c r="A4469" t="s">
        <v>6061</v>
      </c>
      <c r="B4469" t="s">
        <v>5</v>
      </c>
      <c r="C4469" t="s">
        <v>1740</v>
      </c>
      <c r="D4469" t="s">
        <v>6881</v>
      </c>
      <c r="E4469" t="s">
        <v>1707</v>
      </c>
    </row>
    <row r="4470" spans="1:5">
      <c r="A4470" t="s">
        <v>6062</v>
      </c>
      <c r="B4470" t="s">
        <v>5</v>
      </c>
      <c r="C4470" t="s">
        <v>1740</v>
      </c>
      <c r="D4470" t="s">
        <v>6881</v>
      </c>
      <c r="E4470" t="s">
        <v>1708</v>
      </c>
    </row>
    <row r="4471" spans="1:5">
      <c r="A4471" t="s">
        <v>6063</v>
      </c>
      <c r="B4471" t="s">
        <v>5</v>
      </c>
      <c r="C4471" t="s">
        <v>1740</v>
      </c>
      <c r="D4471" t="s">
        <v>6881</v>
      </c>
      <c r="E4471" t="s">
        <v>1709</v>
      </c>
    </row>
    <row r="4472" spans="1:5">
      <c r="A4472" t="s">
        <v>6064</v>
      </c>
      <c r="B4472" t="s">
        <v>5</v>
      </c>
      <c r="C4472" t="s">
        <v>1740</v>
      </c>
      <c r="D4472" t="s">
        <v>6881</v>
      </c>
      <c r="E4472" t="s">
        <v>1710</v>
      </c>
    </row>
    <row r="4473" spans="1:5">
      <c r="A4473" t="s">
        <v>6065</v>
      </c>
      <c r="B4473" t="s">
        <v>5</v>
      </c>
      <c r="C4473" t="s">
        <v>1740</v>
      </c>
      <c r="D4473" t="s">
        <v>6881</v>
      </c>
      <c r="E4473" t="s">
        <v>1711</v>
      </c>
    </row>
    <row r="4474" spans="1:5">
      <c r="A4474" t="s">
        <v>6066</v>
      </c>
      <c r="B4474" t="s">
        <v>5</v>
      </c>
      <c r="C4474" t="s">
        <v>1740</v>
      </c>
      <c r="D4474" t="s">
        <v>6881</v>
      </c>
      <c r="E4474" t="s">
        <v>1712</v>
      </c>
    </row>
    <row r="4475" spans="1:5">
      <c r="A4475" t="s">
        <v>6067</v>
      </c>
      <c r="B4475" t="s">
        <v>5</v>
      </c>
      <c r="C4475" t="s">
        <v>1740</v>
      </c>
      <c r="D4475" t="s">
        <v>6881</v>
      </c>
      <c r="E4475" t="s">
        <v>1713</v>
      </c>
    </row>
    <row r="4476" spans="1:5">
      <c r="A4476" t="s">
        <v>6068</v>
      </c>
      <c r="B4476" t="s">
        <v>5</v>
      </c>
      <c r="C4476" t="s">
        <v>1740</v>
      </c>
      <c r="D4476" t="s">
        <v>6881</v>
      </c>
      <c r="E4476" t="s">
        <v>1714</v>
      </c>
    </row>
    <row r="4477" spans="1:5">
      <c r="A4477" t="s">
        <v>6069</v>
      </c>
      <c r="B4477" t="s">
        <v>5</v>
      </c>
      <c r="C4477" t="s">
        <v>1740</v>
      </c>
      <c r="D4477" t="s">
        <v>6881</v>
      </c>
      <c r="E4477" t="s">
        <v>1715</v>
      </c>
    </row>
    <row r="4478" spans="1:5">
      <c r="A4478" t="s">
        <v>6070</v>
      </c>
      <c r="B4478" t="s">
        <v>5</v>
      </c>
      <c r="C4478" t="s">
        <v>1740</v>
      </c>
      <c r="D4478" t="s">
        <v>6882</v>
      </c>
      <c r="E4478" t="s">
        <v>1702</v>
      </c>
    </row>
    <row r="4479" spans="1:5">
      <c r="A4479" t="s">
        <v>6071</v>
      </c>
      <c r="B4479" t="s">
        <v>5</v>
      </c>
      <c r="C4479" t="s">
        <v>1740</v>
      </c>
      <c r="D4479" t="s">
        <v>6882</v>
      </c>
      <c r="E4479" t="s">
        <v>1705</v>
      </c>
    </row>
    <row r="4480" spans="1:5">
      <c r="A4480" t="s">
        <v>6072</v>
      </c>
      <c r="B4480" t="s">
        <v>5</v>
      </c>
      <c r="C4480" t="s">
        <v>1740</v>
      </c>
      <c r="D4480" t="s">
        <v>6882</v>
      </c>
      <c r="E4480" t="s">
        <v>1706</v>
      </c>
    </row>
    <row r="4481" spans="1:5">
      <c r="A4481" t="s">
        <v>6073</v>
      </c>
      <c r="B4481" t="s">
        <v>5</v>
      </c>
      <c r="C4481" t="s">
        <v>1740</v>
      </c>
      <c r="D4481" t="s">
        <v>6882</v>
      </c>
      <c r="E4481" t="s">
        <v>1707</v>
      </c>
    </row>
    <row r="4482" spans="1:5">
      <c r="A4482" t="s">
        <v>6074</v>
      </c>
      <c r="B4482" t="s">
        <v>5</v>
      </c>
      <c r="C4482" t="s">
        <v>1740</v>
      </c>
      <c r="D4482" t="s">
        <v>6882</v>
      </c>
      <c r="E4482" t="s">
        <v>1708</v>
      </c>
    </row>
    <row r="4483" spans="1:5">
      <c r="A4483" t="s">
        <v>6075</v>
      </c>
      <c r="B4483" t="s">
        <v>5</v>
      </c>
      <c r="C4483" t="s">
        <v>1740</v>
      </c>
      <c r="D4483" t="s">
        <v>6882</v>
      </c>
      <c r="E4483" t="s">
        <v>1709</v>
      </c>
    </row>
    <row r="4484" spans="1:5">
      <c r="A4484" t="s">
        <v>6076</v>
      </c>
      <c r="B4484" t="s">
        <v>5</v>
      </c>
      <c r="C4484" t="s">
        <v>1740</v>
      </c>
      <c r="D4484" t="s">
        <v>6882</v>
      </c>
      <c r="E4484" t="s">
        <v>1710</v>
      </c>
    </row>
    <row r="4485" spans="1:5">
      <c r="A4485" t="s">
        <v>6077</v>
      </c>
      <c r="B4485" t="s">
        <v>5</v>
      </c>
      <c r="C4485" t="s">
        <v>1740</v>
      </c>
      <c r="D4485" t="s">
        <v>6882</v>
      </c>
      <c r="E4485" t="s">
        <v>1711</v>
      </c>
    </row>
    <row r="4486" spans="1:5">
      <c r="A4486" t="s">
        <v>6078</v>
      </c>
      <c r="B4486" t="s">
        <v>5</v>
      </c>
      <c r="C4486" t="s">
        <v>1740</v>
      </c>
      <c r="D4486" t="s">
        <v>6882</v>
      </c>
      <c r="E4486" t="s">
        <v>1712</v>
      </c>
    </row>
    <row r="4487" spans="1:5">
      <c r="A4487" t="s">
        <v>6079</v>
      </c>
      <c r="B4487" t="s">
        <v>5</v>
      </c>
      <c r="C4487" t="s">
        <v>1740</v>
      </c>
      <c r="D4487" t="s">
        <v>6882</v>
      </c>
      <c r="E4487" t="s">
        <v>1713</v>
      </c>
    </row>
    <row r="4488" spans="1:5">
      <c r="A4488" t="s">
        <v>6080</v>
      </c>
      <c r="B4488" t="s">
        <v>5</v>
      </c>
      <c r="C4488" t="s">
        <v>1740</v>
      </c>
      <c r="D4488" t="s">
        <v>6882</v>
      </c>
      <c r="E4488" t="s">
        <v>1714</v>
      </c>
    </row>
    <row r="4489" spans="1:5">
      <c r="A4489" t="s">
        <v>6081</v>
      </c>
      <c r="B4489" t="s">
        <v>5</v>
      </c>
      <c r="C4489" t="s">
        <v>1740</v>
      </c>
      <c r="D4489" t="s">
        <v>6882</v>
      </c>
      <c r="E4489" t="s">
        <v>1715</v>
      </c>
    </row>
    <row r="4490" spans="1:5">
      <c r="A4490" t="s">
        <v>6082</v>
      </c>
      <c r="B4490" t="s">
        <v>5</v>
      </c>
      <c r="C4490" t="s">
        <v>1740</v>
      </c>
      <c r="D4490" t="s">
        <v>6883</v>
      </c>
      <c r="E4490" t="s">
        <v>1702</v>
      </c>
    </row>
    <row r="4491" spans="1:5">
      <c r="A4491" t="s">
        <v>6083</v>
      </c>
      <c r="B4491" t="s">
        <v>5</v>
      </c>
      <c r="C4491" t="s">
        <v>1740</v>
      </c>
      <c r="D4491" t="s">
        <v>6883</v>
      </c>
      <c r="E4491" t="s">
        <v>1705</v>
      </c>
    </row>
    <row r="4492" spans="1:5">
      <c r="A4492" t="s">
        <v>6084</v>
      </c>
      <c r="B4492" t="s">
        <v>5</v>
      </c>
      <c r="C4492" t="s">
        <v>1740</v>
      </c>
      <c r="D4492" t="s">
        <v>6883</v>
      </c>
      <c r="E4492" t="s">
        <v>1706</v>
      </c>
    </row>
    <row r="4493" spans="1:5">
      <c r="A4493" t="s">
        <v>6085</v>
      </c>
      <c r="B4493" t="s">
        <v>5</v>
      </c>
      <c r="C4493" t="s">
        <v>1740</v>
      </c>
      <c r="D4493" t="s">
        <v>6883</v>
      </c>
      <c r="E4493" t="s">
        <v>1707</v>
      </c>
    </row>
    <row r="4494" spans="1:5">
      <c r="A4494" t="s">
        <v>6086</v>
      </c>
      <c r="B4494" t="s">
        <v>5</v>
      </c>
      <c r="C4494" t="s">
        <v>1740</v>
      </c>
      <c r="D4494" t="s">
        <v>6883</v>
      </c>
      <c r="E4494" t="s">
        <v>1708</v>
      </c>
    </row>
    <row r="4495" spans="1:5">
      <c r="A4495" t="s">
        <v>6087</v>
      </c>
      <c r="B4495" t="s">
        <v>5</v>
      </c>
      <c r="C4495" t="s">
        <v>1740</v>
      </c>
      <c r="D4495" t="s">
        <v>6883</v>
      </c>
      <c r="E4495" t="s">
        <v>1709</v>
      </c>
    </row>
    <row r="4496" spans="1:5">
      <c r="A4496" t="s">
        <v>6088</v>
      </c>
      <c r="B4496" t="s">
        <v>5</v>
      </c>
      <c r="C4496" t="s">
        <v>1740</v>
      </c>
      <c r="D4496" t="s">
        <v>6883</v>
      </c>
      <c r="E4496" t="s">
        <v>1710</v>
      </c>
    </row>
    <row r="4497" spans="1:5">
      <c r="A4497" t="s">
        <v>6089</v>
      </c>
      <c r="B4497" t="s">
        <v>5</v>
      </c>
      <c r="C4497" t="s">
        <v>1740</v>
      </c>
      <c r="D4497" t="s">
        <v>6883</v>
      </c>
      <c r="E4497" t="s">
        <v>1711</v>
      </c>
    </row>
    <row r="4498" spans="1:5">
      <c r="A4498" t="s">
        <v>6090</v>
      </c>
      <c r="B4498" t="s">
        <v>5</v>
      </c>
      <c r="C4498" t="s">
        <v>1740</v>
      </c>
      <c r="D4498" t="s">
        <v>6883</v>
      </c>
      <c r="E4498" t="s">
        <v>1712</v>
      </c>
    </row>
    <row r="4499" spans="1:5">
      <c r="A4499" t="s">
        <v>6091</v>
      </c>
      <c r="B4499" t="s">
        <v>5</v>
      </c>
      <c r="C4499" t="s">
        <v>1740</v>
      </c>
      <c r="D4499" t="s">
        <v>6883</v>
      </c>
      <c r="E4499" t="s">
        <v>1713</v>
      </c>
    </row>
    <row r="4500" spans="1:5">
      <c r="A4500" t="s">
        <v>6092</v>
      </c>
      <c r="B4500" t="s">
        <v>5</v>
      </c>
      <c r="C4500" t="s">
        <v>1740</v>
      </c>
      <c r="D4500" t="s">
        <v>6883</v>
      </c>
      <c r="E4500" t="s">
        <v>1714</v>
      </c>
    </row>
    <row r="4501" spans="1:5">
      <c r="A4501" t="s">
        <v>6093</v>
      </c>
      <c r="B4501" t="s">
        <v>5</v>
      </c>
      <c r="C4501" t="s">
        <v>1740</v>
      </c>
      <c r="D4501" t="s">
        <v>6883</v>
      </c>
      <c r="E4501" t="s">
        <v>1715</v>
      </c>
    </row>
    <row r="4502" spans="1:5">
      <c r="A4502" t="s">
        <v>6094</v>
      </c>
      <c r="B4502" t="s">
        <v>5</v>
      </c>
      <c r="C4502" t="s">
        <v>1740</v>
      </c>
      <c r="D4502" t="s">
        <v>6884</v>
      </c>
      <c r="E4502" t="s">
        <v>1702</v>
      </c>
    </row>
    <row r="4503" spans="1:5">
      <c r="A4503" t="s">
        <v>6095</v>
      </c>
      <c r="B4503" t="s">
        <v>5</v>
      </c>
      <c r="C4503" t="s">
        <v>1740</v>
      </c>
      <c r="D4503" t="s">
        <v>6884</v>
      </c>
      <c r="E4503" t="s">
        <v>1705</v>
      </c>
    </row>
    <row r="4504" spans="1:5">
      <c r="A4504" t="s">
        <v>6096</v>
      </c>
      <c r="B4504" t="s">
        <v>5</v>
      </c>
      <c r="C4504" t="s">
        <v>1740</v>
      </c>
      <c r="D4504" t="s">
        <v>6884</v>
      </c>
      <c r="E4504" t="s">
        <v>1706</v>
      </c>
    </row>
    <row r="4505" spans="1:5">
      <c r="A4505" t="s">
        <v>6097</v>
      </c>
      <c r="B4505" t="s">
        <v>5</v>
      </c>
      <c r="C4505" t="s">
        <v>1740</v>
      </c>
      <c r="D4505" t="s">
        <v>6884</v>
      </c>
      <c r="E4505" t="s">
        <v>1707</v>
      </c>
    </row>
    <row r="4506" spans="1:5">
      <c r="A4506" t="s">
        <v>6098</v>
      </c>
      <c r="B4506" t="s">
        <v>5</v>
      </c>
      <c r="C4506" t="s">
        <v>1740</v>
      </c>
      <c r="D4506" t="s">
        <v>6884</v>
      </c>
      <c r="E4506" t="s">
        <v>1708</v>
      </c>
    </row>
    <row r="4507" spans="1:5">
      <c r="A4507" t="s">
        <v>6099</v>
      </c>
      <c r="B4507" t="s">
        <v>5</v>
      </c>
      <c r="C4507" t="s">
        <v>1740</v>
      </c>
      <c r="D4507" t="s">
        <v>6884</v>
      </c>
      <c r="E4507" t="s">
        <v>1709</v>
      </c>
    </row>
    <row r="4508" spans="1:5">
      <c r="A4508" t="s">
        <v>6100</v>
      </c>
      <c r="B4508" t="s">
        <v>5</v>
      </c>
      <c r="C4508" t="s">
        <v>1740</v>
      </c>
      <c r="D4508" t="s">
        <v>6884</v>
      </c>
      <c r="E4508" t="s">
        <v>1710</v>
      </c>
    </row>
    <row r="4509" spans="1:5">
      <c r="A4509" t="s">
        <v>6101</v>
      </c>
      <c r="B4509" t="s">
        <v>5</v>
      </c>
      <c r="C4509" t="s">
        <v>1740</v>
      </c>
      <c r="D4509" t="s">
        <v>6884</v>
      </c>
      <c r="E4509" t="s">
        <v>1711</v>
      </c>
    </row>
    <row r="4510" spans="1:5">
      <c r="A4510" t="s">
        <v>6102</v>
      </c>
      <c r="B4510" t="s">
        <v>5</v>
      </c>
      <c r="C4510" t="s">
        <v>1740</v>
      </c>
      <c r="D4510" t="s">
        <v>6884</v>
      </c>
      <c r="E4510" t="s">
        <v>1712</v>
      </c>
    </row>
    <row r="4511" spans="1:5">
      <c r="A4511" t="s">
        <v>6103</v>
      </c>
      <c r="B4511" t="s">
        <v>5</v>
      </c>
      <c r="C4511" t="s">
        <v>1740</v>
      </c>
      <c r="D4511" t="s">
        <v>6884</v>
      </c>
      <c r="E4511" t="s">
        <v>1713</v>
      </c>
    </row>
    <row r="4512" spans="1:5">
      <c r="A4512" t="s">
        <v>6104</v>
      </c>
      <c r="B4512" t="s">
        <v>5</v>
      </c>
      <c r="C4512" t="s">
        <v>1740</v>
      </c>
      <c r="D4512" t="s">
        <v>6884</v>
      </c>
      <c r="E4512" t="s">
        <v>1714</v>
      </c>
    </row>
    <row r="4513" spans="1:5">
      <c r="A4513" t="s">
        <v>6105</v>
      </c>
      <c r="B4513" t="s">
        <v>5</v>
      </c>
      <c r="C4513" t="s">
        <v>1740</v>
      </c>
      <c r="D4513" t="s">
        <v>6884</v>
      </c>
      <c r="E4513" t="s">
        <v>1715</v>
      </c>
    </row>
    <row r="4514" spans="1:5">
      <c r="A4514" t="s">
        <v>6106</v>
      </c>
      <c r="B4514" t="s">
        <v>5</v>
      </c>
      <c r="C4514" t="s">
        <v>1740</v>
      </c>
      <c r="D4514" t="s">
        <v>6885</v>
      </c>
      <c r="E4514" t="s">
        <v>1702</v>
      </c>
    </row>
    <row r="4515" spans="1:5">
      <c r="A4515" t="s">
        <v>6107</v>
      </c>
      <c r="B4515" t="s">
        <v>5</v>
      </c>
      <c r="C4515" t="s">
        <v>1740</v>
      </c>
      <c r="D4515" t="s">
        <v>6885</v>
      </c>
      <c r="E4515" t="s">
        <v>1705</v>
      </c>
    </row>
    <row r="4516" spans="1:5">
      <c r="A4516" t="s">
        <v>6108</v>
      </c>
      <c r="B4516" t="s">
        <v>5</v>
      </c>
      <c r="C4516" t="s">
        <v>1740</v>
      </c>
      <c r="D4516" t="s">
        <v>6885</v>
      </c>
      <c r="E4516" t="s">
        <v>1706</v>
      </c>
    </row>
    <row r="4517" spans="1:5">
      <c r="A4517" t="s">
        <v>6109</v>
      </c>
      <c r="B4517" t="s">
        <v>5</v>
      </c>
      <c r="C4517" t="s">
        <v>1740</v>
      </c>
      <c r="D4517" t="s">
        <v>6885</v>
      </c>
      <c r="E4517" t="s">
        <v>1707</v>
      </c>
    </row>
    <row r="4518" spans="1:5">
      <c r="A4518" t="s">
        <v>6110</v>
      </c>
      <c r="B4518" t="s">
        <v>5</v>
      </c>
      <c r="C4518" t="s">
        <v>1740</v>
      </c>
      <c r="D4518" t="s">
        <v>6885</v>
      </c>
      <c r="E4518" t="s">
        <v>1708</v>
      </c>
    </row>
    <row r="4519" spans="1:5">
      <c r="A4519" t="s">
        <v>6111</v>
      </c>
      <c r="B4519" t="s">
        <v>5</v>
      </c>
      <c r="C4519" t="s">
        <v>1740</v>
      </c>
      <c r="D4519" t="s">
        <v>6885</v>
      </c>
      <c r="E4519" t="s">
        <v>1709</v>
      </c>
    </row>
    <row r="4520" spans="1:5">
      <c r="A4520" t="s">
        <v>6112</v>
      </c>
      <c r="B4520" t="s">
        <v>5</v>
      </c>
      <c r="C4520" t="s">
        <v>1740</v>
      </c>
      <c r="D4520" t="s">
        <v>6885</v>
      </c>
      <c r="E4520" t="s">
        <v>1710</v>
      </c>
    </row>
    <row r="4521" spans="1:5">
      <c r="A4521" t="s">
        <v>6113</v>
      </c>
      <c r="B4521" t="s">
        <v>5</v>
      </c>
      <c r="C4521" t="s">
        <v>1740</v>
      </c>
      <c r="D4521" t="s">
        <v>6885</v>
      </c>
      <c r="E4521" t="s">
        <v>1711</v>
      </c>
    </row>
    <row r="4522" spans="1:5">
      <c r="A4522" t="s">
        <v>6114</v>
      </c>
      <c r="B4522" t="s">
        <v>5</v>
      </c>
      <c r="C4522" t="s">
        <v>1740</v>
      </c>
      <c r="D4522" t="s">
        <v>6885</v>
      </c>
      <c r="E4522" t="s">
        <v>1712</v>
      </c>
    </row>
    <row r="4523" spans="1:5">
      <c r="A4523" t="s">
        <v>6115</v>
      </c>
      <c r="B4523" t="s">
        <v>5</v>
      </c>
      <c r="C4523" t="s">
        <v>1740</v>
      </c>
      <c r="D4523" t="s">
        <v>6885</v>
      </c>
      <c r="E4523" t="s">
        <v>1713</v>
      </c>
    </row>
    <row r="4524" spans="1:5">
      <c r="A4524" t="s">
        <v>6116</v>
      </c>
      <c r="B4524" t="s">
        <v>5</v>
      </c>
      <c r="C4524" t="s">
        <v>1740</v>
      </c>
      <c r="D4524" t="s">
        <v>6885</v>
      </c>
      <c r="E4524" t="s">
        <v>1714</v>
      </c>
    </row>
    <row r="4525" spans="1:5">
      <c r="A4525" t="s">
        <v>6117</v>
      </c>
      <c r="B4525" t="s">
        <v>5</v>
      </c>
      <c r="C4525" t="s">
        <v>1740</v>
      </c>
      <c r="D4525" t="s">
        <v>6885</v>
      </c>
      <c r="E4525" t="s">
        <v>1715</v>
      </c>
    </row>
    <row r="4526" spans="1:5">
      <c r="A4526" t="s">
        <v>6118</v>
      </c>
      <c r="B4526" t="s">
        <v>5</v>
      </c>
      <c r="C4526" t="s">
        <v>1740</v>
      </c>
      <c r="D4526" t="s">
        <v>6886</v>
      </c>
      <c r="E4526" t="s">
        <v>1702</v>
      </c>
    </row>
    <row r="4527" spans="1:5">
      <c r="A4527" t="s">
        <v>6119</v>
      </c>
      <c r="B4527" t="s">
        <v>5</v>
      </c>
      <c r="C4527" t="s">
        <v>1740</v>
      </c>
      <c r="D4527" t="s">
        <v>6886</v>
      </c>
      <c r="E4527" t="s">
        <v>1705</v>
      </c>
    </row>
    <row r="4528" spans="1:5">
      <c r="A4528" t="s">
        <v>6120</v>
      </c>
      <c r="B4528" t="s">
        <v>5</v>
      </c>
      <c r="C4528" t="s">
        <v>1740</v>
      </c>
      <c r="D4528" t="s">
        <v>6886</v>
      </c>
      <c r="E4528" t="s">
        <v>1706</v>
      </c>
    </row>
    <row r="4529" spans="1:5">
      <c r="A4529" t="s">
        <v>6121</v>
      </c>
      <c r="B4529" t="s">
        <v>5</v>
      </c>
      <c r="C4529" t="s">
        <v>1740</v>
      </c>
      <c r="D4529" t="s">
        <v>6886</v>
      </c>
      <c r="E4529" t="s">
        <v>1707</v>
      </c>
    </row>
    <row r="4530" spans="1:5">
      <c r="A4530" t="s">
        <v>6122</v>
      </c>
      <c r="B4530" t="s">
        <v>5</v>
      </c>
      <c r="C4530" t="s">
        <v>1740</v>
      </c>
      <c r="D4530" t="s">
        <v>6886</v>
      </c>
      <c r="E4530" t="s">
        <v>1708</v>
      </c>
    </row>
    <row r="4531" spans="1:5">
      <c r="A4531" t="s">
        <v>6123</v>
      </c>
      <c r="B4531" t="s">
        <v>5</v>
      </c>
      <c r="C4531" t="s">
        <v>1740</v>
      </c>
      <c r="D4531" t="s">
        <v>6886</v>
      </c>
      <c r="E4531" t="s">
        <v>1709</v>
      </c>
    </row>
    <row r="4532" spans="1:5">
      <c r="A4532" t="s">
        <v>6124</v>
      </c>
      <c r="B4532" t="s">
        <v>5</v>
      </c>
      <c r="C4532" t="s">
        <v>1740</v>
      </c>
      <c r="D4532" t="s">
        <v>6886</v>
      </c>
      <c r="E4532" t="s">
        <v>1710</v>
      </c>
    </row>
    <row r="4533" spans="1:5">
      <c r="A4533" t="s">
        <v>6125</v>
      </c>
      <c r="B4533" t="s">
        <v>5</v>
      </c>
      <c r="C4533" t="s">
        <v>1740</v>
      </c>
      <c r="D4533" t="s">
        <v>6886</v>
      </c>
      <c r="E4533" t="s">
        <v>1711</v>
      </c>
    </row>
    <row r="4534" spans="1:5">
      <c r="A4534" t="s">
        <v>6126</v>
      </c>
      <c r="B4534" t="s">
        <v>5</v>
      </c>
      <c r="C4534" t="s">
        <v>1740</v>
      </c>
      <c r="D4534" t="s">
        <v>6886</v>
      </c>
      <c r="E4534" t="s">
        <v>1712</v>
      </c>
    </row>
    <row r="4535" spans="1:5">
      <c r="A4535" t="s">
        <v>6127</v>
      </c>
      <c r="B4535" t="s">
        <v>5</v>
      </c>
      <c r="C4535" t="s">
        <v>1740</v>
      </c>
      <c r="D4535" t="s">
        <v>6886</v>
      </c>
      <c r="E4535" t="s">
        <v>1713</v>
      </c>
    </row>
    <row r="4536" spans="1:5">
      <c r="A4536" t="s">
        <v>6128</v>
      </c>
      <c r="B4536" t="s">
        <v>5</v>
      </c>
      <c r="C4536" t="s">
        <v>1740</v>
      </c>
      <c r="D4536" t="s">
        <v>6886</v>
      </c>
      <c r="E4536" t="s">
        <v>1714</v>
      </c>
    </row>
    <row r="4537" spans="1:5">
      <c r="A4537" t="s">
        <v>6129</v>
      </c>
      <c r="B4537" t="s">
        <v>5</v>
      </c>
      <c r="C4537" t="s">
        <v>1740</v>
      </c>
      <c r="D4537" t="s">
        <v>6886</v>
      </c>
      <c r="E4537" t="s">
        <v>1715</v>
      </c>
    </row>
    <row r="4538" spans="1:5">
      <c r="A4538" t="s">
        <v>6130</v>
      </c>
      <c r="B4538" t="s">
        <v>5</v>
      </c>
      <c r="C4538" t="s">
        <v>1740</v>
      </c>
      <c r="D4538" t="s">
        <v>6887</v>
      </c>
      <c r="E4538" t="s">
        <v>1702</v>
      </c>
    </row>
    <row r="4539" spans="1:5">
      <c r="A4539" t="s">
        <v>6131</v>
      </c>
      <c r="B4539" t="s">
        <v>5</v>
      </c>
      <c r="C4539" t="s">
        <v>1740</v>
      </c>
      <c r="D4539" t="s">
        <v>6887</v>
      </c>
      <c r="E4539" t="s">
        <v>1705</v>
      </c>
    </row>
    <row r="4540" spans="1:5">
      <c r="A4540" t="s">
        <v>6132</v>
      </c>
      <c r="B4540" t="s">
        <v>5</v>
      </c>
      <c r="C4540" t="s">
        <v>1740</v>
      </c>
      <c r="D4540" t="s">
        <v>6887</v>
      </c>
      <c r="E4540" t="s">
        <v>1706</v>
      </c>
    </row>
    <row r="4541" spans="1:5">
      <c r="A4541" t="s">
        <v>6133</v>
      </c>
      <c r="B4541" t="s">
        <v>5</v>
      </c>
      <c r="C4541" t="s">
        <v>1740</v>
      </c>
      <c r="D4541" t="s">
        <v>6887</v>
      </c>
      <c r="E4541" t="s">
        <v>1707</v>
      </c>
    </row>
    <row r="4542" spans="1:5">
      <c r="A4542" t="s">
        <v>6134</v>
      </c>
      <c r="B4542" t="s">
        <v>5</v>
      </c>
      <c r="C4542" t="s">
        <v>1740</v>
      </c>
      <c r="D4542" t="s">
        <v>6887</v>
      </c>
      <c r="E4542" t="s">
        <v>1708</v>
      </c>
    </row>
    <row r="4543" spans="1:5">
      <c r="A4543" t="s">
        <v>6135</v>
      </c>
      <c r="B4543" t="s">
        <v>5</v>
      </c>
      <c r="C4543" t="s">
        <v>1740</v>
      </c>
      <c r="D4543" t="s">
        <v>6887</v>
      </c>
      <c r="E4543" t="s">
        <v>1709</v>
      </c>
    </row>
    <row r="4544" spans="1:5">
      <c r="A4544" t="s">
        <v>6136</v>
      </c>
      <c r="B4544" t="s">
        <v>5</v>
      </c>
      <c r="C4544" t="s">
        <v>1740</v>
      </c>
      <c r="D4544" t="s">
        <v>6887</v>
      </c>
      <c r="E4544" t="s">
        <v>1710</v>
      </c>
    </row>
    <row r="4545" spans="1:5">
      <c r="A4545" t="s">
        <v>6137</v>
      </c>
      <c r="B4545" t="s">
        <v>5</v>
      </c>
      <c r="C4545" t="s">
        <v>1740</v>
      </c>
      <c r="D4545" t="s">
        <v>6887</v>
      </c>
      <c r="E4545" t="s">
        <v>1711</v>
      </c>
    </row>
    <row r="4546" spans="1:5">
      <c r="A4546" t="s">
        <v>6138</v>
      </c>
      <c r="B4546" t="s">
        <v>5</v>
      </c>
      <c r="C4546" t="s">
        <v>1740</v>
      </c>
      <c r="D4546" t="s">
        <v>6887</v>
      </c>
      <c r="E4546" t="s">
        <v>1712</v>
      </c>
    </row>
    <row r="4547" spans="1:5">
      <c r="A4547" t="s">
        <v>6139</v>
      </c>
      <c r="B4547" t="s">
        <v>5</v>
      </c>
      <c r="C4547" t="s">
        <v>1740</v>
      </c>
      <c r="D4547" t="s">
        <v>6887</v>
      </c>
      <c r="E4547" t="s">
        <v>1713</v>
      </c>
    </row>
    <row r="4548" spans="1:5">
      <c r="A4548" t="s">
        <v>6140</v>
      </c>
      <c r="B4548" t="s">
        <v>5</v>
      </c>
      <c r="C4548" t="s">
        <v>1740</v>
      </c>
      <c r="D4548" t="s">
        <v>6887</v>
      </c>
      <c r="E4548" t="s">
        <v>1714</v>
      </c>
    </row>
    <row r="4549" spans="1:5">
      <c r="A4549" t="s">
        <v>6141</v>
      </c>
      <c r="B4549" t="s">
        <v>5</v>
      </c>
      <c r="C4549" t="s">
        <v>1740</v>
      </c>
      <c r="D4549" t="s">
        <v>6887</v>
      </c>
      <c r="E4549" t="s">
        <v>1715</v>
      </c>
    </row>
    <row r="4550" spans="1:5">
      <c r="A4550" t="s">
        <v>6142</v>
      </c>
      <c r="B4550" t="s">
        <v>5</v>
      </c>
      <c r="C4550" t="s">
        <v>1740</v>
      </c>
      <c r="D4550" t="s">
        <v>6888</v>
      </c>
      <c r="E4550" t="s">
        <v>1702</v>
      </c>
    </row>
    <row r="4551" spans="1:5">
      <c r="A4551" t="s">
        <v>6143</v>
      </c>
      <c r="B4551" t="s">
        <v>5</v>
      </c>
      <c r="C4551" t="s">
        <v>1740</v>
      </c>
      <c r="D4551" t="s">
        <v>6888</v>
      </c>
      <c r="E4551" t="s">
        <v>1705</v>
      </c>
    </row>
    <row r="4552" spans="1:5">
      <c r="A4552" t="s">
        <v>6144</v>
      </c>
      <c r="B4552" t="s">
        <v>5</v>
      </c>
      <c r="C4552" t="s">
        <v>1740</v>
      </c>
      <c r="D4552" t="s">
        <v>6888</v>
      </c>
      <c r="E4552" t="s">
        <v>1706</v>
      </c>
    </row>
    <row r="4553" spans="1:5">
      <c r="A4553" t="s">
        <v>6145</v>
      </c>
      <c r="B4553" t="s">
        <v>5</v>
      </c>
      <c r="C4553" t="s">
        <v>1740</v>
      </c>
      <c r="D4553" t="s">
        <v>6888</v>
      </c>
      <c r="E4553" t="s">
        <v>1707</v>
      </c>
    </row>
    <row r="4554" spans="1:5">
      <c r="A4554" t="s">
        <v>6146</v>
      </c>
      <c r="B4554" t="s">
        <v>5</v>
      </c>
      <c r="C4554" t="s">
        <v>1740</v>
      </c>
      <c r="D4554" t="s">
        <v>6888</v>
      </c>
      <c r="E4554" t="s">
        <v>1708</v>
      </c>
    </row>
    <row r="4555" spans="1:5">
      <c r="A4555" t="s">
        <v>6147</v>
      </c>
      <c r="B4555" t="s">
        <v>5</v>
      </c>
      <c r="C4555" t="s">
        <v>1740</v>
      </c>
      <c r="D4555" t="s">
        <v>6888</v>
      </c>
      <c r="E4555" t="s">
        <v>1709</v>
      </c>
    </row>
    <row r="4556" spans="1:5">
      <c r="A4556" t="s">
        <v>6148</v>
      </c>
      <c r="B4556" t="s">
        <v>5</v>
      </c>
      <c r="C4556" t="s">
        <v>1740</v>
      </c>
      <c r="D4556" t="s">
        <v>6888</v>
      </c>
      <c r="E4556" t="s">
        <v>1710</v>
      </c>
    </row>
    <row r="4557" spans="1:5">
      <c r="A4557" t="s">
        <v>6149</v>
      </c>
      <c r="B4557" t="s">
        <v>5</v>
      </c>
      <c r="C4557" t="s">
        <v>1740</v>
      </c>
      <c r="D4557" t="s">
        <v>6888</v>
      </c>
      <c r="E4557" t="s">
        <v>1711</v>
      </c>
    </row>
    <row r="4558" spans="1:5">
      <c r="A4558" t="s">
        <v>6150</v>
      </c>
      <c r="B4558" t="s">
        <v>5</v>
      </c>
      <c r="C4558" t="s">
        <v>1740</v>
      </c>
      <c r="D4558" t="s">
        <v>6888</v>
      </c>
      <c r="E4558" t="s">
        <v>1712</v>
      </c>
    </row>
    <row r="4559" spans="1:5">
      <c r="A4559" t="s">
        <v>6151</v>
      </c>
      <c r="B4559" t="s">
        <v>5</v>
      </c>
      <c r="C4559" t="s">
        <v>1740</v>
      </c>
      <c r="D4559" t="s">
        <v>6888</v>
      </c>
      <c r="E4559" t="s">
        <v>1713</v>
      </c>
    </row>
    <row r="4560" spans="1:5">
      <c r="A4560" t="s">
        <v>6152</v>
      </c>
      <c r="B4560" t="s">
        <v>5</v>
      </c>
      <c r="C4560" t="s">
        <v>1740</v>
      </c>
      <c r="D4560" t="s">
        <v>6888</v>
      </c>
      <c r="E4560" t="s">
        <v>1714</v>
      </c>
    </row>
    <row r="4561" spans="1:5">
      <c r="A4561" t="s">
        <v>6153</v>
      </c>
      <c r="B4561" t="s">
        <v>5</v>
      </c>
      <c r="C4561" t="s">
        <v>1740</v>
      </c>
      <c r="D4561" t="s">
        <v>6888</v>
      </c>
      <c r="E4561" t="s">
        <v>1715</v>
      </c>
    </row>
    <row r="4562" spans="1:5">
      <c r="A4562" t="s">
        <v>6154</v>
      </c>
      <c r="B4562" t="s">
        <v>5</v>
      </c>
      <c r="C4562" t="s">
        <v>1740</v>
      </c>
      <c r="D4562" t="s">
        <v>6889</v>
      </c>
      <c r="E4562" t="s">
        <v>1702</v>
      </c>
    </row>
    <row r="4563" spans="1:5">
      <c r="A4563" t="s">
        <v>6155</v>
      </c>
      <c r="B4563" t="s">
        <v>5</v>
      </c>
      <c r="C4563" t="s">
        <v>1740</v>
      </c>
      <c r="D4563" t="s">
        <v>6889</v>
      </c>
      <c r="E4563" t="s">
        <v>1705</v>
      </c>
    </row>
    <row r="4564" spans="1:5">
      <c r="A4564" t="s">
        <v>6156</v>
      </c>
      <c r="B4564" t="s">
        <v>5</v>
      </c>
      <c r="C4564" t="s">
        <v>1740</v>
      </c>
      <c r="D4564" t="s">
        <v>6889</v>
      </c>
      <c r="E4564" t="s">
        <v>1706</v>
      </c>
    </row>
    <row r="4565" spans="1:5">
      <c r="A4565" t="s">
        <v>6157</v>
      </c>
      <c r="B4565" t="s">
        <v>5</v>
      </c>
      <c r="C4565" t="s">
        <v>1740</v>
      </c>
      <c r="D4565" t="s">
        <v>6889</v>
      </c>
      <c r="E4565" t="s">
        <v>1707</v>
      </c>
    </row>
    <row r="4566" spans="1:5">
      <c r="A4566" t="s">
        <v>6158</v>
      </c>
      <c r="B4566" t="s">
        <v>5</v>
      </c>
      <c r="C4566" t="s">
        <v>1740</v>
      </c>
      <c r="D4566" t="s">
        <v>6889</v>
      </c>
      <c r="E4566" t="s">
        <v>1708</v>
      </c>
    </row>
    <row r="4567" spans="1:5">
      <c r="A4567" t="s">
        <v>6159</v>
      </c>
      <c r="B4567" t="s">
        <v>5</v>
      </c>
      <c r="C4567" t="s">
        <v>1740</v>
      </c>
      <c r="D4567" t="s">
        <v>6889</v>
      </c>
      <c r="E4567" t="s">
        <v>1709</v>
      </c>
    </row>
    <row r="4568" spans="1:5">
      <c r="A4568" t="s">
        <v>6160</v>
      </c>
      <c r="B4568" t="s">
        <v>5</v>
      </c>
      <c r="C4568" t="s">
        <v>1740</v>
      </c>
      <c r="D4568" t="s">
        <v>6889</v>
      </c>
      <c r="E4568" t="s">
        <v>1710</v>
      </c>
    </row>
    <row r="4569" spans="1:5">
      <c r="A4569" t="s">
        <v>6161</v>
      </c>
      <c r="B4569" t="s">
        <v>5</v>
      </c>
      <c r="C4569" t="s">
        <v>1740</v>
      </c>
      <c r="D4569" t="s">
        <v>6889</v>
      </c>
      <c r="E4569" t="s">
        <v>1711</v>
      </c>
    </row>
    <row r="4570" spans="1:5">
      <c r="A4570" t="s">
        <v>6162</v>
      </c>
      <c r="B4570" t="s">
        <v>5</v>
      </c>
      <c r="C4570" t="s">
        <v>1740</v>
      </c>
      <c r="D4570" t="s">
        <v>6889</v>
      </c>
      <c r="E4570" t="s">
        <v>1712</v>
      </c>
    </row>
    <row r="4571" spans="1:5">
      <c r="A4571" t="s">
        <v>6163</v>
      </c>
      <c r="B4571" t="s">
        <v>5</v>
      </c>
      <c r="C4571" t="s">
        <v>1740</v>
      </c>
      <c r="D4571" t="s">
        <v>6889</v>
      </c>
      <c r="E4571" t="s">
        <v>1713</v>
      </c>
    </row>
    <row r="4572" spans="1:5">
      <c r="A4572" t="s">
        <v>6164</v>
      </c>
      <c r="B4572" t="s">
        <v>5</v>
      </c>
      <c r="C4572" t="s">
        <v>1740</v>
      </c>
      <c r="D4572" t="s">
        <v>6889</v>
      </c>
      <c r="E4572" t="s">
        <v>1714</v>
      </c>
    </row>
    <row r="4573" spans="1:5">
      <c r="A4573" t="s">
        <v>6165</v>
      </c>
      <c r="B4573" t="s">
        <v>5</v>
      </c>
      <c r="C4573" t="s">
        <v>1740</v>
      </c>
      <c r="D4573" t="s">
        <v>6889</v>
      </c>
      <c r="E4573" t="s">
        <v>1715</v>
      </c>
    </row>
    <row r="4574" spans="1:5">
      <c r="A4574" t="s">
        <v>6166</v>
      </c>
      <c r="B4574" t="s">
        <v>5</v>
      </c>
      <c r="C4574" t="s">
        <v>1740</v>
      </c>
      <c r="D4574" t="s">
        <v>6890</v>
      </c>
      <c r="E4574" t="s">
        <v>1702</v>
      </c>
    </row>
    <row r="4575" spans="1:5">
      <c r="A4575" t="s">
        <v>6167</v>
      </c>
      <c r="B4575" t="s">
        <v>5</v>
      </c>
      <c r="C4575" t="s">
        <v>1740</v>
      </c>
      <c r="D4575" t="s">
        <v>6890</v>
      </c>
      <c r="E4575" t="s">
        <v>1705</v>
      </c>
    </row>
    <row r="4576" spans="1:5">
      <c r="A4576" t="s">
        <v>6168</v>
      </c>
      <c r="B4576" t="s">
        <v>5</v>
      </c>
      <c r="C4576" t="s">
        <v>1740</v>
      </c>
      <c r="D4576" t="s">
        <v>6890</v>
      </c>
      <c r="E4576" t="s">
        <v>1706</v>
      </c>
    </row>
    <row r="4577" spans="1:5">
      <c r="A4577" t="s">
        <v>6169</v>
      </c>
      <c r="B4577" t="s">
        <v>5</v>
      </c>
      <c r="C4577" t="s">
        <v>1740</v>
      </c>
      <c r="D4577" t="s">
        <v>6890</v>
      </c>
      <c r="E4577" t="s">
        <v>1707</v>
      </c>
    </row>
    <row r="4578" spans="1:5">
      <c r="A4578" t="s">
        <v>6170</v>
      </c>
      <c r="B4578" t="s">
        <v>5</v>
      </c>
      <c r="C4578" t="s">
        <v>1740</v>
      </c>
      <c r="D4578" t="s">
        <v>6890</v>
      </c>
      <c r="E4578" t="s">
        <v>1708</v>
      </c>
    </row>
    <row r="4579" spans="1:5">
      <c r="A4579" t="s">
        <v>6171</v>
      </c>
      <c r="B4579" t="s">
        <v>5</v>
      </c>
      <c r="C4579" t="s">
        <v>1740</v>
      </c>
      <c r="D4579" t="s">
        <v>6890</v>
      </c>
      <c r="E4579" t="s">
        <v>1709</v>
      </c>
    </row>
    <row r="4580" spans="1:5">
      <c r="A4580" t="s">
        <v>6172</v>
      </c>
      <c r="B4580" t="s">
        <v>5</v>
      </c>
      <c r="C4580" t="s">
        <v>1740</v>
      </c>
      <c r="D4580" t="s">
        <v>6890</v>
      </c>
      <c r="E4580" t="s">
        <v>1710</v>
      </c>
    </row>
    <row r="4581" spans="1:5">
      <c r="A4581" t="s">
        <v>6173</v>
      </c>
      <c r="B4581" t="s">
        <v>5</v>
      </c>
      <c r="C4581" t="s">
        <v>1740</v>
      </c>
      <c r="D4581" t="s">
        <v>6890</v>
      </c>
      <c r="E4581" t="s">
        <v>1711</v>
      </c>
    </row>
    <row r="4582" spans="1:5">
      <c r="A4582" t="s">
        <v>6174</v>
      </c>
      <c r="B4582" t="s">
        <v>5</v>
      </c>
      <c r="C4582" t="s">
        <v>1740</v>
      </c>
      <c r="D4582" t="s">
        <v>6890</v>
      </c>
      <c r="E4582" t="s">
        <v>1712</v>
      </c>
    </row>
    <row r="4583" spans="1:5">
      <c r="A4583" t="s">
        <v>6175</v>
      </c>
      <c r="B4583" t="s">
        <v>5</v>
      </c>
      <c r="C4583" t="s">
        <v>1740</v>
      </c>
      <c r="D4583" t="s">
        <v>6890</v>
      </c>
      <c r="E4583" t="s">
        <v>1713</v>
      </c>
    </row>
    <row r="4584" spans="1:5">
      <c r="A4584" t="s">
        <v>6176</v>
      </c>
      <c r="B4584" t="s">
        <v>5</v>
      </c>
      <c r="C4584" t="s">
        <v>1740</v>
      </c>
      <c r="D4584" t="s">
        <v>6890</v>
      </c>
      <c r="E4584" t="s">
        <v>1714</v>
      </c>
    </row>
    <row r="4585" spans="1:5">
      <c r="A4585" t="s">
        <v>6177</v>
      </c>
      <c r="B4585" t="s">
        <v>5</v>
      </c>
      <c r="C4585" t="s">
        <v>1740</v>
      </c>
      <c r="D4585" t="s">
        <v>6890</v>
      </c>
      <c r="E4585" t="s">
        <v>1715</v>
      </c>
    </row>
    <row r="4586" spans="1:5">
      <c r="A4586" t="s">
        <v>6178</v>
      </c>
      <c r="B4586" t="s">
        <v>5</v>
      </c>
      <c r="C4586" t="s">
        <v>1740</v>
      </c>
      <c r="D4586" t="s">
        <v>6891</v>
      </c>
      <c r="E4586" t="s">
        <v>1702</v>
      </c>
    </row>
    <row r="4587" spans="1:5">
      <c r="A4587" t="s">
        <v>6179</v>
      </c>
      <c r="B4587" t="s">
        <v>5</v>
      </c>
      <c r="C4587" t="s">
        <v>1740</v>
      </c>
      <c r="D4587" t="s">
        <v>6891</v>
      </c>
      <c r="E4587" t="s">
        <v>1705</v>
      </c>
    </row>
    <row r="4588" spans="1:5">
      <c r="A4588" t="s">
        <v>6180</v>
      </c>
      <c r="B4588" t="s">
        <v>5</v>
      </c>
      <c r="C4588" t="s">
        <v>1740</v>
      </c>
      <c r="D4588" t="s">
        <v>6891</v>
      </c>
      <c r="E4588" t="s">
        <v>1706</v>
      </c>
    </row>
    <row r="4589" spans="1:5">
      <c r="A4589" t="s">
        <v>6181</v>
      </c>
      <c r="B4589" t="s">
        <v>5</v>
      </c>
      <c r="C4589" t="s">
        <v>1740</v>
      </c>
      <c r="D4589" t="s">
        <v>6891</v>
      </c>
      <c r="E4589" t="s">
        <v>1707</v>
      </c>
    </row>
    <row r="4590" spans="1:5">
      <c r="A4590" t="s">
        <v>6182</v>
      </c>
      <c r="B4590" t="s">
        <v>5</v>
      </c>
      <c r="C4590" t="s">
        <v>1740</v>
      </c>
      <c r="D4590" t="s">
        <v>6891</v>
      </c>
      <c r="E4590" t="s">
        <v>1708</v>
      </c>
    </row>
    <row r="4591" spans="1:5">
      <c r="A4591" t="s">
        <v>6183</v>
      </c>
      <c r="B4591" t="s">
        <v>5</v>
      </c>
      <c r="C4591" t="s">
        <v>1740</v>
      </c>
      <c r="D4591" t="s">
        <v>6891</v>
      </c>
      <c r="E4591" t="s">
        <v>1709</v>
      </c>
    </row>
    <row r="4592" spans="1:5">
      <c r="A4592" t="s">
        <v>6184</v>
      </c>
      <c r="B4592" t="s">
        <v>5</v>
      </c>
      <c r="C4592" t="s">
        <v>1740</v>
      </c>
      <c r="D4592" t="s">
        <v>6891</v>
      </c>
      <c r="E4592" t="s">
        <v>1710</v>
      </c>
    </row>
    <row r="4593" spans="1:5">
      <c r="A4593" t="s">
        <v>6185</v>
      </c>
      <c r="B4593" t="s">
        <v>5</v>
      </c>
      <c r="C4593" t="s">
        <v>1740</v>
      </c>
      <c r="D4593" t="s">
        <v>6891</v>
      </c>
      <c r="E4593" t="s">
        <v>1711</v>
      </c>
    </row>
    <row r="4594" spans="1:5">
      <c r="A4594" t="s">
        <v>6186</v>
      </c>
      <c r="B4594" t="s">
        <v>5</v>
      </c>
      <c r="C4594" t="s">
        <v>1740</v>
      </c>
      <c r="D4594" t="s">
        <v>6891</v>
      </c>
      <c r="E4594" t="s">
        <v>1712</v>
      </c>
    </row>
    <row r="4595" spans="1:5">
      <c r="A4595" t="s">
        <v>6187</v>
      </c>
      <c r="B4595" t="s">
        <v>5</v>
      </c>
      <c r="C4595" t="s">
        <v>1740</v>
      </c>
      <c r="D4595" t="s">
        <v>6891</v>
      </c>
      <c r="E4595" t="s">
        <v>1713</v>
      </c>
    </row>
    <row r="4596" spans="1:5">
      <c r="A4596" t="s">
        <v>6188</v>
      </c>
      <c r="B4596" t="s">
        <v>5</v>
      </c>
      <c r="C4596" t="s">
        <v>1740</v>
      </c>
      <c r="D4596" t="s">
        <v>6891</v>
      </c>
      <c r="E4596" t="s">
        <v>1714</v>
      </c>
    </row>
    <row r="4597" spans="1:5">
      <c r="A4597" t="s">
        <v>6189</v>
      </c>
      <c r="B4597" t="s">
        <v>5</v>
      </c>
      <c r="C4597" t="s">
        <v>1740</v>
      </c>
      <c r="D4597" t="s">
        <v>6891</v>
      </c>
      <c r="E4597" t="s">
        <v>1715</v>
      </c>
    </row>
    <row r="4598" spans="1:5">
      <c r="A4598" t="s">
        <v>6190</v>
      </c>
      <c r="B4598" t="s">
        <v>5</v>
      </c>
      <c r="C4598" t="s">
        <v>1740</v>
      </c>
      <c r="D4598" t="s">
        <v>6892</v>
      </c>
      <c r="E4598" t="s">
        <v>1702</v>
      </c>
    </row>
    <row r="4599" spans="1:5">
      <c r="A4599" t="s">
        <v>6191</v>
      </c>
      <c r="B4599" t="s">
        <v>5</v>
      </c>
      <c r="C4599" t="s">
        <v>1740</v>
      </c>
      <c r="D4599" t="s">
        <v>6892</v>
      </c>
      <c r="E4599" t="s">
        <v>1705</v>
      </c>
    </row>
    <row r="4600" spans="1:5">
      <c r="A4600" t="s">
        <v>6192</v>
      </c>
      <c r="B4600" t="s">
        <v>5</v>
      </c>
      <c r="C4600" t="s">
        <v>1740</v>
      </c>
      <c r="D4600" t="s">
        <v>6892</v>
      </c>
      <c r="E4600" t="s">
        <v>1706</v>
      </c>
    </row>
    <row r="4601" spans="1:5">
      <c r="A4601" t="s">
        <v>6193</v>
      </c>
      <c r="B4601" t="s">
        <v>5</v>
      </c>
      <c r="C4601" t="s">
        <v>1740</v>
      </c>
      <c r="D4601" t="s">
        <v>6892</v>
      </c>
      <c r="E4601" t="s">
        <v>1707</v>
      </c>
    </row>
    <row r="4602" spans="1:5">
      <c r="A4602" t="s">
        <v>6194</v>
      </c>
      <c r="B4602" t="s">
        <v>5</v>
      </c>
      <c r="C4602" t="s">
        <v>1740</v>
      </c>
      <c r="D4602" t="s">
        <v>6892</v>
      </c>
      <c r="E4602" t="s">
        <v>1708</v>
      </c>
    </row>
    <row r="4603" spans="1:5">
      <c r="A4603" t="s">
        <v>6195</v>
      </c>
      <c r="B4603" t="s">
        <v>5</v>
      </c>
      <c r="C4603" t="s">
        <v>1740</v>
      </c>
      <c r="D4603" t="s">
        <v>6892</v>
      </c>
      <c r="E4603" t="s">
        <v>1709</v>
      </c>
    </row>
    <row r="4604" spans="1:5">
      <c r="A4604" t="s">
        <v>6196</v>
      </c>
      <c r="B4604" t="s">
        <v>5</v>
      </c>
      <c r="C4604" t="s">
        <v>1740</v>
      </c>
      <c r="D4604" t="s">
        <v>6892</v>
      </c>
      <c r="E4604" t="s">
        <v>1710</v>
      </c>
    </row>
    <row r="4605" spans="1:5">
      <c r="A4605" t="s">
        <v>6197</v>
      </c>
      <c r="B4605" t="s">
        <v>5</v>
      </c>
      <c r="C4605" t="s">
        <v>1740</v>
      </c>
      <c r="D4605" t="s">
        <v>6892</v>
      </c>
      <c r="E4605" t="s">
        <v>1711</v>
      </c>
    </row>
    <row r="4606" spans="1:5">
      <c r="A4606" t="s">
        <v>6198</v>
      </c>
      <c r="B4606" t="s">
        <v>5</v>
      </c>
      <c r="C4606" t="s">
        <v>1740</v>
      </c>
      <c r="D4606" t="s">
        <v>6892</v>
      </c>
      <c r="E4606" t="s">
        <v>1712</v>
      </c>
    </row>
    <row r="4607" spans="1:5">
      <c r="A4607" t="s">
        <v>6199</v>
      </c>
      <c r="B4607" t="s">
        <v>5</v>
      </c>
      <c r="C4607" t="s">
        <v>1740</v>
      </c>
      <c r="D4607" t="s">
        <v>6892</v>
      </c>
      <c r="E4607" t="s">
        <v>1713</v>
      </c>
    </row>
    <row r="4608" spans="1:5">
      <c r="A4608" t="s">
        <v>6200</v>
      </c>
      <c r="B4608" t="s">
        <v>5</v>
      </c>
      <c r="C4608" t="s">
        <v>1740</v>
      </c>
      <c r="D4608" t="s">
        <v>6892</v>
      </c>
      <c r="E4608" t="s">
        <v>1714</v>
      </c>
    </row>
    <row r="4609" spans="1:5">
      <c r="A4609" t="s">
        <v>6201</v>
      </c>
      <c r="B4609" t="s">
        <v>5</v>
      </c>
      <c r="C4609" t="s">
        <v>1740</v>
      </c>
      <c r="D4609" t="s">
        <v>6892</v>
      </c>
      <c r="E4609" t="s">
        <v>1715</v>
      </c>
    </row>
    <row r="4610" spans="1:5">
      <c r="A4610" t="s">
        <v>6202</v>
      </c>
      <c r="B4610" t="s">
        <v>5</v>
      </c>
      <c r="C4610" t="s">
        <v>1740</v>
      </c>
      <c r="D4610" t="s">
        <v>6893</v>
      </c>
      <c r="E4610" t="s">
        <v>1702</v>
      </c>
    </row>
    <row r="4611" spans="1:5">
      <c r="A4611" t="s">
        <v>6203</v>
      </c>
      <c r="B4611" t="s">
        <v>5</v>
      </c>
      <c r="C4611" t="s">
        <v>1740</v>
      </c>
      <c r="D4611" t="s">
        <v>6893</v>
      </c>
      <c r="E4611" t="s">
        <v>1705</v>
      </c>
    </row>
    <row r="4612" spans="1:5">
      <c r="A4612" t="s">
        <v>6204</v>
      </c>
      <c r="B4612" t="s">
        <v>5</v>
      </c>
      <c r="C4612" t="s">
        <v>1740</v>
      </c>
      <c r="D4612" t="s">
        <v>6893</v>
      </c>
      <c r="E4612" t="s">
        <v>1706</v>
      </c>
    </row>
    <row r="4613" spans="1:5">
      <c r="A4613" t="s">
        <v>6205</v>
      </c>
      <c r="B4613" t="s">
        <v>5</v>
      </c>
      <c r="C4613" t="s">
        <v>1740</v>
      </c>
      <c r="D4613" t="s">
        <v>6893</v>
      </c>
      <c r="E4613" t="s">
        <v>1707</v>
      </c>
    </row>
    <row r="4614" spans="1:5">
      <c r="A4614" t="s">
        <v>6206</v>
      </c>
      <c r="B4614" t="s">
        <v>5</v>
      </c>
      <c r="C4614" t="s">
        <v>1740</v>
      </c>
      <c r="D4614" t="s">
        <v>6893</v>
      </c>
      <c r="E4614" t="s">
        <v>1708</v>
      </c>
    </row>
    <row r="4615" spans="1:5">
      <c r="A4615" t="s">
        <v>6207</v>
      </c>
      <c r="B4615" t="s">
        <v>5</v>
      </c>
      <c r="C4615" t="s">
        <v>1740</v>
      </c>
      <c r="D4615" t="s">
        <v>6893</v>
      </c>
      <c r="E4615" t="s">
        <v>1709</v>
      </c>
    </row>
    <row r="4616" spans="1:5">
      <c r="A4616" t="s">
        <v>6208</v>
      </c>
      <c r="B4616" t="s">
        <v>5</v>
      </c>
      <c r="C4616" t="s">
        <v>1740</v>
      </c>
      <c r="D4616" t="s">
        <v>6893</v>
      </c>
      <c r="E4616" t="s">
        <v>1710</v>
      </c>
    </row>
    <row r="4617" spans="1:5">
      <c r="A4617" t="s">
        <v>6209</v>
      </c>
      <c r="B4617" t="s">
        <v>5</v>
      </c>
      <c r="C4617" t="s">
        <v>1740</v>
      </c>
      <c r="D4617" t="s">
        <v>6893</v>
      </c>
      <c r="E4617" t="s">
        <v>1711</v>
      </c>
    </row>
    <row r="4618" spans="1:5">
      <c r="A4618" t="s">
        <v>6210</v>
      </c>
      <c r="B4618" t="s">
        <v>5</v>
      </c>
      <c r="C4618" t="s">
        <v>1740</v>
      </c>
      <c r="D4618" t="s">
        <v>6893</v>
      </c>
      <c r="E4618" t="s">
        <v>1712</v>
      </c>
    </row>
    <row r="4619" spans="1:5">
      <c r="A4619" t="s">
        <v>6211</v>
      </c>
      <c r="B4619" t="s">
        <v>5</v>
      </c>
      <c r="C4619" t="s">
        <v>1740</v>
      </c>
      <c r="D4619" t="s">
        <v>6893</v>
      </c>
      <c r="E4619" t="s">
        <v>1713</v>
      </c>
    </row>
    <row r="4620" spans="1:5">
      <c r="A4620" t="s">
        <v>6212</v>
      </c>
      <c r="B4620" t="s">
        <v>5</v>
      </c>
      <c r="C4620" t="s">
        <v>1740</v>
      </c>
      <c r="D4620" t="s">
        <v>6893</v>
      </c>
      <c r="E4620" t="s">
        <v>1714</v>
      </c>
    </row>
    <row r="4621" spans="1:5">
      <c r="A4621" t="s">
        <v>6213</v>
      </c>
      <c r="B4621" t="s">
        <v>5</v>
      </c>
      <c r="C4621" t="s">
        <v>1740</v>
      </c>
      <c r="D4621" t="s">
        <v>6893</v>
      </c>
      <c r="E4621" t="s">
        <v>1715</v>
      </c>
    </row>
    <row r="4622" spans="1:5">
      <c r="A4622" t="s">
        <v>6214</v>
      </c>
      <c r="B4622" t="s">
        <v>5</v>
      </c>
      <c r="C4622" t="s">
        <v>1740</v>
      </c>
      <c r="D4622" t="s">
        <v>6894</v>
      </c>
      <c r="E4622" t="s">
        <v>1702</v>
      </c>
    </row>
    <row r="4623" spans="1:5">
      <c r="A4623" t="s">
        <v>6215</v>
      </c>
      <c r="B4623" t="s">
        <v>5</v>
      </c>
      <c r="C4623" t="s">
        <v>1740</v>
      </c>
      <c r="D4623" t="s">
        <v>6894</v>
      </c>
      <c r="E4623" t="s">
        <v>1705</v>
      </c>
    </row>
    <row r="4624" spans="1:5">
      <c r="A4624" t="s">
        <v>6216</v>
      </c>
      <c r="B4624" t="s">
        <v>5</v>
      </c>
      <c r="C4624" t="s">
        <v>1740</v>
      </c>
      <c r="D4624" t="s">
        <v>6894</v>
      </c>
      <c r="E4624" t="s">
        <v>1706</v>
      </c>
    </row>
    <row r="4625" spans="1:5">
      <c r="A4625" t="s">
        <v>6217</v>
      </c>
      <c r="B4625" t="s">
        <v>5</v>
      </c>
      <c r="C4625" t="s">
        <v>1740</v>
      </c>
      <c r="D4625" t="s">
        <v>6894</v>
      </c>
      <c r="E4625" t="s">
        <v>1707</v>
      </c>
    </row>
    <row r="4626" spans="1:5">
      <c r="A4626" t="s">
        <v>6218</v>
      </c>
      <c r="B4626" t="s">
        <v>5</v>
      </c>
      <c r="C4626" t="s">
        <v>1740</v>
      </c>
      <c r="D4626" t="s">
        <v>6894</v>
      </c>
      <c r="E4626" t="s">
        <v>1708</v>
      </c>
    </row>
    <row r="4627" spans="1:5">
      <c r="A4627" t="s">
        <v>6219</v>
      </c>
      <c r="B4627" t="s">
        <v>5</v>
      </c>
      <c r="C4627" t="s">
        <v>1740</v>
      </c>
      <c r="D4627" t="s">
        <v>6894</v>
      </c>
      <c r="E4627" t="s">
        <v>1709</v>
      </c>
    </row>
    <row r="4628" spans="1:5">
      <c r="A4628" t="s">
        <v>6220</v>
      </c>
      <c r="B4628" t="s">
        <v>5</v>
      </c>
      <c r="C4628" t="s">
        <v>1740</v>
      </c>
      <c r="D4628" t="s">
        <v>6894</v>
      </c>
      <c r="E4628" t="s">
        <v>1710</v>
      </c>
    </row>
    <row r="4629" spans="1:5">
      <c r="A4629" t="s">
        <v>6221</v>
      </c>
      <c r="B4629" t="s">
        <v>5</v>
      </c>
      <c r="C4629" t="s">
        <v>1740</v>
      </c>
      <c r="D4629" t="s">
        <v>6894</v>
      </c>
      <c r="E4629" t="s">
        <v>1711</v>
      </c>
    </row>
    <row r="4630" spans="1:5">
      <c r="A4630" t="s">
        <v>6222</v>
      </c>
      <c r="B4630" t="s">
        <v>5</v>
      </c>
      <c r="C4630" t="s">
        <v>1740</v>
      </c>
      <c r="D4630" t="s">
        <v>6894</v>
      </c>
      <c r="E4630" t="s">
        <v>1712</v>
      </c>
    </row>
    <row r="4631" spans="1:5">
      <c r="A4631" t="s">
        <v>6223</v>
      </c>
      <c r="B4631" t="s">
        <v>5</v>
      </c>
      <c r="C4631" t="s">
        <v>1740</v>
      </c>
      <c r="D4631" t="s">
        <v>6894</v>
      </c>
      <c r="E4631" t="s">
        <v>1713</v>
      </c>
    </row>
    <row r="4632" spans="1:5">
      <c r="A4632" t="s">
        <v>6224</v>
      </c>
      <c r="B4632" t="s">
        <v>5</v>
      </c>
      <c r="C4632" t="s">
        <v>1740</v>
      </c>
      <c r="D4632" t="s">
        <v>6894</v>
      </c>
      <c r="E4632" t="s">
        <v>1714</v>
      </c>
    </row>
    <row r="4633" spans="1:5">
      <c r="A4633" t="s">
        <v>6225</v>
      </c>
      <c r="B4633" t="s">
        <v>5</v>
      </c>
      <c r="C4633" t="s">
        <v>1740</v>
      </c>
      <c r="D4633" t="s">
        <v>6894</v>
      </c>
      <c r="E4633" t="s">
        <v>1715</v>
      </c>
    </row>
    <row r="4634" spans="1:5">
      <c r="A4634" t="s">
        <v>6226</v>
      </c>
      <c r="B4634" t="s">
        <v>5</v>
      </c>
      <c r="C4634" t="s">
        <v>1740</v>
      </c>
      <c r="D4634" t="s">
        <v>6895</v>
      </c>
      <c r="E4634" t="s">
        <v>1702</v>
      </c>
    </row>
    <row r="4635" spans="1:5">
      <c r="A4635" t="s">
        <v>6227</v>
      </c>
      <c r="B4635" t="s">
        <v>5</v>
      </c>
      <c r="C4635" t="s">
        <v>1740</v>
      </c>
      <c r="D4635" t="s">
        <v>6895</v>
      </c>
      <c r="E4635" t="s">
        <v>1705</v>
      </c>
    </row>
    <row r="4636" spans="1:5">
      <c r="A4636" t="s">
        <v>6228</v>
      </c>
      <c r="B4636" t="s">
        <v>5</v>
      </c>
      <c r="C4636" t="s">
        <v>1740</v>
      </c>
      <c r="D4636" t="s">
        <v>6895</v>
      </c>
      <c r="E4636" t="s">
        <v>1706</v>
      </c>
    </row>
    <row r="4637" spans="1:5">
      <c r="A4637" t="s">
        <v>6229</v>
      </c>
      <c r="B4637" t="s">
        <v>5</v>
      </c>
      <c r="C4637" t="s">
        <v>1740</v>
      </c>
      <c r="D4637" t="s">
        <v>6895</v>
      </c>
      <c r="E4637" t="s">
        <v>1707</v>
      </c>
    </row>
    <row r="4638" spans="1:5">
      <c r="A4638" t="s">
        <v>6230</v>
      </c>
      <c r="B4638" t="s">
        <v>5</v>
      </c>
      <c r="C4638" t="s">
        <v>1740</v>
      </c>
      <c r="D4638" t="s">
        <v>6895</v>
      </c>
      <c r="E4638" t="s">
        <v>1708</v>
      </c>
    </row>
    <row r="4639" spans="1:5">
      <c r="A4639" t="s">
        <v>6231</v>
      </c>
      <c r="B4639" t="s">
        <v>5</v>
      </c>
      <c r="C4639" t="s">
        <v>1740</v>
      </c>
      <c r="D4639" t="s">
        <v>6895</v>
      </c>
      <c r="E4639" t="s">
        <v>1709</v>
      </c>
    </row>
    <row r="4640" spans="1:5">
      <c r="A4640" t="s">
        <v>6232</v>
      </c>
      <c r="B4640" t="s">
        <v>5</v>
      </c>
      <c r="C4640" t="s">
        <v>1740</v>
      </c>
      <c r="D4640" t="s">
        <v>6895</v>
      </c>
      <c r="E4640" t="s">
        <v>1710</v>
      </c>
    </row>
    <row r="4641" spans="1:5">
      <c r="A4641" t="s">
        <v>6233</v>
      </c>
      <c r="B4641" t="s">
        <v>5</v>
      </c>
      <c r="C4641" t="s">
        <v>1740</v>
      </c>
      <c r="D4641" t="s">
        <v>6895</v>
      </c>
      <c r="E4641" t="s">
        <v>1711</v>
      </c>
    </row>
    <row r="4642" spans="1:5">
      <c r="A4642" t="s">
        <v>6234</v>
      </c>
      <c r="B4642" t="s">
        <v>5</v>
      </c>
      <c r="C4642" t="s">
        <v>1740</v>
      </c>
      <c r="D4642" t="s">
        <v>6895</v>
      </c>
      <c r="E4642" t="s">
        <v>1712</v>
      </c>
    </row>
    <row r="4643" spans="1:5">
      <c r="A4643" t="s">
        <v>6235</v>
      </c>
      <c r="B4643" t="s">
        <v>5</v>
      </c>
      <c r="C4643" t="s">
        <v>1740</v>
      </c>
      <c r="D4643" t="s">
        <v>6895</v>
      </c>
      <c r="E4643" t="s">
        <v>1713</v>
      </c>
    </row>
    <row r="4644" spans="1:5">
      <c r="A4644" t="s">
        <v>6236</v>
      </c>
      <c r="B4644" t="s">
        <v>5</v>
      </c>
      <c r="C4644" t="s">
        <v>1740</v>
      </c>
      <c r="D4644" t="s">
        <v>6895</v>
      </c>
      <c r="E4644" t="s">
        <v>1714</v>
      </c>
    </row>
    <row r="4645" spans="1:5">
      <c r="A4645" t="s">
        <v>6237</v>
      </c>
      <c r="B4645" t="s">
        <v>5</v>
      </c>
      <c r="C4645" t="s">
        <v>1740</v>
      </c>
      <c r="D4645" t="s">
        <v>6895</v>
      </c>
      <c r="E4645" t="s">
        <v>1715</v>
      </c>
    </row>
    <row r="4646" spans="1:5">
      <c r="A4646" t="s">
        <v>6238</v>
      </c>
      <c r="B4646" t="s">
        <v>5</v>
      </c>
      <c r="C4646" t="s">
        <v>1740</v>
      </c>
      <c r="D4646" t="s">
        <v>6896</v>
      </c>
      <c r="E4646" t="s">
        <v>1702</v>
      </c>
    </row>
    <row r="4647" spans="1:5">
      <c r="A4647" t="s">
        <v>6239</v>
      </c>
      <c r="B4647" t="s">
        <v>5</v>
      </c>
      <c r="C4647" t="s">
        <v>1740</v>
      </c>
      <c r="D4647" t="s">
        <v>6896</v>
      </c>
      <c r="E4647" t="s">
        <v>1705</v>
      </c>
    </row>
    <row r="4648" spans="1:5">
      <c r="A4648" t="s">
        <v>6240</v>
      </c>
      <c r="B4648" t="s">
        <v>5</v>
      </c>
      <c r="C4648" t="s">
        <v>1740</v>
      </c>
      <c r="D4648" t="s">
        <v>6896</v>
      </c>
      <c r="E4648" t="s">
        <v>1706</v>
      </c>
    </row>
    <row r="4649" spans="1:5">
      <c r="A4649" t="s">
        <v>6241</v>
      </c>
      <c r="B4649" t="s">
        <v>5</v>
      </c>
      <c r="C4649" t="s">
        <v>1740</v>
      </c>
      <c r="D4649" t="s">
        <v>6896</v>
      </c>
      <c r="E4649" t="s">
        <v>1707</v>
      </c>
    </row>
    <row r="4650" spans="1:5">
      <c r="A4650" t="s">
        <v>6242</v>
      </c>
      <c r="B4650" t="s">
        <v>5</v>
      </c>
      <c r="C4650" t="s">
        <v>1740</v>
      </c>
      <c r="D4650" t="s">
        <v>6896</v>
      </c>
      <c r="E4650" t="s">
        <v>1708</v>
      </c>
    </row>
    <row r="4651" spans="1:5">
      <c r="A4651" t="s">
        <v>6243</v>
      </c>
      <c r="B4651" t="s">
        <v>5</v>
      </c>
      <c r="C4651" t="s">
        <v>1740</v>
      </c>
      <c r="D4651" t="s">
        <v>6896</v>
      </c>
      <c r="E4651" t="s">
        <v>1709</v>
      </c>
    </row>
    <row r="4652" spans="1:5">
      <c r="A4652" t="s">
        <v>6244</v>
      </c>
      <c r="B4652" t="s">
        <v>5</v>
      </c>
      <c r="C4652" t="s">
        <v>1740</v>
      </c>
      <c r="D4652" t="s">
        <v>6896</v>
      </c>
      <c r="E4652" t="s">
        <v>1710</v>
      </c>
    </row>
    <row r="4653" spans="1:5">
      <c r="A4653" t="s">
        <v>6245</v>
      </c>
      <c r="B4653" t="s">
        <v>5</v>
      </c>
      <c r="C4653" t="s">
        <v>1740</v>
      </c>
      <c r="D4653" t="s">
        <v>6896</v>
      </c>
      <c r="E4653" t="s">
        <v>1711</v>
      </c>
    </row>
    <row r="4654" spans="1:5">
      <c r="A4654" t="s">
        <v>6246</v>
      </c>
      <c r="B4654" t="s">
        <v>5</v>
      </c>
      <c r="C4654" t="s">
        <v>1740</v>
      </c>
      <c r="D4654" t="s">
        <v>6896</v>
      </c>
      <c r="E4654" t="s">
        <v>1712</v>
      </c>
    </row>
    <row r="4655" spans="1:5">
      <c r="A4655" t="s">
        <v>6247</v>
      </c>
      <c r="B4655" t="s">
        <v>5</v>
      </c>
      <c r="C4655" t="s">
        <v>1740</v>
      </c>
      <c r="D4655" t="s">
        <v>6896</v>
      </c>
      <c r="E4655" t="s">
        <v>1713</v>
      </c>
    </row>
    <row r="4656" spans="1:5">
      <c r="A4656" t="s">
        <v>6248</v>
      </c>
      <c r="B4656" t="s">
        <v>5</v>
      </c>
      <c r="C4656" t="s">
        <v>1740</v>
      </c>
      <c r="D4656" t="s">
        <v>6896</v>
      </c>
      <c r="E4656" t="s">
        <v>1714</v>
      </c>
    </row>
    <row r="4657" spans="1:5">
      <c r="A4657" t="s">
        <v>6249</v>
      </c>
      <c r="B4657" t="s">
        <v>5</v>
      </c>
      <c r="C4657" t="s">
        <v>1740</v>
      </c>
      <c r="D4657" t="s">
        <v>6896</v>
      </c>
      <c r="E4657" t="s">
        <v>1715</v>
      </c>
    </row>
    <row r="4658" spans="1:5">
      <c r="A4658" t="s">
        <v>6250</v>
      </c>
      <c r="B4658" t="s">
        <v>5</v>
      </c>
      <c r="C4658" t="s">
        <v>1740</v>
      </c>
      <c r="D4658" t="s">
        <v>6897</v>
      </c>
      <c r="E4658" t="s">
        <v>1702</v>
      </c>
    </row>
    <row r="4659" spans="1:5">
      <c r="A4659" t="s">
        <v>6251</v>
      </c>
      <c r="B4659" t="s">
        <v>5</v>
      </c>
      <c r="C4659" t="s">
        <v>1740</v>
      </c>
      <c r="D4659" t="s">
        <v>6897</v>
      </c>
      <c r="E4659" t="s">
        <v>1705</v>
      </c>
    </row>
    <row r="4660" spans="1:5">
      <c r="A4660" t="s">
        <v>6252</v>
      </c>
      <c r="B4660" t="s">
        <v>5</v>
      </c>
      <c r="C4660" t="s">
        <v>1740</v>
      </c>
      <c r="D4660" t="s">
        <v>6897</v>
      </c>
      <c r="E4660" t="s">
        <v>1706</v>
      </c>
    </row>
    <row r="4661" spans="1:5">
      <c r="A4661" t="s">
        <v>6253</v>
      </c>
      <c r="B4661" t="s">
        <v>5</v>
      </c>
      <c r="C4661" t="s">
        <v>1740</v>
      </c>
      <c r="D4661" t="s">
        <v>6897</v>
      </c>
      <c r="E4661" t="s">
        <v>1707</v>
      </c>
    </row>
    <row r="4662" spans="1:5">
      <c r="A4662" t="s">
        <v>6254</v>
      </c>
      <c r="B4662" t="s">
        <v>5</v>
      </c>
      <c r="C4662" t="s">
        <v>1740</v>
      </c>
      <c r="D4662" t="s">
        <v>6897</v>
      </c>
      <c r="E4662" t="s">
        <v>1708</v>
      </c>
    </row>
    <row r="4663" spans="1:5">
      <c r="A4663" t="s">
        <v>6255</v>
      </c>
      <c r="B4663" t="s">
        <v>5</v>
      </c>
      <c r="C4663" t="s">
        <v>1740</v>
      </c>
      <c r="D4663" t="s">
        <v>6897</v>
      </c>
      <c r="E4663" t="s">
        <v>1709</v>
      </c>
    </row>
    <row r="4664" spans="1:5">
      <c r="A4664" t="s">
        <v>6256</v>
      </c>
      <c r="B4664" t="s">
        <v>5</v>
      </c>
      <c r="C4664" t="s">
        <v>1740</v>
      </c>
      <c r="D4664" t="s">
        <v>6897</v>
      </c>
      <c r="E4664" t="s">
        <v>1710</v>
      </c>
    </row>
    <row r="4665" spans="1:5">
      <c r="A4665" t="s">
        <v>6257</v>
      </c>
      <c r="B4665" t="s">
        <v>5</v>
      </c>
      <c r="C4665" t="s">
        <v>1740</v>
      </c>
      <c r="D4665" t="s">
        <v>6897</v>
      </c>
      <c r="E4665" t="s">
        <v>1711</v>
      </c>
    </row>
    <row r="4666" spans="1:5">
      <c r="A4666" t="s">
        <v>6258</v>
      </c>
      <c r="B4666" t="s">
        <v>5</v>
      </c>
      <c r="C4666" t="s">
        <v>1740</v>
      </c>
      <c r="D4666" t="s">
        <v>6897</v>
      </c>
      <c r="E4666" t="s">
        <v>1712</v>
      </c>
    </row>
    <row r="4667" spans="1:5">
      <c r="A4667" t="s">
        <v>6259</v>
      </c>
      <c r="B4667" t="s">
        <v>5</v>
      </c>
      <c r="C4667" t="s">
        <v>1740</v>
      </c>
      <c r="D4667" t="s">
        <v>6897</v>
      </c>
      <c r="E4667" t="s">
        <v>1713</v>
      </c>
    </row>
    <row r="4668" spans="1:5">
      <c r="A4668" t="s">
        <v>6260</v>
      </c>
      <c r="B4668" t="s">
        <v>5</v>
      </c>
      <c r="C4668" t="s">
        <v>1740</v>
      </c>
      <c r="D4668" t="s">
        <v>6897</v>
      </c>
      <c r="E4668" t="s">
        <v>1714</v>
      </c>
    </row>
    <row r="4669" spans="1:5">
      <c r="A4669" t="s">
        <v>6261</v>
      </c>
      <c r="B4669" t="s">
        <v>5</v>
      </c>
      <c r="C4669" t="s">
        <v>1740</v>
      </c>
      <c r="D4669" t="s">
        <v>6897</v>
      </c>
      <c r="E4669" t="s">
        <v>1715</v>
      </c>
    </row>
    <row r="4670" spans="1:5">
      <c r="A4670" t="s">
        <v>6262</v>
      </c>
      <c r="B4670" t="s">
        <v>5</v>
      </c>
      <c r="C4670" t="s">
        <v>1740</v>
      </c>
      <c r="D4670" t="s">
        <v>6898</v>
      </c>
      <c r="E4670" t="s">
        <v>1702</v>
      </c>
    </row>
    <row r="4671" spans="1:5">
      <c r="A4671" t="s">
        <v>6263</v>
      </c>
      <c r="B4671" t="s">
        <v>5</v>
      </c>
      <c r="C4671" t="s">
        <v>1740</v>
      </c>
      <c r="D4671" t="s">
        <v>6898</v>
      </c>
      <c r="E4671" t="s">
        <v>1705</v>
      </c>
    </row>
    <row r="4672" spans="1:5">
      <c r="A4672" t="s">
        <v>6264</v>
      </c>
      <c r="B4672" t="s">
        <v>5</v>
      </c>
      <c r="C4672" t="s">
        <v>1740</v>
      </c>
      <c r="D4672" t="s">
        <v>6898</v>
      </c>
      <c r="E4672" t="s">
        <v>1706</v>
      </c>
    </row>
    <row r="4673" spans="1:5">
      <c r="A4673" t="s">
        <v>6265</v>
      </c>
      <c r="B4673" t="s">
        <v>5</v>
      </c>
      <c r="C4673" t="s">
        <v>1740</v>
      </c>
      <c r="D4673" t="s">
        <v>6898</v>
      </c>
      <c r="E4673" t="s">
        <v>1707</v>
      </c>
    </row>
    <row r="4674" spans="1:5">
      <c r="A4674" t="s">
        <v>6266</v>
      </c>
      <c r="B4674" t="s">
        <v>5</v>
      </c>
      <c r="C4674" t="s">
        <v>1740</v>
      </c>
      <c r="D4674" t="s">
        <v>6898</v>
      </c>
      <c r="E4674" t="s">
        <v>1708</v>
      </c>
    </row>
    <row r="4675" spans="1:5">
      <c r="A4675" t="s">
        <v>6267</v>
      </c>
      <c r="B4675" t="s">
        <v>5</v>
      </c>
      <c r="C4675" t="s">
        <v>1740</v>
      </c>
      <c r="D4675" t="s">
        <v>6898</v>
      </c>
      <c r="E4675" t="s">
        <v>1709</v>
      </c>
    </row>
    <row r="4676" spans="1:5">
      <c r="A4676" t="s">
        <v>6268</v>
      </c>
      <c r="B4676" t="s">
        <v>5</v>
      </c>
      <c r="C4676" t="s">
        <v>1740</v>
      </c>
      <c r="D4676" t="s">
        <v>6898</v>
      </c>
      <c r="E4676" t="s">
        <v>1710</v>
      </c>
    </row>
    <row r="4677" spans="1:5">
      <c r="A4677" t="s">
        <v>6269</v>
      </c>
      <c r="B4677" t="s">
        <v>5</v>
      </c>
      <c r="C4677" t="s">
        <v>1740</v>
      </c>
      <c r="D4677" t="s">
        <v>6898</v>
      </c>
      <c r="E4677" t="s">
        <v>1711</v>
      </c>
    </row>
    <row r="4678" spans="1:5">
      <c r="A4678" t="s">
        <v>6270</v>
      </c>
      <c r="B4678" t="s">
        <v>5</v>
      </c>
      <c r="C4678" t="s">
        <v>1740</v>
      </c>
      <c r="D4678" t="s">
        <v>6898</v>
      </c>
      <c r="E4678" t="s">
        <v>1712</v>
      </c>
    </row>
    <row r="4679" spans="1:5">
      <c r="A4679" t="s">
        <v>6271</v>
      </c>
      <c r="B4679" t="s">
        <v>5</v>
      </c>
      <c r="C4679" t="s">
        <v>1740</v>
      </c>
      <c r="D4679" t="s">
        <v>6898</v>
      </c>
      <c r="E4679" t="s">
        <v>1713</v>
      </c>
    </row>
    <row r="4680" spans="1:5">
      <c r="A4680" t="s">
        <v>6272</v>
      </c>
      <c r="B4680" t="s">
        <v>5</v>
      </c>
      <c r="C4680" t="s">
        <v>1740</v>
      </c>
      <c r="D4680" t="s">
        <v>6898</v>
      </c>
      <c r="E4680" t="s">
        <v>1714</v>
      </c>
    </row>
    <row r="4681" spans="1:5">
      <c r="A4681" t="s">
        <v>6273</v>
      </c>
      <c r="B4681" t="s">
        <v>5</v>
      </c>
      <c r="C4681" t="s">
        <v>1740</v>
      </c>
      <c r="D4681" t="s">
        <v>6898</v>
      </c>
      <c r="E4681" t="s">
        <v>1715</v>
      </c>
    </row>
    <row r="4682" spans="1:5">
      <c r="A4682" t="s">
        <v>6274</v>
      </c>
      <c r="B4682" t="s">
        <v>5</v>
      </c>
      <c r="C4682" t="s">
        <v>1741</v>
      </c>
      <c r="D4682" t="s">
        <v>6874</v>
      </c>
      <c r="E4682" t="s">
        <v>1702</v>
      </c>
    </row>
    <row r="4683" spans="1:5">
      <c r="A4683" t="s">
        <v>6275</v>
      </c>
      <c r="B4683" t="s">
        <v>5</v>
      </c>
      <c r="C4683" t="s">
        <v>1741</v>
      </c>
      <c r="D4683" t="s">
        <v>6874</v>
      </c>
      <c r="E4683" t="s">
        <v>1705</v>
      </c>
    </row>
    <row r="4684" spans="1:5">
      <c r="A4684" t="s">
        <v>6276</v>
      </c>
      <c r="B4684" t="s">
        <v>5</v>
      </c>
      <c r="C4684" t="s">
        <v>1741</v>
      </c>
      <c r="D4684" t="s">
        <v>6874</v>
      </c>
      <c r="E4684" t="s">
        <v>1706</v>
      </c>
    </row>
    <row r="4685" spans="1:5">
      <c r="A4685" t="s">
        <v>6277</v>
      </c>
      <c r="B4685" t="s">
        <v>5</v>
      </c>
      <c r="C4685" t="s">
        <v>1741</v>
      </c>
      <c r="D4685" t="s">
        <v>6874</v>
      </c>
      <c r="E4685" t="s">
        <v>1707</v>
      </c>
    </row>
    <row r="4686" spans="1:5">
      <c r="A4686" t="s">
        <v>6278</v>
      </c>
      <c r="B4686" t="s">
        <v>5</v>
      </c>
      <c r="C4686" t="s">
        <v>1741</v>
      </c>
      <c r="D4686" t="s">
        <v>6874</v>
      </c>
      <c r="E4686" t="s">
        <v>1708</v>
      </c>
    </row>
    <row r="4687" spans="1:5">
      <c r="A4687" t="s">
        <v>6279</v>
      </c>
      <c r="B4687" t="s">
        <v>5</v>
      </c>
      <c r="C4687" t="s">
        <v>1741</v>
      </c>
      <c r="D4687" t="s">
        <v>6874</v>
      </c>
      <c r="E4687" t="s">
        <v>1709</v>
      </c>
    </row>
    <row r="4688" spans="1:5">
      <c r="A4688" t="s">
        <v>6280</v>
      </c>
      <c r="B4688" t="s">
        <v>5</v>
      </c>
      <c r="C4688" t="s">
        <v>1741</v>
      </c>
      <c r="D4688" t="s">
        <v>6874</v>
      </c>
      <c r="E4688" t="s">
        <v>1710</v>
      </c>
    </row>
    <row r="4689" spans="1:5">
      <c r="A4689" t="s">
        <v>6281</v>
      </c>
      <c r="B4689" t="s">
        <v>5</v>
      </c>
      <c r="C4689" t="s">
        <v>1741</v>
      </c>
      <c r="D4689" t="s">
        <v>6874</v>
      </c>
      <c r="E4689" t="s">
        <v>1711</v>
      </c>
    </row>
    <row r="4690" spans="1:5">
      <c r="A4690" t="s">
        <v>6282</v>
      </c>
      <c r="B4690" t="s">
        <v>5</v>
      </c>
      <c r="C4690" t="s">
        <v>1741</v>
      </c>
      <c r="D4690" t="s">
        <v>6874</v>
      </c>
      <c r="E4690" t="s">
        <v>1712</v>
      </c>
    </row>
    <row r="4691" spans="1:5">
      <c r="A4691" t="s">
        <v>6283</v>
      </c>
      <c r="B4691" t="s">
        <v>5</v>
      </c>
      <c r="C4691" t="s">
        <v>1741</v>
      </c>
      <c r="D4691" t="s">
        <v>6874</v>
      </c>
      <c r="E4691" t="s">
        <v>1713</v>
      </c>
    </row>
    <row r="4692" spans="1:5">
      <c r="A4692" t="s">
        <v>6284</v>
      </c>
      <c r="B4692" t="s">
        <v>5</v>
      </c>
      <c r="C4692" t="s">
        <v>1741</v>
      </c>
      <c r="D4692" t="s">
        <v>6874</v>
      </c>
      <c r="E4692" t="s">
        <v>1714</v>
      </c>
    </row>
    <row r="4693" spans="1:5">
      <c r="A4693" t="s">
        <v>6285</v>
      </c>
      <c r="B4693" t="s">
        <v>5</v>
      </c>
      <c r="C4693" t="s">
        <v>1741</v>
      </c>
      <c r="D4693" t="s">
        <v>6874</v>
      </c>
      <c r="E4693" t="s">
        <v>1715</v>
      </c>
    </row>
    <row r="4694" spans="1:5">
      <c r="A4694" t="s">
        <v>6286</v>
      </c>
      <c r="B4694" t="s">
        <v>5</v>
      </c>
      <c r="C4694" t="s">
        <v>1741</v>
      </c>
      <c r="D4694" t="s">
        <v>6875</v>
      </c>
      <c r="E4694" t="s">
        <v>1702</v>
      </c>
    </row>
    <row r="4695" spans="1:5">
      <c r="A4695" t="s">
        <v>6287</v>
      </c>
      <c r="B4695" t="s">
        <v>5</v>
      </c>
      <c r="C4695" t="s">
        <v>1741</v>
      </c>
      <c r="D4695" t="s">
        <v>6875</v>
      </c>
      <c r="E4695" t="s">
        <v>1705</v>
      </c>
    </row>
    <row r="4696" spans="1:5">
      <c r="A4696" t="s">
        <v>6288</v>
      </c>
      <c r="B4696" t="s">
        <v>5</v>
      </c>
      <c r="C4696" t="s">
        <v>1741</v>
      </c>
      <c r="D4696" t="s">
        <v>6875</v>
      </c>
      <c r="E4696" t="s">
        <v>1706</v>
      </c>
    </row>
    <row r="4697" spans="1:5">
      <c r="A4697" t="s">
        <v>6289</v>
      </c>
      <c r="B4697" t="s">
        <v>5</v>
      </c>
      <c r="C4697" t="s">
        <v>1741</v>
      </c>
      <c r="D4697" t="s">
        <v>6875</v>
      </c>
      <c r="E4697" t="s">
        <v>1707</v>
      </c>
    </row>
    <row r="4698" spans="1:5">
      <c r="A4698" t="s">
        <v>6290</v>
      </c>
      <c r="B4698" t="s">
        <v>5</v>
      </c>
      <c r="C4698" t="s">
        <v>1741</v>
      </c>
      <c r="D4698" t="s">
        <v>6875</v>
      </c>
      <c r="E4698" t="s">
        <v>1708</v>
      </c>
    </row>
    <row r="4699" spans="1:5">
      <c r="A4699" t="s">
        <v>6291</v>
      </c>
      <c r="B4699" t="s">
        <v>5</v>
      </c>
      <c r="C4699" t="s">
        <v>1741</v>
      </c>
      <c r="D4699" t="s">
        <v>6875</v>
      </c>
      <c r="E4699" t="s">
        <v>1709</v>
      </c>
    </row>
    <row r="4700" spans="1:5">
      <c r="A4700" t="s">
        <v>6292</v>
      </c>
      <c r="B4700" t="s">
        <v>5</v>
      </c>
      <c r="C4700" t="s">
        <v>1741</v>
      </c>
      <c r="D4700" t="s">
        <v>6875</v>
      </c>
      <c r="E4700" t="s">
        <v>1710</v>
      </c>
    </row>
    <row r="4701" spans="1:5">
      <c r="A4701" t="s">
        <v>6293</v>
      </c>
      <c r="B4701" t="s">
        <v>5</v>
      </c>
      <c r="C4701" t="s">
        <v>1741</v>
      </c>
      <c r="D4701" t="s">
        <v>6875</v>
      </c>
      <c r="E4701" t="s">
        <v>1711</v>
      </c>
    </row>
    <row r="4702" spans="1:5">
      <c r="A4702" t="s">
        <v>6294</v>
      </c>
      <c r="B4702" t="s">
        <v>5</v>
      </c>
      <c r="C4702" t="s">
        <v>1741</v>
      </c>
      <c r="D4702" t="s">
        <v>6875</v>
      </c>
      <c r="E4702" t="s">
        <v>1712</v>
      </c>
    </row>
    <row r="4703" spans="1:5">
      <c r="A4703" t="s">
        <v>6295</v>
      </c>
      <c r="B4703" t="s">
        <v>5</v>
      </c>
      <c r="C4703" t="s">
        <v>1741</v>
      </c>
      <c r="D4703" t="s">
        <v>6875</v>
      </c>
      <c r="E4703" t="s">
        <v>1713</v>
      </c>
    </row>
    <row r="4704" spans="1:5">
      <c r="A4704" t="s">
        <v>6296</v>
      </c>
      <c r="B4704" t="s">
        <v>5</v>
      </c>
      <c r="C4704" t="s">
        <v>1741</v>
      </c>
      <c r="D4704" t="s">
        <v>6875</v>
      </c>
      <c r="E4704" t="s">
        <v>1714</v>
      </c>
    </row>
    <row r="4705" spans="1:5">
      <c r="A4705" t="s">
        <v>6297</v>
      </c>
      <c r="B4705" t="s">
        <v>5</v>
      </c>
      <c r="C4705" t="s">
        <v>1741</v>
      </c>
      <c r="D4705" t="s">
        <v>6875</v>
      </c>
      <c r="E4705" t="s">
        <v>1715</v>
      </c>
    </row>
    <row r="4706" spans="1:5">
      <c r="A4706" t="s">
        <v>6298</v>
      </c>
      <c r="B4706" t="s">
        <v>5</v>
      </c>
      <c r="C4706" t="s">
        <v>1741</v>
      </c>
      <c r="D4706" t="s">
        <v>6876</v>
      </c>
      <c r="E4706" t="s">
        <v>1702</v>
      </c>
    </row>
    <row r="4707" spans="1:5">
      <c r="A4707" t="s">
        <v>6299</v>
      </c>
      <c r="B4707" t="s">
        <v>5</v>
      </c>
      <c r="C4707" t="s">
        <v>1741</v>
      </c>
      <c r="D4707" t="s">
        <v>6876</v>
      </c>
      <c r="E4707" t="s">
        <v>1705</v>
      </c>
    </row>
    <row r="4708" spans="1:5">
      <c r="A4708" t="s">
        <v>6300</v>
      </c>
      <c r="B4708" t="s">
        <v>5</v>
      </c>
      <c r="C4708" t="s">
        <v>1741</v>
      </c>
      <c r="D4708" t="s">
        <v>6876</v>
      </c>
      <c r="E4708" t="s">
        <v>1706</v>
      </c>
    </row>
    <row r="4709" spans="1:5">
      <c r="A4709" t="s">
        <v>6301</v>
      </c>
      <c r="B4709" t="s">
        <v>5</v>
      </c>
      <c r="C4709" t="s">
        <v>1741</v>
      </c>
      <c r="D4709" t="s">
        <v>6876</v>
      </c>
      <c r="E4709" t="s">
        <v>1707</v>
      </c>
    </row>
    <row r="4710" spans="1:5">
      <c r="A4710" t="s">
        <v>6302</v>
      </c>
      <c r="B4710" t="s">
        <v>5</v>
      </c>
      <c r="C4710" t="s">
        <v>1741</v>
      </c>
      <c r="D4710" t="s">
        <v>6876</v>
      </c>
      <c r="E4710" t="s">
        <v>1708</v>
      </c>
    </row>
    <row r="4711" spans="1:5">
      <c r="A4711" t="s">
        <v>6303</v>
      </c>
      <c r="B4711" t="s">
        <v>5</v>
      </c>
      <c r="C4711" t="s">
        <v>1741</v>
      </c>
      <c r="D4711" t="s">
        <v>6876</v>
      </c>
      <c r="E4711" t="s">
        <v>1709</v>
      </c>
    </row>
    <row r="4712" spans="1:5">
      <c r="A4712" t="s">
        <v>6304</v>
      </c>
      <c r="B4712" t="s">
        <v>5</v>
      </c>
      <c r="C4712" t="s">
        <v>1741</v>
      </c>
      <c r="D4712" t="s">
        <v>6876</v>
      </c>
      <c r="E4712" t="s">
        <v>1710</v>
      </c>
    </row>
    <row r="4713" spans="1:5">
      <c r="A4713" t="s">
        <v>6305</v>
      </c>
      <c r="B4713" t="s">
        <v>5</v>
      </c>
      <c r="C4713" t="s">
        <v>1741</v>
      </c>
      <c r="D4713" t="s">
        <v>6876</v>
      </c>
      <c r="E4713" t="s">
        <v>1711</v>
      </c>
    </row>
    <row r="4714" spans="1:5">
      <c r="A4714" t="s">
        <v>6306</v>
      </c>
      <c r="B4714" t="s">
        <v>5</v>
      </c>
      <c r="C4714" t="s">
        <v>1741</v>
      </c>
      <c r="D4714" t="s">
        <v>6876</v>
      </c>
      <c r="E4714" t="s">
        <v>1712</v>
      </c>
    </row>
    <row r="4715" spans="1:5">
      <c r="A4715" t="s">
        <v>6307</v>
      </c>
      <c r="B4715" t="s">
        <v>5</v>
      </c>
      <c r="C4715" t="s">
        <v>1741</v>
      </c>
      <c r="D4715" t="s">
        <v>6876</v>
      </c>
      <c r="E4715" t="s">
        <v>1713</v>
      </c>
    </row>
    <row r="4716" spans="1:5">
      <c r="A4716" t="s">
        <v>6308</v>
      </c>
      <c r="B4716" t="s">
        <v>5</v>
      </c>
      <c r="C4716" t="s">
        <v>1741</v>
      </c>
      <c r="D4716" t="s">
        <v>6876</v>
      </c>
      <c r="E4716" t="s">
        <v>1714</v>
      </c>
    </row>
    <row r="4717" spans="1:5">
      <c r="A4717" t="s">
        <v>6309</v>
      </c>
      <c r="B4717" t="s">
        <v>5</v>
      </c>
      <c r="C4717" t="s">
        <v>1741</v>
      </c>
      <c r="D4717" t="s">
        <v>6876</v>
      </c>
      <c r="E4717" t="s">
        <v>1715</v>
      </c>
    </row>
    <row r="4718" spans="1:5">
      <c r="A4718" t="s">
        <v>6310</v>
      </c>
      <c r="B4718" t="s">
        <v>5</v>
      </c>
      <c r="C4718" t="s">
        <v>1741</v>
      </c>
      <c r="D4718" t="s">
        <v>6877</v>
      </c>
      <c r="E4718" t="s">
        <v>1702</v>
      </c>
    </row>
    <row r="4719" spans="1:5">
      <c r="A4719" t="s">
        <v>6311</v>
      </c>
      <c r="B4719" t="s">
        <v>5</v>
      </c>
      <c r="C4719" t="s">
        <v>1741</v>
      </c>
      <c r="D4719" t="s">
        <v>6877</v>
      </c>
      <c r="E4719" t="s">
        <v>1705</v>
      </c>
    </row>
    <row r="4720" spans="1:5">
      <c r="A4720" t="s">
        <v>6312</v>
      </c>
      <c r="B4720" t="s">
        <v>5</v>
      </c>
      <c r="C4720" t="s">
        <v>1741</v>
      </c>
      <c r="D4720" t="s">
        <v>6877</v>
      </c>
      <c r="E4720" t="s">
        <v>1706</v>
      </c>
    </row>
    <row r="4721" spans="1:5">
      <c r="A4721" t="s">
        <v>6313</v>
      </c>
      <c r="B4721" t="s">
        <v>5</v>
      </c>
      <c r="C4721" t="s">
        <v>1741</v>
      </c>
      <c r="D4721" t="s">
        <v>6877</v>
      </c>
      <c r="E4721" t="s">
        <v>1707</v>
      </c>
    </row>
    <row r="4722" spans="1:5">
      <c r="A4722" t="s">
        <v>6314</v>
      </c>
      <c r="B4722" t="s">
        <v>5</v>
      </c>
      <c r="C4722" t="s">
        <v>1741</v>
      </c>
      <c r="D4722" t="s">
        <v>6877</v>
      </c>
      <c r="E4722" t="s">
        <v>1708</v>
      </c>
    </row>
    <row r="4723" spans="1:5">
      <c r="A4723" t="s">
        <v>6315</v>
      </c>
      <c r="B4723" t="s">
        <v>5</v>
      </c>
      <c r="C4723" t="s">
        <v>1741</v>
      </c>
      <c r="D4723" t="s">
        <v>6877</v>
      </c>
      <c r="E4723" t="s">
        <v>1709</v>
      </c>
    </row>
    <row r="4724" spans="1:5">
      <c r="A4724" t="s">
        <v>6316</v>
      </c>
      <c r="B4724" t="s">
        <v>5</v>
      </c>
      <c r="C4724" t="s">
        <v>1741</v>
      </c>
      <c r="D4724" t="s">
        <v>6877</v>
      </c>
      <c r="E4724" t="s">
        <v>1710</v>
      </c>
    </row>
    <row r="4725" spans="1:5">
      <c r="A4725" t="s">
        <v>6317</v>
      </c>
      <c r="B4725" t="s">
        <v>5</v>
      </c>
      <c r="C4725" t="s">
        <v>1741</v>
      </c>
      <c r="D4725" t="s">
        <v>6877</v>
      </c>
      <c r="E4725" t="s">
        <v>1711</v>
      </c>
    </row>
    <row r="4726" spans="1:5">
      <c r="A4726" t="s">
        <v>6318</v>
      </c>
      <c r="B4726" t="s">
        <v>5</v>
      </c>
      <c r="C4726" t="s">
        <v>1741</v>
      </c>
      <c r="D4726" t="s">
        <v>6877</v>
      </c>
      <c r="E4726" t="s">
        <v>1712</v>
      </c>
    </row>
    <row r="4727" spans="1:5">
      <c r="A4727" t="s">
        <v>6319</v>
      </c>
      <c r="B4727" t="s">
        <v>5</v>
      </c>
      <c r="C4727" t="s">
        <v>1741</v>
      </c>
      <c r="D4727" t="s">
        <v>6877</v>
      </c>
      <c r="E4727" t="s">
        <v>1713</v>
      </c>
    </row>
    <row r="4728" spans="1:5">
      <c r="A4728" t="s">
        <v>6320</v>
      </c>
      <c r="B4728" t="s">
        <v>5</v>
      </c>
      <c r="C4728" t="s">
        <v>1741</v>
      </c>
      <c r="D4728" t="s">
        <v>6877</v>
      </c>
      <c r="E4728" t="s">
        <v>1714</v>
      </c>
    </row>
    <row r="4729" spans="1:5">
      <c r="A4729" t="s">
        <v>6321</v>
      </c>
      <c r="B4729" t="s">
        <v>5</v>
      </c>
      <c r="C4729" t="s">
        <v>1741</v>
      </c>
      <c r="D4729" t="s">
        <v>6877</v>
      </c>
      <c r="E4729" t="s">
        <v>1715</v>
      </c>
    </row>
    <row r="4730" spans="1:5">
      <c r="A4730" t="s">
        <v>6322</v>
      </c>
      <c r="B4730" t="s">
        <v>5</v>
      </c>
      <c r="C4730" t="s">
        <v>1741</v>
      </c>
      <c r="D4730" t="s">
        <v>6878</v>
      </c>
      <c r="E4730" t="s">
        <v>1702</v>
      </c>
    </row>
    <row r="4731" spans="1:5">
      <c r="A4731" t="s">
        <v>6323</v>
      </c>
      <c r="B4731" t="s">
        <v>5</v>
      </c>
      <c r="C4731" t="s">
        <v>1741</v>
      </c>
      <c r="D4731" t="s">
        <v>6878</v>
      </c>
      <c r="E4731" t="s">
        <v>1705</v>
      </c>
    </row>
    <row r="4732" spans="1:5">
      <c r="A4732" t="s">
        <v>6324</v>
      </c>
      <c r="B4732" t="s">
        <v>5</v>
      </c>
      <c r="C4732" t="s">
        <v>1741</v>
      </c>
      <c r="D4732" t="s">
        <v>6878</v>
      </c>
      <c r="E4732" t="s">
        <v>1706</v>
      </c>
    </row>
    <row r="4733" spans="1:5">
      <c r="A4733" t="s">
        <v>6325</v>
      </c>
      <c r="B4733" t="s">
        <v>5</v>
      </c>
      <c r="C4733" t="s">
        <v>1741</v>
      </c>
      <c r="D4733" t="s">
        <v>6878</v>
      </c>
      <c r="E4733" t="s">
        <v>1707</v>
      </c>
    </row>
    <row r="4734" spans="1:5">
      <c r="A4734" t="s">
        <v>6326</v>
      </c>
      <c r="B4734" t="s">
        <v>5</v>
      </c>
      <c r="C4734" t="s">
        <v>1741</v>
      </c>
      <c r="D4734" t="s">
        <v>6878</v>
      </c>
      <c r="E4734" t="s">
        <v>1708</v>
      </c>
    </row>
    <row r="4735" spans="1:5">
      <c r="A4735" t="s">
        <v>6327</v>
      </c>
      <c r="B4735" t="s">
        <v>5</v>
      </c>
      <c r="C4735" t="s">
        <v>1741</v>
      </c>
      <c r="D4735" t="s">
        <v>6878</v>
      </c>
      <c r="E4735" t="s">
        <v>1709</v>
      </c>
    </row>
    <row r="4736" spans="1:5">
      <c r="A4736" t="s">
        <v>6328</v>
      </c>
      <c r="B4736" t="s">
        <v>5</v>
      </c>
      <c r="C4736" t="s">
        <v>1741</v>
      </c>
      <c r="D4736" t="s">
        <v>6878</v>
      </c>
      <c r="E4736" t="s">
        <v>1710</v>
      </c>
    </row>
    <row r="4737" spans="1:5">
      <c r="A4737" t="s">
        <v>6329</v>
      </c>
      <c r="B4737" t="s">
        <v>5</v>
      </c>
      <c r="C4737" t="s">
        <v>1741</v>
      </c>
      <c r="D4737" t="s">
        <v>6878</v>
      </c>
      <c r="E4737" t="s">
        <v>1711</v>
      </c>
    </row>
    <row r="4738" spans="1:5">
      <c r="A4738" t="s">
        <v>6330</v>
      </c>
      <c r="B4738" t="s">
        <v>5</v>
      </c>
      <c r="C4738" t="s">
        <v>1741</v>
      </c>
      <c r="D4738" t="s">
        <v>6878</v>
      </c>
      <c r="E4738" t="s">
        <v>1712</v>
      </c>
    </row>
    <row r="4739" spans="1:5">
      <c r="A4739" t="s">
        <v>6331</v>
      </c>
      <c r="B4739" t="s">
        <v>5</v>
      </c>
      <c r="C4739" t="s">
        <v>1741</v>
      </c>
      <c r="D4739" t="s">
        <v>6878</v>
      </c>
      <c r="E4739" t="s">
        <v>1713</v>
      </c>
    </row>
    <row r="4740" spans="1:5">
      <c r="A4740" t="s">
        <v>6332</v>
      </c>
      <c r="B4740" t="s">
        <v>5</v>
      </c>
      <c r="C4740" t="s">
        <v>1741</v>
      </c>
      <c r="D4740" t="s">
        <v>6878</v>
      </c>
      <c r="E4740" t="s">
        <v>1714</v>
      </c>
    </row>
    <row r="4741" spans="1:5">
      <c r="A4741" t="s">
        <v>6333</v>
      </c>
      <c r="B4741" t="s">
        <v>5</v>
      </c>
      <c r="C4741" t="s">
        <v>1741</v>
      </c>
      <c r="D4741" t="s">
        <v>6878</v>
      </c>
      <c r="E4741" t="s">
        <v>1715</v>
      </c>
    </row>
    <row r="4742" spans="1:5">
      <c r="A4742" t="s">
        <v>6334</v>
      </c>
      <c r="B4742" t="s">
        <v>5</v>
      </c>
      <c r="C4742" t="s">
        <v>1741</v>
      </c>
      <c r="D4742" t="s">
        <v>6879</v>
      </c>
      <c r="E4742" t="s">
        <v>1702</v>
      </c>
    </row>
    <row r="4743" spans="1:5">
      <c r="A4743" t="s">
        <v>6335</v>
      </c>
      <c r="B4743" t="s">
        <v>5</v>
      </c>
      <c r="C4743" t="s">
        <v>1741</v>
      </c>
      <c r="D4743" t="s">
        <v>6879</v>
      </c>
      <c r="E4743" t="s">
        <v>1705</v>
      </c>
    </row>
    <row r="4744" spans="1:5">
      <c r="A4744" t="s">
        <v>6336</v>
      </c>
      <c r="B4744" t="s">
        <v>5</v>
      </c>
      <c r="C4744" t="s">
        <v>1741</v>
      </c>
      <c r="D4744" t="s">
        <v>6879</v>
      </c>
      <c r="E4744" t="s">
        <v>1706</v>
      </c>
    </row>
    <row r="4745" spans="1:5">
      <c r="A4745" t="s">
        <v>6337</v>
      </c>
      <c r="B4745" t="s">
        <v>5</v>
      </c>
      <c r="C4745" t="s">
        <v>1741</v>
      </c>
      <c r="D4745" t="s">
        <v>6879</v>
      </c>
      <c r="E4745" t="s">
        <v>1707</v>
      </c>
    </row>
    <row r="4746" spans="1:5">
      <c r="A4746" t="s">
        <v>6338</v>
      </c>
      <c r="B4746" t="s">
        <v>5</v>
      </c>
      <c r="C4746" t="s">
        <v>1741</v>
      </c>
      <c r="D4746" t="s">
        <v>6879</v>
      </c>
      <c r="E4746" t="s">
        <v>1708</v>
      </c>
    </row>
    <row r="4747" spans="1:5">
      <c r="A4747" t="s">
        <v>6339</v>
      </c>
      <c r="B4747" t="s">
        <v>5</v>
      </c>
      <c r="C4747" t="s">
        <v>1741</v>
      </c>
      <c r="D4747" t="s">
        <v>6879</v>
      </c>
      <c r="E4747" t="s">
        <v>1709</v>
      </c>
    </row>
    <row r="4748" spans="1:5">
      <c r="A4748" t="s">
        <v>6340</v>
      </c>
      <c r="B4748" t="s">
        <v>5</v>
      </c>
      <c r="C4748" t="s">
        <v>1741</v>
      </c>
      <c r="D4748" t="s">
        <v>6879</v>
      </c>
      <c r="E4748" t="s">
        <v>1710</v>
      </c>
    </row>
    <row r="4749" spans="1:5">
      <c r="A4749" t="s">
        <v>6341</v>
      </c>
      <c r="B4749" t="s">
        <v>5</v>
      </c>
      <c r="C4749" t="s">
        <v>1741</v>
      </c>
      <c r="D4749" t="s">
        <v>6879</v>
      </c>
      <c r="E4749" t="s">
        <v>1711</v>
      </c>
    </row>
    <row r="4750" spans="1:5">
      <c r="A4750" t="s">
        <v>6342</v>
      </c>
      <c r="B4750" t="s">
        <v>5</v>
      </c>
      <c r="C4750" t="s">
        <v>1741</v>
      </c>
      <c r="D4750" t="s">
        <v>6879</v>
      </c>
      <c r="E4750" t="s">
        <v>1712</v>
      </c>
    </row>
    <row r="4751" spans="1:5">
      <c r="A4751" t="s">
        <v>6343</v>
      </c>
      <c r="B4751" t="s">
        <v>5</v>
      </c>
      <c r="C4751" t="s">
        <v>1741</v>
      </c>
      <c r="D4751" t="s">
        <v>6879</v>
      </c>
      <c r="E4751" t="s">
        <v>1713</v>
      </c>
    </row>
    <row r="4752" spans="1:5">
      <c r="A4752" t="s">
        <v>6344</v>
      </c>
      <c r="B4752" t="s">
        <v>5</v>
      </c>
      <c r="C4752" t="s">
        <v>1741</v>
      </c>
      <c r="D4752" t="s">
        <v>6879</v>
      </c>
      <c r="E4752" t="s">
        <v>1714</v>
      </c>
    </row>
    <row r="4753" spans="1:5">
      <c r="A4753" t="s">
        <v>6345</v>
      </c>
      <c r="B4753" t="s">
        <v>5</v>
      </c>
      <c r="C4753" t="s">
        <v>1741</v>
      </c>
      <c r="D4753" t="s">
        <v>6879</v>
      </c>
      <c r="E4753" t="s">
        <v>1715</v>
      </c>
    </row>
    <row r="4754" spans="1:5">
      <c r="A4754" t="s">
        <v>6346</v>
      </c>
      <c r="B4754" t="s">
        <v>5</v>
      </c>
      <c r="C4754" t="s">
        <v>1741</v>
      </c>
      <c r="D4754" t="s">
        <v>6880</v>
      </c>
      <c r="E4754" t="s">
        <v>1702</v>
      </c>
    </row>
    <row r="4755" spans="1:5">
      <c r="A4755" t="s">
        <v>6347</v>
      </c>
      <c r="B4755" t="s">
        <v>5</v>
      </c>
      <c r="C4755" t="s">
        <v>1741</v>
      </c>
      <c r="D4755" t="s">
        <v>6880</v>
      </c>
      <c r="E4755" t="s">
        <v>1705</v>
      </c>
    </row>
    <row r="4756" spans="1:5">
      <c r="A4756" t="s">
        <v>6348</v>
      </c>
      <c r="B4756" t="s">
        <v>5</v>
      </c>
      <c r="C4756" t="s">
        <v>1741</v>
      </c>
      <c r="D4756" t="s">
        <v>6880</v>
      </c>
      <c r="E4756" t="s">
        <v>1706</v>
      </c>
    </row>
    <row r="4757" spans="1:5">
      <c r="A4757" t="s">
        <v>6349</v>
      </c>
      <c r="B4757" t="s">
        <v>5</v>
      </c>
      <c r="C4757" t="s">
        <v>1741</v>
      </c>
      <c r="D4757" t="s">
        <v>6880</v>
      </c>
      <c r="E4757" t="s">
        <v>1707</v>
      </c>
    </row>
    <row r="4758" spans="1:5">
      <c r="A4758" t="s">
        <v>6350</v>
      </c>
      <c r="B4758" t="s">
        <v>5</v>
      </c>
      <c r="C4758" t="s">
        <v>1741</v>
      </c>
      <c r="D4758" t="s">
        <v>6880</v>
      </c>
      <c r="E4758" t="s">
        <v>1708</v>
      </c>
    </row>
    <row r="4759" spans="1:5">
      <c r="A4759" t="s">
        <v>6351</v>
      </c>
      <c r="B4759" t="s">
        <v>5</v>
      </c>
      <c r="C4759" t="s">
        <v>1741</v>
      </c>
      <c r="D4759" t="s">
        <v>6880</v>
      </c>
      <c r="E4759" t="s">
        <v>1709</v>
      </c>
    </row>
    <row r="4760" spans="1:5">
      <c r="A4760" t="s">
        <v>6352</v>
      </c>
      <c r="B4760" t="s">
        <v>5</v>
      </c>
      <c r="C4760" t="s">
        <v>1741</v>
      </c>
      <c r="D4760" t="s">
        <v>6880</v>
      </c>
      <c r="E4760" t="s">
        <v>1710</v>
      </c>
    </row>
    <row r="4761" spans="1:5">
      <c r="A4761" t="s">
        <v>6353</v>
      </c>
      <c r="B4761" t="s">
        <v>5</v>
      </c>
      <c r="C4761" t="s">
        <v>1741</v>
      </c>
      <c r="D4761" t="s">
        <v>6880</v>
      </c>
      <c r="E4761" t="s">
        <v>1711</v>
      </c>
    </row>
    <row r="4762" spans="1:5">
      <c r="A4762" t="s">
        <v>6354</v>
      </c>
      <c r="B4762" t="s">
        <v>5</v>
      </c>
      <c r="C4762" t="s">
        <v>1741</v>
      </c>
      <c r="D4762" t="s">
        <v>6880</v>
      </c>
      <c r="E4762" t="s">
        <v>1712</v>
      </c>
    </row>
    <row r="4763" spans="1:5">
      <c r="A4763" t="s">
        <v>6355</v>
      </c>
      <c r="B4763" t="s">
        <v>5</v>
      </c>
      <c r="C4763" t="s">
        <v>1741</v>
      </c>
      <c r="D4763" t="s">
        <v>6880</v>
      </c>
      <c r="E4763" t="s">
        <v>1713</v>
      </c>
    </row>
    <row r="4764" spans="1:5">
      <c r="A4764" t="s">
        <v>6356</v>
      </c>
      <c r="B4764" t="s">
        <v>5</v>
      </c>
      <c r="C4764" t="s">
        <v>1741</v>
      </c>
      <c r="D4764" t="s">
        <v>6880</v>
      </c>
      <c r="E4764" t="s">
        <v>1714</v>
      </c>
    </row>
    <row r="4765" spans="1:5">
      <c r="A4765" t="s">
        <v>6357</v>
      </c>
      <c r="B4765" t="s">
        <v>5</v>
      </c>
      <c r="C4765" t="s">
        <v>1741</v>
      </c>
      <c r="D4765" t="s">
        <v>6880</v>
      </c>
      <c r="E4765" t="s">
        <v>1715</v>
      </c>
    </row>
    <row r="4766" spans="1:5">
      <c r="A4766" t="s">
        <v>6358</v>
      </c>
      <c r="B4766" t="s">
        <v>5</v>
      </c>
      <c r="C4766" t="s">
        <v>1741</v>
      </c>
      <c r="D4766" t="s">
        <v>6881</v>
      </c>
      <c r="E4766" t="s">
        <v>1702</v>
      </c>
    </row>
    <row r="4767" spans="1:5">
      <c r="A4767" t="s">
        <v>6359</v>
      </c>
      <c r="B4767" t="s">
        <v>5</v>
      </c>
      <c r="C4767" t="s">
        <v>1741</v>
      </c>
      <c r="D4767" t="s">
        <v>6881</v>
      </c>
      <c r="E4767" t="s">
        <v>1705</v>
      </c>
    </row>
    <row r="4768" spans="1:5">
      <c r="A4768" t="s">
        <v>6360</v>
      </c>
      <c r="B4768" t="s">
        <v>5</v>
      </c>
      <c r="C4768" t="s">
        <v>1741</v>
      </c>
      <c r="D4768" t="s">
        <v>6881</v>
      </c>
      <c r="E4768" t="s">
        <v>1706</v>
      </c>
    </row>
    <row r="4769" spans="1:5">
      <c r="A4769" t="s">
        <v>6361</v>
      </c>
      <c r="B4769" t="s">
        <v>5</v>
      </c>
      <c r="C4769" t="s">
        <v>1741</v>
      </c>
      <c r="D4769" t="s">
        <v>6881</v>
      </c>
      <c r="E4769" t="s">
        <v>1707</v>
      </c>
    </row>
    <row r="4770" spans="1:5">
      <c r="A4770" t="s">
        <v>6362</v>
      </c>
      <c r="B4770" t="s">
        <v>5</v>
      </c>
      <c r="C4770" t="s">
        <v>1741</v>
      </c>
      <c r="D4770" t="s">
        <v>6881</v>
      </c>
      <c r="E4770" t="s">
        <v>1708</v>
      </c>
    </row>
    <row r="4771" spans="1:5">
      <c r="A4771" t="s">
        <v>6363</v>
      </c>
      <c r="B4771" t="s">
        <v>5</v>
      </c>
      <c r="C4771" t="s">
        <v>1741</v>
      </c>
      <c r="D4771" t="s">
        <v>6881</v>
      </c>
      <c r="E4771" t="s">
        <v>1709</v>
      </c>
    </row>
    <row r="4772" spans="1:5">
      <c r="A4772" t="s">
        <v>6364</v>
      </c>
      <c r="B4772" t="s">
        <v>5</v>
      </c>
      <c r="C4772" t="s">
        <v>1741</v>
      </c>
      <c r="D4772" t="s">
        <v>6881</v>
      </c>
      <c r="E4772" t="s">
        <v>1710</v>
      </c>
    </row>
    <row r="4773" spans="1:5">
      <c r="A4773" t="s">
        <v>6365</v>
      </c>
      <c r="B4773" t="s">
        <v>5</v>
      </c>
      <c r="C4773" t="s">
        <v>1741</v>
      </c>
      <c r="D4773" t="s">
        <v>6881</v>
      </c>
      <c r="E4773" t="s">
        <v>1711</v>
      </c>
    </row>
    <row r="4774" spans="1:5">
      <c r="A4774" t="s">
        <v>6366</v>
      </c>
      <c r="B4774" t="s">
        <v>5</v>
      </c>
      <c r="C4774" t="s">
        <v>1741</v>
      </c>
      <c r="D4774" t="s">
        <v>6881</v>
      </c>
      <c r="E4774" t="s">
        <v>1712</v>
      </c>
    </row>
    <row r="4775" spans="1:5">
      <c r="A4775" t="s">
        <v>6367</v>
      </c>
      <c r="B4775" t="s">
        <v>5</v>
      </c>
      <c r="C4775" t="s">
        <v>1741</v>
      </c>
      <c r="D4775" t="s">
        <v>6881</v>
      </c>
      <c r="E4775" t="s">
        <v>1713</v>
      </c>
    </row>
    <row r="4776" spans="1:5">
      <c r="A4776" t="s">
        <v>6368</v>
      </c>
      <c r="B4776" t="s">
        <v>5</v>
      </c>
      <c r="C4776" t="s">
        <v>1741</v>
      </c>
      <c r="D4776" t="s">
        <v>6881</v>
      </c>
      <c r="E4776" t="s">
        <v>1714</v>
      </c>
    </row>
    <row r="4777" spans="1:5">
      <c r="A4777" t="s">
        <v>6369</v>
      </c>
      <c r="B4777" t="s">
        <v>5</v>
      </c>
      <c r="C4777" t="s">
        <v>1741</v>
      </c>
      <c r="D4777" t="s">
        <v>6881</v>
      </c>
      <c r="E4777" t="s">
        <v>1715</v>
      </c>
    </row>
    <row r="4778" spans="1:5">
      <c r="A4778" t="s">
        <v>6370</v>
      </c>
      <c r="B4778" t="s">
        <v>5</v>
      </c>
      <c r="C4778" t="s">
        <v>1741</v>
      </c>
      <c r="D4778" t="s">
        <v>6882</v>
      </c>
      <c r="E4778" t="s">
        <v>1702</v>
      </c>
    </row>
    <row r="4779" spans="1:5">
      <c r="A4779" t="s">
        <v>6371</v>
      </c>
      <c r="B4779" t="s">
        <v>5</v>
      </c>
      <c r="C4779" t="s">
        <v>1741</v>
      </c>
      <c r="D4779" t="s">
        <v>6882</v>
      </c>
      <c r="E4779" t="s">
        <v>1705</v>
      </c>
    </row>
    <row r="4780" spans="1:5">
      <c r="A4780" t="s">
        <v>6372</v>
      </c>
      <c r="B4780" t="s">
        <v>5</v>
      </c>
      <c r="C4780" t="s">
        <v>1741</v>
      </c>
      <c r="D4780" t="s">
        <v>6882</v>
      </c>
      <c r="E4780" t="s">
        <v>1706</v>
      </c>
    </row>
    <row r="4781" spans="1:5">
      <c r="A4781" t="s">
        <v>6373</v>
      </c>
      <c r="B4781" t="s">
        <v>5</v>
      </c>
      <c r="C4781" t="s">
        <v>1741</v>
      </c>
      <c r="D4781" t="s">
        <v>6882</v>
      </c>
      <c r="E4781" t="s">
        <v>1707</v>
      </c>
    </row>
    <row r="4782" spans="1:5">
      <c r="A4782" t="s">
        <v>6374</v>
      </c>
      <c r="B4782" t="s">
        <v>5</v>
      </c>
      <c r="C4782" t="s">
        <v>1741</v>
      </c>
      <c r="D4782" t="s">
        <v>6882</v>
      </c>
      <c r="E4782" t="s">
        <v>1708</v>
      </c>
    </row>
    <row r="4783" spans="1:5">
      <c r="A4783" t="s">
        <v>6375</v>
      </c>
      <c r="B4783" t="s">
        <v>5</v>
      </c>
      <c r="C4783" t="s">
        <v>1741</v>
      </c>
      <c r="D4783" t="s">
        <v>6882</v>
      </c>
      <c r="E4783" t="s">
        <v>1709</v>
      </c>
    </row>
    <row r="4784" spans="1:5">
      <c r="A4784" t="s">
        <v>6376</v>
      </c>
      <c r="B4784" t="s">
        <v>5</v>
      </c>
      <c r="C4784" t="s">
        <v>1741</v>
      </c>
      <c r="D4784" t="s">
        <v>6882</v>
      </c>
      <c r="E4784" t="s">
        <v>1710</v>
      </c>
    </row>
    <row r="4785" spans="1:5">
      <c r="A4785" t="s">
        <v>6377</v>
      </c>
      <c r="B4785" t="s">
        <v>5</v>
      </c>
      <c r="C4785" t="s">
        <v>1741</v>
      </c>
      <c r="D4785" t="s">
        <v>6882</v>
      </c>
      <c r="E4785" t="s">
        <v>1711</v>
      </c>
    </row>
    <row r="4786" spans="1:5">
      <c r="A4786" t="s">
        <v>6378</v>
      </c>
      <c r="B4786" t="s">
        <v>5</v>
      </c>
      <c r="C4786" t="s">
        <v>1741</v>
      </c>
      <c r="D4786" t="s">
        <v>6882</v>
      </c>
      <c r="E4786" t="s">
        <v>1712</v>
      </c>
    </row>
    <row r="4787" spans="1:5">
      <c r="A4787" t="s">
        <v>6379</v>
      </c>
      <c r="B4787" t="s">
        <v>5</v>
      </c>
      <c r="C4787" t="s">
        <v>1741</v>
      </c>
      <c r="D4787" t="s">
        <v>6882</v>
      </c>
      <c r="E4787" t="s">
        <v>1713</v>
      </c>
    </row>
    <row r="4788" spans="1:5">
      <c r="A4788" t="s">
        <v>6380</v>
      </c>
      <c r="B4788" t="s">
        <v>5</v>
      </c>
      <c r="C4788" t="s">
        <v>1741</v>
      </c>
      <c r="D4788" t="s">
        <v>6882</v>
      </c>
      <c r="E4788" t="s">
        <v>1714</v>
      </c>
    </row>
    <row r="4789" spans="1:5">
      <c r="A4789" t="s">
        <v>6381</v>
      </c>
      <c r="B4789" t="s">
        <v>5</v>
      </c>
      <c r="C4789" t="s">
        <v>1741</v>
      </c>
      <c r="D4789" t="s">
        <v>6882</v>
      </c>
      <c r="E4789" t="s">
        <v>1715</v>
      </c>
    </row>
    <row r="4790" spans="1:5">
      <c r="A4790" t="s">
        <v>6382</v>
      </c>
      <c r="B4790" t="s">
        <v>5</v>
      </c>
      <c r="C4790" t="s">
        <v>1741</v>
      </c>
      <c r="D4790" t="s">
        <v>6883</v>
      </c>
      <c r="E4790" t="s">
        <v>1702</v>
      </c>
    </row>
    <row r="4791" spans="1:5">
      <c r="A4791" t="s">
        <v>6383</v>
      </c>
      <c r="B4791" t="s">
        <v>5</v>
      </c>
      <c r="C4791" t="s">
        <v>1741</v>
      </c>
      <c r="D4791" t="s">
        <v>6883</v>
      </c>
      <c r="E4791" t="s">
        <v>1705</v>
      </c>
    </row>
    <row r="4792" spans="1:5">
      <c r="A4792" t="s">
        <v>6384</v>
      </c>
      <c r="B4792" t="s">
        <v>5</v>
      </c>
      <c r="C4792" t="s">
        <v>1741</v>
      </c>
      <c r="D4792" t="s">
        <v>6883</v>
      </c>
      <c r="E4792" t="s">
        <v>1706</v>
      </c>
    </row>
    <row r="4793" spans="1:5">
      <c r="A4793" t="s">
        <v>6385</v>
      </c>
      <c r="B4793" t="s">
        <v>5</v>
      </c>
      <c r="C4793" t="s">
        <v>1741</v>
      </c>
      <c r="D4793" t="s">
        <v>6883</v>
      </c>
      <c r="E4793" t="s">
        <v>1707</v>
      </c>
    </row>
    <row r="4794" spans="1:5">
      <c r="A4794" t="s">
        <v>6386</v>
      </c>
      <c r="B4794" t="s">
        <v>5</v>
      </c>
      <c r="C4794" t="s">
        <v>1741</v>
      </c>
      <c r="D4794" t="s">
        <v>6883</v>
      </c>
      <c r="E4794" t="s">
        <v>1708</v>
      </c>
    </row>
    <row r="4795" spans="1:5">
      <c r="A4795" t="s">
        <v>6387</v>
      </c>
      <c r="B4795" t="s">
        <v>5</v>
      </c>
      <c r="C4795" t="s">
        <v>1741</v>
      </c>
      <c r="D4795" t="s">
        <v>6883</v>
      </c>
      <c r="E4795" t="s">
        <v>1709</v>
      </c>
    </row>
    <row r="4796" spans="1:5">
      <c r="A4796" t="s">
        <v>6388</v>
      </c>
      <c r="B4796" t="s">
        <v>5</v>
      </c>
      <c r="C4796" t="s">
        <v>1741</v>
      </c>
      <c r="D4796" t="s">
        <v>6883</v>
      </c>
      <c r="E4796" t="s">
        <v>1710</v>
      </c>
    </row>
    <row r="4797" spans="1:5">
      <c r="A4797" t="s">
        <v>6389</v>
      </c>
      <c r="B4797" t="s">
        <v>5</v>
      </c>
      <c r="C4797" t="s">
        <v>1741</v>
      </c>
      <c r="D4797" t="s">
        <v>6883</v>
      </c>
      <c r="E4797" t="s">
        <v>1711</v>
      </c>
    </row>
    <row r="4798" spans="1:5">
      <c r="A4798" t="s">
        <v>6390</v>
      </c>
      <c r="B4798" t="s">
        <v>5</v>
      </c>
      <c r="C4798" t="s">
        <v>1741</v>
      </c>
      <c r="D4798" t="s">
        <v>6883</v>
      </c>
      <c r="E4798" t="s">
        <v>1712</v>
      </c>
    </row>
    <row r="4799" spans="1:5">
      <c r="A4799" t="s">
        <v>6391</v>
      </c>
      <c r="B4799" t="s">
        <v>5</v>
      </c>
      <c r="C4799" t="s">
        <v>1741</v>
      </c>
      <c r="D4799" t="s">
        <v>6883</v>
      </c>
      <c r="E4799" t="s">
        <v>1713</v>
      </c>
    </row>
    <row r="4800" spans="1:5">
      <c r="A4800" t="s">
        <v>6392</v>
      </c>
      <c r="B4800" t="s">
        <v>5</v>
      </c>
      <c r="C4800" t="s">
        <v>1741</v>
      </c>
      <c r="D4800" t="s">
        <v>6883</v>
      </c>
      <c r="E4800" t="s">
        <v>1714</v>
      </c>
    </row>
    <row r="4801" spans="1:5">
      <c r="A4801" t="s">
        <v>6393</v>
      </c>
      <c r="B4801" t="s">
        <v>5</v>
      </c>
      <c r="C4801" t="s">
        <v>1741</v>
      </c>
      <c r="D4801" t="s">
        <v>6883</v>
      </c>
      <c r="E4801" t="s">
        <v>1715</v>
      </c>
    </row>
    <row r="4802" spans="1:5">
      <c r="A4802" t="s">
        <v>6394</v>
      </c>
      <c r="B4802" t="s">
        <v>5</v>
      </c>
      <c r="C4802" t="s">
        <v>1741</v>
      </c>
      <c r="D4802" t="s">
        <v>6884</v>
      </c>
      <c r="E4802" t="s">
        <v>1702</v>
      </c>
    </row>
    <row r="4803" spans="1:5">
      <c r="A4803" t="s">
        <v>6395</v>
      </c>
      <c r="B4803" t="s">
        <v>5</v>
      </c>
      <c r="C4803" t="s">
        <v>1741</v>
      </c>
      <c r="D4803" t="s">
        <v>6884</v>
      </c>
      <c r="E4803" t="s">
        <v>1705</v>
      </c>
    </row>
    <row r="4804" spans="1:5">
      <c r="A4804" t="s">
        <v>6396</v>
      </c>
      <c r="B4804" t="s">
        <v>5</v>
      </c>
      <c r="C4804" t="s">
        <v>1741</v>
      </c>
      <c r="D4804" t="s">
        <v>6884</v>
      </c>
      <c r="E4804" t="s">
        <v>1706</v>
      </c>
    </row>
    <row r="4805" spans="1:5">
      <c r="A4805" t="s">
        <v>6397</v>
      </c>
      <c r="B4805" t="s">
        <v>5</v>
      </c>
      <c r="C4805" t="s">
        <v>1741</v>
      </c>
      <c r="D4805" t="s">
        <v>6884</v>
      </c>
      <c r="E4805" t="s">
        <v>1707</v>
      </c>
    </row>
    <row r="4806" spans="1:5">
      <c r="A4806" t="s">
        <v>6398</v>
      </c>
      <c r="B4806" t="s">
        <v>5</v>
      </c>
      <c r="C4806" t="s">
        <v>1741</v>
      </c>
      <c r="D4806" t="s">
        <v>6884</v>
      </c>
      <c r="E4806" t="s">
        <v>1708</v>
      </c>
    </row>
    <row r="4807" spans="1:5">
      <c r="A4807" t="s">
        <v>6399</v>
      </c>
      <c r="B4807" t="s">
        <v>5</v>
      </c>
      <c r="C4807" t="s">
        <v>1741</v>
      </c>
      <c r="D4807" t="s">
        <v>6884</v>
      </c>
      <c r="E4807" t="s">
        <v>1709</v>
      </c>
    </row>
    <row r="4808" spans="1:5">
      <c r="A4808" t="s">
        <v>6400</v>
      </c>
      <c r="B4808" t="s">
        <v>5</v>
      </c>
      <c r="C4808" t="s">
        <v>1741</v>
      </c>
      <c r="D4808" t="s">
        <v>6884</v>
      </c>
      <c r="E4808" t="s">
        <v>1710</v>
      </c>
    </row>
    <row r="4809" spans="1:5">
      <c r="A4809" t="s">
        <v>6401</v>
      </c>
      <c r="B4809" t="s">
        <v>5</v>
      </c>
      <c r="C4809" t="s">
        <v>1741</v>
      </c>
      <c r="D4809" t="s">
        <v>6884</v>
      </c>
      <c r="E4809" t="s">
        <v>1711</v>
      </c>
    </row>
    <row r="4810" spans="1:5">
      <c r="A4810" t="s">
        <v>6402</v>
      </c>
      <c r="B4810" t="s">
        <v>5</v>
      </c>
      <c r="C4810" t="s">
        <v>1741</v>
      </c>
      <c r="D4810" t="s">
        <v>6884</v>
      </c>
      <c r="E4810" t="s">
        <v>1712</v>
      </c>
    </row>
    <row r="4811" spans="1:5">
      <c r="A4811" t="s">
        <v>6403</v>
      </c>
      <c r="B4811" t="s">
        <v>5</v>
      </c>
      <c r="C4811" t="s">
        <v>1741</v>
      </c>
      <c r="D4811" t="s">
        <v>6884</v>
      </c>
      <c r="E4811" t="s">
        <v>1713</v>
      </c>
    </row>
    <row r="4812" spans="1:5">
      <c r="A4812" t="s">
        <v>6404</v>
      </c>
      <c r="B4812" t="s">
        <v>5</v>
      </c>
      <c r="C4812" t="s">
        <v>1741</v>
      </c>
      <c r="D4812" t="s">
        <v>6884</v>
      </c>
      <c r="E4812" t="s">
        <v>1714</v>
      </c>
    </row>
    <row r="4813" spans="1:5">
      <c r="A4813" t="s">
        <v>6405</v>
      </c>
      <c r="B4813" t="s">
        <v>5</v>
      </c>
      <c r="C4813" t="s">
        <v>1741</v>
      </c>
      <c r="D4813" t="s">
        <v>6884</v>
      </c>
      <c r="E4813" t="s">
        <v>1715</v>
      </c>
    </row>
    <row r="4814" spans="1:5">
      <c r="A4814" t="s">
        <v>6406</v>
      </c>
      <c r="B4814" t="s">
        <v>5</v>
      </c>
      <c r="C4814" t="s">
        <v>1741</v>
      </c>
      <c r="D4814" t="s">
        <v>6885</v>
      </c>
      <c r="E4814" t="s">
        <v>1702</v>
      </c>
    </row>
    <row r="4815" spans="1:5">
      <c r="A4815" t="s">
        <v>6407</v>
      </c>
      <c r="B4815" t="s">
        <v>5</v>
      </c>
      <c r="C4815" t="s">
        <v>1741</v>
      </c>
      <c r="D4815" t="s">
        <v>6885</v>
      </c>
      <c r="E4815" t="s">
        <v>1705</v>
      </c>
    </row>
    <row r="4816" spans="1:5">
      <c r="A4816" t="s">
        <v>6408</v>
      </c>
      <c r="B4816" t="s">
        <v>5</v>
      </c>
      <c r="C4816" t="s">
        <v>1741</v>
      </c>
      <c r="D4816" t="s">
        <v>6885</v>
      </c>
      <c r="E4816" t="s">
        <v>1706</v>
      </c>
    </row>
    <row r="4817" spans="1:5">
      <c r="A4817" t="s">
        <v>6409</v>
      </c>
      <c r="B4817" t="s">
        <v>5</v>
      </c>
      <c r="C4817" t="s">
        <v>1741</v>
      </c>
      <c r="D4817" t="s">
        <v>6885</v>
      </c>
      <c r="E4817" t="s">
        <v>1707</v>
      </c>
    </row>
    <row r="4818" spans="1:5">
      <c r="A4818" t="s">
        <v>6410</v>
      </c>
      <c r="B4818" t="s">
        <v>5</v>
      </c>
      <c r="C4818" t="s">
        <v>1741</v>
      </c>
      <c r="D4818" t="s">
        <v>6885</v>
      </c>
      <c r="E4818" t="s">
        <v>1708</v>
      </c>
    </row>
    <row r="4819" spans="1:5">
      <c r="A4819" t="s">
        <v>6411</v>
      </c>
      <c r="B4819" t="s">
        <v>5</v>
      </c>
      <c r="C4819" t="s">
        <v>1741</v>
      </c>
      <c r="D4819" t="s">
        <v>6885</v>
      </c>
      <c r="E4819" t="s">
        <v>1709</v>
      </c>
    </row>
    <row r="4820" spans="1:5">
      <c r="A4820" t="s">
        <v>6412</v>
      </c>
      <c r="B4820" t="s">
        <v>5</v>
      </c>
      <c r="C4820" t="s">
        <v>1741</v>
      </c>
      <c r="D4820" t="s">
        <v>6885</v>
      </c>
      <c r="E4820" t="s">
        <v>1710</v>
      </c>
    </row>
    <row r="4821" spans="1:5">
      <c r="A4821" t="s">
        <v>6413</v>
      </c>
      <c r="B4821" t="s">
        <v>5</v>
      </c>
      <c r="C4821" t="s">
        <v>1741</v>
      </c>
      <c r="D4821" t="s">
        <v>6885</v>
      </c>
      <c r="E4821" t="s">
        <v>1711</v>
      </c>
    </row>
    <row r="4822" spans="1:5">
      <c r="A4822" t="s">
        <v>6414</v>
      </c>
      <c r="B4822" t="s">
        <v>5</v>
      </c>
      <c r="C4822" t="s">
        <v>1741</v>
      </c>
      <c r="D4822" t="s">
        <v>6885</v>
      </c>
      <c r="E4822" t="s">
        <v>1712</v>
      </c>
    </row>
    <row r="4823" spans="1:5">
      <c r="A4823" t="s">
        <v>6415</v>
      </c>
      <c r="B4823" t="s">
        <v>5</v>
      </c>
      <c r="C4823" t="s">
        <v>1741</v>
      </c>
      <c r="D4823" t="s">
        <v>6885</v>
      </c>
      <c r="E4823" t="s">
        <v>1713</v>
      </c>
    </row>
    <row r="4824" spans="1:5">
      <c r="A4824" t="s">
        <v>6416</v>
      </c>
      <c r="B4824" t="s">
        <v>5</v>
      </c>
      <c r="C4824" t="s">
        <v>1741</v>
      </c>
      <c r="D4824" t="s">
        <v>6885</v>
      </c>
      <c r="E4824" t="s">
        <v>1714</v>
      </c>
    </row>
    <row r="4825" spans="1:5">
      <c r="A4825" t="s">
        <v>6417</v>
      </c>
      <c r="B4825" t="s">
        <v>5</v>
      </c>
      <c r="C4825" t="s">
        <v>1741</v>
      </c>
      <c r="D4825" t="s">
        <v>6885</v>
      </c>
      <c r="E4825" t="s">
        <v>1715</v>
      </c>
    </row>
    <row r="4826" spans="1:5">
      <c r="A4826" t="s">
        <v>6418</v>
      </c>
      <c r="B4826" t="s">
        <v>5</v>
      </c>
      <c r="C4826" t="s">
        <v>1741</v>
      </c>
      <c r="D4826" t="s">
        <v>6886</v>
      </c>
      <c r="E4826" t="s">
        <v>1702</v>
      </c>
    </row>
    <row r="4827" spans="1:5">
      <c r="A4827" t="s">
        <v>6419</v>
      </c>
      <c r="B4827" t="s">
        <v>5</v>
      </c>
      <c r="C4827" t="s">
        <v>1741</v>
      </c>
      <c r="D4827" t="s">
        <v>6886</v>
      </c>
      <c r="E4827" t="s">
        <v>1705</v>
      </c>
    </row>
    <row r="4828" spans="1:5">
      <c r="A4828" t="s">
        <v>6420</v>
      </c>
      <c r="B4828" t="s">
        <v>5</v>
      </c>
      <c r="C4828" t="s">
        <v>1741</v>
      </c>
      <c r="D4828" t="s">
        <v>6886</v>
      </c>
      <c r="E4828" t="s">
        <v>1706</v>
      </c>
    </row>
    <row r="4829" spans="1:5">
      <c r="A4829" t="s">
        <v>6421</v>
      </c>
      <c r="B4829" t="s">
        <v>5</v>
      </c>
      <c r="C4829" t="s">
        <v>1741</v>
      </c>
      <c r="D4829" t="s">
        <v>6886</v>
      </c>
      <c r="E4829" t="s">
        <v>1707</v>
      </c>
    </row>
    <row r="4830" spans="1:5">
      <c r="A4830" t="s">
        <v>6422</v>
      </c>
      <c r="B4830" t="s">
        <v>5</v>
      </c>
      <c r="C4830" t="s">
        <v>1741</v>
      </c>
      <c r="D4830" t="s">
        <v>6886</v>
      </c>
      <c r="E4830" t="s">
        <v>1708</v>
      </c>
    </row>
    <row r="4831" spans="1:5">
      <c r="A4831" t="s">
        <v>6423</v>
      </c>
      <c r="B4831" t="s">
        <v>5</v>
      </c>
      <c r="C4831" t="s">
        <v>1741</v>
      </c>
      <c r="D4831" t="s">
        <v>6886</v>
      </c>
      <c r="E4831" t="s">
        <v>1709</v>
      </c>
    </row>
    <row r="4832" spans="1:5">
      <c r="A4832" t="s">
        <v>6424</v>
      </c>
      <c r="B4832" t="s">
        <v>5</v>
      </c>
      <c r="C4832" t="s">
        <v>1741</v>
      </c>
      <c r="D4832" t="s">
        <v>6886</v>
      </c>
      <c r="E4832" t="s">
        <v>1710</v>
      </c>
    </row>
    <row r="4833" spans="1:5">
      <c r="A4833" t="s">
        <v>6425</v>
      </c>
      <c r="B4833" t="s">
        <v>5</v>
      </c>
      <c r="C4833" t="s">
        <v>1741</v>
      </c>
      <c r="D4833" t="s">
        <v>6886</v>
      </c>
      <c r="E4833" t="s">
        <v>1711</v>
      </c>
    </row>
    <row r="4834" spans="1:5">
      <c r="A4834" t="s">
        <v>6426</v>
      </c>
      <c r="B4834" t="s">
        <v>5</v>
      </c>
      <c r="C4834" t="s">
        <v>1741</v>
      </c>
      <c r="D4834" t="s">
        <v>6886</v>
      </c>
      <c r="E4834" t="s">
        <v>1712</v>
      </c>
    </row>
    <row r="4835" spans="1:5">
      <c r="A4835" t="s">
        <v>6427</v>
      </c>
      <c r="B4835" t="s">
        <v>5</v>
      </c>
      <c r="C4835" t="s">
        <v>1741</v>
      </c>
      <c r="D4835" t="s">
        <v>6886</v>
      </c>
      <c r="E4835" t="s">
        <v>1713</v>
      </c>
    </row>
    <row r="4836" spans="1:5">
      <c r="A4836" t="s">
        <v>6428</v>
      </c>
      <c r="B4836" t="s">
        <v>5</v>
      </c>
      <c r="C4836" t="s">
        <v>1741</v>
      </c>
      <c r="D4836" t="s">
        <v>6886</v>
      </c>
      <c r="E4836" t="s">
        <v>1714</v>
      </c>
    </row>
    <row r="4837" spans="1:5">
      <c r="A4837" t="s">
        <v>6429</v>
      </c>
      <c r="B4837" t="s">
        <v>5</v>
      </c>
      <c r="C4837" t="s">
        <v>1741</v>
      </c>
      <c r="D4837" t="s">
        <v>6886</v>
      </c>
      <c r="E4837" t="s">
        <v>1715</v>
      </c>
    </row>
    <row r="4838" spans="1:5">
      <c r="A4838" t="s">
        <v>6430</v>
      </c>
      <c r="B4838" t="s">
        <v>5</v>
      </c>
      <c r="C4838" t="s">
        <v>1741</v>
      </c>
      <c r="D4838" t="s">
        <v>6887</v>
      </c>
      <c r="E4838" t="s">
        <v>1702</v>
      </c>
    </row>
    <row r="4839" spans="1:5">
      <c r="A4839" t="s">
        <v>6431</v>
      </c>
      <c r="B4839" t="s">
        <v>5</v>
      </c>
      <c r="C4839" t="s">
        <v>1741</v>
      </c>
      <c r="D4839" t="s">
        <v>6887</v>
      </c>
      <c r="E4839" t="s">
        <v>1705</v>
      </c>
    </row>
    <row r="4840" spans="1:5">
      <c r="A4840" t="s">
        <v>6432</v>
      </c>
      <c r="B4840" t="s">
        <v>5</v>
      </c>
      <c r="C4840" t="s">
        <v>1741</v>
      </c>
      <c r="D4840" t="s">
        <v>6887</v>
      </c>
      <c r="E4840" t="s">
        <v>1706</v>
      </c>
    </row>
    <row r="4841" spans="1:5">
      <c r="A4841" t="s">
        <v>6433</v>
      </c>
      <c r="B4841" t="s">
        <v>5</v>
      </c>
      <c r="C4841" t="s">
        <v>1741</v>
      </c>
      <c r="D4841" t="s">
        <v>6887</v>
      </c>
      <c r="E4841" t="s">
        <v>1707</v>
      </c>
    </row>
    <row r="4842" spans="1:5">
      <c r="A4842" t="s">
        <v>6434</v>
      </c>
      <c r="B4842" t="s">
        <v>5</v>
      </c>
      <c r="C4842" t="s">
        <v>1741</v>
      </c>
      <c r="D4842" t="s">
        <v>6887</v>
      </c>
      <c r="E4842" t="s">
        <v>1708</v>
      </c>
    </row>
    <row r="4843" spans="1:5">
      <c r="A4843" t="s">
        <v>6435</v>
      </c>
      <c r="B4843" t="s">
        <v>5</v>
      </c>
      <c r="C4843" t="s">
        <v>1741</v>
      </c>
      <c r="D4843" t="s">
        <v>6887</v>
      </c>
      <c r="E4843" t="s">
        <v>1709</v>
      </c>
    </row>
    <row r="4844" spans="1:5">
      <c r="A4844" t="s">
        <v>6436</v>
      </c>
      <c r="B4844" t="s">
        <v>5</v>
      </c>
      <c r="C4844" t="s">
        <v>1741</v>
      </c>
      <c r="D4844" t="s">
        <v>6887</v>
      </c>
      <c r="E4844" t="s">
        <v>1710</v>
      </c>
    </row>
    <row r="4845" spans="1:5">
      <c r="A4845" t="s">
        <v>6437</v>
      </c>
      <c r="B4845" t="s">
        <v>5</v>
      </c>
      <c r="C4845" t="s">
        <v>1741</v>
      </c>
      <c r="D4845" t="s">
        <v>6887</v>
      </c>
      <c r="E4845" t="s">
        <v>1711</v>
      </c>
    </row>
    <row r="4846" spans="1:5">
      <c r="A4846" t="s">
        <v>6438</v>
      </c>
      <c r="B4846" t="s">
        <v>5</v>
      </c>
      <c r="C4846" t="s">
        <v>1741</v>
      </c>
      <c r="D4846" t="s">
        <v>6887</v>
      </c>
      <c r="E4846" t="s">
        <v>1712</v>
      </c>
    </row>
    <row r="4847" spans="1:5">
      <c r="A4847" t="s">
        <v>6439</v>
      </c>
      <c r="B4847" t="s">
        <v>5</v>
      </c>
      <c r="C4847" t="s">
        <v>1741</v>
      </c>
      <c r="D4847" t="s">
        <v>6887</v>
      </c>
      <c r="E4847" t="s">
        <v>1713</v>
      </c>
    </row>
    <row r="4848" spans="1:5">
      <c r="A4848" t="s">
        <v>6440</v>
      </c>
      <c r="B4848" t="s">
        <v>5</v>
      </c>
      <c r="C4848" t="s">
        <v>1741</v>
      </c>
      <c r="D4848" t="s">
        <v>6887</v>
      </c>
      <c r="E4848" t="s">
        <v>1714</v>
      </c>
    </row>
    <row r="4849" spans="1:5">
      <c r="A4849" t="s">
        <v>6441</v>
      </c>
      <c r="B4849" t="s">
        <v>5</v>
      </c>
      <c r="C4849" t="s">
        <v>1741</v>
      </c>
      <c r="D4849" t="s">
        <v>6887</v>
      </c>
      <c r="E4849" t="s">
        <v>1715</v>
      </c>
    </row>
    <row r="4850" spans="1:5">
      <c r="A4850" t="s">
        <v>6442</v>
      </c>
      <c r="B4850" t="s">
        <v>5</v>
      </c>
      <c r="C4850" t="s">
        <v>1741</v>
      </c>
      <c r="D4850" t="s">
        <v>6888</v>
      </c>
      <c r="E4850" t="s">
        <v>1702</v>
      </c>
    </row>
    <row r="4851" spans="1:5">
      <c r="A4851" t="s">
        <v>6443</v>
      </c>
      <c r="B4851" t="s">
        <v>5</v>
      </c>
      <c r="C4851" t="s">
        <v>1741</v>
      </c>
      <c r="D4851" t="s">
        <v>6888</v>
      </c>
      <c r="E4851" t="s">
        <v>1705</v>
      </c>
    </row>
    <row r="4852" spans="1:5">
      <c r="A4852" t="s">
        <v>6444</v>
      </c>
      <c r="B4852" t="s">
        <v>5</v>
      </c>
      <c r="C4852" t="s">
        <v>1741</v>
      </c>
      <c r="D4852" t="s">
        <v>6888</v>
      </c>
      <c r="E4852" t="s">
        <v>1706</v>
      </c>
    </row>
    <row r="4853" spans="1:5">
      <c r="A4853" t="s">
        <v>6445</v>
      </c>
      <c r="B4853" t="s">
        <v>5</v>
      </c>
      <c r="C4853" t="s">
        <v>1741</v>
      </c>
      <c r="D4853" t="s">
        <v>6888</v>
      </c>
      <c r="E4853" t="s">
        <v>1707</v>
      </c>
    </row>
    <row r="4854" spans="1:5">
      <c r="A4854" t="s">
        <v>6446</v>
      </c>
      <c r="B4854" t="s">
        <v>5</v>
      </c>
      <c r="C4854" t="s">
        <v>1741</v>
      </c>
      <c r="D4854" t="s">
        <v>6888</v>
      </c>
      <c r="E4854" t="s">
        <v>1708</v>
      </c>
    </row>
    <row r="4855" spans="1:5">
      <c r="A4855" t="s">
        <v>6447</v>
      </c>
      <c r="B4855" t="s">
        <v>5</v>
      </c>
      <c r="C4855" t="s">
        <v>1741</v>
      </c>
      <c r="D4855" t="s">
        <v>6888</v>
      </c>
      <c r="E4855" t="s">
        <v>1709</v>
      </c>
    </row>
    <row r="4856" spans="1:5">
      <c r="A4856" t="s">
        <v>6448</v>
      </c>
      <c r="B4856" t="s">
        <v>5</v>
      </c>
      <c r="C4856" t="s">
        <v>1741</v>
      </c>
      <c r="D4856" t="s">
        <v>6888</v>
      </c>
      <c r="E4856" t="s">
        <v>1710</v>
      </c>
    </row>
    <row r="4857" spans="1:5">
      <c r="A4857" t="s">
        <v>6449</v>
      </c>
      <c r="B4857" t="s">
        <v>5</v>
      </c>
      <c r="C4857" t="s">
        <v>1741</v>
      </c>
      <c r="D4857" t="s">
        <v>6888</v>
      </c>
      <c r="E4857" t="s">
        <v>1711</v>
      </c>
    </row>
    <row r="4858" spans="1:5">
      <c r="A4858" t="s">
        <v>6450</v>
      </c>
      <c r="B4858" t="s">
        <v>5</v>
      </c>
      <c r="C4858" t="s">
        <v>1741</v>
      </c>
      <c r="D4858" t="s">
        <v>6888</v>
      </c>
      <c r="E4858" t="s">
        <v>1712</v>
      </c>
    </row>
    <row r="4859" spans="1:5">
      <c r="A4859" t="s">
        <v>6451</v>
      </c>
      <c r="B4859" t="s">
        <v>5</v>
      </c>
      <c r="C4859" t="s">
        <v>1741</v>
      </c>
      <c r="D4859" t="s">
        <v>6888</v>
      </c>
      <c r="E4859" t="s">
        <v>1713</v>
      </c>
    </row>
    <row r="4860" spans="1:5">
      <c r="A4860" t="s">
        <v>6452</v>
      </c>
      <c r="B4860" t="s">
        <v>5</v>
      </c>
      <c r="C4860" t="s">
        <v>1741</v>
      </c>
      <c r="D4860" t="s">
        <v>6888</v>
      </c>
      <c r="E4860" t="s">
        <v>1714</v>
      </c>
    </row>
    <row r="4861" spans="1:5">
      <c r="A4861" t="s">
        <v>6453</v>
      </c>
      <c r="B4861" t="s">
        <v>5</v>
      </c>
      <c r="C4861" t="s">
        <v>1741</v>
      </c>
      <c r="D4861" t="s">
        <v>6888</v>
      </c>
      <c r="E4861" t="s">
        <v>1715</v>
      </c>
    </row>
    <row r="4862" spans="1:5">
      <c r="A4862" t="s">
        <v>6454</v>
      </c>
      <c r="B4862" t="s">
        <v>5</v>
      </c>
      <c r="C4862" t="s">
        <v>1741</v>
      </c>
      <c r="D4862" t="s">
        <v>6889</v>
      </c>
      <c r="E4862" t="s">
        <v>1702</v>
      </c>
    </row>
    <row r="4863" spans="1:5">
      <c r="A4863" t="s">
        <v>6455</v>
      </c>
      <c r="B4863" t="s">
        <v>5</v>
      </c>
      <c r="C4863" t="s">
        <v>1741</v>
      </c>
      <c r="D4863" t="s">
        <v>6889</v>
      </c>
      <c r="E4863" t="s">
        <v>1705</v>
      </c>
    </row>
    <row r="4864" spans="1:5">
      <c r="A4864" t="s">
        <v>6456</v>
      </c>
      <c r="B4864" t="s">
        <v>5</v>
      </c>
      <c r="C4864" t="s">
        <v>1741</v>
      </c>
      <c r="D4864" t="s">
        <v>6889</v>
      </c>
      <c r="E4864" t="s">
        <v>1706</v>
      </c>
    </row>
    <row r="4865" spans="1:5">
      <c r="A4865" t="s">
        <v>6457</v>
      </c>
      <c r="B4865" t="s">
        <v>5</v>
      </c>
      <c r="C4865" t="s">
        <v>1741</v>
      </c>
      <c r="D4865" t="s">
        <v>6889</v>
      </c>
      <c r="E4865" t="s">
        <v>1707</v>
      </c>
    </row>
    <row r="4866" spans="1:5">
      <c r="A4866" t="s">
        <v>6458</v>
      </c>
      <c r="B4866" t="s">
        <v>5</v>
      </c>
      <c r="C4866" t="s">
        <v>1741</v>
      </c>
      <c r="D4866" t="s">
        <v>6889</v>
      </c>
      <c r="E4866" t="s">
        <v>1708</v>
      </c>
    </row>
    <row r="4867" spans="1:5">
      <c r="A4867" t="s">
        <v>6459</v>
      </c>
      <c r="B4867" t="s">
        <v>5</v>
      </c>
      <c r="C4867" t="s">
        <v>1741</v>
      </c>
      <c r="D4867" t="s">
        <v>6889</v>
      </c>
      <c r="E4867" t="s">
        <v>1709</v>
      </c>
    </row>
    <row r="4868" spans="1:5">
      <c r="A4868" t="s">
        <v>6460</v>
      </c>
      <c r="B4868" t="s">
        <v>5</v>
      </c>
      <c r="C4868" t="s">
        <v>1741</v>
      </c>
      <c r="D4868" t="s">
        <v>6889</v>
      </c>
      <c r="E4868" t="s">
        <v>1710</v>
      </c>
    </row>
    <row r="4869" spans="1:5">
      <c r="A4869" t="s">
        <v>6461</v>
      </c>
      <c r="B4869" t="s">
        <v>5</v>
      </c>
      <c r="C4869" t="s">
        <v>1741</v>
      </c>
      <c r="D4869" t="s">
        <v>6889</v>
      </c>
      <c r="E4869" t="s">
        <v>1711</v>
      </c>
    </row>
    <row r="4870" spans="1:5">
      <c r="A4870" t="s">
        <v>6462</v>
      </c>
      <c r="B4870" t="s">
        <v>5</v>
      </c>
      <c r="C4870" t="s">
        <v>1741</v>
      </c>
      <c r="D4870" t="s">
        <v>6889</v>
      </c>
      <c r="E4870" t="s">
        <v>1712</v>
      </c>
    </row>
    <row r="4871" spans="1:5">
      <c r="A4871" t="s">
        <v>6463</v>
      </c>
      <c r="B4871" t="s">
        <v>5</v>
      </c>
      <c r="C4871" t="s">
        <v>1741</v>
      </c>
      <c r="D4871" t="s">
        <v>6889</v>
      </c>
      <c r="E4871" t="s">
        <v>1713</v>
      </c>
    </row>
    <row r="4872" spans="1:5">
      <c r="A4872" t="s">
        <v>6464</v>
      </c>
      <c r="B4872" t="s">
        <v>5</v>
      </c>
      <c r="C4872" t="s">
        <v>1741</v>
      </c>
      <c r="D4872" t="s">
        <v>6889</v>
      </c>
      <c r="E4872" t="s">
        <v>1714</v>
      </c>
    </row>
    <row r="4873" spans="1:5">
      <c r="A4873" t="s">
        <v>6465</v>
      </c>
      <c r="B4873" t="s">
        <v>5</v>
      </c>
      <c r="C4873" t="s">
        <v>1741</v>
      </c>
      <c r="D4873" t="s">
        <v>6889</v>
      </c>
      <c r="E4873" t="s">
        <v>1715</v>
      </c>
    </row>
    <row r="4874" spans="1:5">
      <c r="A4874" t="s">
        <v>6466</v>
      </c>
      <c r="B4874" t="s">
        <v>5</v>
      </c>
      <c r="C4874" t="s">
        <v>1741</v>
      </c>
      <c r="D4874" t="s">
        <v>6890</v>
      </c>
      <c r="E4874" t="s">
        <v>1702</v>
      </c>
    </row>
    <row r="4875" spans="1:5">
      <c r="A4875" t="s">
        <v>6467</v>
      </c>
      <c r="B4875" t="s">
        <v>5</v>
      </c>
      <c r="C4875" t="s">
        <v>1741</v>
      </c>
      <c r="D4875" t="s">
        <v>6890</v>
      </c>
      <c r="E4875" t="s">
        <v>1705</v>
      </c>
    </row>
    <row r="4876" spans="1:5">
      <c r="A4876" t="s">
        <v>6468</v>
      </c>
      <c r="B4876" t="s">
        <v>5</v>
      </c>
      <c r="C4876" t="s">
        <v>1741</v>
      </c>
      <c r="D4876" t="s">
        <v>6890</v>
      </c>
      <c r="E4876" t="s">
        <v>1706</v>
      </c>
    </row>
    <row r="4877" spans="1:5">
      <c r="A4877" t="s">
        <v>6469</v>
      </c>
      <c r="B4877" t="s">
        <v>5</v>
      </c>
      <c r="C4877" t="s">
        <v>1741</v>
      </c>
      <c r="D4877" t="s">
        <v>6890</v>
      </c>
      <c r="E4877" t="s">
        <v>1707</v>
      </c>
    </row>
    <row r="4878" spans="1:5">
      <c r="A4878" t="s">
        <v>6470</v>
      </c>
      <c r="B4878" t="s">
        <v>5</v>
      </c>
      <c r="C4878" t="s">
        <v>1741</v>
      </c>
      <c r="D4878" t="s">
        <v>6890</v>
      </c>
      <c r="E4878" t="s">
        <v>1708</v>
      </c>
    </row>
    <row r="4879" spans="1:5">
      <c r="A4879" t="s">
        <v>6471</v>
      </c>
      <c r="B4879" t="s">
        <v>5</v>
      </c>
      <c r="C4879" t="s">
        <v>1741</v>
      </c>
      <c r="D4879" t="s">
        <v>6890</v>
      </c>
      <c r="E4879" t="s">
        <v>1709</v>
      </c>
    </row>
    <row r="4880" spans="1:5">
      <c r="A4880" t="s">
        <v>6472</v>
      </c>
      <c r="B4880" t="s">
        <v>5</v>
      </c>
      <c r="C4880" t="s">
        <v>1741</v>
      </c>
      <c r="D4880" t="s">
        <v>6890</v>
      </c>
      <c r="E4880" t="s">
        <v>1710</v>
      </c>
    </row>
    <row r="4881" spans="1:5">
      <c r="A4881" t="s">
        <v>6473</v>
      </c>
      <c r="B4881" t="s">
        <v>5</v>
      </c>
      <c r="C4881" t="s">
        <v>1741</v>
      </c>
      <c r="D4881" t="s">
        <v>6890</v>
      </c>
      <c r="E4881" t="s">
        <v>1711</v>
      </c>
    </row>
    <row r="4882" spans="1:5">
      <c r="A4882" t="s">
        <v>6474</v>
      </c>
      <c r="B4882" t="s">
        <v>5</v>
      </c>
      <c r="C4882" t="s">
        <v>1741</v>
      </c>
      <c r="D4882" t="s">
        <v>6890</v>
      </c>
      <c r="E4882" t="s">
        <v>1712</v>
      </c>
    </row>
    <row r="4883" spans="1:5">
      <c r="A4883" t="s">
        <v>6475</v>
      </c>
      <c r="B4883" t="s">
        <v>5</v>
      </c>
      <c r="C4883" t="s">
        <v>1741</v>
      </c>
      <c r="D4883" t="s">
        <v>6890</v>
      </c>
      <c r="E4883" t="s">
        <v>1713</v>
      </c>
    </row>
    <row r="4884" spans="1:5">
      <c r="A4884" t="s">
        <v>6476</v>
      </c>
      <c r="B4884" t="s">
        <v>5</v>
      </c>
      <c r="C4884" t="s">
        <v>1741</v>
      </c>
      <c r="D4884" t="s">
        <v>6890</v>
      </c>
      <c r="E4884" t="s">
        <v>1714</v>
      </c>
    </row>
    <row r="4885" spans="1:5">
      <c r="A4885" t="s">
        <v>6477</v>
      </c>
      <c r="B4885" t="s">
        <v>5</v>
      </c>
      <c r="C4885" t="s">
        <v>1741</v>
      </c>
      <c r="D4885" t="s">
        <v>6890</v>
      </c>
      <c r="E4885" t="s">
        <v>1715</v>
      </c>
    </row>
    <row r="4886" spans="1:5">
      <c r="A4886" t="s">
        <v>6478</v>
      </c>
      <c r="B4886" t="s">
        <v>5</v>
      </c>
      <c r="C4886" t="s">
        <v>1741</v>
      </c>
      <c r="D4886" t="s">
        <v>6891</v>
      </c>
      <c r="E4886" t="s">
        <v>1702</v>
      </c>
    </row>
    <row r="4887" spans="1:5">
      <c r="A4887" t="s">
        <v>6479</v>
      </c>
      <c r="B4887" t="s">
        <v>5</v>
      </c>
      <c r="C4887" t="s">
        <v>1741</v>
      </c>
      <c r="D4887" t="s">
        <v>6891</v>
      </c>
      <c r="E4887" t="s">
        <v>1705</v>
      </c>
    </row>
    <row r="4888" spans="1:5">
      <c r="A4888" t="s">
        <v>6480</v>
      </c>
      <c r="B4888" t="s">
        <v>5</v>
      </c>
      <c r="C4888" t="s">
        <v>1741</v>
      </c>
      <c r="D4888" t="s">
        <v>6891</v>
      </c>
      <c r="E4888" t="s">
        <v>1706</v>
      </c>
    </row>
    <row r="4889" spans="1:5">
      <c r="A4889" t="s">
        <v>6481</v>
      </c>
      <c r="B4889" t="s">
        <v>5</v>
      </c>
      <c r="C4889" t="s">
        <v>1741</v>
      </c>
      <c r="D4889" t="s">
        <v>6891</v>
      </c>
      <c r="E4889" t="s">
        <v>1707</v>
      </c>
    </row>
    <row r="4890" spans="1:5">
      <c r="A4890" t="s">
        <v>6482</v>
      </c>
      <c r="B4890" t="s">
        <v>5</v>
      </c>
      <c r="C4890" t="s">
        <v>1741</v>
      </c>
      <c r="D4890" t="s">
        <v>6891</v>
      </c>
      <c r="E4890" t="s">
        <v>1708</v>
      </c>
    </row>
    <row r="4891" spans="1:5">
      <c r="A4891" t="s">
        <v>6483</v>
      </c>
      <c r="B4891" t="s">
        <v>5</v>
      </c>
      <c r="C4891" t="s">
        <v>1741</v>
      </c>
      <c r="D4891" t="s">
        <v>6891</v>
      </c>
      <c r="E4891" t="s">
        <v>1709</v>
      </c>
    </row>
    <row r="4892" spans="1:5">
      <c r="A4892" t="s">
        <v>6484</v>
      </c>
      <c r="B4892" t="s">
        <v>5</v>
      </c>
      <c r="C4892" t="s">
        <v>1741</v>
      </c>
      <c r="D4892" t="s">
        <v>6891</v>
      </c>
      <c r="E4892" t="s">
        <v>1710</v>
      </c>
    </row>
    <row r="4893" spans="1:5">
      <c r="A4893" t="s">
        <v>6485</v>
      </c>
      <c r="B4893" t="s">
        <v>5</v>
      </c>
      <c r="C4893" t="s">
        <v>1741</v>
      </c>
      <c r="D4893" t="s">
        <v>6891</v>
      </c>
      <c r="E4893" t="s">
        <v>1711</v>
      </c>
    </row>
    <row r="4894" spans="1:5">
      <c r="A4894" t="s">
        <v>6486</v>
      </c>
      <c r="B4894" t="s">
        <v>5</v>
      </c>
      <c r="C4894" t="s">
        <v>1741</v>
      </c>
      <c r="D4894" t="s">
        <v>6891</v>
      </c>
      <c r="E4894" t="s">
        <v>1712</v>
      </c>
    </row>
    <row r="4895" spans="1:5">
      <c r="A4895" t="s">
        <v>6487</v>
      </c>
      <c r="B4895" t="s">
        <v>5</v>
      </c>
      <c r="C4895" t="s">
        <v>1741</v>
      </c>
      <c r="D4895" t="s">
        <v>6891</v>
      </c>
      <c r="E4895" t="s">
        <v>1713</v>
      </c>
    </row>
    <row r="4896" spans="1:5">
      <c r="A4896" t="s">
        <v>6488</v>
      </c>
      <c r="B4896" t="s">
        <v>5</v>
      </c>
      <c r="C4896" t="s">
        <v>1741</v>
      </c>
      <c r="D4896" t="s">
        <v>6891</v>
      </c>
      <c r="E4896" t="s">
        <v>1714</v>
      </c>
    </row>
    <row r="4897" spans="1:5">
      <c r="A4897" t="s">
        <v>6489</v>
      </c>
      <c r="B4897" t="s">
        <v>5</v>
      </c>
      <c r="C4897" t="s">
        <v>1741</v>
      </c>
      <c r="D4897" t="s">
        <v>6891</v>
      </c>
      <c r="E4897" t="s">
        <v>1715</v>
      </c>
    </row>
    <row r="4898" spans="1:5">
      <c r="A4898" t="s">
        <v>6490</v>
      </c>
      <c r="B4898" t="s">
        <v>5</v>
      </c>
      <c r="C4898" t="s">
        <v>1741</v>
      </c>
      <c r="D4898" t="s">
        <v>6892</v>
      </c>
      <c r="E4898" t="s">
        <v>1702</v>
      </c>
    </row>
    <row r="4899" spans="1:5">
      <c r="A4899" t="s">
        <v>6491</v>
      </c>
      <c r="B4899" t="s">
        <v>5</v>
      </c>
      <c r="C4899" t="s">
        <v>1741</v>
      </c>
      <c r="D4899" t="s">
        <v>6892</v>
      </c>
      <c r="E4899" t="s">
        <v>1705</v>
      </c>
    </row>
    <row r="4900" spans="1:5">
      <c r="A4900" t="s">
        <v>6492</v>
      </c>
      <c r="B4900" t="s">
        <v>5</v>
      </c>
      <c r="C4900" t="s">
        <v>1741</v>
      </c>
      <c r="D4900" t="s">
        <v>6892</v>
      </c>
      <c r="E4900" t="s">
        <v>1706</v>
      </c>
    </row>
    <row r="4901" spans="1:5">
      <c r="A4901" t="s">
        <v>6493</v>
      </c>
      <c r="B4901" t="s">
        <v>5</v>
      </c>
      <c r="C4901" t="s">
        <v>1741</v>
      </c>
      <c r="D4901" t="s">
        <v>6892</v>
      </c>
      <c r="E4901" t="s">
        <v>1707</v>
      </c>
    </row>
    <row r="4902" spans="1:5">
      <c r="A4902" t="s">
        <v>6494</v>
      </c>
      <c r="B4902" t="s">
        <v>5</v>
      </c>
      <c r="C4902" t="s">
        <v>1741</v>
      </c>
      <c r="D4902" t="s">
        <v>6892</v>
      </c>
      <c r="E4902" t="s">
        <v>1708</v>
      </c>
    </row>
    <row r="4903" spans="1:5">
      <c r="A4903" t="s">
        <v>6495</v>
      </c>
      <c r="B4903" t="s">
        <v>5</v>
      </c>
      <c r="C4903" t="s">
        <v>1741</v>
      </c>
      <c r="D4903" t="s">
        <v>6892</v>
      </c>
      <c r="E4903" t="s">
        <v>1709</v>
      </c>
    </row>
    <row r="4904" spans="1:5">
      <c r="A4904" t="s">
        <v>6496</v>
      </c>
      <c r="B4904" t="s">
        <v>5</v>
      </c>
      <c r="C4904" t="s">
        <v>1741</v>
      </c>
      <c r="D4904" t="s">
        <v>6892</v>
      </c>
      <c r="E4904" t="s">
        <v>1710</v>
      </c>
    </row>
    <row r="4905" spans="1:5">
      <c r="A4905" t="s">
        <v>6497</v>
      </c>
      <c r="B4905" t="s">
        <v>5</v>
      </c>
      <c r="C4905" t="s">
        <v>1741</v>
      </c>
      <c r="D4905" t="s">
        <v>6892</v>
      </c>
      <c r="E4905" t="s">
        <v>1711</v>
      </c>
    </row>
    <row r="4906" spans="1:5">
      <c r="A4906" t="s">
        <v>6498</v>
      </c>
      <c r="B4906" t="s">
        <v>5</v>
      </c>
      <c r="C4906" t="s">
        <v>1741</v>
      </c>
      <c r="D4906" t="s">
        <v>6892</v>
      </c>
      <c r="E4906" t="s">
        <v>1712</v>
      </c>
    </row>
    <row r="4907" spans="1:5">
      <c r="A4907" t="s">
        <v>6499</v>
      </c>
      <c r="B4907" t="s">
        <v>5</v>
      </c>
      <c r="C4907" t="s">
        <v>1741</v>
      </c>
      <c r="D4907" t="s">
        <v>6892</v>
      </c>
      <c r="E4907" t="s">
        <v>1713</v>
      </c>
    </row>
    <row r="4908" spans="1:5">
      <c r="A4908" t="s">
        <v>6500</v>
      </c>
      <c r="B4908" t="s">
        <v>5</v>
      </c>
      <c r="C4908" t="s">
        <v>1741</v>
      </c>
      <c r="D4908" t="s">
        <v>6892</v>
      </c>
      <c r="E4908" t="s">
        <v>1714</v>
      </c>
    </row>
    <row r="4909" spans="1:5">
      <c r="A4909" t="s">
        <v>6501</v>
      </c>
      <c r="B4909" t="s">
        <v>5</v>
      </c>
      <c r="C4909" t="s">
        <v>1741</v>
      </c>
      <c r="D4909" t="s">
        <v>6892</v>
      </c>
      <c r="E4909" t="s">
        <v>1715</v>
      </c>
    </row>
    <row r="4910" spans="1:5">
      <c r="A4910" t="s">
        <v>6502</v>
      </c>
      <c r="B4910" t="s">
        <v>5</v>
      </c>
      <c r="C4910" t="s">
        <v>1741</v>
      </c>
      <c r="D4910" t="s">
        <v>6893</v>
      </c>
      <c r="E4910" t="s">
        <v>1702</v>
      </c>
    </row>
    <row r="4911" spans="1:5">
      <c r="A4911" t="s">
        <v>6503</v>
      </c>
      <c r="B4911" t="s">
        <v>5</v>
      </c>
      <c r="C4911" t="s">
        <v>1741</v>
      </c>
      <c r="D4911" t="s">
        <v>6893</v>
      </c>
      <c r="E4911" t="s">
        <v>1705</v>
      </c>
    </row>
    <row r="4912" spans="1:5">
      <c r="A4912" t="s">
        <v>6504</v>
      </c>
      <c r="B4912" t="s">
        <v>5</v>
      </c>
      <c r="C4912" t="s">
        <v>1741</v>
      </c>
      <c r="D4912" t="s">
        <v>6893</v>
      </c>
      <c r="E4912" t="s">
        <v>1706</v>
      </c>
    </row>
    <row r="4913" spans="1:5">
      <c r="A4913" t="s">
        <v>6505</v>
      </c>
      <c r="B4913" t="s">
        <v>5</v>
      </c>
      <c r="C4913" t="s">
        <v>1741</v>
      </c>
      <c r="D4913" t="s">
        <v>6893</v>
      </c>
      <c r="E4913" t="s">
        <v>1707</v>
      </c>
    </row>
    <row r="4914" spans="1:5">
      <c r="A4914" t="s">
        <v>6506</v>
      </c>
      <c r="B4914" t="s">
        <v>5</v>
      </c>
      <c r="C4914" t="s">
        <v>1741</v>
      </c>
      <c r="D4914" t="s">
        <v>6893</v>
      </c>
      <c r="E4914" t="s">
        <v>1708</v>
      </c>
    </row>
    <row r="4915" spans="1:5">
      <c r="A4915" t="s">
        <v>6507</v>
      </c>
      <c r="B4915" t="s">
        <v>5</v>
      </c>
      <c r="C4915" t="s">
        <v>1741</v>
      </c>
      <c r="D4915" t="s">
        <v>6893</v>
      </c>
      <c r="E4915" t="s">
        <v>1709</v>
      </c>
    </row>
    <row r="4916" spans="1:5">
      <c r="A4916" t="s">
        <v>6508</v>
      </c>
      <c r="B4916" t="s">
        <v>5</v>
      </c>
      <c r="C4916" t="s">
        <v>1741</v>
      </c>
      <c r="D4916" t="s">
        <v>6893</v>
      </c>
      <c r="E4916" t="s">
        <v>1710</v>
      </c>
    </row>
    <row r="4917" spans="1:5">
      <c r="A4917" t="s">
        <v>6509</v>
      </c>
      <c r="B4917" t="s">
        <v>5</v>
      </c>
      <c r="C4917" t="s">
        <v>1741</v>
      </c>
      <c r="D4917" t="s">
        <v>6893</v>
      </c>
      <c r="E4917" t="s">
        <v>1711</v>
      </c>
    </row>
    <row r="4918" spans="1:5">
      <c r="A4918" t="s">
        <v>6510</v>
      </c>
      <c r="B4918" t="s">
        <v>5</v>
      </c>
      <c r="C4918" t="s">
        <v>1741</v>
      </c>
      <c r="D4918" t="s">
        <v>6893</v>
      </c>
      <c r="E4918" t="s">
        <v>1712</v>
      </c>
    </row>
    <row r="4919" spans="1:5">
      <c r="A4919" t="s">
        <v>6511</v>
      </c>
      <c r="B4919" t="s">
        <v>5</v>
      </c>
      <c r="C4919" t="s">
        <v>1741</v>
      </c>
      <c r="D4919" t="s">
        <v>6893</v>
      </c>
      <c r="E4919" t="s">
        <v>1713</v>
      </c>
    </row>
    <row r="4920" spans="1:5">
      <c r="A4920" t="s">
        <v>6512</v>
      </c>
      <c r="B4920" t="s">
        <v>5</v>
      </c>
      <c r="C4920" t="s">
        <v>1741</v>
      </c>
      <c r="D4920" t="s">
        <v>6893</v>
      </c>
      <c r="E4920" t="s">
        <v>1714</v>
      </c>
    </row>
    <row r="4921" spans="1:5">
      <c r="A4921" t="s">
        <v>6513</v>
      </c>
      <c r="B4921" t="s">
        <v>5</v>
      </c>
      <c r="C4921" t="s">
        <v>1741</v>
      </c>
      <c r="D4921" t="s">
        <v>6893</v>
      </c>
      <c r="E4921" t="s">
        <v>1715</v>
      </c>
    </row>
    <row r="4922" spans="1:5">
      <c r="A4922" t="s">
        <v>6514</v>
      </c>
      <c r="B4922" t="s">
        <v>5</v>
      </c>
      <c r="C4922" t="s">
        <v>1741</v>
      </c>
      <c r="D4922" t="s">
        <v>6894</v>
      </c>
      <c r="E4922" t="s">
        <v>1702</v>
      </c>
    </row>
    <row r="4923" spans="1:5">
      <c r="A4923" t="s">
        <v>6515</v>
      </c>
      <c r="B4923" t="s">
        <v>5</v>
      </c>
      <c r="C4923" t="s">
        <v>1741</v>
      </c>
      <c r="D4923" t="s">
        <v>6894</v>
      </c>
      <c r="E4923" t="s">
        <v>1705</v>
      </c>
    </row>
    <row r="4924" spans="1:5">
      <c r="A4924" t="s">
        <v>6516</v>
      </c>
      <c r="B4924" t="s">
        <v>5</v>
      </c>
      <c r="C4924" t="s">
        <v>1741</v>
      </c>
      <c r="D4924" t="s">
        <v>6894</v>
      </c>
      <c r="E4924" t="s">
        <v>1706</v>
      </c>
    </row>
    <row r="4925" spans="1:5">
      <c r="A4925" t="s">
        <v>6517</v>
      </c>
      <c r="B4925" t="s">
        <v>5</v>
      </c>
      <c r="C4925" t="s">
        <v>1741</v>
      </c>
      <c r="D4925" t="s">
        <v>6894</v>
      </c>
      <c r="E4925" t="s">
        <v>1707</v>
      </c>
    </row>
    <row r="4926" spans="1:5">
      <c r="A4926" t="s">
        <v>6518</v>
      </c>
      <c r="B4926" t="s">
        <v>5</v>
      </c>
      <c r="C4926" t="s">
        <v>1741</v>
      </c>
      <c r="D4926" t="s">
        <v>6894</v>
      </c>
      <c r="E4926" t="s">
        <v>1708</v>
      </c>
    </row>
    <row r="4927" spans="1:5">
      <c r="A4927" t="s">
        <v>6519</v>
      </c>
      <c r="B4927" t="s">
        <v>5</v>
      </c>
      <c r="C4927" t="s">
        <v>1741</v>
      </c>
      <c r="D4927" t="s">
        <v>6894</v>
      </c>
      <c r="E4927" t="s">
        <v>1709</v>
      </c>
    </row>
    <row r="4928" spans="1:5">
      <c r="A4928" t="s">
        <v>6520</v>
      </c>
      <c r="B4928" t="s">
        <v>5</v>
      </c>
      <c r="C4928" t="s">
        <v>1741</v>
      </c>
      <c r="D4928" t="s">
        <v>6894</v>
      </c>
      <c r="E4928" t="s">
        <v>1710</v>
      </c>
    </row>
    <row r="4929" spans="1:5">
      <c r="A4929" t="s">
        <v>6521</v>
      </c>
      <c r="B4929" t="s">
        <v>5</v>
      </c>
      <c r="C4929" t="s">
        <v>1741</v>
      </c>
      <c r="D4929" t="s">
        <v>6894</v>
      </c>
      <c r="E4929" t="s">
        <v>1711</v>
      </c>
    </row>
    <row r="4930" spans="1:5">
      <c r="A4930" t="s">
        <v>6522</v>
      </c>
      <c r="B4930" t="s">
        <v>5</v>
      </c>
      <c r="C4930" t="s">
        <v>1741</v>
      </c>
      <c r="D4930" t="s">
        <v>6894</v>
      </c>
      <c r="E4930" t="s">
        <v>1712</v>
      </c>
    </row>
    <row r="4931" spans="1:5">
      <c r="A4931" t="s">
        <v>6523</v>
      </c>
      <c r="B4931" t="s">
        <v>5</v>
      </c>
      <c r="C4931" t="s">
        <v>1741</v>
      </c>
      <c r="D4931" t="s">
        <v>6894</v>
      </c>
      <c r="E4931" t="s">
        <v>1713</v>
      </c>
    </row>
    <row r="4932" spans="1:5">
      <c r="A4932" t="s">
        <v>6524</v>
      </c>
      <c r="B4932" t="s">
        <v>5</v>
      </c>
      <c r="C4932" t="s">
        <v>1741</v>
      </c>
      <c r="D4932" t="s">
        <v>6894</v>
      </c>
      <c r="E4932" t="s">
        <v>1714</v>
      </c>
    </row>
    <row r="4933" spans="1:5">
      <c r="A4933" t="s">
        <v>6525</v>
      </c>
      <c r="B4933" t="s">
        <v>5</v>
      </c>
      <c r="C4933" t="s">
        <v>1741</v>
      </c>
      <c r="D4933" t="s">
        <v>6894</v>
      </c>
      <c r="E4933" t="s">
        <v>1715</v>
      </c>
    </row>
    <row r="4934" spans="1:5">
      <c r="A4934" t="s">
        <v>6526</v>
      </c>
      <c r="B4934" t="s">
        <v>5</v>
      </c>
      <c r="C4934" t="s">
        <v>1741</v>
      </c>
      <c r="D4934" t="s">
        <v>6895</v>
      </c>
      <c r="E4934" t="s">
        <v>1702</v>
      </c>
    </row>
    <row r="4935" spans="1:5">
      <c r="A4935" t="s">
        <v>6527</v>
      </c>
      <c r="B4935" t="s">
        <v>5</v>
      </c>
      <c r="C4935" t="s">
        <v>1741</v>
      </c>
      <c r="D4935" t="s">
        <v>6895</v>
      </c>
      <c r="E4935" t="s">
        <v>1705</v>
      </c>
    </row>
    <row r="4936" spans="1:5">
      <c r="A4936" t="s">
        <v>6528</v>
      </c>
      <c r="B4936" t="s">
        <v>5</v>
      </c>
      <c r="C4936" t="s">
        <v>1741</v>
      </c>
      <c r="D4936" t="s">
        <v>6895</v>
      </c>
      <c r="E4936" t="s">
        <v>1706</v>
      </c>
    </row>
    <row r="4937" spans="1:5">
      <c r="A4937" t="s">
        <v>6529</v>
      </c>
      <c r="B4937" t="s">
        <v>5</v>
      </c>
      <c r="C4937" t="s">
        <v>1741</v>
      </c>
      <c r="D4937" t="s">
        <v>6895</v>
      </c>
      <c r="E4937" t="s">
        <v>1707</v>
      </c>
    </row>
    <row r="4938" spans="1:5">
      <c r="A4938" t="s">
        <v>6530</v>
      </c>
      <c r="B4938" t="s">
        <v>5</v>
      </c>
      <c r="C4938" t="s">
        <v>1741</v>
      </c>
      <c r="D4938" t="s">
        <v>6895</v>
      </c>
      <c r="E4938" t="s">
        <v>1708</v>
      </c>
    </row>
    <row r="4939" spans="1:5">
      <c r="A4939" t="s">
        <v>6531</v>
      </c>
      <c r="B4939" t="s">
        <v>5</v>
      </c>
      <c r="C4939" t="s">
        <v>1741</v>
      </c>
      <c r="D4939" t="s">
        <v>6895</v>
      </c>
      <c r="E4939" t="s">
        <v>1709</v>
      </c>
    </row>
    <row r="4940" spans="1:5">
      <c r="A4940" t="s">
        <v>6532</v>
      </c>
      <c r="B4940" t="s">
        <v>5</v>
      </c>
      <c r="C4940" t="s">
        <v>1741</v>
      </c>
      <c r="D4940" t="s">
        <v>6895</v>
      </c>
      <c r="E4940" t="s">
        <v>1710</v>
      </c>
    </row>
    <row r="4941" spans="1:5">
      <c r="A4941" t="s">
        <v>6533</v>
      </c>
      <c r="B4941" t="s">
        <v>5</v>
      </c>
      <c r="C4941" t="s">
        <v>1741</v>
      </c>
      <c r="D4941" t="s">
        <v>6895</v>
      </c>
      <c r="E4941" t="s">
        <v>1711</v>
      </c>
    </row>
    <row r="4942" spans="1:5">
      <c r="A4942" t="s">
        <v>6534</v>
      </c>
      <c r="B4942" t="s">
        <v>5</v>
      </c>
      <c r="C4942" t="s">
        <v>1741</v>
      </c>
      <c r="D4942" t="s">
        <v>6895</v>
      </c>
      <c r="E4942" t="s">
        <v>1712</v>
      </c>
    </row>
    <row r="4943" spans="1:5">
      <c r="A4943" t="s">
        <v>6535</v>
      </c>
      <c r="B4943" t="s">
        <v>5</v>
      </c>
      <c r="C4943" t="s">
        <v>1741</v>
      </c>
      <c r="D4943" t="s">
        <v>6895</v>
      </c>
      <c r="E4943" t="s">
        <v>1713</v>
      </c>
    </row>
    <row r="4944" spans="1:5">
      <c r="A4944" t="s">
        <v>6536</v>
      </c>
      <c r="B4944" t="s">
        <v>5</v>
      </c>
      <c r="C4944" t="s">
        <v>1741</v>
      </c>
      <c r="D4944" t="s">
        <v>6895</v>
      </c>
      <c r="E4944" t="s">
        <v>1714</v>
      </c>
    </row>
    <row r="4945" spans="1:5">
      <c r="A4945" t="s">
        <v>6537</v>
      </c>
      <c r="B4945" t="s">
        <v>5</v>
      </c>
      <c r="C4945" t="s">
        <v>1741</v>
      </c>
      <c r="D4945" t="s">
        <v>6895</v>
      </c>
      <c r="E4945" t="s">
        <v>1715</v>
      </c>
    </row>
    <row r="4946" spans="1:5">
      <c r="A4946" t="s">
        <v>6538</v>
      </c>
      <c r="B4946" t="s">
        <v>5</v>
      </c>
      <c r="C4946" t="s">
        <v>1741</v>
      </c>
      <c r="D4946" t="s">
        <v>6896</v>
      </c>
      <c r="E4946" t="s">
        <v>1702</v>
      </c>
    </row>
    <row r="4947" spans="1:5">
      <c r="A4947" t="s">
        <v>6539</v>
      </c>
      <c r="B4947" t="s">
        <v>5</v>
      </c>
      <c r="C4947" t="s">
        <v>1741</v>
      </c>
      <c r="D4947" t="s">
        <v>6896</v>
      </c>
      <c r="E4947" t="s">
        <v>1705</v>
      </c>
    </row>
    <row r="4948" spans="1:5">
      <c r="A4948" t="s">
        <v>6540</v>
      </c>
      <c r="B4948" t="s">
        <v>5</v>
      </c>
      <c r="C4948" t="s">
        <v>1741</v>
      </c>
      <c r="D4948" t="s">
        <v>6896</v>
      </c>
      <c r="E4948" t="s">
        <v>1706</v>
      </c>
    </row>
    <row r="4949" spans="1:5">
      <c r="A4949" t="s">
        <v>6541</v>
      </c>
      <c r="B4949" t="s">
        <v>5</v>
      </c>
      <c r="C4949" t="s">
        <v>1741</v>
      </c>
      <c r="D4949" t="s">
        <v>6896</v>
      </c>
      <c r="E4949" t="s">
        <v>1707</v>
      </c>
    </row>
    <row r="4950" spans="1:5">
      <c r="A4950" t="s">
        <v>6542</v>
      </c>
      <c r="B4950" t="s">
        <v>5</v>
      </c>
      <c r="C4950" t="s">
        <v>1741</v>
      </c>
      <c r="D4950" t="s">
        <v>6896</v>
      </c>
      <c r="E4950" t="s">
        <v>1708</v>
      </c>
    </row>
    <row r="4951" spans="1:5">
      <c r="A4951" t="s">
        <v>6543</v>
      </c>
      <c r="B4951" t="s">
        <v>5</v>
      </c>
      <c r="C4951" t="s">
        <v>1741</v>
      </c>
      <c r="D4951" t="s">
        <v>6896</v>
      </c>
      <c r="E4951" t="s">
        <v>1709</v>
      </c>
    </row>
    <row r="4952" spans="1:5">
      <c r="A4952" t="s">
        <v>6544</v>
      </c>
      <c r="B4952" t="s">
        <v>5</v>
      </c>
      <c r="C4952" t="s">
        <v>1741</v>
      </c>
      <c r="D4952" t="s">
        <v>6896</v>
      </c>
      <c r="E4952" t="s">
        <v>1710</v>
      </c>
    </row>
    <row r="4953" spans="1:5">
      <c r="A4953" t="s">
        <v>6545</v>
      </c>
      <c r="B4953" t="s">
        <v>5</v>
      </c>
      <c r="C4953" t="s">
        <v>1741</v>
      </c>
      <c r="D4953" t="s">
        <v>6896</v>
      </c>
      <c r="E4953" t="s">
        <v>1711</v>
      </c>
    </row>
    <row r="4954" spans="1:5">
      <c r="A4954" t="s">
        <v>6546</v>
      </c>
      <c r="B4954" t="s">
        <v>5</v>
      </c>
      <c r="C4954" t="s">
        <v>1741</v>
      </c>
      <c r="D4954" t="s">
        <v>6896</v>
      </c>
      <c r="E4954" t="s">
        <v>1712</v>
      </c>
    </row>
    <row r="4955" spans="1:5">
      <c r="A4955" t="s">
        <v>6547</v>
      </c>
      <c r="B4955" t="s">
        <v>5</v>
      </c>
      <c r="C4955" t="s">
        <v>1741</v>
      </c>
      <c r="D4955" t="s">
        <v>6896</v>
      </c>
      <c r="E4955" t="s">
        <v>1713</v>
      </c>
    </row>
    <row r="4956" spans="1:5">
      <c r="A4956" t="s">
        <v>6548</v>
      </c>
      <c r="B4956" t="s">
        <v>5</v>
      </c>
      <c r="C4956" t="s">
        <v>1741</v>
      </c>
      <c r="D4956" t="s">
        <v>6896</v>
      </c>
      <c r="E4956" t="s">
        <v>1714</v>
      </c>
    </row>
    <row r="4957" spans="1:5">
      <c r="A4957" t="s">
        <v>6549</v>
      </c>
      <c r="B4957" t="s">
        <v>5</v>
      </c>
      <c r="C4957" t="s">
        <v>1741</v>
      </c>
      <c r="D4957" t="s">
        <v>6896</v>
      </c>
      <c r="E4957" t="s">
        <v>1715</v>
      </c>
    </row>
    <row r="4958" spans="1:5">
      <c r="A4958" t="s">
        <v>6550</v>
      </c>
      <c r="B4958" t="s">
        <v>5</v>
      </c>
      <c r="C4958" t="s">
        <v>1741</v>
      </c>
      <c r="D4958" t="s">
        <v>6897</v>
      </c>
      <c r="E4958" t="s">
        <v>1702</v>
      </c>
    </row>
    <row r="4959" spans="1:5">
      <c r="A4959" t="s">
        <v>6551</v>
      </c>
      <c r="B4959" t="s">
        <v>5</v>
      </c>
      <c r="C4959" t="s">
        <v>1741</v>
      </c>
      <c r="D4959" t="s">
        <v>6897</v>
      </c>
      <c r="E4959" t="s">
        <v>1705</v>
      </c>
    </row>
    <row r="4960" spans="1:5">
      <c r="A4960" t="s">
        <v>6552</v>
      </c>
      <c r="B4960" t="s">
        <v>5</v>
      </c>
      <c r="C4960" t="s">
        <v>1741</v>
      </c>
      <c r="D4960" t="s">
        <v>6897</v>
      </c>
      <c r="E4960" t="s">
        <v>1706</v>
      </c>
    </row>
    <row r="4961" spans="1:5">
      <c r="A4961" t="s">
        <v>6553</v>
      </c>
      <c r="B4961" t="s">
        <v>5</v>
      </c>
      <c r="C4961" t="s">
        <v>1741</v>
      </c>
      <c r="D4961" t="s">
        <v>6897</v>
      </c>
      <c r="E4961" t="s">
        <v>1707</v>
      </c>
    </row>
    <row r="4962" spans="1:5">
      <c r="A4962" t="s">
        <v>6554</v>
      </c>
      <c r="B4962" t="s">
        <v>5</v>
      </c>
      <c r="C4962" t="s">
        <v>1741</v>
      </c>
      <c r="D4962" t="s">
        <v>6897</v>
      </c>
      <c r="E4962" t="s">
        <v>1708</v>
      </c>
    </row>
    <row r="4963" spans="1:5">
      <c r="A4963" t="s">
        <v>6555</v>
      </c>
      <c r="B4963" t="s">
        <v>5</v>
      </c>
      <c r="C4963" t="s">
        <v>1741</v>
      </c>
      <c r="D4963" t="s">
        <v>6897</v>
      </c>
      <c r="E4963" t="s">
        <v>1709</v>
      </c>
    </row>
    <row r="4964" spans="1:5">
      <c r="A4964" t="s">
        <v>6556</v>
      </c>
      <c r="B4964" t="s">
        <v>5</v>
      </c>
      <c r="C4964" t="s">
        <v>1741</v>
      </c>
      <c r="D4964" t="s">
        <v>6897</v>
      </c>
      <c r="E4964" t="s">
        <v>1710</v>
      </c>
    </row>
    <row r="4965" spans="1:5">
      <c r="A4965" t="s">
        <v>6557</v>
      </c>
      <c r="B4965" t="s">
        <v>5</v>
      </c>
      <c r="C4965" t="s">
        <v>1741</v>
      </c>
      <c r="D4965" t="s">
        <v>6897</v>
      </c>
      <c r="E4965" t="s">
        <v>1711</v>
      </c>
    </row>
    <row r="4966" spans="1:5">
      <c r="A4966" t="s">
        <v>6558</v>
      </c>
      <c r="B4966" t="s">
        <v>5</v>
      </c>
      <c r="C4966" t="s">
        <v>1741</v>
      </c>
      <c r="D4966" t="s">
        <v>6897</v>
      </c>
      <c r="E4966" t="s">
        <v>1712</v>
      </c>
    </row>
    <row r="4967" spans="1:5">
      <c r="A4967" t="s">
        <v>6559</v>
      </c>
      <c r="B4967" t="s">
        <v>5</v>
      </c>
      <c r="C4967" t="s">
        <v>1741</v>
      </c>
      <c r="D4967" t="s">
        <v>6897</v>
      </c>
      <c r="E4967" t="s">
        <v>1713</v>
      </c>
    </row>
    <row r="4968" spans="1:5">
      <c r="A4968" t="s">
        <v>6560</v>
      </c>
      <c r="B4968" t="s">
        <v>5</v>
      </c>
      <c r="C4968" t="s">
        <v>1741</v>
      </c>
      <c r="D4968" t="s">
        <v>6897</v>
      </c>
      <c r="E4968" t="s">
        <v>1714</v>
      </c>
    </row>
    <row r="4969" spans="1:5">
      <c r="A4969" t="s">
        <v>6561</v>
      </c>
      <c r="B4969" t="s">
        <v>5</v>
      </c>
      <c r="C4969" t="s">
        <v>1741</v>
      </c>
      <c r="D4969" t="s">
        <v>6897</v>
      </c>
      <c r="E4969" t="s">
        <v>1715</v>
      </c>
    </row>
    <row r="4970" spans="1:5">
      <c r="A4970" t="s">
        <v>6562</v>
      </c>
      <c r="B4970" t="s">
        <v>5</v>
      </c>
      <c r="C4970" t="s">
        <v>1741</v>
      </c>
      <c r="D4970" t="s">
        <v>6898</v>
      </c>
      <c r="E4970" t="s">
        <v>1702</v>
      </c>
    </row>
    <row r="4971" spans="1:5">
      <c r="A4971" t="s">
        <v>6563</v>
      </c>
      <c r="B4971" t="s">
        <v>5</v>
      </c>
      <c r="C4971" t="s">
        <v>1741</v>
      </c>
      <c r="D4971" t="s">
        <v>6898</v>
      </c>
      <c r="E4971" t="s">
        <v>1705</v>
      </c>
    </row>
    <row r="4972" spans="1:5">
      <c r="A4972" t="s">
        <v>6564</v>
      </c>
      <c r="B4972" t="s">
        <v>5</v>
      </c>
      <c r="C4972" t="s">
        <v>1741</v>
      </c>
      <c r="D4972" t="s">
        <v>6898</v>
      </c>
      <c r="E4972" t="s">
        <v>1706</v>
      </c>
    </row>
    <row r="4973" spans="1:5">
      <c r="A4973" t="s">
        <v>6565</v>
      </c>
      <c r="B4973" t="s">
        <v>5</v>
      </c>
      <c r="C4973" t="s">
        <v>1741</v>
      </c>
      <c r="D4973" t="s">
        <v>6898</v>
      </c>
      <c r="E4973" t="s">
        <v>1707</v>
      </c>
    </row>
    <row r="4974" spans="1:5">
      <c r="A4974" t="s">
        <v>6566</v>
      </c>
      <c r="B4974" t="s">
        <v>5</v>
      </c>
      <c r="C4974" t="s">
        <v>1741</v>
      </c>
      <c r="D4974" t="s">
        <v>6898</v>
      </c>
      <c r="E4974" t="s">
        <v>1708</v>
      </c>
    </row>
    <row r="4975" spans="1:5">
      <c r="A4975" t="s">
        <v>6567</v>
      </c>
      <c r="B4975" t="s">
        <v>5</v>
      </c>
      <c r="C4975" t="s">
        <v>1741</v>
      </c>
      <c r="D4975" t="s">
        <v>6898</v>
      </c>
      <c r="E4975" t="s">
        <v>1709</v>
      </c>
    </row>
    <row r="4976" spans="1:5">
      <c r="A4976" t="s">
        <v>6568</v>
      </c>
      <c r="B4976" t="s">
        <v>5</v>
      </c>
      <c r="C4976" t="s">
        <v>1741</v>
      </c>
      <c r="D4976" t="s">
        <v>6898</v>
      </c>
      <c r="E4976" t="s">
        <v>1710</v>
      </c>
    </row>
    <row r="4977" spans="1:5">
      <c r="A4977" t="s">
        <v>6569</v>
      </c>
      <c r="B4977" t="s">
        <v>5</v>
      </c>
      <c r="C4977" t="s">
        <v>1741</v>
      </c>
      <c r="D4977" t="s">
        <v>6898</v>
      </c>
      <c r="E4977" t="s">
        <v>1711</v>
      </c>
    </row>
    <row r="4978" spans="1:5">
      <c r="A4978" t="s">
        <v>6570</v>
      </c>
      <c r="B4978" t="s">
        <v>5</v>
      </c>
      <c r="C4978" t="s">
        <v>1741</v>
      </c>
      <c r="D4978" t="s">
        <v>6898</v>
      </c>
      <c r="E4978" t="s">
        <v>1712</v>
      </c>
    </row>
    <row r="4979" spans="1:5">
      <c r="A4979" t="s">
        <v>6571</v>
      </c>
      <c r="B4979" t="s">
        <v>5</v>
      </c>
      <c r="C4979" t="s">
        <v>1741</v>
      </c>
      <c r="D4979" t="s">
        <v>6898</v>
      </c>
      <c r="E4979" t="s">
        <v>1713</v>
      </c>
    </row>
    <row r="4980" spans="1:5">
      <c r="A4980" t="s">
        <v>6572</v>
      </c>
      <c r="B4980" t="s">
        <v>5</v>
      </c>
      <c r="C4980" t="s">
        <v>1741</v>
      </c>
      <c r="D4980" t="s">
        <v>6898</v>
      </c>
      <c r="E4980" t="s">
        <v>1714</v>
      </c>
    </row>
    <row r="4981" spans="1:5">
      <c r="A4981" t="s">
        <v>6573</v>
      </c>
      <c r="B4981" t="s">
        <v>5</v>
      </c>
      <c r="C4981" t="s">
        <v>1741</v>
      </c>
      <c r="D4981" t="s">
        <v>6898</v>
      </c>
      <c r="E4981" t="s">
        <v>1715</v>
      </c>
    </row>
    <row r="4982" spans="1:5">
      <c r="A4982" t="s">
        <v>6574</v>
      </c>
      <c r="B4982" t="s">
        <v>6</v>
      </c>
      <c r="C4982" t="s">
        <v>6874</v>
      </c>
      <c r="D4982" t="s">
        <v>1702</v>
      </c>
    </row>
    <row r="4983" spans="1:5">
      <c r="A4983" t="s">
        <v>6575</v>
      </c>
      <c r="B4983" t="s">
        <v>6</v>
      </c>
      <c r="C4983" t="s">
        <v>6874</v>
      </c>
      <c r="D4983" t="s">
        <v>1705</v>
      </c>
    </row>
    <row r="4984" spans="1:5">
      <c r="A4984" t="s">
        <v>6576</v>
      </c>
      <c r="B4984" t="s">
        <v>6</v>
      </c>
      <c r="C4984" t="s">
        <v>6874</v>
      </c>
      <c r="D4984" t="s">
        <v>1706</v>
      </c>
    </row>
    <row r="4985" spans="1:5">
      <c r="A4985" t="s">
        <v>6577</v>
      </c>
      <c r="B4985" t="s">
        <v>6</v>
      </c>
      <c r="C4985" t="s">
        <v>6874</v>
      </c>
      <c r="D4985" t="s">
        <v>1707</v>
      </c>
    </row>
    <row r="4986" spans="1:5">
      <c r="A4986" t="s">
        <v>6578</v>
      </c>
      <c r="B4986" t="s">
        <v>6</v>
      </c>
      <c r="C4986" t="s">
        <v>6874</v>
      </c>
      <c r="D4986" t="s">
        <v>1708</v>
      </c>
    </row>
    <row r="4987" spans="1:5">
      <c r="A4987" t="s">
        <v>6579</v>
      </c>
      <c r="B4987" t="s">
        <v>6</v>
      </c>
      <c r="C4987" t="s">
        <v>6874</v>
      </c>
      <c r="D4987" t="s">
        <v>1709</v>
      </c>
    </row>
    <row r="4988" spans="1:5">
      <c r="A4988" t="s">
        <v>6580</v>
      </c>
      <c r="B4988" t="s">
        <v>6</v>
      </c>
      <c r="C4988" t="s">
        <v>6874</v>
      </c>
      <c r="D4988" t="s">
        <v>1710</v>
      </c>
    </row>
    <row r="4989" spans="1:5">
      <c r="A4989" t="s">
        <v>6581</v>
      </c>
      <c r="B4989" t="s">
        <v>6</v>
      </c>
      <c r="C4989" t="s">
        <v>6874</v>
      </c>
      <c r="D4989" t="s">
        <v>1711</v>
      </c>
    </row>
    <row r="4990" spans="1:5">
      <c r="A4990" t="s">
        <v>6582</v>
      </c>
      <c r="B4990" t="s">
        <v>6</v>
      </c>
      <c r="C4990" t="s">
        <v>6874</v>
      </c>
      <c r="D4990" t="s">
        <v>1712</v>
      </c>
    </row>
    <row r="4991" spans="1:5">
      <c r="A4991" t="s">
        <v>6583</v>
      </c>
      <c r="B4991" t="s">
        <v>6</v>
      </c>
      <c r="C4991" t="s">
        <v>6874</v>
      </c>
      <c r="D4991" t="s">
        <v>1713</v>
      </c>
    </row>
    <row r="4992" spans="1:5">
      <c r="A4992" t="s">
        <v>6584</v>
      </c>
      <c r="B4992" t="s">
        <v>6</v>
      </c>
      <c r="C4992" t="s">
        <v>6874</v>
      </c>
      <c r="D4992" t="s">
        <v>1714</v>
      </c>
    </row>
    <row r="4993" spans="1:4">
      <c r="A4993" t="s">
        <v>6585</v>
      </c>
      <c r="B4993" t="s">
        <v>6</v>
      </c>
      <c r="C4993" t="s">
        <v>6874</v>
      </c>
      <c r="D4993" t="s">
        <v>1715</v>
      </c>
    </row>
    <row r="4994" spans="1:4">
      <c r="A4994" t="s">
        <v>6586</v>
      </c>
      <c r="B4994" t="s">
        <v>6</v>
      </c>
      <c r="C4994" t="s">
        <v>6875</v>
      </c>
      <c r="D4994" t="s">
        <v>1702</v>
      </c>
    </row>
    <row r="4995" spans="1:4">
      <c r="A4995" t="s">
        <v>6587</v>
      </c>
      <c r="B4995" t="s">
        <v>6</v>
      </c>
      <c r="C4995" t="s">
        <v>6875</v>
      </c>
      <c r="D4995" t="s">
        <v>1705</v>
      </c>
    </row>
    <row r="4996" spans="1:4">
      <c r="A4996" t="s">
        <v>6588</v>
      </c>
      <c r="B4996" t="s">
        <v>6</v>
      </c>
      <c r="C4996" t="s">
        <v>6875</v>
      </c>
      <c r="D4996" t="s">
        <v>1706</v>
      </c>
    </row>
    <row r="4997" spans="1:4">
      <c r="A4997" t="s">
        <v>6589</v>
      </c>
      <c r="B4997" t="s">
        <v>6</v>
      </c>
      <c r="C4997" t="s">
        <v>6875</v>
      </c>
      <c r="D4997" t="s">
        <v>1707</v>
      </c>
    </row>
    <row r="4998" spans="1:4">
      <c r="A4998" t="s">
        <v>6590</v>
      </c>
      <c r="B4998" t="s">
        <v>6</v>
      </c>
      <c r="C4998" t="s">
        <v>6875</v>
      </c>
      <c r="D4998" t="s">
        <v>1708</v>
      </c>
    </row>
    <row r="4999" spans="1:4">
      <c r="A4999" t="s">
        <v>6591</v>
      </c>
      <c r="B4999" t="s">
        <v>6</v>
      </c>
      <c r="C4999" t="s">
        <v>6875</v>
      </c>
      <c r="D4999" t="s">
        <v>1709</v>
      </c>
    </row>
    <row r="5000" spans="1:4">
      <c r="A5000" t="s">
        <v>6592</v>
      </c>
      <c r="B5000" t="s">
        <v>6</v>
      </c>
      <c r="C5000" t="s">
        <v>6875</v>
      </c>
      <c r="D5000" t="s">
        <v>1710</v>
      </c>
    </row>
    <row r="5001" spans="1:4">
      <c r="A5001" t="s">
        <v>6593</v>
      </c>
      <c r="B5001" t="s">
        <v>6</v>
      </c>
      <c r="C5001" t="s">
        <v>6875</v>
      </c>
      <c r="D5001" t="s">
        <v>1711</v>
      </c>
    </row>
    <row r="5002" spans="1:4">
      <c r="A5002" t="s">
        <v>6594</v>
      </c>
      <c r="B5002" t="s">
        <v>6</v>
      </c>
      <c r="C5002" t="s">
        <v>6875</v>
      </c>
      <c r="D5002" t="s">
        <v>1712</v>
      </c>
    </row>
    <row r="5003" spans="1:4">
      <c r="A5003" t="s">
        <v>6595</v>
      </c>
      <c r="B5003" t="s">
        <v>6</v>
      </c>
      <c r="C5003" t="s">
        <v>6875</v>
      </c>
      <c r="D5003" t="s">
        <v>1713</v>
      </c>
    </row>
    <row r="5004" spans="1:4">
      <c r="A5004" t="s">
        <v>6596</v>
      </c>
      <c r="B5004" t="s">
        <v>6</v>
      </c>
      <c r="C5004" t="s">
        <v>6875</v>
      </c>
      <c r="D5004" t="s">
        <v>1714</v>
      </c>
    </row>
    <row r="5005" spans="1:4">
      <c r="A5005" t="s">
        <v>6597</v>
      </c>
      <c r="B5005" t="s">
        <v>6</v>
      </c>
      <c r="C5005" t="s">
        <v>6875</v>
      </c>
      <c r="D5005" t="s">
        <v>1715</v>
      </c>
    </row>
    <row r="5006" spans="1:4">
      <c r="A5006" t="s">
        <v>6598</v>
      </c>
      <c r="B5006" t="s">
        <v>6</v>
      </c>
      <c r="C5006" t="s">
        <v>6876</v>
      </c>
      <c r="D5006" t="s">
        <v>1702</v>
      </c>
    </row>
    <row r="5007" spans="1:4">
      <c r="A5007" t="s">
        <v>6599</v>
      </c>
      <c r="B5007" t="s">
        <v>6</v>
      </c>
      <c r="C5007" t="s">
        <v>6876</v>
      </c>
      <c r="D5007" t="s">
        <v>1705</v>
      </c>
    </row>
    <row r="5008" spans="1:4">
      <c r="A5008" t="s">
        <v>6600</v>
      </c>
      <c r="B5008" t="s">
        <v>6</v>
      </c>
      <c r="C5008" t="s">
        <v>6876</v>
      </c>
      <c r="D5008" t="s">
        <v>1706</v>
      </c>
    </row>
    <row r="5009" spans="1:4">
      <c r="A5009" t="s">
        <v>6601</v>
      </c>
      <c r="B5009" t="s">
        <v>6</v>
      </c>
      <c r="C5009" t="s">
        <v>6876</v>
      </c>
      <c r="D5009" t="s">
        <v>1707</v>
      </c>
    </row>
    <row r="5010" spans="1:4">
      <c r="A5010" t="s">
        <v>6602</v>
      </c>
      <c r="B5010" t="s">
        <v>6</v>
      </c>
      <c r="C5010" t="s">
        <v>6876</v>
      </c>
      <c r="D5010" t="s">
        <v>1708</v>
      </c>
    </row>
    <row r="5011" spans="1:4">
      <c r="A5011" t="s">
        <v>6603</v>
      </c>
      <c r="B5011" t="s">
        <v>6</v>
      </c>
      <c r="C5011" t="s">
        <v>6876</v>
      </c>
      <c r="D5011" t="s">
        <v>1709</v>
      </c>
    </row>
    <row r="5012" spans="1:4">
      <c r="A5012" t="s">
        <v>6604</v>
      </c>
      <c r="B5012" t="s">
        <v>6</v>
      </c>
      <c r="C5012" t="s">
        <v>6876</v>
      </c>
      <c r="D5012" t="s">
        <v>1710</v>
      </c>
    </row>
    <row r="5013" spans="1:4">
      <c r="A5013" t="s">
        <v>6605</v>
      </c>
      <c r="B5013" t="s">
        <v>6</v>
      </c>
      <c r="C5013" t="s">
        <v>6876</v>
      </c>
      <c r="D5013" t="s">
        <v>1711</v>
      </c>
    </row>
    <row r="5014" spans="1:4">
      <c r="A5014" t="s">
        <v>6606</v>
      </c>
      <c r="B5014" t="s">
        <v>6</v>
      </c>
      <c r="C5014" t="s">
        <v>6876</v>
      </c>
      <c r="D5014" t="s">
        <v>1712</v>
      </c>
    </row>
    <row r="5015" spans="1:4">
      <c r="A5015" t="s">
        <v>6607</v>
      </c>
      <c r="B5015" t="s">
        <v>6</v>
      </c>
      <c r="C5015" t="s">
        <v>6876</v>
      </c>
      <c r="D5015" t="s">
        <v>1713</v>
      </c>
    </row>
    <row r="5016" spans="1:4">
      <c r="A5016" t="s">
        <v>6608</v>
      </c>
      <c r="B5016" t="s">
        <v>6</v>
      </c>
      <c r="C5016" t="s">
        <v>6876</v>
      </c>
      <c r="D5016" t="s">
        <v>1714</v>
      </c>
    </row>
    <row r="5017" spans="1:4">
      <c r="A5017" t="s">
        <v>6609</v>
      </c>
      <c r="B5017" t="s">
        <v>6</v>
      </c>
      <c r="C5017" t="s">
        <v>6876</v>
      </c>
      <c r="D5017" t="s">
        <v>1715</v>
      </c>
    </row>
    <row r="5018" spans="1:4">
      <c r="A5018" t="s">
        <v>6610</v>
      </c>
      <c r="B5018" t="s">
        <v>6</v>
      </c>
      <c r="C5018" t="s">
        <v>6877</v>
      </c>
      <c r="D5018" t="s">
        <v>1702</v>
      </c>
    </row>
    <row r="5019" spans="1:4">
      <c r="A5019" t="s">
        <v>6611</v>
      </c>
      <c r="B5019" t="s">
        <v>6</v>
      </c>
      <c r="C5019" t="s">
        <v>6877</v>
      </c>
      <c r="D5019" t="s">
        <v>1705</v>
      </c>
    </row>
    <row r="5020" spans="1:4">
      <c r="A5020" t="s">
        <v>6612</v>
      </c>
      <c r="B5020" t="s">
        <v>6</v>
      </c>
      <c r="C5020" t="s">
        <v>6877</v>
      </c>
      <c r="D5020" t="s">
        <v>1706</v>
      </c>
    </row>
    <row r="5021" spans="1:4">
      <c r="A5021" t="s">
        <v>6613</v>
      </c>
      <c r="B5021" t="s">
        <v>6</v>
      </c>
      <c r="C5021" t="s">
        <v>6877</v>
      </c>
      <c r="D5021" t="s">
        <v>1707</v>
      </c>
    </row>
    <row r="5022" spans="1:4">
      <c r="A5022" t="s">
        <v>6614</v>
      </c>
      <c r="B5022" t="s">
        <v>6</v>
      </c>
      <c r="C5022" t="s">
        <v>6877</v>
      </c>
      <c r="D5022" t="s">
        <v>1708</v>
      </c>
    </row>
    <row r="5023" spans="1:4">
      <c r="A5023" t="s">
        <v>6615</v>
      </c>
      <c r="B5023" t="s">
        <v>6</v>
      </c>
      <c r="C5023" t="s">
        <v>6877</v>
      </c>
      <c r="D5023" t="s">
        <v>1709</v>
      </c>
    </row>
    <row r="5024" spans="1:4">
      <c r="A5024" t="s">
        <v>6616</v>
      </c>
      <c r="B5024" t="s">
        <v>6</v>
      </c>
      <c r="C5024" t="s">
        <v>6877</v>
      </c>
      <c r="D5024" t="s">
        <v>1710</v>
      </c>
    </row>
    <row r="5025" spans="1:4">
      <c r="A5025" t="s">
        <v>6617</v>
      </c>
      <c r="B5025" t="s">
        <v>6</v>
      </c>
      <c r="C5025" t="s">
        <v>6877</v>
      </c>
      <c r="D5025" t="s">
        <v>1711</v>
      </c>
    </row>
    <row r="5026" spans="1:4">
      <c r="A5026" t="s">
        <v>6618</v>
      </c>
      <c r="B5026" t="s">
        <v>6</v>
      </c>
      <c r="C5026" t="s">
        <v>6877</v>
      </c>
      <c r="D5026" t="s">
        <v>1712</v>
      </c>
    </row>
    <row r="5027" spans="1:4">
      <c r="A5027" t="s">
        <v>6619</v>
      </c>
      <c r="B5027" t="s">
        <v>6</v>
      </c>
      <c r="C5027" t="s">
        <v>6877</v>
      </c>
      <c r="D5027" t="s">
        <v>1713</v>
      </c>
    </row>
    <row r="5028" spans="1:4">
      <c r="A5028" t="s">
        <v>6620</v>
      </c>
      <c r="B5028" t="s">
        <v>6</v>
      </c>
      <c r="C5028" t="s">
        <v>6877</v>
      </c>
      <c r="D5028" t="s">
        <v>1714</v>
      </c>
    </row>
    <row r="5029" spans="1:4">
      <c r="A5029" t="s">
        <v>6621</v>
      </c>
      <c r="B5029" t="s">
        <v>6</v>
      </c>
      <c r="C5029" t="s">
        <v>6877</v>
      </c>
      <c r="D5029" t="s">
        <v>1715</v>
      </c>
    </row>
    <row r="5030" spans="1:4">
      <c r="A5030" t="s">
        <v>6622</v>
      </c>
      <c r="B5030" t="s">
        <v>6</v>
      </c>
      <c r="C5030" t="s">
        <v>6878</v>
      </c>
      <c r="D5030" t="s">
        <v>1702</v>
      </c>
    </row>
    <row r="5031" spans="1:4">
      <c r="A5031" t="s">
        <v>6623</v>
      </c>
      <c r="B5031" t="s">
        <v>6</v>
      </c>
      <c r="C5031" t="s">
        <v>6878</v>
      </c>
      <c r="D5031" t="s">
        <v>1705</v>
      </c>
    </row>
    <row r="5032" spans="1:4">
      <c r="A5032" t="s">
        <v>6624</v>
      </c>
      <c r="B5032" t="s">
        <v>6</v>
      </c>
      <c r="C5032" t="s">
        <v>6878</v>
      </c>
      <c r="D5032" t="s">
        <v>1706</v>
      </c>
    </row>
    <row r="5033" spans="1:4">
      <c r="A5033" t="s">
        <v>6625</v>
      </c>
      <c r="B5033" t="s">
        <v>6</v>
      </c>
      <c r="C5033" t="s">
        <v>6878</v>
      </c>
      <c r="D5033" t="s">
        <v>1707</v>
      </c>
    </row>
    <row r="5034" spans="1:4">
      <c r="A5034" t="s">
        <v>6626</v>
      </c>
      <c r="B5034" t="s">
        <v>6</v>
      </c>
      <c r="C5034" t="s">
        <v>6878</v>
      </c>
      <c r="D5034" t="s">
        <v>1708</v>
      </c>
    </row>
    <row r="5035" spans="1:4">
      <c r="A5035" t="s">
        <v>6627</v>
      </c>
      <c r="B5035" t="s">
        <v>6</v>
      </c>
      <c r="C5035" t="s">
        <v>6878</v>
      </c>
      <c r="D5035" t="s">
        <v>1709</v>
      </c>
    </row>
    <row r="5036" spans="1:4">
      <c r="A5036" t="s">
        <v>6628</v>
      </c>
      <c r="B5036" t="s">
        <v>6</v>
      </c>
      <c r="C5036" t="s">
        <v>6878</v>
      </c>
      <c r="D5036" t="s">
        <v>1710</v>
      </c>
    </row>
    <row r="5037" spans="1:4">
      <c r="A5037" t="s">
        <v>6629</v>
      </c>
      <c r="B5037" t="s">
        <v>6</v>
      </c>
      <c r="C5037" t="s">
        <v>6878</v>
      </c>
      <c r="D5037" t="s">
        <v>1711</v>
      </c>
    </row>
    <row r="5038" spans="1:4">
      <c r="A5038" t="s">
        <v>6630</v>
      </c>
      <c r="B5038" t="s">
        <v>6</v>
      </c>
      <c r="C5038" t="s">
        <v>6878</v>
      </c>
      <c r="D5038" t="s">
        <v>1712</v>
      </c>
    </row>
    <row r="5039" spans="1:4">
      <c r="A5039" t="s">
        <v>6631</v>
      </c>
      <c r="B5039" t="s">
        <v>6</v>
      </c>
      <c r="C5039" t="s">
        <v>6878</v>
      </c>
      <c r="D5039" t="s">
        <v>1713</v>
      </c>
    </row>
    <row r="5040" spans="1:4">
      <c r="A5040" t="s">
        <v>6632</v>
      </c>
      <c r="B5040" t="s">
        <v>6</v>
      </c>
      <c r="C5040" t="s">
        <v>6878</v>
      </c>
      <c r="D5040" t="s">
        <v>1714</v>
      </c>
    </row>
    <row r="5041" spans="1:4">
      <c r="A5041" t="s">
        <v>6633</v>
      </c>
      <c r="B5041" t="s">
        <v>6</v>
      </c>
      <c r="C5041" t="s">
        <v>6878</v>
      </c>
      <c r="D5041" t="s">
        <v>1715</v>
      </c>
    </row>
    <row r="5042" spans="1:4">
      <c r="A5042" t="s">
        <v>6634</v>
      </c>
      <c r="B5042" t="s">
        <v>6</v>
      </c>
      <c r="C5042" t="s">
        <v>6879</v>
      </c>
      <c r="D5042" t="s">
        <v>1702</v>
      </c>
    </row>
    <row r="5043" spans="1:4">
      <c r="A5043" t="s">
        <v>6635</v>
      </c>
      <c r="B5043" t="s">
        <v>6</v>
      </c>
      <c r="C5043" t="s">
        <v>6879</v>
      </c>
      <c r="D5043" t="s">
        <v>1705</v>
      </c>
    </row>
    <row r="5044" spans="1:4">
      <c r="A5044" t="s">
        <v>6636</v>
      </c>
      <c r="B5044" t="s">
        <v>6</v>
      </c>
      <c r="C5044" t="s">
        <v>6879</v>
      </c>
      <c r="D5044" t="s">
        <v>1706</v>
      </c>
    </row>
    <row r="5045" spans="1:4">
      <c r="A5045" t="s">
        <v>6637</v>
      </c>
      <c r="B5045" t="s">
        <v>6</v>
      </c>
      <c r="C5045" t="s">
        <v>6879</v>
      </c>
      <c r="D5045" t="s">
        <v>1707</v>
      </c>
    </row>
    <row r="5046" spans="1:4">
      <c r="A5046" t="s">
        <v>6638</v>
      </c>
      <c r="B5046" t="s">
        <v>6</v>
      </c>
      <c r="C5046" t="s">
        <v>6879</v>
      </c>
      <c r="D5046" t="s">
        <v>1708</v>
      </c>
    </row>
    <row r="5047" spans="1:4">
      <c r="A5047" t="s">
        <v>6639</v>
      </c>
      <c r="B5047" t="s">
        <v>6</v>
      </c>
      <c r="C5047" t="s">
        <v>6879</v>
      </c>
      <c r="D5047" t="s">
        <v>1709</v>
      </c>
    </row>
    <row r="5048" spans="1:4">
      <c r="A5048" t="s">
        <v>6640</v>
      </c>
      <c r="B5048" t="s">
        <v>6</v>
      </c>
      <c r="C5048" t="s">
        <v>6879</v>
      </c>
      <c r="D5048" t="s">
        <v>1710</v>
      </c>
    </row>
    <row r="5049" spans="1:4">
      <c r="A5049" t="s">
        <v>6641</v>
      </c>
      <c r="B5049" t="s">
        <v>6</v>
      </c>
      <c r="C5049" t="s">
        <v>6879</v>
      </c>
      <c r="D5049" t="s">
        <v>1711</v>
      </c>
    </row>
    <row r="5050" spans="1:4">
      <c r="A5050" t="s">
        <v>6642</v>
      </c>
      <c r="B5050" t="s">
        <v>6</v>
      </c>
      <c r="C5050" t="s">
        <v>6879</v>
      </c>
      <c r="D5050" t="s">
        <v>1712</v>
      </c>
    </row>
    <row r="5051" spans="1:4">
      <c r="A5051" t="s">
        <v>6643</v>
      </c>
      <c r="B5051" t="s">
        <v>6</v>
      </c>
      <c r="C5051" t="s">
        <v>6879</v>
      </c>
      <c r="D5051" t="s">
        <v>1713</v>
      </c>
    </row>
    <row r="5052" spans="1:4">
      <c r="A5052" t="s">
        <v>6644</v>
      </c>
      <c r="B5052" t="s">
        <v>6</v>
      </c>
      <c r="C5052" t="s">
        <v>6879</v>
      </c>
      <c r="D5052" t="s">
        <v>1714</v>
      </c>
    </row>
    <row r="5053" spans="1:4">
      <c r="A5053" t="s">
        <v>6645</v>
      </c>
      <c r="B5053" t="s">
        <v>6</v>
      </c>
      <c r="C5053" t="s">
        <v>6879</v>
      </c>
      <c r="D5053" t="s">
        <v>1715</v>
      </c>
    </row>
    <row r="5054" spans="1:4">
      <c r="A5054" t="s">
        <v>6646</v>
      </c>
      <c r="B5054" t="s">
        <v>6</v>
      </c>
      <c r="C5054" t="s">
        <v>6880</v>
      </c>
      <c r="D5054" t="s">
        <v>1702</v>
      </c>
    </row>
    <row r="5055" spans="1:4">
      <c r="A5055" t="s">
        <v>6647</v>
      </c>
      <c r="B5055" t="s">
        <v>6</v>
      </c>
      <c r="C5055" t="s">
        <v>6880</v>
      </c>
      <c r="D5055" t="s">
        <v>1705</v>
      </c>
    </row>
    <row r="5056" spans="1:4">
      <c r="A5056" t="s">
        <v>6648</v>
      </c>
      <c r="B5056" t="s">
        <v>6</v>
      </c>
      <c r="C5056" t="s">
        <v>6880</v>
      </c>
      <c r="D5056" t="s">
        <v>1706</v>
      </c>
    </row>
    <row r="5057" spans="1:4">
      <c r="A5057" t="s">
        <v>6649</v>
      </c>
      <c r="B5057" t="s">
        <v>6</v>
      </c>
      <c r="C5057" t="s">
        <v>6880</v>
      </c>
      <c r="D5057" t="s">
        <v>1707</v>
      </c>
    </row>
    <row r="5058" spans="1:4">
      <c r="A5058" t="s">
        <v>6650</v>
      </c>
      <c r="B5058" t="s">
        <v>6</v>
      </c>
      <c r="C5058" t="s">
        <v>6880</v>
      </c>
      <c r="D5058" t="s">
        <v>1708</v>
      </c>
    </row>
    <row r="5059" spans="1:4">
      <c r="A5059" t="s">
        <v>6651</v>
      </c>
      <c r="B5059" t="s">
        <v>6</v>
      </c>
      <c r="C5059" t="s">
        <v>6880</v>
      </c>
      <c r="D5059" t="s">
        <v>1709</v>
      </c>
    </row>
    <row r="5060" spans="1:4">
      <c r="A5060" t="s">
        <v>6652</v>
      </c>
      <c r="B5060" t="s">
        <v>6</v>
      </c>
      <c r="C5060" t="s">
        <v>6880</v>
      </c>
      <c r="D5060" t="s">
        <v>1710</v>
      </c>
    </row>
    <row r="5061" spans="1:4">
      <c r="A5061" t="s">
        <v>6653</v>
      </c>
      <c r="B5061" t="s">
        <v>6</v>
      </c>
      <c r="C5061" t="s">
        <v>6880</v>
      </c>
      <c r="D5061" t="s">
        <v>1711</v>
      </c>
    </row>
    <row r="5062" spans="1:4">
      <c r="A5062" t="s">
        <v>6654</v>
      </c>
      <c r="B5062" t="s">
        <v>6</v>
      </c>
      <c r="C5062" t="s">
        <v>6880</v>
      </c>
      <c r="D5062" t="s">
        <v>1712</v>
      </c>
    </row>
    <row r="5063" spans="1:4">
      <c r="A5063" t="s">
        <v>6655</v>
      </c>
      <c r="B5063" t="s">
        <v>6</v>
      </c>
      <c r="C5063" t="s">
        <v>6880</v>
      </c>
      <c r="D5063" t="s">
        <v>1713</v>
      </c>
    </row>
    <row r="5064" spans="1:4">
      <c r="A5064" t="s">
        <v>6656</v>
      </c>
      <c r="B5064" t="s">
        <v>6</v>
      </c>
      <c r="C5064" t="s">
        <v>6880</v>
      </c>
      <c r="D5064" t="s">
        <v>1714</v>
      </c>
    </row>
    <row r="5065" spans="1:4">
      <c r="A5065" t="s">
        <v>6657</v>
      </c>
      <c r="B5065" t="s">
        <v>6</v>
      </c>
      <c r="C5065" t="s">
        <v>6880</v>
      </c>
      <c r="D5065" t="s">
        <v>1715</v>
      </c>
    </row>
    <row r="5066" spans="1:4">
      <c r="A5066" t="s">
        <v>6658</v>
      </c>
      <c r="B5066" t="s">
        <v>6</v>
      </c>
      <c r="C5066" t="s">
        <v>6881</v>
      </c>
      <c r="D5066" t="s">
        <v>1702</v>
      </c>
    </row>
    <row r="5067" spans="1:4">
      <c r="A5067" t="s">
        <v>6659</v>
      </c>
      <c r="B5067" t="s">
        <v>6</v>
      </c>
      <c r="C5067" t="s">
        <v>6881</v>
      </c>
      <c r="D5067" t="s">
        <v>1705</v>
      </c>
    </row>
    <row r="5068" spans="1:4">
      <c r="A5068" t="s">
        <v>6660</v>
      </c>
      <c r="B5068" t="s">
        <v>6</v>
      </c>
      <c r="C5068" t="s">
        <v>6881</v>
      </c>
      <c r="D5068" t="s">
        <v>1706</v>
      </c>
    </row>
    <row r="5069" spans="1:4">
      <c r="A5069" t="s">
        <v>6661</v>
      </c>
      <c r="B5069" t="s">
        <v>6</v>
      </c>
      <c r="C5069" t="s">
        <v>6881</v>
      </c>
      <c r="D5069" t="s">
        <v>1707</v>
      </c>
    </row>
    <row r="5070" spans="1:4">
      <c r="A5070" t="s">
        <v>6662</v>
      </c>
      <c r="B5070" t="s">
        <v>6</v>
      </c>
      <c r="C5070" t="s">
        <v>6881</v>
      </c>
      <c r="D5070" t="s">
        <v>1708</v>
      </c>
    </row>
    <row r="5071" spans="1:4">
      <c r="A5071" t="s">
        <v>6663</v>
      </c>
      <c r="B5071" t="s">
        <v>6</v>
      </c>
      <c r="C5071" t="s">
        <v>6881</v>
      </c>
      <c r="D5071" t="s">
        <v>1709</v>
      </c>
    </row>
    <row r="5072" spans="1:4">
      <c r="A5072" t="s">
        <v>6664</v>
      </c>
      <c r="B5072" t="s">
        <v>6</v>
      </c>
      <c r="C5072" t="s">
        <v>6881</v>
      </c>
      <c r="D5072" t="s">
        <v>1710</v>
      </c>
    </row>
    <row r="5073" spans="1:4">
      <c r="A5073" t="s">
        <v>6665</v>
      </c>
      <c r="B5073" t="s">
        <v>6</v>
      </c>
      <c r="C5073" t="s">
        <v>6881</v>
      </c>
      <c r="D5073" t="s">
        <v>1711</v>
      </c>
    </row>
    <row r="5074" spans="1:4">
      <c r="A5074" t="s">
        <v>6666</v>
      </c>
      <c r="B5074" t="s">
        <v>6</v>
      </c>
      <c r="C5074" t="s">
        <v>6881</v>
      </c>
      <c r="D5074" t="s">
        <v>1712</v>
      </c>
    </row>
    <row r="5075" spans="1:4">
      <c r="A5075" t="s">
        <v>6667</v>
      </c>
      <c r="B5075" t="s">
        <v>6</v>
      </c>
      <c r="C5075" t="s">
        <v>6881</v>
      </c>
      <c r="D5075" t="s">
        <v>1713</v>
      </c>
    </row>
    <row r="5076" spans="1:4">
      <c r="A5076" t="s">
        <v>6668</v>
      </c>
      <c r="B5076" t="s">
        <v>6</v>
      </c>
      <c r="C5076" t="s">
        <v>6881</v>
      </c>
      <c r="D5076" t="s">
        <v>1714</v>
      </c>
    </row>
    <row r="5077" spans="1:4">
      <c r="A5077" t="s">
        <v>6669</v>
      </c>
      <c r="B5077" t="s">
        <v>6</v>
      </c>
      <c r="C5077" t="s">
        <v>6881</v>
      </c>
      <c r="D5077" t="s">
        <v>1715</v>
      </c>
    </row>
    <row r="5078" spans="1:4">
      <c r="A5078" t="s">
        <v>6670</v>
      </c>
      <c r="B5078" t="s">
        <v>6</v>
      </c>
      <c r="C5078" t="s">
        <v>6882</v>
      </c>
      <c r="D5078" t="s">
        <v>1702</v>
      </c>
    </row>
    <row r="5079" spans="1:4">
      <c r="A5079" t="s">
        <v>6671</v>
      </c>
      <c r="B5079" t="s">
        <v>6</v>
      </c>
      <c r="C5079" t="s">
        <v>6882</v>
      </c>
      <c r="D5079" t="s">
        <v>1705</v>
      </c>
    </row>
    <row r="5080" spans="1:4">
      <c r="A5080" t="s">
        <v>6672</v>
      </c>
      <c r="B5080" t="s">
        <v>6</v>
      </c>
      <c r="C5080" t="s">
        <v>6882</v>
      </c>
      <c r="D5080" t="s">
        <v>1706</v>
      </c>
    </row>
    <row r="5081" spans="1:4">
      <c r="A5081" t="s">
        <v>6673</v>
      </c>
      <c r="B5081" t="s">
        <v>6</v>
      </c>
      <c r="C5081" t="s">
        <v>6882</v>
      </c>
      <c r="D5081" t="s">
        <v>1707</v>
      </c>
    </row>
    <row r="5082" spans="1:4">
      <c r="A5082" t="s">
        <v>6674</v>
      </c>
      <c r="B5082" t="s">
        <v>6</v>
      </c>
      <c r="C5082" t="s">
        <v>6882</v>
      </c>
      <c r="D5082" t="s">
        <v>1708</v>
      </c>
    </row>
    <row r="5083" spans="1:4">
      <c r="A5083" t="s">
        <v>6675</v>
      </c>
      <c r="B5083" t="s">
        <v>6</v>
      </c>
      <c r="C5083" t="s">
        <v>6882</v>
      </c>
      <c r="D5083" t="s">
        <v>1709</v>
      </c>
    </row>
    <row r="5084" spans="1:4">
      <c r="A5084" t="s">
        <v>6676</v>
      </c>
      <c r="B5084" t="s">
        <v>6</v>
      </c>
      <c r="C5084" t="s">
        <v>6882</v>
      </c>
      <c r="D5084" t="s">
        <v>1710</v>
      </c>
    </row>
    <row r="5085" spans="1:4">
      <c r="A5085" t="s">
        <v>6677</v>
      </c>
      <c r="B5085" t="s">
        <v>6</v>
      </c>
      <c r="C5085" t="s">
        <v>6882</v>
      </c>
      <c r="D5085" t="s">
        <v>1711</v>
      </c>
    </row>
    <row r="5086" spans="1:4">
      <c r="A5086" t="s">
        <v>6678</v>
      </c>
      <c r="B5086" t="s">
        <v>6</v>
      </c>
      <c r="C5086" t="s">
        <v>6882</v>
      </c>
      <c r="D5086" t="s">
        <v>1712</v>
      </c>
    </row>
    <row r="5087" spans="1:4">
      <c r="A5087" t="s">
        <v>6679</v>
      </c>
      <c r="B5087" t="s">
        <v>6</v>
      </c>
      <c r="C5087" t="s">
        <v>6882</v>
      </c>
      <c r="D5087" t="s">
        <v>1713</v>
      </c>
    </row>
    <row r="5088" spans="1:4">
      <c r="A5088" t="s">
        <v>6680</v>
      </c>
      <c r="B5088" t="s">
        <v>6</v>
      </c>
      <c r="C5088" t="s">
        <v>6882</v>
      </c>
      <c r="D5088" t="s">
        <v>1714</v>
      </c>
    </row>
    <row r="5089" spans="1:4">
      <c r="A5089" t="s">
        <v>6681</v>
      </c>
      <c r="B5089" t="s">
        <v>6</v>
      </c>
      <c r="C5089" t="s">
        <v>6882</v>
      </c>
      <c r="D5089" t="s">
        <v>1715</v>
      </c>
    </row>
    <row r="5090" spans="1:4">
      <c r="A5090" t="s">
        <v>6682</v>
      </c>
      <c r="B5090" t="s">
        <v>6</v>
      </c>
      <c r="C5090" t="s">
        <v>6883</v>
      </c>
      <c r="D5090" t="s">
        <v>1702</v>
      </c>
    </row>
    <row r="5091" spans="1:4">
      <c r="A5091" t="s">
        <v>6683</v>
      </c>
      <c r="B5091" t="s">
        <v>6</v>
      </c>
      <c r="C5091" t="s">
        <v>6883</v>
      </c>
      <c r="D5091" t="s">
        <v>1705</v>
      </c>
    </row>
    <row r="5092" spans="1:4">
      <c r="A5092" t="s">
        <v>6684</v>
      </c>
      <c r="B5092" t="s">
        <v>6</v>
      </c>
      <c r="C5092" t="s">
        <v>6883</v>
      </c>
      <c r="D5092" t="s">
        <v>1706</v>
      </c>
    </row>
    <row r="5093" spans="1:4">
      <c r="A5093" t="s">
        <v>6685</v>
      </c>
      <c r="B5093" t="s">
        <v>6</v>
      </c>
      <c r="C5093" t="s">
        <v>6883</v>
      </c>
      <c r="D5093" t="s">
        <v>1707</v>
      </c>
    </row>
    <row r="5094" spans="1:4">
      <c r="A5094" t="s">
        <v>6686</v>
      </c>
      <c r="B5094" t="s">
        <v>6</v>
      </c>
      <c r="C5094" t="s">
        <v>6883</v>
      </c>
      <c r="D5094" t="s">
        <v>1708</v>
      </c>
    </row>
    <row r="5095" spans="1:4">
      <c r="A5095" t="s">
        <v>6687</v>
      </c>
      <c r="B5095" t="s">
        <v>6</v>
      </c>
      <c r="C5095" t="s">
        <v>6883</v>
      </c>
      <c r="D5095" t="s">
        <v>1709</v>
      </c>
    </row>
    <row r="5096" spans="1:4">
      <c r="A5096" t="s">
        <v>6688</v>
      </c>
      <c r="B5096" t="s">
        <v>6</v>
      </c>
      <c r="C5096" t="s">
        <v>6883</v>
      </c>
      <c r="D5096" t="s">
        <v>1710</v>
      </c>
    </row>
    <row r="5097" spans="1:4">
      <c r="A5097" t="s">
        <v>6689</v>
      </c>
      <c r="B5097" t="s">
        <v>6</v>
      </c>
      <c r="C5097" t="s">
        <v>6883</v>
      </c>
      <c r="D5097" t="s">
        <v>1711</v>
      </c>
    </row>
    <row r="5098" spans="1:4">
      <c r="A5098" t="s">
        <v>6690</v>
      </c>
      <c r="B5098" t="s">
        <v>6</v>
      </c>
      <c r="C5098" t="s">
        <v>6883</v>
      </c>
      <c r="D5098" t="s">
        <v>1712</v>
      </c>
    </row>
    <row r="5099" spans="1:4">
      <c r="A5099" t="s">
        <v>6691</v>
      </c>
      <c r="B5099" t="s">
        <v>6</v>
      </c>
      <c r="C5099" t="s">
        <v>6883</v>
      </c>
      <c r="D5099" t="s">
        <v>1713</v>
      </c>
    </row>
    <row r="5100" spans="1:4">
      <c r="A5100" t="s">
        <v>6692</v>
      </c>
      <c r="B5100" t="s">
        <v>6</v>
      </c>
      <c r="C5100" t="s">
        <v>6883</v>
      </c>
      <c r="D5100" t="s">
        <v>1714</v>
      </c>
    </row>
    <row r="5101" spans="1:4">
      <c r="A5101" t="s">
        <v>6693</v>
      </c>
      <c r="B5101" t="s">
        <v>6</v>
      </c>
      <c r="C5101" t="s">
        <v>6883</v>
      </c>
      <c r="D5101" t="s">
        <v>1715</v>
      </c>
    </row>
    <row r="5102" spans="1:4">
      <c r="A5102" t="s">
        <v>6694</v>
      </c>
      <c r="B5102" t="s">
        <v>6</v>
      </c>
      <c r="C5102" t="s">
        <v>6884</v>
      </c>
      <c r="D5102" t="s">
        <v>1702</v>
      </c>
    </row>
    <row r="5103" spans="1:4">
      <c r="A5103" t="s">
        <v>6695</v>
      </c>
      <c r="B5103" t="s">
        <v>6</v>
      </c>
      <c r="C5103" t="s">
        <v>6884</v>
      </c>
      <c r="D5103" t="s">
        <v>1705</v>
      </c>
    </row>
    <row r="5104" spans="1:4">
      <c r="A5104" t="s">
        <v>6696</v>
      </c>
      <c r="B5104" t="s">
        <v>6</v>
      </c>
      <c r="C5104" t="s">
        <v>6884</v>
      </c>
      <c r="D5104" t="s">
        <v>1706</v>
      </c>
    </row>
    <row r="5105" spans="1:4">
      <c r="A5105" t="s">
        <v>6697</v>
      </c>
      <c r="B5105" t="s">
        <v>6</v>
      </c>
      <c r="C5105" t="s">
        <v>6884</v>
      </c>
      <c r="D5105" t="s">
        <v>1707</v>
      </c>
    </row>
    <row r="5106" spans="1:4">
      <c r="A5106" t="s">
        <v>6698</v>
      </c>
      <c r="B5106" t="s">
        <v>6</v>
      </c>
      <c r="C5106" t="s">
        <v>6884</v>
      </c>
      <c r="D5106" t="s">
        <v>1708</v>
      </c>
    </row>
    <row r="5107" spans="1:4">
      <c r="A5107" t="s">
        <v>6699</v>
      </c>
      <c r="B5107" t="s">
        <v>6</v>
      </c>
      <c r="C5107" t="s">
        <v>6884</v>
      </c>
      <c r="D5107" t="s">
        <v>1709</v>
      </c>
    </row>
    <row r="5108" spans="1:4">
      <c r="A5108" t="s">
        <v>6700</v>
      </c>
      <c r="B5108" t="s">
        <v>6</v>
      </c>
      <c r="C5108" t="s">
        <v>6884</v>
      </c>
      <c r="D5108" t="s">
        <v>1710</v>
      </c>
    </row>
    <row r="5109" spans="1:4">
      <c r="A5109" t="s">
        <v>6701</v>
      </c>
      <c r="B5109" t="s">
        <v>6</v>
      </c>
      <c r="C5109" t="s">
        <v>6884</v>
      </c>
      <c r="D5109" t="s">
        <v>1711</v>
      </c>
    </row>
    <row r="5110" spans="1:4">
      <c r="A5110" t="s">
        <v>6702</v>
      </c>
      <c r="B5110" t="s">
        <v>6</v>
      </c>
      <c r="C5110" t="s">
        <v>6884</v>
      </c>
      <c r="D5110" t="s">
        <v>1712</v>
      </c>
    </row>
    <row r="5111" spans="1:4">
      <c r="A5111" t="s">
        <v>6703</v>
      </c>
      <c r="B5111" t="s">
        <v>6</v>
      </c>
      <c r="C5111" t="s">
        <v>6884</v>
      </c>
      <c r="D5111" t="s">
        <v>1713</v>
      </c>
    </row>
    <row r="5112" spans="1:4">
      <c r="A5112" t="s">
        <v>6704</v>
      </c>
      <c r="B5112" t="s">
        <v>6</v>
      </c>
      <c r="C5112" t="s">
        <v>6884</v>
      </c>
      <c r="D5112" t="s">
        <v>1714</v>
      </c>
    </row>
    <row r="5113" spans="1:4">
      <c r="A5113" t="s">
        <v>6705</v>
      </c>
      <c r="B5113" t="s">
        <v>6</v>
      </c>
      <c r="C5113" t="s">
        <v>6884</v>
      </c>
      <c r="D5113" t="s">
        <v>1715</v>
      </c>
    </row>
    <row r="5114" spans="1:4">
      <c r="A5114" t="s">
        <v>6706</v>
      </c>
      <c r="B5114" t="s">
        <v>6</v>
      </c>
      <c r="C5114" t="s">
        <v>6885</v>
      </c>
      <c r="D5114" t="s">
        <v>1702</v>
      </c>
    </row>
    <row r="5115" spans="1:4">
      <c r="A5115" t="s">
        <v>6707</v>
      </c>
      <c r="B5115" t="s">
        <v>6</v>
      </c>
      <c r="C5115" t="s">
        <v>6885</v>
      </c>
      <c r="D5115" t="s">
        <v>1705</v>
      </c>
    </row>
    <row r="5116" spans="1:4">
      <c r="A5116" t="s">
        <v>6708</v>
      </c>
      <c r="B5116" t="s">
        <v>6</v>
      </c>
      <c r="C5116" t="s">
        <v>6885</v>
      </c>
      <c r="D5116" t="s">
        <v>1706</v>
      </c>
    </row>
    <row r="5117" spans="1:4">
      <c r="A5117" t="s">
        <v>6709</v>
      </c>
      <c r="B5117" t="s">
        <v>6</v>
      </c>
      <c r="C5117" t="s">
        <v>6885</v>
      </c>
      <c r="D5117" t="s">
        <v>1707</v>
      </c>
    </row>
    <row r="5118" spans="1:4">
      <c r="A5118" t="s">
        <v>6710</v>
      </c>
      <c r="B5118" t="s">
        <v>6</v>
      </c>
      <c r="C5118" t="s">
        <v>6885</v>
      </c>
      <c r="D5118" t="s">
        <v>1708</v>
      </c>
    </row>
    <row r="5119" spans="1:4">
      <c r="A5119" t="s">
        <v>6711</v>
      </c>
      <c r="B5119" t="s">
        <v>6</v>
      </c>
      <c r="C5119" t="s">
        <v>6885</v>
      </c>
      <c r="D5119" t="s">
        <v>1709</v>
      </c>
    </row>
    <row r="5120" spans="1:4">
      <c r="A5120" t="s">
        <v>6712</v>
      </c>
      <c r="B5120" t="s">
        <v>6</v>
      </c>
      <c r="C5120" t="s">
        <v>6885</v>
      </c>
      <c r="D5120" t="s">
        <v>1710</v>
      </c>
    </row>
    <row r="5121" spans="1:4">
      <c r="A5121" t="s">
        <v>6713</v>
      </c>
      <c r="B5121" t="s">
        <v>6</v>
      </c>
      <c r="C5121" t="s">
        <v>6885</v>
      </c>
      <c r="D5121" t="s">
        <v>1711</v>
      </c>
    </row>
    <row r="5122" spans="1:4">
      <c r="A5122" t="s">
        <v>6714</v>
      </c>
      <c r="B5122" t="s">
        <v>6</v>
      </c>
      <c r="C5122" t="s">
        <v>6885</v>
      </c>
      <c r="D5122" t="s">
        <v>1712</v>
      </c>
    </row>
    <row r="5123" spans="1:4">
      <c r="A5123" t="s">
        <v>6715</v>
      </c>
      <c r="B5123" t="s">
        <v>6</v>
      </c>
      <c r="C5123" t="s">
        <v>6885</v>
      </c>
      <c r="D5123" t="s">
        <v>1713</v>
      </c>
    </row>
    <row r="5124" spans="1:4">
      <c r="A5124" t="s">
        <v>6716</v>
      </c>
      <c r="B5124" t="s">
        <v>6</v>
      </c>
      <c r="C5124" t="s">
        <v>6885</v>
      </c>
      <c r="D5124" t="s">
        <v>1714</v>
      </c>
    </row>
    <row r="5125" spans="1:4">
      <c r="A5125" t="s">
        <v>6717</v>
      </c>
      <c r="B5125" t="s">
        <v>6</v>
      </c>
      <c r="C5125" t="s">
        <v>6885</v>
      </c>
      <c r="D5125" t="s">
        <v>1715</v>
      </c>
    </row>
    <row r="5126" spans="1:4">
      <c r="A5126" t="s">
        <v>6718</v>
      </c>
      <c r="B5126" t="s">
        <v>6</v>
      </c>
      <c r="C5126" t="s">
        <v>6886</v>
      </c>
      <c r="D5126" t="s">
        <v>1702</v>
      </c>
    </row>
    <row r="5127" spans="1:4">
      <c r="A5127" t="s">
        <v>6719</v>
      </c>
      <c r="B5127" t="s">
        <v>6</v>
      </c>
      <c r="C5127" t="s">
        <v>6886</v>
      </c>
      <c r="D5127" t="s">
        <v>1705</v>
      </c>
    </row>
    <row r="5128" spans="1:4">
      <c r="A5128" t="s">
        <v>6720</v>
      </c>
      <c r="B5128" t="s">
        <v>6</v>
      </c>
      <c r="C5128" t="s">
        <v>6886</v>
      </c>
      <c r="D5128" t="s">
        <v>1706</v>
      </c>
    </row>
    <row r="5129" spans="1:4">
      <c r="A5129" t="s">
        <v>6721</v>
      </c>
      <c r="B5129" t="s">
        <v>6</v>
      </c>
      <c r="C5129" t="s">
        <v>6886</v>
      </c>
      <c r="D5129" t="s">
        <v>1707</v>
      </c>
    </row>
    <row r="5130" spans="1:4">
      <c r="A5130" t="s">
        <v>6722</v>
      </c>
      <c r="B5130" t="s">
        <v>6</v>
      </c>
      <c r="C5130" t="s">
        <v>6886</v>
      </c>
      <c r="D5130" t="s">
        <v>1708</v>
      </c>
    </row>
    <row r="5131" spans="1:4">
      <c r="A5131" t="s">
        <v>6723</v>
      </c>
      <c r="B5131" t="s">
        <v>6</v>
      </c>
      <c r="C5131" t="s">
        <v>6886</v>
      </c>
      <c r="D5131" t="s">
        <v>1709</v>
      </c>
    </row>
    <row r="5132" spans="1:4">
      <c r="A5132" t="s">
        <v>6724</v>
      </c>
      <c r="B5132" t="s">
        <v>6</v>
      </c>
      <c r="C5132" t="s">
        <v>6886</v>
      </c>
      <c r="D5132" t="s">
        <v>1710</v>
      </c>
    </row>
    <row r="5133" spans="1:4">
      <c r="A5133" t="s">
        <v>6725</v>
      </c>
      <c r="B5133" t="s">
        <v>6</v>
      </c>
      <c r="C5133" t="s">
        <v>6886</v>
      </c>
      <c r="D5133" t="s">
        <v>1711</v>
      </c>
    </row>
    <row r="5134" spans="1:4">
      <c r="A5134" t="s">
        <v>6726</v>
      </c>
      <c r="B5134" t="s">
        <v>6</v>
      </c>
      <c r="C5134" t="s">
        <v>6886</v>
      </c>
      <c r="D5134" t="s">
        <v>1712</v>
      </c>
    </row>
    <row r="5135" spans="1:4">
      <c r="A5135" t="s">
        <v>6727</v>
      </c>
      <c r="B5135" t="s">
        <v>6</v>
      </c>
      <c r="C5135" t="s">
        <v>6886</v>
      </c>
      <c r="D5135" t="s">
        <v>1713</v>
      </c>
    </row>
    <row r="5136" spans="1:4">
      <c r="A5136" t="s">
        <v>6728</v>
      </c>
      <c r="B5136" t="s">
        <v>6</v>
      </c>
      <c r="C5136" t="s">
        <v>6886</v>
      </c>
      <c r="D5136" t="s">
        <v>1714</v>
      </c>
    </row>
    <row r="5137" spans="1:4">
      <c r="A5137" t="s">
        <v>6729</v>
      </c>
      <c r="B5137" t="s">
        <v>6</v>
      </c>
      <c r="C5137" t="s">
        <v>6886</v>
      </c>
      <c r="D5137" t="s">
        <v>1715</v>
      </c>
    </row>
    <row r="5138" spans="1:4">
      <c r="A5138" t="s">
        <v>6730</v>
      </c>
      <c r="B5138" t="s">
        <v>6</v>
      </c>
      <c r="C5138" t="s">
        <v>6887</v>
      </c>
      <c r="D5138" t="s">
        <v>1702</v>
      </c>
    </row>
    <row r="5139" spans="1:4">
      <c r="A5139" t="s">
        <v>6731</v>
      </c>
      <c r="B5139" t="s">
        <v>6</v>
      </c>
      <c r="C5139" t="s">
        <v>6887</v>
      </c>
      <c r="D5139" t="s">
        <v>1705</v>
      </c>
    </row>
    <row r="5140" spans="1:4">
      <c r="A5140" t="s">
        <v>6732</v>
      </c>
      <c r="B5140" t="s">
        <v>6</v>
      </c>
      <c r="C5140" t="s">
        <v>6887</v>
      </c>
      <c r="D5140" t="s">
        <v>1706</v>
      </c>
    </row>
    <row r="5141" spans="1:4">
      <c r="A5141" t="s">
        <v>6733</v>
      </c>
      <c r="B5141" t="s">
        <v>6</v>
      </c>
      <c r="C5141" t="s">
        <v>6887</v>
      </c>
      <c r="D5141" t="s">
        <v>1707</v>
      </c>
    </row>
    <row r="5142" spans="1:4">
      <c r="A5142" t="s">
        <v>6734</v>
      </c>
      <c r="B5142" t="s">
        <v>6</v>
      </c>
      <c r="C5142" t="s">
        <v>6887</v>
      </c>
      <c r="D5142" t="s">
        <v>1708</v>
      </c>
    </row>
    <row r="5143" spans="1:4">
      <c r="A5143" t="s">
        <v>6735</v>
      </c>
      <c r="B5143" t="s">
        <v>6</v>
      </c>
      <c r="C5143" t="s">
        <v>6887</v>
      </c>
      <c r="D5143" t="s">
        <v>1709</v>
      </c>
    </row>
    <row r="5144" spans="1:4">
      <c r="A5144" t="s">
        <v>6736</v>
      </c>
      <c r="B5144" t="s">
        <v>6</v>
      </c>
      <c r="C5144" t="s">
        <v>6887</v>
      </c>
      <c r="D5144" t="s">
        <v>1710</v>
      </c>
    </row>
    <row r="5145" spans="1:4">
      <c r="A5145" t="s">
        <v>6737</v>
      </c>
      <c r="B5145" t="s">
        <v>6</v>
      </c>
      <c r="C5145" t="s">
        <v>6887</v>
      </c>
      <c r="D5145" t="s">
        <v>1711</v>
      </c>
    </row>
    <row r="5146" spans="1:4">
      <c r="A5146" t="s">
        <v>6738</v>
      </c>
      <c r="B5146" t="s">
        <v>6</v>
      </c>
      <c r="C5146" t="s">
        <v>6887</v>
      </c>
      <c r="D5146" t="s">
        <v>1712</v>
      </c>
    </row>
    <row r="5147" spans="1:4">
      <c r="A5147" t="s">
        <v>6739</v>
      </c>
      <c r="B5147" t="s">
        <v>6</v>
      </c>
      <c r="C5147" t="s">
        <v>6887</v>
      </c>
      <c r="D5147" t="s">
        <v>1713</v>
      </c>
    </row>
    <row r="5148" spans="1:4">
      <c r="A5148" t="s">
        <v>6740</v>
      </c>
      <c r="B5148" t="s">
        <v>6</v>
      </c>
      <c r="C5148" t="s">
        <v>6887</v>
      </c>
      <c r="D5148" t="s">
        <v>1714</v>
      </c>
    </row>
    <row r="5149" spans="1:4">
      <c r="A5149" t="s">
        <v>6741</v>
      </c>
      <c r="B5149" t="s">
        <v>6</v>
      </c>
      <c r="C5149" t="s">
        <v>6887</v>
      </c>
      <c r="D5149" t="s">
        <v>1715</v>
      </c>
    </row>
    <row r="5150" spans="1:4">
      <c r="A5150" t="s">
        <v>6742</v>
      </c>
      <c r="B5150" t="s">
        <v>6</v>
      </c>
      <c r="C5150" t="s">
        <v>6888</v>
      </c>
      <c r="D5150" t="s">
        <v>1702</v>
      </c>
    </row>
    <row r="5151" spans="1:4">
      <c r="A5151" t="s">
        <v>6743</v>
      </c>
      <c r="B5151" t="s">
        <v>6</v>
      </c>
      <c r="C5151" t="s">
        <v>6888</v>
      </c>
      <c r="D5151" t="s">
        <v>1705</v>
      </c>
    </row>
    <row r="5152" spans="1:4">
      <c r="A5152" t="s">
        <v>6744</v>
      </c>
      <c r="B5152" t="s">
        <v>6</v>
      </c>
      <c r="C5152" t="s">
        <v>6888</v>
      </c>
      <c r="D5152" t="s">
        <v>1706</v>
      </c>
    </row>
    <row r="5153" spans="1:4">
      <c r="A5153" t="s">
        <v>6745</v>
      </c>
      <c r="B5153" t="s">
        <v>6</v>
      </c>
      <c r="C5153" t="s">
        <v>6888</v>
      </c>
      <c r="D5153" t="s">
        <v>1707</v>
      </c>
    </row>
    <row r="5154" spans="1:4">
      <c r="A5154" t="s">
        <v>6746</v>
      </c>
      <c r="B5154" t="s">
        <v>6</v>
      </c>
      <c r="C5154" t="s">
        <v>6888</v>
      </c>
      <c r="D5154" t="s">
        <v>1708</v>
      </c>
    </row>
    <row r="5155" spans="1:4">
      <c r="A5155" t="s">
        <v>6747</v>
      </c>
      <c r="B5155" t="s">
        <v>6</v>
      </c>
      <c r="C5155" t="s">
        <v>6888</v>
      </c>
      <c r="D5155" t="s">
        <v>1709</v>
      </c>
    </row>
    <row r="5156" spans="1:4">
      <c r="A5156" t="s">
        <v>6748</v>
      </c>
      <c r="B5156" t="s">
        <v>6</v>
      </c>
      <c r="C5156" t="s">
        <v>6888</v>
      </c>
      <c r="D5156" t="s">
        <v>1710</v>
      </c>
    </row>
    <row r="5157" spans="1:4">
      <c r="A5157" t="s">
        <v>6749</v>
      </c>
      <c r="B5157" t="s">
        <v>6</v>
      </c>
      <c r="C5157" t="s">
        <v>6888</v>
      </c>
      <c r="D5157" t="s">
        <v>1711</v>
      </c>
    </row>
    <row r="5158" spans="1:4">
      <c r="A5158" t="s">
        <v>6750</v>
      </c>
      <c r="B5158" t="s">
        <v>6</v>
      </c>
      <c r="C5158" t="s">
        <v>6888</v>
      </c>
      <c r="D5158" t="s">
        <v>1712</v>
      </c>
    </row>
    <row r="5159" spans="1:4">
      <c r="A5159" t="s">
        <v>6751</v>
      </c>
      <c r="B5159" t="s">
        <v>6</v>
      </c>
      <c r="C5159" t="s">
        <v>6888</v>
      </c>
      <c r="D5159" t="s">
        <v>1713</v>
      </c>
    </row>
    <row r="5160" spans="1:4">
      <c r="A5160" t="s">
        <v>6752</v>
      </c>
      <c r="B5160" t="s">
        <v>6</v>
      </c>
      <c r="C5160" t="s">
        <v>6888</v>
      </c>
      <c r="D5160" t="s">
        <v>1714</v>
      </c>
    </row>
    <row r="5161" spans="1:4">
      <c r="A5161" t="s">
        <v>6753</v>
      </c>
      <c r="B5161" t="s">
        <v>6</v>
      </c>
      <c r="C5161" t="s">
        <v>6888</v>
      </c>
      <c r="D5161" t="s">
        <v>1715</v>
      </c>
    </row>
    <row r="5162" spans="1:4">
      <c r="A5162" t="s">
        <v>6754</v>
      </c>
      <c r="B5162" t="s">
        <v>6</v>
      </c>
      <c r="C5162" t="s">
        <v>6889</v>
      </c>
      <c r="D5162" t="s">
        <v>1702</v>
      </c>
    </row>
    <row r="5163" spans="1:4">
      <c r="A5163" t="s">
        <v>6755</v>
      </c>
      <c r="B5163" t="s">
        <v>6</v>
      </c>
      <c r="C5163" t="s">
        <v>6889</v>
      </c>
      <c r="D5163" t="s">
        <v>1705</v>
      </c>
    </row>
    <row r="5164" spans="1:4">
      <c r="A5164" t="s">
        <v>6756</v>
      </c>
      <c r="B5164" t="s">
        <v>6</v>
      </c>
      <c r="C5164" t="s">
        <v>6889</v>
      </c>
      <c r="D5164" t="s">
        <v>1706</v>
      </c>
    </row>
    <row r="5165" spans="1:4">
      <c r="A5165" t="s">
        <v>6757</v>
      </c>
      <c r="B5165" t="s">
        <v>6</v>
      </c>
      <c r="C5165" t="s">
        <v>6889</v>
      </c>
      <c r="D5165" t="s">
        <v>1707</v>
      </c>
    </row>
    <row r="5166" spans="1:4">
      <c r="A5166" t="s">
        <v>6758</v>
      </c>
      <c r="B5166" t="s">
        <v>6</v>
      </c>
      <c r="C5166" t="s">
        <v>6889</v>
      </c>
      <c r="D5166" t="s">
        <v>1708</v>
      </c>
    </row>
    <row r="5167" spans="1:4">
      <c r="A5167" t="s">
        <v>6759</v>
      </c>
      <c r="B5167" t="s">
        <v>6</v>
      </c>
      <c r="C5167" t="s">
        <v>6889</v>
      </c>
      <c r="D5167" t="s">
        <v>1709</v>
      </c>
    </row>
    <row r="5168" spans="1:4">
      <c r="A5168" t="s">
        <v>6760</v>
      </c>
      <c r="B5168" t="s">
        <v>6</v>
      </c>
      <c r="C5168" t="s">
        <v>6889</v>
      </c>
      <c r="D5168" t="s">
        <v>1710</v>
      </c>
    </row>
    <row r="5169" spans="1:4">
      <c r="A5169" t="s">
        <v>6761</v>
      </c>
      <c r="B5169" t="s">
        <v>6</v>
      </c>
      <c r="C5169" t="s">
        <v>6889</v>
      </c>
      <c r="D5169" t="s">
        <v>1711</v>
      </c>
    </row>
    <row r="5170" spans="1:4">
      <c r="A5170" t="s">
        <v>6762</v>
      </c>
      <c r="B5170" t="s">
        <v>6</v>
      </c>
      <c r="C5170" t="s">
        <v>6889</v>
      </c>
      <c r="D5170" t="s">
        <v>1712</v>
      </c>
    </row>
    <row r="5171" spans="1:4">
      <c r="A5171" t="s">
        <v>6763</v>
      </c>
      <c r="B5171" t="s">
        <v>6</v>
      </c>
      <c r="C5171" t="s">
        <v>6889</v>
      </c>
      <c r="D5171" t="s">
        <v>1713</v>
      </c>
    </row>
    <row r="5172" spans="1:4">
      <c r="A5172" t="s">
        <v>6764</v>
      </c>
      <c r="B5172" t="s">
        <v>6</v>
      </c>
      <c r="C5172" t="s">
        <v>6889</v>
      </c>
      <c r="D5172" t="s">
        <v>1714</v>
      </c>
    </row>
    <row r="5173" spans="1:4">
      <c r="A5173" t="s">
        <v>6765</v>
      </c>
      <c r="B5173" t="s">
        <v>6</v>
      </c>
      <c r="C5173" t="s">
        <v>6889</v>
      </c>
      <c r="D5173" t="s">
        <v>1715</v>
      </c>
    </row>
    <row r="5174" spans="1:4">
      <c r="A5174" t="s">
        <v>6766</v>
      </c>
      <c r="B5174" t="s">
        <v>6</v>
      </c>
      <c r="C5174" t="s">
        <v>6890</v>
      </c>
      <c r="D5174" t="s">
        <v>1702</v>
      </c>
    </row>
    <row r="5175" spans="1:4">
      <c r="A5175" t="s">
        <v>6767</v>
      </c>
      <c r="B5175" t="s">
        <v>6</v>
      </c>
      <c r="C5175" t="s">
        <v>6890</v>
      </c>
      <c r="D5175" t="s">
        <v>1705</v>
      </c>
    </row>
    <row r="5176" spans="1:4">
      <c r="A5176" t="s">
        <v>6768</v>
      </c>
      <c r="B5176" t="s">
        <v>6</v>
      </c>
      <c r="C5176" t="s">
        <v>6890</v>
      </c>
      <c r="D5176" t="s">
        <v>1706</v>
      </c>
    </row>
    <row r="5177" spans="1:4">
      <c r="A5177" t="s">
        <v>6769</v>
      </c>
      <c r="B5177" t="s">
        <v>6</v>
      </c>
      <c r="C5177" t="s">
        <v>6890</v>
      </c>
      <c r="D5177" t="s">
        <v>1707</v>
      </c>
    </row>
    <row r="5178" spans="1:4">
      <c r="A5178" t="s">
        <v>6770</v>
      </c>
      <c r="B5178" t="s">
        <v>6</v>
      </c>
      <c r="C5178" t="s">
        <v>6890</v>
      </c>
      <c r="D5178" t="s">
        <v>1708</v>
      </c>
    </row>
    <row r="5179" spans="1:4">
      <c r="A5179" t="s">
        <v>6771</v>
      </c>
      <c r="B5179" t="s">
        <v>6</v>
      </c>
      <c r="C5179" t="s">
        <v>6890</v>
      </c>
      <c r="D5179" t="s">
        <v>1709</v>
      </c>
    </row>
    <row r="5180" spans="1:4">
      <c r="A5180" t="s">
        <v>6772</v>
      </c>
      <c r="B5180" t="s">
        <v>6</v>
      </c>
      <c r="C5180" t="s">
        <v>6890</v>
      </c>
      <c r="D5180" t="s">
        <v>1710</v>
      </c>
    </row>
    <row r="5181" spans="1:4">
      <c r="A5181" t="s">
        <v>6773</v>
      </c>
      <c r="B5181" t="s">
        <v>6</v>
      </c>
      <c r="C5181" t="s">
        <v>6890</v>
      </c>
      <c r="D5181" t="s">
        <v>1711</v>
      </c>
    </row>
    <row r="5182" spans="1:4">
      <c r="A5182" t="s">
        <v>6774</v>
      </c>
      <c r="B5182" t="s">
        <v>6</v>
      </c>
      <c r="C5182" t="s">
        <v>6890</v>
      </c>
      <c r="D5182" t="s">
        <v>1712</v>
      </c>
    </row>
    <row r="5183" spans="1:4">
      <c r="A5183" t="s">
        <v>6775</v>
      </c>
      <c r="B5183" t="s">
        <v>6</v>
      </c>
      <c r="C5183" t="s">
        <v>6890</v>
      </c>
      <c r="D5183" t="s">
        <v>1713</v>
      </c>
    </row>
    <row r="5184" spans="1:4">
      <c r="A5184" t="s">
        <v>6776</v>
      </c>
      <c r="B5184" t="s">
        <v>6</v>
      </c>
      <c r="C5184" t="s">
        <v>6890</v>
      </c>
      <c r="D5184" t="s">
        <v>1714</v>
      </c>
    </row>
    <row r="5185" spans="1:4">
      <c r="A5185" t="s">
        <v>6777</v>
      </c>
      <c r="B5185" t="s">
        <v>6</v>
      </c>
      <c r="C5185" t="s">
        <v>6890</v>
      </c>
      <c r="D5185" t="s">
        <v>1715</v>
      </c>
    </row>
    <row r="5186" spans="1:4">
      <c r="A5186" t="s">
        <v>6778</v>
      </c>
      <c r="B5186" t="s">
        <v>6</v>
      </c>
      <c r="C5186" t="s">
        <v>6891</v>
      </c>
      <c r="D5186" t="s">
        <v>1702</v>
      </c>
    </row>
    <row r="5187" spans="1:4">
      <c r="A5187" t="s">
        <v>6779</v>
      </c>
      <c r="B5187" t="s">
        <v>6</v>
      </c>
      <c r="C5187" t="s">
        <v>6891</v>
      </c>
      <c r="D5187" t="s">
        <v>1705</v>
      </c>
    </row>
    <row r="5188" spans="1:4">
      <c r="A5188" t="s">
        <v>6780</v>
      </c>
      <c r="B5188" t="s">
        <v>6</v>
      </c>
      <c r="C5188" t="s">
        <v>6891</v>
      </c>
      <c r="D5188" t="s">
        <v>1706</v>
      </c>
    </row>
    <row r="5189" spans="1:4">
      <c r="A5189" t="s">
        <v>6781</v>
      </c>
      <c r="B5189" t="s">
        <v>6</v>
      </c>
      <c r="C5189" t="s">
        <v>6891</v>
      </c>
      <c r="D5189" t="s">
        <v>1707</v>
      </c>
    </row>
    <row r="5190" spans="1:4">
      <c r="A5190" t="s">
        <v>6782</v>
      </c>
      <c r="B5190" t="s">
        <v>6</v>
      </c>
      <c r="C5190" t="s">
        <v>6891</v>
      </c>
      <c r="D5190" t="s">
        <v>1708</v>
      </c>
    </row>
    <row r="5191" spans="1:4">
      <c r="A5191" t="s">
        <v>6783</v>
      </c>
      <c r="B5191" t="s">
        <v>6</v>
      </c>
      <c r="C5191" t="s">
        <v>6891</v>
      </c>
      <c r="D5191" t="s">
        <v>1709</v>
      </c>
    </row>
    <row r="5192" spans="1:4">
      <c r="A5192" t="s">
        <v>6784</v>
      </c>
      <c r="B5192" t="s">
        <v>6</v>
      </c>
      <c r="C5192" t="s">
        <v>6891</v>
      </c>
      <c r="D5192" t="s">
        <v>1710</v>
      </c>
    </row>
    <row r="5193" spans="1:4">
      <c r="A5193" t="s">
        <v>6785</v>
      </c>
      <c r="B5193" t="s">
        <v>6</v>
      </c>
      <c r="C5193" t="s">
        <v>6891</v>
      </c>
      <c r="D5193" t="s">
        <v>1711</v>
      </c>
    </row>
    <row r="5194" spans="1:4">
      <c r="A5194" t="s">
        <v>6786</v>
      </c>
      <c r="B5194" t="s">
        <v>6</v>
      </c>
      <c r="C5194" t="s">
        <v>6891</v>
      </c>
      <c r="D5194" t="s">
        <v>1712</v>
      </c>
    </row>
    <row r="5195" spans="1:4">
      <c r="A5195" t="s">
        <v>6787</v>
      </c>
      <c r="B5195" t="s">
        <v>6</v>
      </c>
      <c r="C5195" t="s">
        <v>6891</v>
      </c>
      <c r="D5195" t="s">
        <v>1713</v>
      </c>
    </row>
    <row r="5196" spans="1:4">
      <c r="A5196" t="s">
        <v>6788</v>
      </c>
      <c r="B5196" t="s">
        <v>6</v>
      </c>
      <c r="C5196" t="s">
        <v>6891</v>
      </c>
      <c r="D5196" t="s">
        <v>1714</v>
      </c>
    </row>
    <row r="5197" spans="1:4">
      <c r="A5197" t="s">
        <v>6789</v>
      </c>
      <c r="B5197" t="s">
        <v>6</v>
      </c>
      <c r="C5197" t="s">
        <v>6891</v>
      </c>
      <c r="D5197" t="s">
        <v>1715</v>
      </c>
    </row>
    <row r="5198" spans="1:4">
      <c r="A5198" t="s">
        <v>6790</v>
      </c>
      <c r="B5198" t="s">
        <v>6</v>
      </c>
      <c r="C5198" t="s">
        <v>6892</v>
      </c>
      <c r="D5198" t="s">
        <v>1702</v>
      </c>
    </row>
    <row r="5199" spans="1:4">
      <c r="A5199" t="s">
        <v>6791</v>
      </c>
      <c r="B5199" t="s">
        <v>6</v>
      </c>
      <c r="C5199" t="s">
        <v>6892</v>
      </c>
      <c r="D5199" t="s">
        <v>1705</v>
      </c>
    </row>
    <row r="5200" spans="1:4">
      <c r="A5200" t="s">
        <v>6792</v>
      </c>
      <c r="B5200" t="s">
        <v>6</v>
      </c>
      <c r="C5200" t="s">
        <v>6892</v>
      </c>
      <c r="D5200" t="s">
        <v>1706</v>
      </c>
    </row>
    <row r="5201" spans="1:4">
      <c r="A5201" t="s">
        <v>6793</v>
      </c>
      <c r="B5201" t="s">
        <v>6</v>
      </c>
      <c r="C5201" t="s">
        <v>6892</v>
      </c>
      <c r="D5201" t="s">
        <v>1707</v>
      </c>
    </row>
    <row r="5202" spans="1:4">
      <c r="A5202" t="s">
        <v>6794</v>
      </c>
      <c r="B5202" t="s">
        <v>6</v>
      </c>
      <c r="C5202" t="s">
        <v>6892</v>
      </c>
      <c r="D5202" t="s">
        <v>1708</v>
      </c>
    </row>
    <row r="5203" spans="1:4">
      <c r="A5203" t="s">
        <v>6795</v>
      </c>
      <c r="B5203" t="s">
        <v>6</v>
      </c>
      <c r="C5203" t="s">
        <v>6892</v>
      </c>
      <c r="D5203" t="s">
        <v>1709</v>
      </c>
    </row>
    <row r="5204" spans="1:4">
      <c r="A5204" t="s">
        <v>6796</v>
      </c>
      <c r="B5204" t="s">
        <v>6</v>
      </c>
      <c r="C5204" t="s">
        <v>6892</v>
      </c>
      <c r="D5204" t="s">
        <v>1710</v>
      </c>
    </row>
    <row r="5205" spans="1:4">
      <c r="A5205" t="s">
        <v>6797</v>
      </c>
      <c r="B5205" t="s">
        <v>6</v>
      </c>
      <c r="C5205" t="s">
        <v>6892</v>
      </c>
      <c r="D5205" t="s">
        <v>1711</v>
      </c>
    </row>
    <row r="5206" spans="1:4">
      <c r="A5206" t="s">
        <v>6798</v>
      </c>
      <c r="B5206" t="s">
        <v>6</v>
      </c>
      <c r="C5206" t="s">
        <v>6892</v>
      </c>
      <c r="D5206" t="s">
        <v>1712</v>
      </c>
    </row>
    <row r="5207" spans="1:4">
      <c r="A5207" t="s">
        <v>6799</v>
      </c>
      <c r="B5207" t="s">
        <v>6</v>
      </c>
      <c r="C5207" t="s">
        <v>6892</v>
      </c>
      <c r="D5207" t="s">
        <v>1713</v>
      </c>
    </row>
    <row r="5208" spans="1:4">
      <c r="A5208" t="s">
        <v>6800</v>
      </c>
      <c r="B5208" t="s">
        <v>6</v>
      </c>
      <c r="C5208" t="s">
        <v>6892</v>
      </c>
      <c r="D5208" t="s">
        <v>1714</v>
      </c>
    </row>
    <row r="5209" spans="1:4">
      <c r="A5209" t="s">
        <v>6801</v>
      </c>
      <c r="B5209" t="s">
        <v>6</v>
      </c>
      <c r="C5209" t="s">
        <v>6892</v>
      </c>
      <c r="D5209" t="s">
        <v>1715</v>
      </c>
    </row>
    <row r="5210" spans="1:4">
      <c r="A5210" t="s">
        <v>6802</v>
      </c>
      <c r="B5210" t="s">
        <v>6</v>
      </c>
      <c r="C5210" t="s">
        <v>6893</v>
      </c>
      <c r="D5210" t="s">
        <v>1702</v>
      </c>
    </row>
    <row r="5211" spans="1:4">
      <c r="A5211" t="s">
        <v>6803</v>
      </c>
      <c r="B5211" t="s">
        <v>6</v>
      </c>
      <c r="C5211" t="s">
        <v>6893</v>
      </c>
      <c r="D5211" t="s">
        <v>1705</v>
      </c>
    </row>
    <row r="5212" spans="1:4">
      <c r="A5212" t="s">
        <v>6804</v>
      </c>
      <c r="B5212" t="s">
        <v>6</v>
      </c>
      <c r="C5212" t="s">
        <v>6893</v>
      </c>
      <c r="D5212" t="s">
        <v>1706</v>
      </c>
    </row>
    <row r="5213" spans="1:4">
      <c r="A5213" t="s">
        <v>6805</v>
      </c>
      <c r="B5213" t="s">
        <v>6</v>
      </c>
      <c r="C5213" t="s">
        <v>6893</v>
      </c>
      <c r="D5213" t="s">
        <v>1707</v>
      </c>
    </row>
    <row r="5214" spans="1:4">
      <c r="A5214" t="s">
        <v>6806</v>
      </c>
      <c r="B5214" t="s">
        <v>6</v>
      </c>
      <c r="C5214" t="s">
        <v>6893</v>
      </c>
      <c r="D5214" t="s">
        <v>1708</v>
      </c>
    </row>
    <row r="5215" spans="1:4">
      <c r="A5215" t="s">
        <v>6807</v>
      </c>
      <c r="B5215" t="s">
        <v>6</v>
      </c>
      <c r="C5215" t="s">
        <v>6893</v>
      </c>
      <c r="D5215" t="s">
        <v>1709</v>
      </c>
    </row>
    <row r="5216" spans="1:4">
      <c r="A5216" t="s">
        <v>6808</v>
      </c>
      <c r="B5216" t="s">
        <v>6</v>
      </c>
      <c r="C5216" t="s">
        <v>6893</v>
      </c>
      <c r="D5216" t="s">
        <v>1710</v>
      </c>
    </row>
    <row r="5217" spans="1:4">
      <c r="A5217" t="s">
        <v>6809</v>
      </c>
      <c r="B5217" t="s">
        <v>6</v>
      </c>
      <c r="C5217" t="s">
        <v>6893</v>
      </c>
      <c r="D5217" t="s">
        <v>1711</v>
      </c>
    </row>
    <row r="5218" spans="1:4">
      <c r="A5218" t="s">
        <v>6810</v>
      </c>
      <c r="B5218" t="s">
        <v>6</v>
      </c>
      <c r="C5218" t="s">
        <v>6893</v>
      </c>
      <c r="D5218" t="s">
        <v>1712</v>
      </c>
    </row>
    <row r="5219" spans="1:4">
      <c r="A5219" t="s">
        <v>6811</v>
      </c>
      <c r="B5219" t="s">
        <v>6</v>
      </c>
      <c r="C5219" t="s">
        <v>6893</v>
      </c>
      <c r="D5219" t="s">
        <v>1713</v>
      </c>
    </row>
    <row r="5220" spans="1:4">
      <c r="A5220" t="s">
        <v>6812</v>
      </c>
      <c r="B5220" t="s">
        <v>6</v>
      </c>
      <c r="C5220" t="s">
        <v>6893</v>
      </c>
      <c r="D5220" t="s">
        <v>1714</v>
      </c>
    </row>
    <row r="5221" spans="1:4">
      <c r="A5221" t="s">
        <v>6813</v>
      </c>
      <c r="B5221" t="s">
        <v>6</v>
      </c>
      <c r="C5221" t="s">
        <v>6893</v>
      </c>
      <c r="D5221" t="s">
        <v>1715</v>
      </c>
    </row>
    <row r="5222" spans="1:4">
      <c r="A5222" t="s">
        <v>6814</v>
      </c>
      <c r="B5222" t="s">
        <v>6</v>
      </c>
      <c r="C5222" t="s">
        <v>6894</v>
      </c>
      <c r="D5222" t="s">
        <v>1702</v>
      </c>
    </row>
    <row r="5223" spans="1:4">
      <c r="A5223" t="s">
        <v>6815</v>
      </c>
      <c r="B5223" t="s">
        <v>6</v>
      </c>
      <c r="C5223" t="s">
        <v>6894</v>
      </c>
      <c r="D5223" t="s">
        <v>1705</v>
      </c>
    </row>
    <row r="5224" spans="1:4">
      <c r="A5224" t="s">
        <v>6816</v>
      </c>
      <c r="B5224" t="s">
        <v>6</v>
      </c>
      <c r="C5224" t="s">
        <v>6894</v>
      </c>
      <c r="D5224" t="s">
        <v>1706</v>
      </c>
    </row>
    <row r="5225" spans="1:4">
      <c r="A5225" t="s">
        <v>6817</v>
      </c>
      <c r="B5225" t="s">
        <v>6</v>
      </c>
      <c r="C5225" t="s">
        <v>6894</v>
      </c>
      <c r="D5225" t="s">
        <v>1707</v>
      </c>
    </row>
    <row r="5226" spans="1:4">
      <c r="A5226" t="s">
        <v>6818</v>
      </c>
      <c r="B5226" t="s">
        <v>6</v>
      </c>
      <c r="C5226" t="s">
        <v>6894</v>
      </c>
      <c r="D5226" t="s">
        <v>1708</v>
      </c>
    </row>
    <row r="5227" spans="1:4">
      <c r="A5227" t="s">
        <v>6819</v>
      </c>
      <c r="B5227" t="s">
        <v>6</v>
      </c>
      <c r="C5227" t="s">
        <v>6894</v>
      </c>
      <c r="D5227" t="s">
        <v>1709</v>
      </c>
    </row>
    <row r="5228" spans="1:4">
      <c r="A5228" t="s">
        <v>6820</v>
      </c>
      <c r="B5228" t="s">
        <v>6</v>
      </c>
      <c r="C5228" t="s">
        <v>6894</v>
      </c>
      <c r="D5228" t="s">
        <v>1710</v>
      </c>
    </row>
    <row r="5229" spans="1:4">
      <c r="A5229" t="s">
        <v>6821</v>
      </c>
      <c r="B5229" t="s">
        <v>6</v>
      </c>
      <c r="C5229" t="s">
        <v>6894</v>
      </c>
      <c r="D5229" t="s">
        <v>1711</v>
      </c>
    </row>
    <row r="5230" spans="1:4">
      <c r="A5230" t="s">
        <v>6822</v>
      </c>
      <c r="B5230" t="s">
        <v>6</v>
      </c>
      <c r="C5230" t="s">
        <v>6894</v>
      </c>
      <c r="D5230" t="s">
        <v>1712</v>
      </c>
    </row>
    <row r="5231" spans="1:4">
      <c r="A5231" t="s">
        <v>6823</v>
      </c>
      <c r="B5231" t="s">
        <v>6</v>
      </c>
      <c r="C5231" t="s">
        <v>6894</v>
      </c>
      <c r="D5231" t="s">
        <v>1713</v>
      </c>
    </row>
    <row r="5232" spans="1:4">
      <c r="A5232" t="s">
        <v>6824</v>
      </c>
      <c r="B5232" t="s">
        <v>6</v>
      </c>
      <c r="C5232" t="s">
        <v>6894</v>
      </c>
      <c r="D5232" t="s">
        <v>1714</v>
      </c>
    </row>
    <row r="5233" spans="1:4">
      <c r="A5233" t="s">
        <v>6825</v>
      </c>
      <c r="B5233" t="s">
        <v>6</v>
      </c>
      <c r="C5233" t="s">
        <v>6894</v>
      </c>
      <c r="D5233" t="s">
        <v>1715</v>
      </c>
    </row>
    <row r="5234" spans="1:4">
      <c r="A5234" t="s">
        <v>6826</v>
      </c>
      <c r="B5234" t="s">
        <v>6</v>
      </c>
      <c r="C5234" t="s">
        <v>6895</v>
      </c>
      <c r="D5234" t="s">
        <v>1702</v>
      </c>
    </row>
    <row r="5235" spans="1:4">
      <c r="A5235" t="s">
        <v>6827</v>
      </c>
      <c r="B5235" t="s">
        <v>6</v>
      </c>
      <c r="C5235" t="s">
        <v>6895</v>
      </c>
      <c r="D5235" t="s">
        <v>1705</v>
      </c>
    </row>
    <row r="5236" spans="1:4">
      <c r="A5236" t="s">
        <v>6828</v>
      </c>
      <c r="B5236" t="s">
        <v>6</v>
      </c>
      <c r="C5236" t="s">
        <v>6895</v>
      </c>
      <c r="D5236" t="s">
        <v>1706</v>
      </c>
    </row>
    <row r="5237" spans="1:4">
      <c r="A5237" t="s">
        <v>6829</v>
      </c>
      <c r="B5237" t="s">
        <v>6</v>
      </c>
      <c r="C5237" t="s">
        <v>6895</v>
      </c>
      <c r="D5237" t="s">
        <v>1707</v>
      </c>
    </row>
    <row r="5238" spans="1:4">
      <c r="A5238" t="s">
        <v>6830</v>
      </c>
      <c r="B5238" t="s">
        <v>6</v>
      </c>
      <c r="C5238" t="s">
        <v>6895</v>
      </c>
      <c r="D5238" t="s">
        <v>1708</v>
      </c>
    </row>
    <row r="5239" spans="1:4">
      <c r="A5239" t="s">
        <v>6831</v>
      </c>
      <c r="B5239" t="s">
        <v>6</v>
      </c>
      <c r="C5239" t="s">
        <v>6895</v>
      </c>
      <c r="D5239" t="s">
        <v>1709</v>
      </c>
    </row>
    <row r="5240" spans="1:4">
      <c r="A5240" t="s">
        <v>6832</v>
      </c>
      <c r="B5240" t="s">
        <v>6</v>
      </c>
      <c r="C5240" t="s">
        <v>6895</v>
      </c>
      <c r="D5240" t="s">
        <v>1710</v>
      </c>
    </row>
    <row r="5241" spans="1:4">
      <c r="A5241" t="s">
        <v>6833</v>
      </c>
      <c r="B5241" t="s">
        <v>6</v>
      </c>
      <c r="C5241" t="s">
        <v>6895</v>
      </c>
      <c r="D5241" t="s">
        <v>1711</v>
      </c>
    </row>
    <row r="5242" spans="1:4">
      <c r="A5242" t="s">
        <v>6834</v>
      </c>
      <c r="B5242" t="s">
        <v>6</v>
      </c>
      <c r="C5242" t="s">
        <v>6895</v>
      </c>
      <c r="D5242" t="s">
        <v>1712</v>
      </c>
    </row>
    <row r="5243" spans="1:4">
      <c r="A5243" t="s">
        <v>6835</v>
      </c>
      <c r="B5243" t="s">
        <v>6</v>
      </c>
      <c r="C5243" t="s">
        <v>6895</v>
      </c>
      <c r="D5243" t="s">
        <v>1713</v>
      </c>
    </row>
    <row r="5244" spans="1:4">
      <c r="A5244" t="s">
        <v>6836</v>
      </c>
      <c r="B5244" t="s">
        <v>6</v>
      </c>
      <c r="C5244" t="s">
        <v>6895</v>
      </c>
      <c r="D5244" t="s">
        <v>1714</v>
      </c>
    </row>
    <row r="5245" spans="1:4">
      <c r="A5245" t="s">
        <v>6837</v>
      </c>
      <c r="B5245" t="s">
        <v>6</v>
      </c>
      <c r="C5245" t="s">
        <v>6895</v>
      </c>
      <c r="D5245" t="s">
        <v>1715</v>
      </c>
    </row>
    <row r="5246" spans="1:4">
      <c r="A5246" t="s">
        <v>6838</v>
      </c>
      <c r="B5246" t="s">
        <v>6</v>
      </c>
      <c r="C5246" t="s">
        <v>6896</v>
      </c>
      <c r="D5246" t="s">
        <v>1702</v>
      </c>
    </row>
    <row r="5247" spans="1:4">
      <c r="A5247" t="s">
        <v>6839</v>
      </c>
      <c r="B5247" t="s">
        <v>6</v>
      </c>
      <c r="C5247" t="s">
        <v>6896</v>
      </c>
      <c r="D5247" t="s">
        <v>1705</v>
      </c>
    </row>
    <row r="5248" spans="1:4">
      <c r="A5248" t="s">
        <v>6840</v>
      </c>
      <c r="B5248" t="s">
        <v>6</v>
      </c>
      <c r="C5248" t="s">
        <v>6896</v>
      </c>
      <c r="D5248" t="s">
        <v>1706</v>
      </c>
    </row>
    <row r="5249" spans="1:4">
      <c r="A5249" t="s">
        <v>6841</v>
      </c>
      <c r="B5249" t="s">
        <v>6</v>
      </c>
      <c r="C5249" t="s">
        <v>6896</v>
      </c>
      <c r="D5249" t="s">
        <v>1707</v>
      </c>
    </row>
    <row r="5250" spans="1:4">
      <c r="A5250" t="s">
        <v>6842</v>
      </c>
      <c r="B5250" t="s">
        <v>6</v>
      </c>
      <c r="C5250" t="s">
        <v>6896</v>
      </c>
      <c r="D5250" t="s">
        <v>1708</v>
      </c>
    </row>
    <row r="5251" spans="1:4">
      <c r="A5251" t="s">
        <v>6843</v>
      </c>
      <c r="B5251" t="s">
        <v>6</v>
      </c>
      <c r="C5251" t="s">
        <v>6896</v>
      </c>
      <c r="D5251" t="s">
        <v>1709</v>
      </c>
    </row>
    <row r="5252" spans="1:4">
      <c r="A5252" t="s">
        <v>6844</v>
      </c>
      <c r="B5252" t="s">
        <v>6</v>
      </c>
      <c r="C5252" t="s">
        <v>6896</v>
      </c>
      <c r="D5252" t="s">
        <v>1710</v>
      </c>
    </row>
    <row r="5253" spans="1:4">
      <c r="A5253" t="s">
        <v>6845</v>
      </c>
      <c r="B5253" t="s">
        <v>6</v>
      </c>
      <c r="C5253" t="s">
        <v>6896</v>
      </c>
      <c r="D5253" t="s">
        <v>1711</v>
      </c>
    </row>
    <row r="5254" spans="1:4">
      <c r="A5254" t="s">
        <v>6846</v>
      </c>
      <c r="B5254" t="s">
        <v>6</v>
      </c>
      <c r="C5254" t="s">
        <v>6896</v>
      </c>
      <c r="D5254" t="s">
        <v>1712</v>
      </c>
    </row>
    <row r="5255" spans="1:4">
      <c r="A5255" t="s">
        <v>6847</v>
      </c>
      <c r="B5255" t="s">
        <v>6</v>
      </c>
      <c r="C5255" t="s">
        <v>6896</v>
      </c>
      <c r="D5255" t="s">
        <v>1713</v>
      </c>
    </row>
    <row r="5256" spans="1:4">
      <c r="A5256" t="s">
        <v>6848</v>
      </c>
      <c r="B5256" t="s">
        <v>6</v>
      </c>
      <c r="C5256" t="s">
        <v>6896</v>
      </c>
      <c r="D5256" t="s">
        <v>1714</v>
      </c>
    </row>
    <row r="5257" spans="1:4">
      <c r="A5257" t="s">
        <v>6849</v>
      </c>
      <c r="B5257" t="s">
        <v>6</v>
      </c>
      <c r="C5257" t="s">
        <v>6896</v>
      </c>
      <c r="D5257" t="s">
        <v>1715</v>
      </c>
    </row>
    <row r="5258" spans="1:4">
      <c r="A5258" t="s">
        <v>6850</v>
      </c>
      <c r="B5258" t="s">
        <v>6</v>
      </c>
      <c r="C5258" t="s">
        <v>6897</v>
      </c>
      <c r="D5258" t="s">
        <v>1702</v>
      </c>
    </row>
    <row r="5259" spans="1:4">
      <c r="A5259" t="s">
        <v>6851</v>
      </c>
      <c r="B5259" t="s">
        <v>6</v>
      </c>
      <c r="C5259" t="s">
        <v>6897</v>
      </c>
      <c r="D5259" t="s">
        <v>1705</v>
      </c>
    </row>
    <row r="5260" spans="1:4">
      <c r="A5260" t="s">
        <v>6852</v>
      </c>
      <c r="B5260" t="s">
        <v>6</v>
      </c>
      <c r="C5260" t="s">
        <v>6897</v>
      </c>
      <c r="D5260" t="s">
        <v>1706</v>
      </c>
    </row>
    <row r="5261" spans="1:4">
      <c r="A5261" t="s">
        <v>6853</v>
      </c>
      <c r="B5261" t="s">
        <v>6</v>
      </c>
      <c r="C5261" t="s">
        <v>6897</v>
      </c>
      <c r="D5261" t="s">
        <v>1707</v>
      </c>
    </row>
    <row r="5262" spans="1:4">
      <c r="A5262" t="s">
        <v>6854</v>
      </c>
      <c r="B5262" t="s">
        <v>6</v>
      </c>
      <c r="C5262" t="s">
        <v>6897</v>
      </c>
      <c r="D5262" t="s">
        <v>1708</v>
      </c>
    </row>
    <row r="5263" spans="1:4">
      <c r="A5263" t="s">
        <v>6855</v>
      </c>
      <c r="B5263" t="s">
        <v>6</v>
      </c>
      <c r="C5263" t="s">
        <v>6897</v>
      </c>
      <c r="D5263" t="s">
        <v>1709</v>
      </c>
    </row>
    <row r="5264" spans="1:4">
      <c r="A5264" t="s">
        <v>6856</v>
      </c>
      <c r="B5264" t="s">
        <v>6</v>
      </c>
      <c r="C5264" t="s">
        <v>6897</v>
      </c>
      <c r="D5264" t="s">
        <v>1710</v>
      </c>
    </row>
    <row r="5265" spans="1:4">
      <c r="A5265" t="s">
        <v>6857</v>
      </c>
      <c r="B5265" t="s">
        <v>6</v>
      </c>
      <c r="C5265" t="s">
        <v>6897</v>
      </c>
      <c r="D5265" t="s">
        <v>1711</v>
      </c>
    </row>
    <row r="5266" spans="1:4">
      <c r="A5266" t="s">
        <v>6858</v>
      </c>
      <c r="B5266" t="s">
        <v>6</v>
      </c>
      <c r="C5266" t="s">
        <v>6897</v>
      </c>
      <c r="D5266" t="s">
        <v>1712</v>
      </c>
    </row>
    <row r="5267" spans="1:4">
      <c r="A5267" t="s">
        <v>6859</v>
      </c>
      <c r="B5267" t="s">
        <v>6</v>
      </c>
      <c r="C5267" t="s">
        <v>6897</v>
      </c>
      <c r="D5267" t="s">
        <v>1713</v>
      </c>
    </row>
    <row r="5268" spans="1:4">
      <c r="A5268" t="s">
        <v>6860</v>
      </c>
      <c r="B5268" t="s">
        <v>6</v>
      </c>
      <c r="C5268" t="s">
        <v>6897</v>
      </c>
      <c r="D5268" t="s">
        <v>1714</v>
      </c>
    </row>
    <row r="5269" spans="1:4">
      <c r="A5269" t="s">
        <v>6861</v>
      </c>
      <c r="B5269" t="s">
        <v>6</v>
      </c>
      <c r="C5269" t="s">
        <v>6897</v>
      </c>
      <c r="D5269" t="s">
        <v>1715</v>
      </c>
    </row>
    <row r="5270" spans="1:4">
      <c r="A5270" t="s">
        <v>6862</v>
      </c>
      <c r="B5270" t="s">
        <v>6</v>
      </c>
      <c r="C5270" t="s">
        <v>6898</v>
      </c>
      <c r="D5270" t="s">
        <v>1702</v>
      </c>
    </row>
    <row r="5271" spans="1:4">
      <c r="A5271" t="s">
        <v>6863</v>
      </c>
      <c r="B5271" t="s">
        <v>6</v>
      </c>
      <c r="C5271" t="s">
        <v>6898</v>
      </c>
      <c r="D5271" t="s">
        <v>1705</v>
      </c>
    </row>
    <row r="5272" spans="1:4">
      <c r="A5272" t="s">
        <v>6864</v>
      </c>
      <c r="B5272" t="s">
        <v>6</v>
      </c>
      <c r="C5272" t="s">
        <v>6898</v>
      </c>
      <c r="D5272" t="s">
        <v>1706</v>
      </c>
    </row>
    <row r="5273" spans="1:4">
      <c r="A5273" t="s">
        <v>6865</v>
      </c>
      <c r="B5273" t="s">
        <v>6</v>
      </c>
      <c r="C5273" t="s">
        <v>6898</v>
      </c>
      <c r="D5273" t="s">
        <v>1707</v>
      </c>
    </row>
    <row r="5274" spans="1:4">
      <c r="A5274" t="s">
        <v>6866</v>
      </c>
      <c r="B5274" t="s">
        <v>6</v>
      </c>
      <c r="C5274" t="s">
        <v>6898</v>
      </c>
      <c r="D5274" t="s">
        <v>1708</v>
      </c>
    </row>
    <row r="5275" spans="1:4">
      <c r="A5275" t="s">
        <v>6867</v>
      </c>
      <c r="B5275" t="s">
        <v>6</v>
      </c>
      <c r="C5275" t="s">
        <v>6898</v>
      </c>
      <c r="D5275" t="s">
        <v>1709</v>
      </c>
    </row>
    <row r="5276" spans="1:4">
      <c r="A5276" t="s">
        <v>6868</v>
      </c>
      <c r="B5276" t="s">
        <v>6</v>
      </c>
      <c r="C5276" t="s">
        <v>6898</v>
      </c>
      <c r="D5276" t="s">
        <v>1710</v>
      </c>
    </row>
    <row r="5277" spans="1:4">
      <c r="A5277" t="s">
        <v>6869</v>
      </c>
      <c r="B5277" t="s">
        <v>6</v>
      </c>
      <c r="C5277" t="s">
        <v>6898</v>
      </c>
      <c r="D5277" t="s">
        <v>1711</v>
      </c>
    </row>
    <row r="5278" spans="1:4">
      <c r="A5278" t="s">
        <v>6870</v>
      </c>
      <c r="B5278" t="s">
        <v>6</v>
      </c>
      <c r="C5278" t="s">
        <v>6898</v>
      </c>
      <c r="D5278" t="s">
        <v>1712</v>
      </c>
    </row>
    <row r="5279" spans="1:4">
      <c r="A5279" t="s">
        <v>6871</v>
      </c>
      <c r="B5279" t="s">
        <v>6</v>
      </c>
      <c r="C5279" t="s">
        <v>6898</v>
      </c>
      <c r="D5279" t="s">
        <v>1713</v>
      </c>
    </row>
    <row r="5280" spans="1:4">
      <c r="A5280" t="s">
        <v>6872</v>
      </c>
      <c r="B5280" t="s">
        <v>6</v>
      </c>
      <c r="C5280" t="s">
        <v>6898</v>
      </c>
      <c r="D5280" t="s">
        <v>1714</v>
      </c>
    </row>
    <row r="5281" spans="1:4">
      <c r="A5281" t="s">
        <v>6873</v>
      </c>
      <c r="B5281" t="s">
        <v>6</v>
      </c>
      <c r="C5281" t="s">
        <v>6898</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2753</v>
      </c>
      <c r="B5308" t="s">
        <v>2752</v>
      </c>
      <c r="C5308" t="s">
        <v>1768</v>
      </c>
      <c r="D5308" t="s">
        <v>1702</v>
      </c>
    </row>
    <row r="5309" spans="1:4">
      <c r="A5309" t="s">
        <v>2754</v>
      </c>
      <c r="B5309" t="s">
        <v>2752</v>
      </c>
      <c r="C5309" t="s">
        <v>1768</v>
      </c>
      <c r="D5309" t="s">
        <v>1705</v>
      </c>
    </row>
    <row r="5310" spans="1:4">
      <c r="A5310" t="s">
        <v>2755</v>
      </c>
      <c r="B5310" t="s">
        <v>2752</v>
      </c>
      <c r="C5310" t="s">
        <v>1768</v>
      </c>
      <c r="D5310" t="s">
        <v>1706</v>
      </c>
    </row>
    <row r="5311" spans="1:4">
      <c r="A5311" t="s">
        <v>2756</v>
      </c>
      <c r="B5311" t="s">
        <v>2752</v>
      </c>
      <c r="C5311" t="s">
        <v>1768</v>
      </c>
      <c r="D5311" t="s">
        <v>1707</v>
      </c>
    </row>
    <row r="5312" spans="1:4">
      <c r="A5312" t="s">
        <v>2757</v>
      </c>
      <c r="B5312" t="s">
        <v>2752</v>
      </c>
      <c r="C5312" t="s">
        <v>1768</v>
      </c>
      <c r="D5312" t="s">
        <v>1708</v>
      </c>
    </row>
    <row r="5313" spans="1:4">
      <c r="A5313" t="s">
        <v>2758</v>
      </c>
      <c r="B5313" t="s">
        <v>2752</v>
      </c>
      <c r="C5313" t="s">
        <v>1768</v>
      </c>
      <c r="D5313" t="s">
        <v>1709</v>
      </c>
    </row>
    <row r="5314" spans="1:4">
      <c r="A5314" t="s">
        <v>2759</v>
      </c>
      <c r="B5314" t="s">
        <v>2752</v>
      </c>
      <c r="C5314" t="s">
        <v>1768</v>
      </c>
      <c r="D5314" t="s">
        <v>1710</v>
      </c>
    </row>
    <row r="5315" spans="1:4">
      <c r="A5315" t="s">
        <v>2760</v>
      </c>
      <c r="B5315" t="s">
        <v>2752</v>
      </c>
      <c r="C5315" t="s">
        <v>1768</v>
      </c>
      <c r="D5315" t="s">
        <v>1711</v>
      </c>
    </row>
    <row r="5316" spans="1:4">
      <c r="A5316" t="s">
        <v>2761</v>
      </c>
      <c r="B5316" t="s">
        <v>2752</v>
      </c>
      <c r="C5316" t="s">
        <v>1768</v>
      </c>
      <c r="D5316" t="s">
        <v>1712</v>
      </c>
    </row>
    <row r="5317" spans="1:4">
      <c r="A5317" t="s">
        <v>2762</v>
      </c>
      <c r="B5317" t="s">
        <v>2752</v>
      </c>
      <c r="C5317" t="s">
        <v>1768</v>
      </c>
      <c r="D5317" t="s">
        <v>1713</v>
      </c>
    </row>
    <row r="5318" spans="1:4">
      <c r="A5318" t="s">
        <v>2763</v>
      </c>
      <c r="B5318" t="s">
        <v>2752</v>
      </c>
      <c r="C5318" t="s">
        <v>1768</v>
      </c>
      <c r="D5318" t="s">
        <v>1714</v>
      </c>
    </row>
    <row r="5319" spans="1:4">
      <c r="A5319" t="s">
        <v>2764</v>
      </c>
      <c r="B5319" t="s">
        <v>2752</v>
      </c>
      <c r="C5319" t="s">
        <v>1768</v>
      </c>
      <c r="D5319" t="s">
        <v>1715</v>
      </c>
    </row>
    <row r="5320" spans="1:4">
      <c r="A5320" t="s">
        <v>2765</v>
      </c>
      <c r="B5320" t="s">
        <v>2752</v>
      </c>
      <c r="C5320" t="s">
        <v>1769</v>
      </c>
      <c r="D5320" t="s">
        <v>1702</v>
      </c>
    </row>
    <row r="5321" spans="1:4">
      <c r="A5321" t="s">
        <v>2766</v>
      </c>
      <c r="B5321" t="s">
        <v>2752</v>
      </c>
      <c r="C5321" t="s">
        <v>1769</v>
      </c>
      <c r="D5321" t="s">
        <v>1705</v>
      </c>
    </row>
    <row r="5322" spans="1:4">
      <c r="A5322" t="s">
        <v>2767</v>
      </c>
      <c r="B5322" t="s">
        <v>2752</v>
      </c>
      <c r="C5322" t="s">
        <v>1769</v>
      </c>
      <c r="D5322" t="s">
        <v>1706</v>
      </c>
    </row>
    <row r="5323" spans="1:4">
      <c r="A5323" t="s">
        <v>2768</v>
      </c>
      <c r="B5323" t="s">
        <v>2752</v>
      </c>
      <c r="C5323" t="s">
        <v>1769</v>
      </c>
      <c r="D5323" t="s">
        <v>1707</v>
      </c>
    </row>
    <row r="5324" spans="1:4">
      <c r="A5324" t="s">
        <v>2769</v>
      </c>
      <c r="B5324" t="s">
        <v>2752</v>
      </c>
      <c r="C5324" t="s">
        <v>1769</v>
      </c>
      <c r="D5324" t="s">
        <v>1708</v>
      </c>
    </row>
    <row r="5325" spans="1:4">
      <c r="A5325" t="s">
        <v>2770</v>
      </c>
      <c r="B5325" t="s">
        <v>2752</v>
      </c>
      <c r="C5325" t="s">
        <v>1769</v>
      </c>
      <c r="D5325" t="s">
        <v>1709</v>
      </c>
    </row>
    <row r="5326" spans="1:4">
      <c r="A5326" t="s">
        <v>2771</v>
      </c>
      <c r="B5326" t="s">
        <v>2752</v>
      </c>
      <c r="C5326" t="s">
        <v>1769</v>
      </c>
      <c r="D5326" t="s">
        <v>1710</v>
      </c>
    </row>
    <row r="5327" spans="1:4">
      <c r="A5327" t="s">
        <v>2772</v>
      </c>
      <c r="B5327" t="s">
        <v>2752</v>
      </c>
      <c r="C5327" t="s">
        <v>1769</v>
      </c>
      <c r="D5327" t="s">
        <v>1711</v>
      </c>
    </row>
    <row r="5328" spans="1:4">
      <c r="A5328" t="s">
        <v>2773</v>
      </c>
      <c r="B5328" t="s">
        <v>2752</v>
      </c>
      <c r="C5328" t="s">
        <v>1769</v>
      </c>
      <c r="D5328" t="s">
        <v>1712</v>
      </c>
    </row>
    <row r="5329" spans="1:4">
      <c r="A5329" t="s">
        <v>2774</v>
      </c>
      <c r="B5329" t="s">
        <v>2752</v>
      </c>
      <c r="C5329" t="s">
        <v>1769</v>
      </c>
      <c r="D5329" t="s">
        <v>1713</v>
      </c>
    </row>
    <row r="5330" spans="1:4">
      <c r="A5330" t="s">
        <v>2775</v>
      </c>
      <c r="B5330" t="s">
        <v>2752</v>
      </c>
      <c r="C5330" t="s">
        <v>1769</v>
      </c>
      <c r="D5330" t="s">
        <v>1714</v>
      </c>
    </row>
    <row r="5331" spans="1:4">
      <c r="A5331" t="s">
        <v>2776</v>
      </c>
      <c r="B5331" t="s">
        <v>2752</v>
      </c>
      <c r="C5331" t="s">
        <v>1769</v>
      </c>
      <c r="D5331" t="s">
        <v>1715</v>
      </c>
    </row>
    <row r="5332" spans="1:4">
      <c r="A5332" t="s">
        <v>2777</v>
      </c>
      <c r="B5332" t="s">
        <v>2752</v>
      </c>
      <c r="C5332" t="s">
        <v>2849</v>
      </c>
      <c r="D5332" t="s">
        <v>1702</v>
      </c>
    </row>
    <row r="5333" spans="1:4">
      <c r="A5333" t="s">
        <v>2778</v>
      </c>
      <c r="B5333" t="s">
        <v>2752</v>
      </c>
      <c r="C5333" t="s">
        <v>2849</v>
      </c>
      <c r="D5333" t="s">
        <v>1705</v>
      </c>
    </row>
    <row r="5334" spans="1:4">
      <c r="A5334" t="s">
        <v>2779</v>
      </c>
      <c r="B5334" t="s">
        <v>2752</v>
      </c>
      <c r="C5334" t="s">
        <v>2849</v>
      </c>
      <c r="D5334" t="s">
        <v>1706</v>
      </c>
    </row>
    <row r="5335" spans="1:4">
      <c r="A5335" t="s">
        <v>2780</v>
      </c>
      <c r="B5335" t="s">
        <v>2752</v>
      </c>
      <c r="C5335" t="s">
        <v>2849</v>
      </c>
      <c r="D5335" t="s">
        <v>1707</v>
      </c>
    </row>
    <row r="5336" spans="1:4">
      <c r="A5336" t="s">
        <v>2781</v>
      </c>
      <c r="B5336" t="s">
        <v>2752</v>
      </c>
      <c r="C5336" t="s">
        <v>2849</v>
      </c>
      <c r="D5336" t="s">
        <v>1708</v>
      </c>
    </row>
    <row r="5337" spans="1:4">
      <c r="A5337" t="s">
        <v>2782</v>
      </c>
      <c r="B5337" t="s">
        <v>2752</v>
      </c>
      <c r="C5337" t="s">
        <v>2849</v>
      </c>
      <c r="D5337" t="s">
        <v>1709</v>
      </c>
    </row>
    <row r="5338" spans="1:4">
      <c r="A5338" t="s">
        <v>2783</v>
      </c>
      <c r="B5338" t="s">
        <v>2752</v>
      </c>
      <c r="C5338" t="s">
        <v>2849</v>
      </c>
      <c r="D5338" t="s">
        <v>1710</v>
      </c>
    </row>
    <row r="5339" spans="1:4">
      <c r="A5339" t="s">
        <v>2784</v>
      </c>
      <c r="B5339" t="s">
        <v>2752</v>
      </c>
      <c r="C5339" t="s">
        <v>2849</v>
      </c>
      <c r="D5339" t="s">
        <v>1711</v>
      </c>
    </row>
    <row r="5340" spans="1:4">
      <c r="A5340" t="s">
        <v>2785</v>
      </c>
      <c r="B5340" t="s">
        <v>2752</v>
      </c>
      <c r="C5340" t="s">
        <v>2849</v>
      </c>
      <c r="D5340" t="s">
        <v>1712</v>
      </c>
    </row>
    <row r="5341" spans="1:4">
      <c r="A5341" t="s">
        <v>2786</v>
      </c>
      <c r="B5341" t="s">
        <v>2752</v>
      </c>
      <c r="C5341" t="s">
        <v>2849</v>
      </c>
      <c r="D5341" t="s">
        <v>1713</v>
      </c>
    </row>
    <row r="5342" spans="1:4">
      <c r="A5342" t="s">
        <v>2787</v>
      </c>
      <c r="B5342" t="s">
        <v>2752</v>
      </c>
      <c r="C5342" t="s">
        <v>2849</v>
      </c>
      <c r="D5342" t="s">
        <v>1714</v>
      </c>
    </row>
    <row r="5343" spans="1:4">
      <c r="A5343" t="s">
        <v>2788</v>
      </c>
      <c r="B5343" t="s">
        <v>2752</v>
      </c>
      <c r="C5343" t="s">
        <v>2849</v>
      </c>
      <c r="D5343" t="s">
        <v>1715</v>
      </c>
    </row>
    <row r="5344" spans="1:4">
      <c r="A5344" t="s">
        <v>2789</v>
      </c>
      <c r="B5344" t="s">
        <v>2752</v>
      </c>
      <c r="C5344" t="s">
        <v>2850</v>
      </c>
      <c r="D5344" t="s">
        <v>1702</v>
      </c>
    </row>
    <row r="5345" spans="1:4">
      <c r="A5345" t="s">
        <v>2790</v>
      </c>
      <c r="B5345" t="s">
        <v>2752</v>
      </c>
      <c r="C5345" t="s">
        <v>2850</v>
      </c>
      <c r="D5345" t="s">
        <v>1705</v>
      </c>
    </row>
    <row r="5346" spans="1:4">
      <c r="A5346" t="s">
        <v>2791</v>
      </c>
      <c r="B5346" t="s">
        <v>2752</v>
      </c>
      <c r="C5346" t="s">
        <v>2850</v>
      </c>
      <c r="D5346" t="s">
        <v>1706</v>
      </c>
    </row>
    <row r="5347" spans="1:4">
      <c r="A5347" t="s">
        <v>2792</v>
      </c>
      <c r="B5347" t="s">
        <v>2752</v>
      </c>
      <c r="C5347" t="s">
        <v>2850</v>
      </c>
      <c r="D5347" t="s">
        <v>1707</v>
      </c>
    </row>
    <row r="5348" spans="1:4">
      <c r="A5348" t="s">
        <v>2793</v>
      </c>
      <c r="B5348" t="s">
        <v>2752</v>
      </c>
      <c r="C5348" t="s">
        <v>2850</v>
      </c>
      <c r="D5348" t="s">
        <v>1708</v>
      </c>
    </row>
    <row r="5349" spans="1:4">
      <c r="A5349" t="s">
        <v>2794</v>
      </c>
      <c r="B5349" t="s">
        <v>2752</v>
      </c>
      <c r="C5349" t="s">
        <v>2850</v>
      </c>
      <c r="D5349" t="s">
        <v>1709</v>
      </c>
    </row>
    <row r="5350" spans="1:4">
      <c r="A5350" t="s">
        <v>2795</v>
      </c>
      <c r="B5350" t="s">
        <v>2752</v>
      </c>
      <c r="C5350" t="s">
        <v>2850</v>
      </c>
      <c r="D5350" t="s">
        <v>1710</v>
      </c>
    </row>
    <row r="5351" spans="1:4">
      <c r="A5351" t="s">
        <v>2796</v>
      </c>
      <c r="B5351" t="s">
        <v>2752</v>
      </c>
      <c r="C5351" t="s">
        <v>2850</v>
      </c>
      <c r="D5351" t="s">
        <v>1711</v>
      </c>
    </row>
    <row r="5352" spans="1:4">
      <c r="A5352" t="s">
        <v>2797</v>
      </c>
      <c r="B5352" t="s">
        <v>2752</v>
      </c>
      <c r="C5352" t="s">
        <v>2850</v>
      </c>
      <c r="D5352" t="s">
        <v>1712</v>
      </c>
    </row>
    <row r="5353" spans="1:4">
      <c r="A5353" t="s">
        <v>2798</v>
      </c>
      <c r="B5353" t="s">
        <v>2752</v>
      </c>
      <c r="C5353" t="s">
        <v>2850</v>
      </c>
      <c r="D5353" t="s">
        <v>1713</v>
      </c>
    </row>
    <row r="5354" spans="1:4">
      <c r="A5354" t="s">
        <v>2799</v>
      </c>
      <c r="B5354" t="s">
        <v>2752</v>
      </c>
      <c r="C5354" t="s">
        <v>2850</v>
      </c>
      <c r="D5354" t="s">
        <v>1714</v>
      </c>
    </row>
    <row r="5355" spans="1:4">
      <c r="A5355" t="s">
        <v>2800</v>
      </c>
      <c r="B5355" t="s">
        <v>2752</v>
      </c>
      <c r="C5355" t="s">
        <v>2850</v>
      </c>
      <c r="D5355" t="s">
        <v>1715</v>
      </c>
    </row>
    <row r="5356" spans="1:4">
      <c r="A5356" t="s">
        <v>2801</v>
      </c>
      <c r="B5356" t="s">
        <v>2752</v>
      </c>
      <c r="C5356" t="s">
        <v>2851</v>
      </c>
      <c r="D5356" t="s">
        <v>1702</v>
      </c>
    </row>
    <row r="5357" spans="1:4">
      <c r="A5357" t="s">
        <v>2802</v>
      </c>
      <c r="B5357" t="s">
        <v>2752</v>
      </c>
      <c r="C5357" t="s">
        <v>2851</v>
      </c>
      <c r="D5357" t="s">
        <v>1705</v>
      </c>
    </row>
    <row r="5358" spans="1:4">
      <c r="A5358" t="s">
        <v>2803</v>
      </c>
      <c r="B5358" t="s">
        <v>2752</v>
      </c>
      <c r="C5358" t="s">
        <v>2851</v>
      </c>
      <c r="D5358" t="s">
        <v>1706</v>
      </c>
    </row>
    <row r="5359" spans="1:4">
      <c r="A5359" t="s">
        <v>2804</v>
      </c>
      <c r="B5359" t="s">
        <v>2752</v>
      </c>
      <c r="C5359" t="s">
        <v>2851</v>
      </c>
      <c r="D5359" t="s">
        <v>1707</v>
      </c>
    </row>
    <row r="5360" spans="1:4">
      <c r="A5360" t="s">
        <v>2805</v>
      </c>
      <c r="B5360" t="s">
        <v>2752</v>
      </c>
      <c r="C5360" t="s">
        <v>2851</v>
      </c>
      <c r="D5360" t="s">
        <v>1708</v>
      </c>
    </row>
    <row r="5361" spans="1:4">
      <c r="A5361" t="s">
        <v>2806</v>
      </c>
      <c r="B5361" t="s">
        <v>2752</v>
      </c>
      <c r="C5361" t="s">
        <v>2851</v>
      </c>
      <c r="D5361" t="s">
        <v>1709</v>
      </c>
    </row>
    <row r="5362" spans="1:4">
      <c r="A5362" t="s">
        <v>2807</v>
      </c>
      <c r="B5362" t="s">
        <v>2752</v>
      </c>
      <c r="C5362" t="s">
        <v>2851</v>
      </c>
      <c r="D5362" t="s">
        <v>1710</v>
      </c>
    </row>
    <row r="5363" spans="1:4">
      <c r="A5363" t="s">
        <v>2808</v>
      </c>
      <c r="B5363" t="s">
        <v>2752</v>
      </c>
      <c r="C5363" t="s">
        <v>2851</v>
      </c>
      <c r="D5363" t="s">
        <v>1711</v>
      </c>
    </row>
    <row r="5364" spans="1:4">
      <c r="A5364" t="s">
        <v>2809</v>
      </c>
      <c r="B5364" t="s">
        <v>2752</v>
      </c>
      <c r="C5364" t="s">
        <v>2851</v>
      </c>
      <c r="D5364" t="s">
        <v>1712</v>
      </c>
    </row>
    <row r="5365" spans="1:4">
      <c r="A5365" t="s">
        <v>2810</v>
      </c>
      <c r="B5365" t="s">
        <v>2752</v>
      </c>
      <c r="C5365" t="s">
        <v>2851</v>
      </c>
      <c r="D5365" t="s">
        <v>1713</v>
      </c>
    </row>
    <row r="5366" spans="1:4">
      <c r="A5366" t="s">
        <v>2811</v>
      </c>
      <c r="B5366" t="s">
        <v>2752</v>
      </c>
      <c r="C5366" t="s">
        <v>2851</v>
      </c>
      <c r="D5366" t="s">
        <v>1714</v>
      </c>
    </row>
    <row r="5367" spans="1:4">
      <c r="A5367" t="s">
        <v>2812</v>
      </c>
      <c r="B5367" t="s">
        <v>2752</v>
      </c>
      <c r="C5367" t="s">
        <v>2851</v>
      </c>
      <c r="D5367" t="s">
        <v>1715</v>
      </c>
    </row>
    <row r="5368" spans="1:4">
      <c r="A5368" t="s">
        <v>2813</v>
      </c>
      <c r="B5368" t="s">
        <v>2752</v>
      </c>
      <c r="C5368" t="s">
        <v>1770</v>
      </c>
      <c r="D5368" t="s">
        <v>1702</v>
      </c>
    </row>
    <row r="5369" spans="1:4">
      <c r="A5369" t="s">
        <v>2814</v>
      </c>
      <c r="B5369" t="s">
        <v>2752</v>
      </c>
      <c r="C5369" t="s">
        <v>1770</v>
      </c>
      <c r="D5369" t="s">
        <v>1705</v>
      </c>
    </row>
    <row r="5370" spans="1:4">
      <c r="A5370" t="s">
        <v>2815</v>
      </c>
      <c r="B5370" t="s">
        <v>2752</v>
      </c>
      <c r="C5370" t="s">
        <v>1770</v>
      </c>
      <c r="D5370" t="s">
        <v>1706</v>
      </c>
    </row>
    <row r="5371" spans="1:4">
      <c r="A5371" t="s">
        <v>2816</v>
      </c>
      <c r="B5371" t="s">
        <v>2752</v>
      </c>
      <c r="C5371" t="s">
        <v>1770</v>
      </c>
      <c r="D5371" t="s">
        <v>1707</v>
      </c>
    </row>
    <row r="5372" spans="1:4">
      <c r="A5372" t="s">
        <v>2817</v>
      </c>
      <c r="B5372" t="s">
        <v>2752</v>
      </c>
      <c r="C5372" t="s">
        <v>1770</v>
      </c>
      <c r="D5372" t="s">
        <v>1708</v>
      </c>
    </row>
    <row r="5373" spans="1:4">
      <c r="A5373" t="s">
        <v>2818</v>
      </c>
      <c r="B5373" t="s">
        <v>2752</v>
      </c>
      <c r="C5373" t="s">
        <v>1770</v>
      </c>
      <c r="D5373" t="s">
        <v>1709</v>
      </c>
    </row>
    <row r="5374" spans="1:4">
      <c r="A5374" t="s">
        <v>2819</v>
      </c>
      <c r="B5374" t="s">
        <v>2752</v>
      </c>
      <c r="C5374" t="s">
        <v>1770</v>
      </c>
      <c r="D5374" t="s">
        <v>1710</v>
      </c>
    </row>
    <row r="5375" spans="1:4">
      <c r="A5375" t="s">
        <v>2820</v>
      </c>
      <c r="B5375" t="s">
        <v>2752</v>
      </c>
      <c r="C5375" t="s">
        <v>1770</v>
      </c>
      <c r="D5375" t="s">
        <v>1711</v>
      </c>
    </row>
    <row r="5376" spans="1:4">
      <c r="A5376" t="s">
        <v>2821</v>
      </c>
      <c r="B5376" t="s">
        <v>2752</v>
      </c>
      <c r="C5376" t="s">
        <v>1770</v>
      </c>
      <c r="D5376" t="s">
        <v>1712</v>
      </c>
    </row>
    <row r="5377" spans="1:4">
      <c r="A5377" t="s">
        <v>2822</v>
      </c>
      <c r="B5377" t="s">
        <v>2752</v>
      </c>
      <c r="C5377" t="s">
        <v>1770</v>
      </c>
      <c r="D5377" t="s">
        <v>1713</v>
      </c>
    </row>
    <row r="5378" spans="1:4">
      <c r="A5378" t="s">
        <v>2823</v>
      </c>
      <c r="B5378" t="s">
        <v>2752</v>
      </c>
      <c r="C5378" t="s">
        <v>1770</v>
      </c>
      <c r="D5378" t="s">
        <v>1714</v>
      </c>
    </row>
    <row r="5379" spans="1:4">
      <c r="A5379" t="s">
        <v>2824</v>
      </c>
      <c r="B5379" t="s">
        <v>2752</v>
      </c>
      <c r="C5379" t="s">
        <v>1770</v>
      </c>
      <c r="D5379" t="s">
        <v>1715</v>
      </c>
    </row>
    <row r="5380" spans="1:4">
      <c r="A5380" t="s">
        <v>2825</v>
      </c>
      <c r="B5380" t="s">
        <v>2752</v>
      </c>
      <c r="C5380" t="s">
        <v>1771</v>
      </c>
      <c r="D5380" t="s">
        <v>1702</v>
      </c>
    </row>
    <row r="5381" spans="1:4">
      <c r="A5381" t="s">
        <v>2826</v>
      </c>
      <c r="B5381" t="s">
        <v>2752</v>
      </c>
      <c r="C5381" t="s">
        <v>1771</v>
      </c>
      <c r="D5381" t="s">
        <v>1705</v>
      </c>
    </row>
    <row r="5382" spans="1:4">
      <c r="A5382" t="s">
        <v>2827</v>
      </c>
      <c r="B5382" t="s">
        <v>2752</v>
      </c>
      <c r="C5382" t="s">
        <v>1771</v>
      </c>
      <c r="D5382" t="s">
        <v>1706</v>
      </c>
    </row>
    <row r="5383" spans="1:4">
      <c r="A5383" t="s">
        <v>2828</v>
      </c>
      <c r="B5383" t="s">
        <v>2752</v>
      </c>
      <c r="C5383" t="s">
        <v>1771</v>
      </c>
      <c r="D5383" t="s">
        <v>1707</v>
      </c>
    </row>
    <row r="5384" spans="1:4">
      <c r="A5384" t="s">
        <v>2829</v>
      </c>
      <c r="B5384" t="s">
        <v>2752</v>
      </c>
      <c r="C5384" t="s">
        <v>1771</v>
      </c>
      <c r="D5384" t="s">
        <v>1708</v>
      </c>
    </row>
    <row r="5385" spans="1:4">
      <c r="A5385" t="s">
        <v>2830</v>
      </c>
      <c r="B5385" t="s">
        <v>2752</v>
      </c>
      <c r="C5385" t="s">
        <v>1771</v>
      </c>
      <c r="D5385" t="s">
        <v>1709</v>
      </c>
    </row>
    <row r="5386" spans="1:4">
      <c r="A5386" t="s">
        <v>2831</v>
      </c>
      <c r="B5386" t="s">
        <v>2752</v>
      </c>
      <c r="C5386" t="s">
        <v>1771</v>
      </c>
      <c r="D5386" t="s">
        <v>1710</v>
      </c>
    </row>
    <row r="5387" spans="1:4">
      <c r="A5387" t="s">
        <v>2832</v>
      </c>
      <c r="B5387" t="s">
        <v>2752</v>
      </c>
      <c r="C5387" t="s">
        <v>1771</v>
      </c>
      <c r="D5387" t="s">
        <v>1711</v>
      </c>
    </row>
    <row r="5388" spans="1:4">
      <c r="A5388" t="s">
        <v>2833</v>
      </c>
      <c r="B5388" t="s">
        <v>2752</v>
      </c>
      <c r="C5388" t="s">
        <v>1771</v>
      </c>
      <c r="D5388" t="s">
        <v>1712</v>
      </c>
    </row>
    <row r="5389" spans="1:4">
      <c r="A5389" t="s">
        <v>2834</v>
      </c>
      <c r="B5389" t="s">
        <v>2752</v>
      </c>
      <c r="C5389" t="s">
        <v>1771</v>
      </c>
      <c r="D5389" t="s">
        <v>1713</v>
      </c>
    </row>
    <row r="5390" spans="1:4">
      <c r="A5390" t="s">
        <v>2835</v>
      </c>
      <c r="B5390" t="s">
        <v>2752</v>
      </c>
      <c r="C5390" t="s">
        <v>1771</v>
      </c>
      <c r="D5390" t="s">
        <v>1714</v>
      </c>
    </row>
    <row r="5391" spans="1:4">
      <c r="A5391" t="s">
        <v>2836</v>
      </c>
      <c r="B5391" t="s">
        <v>2752</v>
      </c>
      <c r="C5391" t="s">
        <v>1771</v>
      </c>
      <c r="D5391" t="s">
        <v>1715</v>
      </c>
    </row>
    <row r="5392" spans="1:4">
      <c r="A5392" t="s">
        <v>2837</v>
      </c>
      <c r="B5392" t="s">
        <v>2752</v>
      </c>
      <c r="C5392" t="s">
        <v>1772</v>
      </c>
      <c r="D5392" t="s">
        <v>1702</v>
      </c>
    </row>
    <row r="5393" spans="1:5">
      <c r="A5393" t="s">
        <v>2838</v>
      </c>
      <c r="B5393" t="s">
        <v>2752</v>
      </c>
      <c r="C5393" t="s">
        <v>1772</v>
      </c>
      <c r="D5393" t="s">
        <v>1705</v>
      </c>
    </row>
    <row r="5394" spans="1:5">
      <c r="A5394" t="s">
        <v>2839</v>
      </c>
      <c r="B5394" t="s">
        <v>2752</v>
      </c>
      <c r="C5394" t="s">
        <v>1772</v>
      </c>
      <c r="D5394" t="s">
        <v>1706</v>
      </c>
    </row>
    <row r="5395" spans="1:5">
      <c r="A5395" t="s">
        <v>2840</v>
      </c>
      <c r="B5395" t="s">
        <v>2752</v>
      </c>
      <c r="C5395" t="s">
        <v>1772</v>
      </c>
      <c r="D5395" t="s">
        <v>1707</v>
      </c>
    </row>
    <row r="5396" spans="1:5">
      <c r="A5396" t="s">
        <v>2841</v>
      </c>
      <c r="B5396" t="s">
        <v>2752</v>
      </c>
      <c r="C5396" t="s">
        <v>1772</v>
      </c>
      <c r="D5396" t="s">
        <v>1708</v>
      </c>
    </row>
    <row r="5397" spans="1:5">
      <c r="A5397" t="s">
        <v>2842</v>
      </c>
      <c r="B5397" t="s">
        <v>2752</v>
      </c>
      <c r="C5397" t="s">
        <v>1772</v>
      </c>
      <c r="D5397" t="s">
        <v>1709</v>
      </c>
    </row>
    <row r="5398" spans="1:5">
      <c r="A5398" t="s">
        <v>2843</v>
      </c>
      <c r="B5398" t="s">
        <v>2752</v>
      </c>
      <c r="C5398" t="s">
        <v>1772</v>
      </c>
      <c r="D5398" t="s">
        <v>1710</v>
      </c>
    </row>
    <row r="5399" spans="1:5">
      <c r="A5399" t="s">
        <v>2844</v>
      </c>
      <c r="B5399" t="s">
        <v>2752</v>
      </c>
      <c r="C5399" t="s">
        <v>1772</v>
      </c>
      <c r="D5399" t="s">
        <v>1711</v>
      </c>
    </row>
    <row r="5400" spans="1:5">
      <c r="A5400" t="s">
        <v>2845</v>
      </c>
      <c r="B5400" t="s">
        <v>2752</v>
      </c>
      <c r="C5400" t="s">
        <v>1772</v>
      </c>
      <c r="D5400" t="s">
        <v>1712</v>
      </c>
    </row>
    <row r="5401" spans="1:5">
      <c r="A5401" t="s">
        <v>2846</v>
      </c>
      <c r="B5401" t="s">
        <v>2752</v>
      </c>
      <c r="C5401" t="s">
        <v>1772</v>
      </c>
      <c r="D5401" t="s">
        <v>1713</v>
      </c>
    </row>
    <row r="5402" spans="1:5">
      <c r="A5402" t="s">
        <v>2847</v>
      </c>
      <c r="B5402" t="s">
        <v>2752</v>
      </c>
      <c r="C5402" t="s">
        <v>1772</v>
      </c>
      <c r="D5402" t="s">
        <v>1714</v>
      </c>
    </row>
    <row r="5403" spans="1:5">
      <c r="A5403" t="s">
        <v>2848</v>
      </c>
      <c r="B5403" t="s">
        <v>2752</v>
      </c>
      <c r="C5403" t="s">
        <v>1772</v>
      </c>
      <c r="D5403" t="s">
        <v>1715</v>
      </c>
    </row>
    <row r="5404" spans="1:5">
      <c r="A5404" t="s">
        <v>2886</v>
      </c>
      <c r="B5404" t="s">
        <v>2885</v>
      </c>
      <c r="C5404" t="s">
        <v>1721</v>
      </c>
      <c r="D5404" t="s">
        <v>3246</v>
      </c>
      <c r="E5404" t="s">
        <v>1702</v>
      </c>
    </row>
    <row r="5405" spans="1:5">
      <c r="A5405" t="s">
        <v>2887</v>
      </c>
      <c r="B5405" t="s">
        <v>2885</v>
      </c>
      <c r="C5405" t="s">
        <v>1721</v>
      </c>
      <c r="D5405" t="s">
        <v>3246</v>
      </c>
      <c r="E5405" t="s">
        <v>1705</v>
      </c>
    </row>
    <row r="5406" spans="1:5">
      <c r="A5406" t="s">
        <v>2888</v>
      </c>
      <c r="B5406" t="s">
        <v>2885</v>
      </c>
      <c r="C5406" t="s">
        <v>1721</v>
      </c>
      <c r="D5406" t="s">
        <v>3246</v>
      </c>
      <c r="E5406" t="s">
        <v>1706</v>
      </c>
    </row>
    <row r="5407" spans="1:5">
      <c r="A5407" t="s">
        <v>2889</v>
      </c>
      <c r="B5407" t="s">
        <v>2885</v>
      </c>
      <c r="C5407" t="s">
        <v>1721</v>
      </c>
      <c r="D5407" t="s">
        <v>3246</v>
      </c>
      <c r="E5407" t="s">
        <v>1707</v>
      </c>
    </row>
    <row r="5408" spans="1:5">
      <c r="A5408" t="s">
        <v>2890</v>
      </c>
      <c r="B5408" t="s">
        <v>2885</v>
      </c>
      <c r="C5408" t="s">
        <v>1721</v>
      </c>
      <c r="D5408" t="s">
        <v>3246</v>
      </c>
      <c r="E5408" t="s">
        <v>1708</v>
      </c>
    </row>
    <row r="5409" spans="1:5">
      <c r="A5409" t="s">
        <v>2891</v>
      </c>
      <c r="B5409" t="s">
        <v>2885</v>
      </c>
      <c r="C5409" t="s">
        <v>1721</v>
      </c>
      <c r="D5409" t="s">
        <v>3246</v>
      </c>
      <c r="E5409" t="s">
        <v>1709</v>
      </c>
    </row>
    <row r="5410" spans="1:5">
      <c r="A5410" t="s">
        <v>2892</v>
      </c>
      <c r="B5410" t="s">
        <v>2885</v>
      </c>
      <c r="C5410" t="s">
        <v>1721</v>
      </c>
      <c r="D5410" t="s">
        <v>3246</v>
      </c>
      <c r="E5410" t="s">
        <v>1710</v>
      </c>
    </row>
    <row r="5411" spans="1:5">
      <c r="A5411" t="s">
        <v>2893</v>
      </c>
      <c r="B5411" t="s">
        <v>2885</v>
      </c>
      <c r="C5411" t="s">
        <v>1721</v>
      </c>
      <c r="D5411" t="s">
        <v>3246</v>
      </c>
      <c r="E5411" t="s">
        <v>1711</v>
      </c>
    </row>
    <row r="5412" spans="1:5">
      <c r="A5412" t="s">
        <v>2894</v>
      </c>
      <c r="B5412" t="s">
        <v>2885</v>
      </c>
      <c r="C5412" t="s">
        <v>1721</v>
      </c>
      <c r="D5412" t="s">
        <v>3246</v>
      </c>
      <c r="E5412" t="s">
        <v>1712</v>
      </c>
    </row>
    <row r="5413" spans="1:5">
      <c r="A5413" t="s">
        <v>2895</v>
      </c>
      <c r="B5413" t="s">
        <v>2885</v>
      </c>
      <c r="C5413" t="s">
        <v>1721</v>
      </c>
      <c r="D5413" t="s">
        <v>3246</v>
      </c>
      <c r="E5413" t="s">
        <v>1713</v>
      </c>
    </row>
    <row r="5414" spans="1:5">
      <c r="A5414" t="s">
        <v>2896</v>
      </c>
      <c r="B5414" t="s">
        <v>2885</v>
      </c>
      <c r="C5414" t="s">
        <v>1721</v>
      </c>
      <c r="D5414" t="s">
        <v>3246</v>
      </c>
      <c r="E5414" t="s">
        <v>1714</v>
      </c>
    </row>
    <row r="5415" spans="1:5">
      <c r="A5415" t="s">
        <v>2897</v>
      </c>
      <c r="B5415" t="s">
        <v>2885</v>
      </c>
      <c r="C5415" t="s">
        <v>1721</v>
      </c>
      <c r="D5415" t="s">
        <v>3246</v>
      </c>
      <c r="E5415" t="s">
        <v>1715</v>
      </c>
    </row>
    <row r="5416" spans="1:5">
      <c r="A5416" t="s">
        <v>2898</v>
      </c>
      <c r="B5416" t="s">
        <v>2885</v>
      </c>
      <c r="C5416" t="s">
        <v>1721</v>
      </c>
      <c r="D5416" t="s">
        <v>3247</v>
      </c>
      <c r="E5416" t="s">
        <v>1702</v>
      </c>
    </row>
    <row r="5417" spans="1:5">
      <c r="A5417" t="s">
        <v>2899</v>
      </c>
      <c r="B5417" t="s">
        <v>2885</v>
      </c>
      <c r="C5417" t="s">
        <v>1721</v>
      </c>
      <c r="D5417" t="s">
        <v>3247</v>
      </c>
      <c r="E5417" t="s">
        <v>1705</v>
      </c>
    </row>
    <row r="5418" spans="1:5">
      <c r="A5418" t="s">
        <v>2900</v>
      </c>
      <c r="B5418" t="s">
        <v>2885</v>
      </c>
      <c r="C5418" t="s">
        <v>1721</v>
      </c>
      <c r="D5418" t="s">
        <v>3247</v>
      </c>
      <c r="E5418" t="s">
        <v>1706</v>
      </c>
    </row>
    <row r="5419" spans="1:5">
      <c r="A5419" t="s">
        <v>2901</v>
      </c>
      <c r="B5419" t="s">
        <v>2885</v>
      </c>
      <c r="C5419" t="s">
        <v>1721</v>
      </c>
      <c r="D5419" t="s">
        <v>3247</v>
      </c>
      <c r="E5419" t="s">
        <v>1707</v>
      </c>
    </row>
    <row r="5420" spans="1:5">
      <c r="A5420" t="s">
        <v>2902</v>
      </c>
      <c r="B5420" t="s">
        <v>2885</v>
      </c>
      <c r="C5420" t="s">
        <v>1721</v>
      </c>
      <c r="D5420" t="s">
        <v>3247</v>
      </c>
      <c r="E5420" t="s">
        <v>1708</v>
      </c>
    </row>
    <row r="5421" spans="1:5">
      <c r="A5421" t="s">
        <v>2903</v>
      </c>
      <c r="B5421" t="s">
        <v>2885</v>
      </c>
      <c r="C5421" t="s">
        <v>1721</v>
      </c>
      <c r="D5421" t="s">
        <v>3247</v>
      </c>
      <c r="E5421" t="s">
        <v>1709</v>
      </c>
    </row>
    <row r="5422" spans="1:5">
      <c r="A5422" t="s">
        <v>2904</v>
      </c>
      <c r="B5422" t="s">
        <v>2885</v>
      </c>
      <c r="C5422" t="s">
        <v>1721</v>
      </c>
      <c r="D5422" t="s">
        <v>3247</v>
      </c>
      <c r="E5422" t="s">
        <v>1710</v>
      </c>
    </row>
    <row r="5423" spans="1:5">
      <c r="A5423" t="s">
        <v>2905</v>
      </c>
      <c r="B5423" t="s">
        <v>2885</v>
      </c>
      <c r="C5423" t="s">
        <v>1721</v>
      </c>
      <c r="D5423" t="s">
        <v>3247</v>
      </c>
      <c r="E5423" t="s">
        <v>1711</v>
      </c>
    </row>
    <row r="5424" spans="1:5">
      <c r="A5424" t="s">
        <v>2906</v>
      </c>
      <c r="B5424" t="s">
        <v>2885</v>
      </c>
      <c r="C5424" t="s">
        <v>1721</v>
      </c>
      <c r="D5424" t="s">
        <v>3247</v>
      </c>
      <c r="E5424" t="s">
        <v>1712</v>
      </c>
    </row>
    <row r="5425" spans="1:5">
      <c r="A5425" t="s">
        <v>2907</v>
      </c>
      <c r="B5425" t="s">
        <v>2885</v>
      </c>
      <c r="C5425" t="s">
        <v>1721</v>
      </c>
      <c r="D5425" t="s">
        <v>3247</v>
      </c>
      <c r="E5425" t="s">
        <v>1713</v>
      </c>
    </row>
    <row r="5426" spans="1:5">
      <c r="A5426" t="s">
        <v>2908</v>
      </c>
      <c r="B5426" t="s">
        <v>2885</v>
      </c>
      <c r="C5426" t="s">
        <v>1721</v>
      </c>
      <c r="D5426" t="s">
        <v>3247</v>
      </c>
      <c r="E5426" t="s">
        <v>1714</v>
      </c>
    </row>
    <row r="5427" spans="1:5">
      <c r="A5427" t="s">
        <v>2909</v>
      </c>
      <c r="B5427" t="s">
        <v>2885</v>
      </c>
      <c r="C5427" t="s">
        <v>1721</v>
      </c>
      <c r="D5427" t="s">
        <v>3247</v>
      </c>
      <c r="E5427" t="s">
        <v>1715</v>
      </c>
    </row>
    <row r="5428" spans="1:5">
      <c r="A5428" t="s">
        <v>2910</v>
      </c>
      <c r="B5428" t="s">
        <v>2885</v>
      </c>
      <c r="C5428" t="s">
        <v>1721</v>
      </c>
      <c r="D5428" t="s">
        <v>3248</v>
      </c>
      <c r="E5428" t="s">
        <v>1702</v>
      </c>
    </row>
    <row r="5429" spans="1:5">
      <c r="A5429" t="s">
        <v>2911</v>
      </c>
      <c r="B5429" t="s">
        <v>2885</v>
      </c>
      <c r="C5429" t="s">
        <v>1721</v>
      </c>
      <c r="D5429" t="s">
        <v>3248</v>
      </c>
      <c r="E5429" t="s">
        <v>1705</v>
      </c>
    </row>
    <row r="5430" spans="1:5">
      <c r="A5430" t="s">
        <v>2912</v>
      </c>
      <c r="B5430" t="s">
        <v>2885</v>
      </c>
      <c r="C5430" t="s">
        <v>1721</v>
      </c>
      <c r="D5430" t="s">
        <v>3248</v>
      </c>
      <c r="E5430" t="s">
        <v>1706</v>
      </c>
    </row>
    <row r="5431" spans="1:5">
      <c r="A5431" t="s">
        <v>2913</v>
      </c>
      <c r="B5431" t="s">
        <v>2885</v>
      </c>
      <c r="C5431" t="s">
        <v>1721</v>
      </c>
      <c r="D5431" t="s">
        <v>3248</v>
      </c>
      <c r="E5431" t="s">
        <v>1707</v>
      </c>
    </row>
    <row r="5432" spans="1:5">
      <c r="A5432" t="s">
        <v>2914</v>
      </c>
      <c r="B5432" t="s">
        <v>2885</v>
      </c>
      <c r="C5432" t="s">
        <v>1721</v>
      </c>
      <c r="D5432" t="s">
        <v>3248</v>
      </c>
      <c r="E5432" t="s">
        <v>1708</v>
      </c>
    </row>
    <row r="5433" spans="1:5">
      <c r="A5433" t="s">
        <v>2915</v>
      </c>
      <c r="B5433" t="s">
        <v>2885</v>
      </c>
      <c r="C5433" t="s">
        <v>1721</v>
      </c>
      <c r="D5433" t="s">
        <v>3248</v>
      </c>
      <c r="E5433" t="s">
        <v>1709</v>
      </c>
    </row>
    <row r="5434" spans="1:5">
      <c r="A5434" t="s">
        <v>2916</v>
      </c>
      <c r="B5434" t="s">
        <v>2885</v>
      </c>
      <c r="C5434" t="s">
        <v>1721</v>
      </c>
      <c r="D5434" t="s">
        <v>3248</v>
      </c>
      <c r="E5434" t="s">
        <v>1710</v>
      </c>
    </row>
    <row r="5435" spans="1:5">
      <c r="A5435" t="s">
        <v>2917</v>
      </c>
      <c r="B5435" t="s">
        <v>2885</v>
      </c>
      <c r="C5435" t="s">
        <v>1721</v>
      </c>
      <c r="D5435" t="s">
        <v>3248</v>
      </c>
      <c r="E5435" t="s">
        <v>1711</v>
      </c>
    </row>
    <row r="5436" spans="1:5">
      <c r="A5436" t="s">
        <v>2918</v>
      </c>
      <c r="B5436" t="s">
        <v>2885</v>
      </c>
      <c r="C5436" t="s">
        <v>1721</v>
      </c>
      <c r="D5436" t="s">
        <v>3248</v>
      </c>
      <c r="E5436" t="s">
        <v>1712</v>
      </c>
    </row>
    <row r="5437" spans="1:5">
      <c r="A5437" t="s">
        <v>2919</v>
      </c>
      <c r="B5437" t="s">
        <v>2885</v>
      </c>
      <c r="C5437" t="s">
        <v>1721</v>
      </c>
      <c r="D5437" t="s">
        <v>3248</v>
      </c>
      <c r="E5437" t="s">
        <v>1713</v>
      </c>
    </row>
    <row r="5438" spans="1:5">
      <c r="A5438" t="s">
        <v>2920</v>
      </c>
      <c r="B5438" t="s">
        <v>2885</v>
      </c>
      <c r="C5438" t="s">
        <v>1721</v>
      </c>
      <c r="D5438" t="s">
        <v>3248</v>
      </c>
      <c r="E5438" t="s">
        <v>1714</v>
      </c>
    </row>
    <row r="5439" spans="1:5">
      <c r="A5439" t="s">
        <v>2921</v>
      </c>
      <c r="B5439" t="s">
        <v>2885</v>
      </c>
      <c r="C5439" t="s">
        <v>1721</v>
      </c>
      <c r="D5439" t="s">
        <v>3248</v>
      </c>
      <c r="E5439" t="s">
        <v>1715</v>
      </c>
    </row>
    <row r="5440" spans="1:5">
      <c r="A5440" t="s">
        <v>2922</v>
      </c>
      <c r="B5440" t="s">
        <v>2885</v>
      </c>
      <c r="C5440" t="s">
        <v>1721</v>
      </c>
      <c r="D5440" t="s">
        <v>3249</v>
      </c>
      <c r="E5440" t="s">
        <v>1702</v>
      </c>
    </row>
    <row r="5441" spans="1:5">
      <c r="A5441" t="s">
        <v>2923</v>
      </c>
      <c r="B5441" t="s">
        <v>2885</v>
      </c>
      <c r="C5441" t="s">
        <v>1721</v>
      </c>
      <c r="D5441" t="s">
        <v>3249</v>
      </c>
      <c r="E5441" t="s">
        <v>1705</v>
      </c>
    </row>
    <row r="5442" spans="1:5">
      <c r="A5442" t="s">
        <v>2924</v>
      </c>
      <c r="B5442" t="s">
        <v>2885</v>
      </c>
      <c r="C5442" t="s">
        <v>1721</v>
      </c>
      <c r="D5442" t="s">
        <v>3249</v>
      </c>
      <c r="E5442" t="s">
        <v>1706</v>
      </c>
    </row>
    <row r="5443" spans="1:5">
      <c r="A5443" t="s">
        <v>2925</v>
      </c>
      <c r="B5443" t="s">
        <v>2885</v>
      </c>
      <c r="C5443" t="s">
        <v>1721</v>
      </c>
      <c r="D5443" t="s">
        <v>3249</v>
      </c>
      <c r="E5443" t="s">
        <v>1707</v>
      </c>
    </row>
    <row r="5444" spans="1:5">
      <c r="A5444" t="s">
        <v>2926</v>
      </c>
      <c r="B5444" t="s">
        <v>2885</v>
      </c>
      <c r="C5444" t="s">
        <v>1721</v>
      </c>
      <c r="D5444" t="s">
        <v>3249</v>
      </c>
      <c r="E5444" t="s">
        <v>1708</v>
      </c>
    </row>
    <row r="5445" spans="1:5">
      <c r="A5445" t="s">
        <v>2927</v>
      </c>
      <c r="B5445" t="s">
        <v>2885</v>
      </c>
      <c r="C5445" t="s">
        <v>1721</v>
      </c>
      <c r="D5445" t="s">
        <v>3249</v>
      </c>
      <c r="E5445" t="s">
        <v>1709</v>
      </c>
    </row>
    <row r="5446" spans="1:5">
      <c r="A5446" t="s">
        <v>2928</v>
      </c>
      <c r="B5446" t="s">
        <v>2885</v>
      </c>
      <c r="C5446" t="s">
        <v>1721</v>
      </c>
      <c r="D5446" t="s">
        <v>3249</v>
      </c>
      <c r="E5446" t="s">
        <v>1710</v>
      </c>
    </row>
    <row r="5447" spans="1:5">
      <c r="A5447" t="s">
        <v>2929</v>
      </c>
      <c r="B5447" t="s">
        <v>2885</v>
      </c>
      <c r="C5447" t="s">
        <v>1721</v>
      </c>
      <c r="D5447" t="s">
        <v>3249</v>
      </c>
      <c r="E5447" t="s">
        <v>1711</v>
      </c>
    </row>
    <row r="5448" spans="1:5">
      <c r="A5448" t="s">
        <v>2930</v>
      </c>
      <c r="B5448" t="s">
        <v>2885</v>
      </c>
      <c r="C5448" t="s">
        <v>1721</v>
      </c>
      <c r="D5448" t="s">
        <v>3249</v>
      </c>
      <c r="E5448" t="s">
        <v>1712</v>
      </c>
    </row>
    <row r="5449" spans="1:5">
      <c r="A5449" t="s">
        <v>2931</v>
      </c>
      <c r="B5449" t="s">
        <v>2885</v>
      </c>
      <c r="C5449" t="s">
        <v>1721</v>
      </c>
      <c r="D5449" t="s">
        <v>3249</v>
      </c>
      <c r="E5449" t="s">
        <v>1713</v>
      </c>
    </row>
    <row r="5450" spans="1:5">
      <c r="A5450" t="s">
        <v>2932</v>
      </c>
      <c r="B5450" t="s">
        <v>2885</v>
      </c>
      <c r="C5450" t="s">
        <v>1721</v>
      </c>
      <c r="D5450" t="s">
        <v>3249</v>
      </c>
      <c r="E5450" t="s">
        <v>1714</v>
      </c>
    </row>
    <row r="5451" spans="1:5">
      <c r="A5451" t="s">
        <v>2933</v>
      </c>
      <c r="B5451" t="s">
        <v>2885</v>
      </c>
      <c r="C5451" t="s">
        <v>1721</v>
      </c>
      <c r="D5451" t="s">
        <v>3249</v>
      </c>
      <c r="E5451" t="s">
        <v>1715</v>
      </c>
    </row>
    <row r="5452" spans="1:5">
      <c r="A5452" t="s">
        <v>2934</v>
      </c>
      <c r="B5452" t="s">
        <v>2885</v>
      </c>
      <c r="C5452" t="s">
        <v>1721</v>
      </c>
      <c r="D5452" t="s">
        <v>3250</v>
      </c>
      <c r="E5452" t="s">
        <v>1702</v>
      </c>
    </row>
    <row r="5453" spans="1:5">
      <c r="A5453" t="s">
        <v>2935</v>
      </c>
      <c r="B5453" t="s">
        <v>2885</v>
      </c>
      <c r="C5453" t="s">
        <v>1721</v>
      </c>
      <c r="D5453" t="s">
        <v>3250</v>
      </c>
      <c r="E5453" t="s">
        <v>1705</v>
      </c>
    </row>
    <row r="5454" spans="1:5">
      <c r="A5454" t="s">
        <v>2936</v>
      </c>
      <c r="B5454" t="s">
        <v>2885</v>
      </c>
      <c r="C5454" t="s">
        <v>1721</v>
      </c>
      <c r="D5454" t="s">
        <v>3250</v>
      </c>
      <c r="E5454" t="s">
        <v>1706</v>
      </c>
    </row>
    <row r="5455" spans="1:5">
      <c r="A5455" t="s">
        <v>2937</v>
      </c>
      <c r="B5455" t="s">
        <v>2885</v>
      </c>
      <c r="C5455" t="s">
        <v>1721</v>
      </c>
      <c r="D5455" t="s">
        <v>3250</v>
      </c>
      <c r="E5455" t="s">
        <v>1707</v>
      </c>
    </row>
    <row r="5456" spans="1:5">
      <c r="A5456" t="s">
        <v>2938</v>
      </c>
      <c r="B5456" t="s">
        <v>2885</v>
      </c>
      <c r="C5456" t="s">
        <v>1721</v>
      </c>
      <c r="D5456" t="s">
        <v>3250</v>
      </c>
      <c r="E5456" t="s">
        <v>1708</v>
      </c>
    </row>
    <row r="5457" spans="1:5">
      <c r="A5457" t="s">
        <v>2939</v>
      </c>
      <c r="B5457" t="s">
        <v>2885</v>
      </c>
      <c r="C5457" t="s">
        <v>1721</v>
      </c>
      <c r="D5457" t="s">
        <v>3250</v>
      </c>
      <c r="E5457" t="s">
        <v>1709</v>
      </c>
    </row>
    <row r="5458" spans="1:5">
      <c r="A5458" t="s">
        <v>2940</v>
      </c>
      <c r="B5458" t="s">
        <v>2885</v>
      </c>
      <c r="C5458" t="s">
        <v>1721</v>
      </c>
      <c r="D5458" t="s">
        <v>3250</v>
      </c>
      <c r="E5458" t="s">
        <v>1710</v>
      </c>
    </row>
    <row r="5459" spans="1:5">
      <c r="A5459" t="s">
        <v>2941</v>
      </c>
      <c r="B5459" t="s">
        <v>2885</v>
      </c>
      <c r="C5459" t="s">
        <v>1721</v>
      </c>
      <c r="D5459" t="s">
        <v>3250</v>
      </c>
      <c r="E5459" t="s">
        <v>1711</v>
      </c>
    </row>
    <row r="5460" spans="1:5">
      <c r="A5460" t="s">
        <v>2942</v>
      </c>
      <c r="B5460" t="s">
        <v>2885</v>
      </c>
      <c r="C5460" t="s">
        <v>1721</v>
      </c>
      <c r="D5460" t="s">
        <v>3250</v>
      </c>
      <c r="E5460" t="s">
        <v>1712</v>
      </c>
    </row>
    <row r="5461" spans="1:5">
      <c r="A5461" t="s">
        <v>2943</v>
      </c>
      <c r="B5461" t="s">
        <v>2885</v>
      </c>
      <c r="C5461" t="s">
        <v>1721</v>
      </c>
      <c r="D5461" t="s">
        <v>3250</v>
      </c>
      <c r="E5461" t="s">
        <v>1713</v>
      </c>
    </row>
    <row r="5462" spans="1:5">
      <c r="A5462" t="s">
        <v>2944</v>
      </c>
      <c r="B5462" t="s">
        <v>2885</v>
      </c>
      <c r="C5462" t="s">
        <v>1721</v>
      </c>
      <c r="D5462" t="s">
        <v>3250</v>
      </c>
      <c r="E5462" t="s">
        <v>1714</v>
      </c>
    </row>
    <row r="5463" spans="1:5">
      <c r="A5463" t="s">
        <v>2945</v>
      </c>
      <c r="B5463" t="s">
        <v>2885</v>
      </c>
      <c r="C5463" t="s">
        <v>1721</v>
      </c>
      <c r="D5463" t="s">
        <v>3250</v>
      </c>
      <c r="E5463" t="s">
        <v>1715</v>
      </c>
    </row>
    <row r="5464" spans="1:5">
      <c r="A5464" t="s">
        <v>2946</v>
      </c>
      <c r="B5464" t="s">
        <v>2885</v>
      </c>
      <c r="C5464" t="s">
        <v>1721</v>
      </c>
      <c r="D5464" t="s">
        <v>3251</v>
      </c>
      <c r="E5464" t="s">
        <v>1702</v>
      </c>
    </row>
    <row r="5465" spans="1:5">
      <c r="A5465" t="s">
        <v>2947</v>
      </c>
      <c r="B5465" t="s">
        <v>2885</v>
      </c>
      <c r="C5465" t="s">
        <v>1721</v>
      </c>
      <c r="D5465" t="s">
        <v>3251</v>
      </c>
      <c r="E5465" t="s">
        <v>1705</v>
      </c>
    </row>
    <row r="5466" spans="1:5">
      <c r="A5466" t="s">
        <v>2948</v>
      </c>
      <c r="B5466" t="s">
        <v>2885</v>
      </c>
      <c r="C5466" t="s">
        <v>1721</v>
      </c>
      <c r="D5466" t="s">
        <v>3251</v>
      </c>
      <c r="E5466" t="s">
        <v>1706</v>
      </c>
    </row>
    <row r="5467" spans="1:5">
      <c r="A5467" t="s">
        <v>2949</v>
      </c>
      <c r="B5467" t="s">
        <v>2885</v>
      </c>
      <c r="C5467" t="s">
        <v>1721</v>
      </c>
      <c r="D5467" t="s">
        <v>3251</v>
      </c>
      <c r="E5467" t="s">
        <v>1707</v>
      </c>
    </row>
    <row r="5468" spans="1:5">
      <c r="A5468" t="s">
        <v>2950</v>
      </c>
      <c r="B5468" t="s">
        <v>2885</v>
      </c>
      <c r="C5468" t="s">
        <v>1721</v>
      </c>
      <c r="D5468" t="s">
        <v>3251</v>
      </c>
      <c r="E5468" t="s">
        <v>1708</v>
      </c>
    </row>
    <row r="5469" spans="1:5">
      <c r="A5469" t="s">
        <v>2951</v>
      </c>
      <c r="B5469" t="s">
        <v>2885</v>
      </c>
      <c r="C5469" t="s">
        <v>1721</v>
      </c>
      <c r="D5469" t="s">
        <v>3251</v>
      </c>
      <c r="E5469" t="s">
        <v>1709</v>
      </c>
    </row>
    <row r="5470" spans="1:5">
      <c r="A5470" t="s">
        <v>2952</v>
      </c>
      <c r="B5470" t="s">
        <v>2885</v>
      </c>
      <c r="C5470" t="s">
        <v>1721</v>
      </c>
      <c r="D5470" t="s">
        <v>3251</v>
      </c>
      <c r="E5470" t="s">
        <v>1710</v>
      </c>
    </row>
    <row r="5471" spans="1:5">
      <c r="A5471" t="s">
        <v>2953</v>
      </c>
      <c r="B5471" t="s">
        <v>2885</v>
      </c>
      <c r="C5471" t="s">
        <v>1721</v>
      </c>
      <c r="D5471" t="s">
        <v>3251</v>
      </c>
      <c r="E5471" t="s">
        <v>1711</v>
      </c>
    </row>
    <row r="5472" spans="1:5">
      <c r="A5472" t="s">
        <v>2954</v>
      </c>
      <c r="B5472" t="s">
        <v>2885</v>
      </c>
      <c r="C5472" t="s">
        <v>1721</v>
      </c>
      <c r="D5472" t="s">
        <v>3251</v>
      </c>
      <c r="E5472" t="s">
        <v>1712</v>
      </c>
    </row>
    <row r="5473" spans="1:5">
      <c r="A5473" t="s">
        <v>2955</v>
      </c>
      <c r="B5473" t="s">
        <v>2885</v>
      </c>
      <c r="C5473" t="s">
        <v>1721</v>
      </c>
      <c r="D5473" t="s">
        <v>3251</v>
      </c>
      <c r="E5473" t="s">
        <v>1713</v>
      </c>
    </row>
    <row r="5474" spans="1:5">
      <c r="A5474" t="s">
        <v>2956</v>
      </c>
      <c r="B5474" t="s">
        <v>2885</v>
      </c>
      <c r="C5474" t="s">
        <v>1721</v>
      </c>
      <c r="D5474" t="s">
        <v>3251</v>
      </c>
      <c r="E5474" t="s">
        <v>1714</v>
      </c>
    </row>
    <row r="5475" spans="1:5">
      <c r="A5475" t="s">
        <v>2957</v>
      </c>
      <c r="B5475" t="s">
        <v>2885</v>
      </c>
      <c r="C5475" t="s">
        <v>1721</v>
      </c>
      <c r="D5475" t="s">
        <v>3251</v>
      </c>
      <c r="E5475" t="s">
        <v>1715</v>
      </c>
    </row>
    <row r="5476" spans="1:5">
      <c r="A5476" t="s">
        <v>2958</v>
      </c>
      <c r="B5476" t="s">
        <v>2885</v>
      </c>
      <c r="C5476" t="s">
        <v>1721</v>
      </c>
      <c r="D5476" t="s">
        <v>3252</v>
      </c>
      <c r="E5476" t="s">
        <v>1702</v>
      </c>
    </row>
    <row r="5477" spans="1:5">
      <c r="A5477" t="s">
        <v>2959</v>
      </c>
      <c r="B5477" t="s">
        <v>2885</v>
      </c>
      <c r="C5477" t="s">
        <v>1721</v>
      </c>
      <c r="D5477" t="s">
        <v>3252</v>
      </c>
      <c r="E5477" t="s">
        <v>1705</v>
      </c>
    </row>
    <row r="5478" spans="1:5">
      <c r="A5478" t="s">
        <v>2960</v>
      </c>
      <c r="B5478" t="s">
        <v>2885</v>
      </c>
      <c r="C5478" t="s">
        <v>1721</v>
      </c>
      <c r="D5478" t="s">
        <v>3252</v>
      </c>
      <c r="E5478" t="s">
        <v>1706</v>
      </c>
    </row>
    <row r="5479" spans="1:5">
      <c r="A5479" t="s">
        <v>2961</v>
      </c>
      <c r="B5479" t="s">
        <v>2885</v>
      </c>
      <c r="C5479" t="s">
        <v>1721</v>
      </c>
      <c r="D5479" t="s">
        <v>3252</v>
      </c>
      <c r="E5479" t="s">
        <v>1707</v>
      </c>
    </row>
    <row r="5480" spans="1:5">
      <c r="A5480" t="s">
        <v>2962</v>
      </c>
      <c r="B5480" t="s">
        <v>2885</v>
      </c>
      <c r="C5480" t="s">
        <v>1721</v>
      </c>
      <c r="D5480" t="s">
        <v>3252</v>
      </c>
      <c r="E5480" t="s">
        <v>1708</v>
      </c>
    </row>
    <row r="5481" spans="1:5">
      <c r="A5481" t="s">
        <v>2963</v>
      </c>
      <c r="B5481" t="s">
        <v>2885</v>
      </c>
      <c r="C5481" t="s">
        <v>1721</v>
      </c>
      <c r="D5481" t="s">
        <v>3252</v>
      </c>
      <c r="E5481" t="s">
        <v>1709</v>
      </c>
    </row>
    <row r="5482" spans="1:5">
      <c r="A5482" t="s">
        <v>2964</v>
      </c>
      <c r="B5482" t="s">
        <v>2885</v>
      </c>
      <c r="C5482" t="s">
        <v>1721</v>
      </c>
      <c r="D5482" t="s">
        <v>3252</v>
      </c>
      <c r="E5482" t="s">
        <v>1710</v>
      </c>
    </row>
    <row r="5483" spans="1:5">
      <c r="A5483" t="s">
        <v>2965</v>
      </c>
      <c r="B5483" t="s">
        <v>2885</v>
      </c>
      <c r="C5483" t="s">
        <v>1721</v>
      </c>
      <c r="D5483" t="s">
        <v>3252</v>
      </c>
      <c r="E5483" t="s">
        <v>1711</v>
      </c>
    </row>
    <row r="5484" spans="1:5">
      <c r="A5484" t="s">
        <v>2966</v>
      </c>
      <c r="B5484" t="s">
        <v>2885</v>
      </c>
      <c r="C5484" t="s">
        <v>1721</v>
      </c>
      <c r="D5484" t="s">
        <v>3252</v>
      </c>
      <c r="E5484" t="s">
        <v>1712</v>
      </c>
    </row>
    <row r="5485" spans="1:5">
      <c r="A5485" t="s">
        <v>2967</v>
      </c>
      <c r="B5485" t="s">
        <v>2885</v>
      </c>
      <c r="C5485" t="s">
        <v>1721</v>
      </c>
      <c r="D5485" t="s">
        <v>3252</v>
      </c>
      <c r="E5485" t="s">
        <v>1713</v>
      </c>
    </row>
    <row r="5486" spans="1:5">
      <c r="A5486" t="s">
        <v>2968</v>
      </c>
      <c r="B5486" t="s">
        <v>2885</v>
      </c>
      <c r="C5486" t="s">
        <v>1721</v>
      </c>
      <c r="D5486" t="s">
        <v>3252</v>
      </c>
      <c r="E5486" t="s">
        <v>1714</v>
      </c>
    </row>
    <row r="5487" spans="1:5">
      <c r="A5487" t="s">
        <v>2969</v>
      </c>
      <c r="B5487" t="s">
        <v>2885</v>
      </c>
      <c r="C5487" t="s">
        <v>1721</v>
      </c>
      <c r="D5487" t="s">
        <v>3252</v>
      </c>
      <c r="E5487" t="s">
        <v>1715</v>
      </c>
    </row>
    <row r="5488" spans="1:5">
      <c r="A5488" t="s">
        <v>2970</v>
      </c>
      <c r="B5488" t="s">
        <v>2885</v>
      </c>
      <c r="C5488" t="s">
        <v>1721</v>
      </c>
      <c r="D5488" t="s">
        <v>3253</v>
      </c>
      <c r="E5488" t="s">
        <v>1702</v>
      </c>
    </row>
    <row r="5489" spans="1:5">
      <c r="A5489" t="s">
        <v>2971</v>
      </c>
      <c r="B5489" t="s">
        <v>2885</v>
      </c>
      <c r="C5489" t="s">
        <v>1721</v>
      </c>
      <c r="D5489" t="s">
        <v>3253</v>
      </c>
      <c r="E5489" t="s">
        <v>1705</v>
      </c>
    </row>
    <row r="5490" spans="1:5">
      <c r="A5490" t="s">
        <v>2972</v>
      </c>
      <c r="B5490" t="s">
        <v>2885</v>
      </c>
      <c r="C5490" t="s">
        <v>1721</v>
      </c>
      <c r="D5490" t="s">
        <v>3253</v>
      </c>
      <c r="E5490" t="s">
        <v>1706</v>
      </c>
    </row>
    <row r="5491" spans="1:5">
      <c r="A5491" t="s">
        <v>2973</v>
      </c>
      <c r="B5491" t="s">
        <v>2885</v>
      </c>
      <c r="C5491" t="s">
        <v>1721</v>
      </c>
      <c r="D5491" t="s">
        <v>3253</v>
      </c>
      <c r="E5491" t="s">
        <v>1707</v>
      </c>
    </row>
    <row r="5492" spans="1:5">
      <c r="A5492" t="s">
        <v>2974</v>
      </c>
      <c r="B5492" t="s">
        <v>2885</v>
      </c>
      <c r="C5492" t="s">
        <v>1721</v>
      </c>
      <c r="D5492" t="s">
        <v>3253</v>
      </c>
      <c r="E5492" t="s">
        <v>1708</v>
      </c>
    </row>
    <row r="5493" spans="1:5">
      <c r="A5493" t="s">
        <v>2975</v>
      </c>
      <c r="B5493" t="s">
        <v>2885</v>
      </c>
      <c r="C5493" t="s">
        <v>1721</v>
      </c>
      <c r="D5493" t="s">
        <v>3253</v>
      </c>
      <c r="E5493" t="s">
        <v>1709</v>
      </c>
    </row>
    <row r="5494" spans="1:5">
      <c r="A5494" t="s">
        <v>2976</v>
      </c>
      <c r="B5494" t="s">
        <v>2885</v>
      </c>
      <c r="C5494" t="s">
        <v>1721</v>
      </c>
      <c r="D5494" t="s">
        <v>3253</v>
      </c>
      <c r="E5494" t="s">
        <v>1710</v>
      </c>
    </row>
    <row r="5495" spans="1:5">
      <c r="A5495" t="s">
        <v>2977</v>
      </c>
      <c r="B5495" t="s">
        <v>2885</v>
      </c>
      <c r="C5495" t="s">
        <v>1721</v>
      </c>
      <c r="D5495" t="s">
        <v>3253</v>
      </c>
      <c r="E5495" t="s">
        <v>1711</v>
      </c>
    </row>
    <row r="5496" spans="1:5">
      <c r="A5496" t="s">
        <v>2978</v>
      </c>
      <c r="B5496" t="s">
        <v>2885</v>
      </c>
      <c r="C5496" t="s">
        <v>1721</v>
      </c>
      <c r="D5496" t="s">
        <v>3253</v>
      </c>
      <c r="E5496" t="s">
        <v>1712</v>
      </c>
    </row>
    <row r="5497" spans="1:5">
      <c r="A5497" t="s">
        <v>2979</v>
      </c>
      <c r="B5497" t="s">
        <v>2885</v>
      </c>
      <c r="C5497" t="s">
        <v>1721</v>
      </c>
      <c r="D5497" t="s">
        <v>3253</v>
      </c>
      <c r="E5497" t="s">
        <v>1713</v>
      </c>
    </row>
    <row r="5498" spans="1:5">
      <c r="A5498" t="s">
        <v>2980</v>
      </c>
      <c r="B5498" t="s">
        <v>2885</v>
      </c>
      <c r="C5498" t="s">
        <v>1721</v>
      </c>
      <c r="D5498" t="s">
        <v>3253</v>
      </c>
      <c r="E5498" t="s">
        <v>1714</v>
      </c>
    </row>
    <row r="5499" spans="1:5">
      <c r="A5499" t="s">
        <v>2981</v>
      </c>
      <c r="B5499" t="s">
        <v>2885</v>
      </c>
      <c r="C5499" t="s">
        <v>1721</v>
      </c>
      <c r="D5499" t="s">
        <v>3253</v>
      </c>
      <c r="E5499" t="s">
        <v>1715</v>
      </c>
    </row>
    <row r="5500" spans="1:5">
      <c r="A5500" t="s">
        <v>2982</v>
      </c>
      <c r="B5500" t="s">
        <v>2885</v>
      </c>
      <c r="C5500" t="s">
        <v>1721</v>
      </c>
      <c r="D5500" t="s">
        <v>3254</v>
      </c>
      <c r="E5500" t="s">
        <v>1702</v>
      </c>
    </row>
    <row r="5501" spans="1:5">
      <c r="A5501" t="s">
        <v>2983</v>
      </c>
      <c r="B5501" t="s">
        <v>2885</v>
      </c>
      <c r="C5501" t="s">
        <v>1721</v>
      </c>
      <c r="D5501" t="s">
        <v>3254</v>
      </c>
      <c r="E5501" t="s">
        <v>1705</v>
      </c>
    </row>
    <row r="5502" spans="1:5">
      <c r="A5502" t="s">
        <v>2984</v>
      </c>
      <c r="B5502" t="s">
        <v>2885</v>
      </c>
      <c r="C5502" t="s">
        <v>1721</v>
      </c>
      <c r="D5502" t="s">
        <v>3254</v>
      </c>
      <c r="E5502" t="s">
        <v>1706</v>
      </c>
    </row>
    <row r="5503" spans="1:5">
      <c r="A5503" t="s">
        <v>2985</v>
      </c>
      <c r="B5503" t="s">
        <v>2885</v>
      </c>
      <c r="C5503" t="s">
        <v>1721</v>
      </c>
      <c r="D5503" t="s">
        <v>3254</v>
      </c>
      <c r="E5503" t="s">
        <v>1707</v>
      </c>
    </row>
    <row r="5504" spans="1:5">
      <c r="A5504" t="s">
        <v>2986</v>
      </c>
      <c r="B5504" t="s">
        <v>2885</v>
      </c>
      <c r="C5504" t="s">
        <v>1721</v>
      </c>
      <c r="D5504" t="s">
        <v>3254</v>
      </c>
      <c r="E5504" t="s">
        <v>1708</v>
      </c>
    </row>
    <row r="5505" spans="1:5">
      <c r="A5505" t="s">
        <v>2987</v>
      </c>
      <c r="B5505" t="s">
        <v>2885</v>
      </c>
      <c r="C5505" t="s">
        <v>1721</v>
      </c>
      <c r="D5505" t="s">
        <v>3254</v>
      </c>
      <c r="E5505" t="s">
        <v>1709</v>
      </c>
    </row>
    <row r="5506" spans="1:5">
      <c r="A5506" t="s">
        <v>2988</v>
      </c>
      <c r="B5506" t="s">
        <v>2885</v>
      </c>
      <c r="C5506" t="s">
        <v>1721</v>
      </c>
      <c r="D5506" t="s">
        <v>3254</v>
      </c>
      <c r="E5506" t="s">
        <v>1710</v>
      </c>
    </row>
    <row r="5507" spans="1:5">
      <c r="A5507" t="s">
        <v>2989</v>
      </c>
      <c r="B5507" t="s">
        <v>2885</v>
      </c>
      <c r="C5507" t="s">
        <v>1721</v>
      </c>
      <c r="D5507" t="s">
        <v>3254</v>
      </c>
      <c r="E5507" t="s">
        <v>1711</v>
      </c>
    </row>
    <row r="5508" spans="1:5">
      <c r="A5508" t="s">
        <v>2990</v>
      </c>
      <c r="B5508" t="s">
        <v>2885</v>
      </c>
      <c r="C5508" t="s">
        <v>1721</v>
      </c>
      <c r="D5508" t="s">
        <v>3254</v>
      </c>
      <c r="E5508" t="s">
        <v>1712</v>
      </c>
    </row>
    <row r="5509" spans="1:5">
      <c r="A5509" t="s">
        <v>2991</v>
      </c>
      <c r="B5509" t="s">
        <v>2885</v>
      </c>
      <c r="C5509" t="s">
        <v>1721</v>
      </c>
      <c r="D5509" t="s">
        <v>3254</v>
      </c>
      <c r="E5509" t="s">
        <v>1713</v>
      </c>
    </row>
    <row r="5510" spans="1:5">
      <c r="A5510" t="s">
        <v>2992</v>
      </c>
      <c r="B5510" t="s">
        <v>2885</v>
      </c>
      <c r="C5510" t="s">
        <v>1721</v>
      </c>
      <c r="D5510" t="s">
        <v>3254</v>
      </c>
      <c r="E5510" t="s">
        <v>1714</v>
      </c>
    </row>
    <row r="5511" spans="1:5">
      <c r="A5511" t="s">
        <v>2993</v>
      </c>
      <c r="B5511" t="s">
        <v>2885</v>
      </c>
      <c r="C5511" t="s">
        <v>1721</v>
      </c>
      <c r="D5511" t="s">
        <v>3254</v>
      </c>
      <c r="E5511" t="s">
        <v>1715</v>
      </c>
    </row>
    <row r="5512" spans="1:5">
      <c r="A5512" t="s">
        <v>2994</v>
      </c>
      <c r="B5512" t="s">
        <v>2885</v>
      </c>
      <c r="C5512" t="s">
        <v>1721</v>
      </c>
      <c r="D5512" t="s">
        <v>3255</v>
      </c>
      <c r="E5512" t="s">
        <v>1702</v>
      </c>
    </row>
    <row r="5513" spans="1:5">
      <c r="A5513" t="s">
        <v>2995</v>
      </c>
      <c r="B5513" t="s">
        <v>2885</v>
      </c>
      <c r="C5513" t="s">
        <v>1721</v>
      </c>
      <c r="D5513" t="s">
        <v>3255</v>
      </c>
      <c r="E5513" t="s">
        <v>1705</v>
      </c>
    </row>
    <row r="5514" spans="1:5">
      <c r="A5514" t="s">
        <v>2996</v>
      </c>
      <c r="B5514" t="s">
        <v>2885</v>
      </c>
      <c r="C5514" t="s">
        <v>1721</v>
      </c>
      <c r="D5514" t="s">
        <v>3255</v>
      </c>
      <c r="E5514" t="s">
        <v>1706</v>
      </c>
    </row>
    <row r="5515" spans="1:5">
      <c r="A5515" t="s">
        <v>2997</v>
      </c>
      <c r="B5515" t="s">
        <v>2885</v>
      </c>
      <c r="C5515" t="s">
        <v>1721</v>
      </c>
      <c r="D5515" t="s">
        <v>3255</v>
      </c>
      <c r="E5515" t="s">
        <v>1707</v>
      </c>
    </row>
    <row r="5516" spans="1:5">
      <c r="A5516" t="s">
        <v>2998</v>
      </c>
      <c r="B5516" t="s">
        <v>2885</v>
      </c>
      <c r="C5516" t="s">
        <v>1721</v>
      </c>
      <c r="D5516" t="s">
        <v>3255</v>
      </c>
      <c r="E5516" t="s">
        <v>1708</v>
      </c>
    </row>
    <row r="5517" spans="1:5">
      <c r="A5517" t="s">
        <v>2999</v>
      </c>
      <c r="B5517" t="s">
        <v>2885</v>
      </c>
      <c r="C5517" t="s">
        <v>1721</v>
      </c>
      <c r="D5517" t="s">
        <v>3255</v>
      </c>
      <c r="E5517" t="s">
        <v>1709</v>
      </c>
    </row>
    <row r="5518" spans="1:5">
      <c r="A5518" t="s">
        <v>3000</v>
      </c>
      <c r="B5518" t="s">
        <v>2885</v>
      </c>
      <c r="C5518" t="s">
        <v>1721</v>
      </c>
      <c r="D5518" t="s">
        <v>3255</v>
      </c>
      <c r="E5518" t="s">
        <v>1710</v>
      </c>
    </row>
    <row r="5519" spans="1:5">
      <c r="A5519" t="s">
        <v>3001</v>
      </c>
      <c r="B5519" t="s">
        <v>2885</v>
      </c>
      <c r="C5519" t="s">
        <v>1721</v>
      </c>
      <c r="D5519" t="s">
        <v>3255</v>
      </c>
      <c r="E5519" t="s">
        <v>1711</v>
      </c>
    </row>
    <row r="5520" spans="1:5">
      <c r="A5520" t="s">
        <v>3002</v>
      </c>
      <c r="B5520" t="s">
        <v>2885</v>
      </c>
      <c r="C5520" t="s">
        <v>1721</v>
      </c>
      <c r="D5520" t="s">
        <v>3255</v>
      </c>
      <c r="E5520" t="s">
        <v>1712</v>
      </c>
    </row>
    <row r="5521" spans="1:5">
      <c r="A5521" t="s">
        <v>3003</v>
      </c>
      <c r="B5521" t="s">
        <v>2885</v>
      </c>
      <c r="C5521" t="s">
        <v>1721</v>
      </c>
      <c r="D5521" t="s">
        <v>3255</v>
      </c>
      <c r="E5521" t="s">
        <v>1713</v>
      </c>
    </row>
    <row r="5522" spans="1:5">
      <c r="A5522" t="s">
        <v>3004</v>
      </c>
      <c r="B5522" t="s">
        <v>2885</v>
      </c>
      <c r="C5522" t="s">
        <v>1721</v>
      </c>
      <c r="D5522" t="s">
        <v>3255</v>
      </c>
      <c r="E5522" t="s">
        <v>1714</v>
      </c>
    </row>
    <row r="5523" spans="1:5">
      <c r="A5523" t="s">
        <v>3005</v>
      </c>
      <c r="B5523" t="s">
        <v>2885</v>
      </c>
      <c r="C5523" t="s">
        <v>1721</v>
      </c>
      <c r="D5523" t="s">
        <v>3255</v>
      </c>
      <c r="E5523" t="s">
        <v>1715</v>
      </c>
    </row>
    <row r="5524" spans="1:5">
      <c r="A5524" t="s">
        <v>3006</v>
      </c>
      <c r="B5524" t="s">
        <v>2885</v>
      </c>
      <c r="C5524" t="s">
        <v>1722</v>
      </c>
      <c r="D5524" t="s">
        <v>3246</v>
      </c>
      <c r="E5524" t="s">
        <v>1702</v>
      </c>
    </row>
    <row r="5525" spans="1:5">
      <c r="A5525" t="s">
        <v>3007</v>
      </c>
      <c r="B5525" t="s">
        <v>2885</v>
      </c>
      <c r="C5525" t="s">
        <v>1722</v>
      </c>
      <c r="D5525" t="s">
        <v>3246</v>
      </c>
      <c r="E5525" t="s">
        <v>1705</v>
      </c>
    </row>
    <row r="5526" spans="1:5">
      <c r="A5526" t="s">
        <v>3008</v>
      </c>
      <c r="B5526" t="s">
        <v>2885</v>
      </c>
      <c r="C5526" t="s">
        <v>1722</v>
      </c>
      <c r="D5526" t="s">
        <v>3246</v>
      </c>
      <c r="E5526" t="s">
        <v>1706</v>
      </c>
    </row>
    <row r="5527" spans="1:5">
      <c r="A5527" t="s">
        <v>3009</v>
      </c>
      <c r="B5527" t="s">
        <v>2885</v>
      </c>
      <c r="C5527" t="s">
        <v>1722</v>
      </c>
      <c r="D5527" t="s">
        <v>3246</v>
      </c>
      <c r="E5527" t="s">
        <v>1707</v>
      </c>
    </row>
    <row r="5528" spans="1:5">
      <c r="A5528" t="s">
        <v>3010</v>
      </c>
      <c r="B5528" t="s">
        <v>2885</v>
      </c>
      <c r="C5528" t="s">
        <v>1722</v>
      </c>
      <c r="D5528" t="s">
        <v>3246</v>
      </c>
      <c r="E5528" t="s">
        <v>1708</v>
      </c>
    </row>
    <row r="5529" spans="1:5">
      <c r="A5529" t="s">
        <v>3011</v>
      </c>
      <c r="B5529" t="s">
        <v>2885</v>
      </c>
      <c r="C5529" t="s">
        <v>1722</v>
      </c>
      <c r="D5529" t="s">
        <v>3246</v>
      </c>
      <c r="E5529" t="s">
        <v>1709</v>
      </c>
    </row>
    <row r="5530" spans="1:5">
      <c r="A5530" t="s">
        <v>3012</v>
      </c>
      <c r="B5530" t="s">
        <v>2885</v>
      </c>
      <c r="C5530" t="s">
        <v>1722</v>
      </c>
      <c r="D5530" t="s">
        <v>3246</v>
      </c>
      <c r="E5530" t="s">
        <v>1710</v>
      </c>
    </row>
    <row r="5531" spans="1:5">
      <c r="A5531" t="s">
        <v>3013</v>
      </c>
      <c r="B5531" t="s">
        <v>2885</v>
      </c>
      <c r="C5531" t="s">
        <v>1722</v>
      </c>
      <c r="D5531" t="s">
        <v>3246</v>
      </c>
      <c r="E5531" t="s">
        <v>1711</v>
      </c>
    </row>
    <row r="5532" spans="1:5">
      <c r="A5532" t="s">
        <v>3014</v>
      </c>
      <c r="B5532" t="s">
        <v>2885</v>
      </c>
      <c r="C5532" t="s">
        <v>1722</v>
      </c>
      <c r="D5532" t="s">
        <v>3246</v>
      </c>
      <c r="E5532" t="s">
        <v>1712</v>
      </c>
    </row>
    <row r="5533" spans="1:5">
      <c r="A5533" t="s">
        <v>3015</v>
      </c>
      <c r="B5533" t="s">
        <v>2885</v>
      </c>
      <c r="C5533" t="s">
        <v>1722</v>
      </c>
      <c r="D5533" t="s">
        <v>3246</v>
      </c>
      <c r="E5533" t="s">
        <v>1713</v>
      </c>
    </row>
    <row r="5534" spans="1:5">
      <c r="A5534" t="s">
        <v>3016</v>
      </c>
      <c r="B5534" t="s">
        <v>2885</v>
      </c>
      <c r="C5534" t="s">
        <v>1722</v>
      </c>
      <c r="D5534" t="s">
        <v>3246</v>
      </c>
      <c r="E5534" t="s">
        <v>1714</v>
      </c>
    </row>
    <row r="5535" spans="1:5">
      <c r="A5535" t="s">
        <v>3017</v>
      </c>
      <c r="B5535" t="s">
        <v>2885</v>
      </c>
      <c r="C5535" t="s">
        <v>1722</v>
      </c>
      <c r="D5535" t="s">
        <v>3246</v>
      </c>
      <c r="E5535" t="s">
        <v>1715</v>
      </c>
    </row>
    <row r="5536" spans="1:5">
      <c r="A5536" t="s">
        <v>3018</v>
      </c>
      <c r="B5536" t="s">
        <v>2885</v>
      </c>
      <c r="C5536" t="s">
        <v>1722</v>
      </c>
      <c r="D5536" t="s">
        <v>3247</v>
      </c>
      <c r="E5536" t="s">
        <v>1702</v>
      </c>
    </row>
    <row r="5537" spans="1:5">
      <c r="A5537" t="s">
        <v>3019</v>
      </c>
      <c r="B5537" t="s">
        <v>2885</v>
      </c>
      <c r="C5537" t="s">
        <v>1722</v>
      </c>
      <c r="D5537" t="s">
        <v>3247</v>
      </c>
      <c r="E5537" t="s">
        <v>1705</v>
      </c>
    </row>
    <row r="5538" spans="1:5">
      <c r="A5538" t="s">
        <v>3020</v>
      </c>
      <c r="B5538" t="s">
        <v>2885</v>
      </c>
      <c r="C5538" t="s">
        <v>1722</v>
      </c>
      <c r="D5538" t="s">
        <v>3247</v>
      </c>
      <c r="E5538" t="s">
        <v>1706</v>
      </c>
    </row>
    <row r="5539" spans="1:5">
      <c r="A5539" t="s">
        <v>3021</v>
      </c>
      <c r="B5539" t="s">
        <v>2885</v>
      </c>
      <c r="C5539" t="s">
        <v>1722</v>
      </c>
      <c r="D5539" t="s">
        <v>3247</v>
      </c>
      <c r="E5539" t="s">
        <v>1707</v>
      </c>
    </row>
    <row r="5540" spans="1:5">
      <c r="A5540" t="s">
        <v>3022</v>
      </c>
      <c r="B5540" t="s">
        <v>2885</v>
      </c>
      <c r="C5540" t="s">
        <v>1722</v>
      </c>
      <c r="D5540" t="s">
        <v>3247</v>
      </c>
      <c r="E5540" t="s">
        <v>1708</v>
      </c>
    </row>
    <row r="5541" spans="1:5">
      <c r="A5541" t="s">
        <v>3023</v>
      </c>
      <c r="B5541" t="s">
        <v>2885</v>
      </c>
      <c r="C5541" t="s">
        <v>1722</v>
      </c>
      <c r="D5541" t="s">
        <v>3247</v>
      </c>
      <c r="E5541" t="s">
        <v>1709</v>
      </c>
    </row>
    <row r="5542" spans="1:5">
      <c r="A5542" t="s">
        <v>3024</v>
      </c>
      <c r="B5542" t="s">
        <v>2885</v>
      </c>
      <c r="C5542" t="s">
        <v>1722</v>
      </c>
      <c r="D5542" t="s">
        <v>3247</v>
      </c>
      <c r="E5542" t="s">
        <v>1710</v>
      </c>
    </row>
    <row r="5543" spans="1:5">
      <c r="A5543" t="s">
        <v>3025</v>
      </c>
      <c r="B5543" t="s">
        <v>2885</v>
      </c>
      <c r="C5543" t="s">
        <v>1722</v>
      </c>
      <c r="D5543" t="s">
        <v>3247</v>
      </c>
      <c r="E5543" t="s">
        <v>1711</v>
      </c>
    </row>
    <row r="5544" spans="1:5">
      <c r="A5544" t="s">
        <v>3026</v>
      </c>
      <c r="B5544" t="s">
        <v>2885</v>
      </c>
      <c r="C5544" t="s">
        <v>1722</v>
      </c>
      <c r="D5544" t="s">
        <v>3247</v>
      </c>
      <c r="E5544" t="s">
        <v>1712</v>
      </c>
    </row>
    <row r="5545" spans="1:5">
      <c r="A5545" t="s">
        <v>3027</v>
      </c>
      <c r="B5545" t="s">
        <v>2885</v>
      </c>
      <c r="C5545" t="s">
        <v>1722</v>
      </c>
      <c r="D5545" t="s">
        <v>3247</v>
      </c>
      <c r="E5545" t="s">
        <v>1713</v>
      </c>
    </row>
    <row r="5546" spans="1:5">
      <c r="A5546" t="s">
        <v>3028</v>
      </c>
      <c r="B5546" t="s">
        <v>2885</v>
      </c>
      <c r="C5546" t="s">
        <v>1722</v>
      </c>
      <c r="D5546" t="s">
        <v>3247</v>
      </c>
      <c r="E5546" t="s">
        <v>1714</v>
      </c>
    </row>
    <row r="5547" spans="1:5">
      <c r="A5547" t="s">
        <v>3029</v>
      </c>
      <c r="B5547" t="s">
        <v>2885</v>
      </c>
      <c r="C5547" t="s">
        <v>1722</v>
      </c>
      <c r="D5547" t="s">
        <v>3247</v>
      </c>
      <c r="E5547" t="s">
        <v>1715</v>
      </c>
    </row>
    <row r="5548" spans="1:5">
      <c r="A5548" t="s">
        <v>3030</v>
      </c>
      <c r="B5548" t="s">
        <v>2885</v>
      </c>
      <c r="C5548" t="s">
        <v>1722</v>
      </c>
      <c r="D5548" t="s">
        <v>3248</v>
      </c>
      <c r="E5548" t="s">
        <v>1702</v>
      </c>
    </row>
    <row r="5549" spans="1:5">
      <c r="A5549" t="s">
        <v>3031</v>
      </c>
      <c r="B5549" t="s">
        <v>2885</v>
      </c>
      <c r="C5549" t="s">
        <v>1722</v>
      </c>
      <c r="D5549" t="s">
        <v>3248</v>
      </c>
      <c r="E5549" t="s">
        <v>1705</v>
      </c>
    </row>
    <row r="5550" spans="1:5">
      <c r="A5550" t="s">
        <v>3032</v>
      </c>
      <c r="B5550" t="s">
        <v>2885</v>
      </c>
      <c r="C5550" t="s">
        <v>1722</v>
      </c>
      <c r="D5550" t="s">
        <v>3248</v>
      </c>
      <c r="E5550" t="s">
        <v>1706</v>
      </c>
    </row>
    <row r="5551" spans="1:5">
      <c r="A5551" t="s">
        <v>3033</v>
      </c>
      <c r="B5551" t="s">
        <v>2885</v>
      </c>
      <c r="C5551" t="s">
        <v>1722</v>
      </c>
      <c r="D5551" t="s">
        <v>3248</v>
      </c>
      <c r="E5551" t="s">
        <v>1707</v>
      </c>
    </row>
    <row r="5552" spans="1:5">
      <c r="A5552" t="s">
        <v>3034</v>
      </c>
      <c r="B5552" t="s">
        <v>2885</v>
      </c>
      <c r="C5552" t="s">
        <v>1722</v>
      </c>
      <c r="D5552" t="s">
        <v>3248</v>
      </c>
      <c r="E5552" t="s">
        <v>1708</v>
      </c>
    </row>
    <row r="5553" spans="1:5">
      <c r="A5553" t="s">
        <v>3035</v>
      </c>
      <c r="B5553" t="s">
        <v>2885</v>
      </c>
      <c r="C5553" t="s">
        <v>1722</v>
      </c>
      <c r="D5553" t="s">
        <v>3248</v>
      </c>
      <c r="E5553" t="s">
        <v>1709</v>
      </c>
    </row>
    <row r="5554" spans="1:5">
      <c r="A5554" t="s">
        <v>3036</v>
      </c>
      <c r="B5554" t="s">
        <v>2885</v>
      </c>
      <c r="C5554" t="s">
        <v>1722</v>
      </c>
      <c r="D5554" t="s">
        <v>3248</v>
      </c>
      <c r="E5554" t="s">
        <v>1710</v>
      </c>
    </row>
    <row r="5555" spans="1:5">
      <c r="A5555" t="s">
        <v>3037</v>
      </c>
      <c r="B5555" t="s">
        <v>2885</v>
      </c>
      <c r="C5555" t="s">
        <v>1722</v>
      </c>
      <c r="D5555" t="s">
        <v>3248</v>
      </c>
      <c r="E5555" t="s">
        <v>1711</v>
      </c>
    </row>
    <row r="5556" spans="1:5">
      <c r="A5556" t="s">
        <v>3038</v>
      </c>
      <c r="B5556" t="s">
        <v>2885</v>
      </c>
      <c r="C5556" t="s">
        <v>1722</v>
      </c>
      <c r="D5556" t="s">
        <v>3248</v>
      </c>
      <c r="E5556" t="s">
        <v>1712</v>
      </c>
    </row>
    <row r="5557" spans="1:5">
      <c r="A5557" t="s">
        <v>3039</v>
      </c>
      <c r="B5557" t="s">
        <v>2885</v>
      </c>
      <c r="C5557" t="s">
        <v>1722</v>
      </c>
      <c r="D5557" t="s">
        <v>3248</v>
      </c>
      <c r="E5557" t="s">
        <v>1713</v>
      </c>
    </row>
    <row r="5558" spans="1:5">
      <c r="A5558" t="s">
        <v>3040</v>
      </c>
      <c r="B5558" t="s">
        <v>2885</v>
      </c>
      <c r="C5558" t="s">
        <v>1722</v>
      </c>
      <c r="D5558" t="s">
        <v>3248</v>
      </c>
      <c r="E5558" t="s">
        <v>1714</v>
      </c>
    </row>
    <row r="5559" spans="1:5">
      <c r="A5559" t="s">
        <v>3041</v>
      </c>
      <c r="B5559" t="s">
        <v>2885</v>
      </c>
      <c r="C5559" t="s">
        <v>1722</v>
      </c>
      <c r="D5559" t="s">
        <v>3248</v>
      </c>
      <c r="E5559" t="s">
        <v>1715</v>
      </c>
    </row>
    <row r="5560" spans="1:5">
      <c r="A5560" t="s">
        <v>3042</v>
      </c>
      <c r="B5560" t="s">
        <v>2885</v>
      </c>
      <c r="C5560" t="s">
        <v>1722</v>
      </c>
      <c r="D5560" t="s">
        <v>3249</v>
      </c>
      <c r="E5560" t="s">
        <v>1702</v>
      </c>
    </row>
    <row r="5561" spans="1:5">
      <c r="A5561" t="s">
        <v>3043</v>
      </c>
      <c r="B5561" t="s">
        <v>2885</v>
      </c>
      <c r="C5561" t="s">
        <v>1722</v>
      </c>
      <c r="D5561" t="s">
        <v>3249</v>
      </c>
      <c r="E5561" t="s">
        <v>1705</v>
      </c>
    </row>
    <row r="5562" spans="1:5">
      <c r="A5562" t="s">
        <v>3044</v>
      </c>
      <c r="B5562" t="s">
        <v>2885</v>
      </c>
      <c r="C5562" t="s">
        <v>1722</v>
      </c>
      <c r="D5562" t="s">
        <v>3249</v>
      </c>
      <c r="E5562" t="s">
        <v>1706</v>
      </c>
    </row>
    <row r="5563" spans="1:5">
      <c r="A5563" t="s">
        <v>3045</v>
      </c>
      <c r="B5563" t="s">
        <v>2885</v>
      </c>
      <c r="C5563" t="s">
        <v>1722</v>
      </c>
      <c r="D5563" t="s">
        <v>3249</v>
      </c>
      <c r="E5563" t="s">
        <v>1707</v>
      </c>
    </row>
    <row r="5564" spans="1:5">
      <c r="A5564" t="s">
        <v>3046</v>
      </c>
      <c r="B5564" t="s">
        <v>2885</v>
      </c>
      <c r="C5564" t="s">
        <v>1722</v>
      </c>
      <c r="D5564" t="s">
        <v>3249</v>
      </c>
      <c r="E5564" t="s">
        <v>1708</v>
      </c>
    </row>
    <row r="5565" spans="1:5">
      <c r="A5565" t="s">
        <v>3047</v>
      </c>
      <c r="B5565" t="s">
        <v>2885</v>
      </c>
      <c r="C5565" t="s">
        <v>1722</v>
      </c>
      <c r="D5565" t="s">
        <v>3249</v>
      </c>
      <c r="E5565" t="s">
        <v>1709</v>
      </c>
    </row>
    <row r="5566" spans="1:5">
      <c r="A5566" t="s">
        <v>3048</v>
      </c>
      <c r="B5566" t="s">
        <v>2885</v>
      </c>
      <c r="C5566" t="s">
        <v>1722</v>
      </c>
      <c r="D5566" t="s">
        <v>3249</v>
      </c>
      <c r="E5566" t="s">
        <v>1710</v>
      </c>
    </row>
    <row r="5567" spans="1:5">
      <c r="A5567" t="s">
        <v>3049</v>
      </c>
      <c r="B5567" t="s">
        <v>2885</v>
      </c>
      <c r="C5567" t="s">
        <v>1722</v>
      </c>
      <c r="D5567" t="s">
        <v>3249</v>
      </c>
      <c r="E5567" t="s">
        <v>1711</v>
      </c>
    </row>
    <row r="5568" spans="1:5">
      <c r="A5568" t="s">
        <v>3050</v>
      </c>
      <c r="B5568" t="s">
        <v>2885</v>
      </c>
      <c r="C5568" t="s">
        <v>1722</v>
      </c>
      <c r="D5568" t="s">
        <v>3249</v>
      </c>
      <c r="E5568" t="s">
        <v>1712</v>
      </c>
    </row>
    <row r="5569" spans="1:5">
      <c r="A5569" t="s">
        <v>3051</v>
      </c>
      <c r="B5569" t="s">
        <v>2885</v>
      </c>
      <c r="C5569" t="s">
        <v>1722</v>
      </c>
      <c r="D5569" t="s">
        <v>3249</v>
      </c>
      <c r="E5569" t="s">
        <v>1713</v>
      </c>
    </row>
    <row r="5570" spans="1:5">
      <c r="A5570" t="s">
        <v>3052</v>
      </c>
      <c r="B5570" t="s">
        <v>2885</v>
      </c>
      <c r="C5570" t="s">
        <v>1722</v>
      </c>
      <c r="D5570" t="s">
        <v>3249</v>
      </c>
      <c r="E5570" t="s">
        <v>1714</v>
      </c>
    </row>
    <row r="5571" spans="1:5">
      <c r="A5571" t="s">
        <v>3053</v>
      </c>
      <c r="B5571" t="s">
        <v>2885</v>
      </c>
      <c r="C5571" t="s">
        <v>1722</v>
      </c>
      <c r="D5571" t="s">
        <v>3249</v>
      </c>
      <c r="E5571" t="s">
        <v>1715</v>
      </c>
    </row>
    <row r="5572" spans="1:5">
      <c r="A5572" t="s">
        <v>3054</v>
      </c>
      <c r="B5572" t="s">
        <v>2885</v>
      </c>
      <c r="C5572" t="s">
        <v>1722</v>
      </c>
      <c r="D5572" t="s">
        <v>3250</v>
      </c>
      <c r="E5572" t="s">
        <v>1702</v>
      </c>
    </row>
    <row r="5573" spans="1:5">
      <c r="A5573" t="s">
        <v>3055</v>
      </c>
      <c r="B5573" t="s">
        <v>2885</v>
      </c>
      <c r="C5573" t="s">
        <v>1722</v>
      </c>
      <c r="D5573" t="s">
        <v>3250</v>
      </c>
      <c r="E5573" t="s">
        <v>1705</v>
      </c>
    </row>
    <row r="5574" spans="1:5">
      <c r="A5574" t="s">
        <v>3056</v>
      </c>
      <c r="B5574" t="s">
        <v>2885</v>
      </c>
      <c r="C5574" t="s">
        <v>1722</v>
      </c>
      <c r="D5574" t="s">
        <v>3250</v>
      </c>
      <c r="E5574" t="s">
        <v>1706</v>
      </c>
    </row>
    <row r="5575" spans="1:5">
      <c r="A5575" t="s">
        <v>3057</v>
      </c>
      <c r="B5575" t="s">
        <v>2885</v>
      </c>
      <c r="C5575" t="s">
        <v>1722</v>
      </c>
      <c r="D5575" t="s">
        <v>3250</v>
      </c>
      <c r="E5575" t="s">
        <v>1707</v>
      </c>
    </row>
    <row r="5576" spans="1:5">
      <c r="A5576" t="s">
        <v>3058</v>
      </c>
      <c r="B5576" t="s">
        <v>2885</v>
      </c>
      <c r="C5576" t="s">
        <v>1722</v>
      </c>
      <c r="D5576" t="s">
        <v>3250</v>
      </c>
      <c r="E5576" t="s">
        <v>1708</v>
      </c>
    </row>
    <row r="5577" spans="1:5">
      <c r="A5577" t="s">
        <v>3059</v>
      </c>
      <c r="B5577" t="s">
        <v>2885</v>
      </c>
      <c r="C5577" t="s">
        <v>1722</v>
      </c>
      <c r="D5577" t="s">
        <v>3250</v>
      </c>
      <c r="E5577" t="s">
        <v>1709</v>
      </c>
    </row>
    <row r="5578" spans="1:5">
      <c r="A5578" t="s">
        <v>3060</v>
      </c>
      <c r="B5578" t="s">
        <v>2885</v>
      </c>
      <c r="C5578" t="s">
        <v>1722</v>
      </c>
      <c r="D5578" t="s">
        <v>3250</v>
      </c>
      <c r="E5578" t="s">
        <v>1710</v>
      </c>
    </row>
    <row r="5579" spans="1:5">
      <c r="A5579" t="s">
        <v>3061</v>
      </c>
      <c r="B5579" t="s">
        <v>2885</v>
      </c>
      <c r="C5579" t="s">
        <v>1722</v>
      </c>
      <c r="D5579" t="s">
        <v>3250</v>
      </c>
      <c r="E5579" t="s">
        <v>1711</v>
      </c>
    </row>
    <row r="5580" spans="1:5">
      <c r="A5580" t="s">
        <v>3062</v>
      </c>
      <c r="B5580" t="s">
        <v>2885</v>
      </c>
      <c r="C5580" t="s">
        <v>1722</v>
      </c>
      <c r="D5580" t="s">
        <v>3250</v>
      </c>
      <c r="E5580" t="s">
        <v>1712</v>
      </c>
    </row>
    <row r="5581" spans="1:5">
      <c r="A5581" t="s">
        <v>3063</v>
      </c>
      <c r="B5581" t="s">
        <v>2885</v>
      </c>
      <c r="C5581" t="s">
        <v>1722</v>
      </c>
      <c r="D5581" t="s">
        <v>3250</v>
      </c>
      <c r="E5581" t="s">
        <v>1713</v>
      </c>
    </row>
    <row r="5582" spans="1:5">
      <c r="A5582" t="s">
        <v>3064</v>
      </c>
      <c r="B5582" t="s">
        <v>2885</v>
      </c>
      <c r="C5582" t="s">
        <v>1722</v>
      </c>
      <c r="D5582" t="s">
        <v>3250</v>
      </c>
      <c r="E5582" t="s">
        <v>1714</v>
      </c>
    </row>
    <row r="5583" spans="1:5">
      <c r="A5583" t="s">
        <v>3065</v>
      </c>
      <c r="B5583" t="s">
        <v>2885</v>
      </c>
      <c r="C5583" t="s">
        <v>1722</v>
      </c>
      <c r="D5583" t="s">
        <v>3250</v>
      </c>
      <c r="E5583" t="s">
        <v>1715</v>
      </c>
    </row>
    <row r="5584" spans="1:5">
      <c r="A5584" t="s">
        <v>3066</v>
      </c>
      <c r="B5584" t="s">
        <v>2885</v>
      </c>
      <c r="C5584" t="s">
        <v>1722</v>
      </c>
      <c r="D5584" t="s">
        <v>3251</v>
      </c>
      <c r="E5584" t="s">
        <v>1702</v>
      </c>
    </row>
    <row r="5585" spans="1:5">
      <c r="A5585" t="s">
        <v>3067</v>
      </c>
      <c r="B5585" t="s">
        <v>2885</v>
      </c>
      <c r="C5585" t="s">
        <v>1722</v>
      </c>
      <c r="D5585" t="s">
        <v>3251</v>
      </c>
      <c r="E5585" t="s">
        <v>1705</v>
      </c>
    </row>
    <row r="5586" spans="1:5">
      <c r="A5586" t="s">
        <v>3068</v>
      </c>
      <c r="B5586" t="s">
        <v>2885</v>
      </c>
      <c r="C5586" t="s">
        <v>1722</v>
      </c>
      <c r="D5586" t="s">
        <v>3251</v>
      </c>
      <c r="E5586" t="s">
        <v>1706</v>
      </c>
    </row>
    <row r="5587" spans="1:5">
      <c r="A5587" t="s">
        <v>3069</v>
      </c>
      <c r="B5587" t="s">
        <v>2885</v>
      </c>
      <c r="C5587" t="s">
        <v>1722</v>
      </c>
      <c r="D5587" t="s">
        <v>3251</v>
      </c>
      <c r="E5587" t="s">
        <v>1707</v>
      </c>
    </row>
    <row r="5588" spans="1:5">
      <c r="A5588" t="s">
        <v>3070</v>
      </c>
      <c r="B5588" t="s">
        <v>2885</v>
      </c>
      <c r="C5588" t="s">
        <v>1722</v>
      </c>
      <c r="D5588" t="s">
        <v>3251</v>
      </c>
      <c r="E5588" t="s">
        <v>1708</v>
      </c>
    </row>
    <row r="5589" spans="1:5">
      <c r="A5589" t="s">
        <v>3071</v>
      </c>
      <c r="B5589" t="s">
        <v>2885</v>
      </c>
      <c r="C5589" t="s">
        <v>1722</v>
      </c>
      <c r="D5589" t="s">
        <v>3251</v>
      </c>
      <c r="E5589" t="s">
        <v>1709</v>
      </c>
    </row>
    <row r="5590" spans="1:5">
      <c r="A5590" t="s">
        <v>3072</v>
      </c>
      <c r="B5590" t="s">
        <v>2885</v>
      </c>
      <c r="C5590" t="s">
        <v>1722</v>
      </c>
      <c r="D5590" t="s">
        <v>3251</v>
      </c>
      <c r="E5590" t="s">
        <v>1710</v>
      </c>
    </row>
    <row r="5591" spans="1:5">
      <c r="A5591" t="s">
        <v>3073</v>
      </c>
      <c r="B5591" t="s">
        <v>2885</v>
      </c>
      <c r="C5591" t="s">
        <v>1722</v>
      </c>
      <c r="D5591" t="s">
        <v>3251</v>
      </c>
      <c r="E5591" t="s">
        <v>1711</v>
      </c>
    </row>
    <row r="5592" spans="1:5">
      <c r="A5592" t="s">
        <v>3074</v>
      </c>
      <c r="B5592" t="s">
        <v>2885</v>
      </c>
      <c r="C5592" t="s">
        <v>1722</v>
      </c>
      <c r="D5592" t="s">
        <v>3251</v>
      </c>
      <c r="E5592" t="s">
        <v>1712</v>
      </c>
    </row>
    <row r="5593" spans="1:5">
      <c r="A5593" t="s">
        <v>3075</v>
      </c>
      <c r="B5593" t="s">
        <v>2885</v>
      </c>
      <c r="C5593" t="s">
        <v>1722</v>
      </c>
      <c r="D5593" t="s">
        <v>3251</v>
      </c>
      <c r="E5593" t="s">
        <v>1713</v>
      </c>
    </row>
    <row r="5594" spans="1:5">
      <c r="A5594" t="s">
        <v>3076</v>
      </c>
      <c r="B5594" t="s">
        <v>2885</v>
      </c>
      <c r="C5594" t="s">
        <v>1722</v>
      </c>
      <c r="D5594" t="s">
        <v>3251</v>
      </c>
      <c r="E5594" t="s">
        <v>1714</v>
      </c>
    </row>
    <row r="5595" spans="1:5">
      <c r="A5595" t="s">
        <v>3077</v>
      </c>
      <c r="B5595" t="s">
        <v>2885</v>
      </c>
      <c r="C5595" t="s">
        <v>1722</v>
      </c>
      <c r="D5595" t="s">
        <v>3251</v>
      </c>
      <c r="E5595" t="s">
        <v>1715</v>
      </c>
    </row>
    <row r="5596" spans="1:5">
      <c r="A5596" t="s">
        <v>3078</v>
      </c>
      <c r="B5596" t="s">
        <v>2885</v>
      </c>
      <c r="C5596" t="s">
        <v>1722</v>
      </c>
      <c r="D5596" t="s">
        <v>3252</v>
      </c>
      <c r="E5596" t="s">
        <v>1702</v>
      </c>
    </row>
    <row r="5597" spans="1:5">
      <c r="A5597" t="s">
        <v>3079</v>
      </c>
      <c r="B5597" t="s">
        <v>2885</v>
      </c>
      <c r="C5597" t="s">
        <v>1722</v>
      </c>
      <c r="D5597" t="s">
        <v>3252</v>
      </c>
      <c r="E5597" t="s">
        <v>1705</v>
      </c>
    </row>
    <row r="5598" spans="1:5">
      <c r="A5598" t="s">
        <v>3080</v>
      </c>
      <c r="B5598" t="s">
        <v>2885</v>
      </c>
      <c r="C5598" t="s">
        <v>1722</v>
      </c>
      <c r="D5598" t="s">
        <v>3252</v>
      </c>
      <c r="E5598" t="s">
        <v>1706</v>
      </c>
    </row>
    <row r="5599" spans="1:5">
      <c r="A5599" t="s">
        <v>3081</v>
      </c>
      <c r="B5599" t="s">
        <v>2885</v>
      </c>
      <c r="C5599" t="s">
        <v>1722</v>
      </c>
      <c r="D5599" t="s">
        <v>3252</v>
      </c>
      <c r="E5599" t="s">
        <v>1707</v>
      </c>
    </row>
    <row r="5600" spans="1:5">
      <c r="A5600" t="s">
        <v>3082</v>
      </c>
      <c r="B5600" t="s">
        <v>2885</v>
      </c>
      <c r="C5600" t="s">
        <v>1722</v>
      </c>
      <c r="D5600" t="s">
        <v>3252</v>
      </c>
      <c r="E5600" t="s">
        <v>1708</v>
      </c>
    </row>
    <row r="5601" spans="1:5">
      <c r="A5601" t="s">
        <v>3083</v>
      </c>
      <c r="B5601" t="s">
        <v>2885</v>
      </c>
      <c r="C5601" t="s">
        <v>1722</v>
      </c>
      <c r="D5601" t="s">
        <v>3252</v>
      </c>
      <c r="E5601" t="s">
        <v>1709</v>
      </c>
    </row>
    <row r="5602" spans="1:5">
      <c r="A5602" t="s">
        <v>3084</v>
      </c>
      <c r="B5602" t="s">
        <v>2885</v>
      </c>
      <c r="C5602" t="s">
        <v>1722</v>
      </c>
      <c r="D5602" t="s">
        <v>3252</v>
      </c>
      <c r="E5602" t="s">
        <v>1710</v>
      </c>
    </row>
    <row r="5603" spans="1:5">
      <c r="A5603" t="s">
        <v>3085</v>
      </c>
      <c r="B5603" t="s">
        <v>2885</v>
      </c>
      <c r="C5603" t="s">
        <v>1722</v>
      </c>
      <c r="D5603" t="s">
        <v>3252</v>
      </c>
      <c r="E5603" t="s">
        <v>1711</v>
      </c>
    </row>
    <row r="5604" spans="1:5">
      <c r="A5604" t="s">
        <v>3086</v>
      </c>
      <c r="B5604" t="s">
        <v>2885</v>
      </c>
      <c r="C5604" t="s">
        <v>1722</v>
      </c>
      <c r="D5604" t="s">
        <v>3252</v>
      </c>
      <c r="E5604" t="s">
        <v>1712</v>
      </c>
    </row>
    <row r="5605" spans="1:5">
      <c r="A5605" t="s">
        <v>3087</v>
      </c>
      <c r="B5605" t="s">
        <v>2885</v>
      </c>
      <c r="C5605" t="s">
        <v>1722</v>
      </c>
      <c r="D5605" t="s">
        <v>3252</v>
      </c>
      <c r="E5605" t="s">
        <v>1713</v>
      </c>
    </row>
    <row r="5606" spans="1:5">
      <c r="A5606" t="s">
        <v>3088</v>
      </c>
      <c r="B5606" t="s">
        <v>2885</v>
      </c>
      <c r="C5606" t="s">
        <v>1722</v>
      </c>
      <c r="D5606" t="s">
        <v>3252</v>
      </c>
      <c r="E5606" t="s">
        <v>1714</v>
      </c>
    </row>
    <row r="5607" spans="1:5">
      <c r="A5607" t="s">
        <v>3089</v>
      </c>
      <c r="B5607" t="s">
        <v>2885</v>
      </c>
      <c r="C5607" t="s">
        <v>1722</v>
      </c>
      <c r="D5607" t="s">
        <v>3252</v>
      </c>
      <c r="E5607" t="s">
        <v>1715</v>
      </c>
    </row>
    <row r="5608" spans="1:5">
      <c r="A5608" t="s">
        <v>3090</v>
      </c>
      <c r="B5608" t="s">
        <v>2885</v>
      </c>
      <c r="C5608" t="s">
        <v>1722</v>
      </c>
      <c r="D5608" t="s">
        <v>3253</v>
      </c>
      <c r="E5608" t="s">
        <v>1702</v>
      </c>
    </row>
    <row r="5609" spans="1:5">
      <c r="A5609" t="s">
        <v>3091</v>
      </c>
      <c r="B5609" t="s">
        <v>2885</v>
      </c>
      <c r="C5609" t="s">
        <v>1722</v>
      </c>
      <c r="D5609" t="s">
        <v>3253</v>
      </c>
      <c r="E5609" t="s">
        <v>1705</v>
      </c>
    </row>
    <row r="5610" spans="1:5">
      <c r="A5610" t="s">
        <v>3092</v>
      </c>
      <c r="B5610" t="s">
        <v>2885</v>
      </c>
      <c r="C5610" t="s">
        <v>1722</v>
      </c>
      <c r="D5610" t="s">
        <v>3253</v>
      </c>
      <c r="E5610" t="s">
        <v>1706</v>
      </c>
    </row>
    <row r="5611" spans="1:5">
      <c r="A5611" t="s">
        <v>3093</v>
      </c>
      <c r="B5611" t="s">
        <v>2885</v>
      </c>
      <c r="C5611" t="s">
        <v>1722</v>
      </c>
      <c r="D5611" t="s">
        <v>3253</v>
      </c>
      <c r="E5611" t="s">
        <v>1707</v>
      </c>
    </row>
    <row r="5612" spans="1:5">
      <c r="A5612" t="s">
        <v>3094</v>
      </c>
      <c r="B5612" t="s">
        <v>2885</v>
      </c>
      <c r="C5612" t="s">
        <v>1722</v>
      </c>
      <c r="D5612" t="s">
        <v>3253</v>
      </c>
      <c r="E5612" t="s">
        <v>1708</v>
      </c>
    </row>
    <row r="5613" spans="1:5">
      <c r="A5613" t="s">
        <v>3095</v>
      </c>
      <c r="B5613" t="s">
        <v>2885</v>
      </c>
      <c r="C5613" t="s">
        <v>1722</v>
      </c>
      <c r="D5613" t="s">
        <v>3253</v>
      </c>
      <c r="E5613" t="s">
        <v>1709</v>
      </c>
    </row>
    <row r="5614" spans="1:5">
      <c r="A5614" t="s">
        <v>3096</v>
      </c>
      <c r="B5614" t="s">
        <v>2885</v>
      </c>
      <c r="C5614" t="s">
        <v>1722</v>
      </c>
      <c r="D5614" t="s">
        <v>3253</v>
      </c>
      <c r="E5614" t="s">
        <v>1710</v>
      </c>
    </row>
    <row r="5615" spans="1:5">
      <c r="A5615" t="s">
        <v>3097</v>
      </c>
      <c r="B5615" t="s">
        <v>2885</v>
      </c>
      <c r="C5615" t="s">
        <v>1722</v>
      </c>
      <c r="D5615" t="s">
        <v>3253</v>
      </c>
      <c r="E5615" t="s">
        <v>1711</v>
      </c>
    </row>
    <row r="5616" spans="1:5">
      <c r="A5616" t="s">
        <v>3098</v>
      </c>
      <c r="B5616" t="s">
        <v>2885</v>
      </c>
      <c r="C5616" t="s">
        <v>1722</v>
      </c>
      <c r="D5616" t="s">
        <v>3253</v>
      </c>
      <c r="E5616" t="s">
        <v>1712</v>
      </c>
    </row>
    <row r="5617" spans="1:5">
      <c r="A5617" t="s">
        <v>3099</v>
      </c>
      <c r="B5617" t="s">
        <v>2885</v>
      </c>
      <c r="C5617" t="s">
        <v>1722</v>
      </c>
      <c r="D5617" t="s">
        <v>3253</v>
      </c>
      <c r="E5617" t="s">
        <v>1713</v>
      </c>
    </row>
    <row r="5618" spans="1:5">
      <c r="A5618" t="s">
        <v>3100</v>
      </c>
      <c r="B5618" t="s">
        <v>2885</v>
      </c>
      <c r="C5618" t="s">
        <v>1722</v>
      </c>
      <c r="D5618" t="s">
        <v>3253</v>
      </c>
      <c r="E5618" t="s">
        <v>1714</v>
      </c>
    </row>
    <row r="5619" spans="1:5">
      <c r="A5619" t="s">
        <v>3101</v>
      </c>
      <c r="B5619" t="s">
        <v>2885</v>
      </c>
      <c r="C5619" t="s">
        <v>1722</v>
      </c>
      <c r="D5619" t="s">
        <v>3253</v>
      </c>
      <c r="E5619" t="s">
        <v>1715</v>
      </c>
    </row>
    <row r="5620" spans="1:5">
      <c r="A5620" t="s">
        <v>3102</v>
      </c>
      <c r="B5620" t="s">
        <v>2885</v>
      </c>
      <c r="C5620" t="s">
        <v>1722</v>
      </c>
      <c r="D5620" t="s">
        <v>3254</v>
      </c>
      <c r="E5620" t="s">
        <v>1702</v>
      </c>
    </row>
    <row r="5621" spans="1:5">
      <c r="A5621" t="s">
        <v>3103</v>
      </c>
      <c r="B5621" t="s">
        <v>2885</v>
      </c>
      <c r="C5621" t="s">
        <v>1722</v>
      </c>
      <c r="D5621" t="s">
        <v>3254</v>
      </c>
      <c r="E5621" t="s">
        <v>1705</v>
      </c>
    </row>
    <row r="5622" spans="1:5">
      <c r="A5622" t="s">
        <v>3104</v>
      </c>
      <c r="B5622" t="s">
        <v>2885</v>
      </c>
      <c r="C5622" t="s">
        <v>1722</v>
      </c>
      <c r="D5622" t="s">
        <v>3254</v>
      </c>
      <c r="E5622" t="s">
        <v>1706</v>
      </c>
    </row>
    <row r="5623" spans="1:5">
      <c r="A5623" t="s">
        <v>3105</v>
      </c>
      <c r="B5623" t="s">
        <v>2885</v>
      </c>
      <c r="C5623" t="s">
        <v>1722</v>
      </c>
      <c r="D5623" t="s">
        <v>3254</v>
      </c>
      <c r="E5623" t="s">
        <v>1707</v>
      </c>
    </row>
    <row r="5624" spans="1:5">
      <c r="A5624" t="s">
        <v>3106</v>
      </c>
      <c r="B5624" t="s">
        <v>2885</v>
      </c>
      <c r="C5624" t="s">
        <v>1722</v>
      </c>
      <c r="D5624" t="s">
        <v>3254</v>
      </c>
      <c r="E5624" t="s">
        <v>1708</v>
      </c>
    </row>
    <row r="5625" spans="1:5">
      <c r="A5625" t="s">
        <v>3107</v>
      </c>
      <c r="B5625" t="s">
        <v>2885</v>
      </c>
      <c r="C5625" t="s">
        <v>1722</v>
      </c>
      <c r="D5625" t="s">
        <v>3254</v>
      </c>
      <c r="E5625" t="s">
        <v>1709</v>
      </c>
    </row>
    <row r="5626" spans="1:5">
      <c r="A5626" t="s">
        <v>3108</v>
      </c>
      <c r="B5626" t="s">
        <v>2885</v>
      </c>
      <c r="C5626" t="s">
        <v>1722</v>
      </c>
      <c r="D5626" t="s">
        <v>3254</v>
      </c>
      <c r="E5626" t="s">
        <v>1710</v>
      </c>
    </row>
    <row r="5627" spans="1:5">
      <c r="A5627" t="s">
        <v>3109</v>
      </c>
      <c r="B5627" t="s">
        <v>2885</v>
      </c>
      <c r="C5627" t="s">
        <v>1722</v>
      </c>
      <c r="D5627" t="s">
        <v>3254</v>
      </c>
      <c r="E5627" t="s">
        <v>1711</v>
      </c>
    </row>
    <row r="5628" spans="1:5">
      <c r="A5628" t="s">
        <v>3110</v>
      </c>
      <c r="B5628" t="s">
        <v>2885</v>
      </c>
      <c r="C5628" t="s">
        <v>1722</v>
      </c>
      <c r="D5628" t="s">
        <v>3254</v>
      </c>
      <c r="E5628" t="s">
        <v>1712</v>
      </c>
    </row>
    <row r="5629" spans="1:5">
      <c r="A5629" t="s">
        <v>3111</v>
      </c>
      <c r="B5629" t="s">
        <v>2885</v>
      </c>
      <c r="C5629" t="s">
        <v>1722</v>
      </c>
      <c r="D5629" t="s">
        <v>3254</v>
      </c>
      <c r="E5629" t="s">
        <v>1713</v>
      </c>
    </row>
    <row r="5630" spans="1:5">
      <c r="A5630" t="s">
        <v>3112</v>
      </c>
      <c r="B5630" t="s">
        <v>2885</v>
      </c>
      <c r="C5630" t="s">
        <v>1722</v>
      </c>
      <c r="D5630" t="s">
        <v>3254</v>
      </c>
      <c r="E5630" t="s">
        <v>1714</v>
      </c>
    </row>
    <row r="5631" spans="1:5">
      <c r="A5631" t="s">
        <v>3113</v>
      </c>
      <c r="B5631" t="s">
        <v>2885</v>
      </c>
      <c r="C5631" t="s">
        <v>1722</v>
      </c>
      <c r="D5631" t="s">
        <v>3254</v>
      </c>
      <c r="E5631" t="s">
        <v>1715</v>
      </c>
    </row>
    <row r="5632" spans="1:5">
      <c r="A5632" t="s">
        <v>3114</v>
      </c>
      <c r="B5632" t="s">
        <v>2885</v>
      </c>
      <c r="C5632" t="s">
        <v>1722</v>
      </c>
      <c r="D5632" t="s">
        <v>3255</v>
      </c>
      <c r="E5632" t="s">
        <v>1702</v>
      </c>
    </row>
    <row r="5633" spans="1:5">
      <c r="A5633" t="s">
        <v>3115</v>
      </c>
      <c r="B5633" t="s">
        <v>2885</v>
      </c>
      <c r="C5633" t="s">
        <v>1722</v>
      </c>
      <c r="D5633" t="s">
        <v>3255</v>
      </c>
      <c r="E5633" t="s">
        <v>1705</v>
      </c>
    </row>
    <row r="5634" spans="1:5">
      <c r="A5634" t="s">
        <v>3116</v>
      </c>
      <c r="B5634" t="s">
        <v>2885</v>
      </c>
      <c r="C5634" t="s">
        <v>1722</v>
      </c>
      <c r="D5634" t="s">
        <v>3255</v>
      </c>
      <c r="E5634" t="s">
        <v>1706</v>
      </c>
    </row>
    <row r="5635" spans="1:5">
      <c r="A5635" t="s">
        <v>3117</v>
      </c>
      <c r="B5635" t="s">
        <v>2885</v>
      </c>
      <c r="C5635" t="s">
        <v>1722</v>
      </c>
      <c r="D5635" t="s">
        <v>3255</v>
      </c>
      <c r="E5635" t="s">
        <v>1707</v>
      </c>
    </row>
    <row r="5636" spans="1:5">
      <c r="A5636" t="s">
        <v>3118</v>
      </c>
      <c r="B5636" t="s">
        <v>2885</v>
      </c>
      <c r="C5636" t="s">
        <v>1722</v>
      </c>
      <c r="D5636" t="s">
        <v>3255</v>
      </c>
      <c r="E5636" t="s">
        <v>1708</v>
      </c>
    </row>
    <row r="5637" spans="1:5">
      <c r="A5637" t="s">
        <v>3119</v>
      </c>
      <c r="B5637" t="s">
        <v>2885</v>
      </c>
      <c r="C5637" t="s">
        <v>1722</v>
      </c>
      <c r="D5637" t="s">
        <v>3255</v>
      </c>
      <c r="E5637" t="s">
        <v>1709</v>
      </c>
    </row>
    <row r="5638" spans="1:5">
      <c r="A5638" t="s">
        <v>3120</v>
      </c>
      <c r="B5638" t="s">
        <v>2885</v>
      </c>
      <c r="C5638" t="s">
        <v>1722</v>
      </c>
      <c r="D5638" t="s">
        <v>3255</v>
      </c>
      <c r="E5638" t="s">
        <v>1710</v>
      </c>
    </row>
    <row r="5639" spans="1:5">
      <c r="A5639" t="s">
        <v>3121</v>
      </c>
      <c r="B5639" t="s">
        <v>2885</v>
      </c>
      <c r="C5639" t="s">
        <v>1722</v>
      </c>
      <c r="D5639" t="s">
        <v>3255</v>
      </c>
      <c r="E5639" t="s">
        <v>1711</v>
      </c>
    </row>
    <row r="5640" spans="1:5">
      <c r="A5640" t="s">
        <v>3122</v>
      </c>
      <c r="B5640" t="s">
        <v>2885</v>
      </c>
      <c r="C5640" t="s">
        <v>1722</v>
      </c>
      <c r="D5640" t="s">
        <v>3255</v>
      </c>
      <c r="E5640" t="s">
        <v>1712</v>
      </c>
    </row>
    <row r="5641" spans="1:5">
      <c r="A5641" t="s">
        <v>3123</v>
      </c>
      <c r="B5641" t="s">
        <v>2885</v>
      </c>
      <c r="C5641" t="s">
        <v>1722</v>
      </c>
      <c r="D5641" t="s">
        <v>3255</v>
      </c>
      <c r="E5641" t="s">
        <v>1713</v>
      </c>
    </row>
    <row r="5642" spans="1:5">
      <c r="A5642" t="s">
        <v>3124</v>
      </c>
      <c r="B5642" t="s">
        <v>2885</v>
      </c>
      <c r="C5642" t="s">
        <v>1722</v>
      </c>
      <c r="D5642" t="s">
        <v>3255</v>
      </c>
      <c r="E5642" t="s">
        <v>1714</v>
      </c>
    </row>
    <row r="5643" spans="1:5">
      <c r="A5643" t="s">
        <v>3125</v>
      </c>
      <c r="B5643" t="s">
        <v>2885</v>
      </c>
      <c r="C5643" t="s">
        <v>1722</v>
      </c>
      <c r="D5643" t="s">
        <v>3255</v>
      </c>
      <c r="E5643" t="s">
        <v>1715</v>
      </c>
    </row>
    <row r="5644" spans="1:5">
      <c r="A5644" t="s">
        <v>3126</v>
      </c>
      <c r="B5644" t="s">
        <v>2885</v>
      </c>
      <c r="C5644" t="s">
        <v>1723</v>
      </c>
      <c r="D5644" t="s">
        <v>3246</v>
      </c>
      <c r="E5644" t="s">
        <v>1702</v>
      </c>
    </row>
    <row r="5645" spans="1:5">
      <c r="A5645" t="s">
        <v>3127</v>
      </c>
      <c r="B5645" t="s">
        <v>2885</v>
      </c>
      <c r="C5645" t="s">
        <v>1723</v>
      </c>
      <c r="D5645" t="s">
        <v>3246</v>
      </c>
      <c r="E5645" t="s">
        <v>1705</v>
      </c>
    </row>
    <row r="5646" spans="1:5">
      <c r="A5646" t="s">
        <v>3128</v>
      </c>
      <c r="B5646" t="s">
        <v>2885</v>
      </c>
      <c r="C5646" t="s">
        <v>1723</v>
      </c>
      <c r="D5646" t="s">
        <v>3246</v>
      </c>
      <c r="E5646" t="s">
        <v>1706</v>
      </c>
    </row>
    <row r="5647" spans="1:5">
      <c r="A5647" t="s">
        <v>3129</v>
      </c>
      <c r="B5647" t="s">
        <v>2885</v>
      </c>
      <c r="C5647" t="s">
        <v>1723</v>
      </c>
      <c r="D5647" t="s">
        <v>3246</v>
      </c>
      <c r="E5647" t="s">
        <v>1707</v>
      </c>
    </row>
    <row r="5648" spans="1:5">
      <c r="A5648" t="s">
        <v>3130</v>
      </c>
      <c r="B5648" t="s">
        <v>2885</v>
      </c>
      <c r="C5648" t="s">
        <v>1723</v>
      </c>
      <c r="D5648" t="s">
        <v>3246</v>
      </c>
      <c r="E5648" t="s">
        <v>1708</v>
      </c>
    </row>
    <row r="5649" spans="1:5">
      <c r="A5649" t="s">
        <v>3131</v>
      </c>
      <c r="B5649" t="s">
        <v>2885</v>
      </c>
      <c r="C5649" t="s">
        <v>1723</v>
      </c>
      <c r="D5649" t="s">
        <v>3246</v>
      </c>
      <c r="E5649" t="s">
        <v>1709</v>
      </c>
    </row>
    <row r="5650" spans="1:5">
      <c r="A5650" t="s">
        <v>3132</v>
      </c>
      <c r="B5650" t="s">
        <v>2885</v>
      </c>
      <c r="C5650" t="s">
        <v>1723</v>
      </c>
      <c r="D5650" t="s">
        <v>3246</v>
      </c>
      <c r="E5650" t="s">
        <v>1710</v>
      </c>
    </row>
    <row r="5651" spans="1:5">
      <c r="A5651" t="s">
        <v>3133</v>
      </c>
      <c r="B5651" t="s">
        <v>2885</v>
      </c>
      <c r="C5651" t="s">
        <v>1723</v>
      </c>
      <c r="D5651" t="s">
        <v>3246</v>
      </c>
      <c r="E5651" t="s">
        <v>1711</v>
      </c>
    </row>
    <row r="5652" spans="1:5">
      <c r="A5652" t="s">
        <v>3134</v>
      </c>
      <c r="B5652" t="s">
        <v>2885</v>
      </c>
      <c r="C5652" t="s">
        <v>1723</v>
      </c>
      <c r="D5652" t="s">
        <v>3246</v>
      </c>
      <c r="E5652" t="s">
        <v>1712</v>
      </c>
    </row>
    <row r="5653" spans="1:5">
      <c r="A5653" t="s">
        <v>3135</v>
      </c>
      <c r="B5653" t="s">
        <v>2885</v>
      </c>
      <c r="C5653" t="s">
        <v>1723</v>
      </c>
      <c r="D5653" t="s">
        <v>3246</v>
      </c>
      <c r="E5653" t="s">
        <v>1713</v>
      </c>
    </row>
    <row r="5654" spans="1:5">
      <c r="A5654" t="s">
        <v>3136</v>
      </c>
      <c r="B5654" t="s">
        <v>2885</v>
      </c>
      <c r="C5654" t="s">
        <v>1723</v>
      </c>
      <c r="D5654" t="s">
        <v>3246</v>
      </c>
      <c r="E5654" t="s">
        <v>1714</v>
      </c>
    </row>
    <row r="5655" spans="1:5">
      <c r="A5655" t="s">
        <v>3137</v>
      </c>
      <c r="B5655" t="s">
        <v>2885</v>
      </c>
      <c r="C5655" t="s">
        <v>1723</v>
      </c>
      <c r="D5655" t="s">
        <v>3246</v>
      </c>
      <c r="E5655" t="s">
        <v>1715</v>
      </c>
    </row>
    <row r="5656" spans="1:5">
      <c r="A5656" t="s">
        <v>3138</v>
      </c>
      <c r="B5656" t="s">
        <v>2885</v>
      </c>
      <c r="C5656" t="s">
        <v>1723</v>
      </c>
      <c r="D5656" t="s">
        <v>3247</v>
      </c>
      <c r="E5656" t="s">
        <v>1702</v>
      </c>
    </row>
    <row r="5657" spans="1:5">
      <c r="A5657" t="s">
        <v>3139</v>
      </c>
      <c r="B5657" t="s">
        <v>2885</v>
      </c>
      <c r="C5657" t="s">
        <v>1723</v>
      </c>
      <c r="D5657" t="s">
        <v>3247</v>
      </c>
      <c r="E5657" t="s">
        <v>1705</v>
      </c>
    </row>
    <row r="5658" spans="1:5">
      <c r="A5658" t="s">
        <v>3140</v>
      </c>
      <c r="B5658" t="s">
        <v>2885</v>
      </c>
      <c r="C5658" t="s">
        <v>1723</v>
      </c>
      <c r="D5658" t="s">
        <v>3247</v>
      </c>
      <c r="E5658" t="s">
        <v>1706</v>
      </c>
    </row>
    <row r="5659" spans="1:5">
      <c r="A5659" t="s">
        <v>3141</v>
      </c>
      <c r="B5659" t="s">
        <v>2885</v>
      </c>
      <c r="C5659" t="s">
        <v>1723</v>
      </c>
      <c r="D5659" t="s">
        <v>3247</v>
      </c>
      <c r="E5659" t="s">
        <v>1707</v>
      </c>
    </row>
    <row r="5660" spans="1:5">
      <c r="A5660" t="s">
        <v>3142</v>
      </c>
      <c r="B5660" t="s">
        <v>2885</v>
      </c>
      <c r="C5660" t="s">
        <v>1723</v>
      </c>
      <c r="D5660" t="s">
        <v>3247</v>
      </c>
      <c r="E5660" t="s">
        <v>1708</v>
      </c>
    </row>
    <row r="5661" spans="1:5">
      <c r="A5661" t="s">
        <v>3143</v>
      </c>
      <c r="B5661" t="s">
        <v>2885</v>
      </c>
      <c r="C5661" t="s">
        <v>1723</v>
      </c>
      <c r="D5661" t="s">
        <v>3247</v>
      </c>
      <c r="E5661" t="s">
        <v>1709</v>
      </c>
    </row>
    <row r="5662" spans="1:5">
      <c r="A5662" t="s">
        <v>3144</v>
      </c>
      <c r="B5662" t="s">
        <v>2885</v>
      </c>
      <c r="C5662" t="s">
        <v>1723</v>
      </c>
      <c r="D5662" t="s">
        <v>3247</v>
      </c>
      <c r="E5662" t="s">
        <v>1710</v>
      </c>
    </row>
    <row r="5663" spans="1:5">
      <c r="A5663" t="s">
        <v>3145</v>
      </c>
      <c r="B5663" t="s">
        <v>2885</v>
      </c>
      <c r="C5663" t="s">
        <v>1723</v>
      </c>
      <c r="D5663" t="s">
        <v>3247</v>
      </c>
      <c r="E5663" t="s">
        <v>1711</v>
      </c>
    </row>
    <row r="5664" spans="1:5">
      <c r="A5664" t="s">
        <v>3146</v>
      </c>
      <c r="B5664" t="s">
        <v>2885</v>
      </c>
      <c r="C5664" t="s">
        <v>1723</v>
      </c>
      <c r="D5664" t="s">
        <v>3247</v>
      </c>
      <c r="E5664" t="s">
        <v>1712</v>
      </c>
    </row>
    <row r="5665" spans="1:5">
      <c r="A5665" t="s">
        <v>3147</v>
      </c>
      <c r="B5665" t="s">
        <v>2885</v>
      </c>
      <c r="C5665" t="s">
        <v>1723</v>
      </c>
      <c r="D5665" t="s">
        <v>3247</v>
      </c>
      <c r="E5665" t="s">
        <v>1713</v>
      </c>
    </row>
    <row r="5666" spans="1:5">
      <c r="A5666" t="s">
        <v>3148</v>
      </c>
      <c r="B5666" t="s">
        <v>2885</v>
      </c>
      <c r="C5666" t="s">
        <v>1723</v>
      </c>
      <c r="D5666" t="s">
        <v>3247</v>
      </c>
      <c r="E5666" t="s">
        <v>1714</v>
      </c>
    </row>
    <row r="5667" spans="1:5">
      <c r="A5667" t="s">
        <v>3149</v>
      </c>
      <c r="B5667" t="s">
        <v>2885</v>
      </c>
      <c r="C5667" t="s">
        <v>1723</v>
      </c>
      <c r="D5667" t="s">
        <v>3247</v>
      </c>
      <c r="E5667" t="s">
        <v>1715</v>
      </c>
    </row>
    <row r="5668" spans="1:5">
      <c r="A5668" t="s">
        <v>3150</v>
      </c>
      <c r="B5668" t="s">
        <v>2885</v>
      </c>
      <c r="C5668" t="s">
        <v>1723</v>
      </c>
      <c r="D5668" t="s">
        <v>3248</v>
      </c>
      <c r="E5668" t="s">
        <v>1702</v>
      </c>
    </row>
    <row r="5669" spans="1:5">
      <c r="A5669" t="s">
        <v>3151</v>
      </c>
      <c r="B5669" t="s">
        <v>2885</v>
      </c>
      <c r="C5669" t="s">
        <v>1723</v>
      </c>
      <c r="D5669" t="s">
        <v>3248</v>
      </c>
      <c r="E5669" t="s">
        <v>1705</v>
      </c>
    </row>
    <row r="5670" spans="1:5">
      <c r="A5670" t="s">
        <v>3152</v>
      </c>
      <c r="B5670" t="s">
        <v>2885</v>
      </c>
      <c r="C5670" t="s">
        <v>1723</v>
      </c>
      <c r="D5670" t="s">
        <v>3248</v>
      </c>
      <c r="E5670" t="s">
        <v>1706</v>
      </c>
    </row>
    <row r="5671" spans="1:5">
      <c r="A5671" t="s">
        <v>3153</v>
      </c>
      <c r="B5671" t="s">
        <v>2885</v>
      </c>
      <c r="C5671" t="s">
        <v>1723</v>
      </c>
      <c r="D5671" t="s">
        <v>3248</v>
      </c>
      <c r="E5671" t="s">
        <v>1707</v>
      </c>
    </row>
    <row r="5672" spans="1:5">
      <c r="A5672" t="s">
        <v>3154</v>
      </c>
      <c r="B5672" t="s">
        <v>2885</v>
      </c>
      <c r="C5672" t="s">
        <v>1723</v>
      </c>
      <c r="D5672" t="s">
        <v>3248</v>
      </c>
      <c r="E5672" t="s">
        <v>1708</v>
      </c>
    </row>
    <row r="5673" spans="1:5">
      <c r="A5673" t="s">
        <v>3155</v>
      </c>
      <c r="B5673" t="s">
        <v>2885</v>
      </c>
      <c r="C5673" t="s">
        <v>1723</v>
      </c>
      <c r="D5673" t="s">
        <v>3248</v>
      </c>
      <c r="E5673" t="s">
        <v>1709</v>
      </c>
    </row>
    <row r="5674" spans="1:5">
      <c r="A5674" t="s">
        <v>3156</v>
      </c>
      <c r="B5674" t="s">
        <v>2885</v>
      </c>
      <c r="C5674" t="s">
        <v>1723</v>
      </c>
      <c r="D5674" t="s">
        <v>3248</v>
      </c>
      <c r="E5674" t="s">
        <v>1710</v>
      </c>
    </row>
    <row r="5675" spans="1:5">
      <c r="A5675" t="s">
        <v>3157</v>
      </c>
      <c r="B5675" t="s">
        <v>2885</v>
      </c>
      <c r="C5675" t="s">
        <v>1723</v>
      </c>
      <c r="D5675" t="s">
        <v>3248</v>
      </c>
      <c r="E5675" t="s">
        <v>1711</v>
      </c>
    </row>
    <row r="5676" spans="1:5">
      <c r="A5676" t="s">
        <v>3158</v>
      </c>
      <c r="B5676" t="s">
        <v>2885</v>
      </c>
      <c r="C5676" t="s">
        <v>1723</v>
      </c>
      <c r="D5676" t="s">
        <v>3248</v>
      </c>
      <c r="E5676" t="s">
        <v>1712</v>
      </c>
    </row>
    <row r="5677" spans="1:5">
      <c r="A5677" t="s">
        <v>3159</v>
      </c>
      <c r="B5677" t="s">
        <v>2885</v>
      </c>
      <c r="C5677" t="s">
        <v>1723</v>
      </c>
      <c r="D5677" t="s">
        <v>3248</v>
      </c>
      <c r="E5677" t="s">
        <v>1713</v>
      </c>
    </row>
    <row r="5678" spans="1:5">
      <c r="A5678" t="s">
        <v>3160</v>
      </c>
      <c r="B5678" t="s">
        <v>2885</v>
      </c>
      <c r="C5678" t="s">
        <v>1723</v>
      </c>
      <c r="D5678" t="s">
        <v>3248</v>
      </c>
      <c r="E5678" t="s">
        <v>1714</v>
      </c>
    </row>
    <row r="5679" spans="1:5">
      <c r="A5679" t="s">
        <v>3161</v>
      </c>
      <c r="B5679" t="s">
        <v>2885</v>
      </c>
      <c r="C5679" t="s">
        <v>1723</v>
      </c>
      <c r="D5679" t="s">
        <v>3248</v>
      </c>
      <c r="E5679" t="s">
        <v>1715</v>
      </c>
    </row>
    <row r="5680" spans="1:5">
      <c r="A5680" t="s">
        <v>3162</v>
      </c>
      <c r="B5680" t="s">
        <v>2885</v>
      </c>
      <c r="C5680" t="s">
        <v>1723</v>
      </c>
      <c r="D5680" t="s">
        <v>3249</v>
      </c>
      <c r="E5680" t="s">
        <v>1702</v>
      </c>
    </row>
    <row r="5681" spans="1:5">
      <c r="A5681" t="s">
        <v>3163</v>
      </c>
      <c r="B5681" t="s">
        <v>2885</v>
      </c>
      <c r="C5681" t="s">
        <v>1723</v>
      </c>
      <c r="D5681" t="s">
        <v>3249</v>
      </c>
      <c r="E5681" t="s">
        <v>1705</v>
      </c>
    </row>
    <row r="5682" spans="1:5">
      <c r="A5682" t="s">
        <v>3164</v>
      </c>
      <c r="B5682" t="s">
        <v>2885</v>
      </c>
      <c r="C5682" t="s">
        <v>1723</v>
      </c>
      <c r="D5682" t="s">
        <v>3249</v>
      </c>
      <c r="E5682" t="s">
        <v>1706</v>
      </c>
    </row>
    <row r="5683" spans="1:5">
      <c r="A5683" t="s">
        <v>3165</v>
      </c>
      <c r="B5683" t="s">
        <v>2885</v>
      </c>
      <c r="C5683" t="s">
        <v>1723</v>
      </c>
      <c r="D5683" t="s">
        <v>3249</v>
      </c>
      <c r="E5683" t="s">
        <v>1707</v>
      </c>
    </row>
    <row r="5684" spans="1:5">
      <c r="A5684" t="s">
        <v>3166</v>
      </c>
      <c r="B5684" t="s">
        <v>2885</v>
      </c>
      <c r="C5684" t="s">
        <v>1723</v>
      </c>
      <c r="D5684" t="s">
        <v>3249</v>
      </c>
      <c r="E5684" t="s">
        <v>1708</v>
      </c>
    </row>
    <row r="5685" spans="1:5">
      <c r="A5685" t="s">
        <v>3167</v>
      </c>
      <c r="B5685" t="s">
        <v>2885</v>
      </c>
      <c r="C5685" t="s">
        <v>1723</v>
      </c>
      <c r="D5685" t="s">
        <v>3249</v>
      </c>
      <c r="E5685" t="s">
        <v>1709</v>
      </c>
    </row>
    <row r="5686" spans="1:5">
      <c r="A5686" t="s">
        <v>3168</v>
      </c>
      <c r="B5686" t="s">
        <v>2885</v>
      </c>
      <c r="C5686" t="s">
        <v>1723</v>
      </c>
      <c r="D5686" t="s">
        <v>3249</v>
      </c>
      <c r="E5686" t="s">
        <v>1710</v>
      </c>
    </row>
    <row r="5687" spans="1:5">
      <c r="A5687" t="s">
        <v>3169</v>
      </c>
      <c r="B5687" t="s">
        <v>2885</v>
      </c>
      <c r="C5687" t="s">
        <v>1723</v>
      </c>
      <c r="D5687" t="s">
        <v>3249</v>
      </c>
      <c r="E5687" t="s">
        <v>1711</v>
      </c>
    </row>
    <row r="5688" spans="1:5">
      <c r="A5688" t="s">
        <v>3170</v>
      </c>
      <c r="B5688" t="s">
        <v>2885</v>
      </c>
      <c r="C5688" t="s">
        <v>1723</v>
      </c>
      <c r="D5688" t="s">
        <v>3249</v>
      </c>
      <c r="E5688" t="s">
        <v>1712</v>
      </c>
    </row>
    <row r="5689" spans="1:5">
      <c r="A5689" t="s">
        <v>3171</v>
      </c>
      <c r="B5689" t="s">
        <v>2885</v>
      </c>
      <c r="C5689" t="s">
        <v>1723</v>
      </c>
      <c r="D5689" t="s">
        <v>3249</v>
      </c>
      <c r="E5689" t="s">
        <v>1713</v>
      </c>
    </row>
    <row r="5690" spans="1:5">
      <c r="A5690" t="s">
        <v>3172</v>
      </c>
      <c r="B5690" t="s">
        <v>2885</v>
      </c>
      <c r="C5690" t="s">
        <v>1723</v>
      </c>
      <c r="D5690" t="s">
        <v>3249</v>
      </c>
      <c r="E5690" t="s">
        <v>1714</v>
      </c>
    </row>
    <row r="5691" spans="1:5">
      <c r="A5691" t="s">
        <v>3173</v>
      </c>
      <c r="B5691" t="s">
        <v>2885</v>
      </c>
      <c r="C5691" t="s">
        <v>1723</v>
      </c>
      <c r="D5691" t="s">
        <v>3249</v>
      </c>
      <c r="E5691" t="s">
        <v>1715</v>
      </c>
    </row>
    <row r="5692" spans="1:5">
      <c r="A5692" t="s">
        <v>3174</v>
      </c>
      <c r="B5692" t="s">
        <v>2885</v>
      </c>
      <c r="C5692" t="s">
        <v>1723</v>
      </c>
      <c r="D5692" t="s">
        <v>3250</v>
      </c>
      <c r="E5692" t="s">
        <v>1702</v>
      </c>
    </row>
    <row r="5693" spans="1:5">
      <c r="A5693" t="s">
        <v>3175</v>
      </c>
      <c r="B5693" t="s">
        <v>2885</v>
      </c>
      <c r="C5693" t="s">
        <v>1723</v>
      </c>
      <c r="D5693" t="s">
        <v>3250</v>
      </c>
      <c r="E5693" t="s">
        <v>1705</v>
      </c>
    </row>
    <row r="5694" spans="1:5">
      <c r="A5694" t="s">
        <v>3176</v>
      </c>
      <c r="B5694" t="s">
        <v>2885</v>
      </c>
      <c r="C5694" t="s">
        <v>1723</v>
      </c>
      <c r="D5694" t="s">
        <v>3250</v>
      </c>
      <c r="E5694" t="s">
        <v>1706</v>
      </c>
    </row>
    <row r="5695" spans="1:5">
      <c r="A5695" t="s">
        <v>3177</v>
      </c>
      <c r="B5695" t="s">
        <v>2885</v>
      </c>
      <c r="C5695" t="s">
        <v>1723</v>
      </c>
      <c r="D5695" t="s">
        <v>3250</v>
      </c>
      <c r="E5695" t="s">
        <v>1707</v>
      </c>
    </row>
    <row r="5696" spans="1:5">
      <c r="A5696" t="s">
        <v>3178</v>
      </c>
      <c r="B5696" t="s">
        <v>2885</v>
      </c>
      <c r="C5696" t="s">
        <v>1723</v>
      </c>
      <c r="D5696" t="s">
        <v>3250</v>
      </c>
      <c r="E5696" t="s">
        <v>1708</v>
      </c>
    </row>
    <row r="5697" spans="1:5">
      <c r="A5697" t="s">
        <v>3179</v>
      </c>
      <c r="B5697" t="s">
        <v>2885</v>
      </c>
      <c r="C5697" t="s">
        <v>1723</v>
      </c>
      <c r="D5697" t="s">
        <v>3250</v>
      </c>
      <c r="E5697" t="s">
        <v>1709</v>
      </c>
    </row>
    <row r="5698" spans="1:5">
      <c r="A5698" t="s">
        <v>3180</v>
      </c>
      <c r="B5698" t="s">
        <v>2885</v>
      </c>
      <c r="C5698" t="s">
        <v>1723</v>
      </c>
      <c r="D5698" t="s">
        <v>3250</v>
      </c>
      <c r="E5698" t="s">
        <v>1710</v>
      </c>
    </row>
    <row r="5699" spans="1:5">
      <c r="A5699" t="s">
        <v>3181</v>
      </c>
      <c r="B5699" t="s">
        <v>2885</v>
      </c>
      <c r="C5699" t="s">
        <v>1723</v>
      </c>
      <c r="D5699" t="s">
        <v>3250</v>
      </c>
      <c r="E5699" t="s">
        <v>1711</v>
      </c>
    </row>
    <row r="5700" spans="1:5">
      <c r="A5700" t="s">
        <v>3182</v>
      </c>
      <c r="B5700" t="s">
        <v>2885</v>
      </c>
      <c r="C5700" t="s">
        <v>1723</v>
      </c>
      <c r="D5700" t="s">
        <v>3250</v>
      </c>
      <c r="E5700" t="s">
        <v>1712</v>
      </c>
    </row>
    <row r="5701" spans="1:5">
      <c r="A5701" t="s">
        <v>3183</v>
      </c>
      <c r="B5701" t="s">
        <v>2885</v>
      </c>
      <c r="C5701" t="s">
        <v>1723</v>
      </c>
      <c r="D5701" t="s">
        <v>3250</v>
      </c>
      <c r="E5701" t="s">
        <v>1713</v>
      </c>
    </row>
    <row r="5702" spans="1:5">
      <c r="A5702" t="s">
        <v>3184</v>
      </c>
      <c r="B5702" t="s">
        <v>2885</v>
      </c>
      <c r="C5702" t="s">
        <v>1723</v>
      </c>
      <c r="D5702" t="s">
        <v>3250</v>
      </c>
      <c r="E5702" t="s">
        <v>1714</v>
      </c>
    </row>
    <row r="5703" spans="1:5">
      <c r="A5703" t="s">
        <v>3185</v>
      </c>
      <c r="B5703" t="s">
        <v>2885</v>
      </c>
      <c r="C5703" t="s">
        <v>1723</v>
      </c>
      <c r="D5703" t="s">
        <v>3250</v>
      </c>
      <c r="E5703" t="s">
        <v>1715</v>
      </c>
    </row>
    <row r="5704" spans="1:5">
      <c r="A5704" t="s">
        <v>3186</v>
      </c>
      <c r="B5704" t="s">
        <v>2885</v>
      </c>
      <c r="C5704" t="s">
        <v>1723</v>
      </c>
      <c r="D5704" t="s">
        <v>3251</v>
      </c>
      <c r="E5704" t="s">
        <v>1702</v>
      </c>
    </row>
    <row r="5705" spans="1:5">
      <c r="A5705" t="s">
        <v>3187</v>
      </c>
      <c r="B5705" t="s">
        <v>2885</v>
      </c>
      <c r="C5705" t="s">
        <v>1723</v>
      </c>
      <c r="D5705" t="s">
        <v>3251</v>
      </c>
      <c r="E5705" t="s">
        <v>1705</v>
      </c>
    </row>
    <row r="5706" spans="1:5">
      <c r="A5706" t="s">
        <v>3188</v>
      </c>
      <c r="B5706" t="s">
        <v>2885</v>
      </c>
      <c r="C5706" t="s">
        <v>1723</v>
      </c>
      <c r="D5706" t="s">
        <v>3251</v>
      </c>
      <c r="E5706" t="s">
        <v>1706</v>
      </c>
    </row>
    <row r="5707" spans="1:5">
      <c r="A5707" t="s">
        <v>3189</v>
      </c>
      <c r="B5707" t="s">
        <v>2885</v>
      </c>
      <c r="C5707" t="s">
        <v>1723</v>
      </c>
      <c r="D5707" t="s">
        <v>3251</v>
      </c>
      <c r="E5707" t="s">
        <v>1707</v>
      </c>
    </row>
    <row r="5708" spans="1:5">
      <c r="A5708" t="s">
        <v>3190</v>
      </c>
      <c r="B5708" t="s">
        <v>2885</v>
      </c>
      <c r="C5708" t="s">
        <v>1723</v>
      </c>
      <c r="D5708" t="s">
        <v>3251</v>
      </c>
      <c r="E5708" t="s">
        <v>1708</v>
      </c>
    </row>
    <row r="5709" spans="1:5">
      <c r="A5709" t="s">
        <v>3191</v>
      </c>
      <c r="B5709" t="s">
        <v>2885</v>
      </c>
      <c r="C5709" t="s">
        <v>1723</v>
      </c>
      <c r="D5709" t="s">
        <v>3251</v>
      </c>
      <c r="E5709" t="s">
        <v>1709</v>
      </c>
    </row>
    <row r="5710" spans="1:5">
      <c r="A5710" t="s">
        <v>3192</v>
      </c>
      <c r="B5710" t="s">
        <v>2885</v>
      </c>
      <c r="C5710" t="s">
        <v>1723</v>
      </c>
      <c r="D5710" t="s">
        <v>3251</v>
      </c>
      <c r="E5710" t="s">
        <v>1710</v>
      </c>
    </row>
    <row r="5711" spans="1:5">
      <c r="A5711" t="s">
        <v>3193</v>
      </c>
      <c r="B5711" t="s">
        <v>2885</v>
      </c>
      <c r="C5711" t="s">
        <v>1723</v>
      </c>
      <c r="D5711" t="s">
        <v>3251</v>
      </c>
      <c r="E5711" t="s">
        <v>1711</v>
      </c>
    </row>
    <row r="5712" spans="1:5">
      <c r="A5712" t="s">
        <v>3194</v>
      </c>
      <c r="B5712" t="s">
        <v>2885</v>
      </c>
      <c r="C5712" t="s">
        <v>1723</v>
      </c>
      <c r="D5712" t="s">
        <v>3251</v>
      </c>
      <c r="E5712" t="s">
        <v>1712</v>
      </c>
    </row>
    <row r="5713" spans="1:5">
      <c r="A5713" t="s">
        <v>3195</v>
      </c>
      <c r="B5713" t="s">
        <v>2885</v>
      </c>
      <c r="C5713" t="s">
        <v>1723</v>
      </c>
      <c r="D5713" t="s">
        <v>3251</v>
      </c>
      <c r="E5713" t="s">
        <v>1713</v>
      </c>
    </row>
    <row r="5714" spans="1:5">
      <c r="A5714" t="s">
        <v>3196</v>
      </c>
      <c r="B5714" t="s">
        <v>2885</v>
      </c>
      <c r="C5714" t="s">
        <v>1723</v>
      </c>
      <c r="D5714" t="s">
        <v>3251</v>
      </c>
      <c r="E5714" t="s">
        <v>1714</v>
      </c>
    </row>
    <row r="5715" spans="1:5">
      <c r="A5715" t="s">
        <v>3197</v>
      </c>
      <c r="B5715" t="s">
        <v>2885</v>
      </c>
      <c r="C5715" t="s">
        <v>1723</v>
      </c>
      <c r="D5715" t="s">
        <v>3251</v>
      </c>
      <c r="E5715" t="s">
        <v>1715</v>
      </c>
    </row>
    <row r="5716" spans="1:5">
      <c r="A5716" t="s">
        <v>3198</v>
      </c>
      <c r="B5716" t="s">
        <v>2885</v>
      </c>
      <c r="C5716" t="s">
        <v>1723</v>
      </c>
      <c r="D5716" t="s">
        <v>3252</v>
      </c>
      <c r="E5716" t="s">
        <v>1702</v>
      </c>
    </row>
    <row r="5717" spans="1:5">
      <c r="A5717" t="s">
        <v>3199</v>
      </c>
      <c r="B5717" t="s">
        <v>2885</v>
      </c>
      <c r="C5717" t="s">
        <v>1723</v>
      </c>
      <c r="D5717" t="s">
        <v>3252</v>
      </c>
      <c r="E5717" t="s">
        <v>1705</v>
      </c>
    </row>
    <row r="5718" spans="1:5">
      <c r="A5718" t="s">
        <v>3200</v>
      </c>
      <c r="B5718" t="s">
        <v>2885</v>
      </c>
      <c r="C5718" t="s">
        <v>1723</v>
      </c>
      <c r="D5718" t="s">
        <v>3252</v>
      </c>
      <c r="E5718" t="s">
        <v>1706</v>
      </c>
    </row>
    <row r="5719" spans="1:5">
      <c r="A5719" t="s">
        <v>3201</v>
      </c>
      <c r="B5719" t="s">
        <v>2885</v>
      </c>
      <c r="C5719" t="s">
        <v>1723</v>
      </c>
      <c r="D5719" t="s">
        <v>3252</v>
      </c>
      <c r="E5719" t="s">
        <v>1707</v>
      </c>
    </row>
    <row r="5720" spans="1:5">
      <c r="A5720" t="s">
        <v>3202</v>
      </c>
      <c r="B5720" t="s">
        <v>2885</v>
      </c>
      <c r="C5720" t="s">
        <v>1723</v>
      </c>
      <c r="D5720" t="s">
        <v>3252</v>
      </c>
      <c r="E5720" t="s">
        <v>1708</v>
      </c>
    </row>
    <row r="5721" spans="1:5">
      <c r="A5721" t="s">
        <v>3203</v>
      </c>
      <c r="B5721" t="s">
        <v>2885</v>
      </c>
      <c r="C5721" t="s">
        <v>1723</v>
      </c>
      <c r="D5721" t="s">
        <v>3252</v>
      </c>
      <c r="E5721" t="s">
        <v>1709</v>
      </c>
    </row>
    <row r="5722" spans="1:5">
      <c r="A5722" t="s">
        <v>3204</v>
      </c>
      <c r="B5722" t="s">
        <v>2885</v>
      </c>
      <c r="C5722" t="s">
        <v>1723</v>
      </c>
      <c r="D5722" t="s">
        <v>3252</v>
      </c>
      <c r="E5722" t="s">
        <v>1710</v>
      </c>
    </row>
    <row r="5723" spans="1:5">
      <c r="A5723" t="s">
        <v>3205</v>
      </c>
      <c r="B5723" t="s">
        <v>2885</v>
      </c>
      <c r="C5723" t="s">
        <v>1723</v>
      </c>
      <c r="D5723" t="s">
        <v>3252</v>
      </c>
      <c r="E5723" t="s">
        <v>1711</v>
      </c>
    </row>
    <row r="5724" spans="1:5">
      <c r="A5724" t="s">
        <v>3206</v>
      </c>
      <c r="B5724" t="s">
        <v>2885</v>
      </c>
      <c r="C5724" t="s">
        <v>1723</v>
      </c>
      <c r="D5724" t="s">
        <v>3252</v>
      </c>
      <c r="E5724" t="s">
        <v>1712</v>
      </c>
    </row>
    <row r="5725" spans="1:5">
      <c r="A5725" t="s">
        <v>3207</v>
      </c>
      <c r="B5725" t="s">
        <v>2885</v>
      </c>
      <c r="C5725" t="s">
        <v>1723</v>
      </c>
      <c r="D5725" t="s">
        <v>3252</v>
      </c>
      <c r="E5725" t="s">
        <v>1713</v>
      </c>
    </row>
    <row r="5726" spans="1:5">
      <c r="A5726" t="s">
        <v>3208</v>
      </c>
      <c r="B5726" t="s">
        <v>2885</v>
      </c>
      <c r="C5726" t="s">
        <v>1723</v>
      </c>
      <c r="D5726" t="s">
        <v>3252</v>
      </c>
      <c r="E5726" t="s">
        <v>1714</v>
      </c>
    </row>
    <row r="5727" spans="1:5">
      <c r="A5727" t="s">
        <v>3209</v>
      </c>
      <c r="B5727" t="s">
        <v>2885</v>
      </c>
      <c r="C5727" t="s">
        <v>1723</v>
      </c>
      <c r="D5727" t="s">
        <v>3252</v>
      </c>
      <c r="E5727" t="s">
        <v>1715</v>
      </c>
    </row>
    <row r="5728" spans="1:5">
      <c r="A5728" t="s">
        <v>3210</v>
      </c>
      <c r="B5728" t="s">
        <v>2885</v>
      </c>
      <c r="C5728" t="s">
        <v>1723</v>
      </c>
      <c r="D5728" t="s">
        <v>3253</v>
      </c>
      <c r="E5728" t="s">
        <v>1702</v>
      </c>
    </row>
    <row r="5729" spans="1:5">
      <c r="A5729" t="s">
        <v>3211</v>
      </c>
      <c r="B5729" t="s">
        <v>2885</v>
      </c>
      <c r="C5729" t="s">
        <v>1723</v>
      </c>
      <c r="D5729" t="s">
        <v>3253</v>
      </c>
      <c r="E5729" t="s">
        <v>1705</v>
      </c>
    </row>
    <row r="5730" spans="1:5">
      <c r="A5730" t="s">
        <v>3212</v>
      </c>
      <c r="B5730" t="s">
        <v>2885</v>
      </c>
      <c r="C5730" t="s">
        <v>1723</v>
      </c>
      <c r="D5730" t="s">
        <v>3253</v>
      </c>
      <c r="E5730" t="s">
        <v>1706</v>
      </c>
    </row>
    <row r="5731" spans="1:5">
      <c r="A5731" t="s">
        <v>3213</v>
      </c>
      <c r="B5731" t="s">
        <v>2885</v>
      </c>
      <c r="C5731" t="s">
        <v>1723</v>
      </c>
      <c r="D5731" t="s">
        <v>3253</v>
      </c>
      <c r="E5731" t="s">
        <v>1707</v>
      </c>
    </row>
    <row r="5732" spans="1:5">
      <c r="A5732" t="s">
        <v>3214</v>
      </c>
      <c r="B5732" t="s">
        <v>2885</v>
      </c>
      <c r="C5732" t="s">
        <v>1723</v>
      </c>
      <c r="D5732" t="s">
        <v>3253</v>
      </c>
      <c r="E5732" t="s">
        <v>1708</v>
      </c>
    </row>
    <row r="5733" spans="1:5">
      <c r="A5733" t="s">
        <v>3215</v>
      </c>
      <c r="B5733" t="s">
        <v>2885</v>
      </c>
      <c r="C5733" t="s">
        <v>1723</v>
      </c>
      <c r="D5733" t="s">
        <v>3253</v>
      </c>
      <c r="E5733" t="s">
        <v>1709</v>
      </c>
    </row>
    <row r="5734" spans="1:5">
      <c r="A5734" t="s">
        <v>3216</v>
      </c>
      <c r="B5734" t="s">
        <v>2885</v>
      </c>
      <c r="C5734" t="s">
        <v>1723</v>
      </c>
      <c r="D5734" t="s">
        <v>3253</v>
      </c>
      <c r="E5734" t="s">
        <v>1710</v>
      </c>
    </row>
    <row r="5735" spans="1:5">
      <c r="A5735" t="s">
        <v>3217</v>
      </c>
      <c r="B5735" t="s">
        <v>2885</v>
      </c>
      <c r="C5735" t="s">
        <v>1723</v>
      </c>
      <c r="D5735" t="s">
        <v>3253</v>
      </c>
      <c r="E5735" t="s">
        <v>1711</v>
      </c>
    </row>
    <row r="5736" spans="1:5">
      <c r="A5736" t="s">
        <v>3218</v>
      </c>
      <c r="B5736" t="s">
        <v>2885</v>
      </c>
      <c r="C5736" t="s">
        <v>1723</v>
      </c>
      <c r="D5736" t="s">
        <v>3253</v>
      </c>
      <c r="E5736" t="s">
        <v>1712</v>
      </c>
    </row>
    <row r="5737" spans="1:5">
      <c r="A5737" t="s">
        <v>3219</v>
      </c>
      <c r="B5737" t="s">
        <v>2885</v>
      </c>
      <c r="C5737" t="s">
        <v>1723</v>
      </c>
      <c r="D5737" t="s">
        <v>3253</v>
      </c>
      <c r="E5737" t="s">
        <v>1713</v>
      </c>
    </row>
    <row r="5738" spans="1:5">
      <c r="A5738" t="s">
        <v>3220</v>
      </c>
      <c r="B5738" t="s">
        <v>2885</v>
      </c>
      <c r="C5738" t="s">
        <v>1723</v>
      </c>
      <c r="D5738" t="s">
        <v>3253</v>
      </c>
      <c r="E5738" t="s">
        <v>1714</v>
      </c>
    </row>
    <row r="5739" spans="1:5">
      <c r="A5739" t="s">
        <v>3221</v>
      </c>
      <c r="B5739" t="s">
        <v>2885</v>
      </c>
      <c r="C5739" t="s">
        <v>1723</v>
      </c>
      <c r="D5739" t="s">
        <v>3253</v>
      </c>
      <c r="E5739" t="s">
        <v>1715</v>
      </c>
    </row>
    <row r="5740" spans="1:5">
      <c r="A5740" t="s">
        <v>3222</v>
      </c>
      <c r="B5740" t="s">
        <v>2885</v>
      </c>
      <c r="C5740" t="s">
        <v>1723</v>
      </c>
      <c r="D5740" t="s">
        <v>3254</v>
      </c>
      <c r="E5740" t="s">
        <v>1702</v>
      </c>
    </row>
    <row r="5741" spans="1:5">
      <c r="A5741" t="s">
        <v>3223</v>
      </c>
      <c r="B5741" t="s">
        <v>2885</v>
      </c>
      <c r="C5741" t="s">
        <v>1723</v>
      </c>
      <c r="D5741" t="s">
        <v>3254</v>
      </c>
      <c r="E5741" t="s">
        <v>1705</v>
      </c>
    </row>
    <row r="5742" spans="1:5">
      <c r="A5742" t="s">
        <v>3224</v>
      </c>
      <c r="B5742" t="s">
        <v>2885</v>
      </c>
      <c r="C5742" t="s">
        <v>1723</v>
      </c>
      <c r="D5742" t="s">
        <v>3254</v>
      </c>
      <c r="E5742" t="s">
        <v>1706</v>
      </c>
    </row>
    <row r="5743" spans="1:5">
      <c r="A5743" t="s">
        <v>3225</v>
      </c>
      <c r="B5743" t="s">
        <v>2885</v>
      </c>
      <c r="C5743" t="s">
        <v>1723</v>
      </c>
      <c r="D5743" t="s">
        <v>3254</v>
      </c>
      <c r="E5743" t="s">
        <v>1707</v>
      </c>
    </row>
    <row r="5744" spans="1:5">
      <c r="A5744" t="s">
        <v>3226</v>
      </c>
      <c r="B5744" t="s">
        <v>2885</v>
      </c>
      <c r="C5744" t="s">
        <v>1723</v>
      </c>
      <c r="D5744" t="s">
        <v>3254</v>
      </c>
      <c r="E5744" t="s">
        <v>1708</v>
      </c>
    </row>
    <row r="5745" spans="1:5">
      <c r="A5745" t="s">
        <v>3227</v>
      </c>
      <c r="B5745" t="s">
        <v>2885</v>
      </c>
      <c r="C5745" t="s">
        <v>1723</v>
      </c>
      <c r="D5745" t="s">
        <v>3254</v>
      </c>
      <c r="E5745" t="s">
        <v>1709</v>
      </c>
    </row>
    <row r="5746" spans="1:5">
      <c r="A5746" t="s">
        <v>3228</v>
      </c>
      <c r="B5746" t="s">
        <v>2885</v>
      </c>
      <c r="C5746" t="s">
        <v>1723</v>
      </c>
      <c r="D5746" t="s">
        <v>3254</v>
      </c>
      <c r="E5746" t="s">
        <v>1710</v>
      </c>
    </row>
    <row r="5747" spans="1:5">
      <c r="A5747" t="s">
        <v>3229</v>
      </c>
      <c r="B5747" t="s">
        <v>2885</v>
      </c>
      <c r="C5747" t="s">
        <v>1723</v>
      </c>
      <c r="D5747" t="s">
        <v>3254</v>
      </c>
      <c r="E5747" t="s">
        <v>1711</v>
      </c>
    </row>
    <row r="5748" spans="1:5">
      <c r="A5748" t="s">
        <v>3230</v>
      </c>
      <c r="B5748" t="s">
        <v>2885</v>
      </c>
      <c r="C5748" t="s">
        <v>1723</v>
      </c>
      <c r="D5748" t="s">
        <v>3254</v>
      </c>
      <c r="E5748" t="s">
        <v>1712</v>
      </c>
    </row>
    <row r="5749" spans="1:5">
      <c r="A5749" t="s">
        <v>3231</v>
      </c>
      <c r="B5749" t="s">
        <v>2885</v>
      </c>
      <c r="C5749" t="s">
        <v>1723</v>
      </c>
      <c r="D5749" t="s">
        <v>3254</v>
      </c>
      <c r="E5749" t="s">
        <v>1713</v>
      </c>
    </row>
    <row r="5750" spans="1:5">
      <c r="A5750" t="s">
        <v>3232</v>
      </c>
      <c r="B5750" t="s">
        <v>2885</v>
      </c>
      <c r="C5750" t="s">
        <v>1723</v>
      </c>
      <c r="D5750" t="s">
        <v>3254</v>
      </c>
      <c r="E5750" t="s">
        <v>1714</v>
      </c>
    </row>
    <row r="5751" spans="1:5">
      <c r="A5751" t="s">
        <v>3233</v>
      </c>
      <c r="B5751" t="s">
        <v>2885</v>
      </c>
      <c r="C5751" t="s">
        <v>1723</v>
      </c>
      <c r="D5751" t="s">
        <v>3254</v>
      </c>
      <c r="E5751" t="s">
        <v>1715</v>
      </c>
    </row>
    <row r="5752" spans="1:5">
      <c r="A5752" t="s">
        <v>3234</v>
      </c>
      <c r="B5752" t="s">
        <v>2885</v>
      </c>
      <c r="C5752" t="s">
        <v>1723</v>
      </c>
      <c r="D5752" t="s">
        <v>3255</v>
      </c>
      <c r="E5752" t="s">
        <v>1702</v>
      </c>
    </row>
    <row r="5753" spans="1:5">
      <c r="A5753" t="s">
        <v>3235</v>
      </c>
      <c r="B5753" t="s">
        <v>2885</v>
      </c>
      <c r="C5753" t="s">
        <v>1723</v>
      </c>
      <c r="D5753" t="s">
        <v>3255</v>
      </c>
      <c r="E5753" t="s">
        <v>1705</v>
      </c>
    </row>
    <row r="5754" spans="1:5">
      <c r="A5754" t="s">
        <v>3236</v>
      </c>
      <c r="B5754" t="s">
        <v>2885</v>
      </c>
      <c r="C5754" t="s">
        <v>1723</v>
      </c>
      <c r="D5754" t="s">
        <v>3255</v>
      </c>
      <c r="E5754" t="s">
        <v>1706</v>
      </c>
    </row>
    <row r="5755" spans="1:5">
      <c r="A5755" t="s">
        <v>3237</v>
      </c>
      <c r="B5755" t="s">
        <v>2885</v>
      </c>
      <c r="C5755" t="s">
        <v>1723</v>
      </c>
      <c r="D5755" t="s">
        <v>3255</v>
      </c>
      <c r="E5755" t="s">
        <v>1707</v>
      </c>
    </row>
    <row r="5756" spans="1:5">
      <c r="A5756" t="s">
        <v>3238</v>
      </c>
      <c r="B5756" t="s">
        <v>2885</v>
      </c>
      <c r="C5756" t="s">
        <v>1723</v>
      </c>
      <c r="D5756" t="s">
        <v>3255</v>
      </c>
      <c r="E5756" t="s">
        <v>1708</v>
      </c>
    </row>
    <row r="5757" spans="1:5">
      <c r="A5757" t="s">
        <v>3239</v>
      </c>
      <c r="B5757" t="s">
        <v>2885</v>
      </c>
      <c r="C5757" t="s">
        <v>1723</v>
      </c>
      <c r="D5757" t="s">
        <v>3255</v>
      </c>
      <c r="E5757" t="s">
        <v>1709</v>
      </c>
    </row>
    <row r="5758" spans="1:5">
      <c r="A5758" t="s">
        <v>3240</v>
      </c>
      <c r="B5758" t="s">
        <v>2885</v>
      </c>
      <c r="C5758" t="s">
        <v>1723</v>
      </c>
      <c r="D5758" t="s">
        <v>3255</v>
      </c>
      <c r="E5758" t="s">
        <v>1710</v>
      </c>
    </row>
    <row r="5759" spans="1:5">
      <c r="A5759" t="s">
        <v>3241</v>
      </c>
      <c r="B5759" t="s">
        <v>2885</v>
      </c>
      <c r="C5759" t="s">
        <v>1723</v>
      </c>
      <c r="D5759" t="s">
        <v>3255</v>
      </c>
      <c r="E5759" t="s">
        <v>1711</v>
      </c>
    </row>
    <row r="5760" spans="1:5">
      <c r="A5760" t="s">
        <v>3242</v>
      </c>
      <c r="B5760" t="s">
        <v>2885</v>
      </c>
      <c r="C5760" t="s">
        <v>1723</v>
      </c>
      <c r="D5760" t="s">
        <v>3255</v>
      </c>
      <c r="E5760" t="s">
        <v>1712</v>
      </c>
    </row>
    <row r="5761" spans="1:5">
      <c r="A5761" t="s">
        <v>3243</v>
      </c>
      <c r="B5761" t="s">
        <v>2885</v>
      </c>
      <c r="C5761" t="s">
        <v>1723</v>
      </c>
      <c r="D5761" t="s">
        <v>3255</v>
      </c>
      <c r="E5761" t="s">
        <v>1713</v>
      </c>
    </row>
    <row r="5762" spans="1:5">
      <c r="A5762" t="s">
        <v>3244</v>
      </c>
      <c r="B5762" t="s">
        <v>2885</v>
      </c>
      <c r="C5762" t="s">
        <v>1723</v>
      </c>
      <c r="D5762" t="s">
        <v>3255</v>
      </c>
      <c r="E5762" t="s">
        <v>1714</v>
      </c>
    </row>
    <row r="5763" spans="1:5">
      <c r="A5763" t="s">
        <v>3245</v>
      </c>
      <c r="B5763" t="s">
        <v>2885</v>
      </c>
      <c r="C5763" t="s">
        <v>1723</v>
      </c>
      <c r="D5763" t="s">
        <v>3255</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10682</v>
      </c>
      <c r="B6" t="s">
        <v>1780</v>
      </c>
    </row>
    <row r="7" spans="1:3">
      <c r="A7" t="s">
        <v>7381</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2752</v>
      </c>
      <c r="B20" t="s">
        <v>1780</v>
      </c>
    </row>
    <row r="21" spans="1:2">
      <c r="A21" t="s">
        <v>2885</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C4" sqref="C4"/>
    </sheetView>
  </sheetViews>
  <sheetFormatPr defaultColWidth="9.140625" defaultRowHeight="15"/>
  <cols>
    <col min="2" max="2" width="25.85546875" customWidth="1"/>
    <col min="4" max="4" width="10.140625" customWidth="1"/>
    <col min="5" max="5" width="16" customWidth="1"/>
  </cols>
  <sheetData>
    <row r="1" spans="1:6">
      <c r="A1" t="s">
        <v>1785</v>
      </c>
      <c r="E1">
        <f>SUM(C13:C14,C24,C26,C28)</f>
        <v>279.7</v>
      </c>
    </row>
    <row r="3" spans="1:6">
      <c r="B3" t="s">
        <v>1786</v>
      </c>
      <c r="C3">
        <v>2022</v>
      </c>
      <c r="D3" s="1" t="s">
        <v>1984</v>
      </c>
      <c r="E3" s="1" t="s">
        <v>1985</v>
      </c>
      <c r="F3" s="1" t="s">
        <v>1987</v>
      </c>
    </row>
    <row r="4" spans="1:6">
      <c r="B4" t="s">
        <v>1702</v>
      </c>
      <c r="C4" s="57">
        <v>4875.5</v>
      </c>
    </row>
    <row r="5" spans="1:6">
      <c r="B5" t="s">
        <v>1787</v>
      </c>
      <c r="C5" s="57">
        <v>4699.3999999999996</v>
      </c>
      <c r="D5" t="s">
        <v>1981</v>
      </c>
      <c r="F5" t="s">
        <v>1702</v>
      </c>
    </row>
    <row r="6" spans="1:6">
      <c r="B6" t="s">
        <v>1788</v>
      </c>
      <c r="C6" s="57">
        <v>1751.3</v>
      </c>
      <c r="D6" t="s">
        <v>1981</v>
      </c>
      <c r="F6" t="s">
        <v>1702</v>
      </c>
    </row>
    <row r="7" spans="1:6">
      <c r="B7" t="s">
        <v>1789</v>
      </c>
      <c r="C7" s="57">
        <v>1531.7</v>
      </c>
      <c r="D7" t="s">
        <v>1981</v>
      </c>
      <c r="F7" t="s">
        <v>1702</v>
      </c>
    </row>
    <row r="8" spans="1:6">
      <c r="B8" t="s">
        <v>1790</v>
      </c>
      <c r="C8">
        <v>801.1</v>
      </c>
      <c r="D8" t="s">
        <v>1981</v>
      </c>
      <c r="F8" t="s">
        <v>1702</v>
      </c>
    </row>
    <row r="9" spans="1:6">
      <c r="B9" t="s">
        <v>1791</v>
      </c>
      <c r="C9">
        <v>334.1</v>
      </c>
      <c r="D9" t="s">
        <v>1981</v>
      </c>
      <c r="F9" t="s">
        <v>1702</v>
      </c>
    </row>
    <row r="10" spans="1:6">
      <c r="B10" t="s">
        <v>1792</v>
      </c>
      <c r="C10">
        <v>258.7</v>
      </c>
      <c r="D10" t="s">
        <v>1981</v>
      </c>
      <c r="F10" t="s">
        <v>1702</v>
      </c>
    </row>
    <row r="11" spans="1:6">
      <c r="B11" t="s">
        <v>1793</v>
      </c>
      <c r="C11">
        <v>22.6</v>
      </c>
      <c r="D11" t="s">
        <v>1986</v>
      </c>
      <c r="F11" t="s">
        <v>1702</v>
      </c>
    </row>
    <row r="12" spans="1:6">
      <c r="B12" t="s">
        <v>1794</v>
      </c>
      <c r="C12">
        <v>102.8</v>
      </c>
      <c r="D12" t="s">
        <v>1982</v>
      </c>
      <c r="E12" t="s">
        <v>6883</v>
      </c>
      <c r="F12" t="s">
        <v>1702</v>
      </c>
    </row>
    <row r="13" spans="1:6">
      <c r="B13" t="s">
        <v>1796</v>
      </c>
      <c r="C13">
        <v>36.5</v>
      </c>
      <c r="D13" t="s">
        <v>1982</v>
      </c>
      <c r="E13" t="s">
        <v>6876</v>
      </c>
      <c r="F13" t="s">
        <v>1702</v>
      </c>
    </row>
    <row r="14" spans="1:6">
      <c r="B14" t="s">
        <v>1795</v>
      </c>
      <c r="C14">
        <v>22</v>
      </c>
      <c r="D14" t="s">
        <v>1982</v>
      </c>
      <c r="E14" t="s">
        <v>6876</v>
      </c>
      <c r="F14" t="s">
        <v>1702</v>
      </c>
    </row>
    <row r="15" spans="1:6">
      <c r="B15" s="137" t="s">
        <v>1797</v>
      </c>
      <c r="C15">
        <v>12.4</v>
      </c>
      <c r="D15" s="137"/>
      <c r="E15" s="137"/>
      <c r="F15" t="s">
        <v>1702</v>
      </c>
    </row>
    <row r="16" spans="1:6">
      <c r="B16" s="56" t="s">
        <v>1804</v>
      </c>
      <c r="C16">
        <v>2.5</v>
      </c>
      <c r="D16" t="s">
        <v>1982</v>
      </c>
      <c r="E16" t="s">
        <v>6875</v>
      </c>
      <c r="F16" t="s">
        <v>1702</v>
      </c>
    </row>
    <row r="17" spans="2:7">
      <c r="B17" t="s">
        <v>1798</v>
      </c>
      <c r="C17" t="s">
        <v>10686</v>
      </c>
      <c r="D17" t="s">
        <v>1982</v>
      </c>
      <c r="F17" t="s">
        <v>1702</v>
      </c>
    </row>
    <row r="18" spans="2:7">
      <c r="B18" t="s">
        <v>1800</v>
      </c>
      <c r="C18">
        <v>195.3</v>
      </c>
      <c r="D18" t="s">
        <v>1986</v>
      </c>
      <c r="F18" t="s">
        <v>1702</v>
      </c>
    </row>
    <row r="19" spans="2:7">
      <c r="B19" t="s">
        <v>1802</v>
      </c>
      <c r="C19">
        <v>98.2</v>
      </c>
      <c r="D19" t="s">
        <v>1986</v>
      </c>
      <c r="F19" t="s">
        <v>1702</v>
      </c>
    </row>
    <row r="20" spans="2:7">
      <c r="B20" t="s">
        <v>1801</v>
      </c>
      <c r="C20">
        <v>79.599999999999994</v>
      </c>
      <c r="D20" t="s">
        <v>1986</v>
      </c>
      <c r="F20" t="s">
        <v>1702</v>
      </c>
    </row>
    <row r="21" spans="2:7">
      <c r="B21" t="s">
        <v>1803</v>
      </c>
      <c r="C21">
        <v>15.6</v>
      </c>
      <c r="D21" t="s">
        <v>1986</v>
      </c>
      <c r="F21" t="s">
        <v>1702</v>
      </c>
    </row>
    <row r="22" spans="2:7">
      <c r="B22" t="s">
        <v>7106</v>
      </c>
      <c r="C22">
        <v>14.9</v>
      </c>
      <c r="D22" t="s">
        <v>1986</v>
      </c>
      <c r="F22" t="s">
        <v>1702</v>
      </c>
    </row>
    <row r="23" spans="2:7">
      <c r="B23" t="s">
        <v>1713</v>
      </c>
      <c r="C23">
        <v>282.39999999999998</v>
      </c>
    </row>
    <row r="24" spans="2:7">
      <c r="B24" s="56" t="s">
        <v>1796</v>
      </c>
      <c r="C24">
        <v>173.1</v>
      </c>
      <c r="D24" s="56" t="s">
        <v>1982</v>
      </c>
      <c r="E24" s="56" t="s">
        <v>6876</v>
      </c>
      <c r="F24" s="56" t="s">
        <v>1713</v>
      </c>
    </row>
    <row r="25" spans="2:7">
      <c r="B25" s="56" t="s">
        <v>1804</v>
      </c>
      <c r="C25">
        <v>43.6</v>
      </c>
      <c r="D25" s="56" t="s">
        <v>1982</v>
      </c>
      <c r="E25" s="56" t="s">
        <v>6875</v>
      </c>
      <c r="F25" s="56" t="s">
        <v>1713</v>
      </c>
    </row>
    <row r="26" spans="2:7">
      <c r="B26" s="56" t="s">
        <v>1805</v>
      </c>
      <c r="C26">
        <v>39.6</v>
      </c>
      <c r="D26" s="56" t="s">
        <v>1982</v>
      </c>
      <c r="E26" s="56" t="s">
        <v>6876</v>
      </c>
      <c r="F26" s="56" t="s">
        <v>1713</v>
      </c>
    </row>
    <row r="27" spans="2:7">
      <c r="B27" t="s">
        <v>1806</v>
      </c>
      <c r="C27">
        <v>8.6</v>
      </c>
      <c r="D27" t="s">
        <v>1981</v>
      </c>
      <c r="F27" t="s">
        <v>1713</v>
      </c>
    </row>
    <row r="28" spans="2:7">
      <c r="B28" s="56" t="s">
        <v>1798</v>
      </c>
      <c r="C28">
        <v>8.5</v>
      </c>
      <c r="D28" s="56" t="s">
        <v>1982</v>
      </c>
      <c r="E28" s="56" t="s">
        <v>6876</v>
      </c>
      <c r="F28" s="56" t="s">
        <v>1713</v>
      </c>
      <c r="G28" s="56"/>
    </row>
    <row r="29" spans="2:7">
      <c r="B29" s="56" t="s">
        <v>1807</v>
      </c>
      <c r="C29">
        <v>6.3</v>
      </c>
      <c r="D29" s="56" t="s">
        <v>1982</v>
      </c>
      <c r="E29" s="56" t="s">
        <v>6875</v>
      </c>
      <c r="F29" s="56" t="s">
        <v>1713</v>
      </c>
    </row>
    <row r="30" spans="2:7">
      <c r="B30" t="s">
        <v>1808</v>
      </c>
      <c r="C30">
        <v>2.6</v>
      </c>
      <c r="D30" t="s">
        <v>1981</v>
      </c>
      <c r="F30" t="s">
        <v>1713</v>
      </c>
    </row>
    <row r="31" spans="2:7">
      <c r="B31" s="137" t="s">
        <v>1797</v>
      </c>
      <c r="C31" t="s">
        <v>10686</v>
      </c>
      <c r="D31" s="137"/>
      <c r="E31" s="137"/>
      <c r="F31" s="137" t="s">
        <v>1713</v>
      </c>
    </row>
    <row r="32" spans="2:7">
      <c r="B32" t="s">
        <v>1801</v>
      </c>
      <c r="C32">
        <v>0.1</v>
      </c>
      <c r="D32" t="s">
        <v>1986</v>
      </c>
      <c r="F32" t="s">
        <v>1713</v>
      </c>
    </row>
    <row r="33" spans="2:6">
      <c r="B33" t="s">
        <v>1714</v>
      </c>
      <c r="C33">
        <v>41.9</v>
      </c>
    </row>
    <row r="34" spans="2:6">
      <c r="B34" t="s">
        <v>1806</v>
      </c>
      <c r="C34">
        <v>24.7</v>
      </c>
      <c r="D34" t="s">
        <v>1981</v>
      </c>
      <c r="F34" t="s">
        <v>1714</v>
      </c>
    </row>
    <row r="35" spans="2:6">
      <c r="B35" t="s">
        <v>1808</v>
      </c>
      <c r="C35">
        <v>16.7</v>
      </c>
      <c r="D35" t="s">
        <v>1981</v>
      </c>
      <c r="F35" t="s">
        <v>1714</v>
      </c>
    </row>
    <row r="36" spans="2:6">
      <c r="B36" s="137" t="s">
        <v>1797</v>
      </c>
      <c r="C36">
        <v>0.3</v>
      </c>
      <c r="D36" s="137"/>
      <c r="E36" s="137"/>
      <c r="F36" s="137" t="s">
        <v>1714</v>
      </c>
    </row>
    <row r="37" spans="2:6">
      <c r="B37" t="s">
        <v>1805</v>
      </c>
      <c r="C37">
        <v>0.2</v>
      </c>
      <c r="D37" t="s">
        <v>1982</v>
      </c>
      <c r="E37" t="s">
        <v>1725</v>
      </c>
      <c r="F37" t="s">
        <v>1714</v>
      </c>
    </row>
    <row r="38" spans="2:6">
      <c r="B38" t="s">
        <v>1796</v>
      </c>
      <c r="C38" t="s">
        <v>10686</v>
      </c>
      <c r="F38" t="s">
        <v>1714</v>
      </c>
    </row>
    <row r="39" spans="2:6">
      <c r="B39" t="s">
        <v>1801</v>
      </c>
      <c r="C39">
        <v>0.8</v>
      </c>
      <c r="D39" t="s">
        <v>1986</v>
      </c>
      <c r="F39" t="s">
        <v>1714</v>
      </c>
    </row>
    <row r="40" spans="2:6">
      <c r="B40" t="s">
        <v>1809</v>
      </c>
      <c r="C40" s="57">
        <v>5199.8</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activeCell="C4" sqref="C4"/>
    </sheetView>
  </sheetViews>
  <sheetFormatPr defaultRowHeight="15"/>
  <cols>
    <col min="2" max="2" width="37" customWidth="1"/>
    <col min="9" max="9" width="50.42578125" customWidth="1"/>
  </cols>
  <sheetData>
    <row r="1" spans="1:13">
      <c r="A1" t="s">
        <v>7012</v>
      </c>
    </row>
    <row r="3" spans="1:13">
      <c r="B3" t="s">
        <v>1830</v>
      </c>
      <c r="C3">
        <v>2022</v>
      </c>
    </row>
    <row r="4" spans="1:13">
      <c r="B4" s="1" t="s">
        <v>1816</v>
      </c>
      <c r="C4">
        <v>1531.7</v>
      </c>
    </row>
    <row r="5" spans="1:13">
      <c r="B5" t="s">
        <v>1831</v>
      </c>
      <c r="C5">
        <v>851.5</v>
      </c>
    </row>
    <row r="6" spans="1:13">
      <c r="B6" t="s">
        <v>1832</v>
      </c>
      <c r="C6">
        <v>659.3</v>
      </c>
      <c r="F6" s="28"/>
    </row>
    <row r="7" spans="1:13">
      <c r="B7" t="s">
        <v>1833</v>
      </c>
      <c r="C7">
        <v>20.5</v>
      </c>
      <c r="J7" s="2"/>
      <c r="M7" s="2"/>
    </row>
    <row r="8" spans="1:13">
      <c r="B8" t="s">
        <v>1834</v>
      </c>
      <c r="C8">
        <v>0.4</v>
      </c>
    </row>
    <row r="9" spans="1:13">
      <c r="B9" s="1" t="s">
        <v>1817</v>
      </c>
      <c r="C9">
        <v>801.1</v>
      </c>
      <c r="J9" s="2"/>
    </row>
    <row r="10" spans="1:13">
      <c r="B10" t="s">
        <v>1831</v>
      </c>
      <c r="C10">
        <v>43</v>
      </c>
    </row>
    <row r="11" spans="1:13">
      <c r="B11" t="s">
        <v>1832</v>
      </c>
      <c r="C11">
        <v>510.4</v>
      </c>
      <c r="J11" s="2"/>
    </row>
    <row r="12" spans="1:13">
      <c r="B12" t="s">
        <v>1833</v>
      </c>
      <c r="C12">
        <v>247.6</v>
      </c>
    </row>
    <row r="13" spans="1:13">
      <c r="B13" s="1" t="s">
        <v>1819</v>
      </c>
      <c r="C13">
        <v>334.1</v>
      </c>
      <c r="J13" s="2"/>
    </row>
    <row r="14" spans="1:13">
      <c r="B14" t="s">
        <v>1831</v>
      </c>
      <c r="C14" t="s">
        <v>10687</v>
      </c>
    </row>
    <row r="15" spans="1:13">
      <c r="B15" t="s">
        <v>1832</v>
      </c>
      <c r="C15">
        <v>272</v>
      </c>
      <c r="J15" s="2"/>
    </row>
    <row r="16" spans="1:13">
      <c r="B16" t="s">
        <v>1833</v>
      </c>
      <c r="C16">
        <v>62.1</v>
      </c>
    </row>
    <row r="17" spans="2:10">
      <c r="B17" s="1" t="s">
        <v>1818</v>
      </c>
      <c r="C17">
        <v>258.7</v>
      </c>
      <c r="J17" s="2"/>
    </row>
    <row r="18" spans="2:10">
      <c r="B18" t="s">
        <v>1831</v>
      </c>
      <c r="C18">
        <v>1.4</v>
      </c>
    </row>
    <row r="19" spans="2:10">
      <c r="B19" t="s">
        <v>1835</v>
      </c>
      <c r="C19">
        <v>192.3</v>
      </c>
      <c r="J19" s="2"/>
    </row>
    <row r="20" spans="2:10">
      <c r="B20" t="s">
        <v>1833</v>
      </c>
      <c r="C20">
        <v>65.099999999999994</v>
      </c>
    </row>
    <row r="21" spans="2:10">
      <c r="B21" t="s">
        <v>1836</v>
      </c>
      <c r="C21">
        <v>22.6</v>
      </c>
      <c r="J21" s="2"/>
    </row>
    <row r="22" spans="2:10">
      <c r="B22" t="s">
        <v>1831</v>
      </c>
      <c r="C22">
        <v>2.9</v>
      </c>
    </row>
    <row r="23" spans="2:10">
      <c r="B23" t="s">
        <v>1835</v>
      </c>
      <c r="C23">
        <v>2.7</v>
      </c>
      <c r="J23" s="2"/>
    </row>
    <row r="24" spans="2:10">
      <c r="B24" t="s">
        <v>1833</v>
      </c>
      <c r="C24">
        <v>17</v>
      </c>
    </row>
    <row r="25" spans="2:10">
      <c r="B25" t="s">
        <v>1809</v>
      </c>
      <c r="C25">
        <v>2948.1</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election activeCell="C4" sqref="C4"/>
    </sheetView>
  </sheetViews>
  <sheetFormatPr defaultRowHeight="15"/>
  <cols>
    <col min="2" max="2" width="23.42578125" customWidth="1"/>
  </cols>
  <sheetData>
    <row r="1" spans="1:3">
      <c r="A1" t="s">
        <v>7014</v>
      </c>
    </row>
    <row r="3" spans="1:3">
      <c r="B3" t="s">
        <v>1830</v>
      </c>
      <c r="C3">
        <v>2022</v>
      </c>
    </row>
    <row r="4" spans="1:3">
      <c r="B4" s="1" t="s">
        <v>1816</v>
      </c>
      <c r="C4">
        <v>1.3</v>
      </c>
    </row>
    <row r="5" spans="1:3">
      <c r="B5" t="s">
        <v>1831</v>
      </c>
      <c r="C5">
        <v>0.2</v>
      </c>
    </row>
    <row r="6" spans="1:3">
      <c r="B6" t="s">
        <v>1833</v>
      </c>
      <c r="C6" t="s">
        <v>1799</v>
      </c>
    </row>
    <row r="7" spans="1:3">
      <c r="B7" t="s">
        <v>1842</v>
      </c>
      <c r="C7">
        <v>1</v>
      </c>
    </row>
    <row r="8" spans="1:3">
      <c r="B8" t="s">
        <v>1843</v>
      </c>
      <c r="C8" t="s">
        <v>1799</v>
      </c>
    </row>
    <row r="9" spans="1:3">
      <c r="B9" s="1" t="s">
        <v>1817</v>
      </c>
      <c r="C9">
        <v>1.6</v>
      </c>
    </row>
    <row r="10" spans="1:3">
      <c r="B10" t="s">
        <v>1831</v>
      </c>
      <c r="C10">
        <v>0.1</v>
      </c>
    </row>
    <row r="11" spans="1:3">
      <c r="B11" t="s">
        <v>1833</v>
      </c>
      <c r="C11">
        <v>0.2</v>
      </c>
    </row>
    <row r="12" spans="1:3">
      <c r="B12" t="s">
        <v>1842</v>
      </c>
      <c r="C12">
        <v>0.3</v>
      </c>
    </row>
    <row r="13" spans="1:3">
      <c r="B13" t="s">
        <v>1843</v>
      </c>
      <c r="C13">
        <v>1</v>
      </c>
    </row>
    <row r="14" spans="1:3">
      <c r="B14" s="1" t="s">
        <v>1819</v>
      </c>
      <c r="C14">
        <v>1.4</v>
      </c>
    </row>
    <row r="15" spans="1:3">
      <c r="B15" t="s">
        <v>1831</v>
      </c>
      <c r="C15" t="s">
        <v>1799</v>
      </c>
    </row>
    <row r="16" spans="1:3">
      <c r="B16" t="s">
        <v>1833</v>
      </c>
      <c r="C16">
        <v>0.3</v>
      </c>
    </row>
    <row r="17" spans="2:3">
      <c r="B17" t="s">
        <v>1842</v>
      </c>
      <c r="C17">
        <v>0.5</v>
      </c>
    </row>
    <row r="18" spans="2:3">
      <c r="B18" t="s">
        <v>1843</v>
      </c>
      <c r="C18">
        <v>0.7</v>
      </c>
    </row>
    <row r="19" spans="2:3">
      <c r="B19" s="1" t="s">
        <v>1818</v>
      </c>
      <c r="C19">
        <v>4.3</v>
      </c>
    </row>
    <row r="20" spans="2:3">
      <c r="B20" t="s">
        <v>1831</v>
      </c>
      <c r="C20" t="s">
        <v>10687</v>
      </c>
    </row>
    <row r="21" spans="2:3">
      <c r="B21" t="s">
        <v>1833</v>
      </c>
      <c r="C21">
        <v>0.3</v>
      </c>
    </row>
    <row r="22" spans="2:3">
      <c r="B22" t="s">
        <v>1832</v>
      </c>
      <c r="C22">
        <v>0.7</v>
      </c>
    </row>
    <row r="23" spans="2:3">
      <c r="B23" t="s">
        <v>1843</v>
      </c>
      <c r="C23">
        <v>3.4</v>
      </c>
    </row>
    <row r="24" spans="2:3">
      <c r="B24" t="s">
        <v>1836</v>
      </c>
      <c r="C24" t="s">
        <v>1799</v>
      </c>
    </row>
    <row r="25" spans="2:3">
      <c r="B25" t="s">
        <v>1831</v>
      </c>
      <c r="C25" t="s">
        <v>1799</v>
      </c>
    </row>
    <row r="26" spans="2:3">
      <c r="B26" t="s">
        <v>1833</v>
      </c>
      <c r="C26" t="s">
        <v>1799</v>
      </c>
    </row>
    <row r="27" spans="2:3">
      <c r="B27" t="s">
        <v>1832</v>
      </c>
      <c r="C27" t="s">
        <v>1799</v>
      </c>
    </row>
    <row r="28" spans="2:3">
      <c r="B28" t="s">
        <v>1843</v>
      </c>
      <c r="C28" t="s">
        <v>10688</v>
      </c>
    </row>
    <row r="29" spans="2:3">
      <c r="B29" t="s">
        <v>1809</v>
      </c>
      <c r="C29">
        <v>8.6</v>
      </c>
    </row>
    <row r="30" spans="2:3">
      <c r="B30" t="s">
        <v>1811</v>
      </c>
    </row>
    <row r="31" spans="2:3">
      <c r="B31" t="s">
        <v>1837</v>
      </c>
    </row>
    <row r="32" spans="2:3">
      <c r="B32" t="s">
        <v>7013</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C4" sqref="C4"/>
    </sheetView>
  </sheetViews>
  <sheetFormatPr defaultRowHeight="15"/>
  <cols>
    <col min="2" max="2" width="22.28515625" customWidth="1"/>
    <col min="6" max="6" width="12" bestFit="1" customWidth="1"/>
    <col min="10" max="10" width="12" bestFit="1" customWidth="1"/>
  </cols>
  <sheetData>
    <row r="1" spans="1:3">
      <c r="A1" t="s">
        <v>7015</v>
      </c>
    </row>
    <row r="3" spans="1:3">
      <c r="B3" t="s">
        <v>1830</v>
      </c>
      <c r="C3">
        <v>2022</v>
      </c>
    </row>
    <row r="4" spans="1:3">
      <c r="B4" s="1" t="s">
        <v>7016</v>
      </c>
      <c r="C4">
        <v>21.6</v>
      </c>
    </row>
    <row r="5" spans="1:3">
      <c r="B5" t="s">
        <v>7017</v>
      </c>
      <c r="C5">
        <v>18.2</v>
      </c>
    </row>
    <row r="6" spans="1:3">
      <c r="B6" t="s">
        <v>7018</v>
      </c>
      <c r="C6" t="s">
        <v>1799</v>
      </c>
    </row>
    <row r="7" spans="1:3">
      <c r="B7" t="s">
        <v>7019</v>
      </c>
      <c r="C7">
        <v>3.4</v>
      </c>
    </row>
    <row r="8" spans="1:3">
      <c r="B8" t="s">
        <v>7020</v>
      </c>
      <c r="C8" t="s">
        <v>1799</v>
      </c>
    </row>
    <row r="9" spans="1:3">
      <c r="B9" s="1" t="s">
        <v>7007</v>
      </c>
      <c r="C9">
        <v>2</v>
      </c>
    </row>
    <row r="10" spans="1:3">
      <c r="B10" t="s">
        <v>7017</v>
      </c>
      <c r="C10">
        <v>0.2</v>
      </c>
    </row>
    <row r="11" spans="1:3">
      <c r="B11" t="s">
        <v>7018</v>
      </c>
      <c r="C11">
        <v>0.3</v>
      </c>
    </row>
    <row r="12" spans="1:3">
      <c r="B12" t="s">
        <v>7019</v>
      </c>
      <c r="C12">
        <v>0.2</v>
      </c>
    </row>
    <row r="13" spans="1:3">
      <c r="B13" t="s">
        <v>7020</v>
      </c>
      <c r="C13">
        <v>1.3</v>
      </c>
    </row>
    <row r="14" spans="1:3">
      <c r="B14" s="1" t="s">
        <v>7010</v>
      </c>
      <c r="C14">
        <v>0.3</v>
      </c>
    </row>
    <row r="15" spans="1:3">
      <c r="B15" t="s">
        <v>7017</v>
      </c>
      <c r="C15" t="s">
        <v>1799</v>
      </c>
    </row>
    <row r="16" spans="1:3">
      <c r="B16" t="s">
        <v>7018</v>
      </c>
      <c r="C16">
        <v>0.1</v>
      </c>
    </row>
    <row r="17" spans="2:3">
      <c r="B17" t="s">
        <v>7019</v>
      </c>
      <c r="C17">
        <v>0.1</v>
      </c>
    </row>
    <row r="18" spans="2:3">
      <c r="B18" t="s">
        <v>7020</v>
      </c>
      <c r="C18">
        <v>0.1</v>
      </c>
    </row>
    <row r="19" spans="2:3">
      <c r="B19" s="1" t="s">
        <v>7009</v>
      </c>
      <c r="C19">
        <v>0.7</v>
      </c>
    </row>
    <row r="20" spans="2:3">
      <c r="B20" t="s">
        <v>7017</v>
      </c>
      <c r="C20" t="s">
        <v>10687</v>
      </c>
    </row>
    <row r="21" spans="2:3">
      <c r="B21" t="s">
        <v>7018</v>
      </c>
      <c r="C21">
        <v>0.1</v>
      </c>
    </row>
    <row r="22" spans="2:3">
      <c r="B22" t="s">
        <v>7019</v>
      </c>
      <c r="C22">
        <v>0.1</v>
      </c>
    </row>
    <row r="23" spans="2:3">
      <c r="B23" t="s">
        <v>7020</v>
      </c>
      <c r="C23">
        <v>0.4</v>
      </c>
    </row>
    <row r="24" spans="2:3">
      <c r="B24" t="s">
        <v>7021</v>
      </c>
      <c r="C24">
        <v>0.1</v>
      </c>
    </row>
    <row r="25" spans="2:3">
      <c r="B25" t="s">
        <v>7017</v>
      </c>
      <c r="C25" t="s">
        <v>1799</v>
      </c>
    </row>
    <row r="26" spans="2:3">
      <c r="B26" t="s">
        <v>7018</v>
      </c>
      <c r="C26" t="s">
        <v>1799</v>
      </c>
    </row>
    <row r="27" spans="2:3">
      <c r="B27" t="s">
        <v>7019</v>
      </c>
      <c r="C27" t="s">
        <v>1799</v>
      </c>
    </row>
    <row r="28" spans="2:3">
      <c r="B28" t="s">
        <v>7020</v>
      </c>
      <c r="C28" t="s">
        <v>10688</v>
      </c>
    </row>
    <row r="29" spans="2:3">
      <c r="B29" t="s">
        <v>7022</v>
      </c>
      <c r="C29">
        <v>24.7</v>
      </c>
    </row>
    <row r="30" spans="2:3">
      <c r="B30" t="s">
        <v>1844</v>
      </c>
    </row>
    <row r="31" spans="2:3">
      <c r="B31" t="s">
        <v>1837</v>
      </c>
    </row>
    <row r="32" spans="2:3">
      <c r="B32" t="s">
        <v>7013</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C2" sqref="C2"/>
    </sheetView>
  </sheetViews>
  <sheetFormatPr defaultRowHeight="15"/>
  <cols>
    <col min="2" max="2" width="60.5703125" customWidth="1"/>
  </cols>
  <sheetData>
    <row r="1" spans="1:3">
      <c r="A1" t="s">
        <v>7004</v>
      </c>
      <c r="C1">
        <v>2022</v>
      </c>
    </row>
    <row r="2" spans="1:3">
      <c r="C2" s="57"/>
    </row>
    <row r="3" spans="1:3">
      <c r="B3" t="s">
        <v>1814</v>
      </c>
    </row>
    <row r="4" spans="1:3">
      <c r="B4" t="s">
        <v>1815</v>
      </c>
      <c r="C4">
        <v>1770.6</v>
      </c>
    </row>
    <row r="5" spans="1:3">
      <c r="B5" t="s">
        <v>1702</v>
      </c>
      <c r="C5">
        <v>1751.3</v>
      </c>
    </row>
    <row r="6" spans="1:3">
      <c r="B6" t="s">
        <v>7005</v>
      </c>
      <c r="C6">
        <v>2.6</v>
      </c>
    </row>
    <row r="7" spans="1:3">
      <c r="B7" t="s">
        <v>7006</v>
      </c>
      <c r="C7">
        <v>16.7</v>
      </c>
    </row>
    <row r="8" spans="1:3">
      <c r="B8" t="s">
        <v>1816</v>
      </c>
      <c r="C8">
        <v>1554.5</v>
      </c>
    </row>
    <row r="9" spans="1:3">
      <c r="B9" t="s">
        <v>1702</v>
      </c>
      <c r="C9">
        <v>1531.7</v>
      </c>
    </row>
    <row r="10" spans="1:3">
      <c r="B10" t="s">
        <v>7005</v>
      </c>
      <c r="C10">
        <v>1.3</v>
      </c>
    </row>
    <row r="11" spans="1:3">
      <c r="B11" t="s">
        <v>7006</v>
      </c>
      <c r="C11">
        <v>21.6</v>
      </c>
    </row>
    <row r="12" spans="1:3">
      <c r="B12" t="s">
        <v>7007</v>
      </c>
      <c r="C12">
        <v>804.7</v>
      </c>
    </row>
    <row r="13" spans="1:3">
      <c r="B13" t="s">
        <v>7008</v>
      </c>
      <c r="C13">
        <v>801.1</v>
      </c>
    </row>
    <row r="14" spans="1:3">
      <c r="B14" t="s">
        <v>7005</v>
      </c>
      <c r="C14">
        <v>1.6</v>
      </c>
    </row>
    <row r="15" spans="1:3">
      <c r="B15" t="s">
        <v>7006</v>
      </c>
      <c r="C15">
        <v>2</v>
      </c>
    </row>
    <row r="16" spans="1:3">
      <c r="B16" t="s">
        <v>7009</v>
      </c>
      <c r="C16">
        <v>339.1</v>
      </c>
    </row>
    <row r="17" spans="2:3">
      <c r="B17" t="s">
        <v>7008</v>
      </c>
      <c r="C17">
        <v>334.1</v>
      </c>
    </row>
    <row r="18" spans="2:3">
      <c r="B18" t="s">
        <v>7005</v>
      </c>
      <c r="C18">
        <v>4.3</v>
      </c>
    </row>
    <row r="19" spans="2:3">
      <c r="B19" t="s">
        <v>7006</v>
      </c>
      <c r="C19">
        <v>0.7</v>
      </c>
    </row>
    <row r="20" spans="2:3">
      <c r="B20" t="s">
        <v>7010</v>
      </c>
      <c r="C20">
        <v>260.5</v>
      </c>
    </row>
    <row r="21" spans="2:3">
      <c r="B21" t="s">
        <v>7008</v>
      </c>
      <c r="C21">
        <v>258.7</v>
      </c>
    </row>
    <row r="22" spans="2:3">
      <c r="B22" t="s">
        <v>7005</v>
      </c>
      <c r="C22">
        <v>1.4</v>
      </c>
    </row>
    <row r="23" spans="2:3">
      <c r="B23" t="s">
        <v>7006</v>
      </c>
      <c r="C23">
        <v>0.3</v>
      </c>
    </row>
    <row r="24" spans="2:3">
      <c r="B24" t="s">
        <v>7011</v>
      </c>
      <c r="C24">
        <v>22.7</v>
      </c>
    </row>
    <row r="25" spans="2:3">
      <c r="B25" t="s">
        <v>1809</v>
      </c>
      <c r="C25">
        <v>4752</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election activeCell="C4" sqref="C4"/>
    </sheetView>
  </sheetViews>
  <sheetFormatPr defaultRowHeight="15"/>
  <cols>
    <col min="2" max="2" width="42.28515625" customWidth="1"/>
  </cols>
  <sheetData>
    <row r="1" spans="1:3">
      <c r="A1" t="s">
        <v>1845</v>
      </c>
    </row>
    <row r="3" spans="1:3">
      <c r="B3" t="s">
        <v>1846</v>
      </c>
      <c r="C3">
        <v>2022</v>
      </c>
    </row>
    <row r="4" spans="1:3">
      <c r="B4" t="s">
        <v>1831</v>
      </c>
      <c r="C4" s="7">
        <v>0.20300000000000001</v>
      </c>
    </row>
    <row r="5" spans="1:3">
      <c r="B5" t="s">
        <v>1832</v>
      </c>
      <c r="C5" s="7">
        <v>0.38800000000000001</v>
      </c>
    </row>
    <row r="6" spans="1:3">
      <c r="B6" t="s">
        <v>1847</v>
      </c>
      <c r="C6" s="7">
        <v>0.189</v>
      </c>
    </row>
    <row r="7" spans="1:3">
      <c r="B7" t="s">
        <v>1848</v>
      </c>
      <c r="C7" s="7">
        <v>0.214</v>
      </c>
    </row>
    <row r="8" spans="1:3">
      <c r="B8" t="s">
        <v>1849</v>
      </c>
      <c r="C8" s="7">
        <v>5.0000000000000001E-3</v>
      </c>
    </row>
    <row r="9" spans="1:3">
      <c r="B9" t="s">
        <v>7023</v>
      </c>
      <c r="C9" s="7">
        <v>1E-3</v>
      </c>
    </row>
    <row r="10" spans="1:3">
      <c r="B10" t="s">
        <v>7024</v>
      </c>
      <c r="C10">
        <v>4076</v>
      </c>
    </row>
    <row r="11" spans="1:3">
      <c r="B11" t="s">
        <v>1850</v>
      </c>
    </row>
    <row r="12" spans="1:3">
      <c r="B12" t="s">
        <v>1851</v>
      </c>
    </row>
    <row r="13" spans="1:3">
      <c r="B13" t="s">
        <v>7025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L63"/>
  <sheetViews>
    <sheetView workbookViewId="0">
      <selection activeCell="B1" sqref="B1:C1048576"/>
    </sheetView>
  </sheetViews>
  <sheetFormatPr defaultRowHeight="15"/>
  <cols>
    <col min="1" max="1" width="41.28515625" customWidth="1"/>
    <col min="3" max="3" width="9.140625" style="10"/>
  </cols>
  <sheetData>
    <row r="1" spans="1:12">
      <c r="A1" t="s">
        <v>1852</v>
      </c>
    </row>
    <row r="3" spans="1:12">
      <c r="A3" t="s">
        <v>1853</v>
      </c>
      <c r="B3">
        <v>2022</v>
      </c>
      <c r="C3" s="10" t="s">
        <v>1898</v>
      </c>
    </row>
    <row r="4" spans="1:12">
      <c r="A4" s="1" t="s">
        <v>7118</v>
      </c>
      <c r="B4">
        <v>1014.5</v>
      </c>
    </row>
    <row r="5" spans="1:12">
      <c r="A5" s="9" t="s">
        <v>1854</v>
      </c>
      <c r="B5">
        <v>356</v>
      </c>
      <c r="C5" s="10" t="s">
        <v>1892</v>
      </c>
      <c r="H5" s="57"/>
    </row>
    <row r="6" spans="1:12">
      <c r="A6" s="9" t="s">
        <v>1855</v>
      </c>
      <c r="B6">
        <v>609.5</v>
      </c>
      <c r="C6" s="10" t="s">
        <v>1892</v>
      </c>
    </row>
    <row r="7" spans="1:12">
      <c r="A7" t="s">
        <v>7119</v>
      </c>
      <c r="B7">
        <v>27.9</v>
      </c>
      <c r="C7" s="10" t="s">
        <v>1893</v>
      </c>
    </row>
    <row r="8" spans="1:12">
      <c r="A8" t="s">
        <v>1856</v>
      </c>
      <c r="B8">
        <v>2.9</v>
      </c>
      <c r="C8" s="10" t="s">
        <v>1856</v>
      </c>
    </row>
    <row r="9" spans="1:12">
      <c r="A9" t="s">
        <v>1857</v>
      </c>
      <c r="B9">
        <v>7.4</v>
      </c>
      <c r="C9" s="10" t="s">
        <v>1857</v>
      </c>
    </row>
    <row r="10" spans="1:12">
      <c r="A10" t="s">
        <v>7120</v>
      </c>
      <c r="B10">
        <v>10.8</v>
      </c>
      <c r="C10" s="10" t="s">
        <v>1894</v>
      </c>
    </row>
    <row r="11" spans="1:12">
      <c r="A11" s="1" t="s">
        <v>7121</v>
      </c>
      <c r="B11">
        <v>483.9</v>
      </c>
    </row>
    <row r="12" spans="1:12">
      <c r="A12" s="9" t="s">
        <v>1854</v>
      </c>
      <c r="B12">
        <v>2.7</v>
      </c>
      <c r="C12" s="10" t="s">
        <v>1892</v>
      </c>
    </row>
    <row r="13" spans="1:12">
      <c r="A13" s="9" t="s">
        <v>1855</v>
      </c>
      <c r="B13">
        <v>33.799999999999997</v>
      </c>
      <c r="C13" s="10" t="s">
        <v>1892</v>
      </c>
      <c r="K13" s="43"/>
      <c r="L13" s="43"/>
    </row>
    <row r="14" spans="1:12">
      <c r="A14" t="s">
        <v>7119</v>
      </c>
      <c r="B14">
        <v>375.6</v>
      </c>
      <c r="C14" s="10" t="s">
        <v>1893</v>
      </c>
    </row>
    <row r="15" spans="1:12">
      <c r="A15" t="s">
        <v>1856</v>
      </c>
      <c r="B15">
        <v>21.4</v>
      </c>
      <c r="C15" s="10" t="s">
        <v>1856</v>
      </c>
    </row>
    <row r="16" spans="1:12">
      <c r="A16" t="s">
        <v>1858</v>
      </c>
      <c r="B16">
        <v>32.5</v>
      </c>
      <c r="C16" s="10" t="s">
        <v>1858</v>
      </c>
    </row>
    <row r="17" spans="1:3">
      <c r="A17" t="s">
        <v>7120</v>
      </c>
      <c r="B17">
        <v>3</v>
      </c>
      <c r="C17" s="10" t="s">
        <v>1894</v>
      </c>
    </row>
    <row r="18" spans="1:3">
      <c r="A18" t="s">
        <v>7122</v>
      </c>
      <c r="B18">
        <v>7.8</v>
      </c>
      <c r="C18" s="10" t="s">
        <v>1900</v>
      </c>
    </row>
    <row r="19" spans="1:3">
      <c r="A19" t="s">
        <v>7123</v>
      </c>
      <c r="B19">
        <v>7.2</v>
      </c>
    </row>
    <row r="20" spans="1:3">
      <c r="A20" s="1" t="s">
        <v>1859</v>
      </c>
      <c r="B20">
        <v>231.5</v>
      </c>
    </row>
    <row r="21" spans="1:3">
      <c r="A21" t="s">
        <v>7124</v>
      </c>
      <c r="B21">
        <v>129.69999999999999</v>
      </c>
      <c r="C21" s="10" t="s">
        <v>7291</v>
      </c>
    </row>
    <row r="22" spans="1:3">
      <c r="A22" t="s">
        <v>1860</v>
      </c>
      <c r="B22">
        <v>12.4</v>
      </c>
      <c r="C22" s="10" t="s">
        <v>1897</v>
      </c>
    </row>
    <row r="23" spans="1:3">
      <c r="A23" t="s">
        <v>1861</v>
      </c>
      <c r="B23">
        <v>22.7</v>
      </c>
      <c r="C23" s="10" t="s">
        <v>1897</v>
      </c>
    </row>
    <row r="24" spans="1:3">
      <c r="A24" t="s">
        <v>7123</v>
      </c>
      <c r="B24">
        <v>66.599999999999994</v>
      </c>
    </row>
    <row r="25" spans="1:3">
      <c r="A25" t="s">
        <v>1862</v>
      </c>
      <c r="B25">
        <v>63.5</v>
      </c>
    </row>
    <row r="26" spans="1:3">
      <c r="A26" s="1" t="s">
        <v>1863</v>
      </c>
      <c r="B26">
        <v>1.5</v>
      </c>
    </row>
    <row r="27" spans="1:3">
      <c r="A27" t="s">
        <v>1861</v>
      </c>
      <c r="B27">
        <v>1.5</v>
      </c>
      <c r="C27" s="10" t="s">
        <v>1897</v>
      </c>
    </row>
    <row r="28" spans="1:3">
      <c r="A28" s="1" t="s">
        <v>1864</v>
      </c>
      <c r="B28">
        <v>47.3</v>
      </c>
    </row>
    <row r="29" spans="1:3">
      <c r="A29" t="s">
        <v>7026</v>
      </c>
      <c r="B29">
        <v>22.9</v>
      </c>
      <c r="C29" s="10" t="s">
        <v>1900</v>
      </c>
    </row>
    <row r="30" spans="1:3">
      <c r="A30" t="s">
        <v>7123</v>
      </c>
      <c r="B30">
        <v>24.4</v>
      </c>
    </row>
    <row r="31" spans="1:3">
      <c r="A31" s="1" t="s">
        <v>7125</v>
      </c>
      <c r="B31">
        <v>70.2</v>
      </c>
    </row>
    <row r="32" spans="1:3">
      <c r="A32" s="9" t="s">
        <v>1854</v>
      </c>
      <c r="B32" t="s">
        <v>7097</v>
      </c>
    </row>
    <row r="33" spans="1:3">
      <c r="A33" s="9" t="s">
        <v>1855</v>
      </c>
      <c r="B33" t="s">
        <v>7097</v>
      </c>
    </row>
    <row r="34" spans="1:3">
      <c r="A34" t="s">
        <v>1865</v>
      </c>
      <c r="B34">
        <v>0.1</v>
      </c>
      <c r="C34" s="10" t="s">
        <v>1900</v>
      </c>
    </row>
    <row r="35" spans="1:3">
      <c r="A35" t="s">
        <v>1856</v>
      </c>
      <c r="B35">
        <v>0.7</v>
      </c>
      <c r="C35" s="10" t="s">
        <v>1856</v>
      </c>
    </row>
    <row r="36" spans="1:3">
      <c r="A36" t="s">
        <v>7126</v>
      </c>
      <c r="B36">
        <v>69.3</v>
      </c>
      <c r="C36" s="10" t="s">
        <v>1899</v>
      </c>
    </row>
    <row r="37" spans="1:3">
      <c r="A37" s="1" t="s">
        <v>7127</v>
      </c>
      <c r="B37">
        <v>0.6</v>
      </c>
    </row>
    <row r="38" spans="1:3">
      <c r="A38" s="9" t="s">
        <v>1854</v>
      </c>
      <c r="B38" t="s">
        <v>7097</v>
      </c>
    </row>
    <row r="39" spans="1:3">
      <c r="A39" s="9" t="s">
        <v>1855</v>
      </c>
      <c r="B39" t="s">
        <v>7097</v>
      </c>
      <c r="C39" s="10" t="s">
        <v>1892</v>
      </c>
    </row>
    <row r="40" spans="1:3">
      <c r="A40" t="s">
        <v>7119</v>
      </c>
      <c r="B40" t="s">
        <v>7097</v>
      </c>
      <c r="C40" s="10" t="s">
        <v>1893</v>
      </c>
    </row>
    <row r="41" spans="1:3">
      <c r="A41" t="s">
        <v>1856</v>
      </c>
      <c r="B41">
        <v>0.6</v>
      </c>
      <c r="C41" s="10" t="s">
        <v>1856</v>
      </c>
    </row>
    <row r="42" spans="1:3">
      <c r="A42" s="1" t="s">
        <v>7128</v>
      </c>
      <c r="B42">
        <v>6.1</v>
      </c>
      <c r="C42" s="10" t="s">
        <v>1899</v>
      </c>
    </row>
    <row r="43" spans="1:3">
      <c r="A43" t="s">
        <v>1854</v>
      </c>
      <c r="B43">
        <v>2.4</v>
      </c>
      <c r="C43" s="10" t="s">
        <v>1899</v>
      </c>
    </row>
    <row r="44" spans="1:3">
      <c r="A44" t="s">
        <v>1855</v>
      </c>
      <c r="B44">
        <v>1.1000000000000001</v>
      </c>
      <c r="C44" s="10" t="s">
        <v>1899</v>
      </c>
    </row>
    <row r="45" spans="1:3">
      <c r="A45" t="s">
        <v>1856</v>
      </c>
      <c r="B45">
        <v>0.1</v>
      </c>
      <c r="C45" s="10" t="s">
        <v>1899</v>
      </c>
    </row>
    <row r="46" spans="1:3">
      <c r="A46" t="s">
        <v>1858</v>
      </c>
      <c r="B46">
        <v>2.5</v>
      </c>
      <c r="C46" s="10" t="s">
        <v>1899</v>
      </c>
    </row>
    <row r="47" spans="1:3">
      <c r="A47" t="s">
        <v>7129</v>
      </c>
      <c r="B47">
        <v>1757.4</v>
      </c>
      <c r="C47" s="10" t="s">
        <v>1899</v>
      </c>
    </row>
    <row r="48" spans="1:3">
      <c r="A48" t="s">
        <v>1895</v>
      </c>
      <c r="B48">
        <v>98.2</v>
      </c>
      <c r="C48" s="10" t="s">
        <v>1899</v>
      </c>
    </row>
    <row r="49" spans="1:3">
      <c r="A49" t="s">
        <v>7130</v>
      </c>
      <c r="B49">
        <v>75</v>
      </c>
      <c r="C49" s="10" t="s">
        <v>1899</v>
      </c>
    </row>
    <row r="50" spans="1:3">
      <c r="A50" t="s">
        <v>7131</v>
      </c>
      <c r="B50">
        <v>15.6</v>
      </c>
      <c r="C50" s="10" t="s">
        <v>1899</v>
      </c>
    </row>
    <row r="51" spans="1:3">
      <c r="A51" t="s">
        <v>1811</v>
      </c>
    </row>
    <row r="52" spans="1:3">
      <c r="A52" t="s">
        <v>7107</v>
      </c>
    </row>
    <row r="53" spans="1:3">
      <c r="A53" t="s">
        <v>7108</v>
      </c>
    </row>
    <row r="54" spans="1:3">
      <c r="A54" t="s">
        <v>7109</v>
      </c>
    </row>
    <row r="55" spans="1:3">
      <c r="A55" t="s">
        <v>7110</v>
      </c>
    </row>
    <row r="56" spans="1:3">
      <c r="A56" t="s">
        <v>7111</v>
      </c>
    </row>
    <row r="57" spans="1:3">
      <c r="A57" t="s">
        <v>7112</v>
      </c>
    </row>
    <row r="58" spans="1:3">
      <c r="A58" t="s">
        <v>7113</v>
      </c>
    </row>
    <row r="59" spans="1:3">
      <c r="A59" t="s">
        <v>7114</v>
      </c>
    </row>
    <row r="60" spans="1:3">
      <c r="A60" t="s">
        <v>7115</v>
      </c>
    </row>
    <row r="61" spans="1:3">
      <c r="A61" t="s">
        <v>7116</v>
      </c>
    </row>
    <row r="62" spans="1:3">
      <c r="A62" t="s">
        <v>7117</v>
      </c>
    </row>
    <row r="63" spans="1:3">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60" t="s">
        <v>7292</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0"/>
      <c r="AL1" s="160"/>
      <c r="AM1" s="160"/>
      <c r="AN1" s="160"/>
    </row>
    <row r="2" spans="1:46" ht="16.5">
      <c r="A2" s="116"/>
      <c r="B2" s="117">
        <v>1960</v>
      </c>
      <c r="C2" s="117">
        <v>1965</v>
      </c>
      <c r="D2" s="117">
        <v>1970</v>
      </c>
      <c r="E2" s="117">
        <v>1975</v>
      </c>
      <c r="F2" s="117">
        <v>1980</v>
      </c>
      <c r="G2" s="117">
        <v>1985</v>
      </c>
      <c r="H2" s="117">
        <v>1990</v>
      </c>
      <c r="I2" s="117">
        <v>1991</v>
      </c>
      <c r="J2" s="117">
        <v>1992</v>
      </c>
      <c r="K2" s="117">
        <v>1993</v>
      </c>
      <c r="L2" s="117">
        <v>1994</v>
      </c>
      <c r="M2" s="117">
        <v>1995</v>
      </c>
      <c r="N2" s="117">
        <v>1996</v>
      </c>
      <c r="O2" s="117">
        <v>1997</v>
      </c>
      <c r="P2" s="117">
        <v>1998</v>
      </c>
      <c r="Q2" s="117">
        <v>1999</v>
      </c>
      <c r="R2" s="117">
        <v>2000</v>
      </c>
      <c r="S2" s="117">
        <v>2001</v>
      </c>
      <c r="T2" s="116">
        <v>2002</v>
      </c>
      <c r="U2" s="116">
        <v>2003</v>
      </c>
      <c r="V2" s="118">
        <v>2004</v>
      </c>
      <c r="W2" s="116">
        <v>2005</v>
      </c>
      <c r="X2" s="116">
        <v>2006</v>
      </c>
      <c r="Y2" s="116">
        <v>2007</v>
      </c>
      <c r="Z2" s="116">
        <v>2008</v>
      </c>
      <c r="AA2" s="116">
        <v>2009</v>
      </c>
      <c r="AB2" s="116">
        <v>2010</v>
      </c>
      <c r="AC2" s="117">
        <v>2011</v>
      </c>
      <c r="AD2" s="117">
        <v>2012</v>
      </c>
      <c r="AE2" s="116">
        <v>2013</v>
      </c>
      <c r="AF2" s="117">
        <v>2014</v>
      </c>
      <c r="AG2" s="117">
        <v>2015</v>
      </c>
      <c r="AH2" s="117">
        <v>2016</v>
      </c>
      <c r="AI2" s="117">
        <v>2017</v>
      </c>
      <c r="AJ2" s="117">
        <v>2018</v>
      </c>
      <c r="AK2" s="117">
        <v>2019</v>
      </c>
      <c r="AL2" s="117">
        <v>2020</v>
      </c>
      <c r="AM2" s="117">
        <v>2021</v>
      </c>
      <c r="AN2" s="117">
        <v>2022</v>
      </c>
    </row>
    <row r="3" spans="1:46" ht="16.5">
      <c r="A3" s="119" t="s">
        <v>7293</v>
      </c>
      <c r="B3" s="120"/>
      <c r="C3" s="120"/>
      <c r="D3" s="120"/>
      <c r="E3" s="121"/>
      <c r="F3" s="121"/>
      <c r="G3" s="122"/>
      <c r="H3" s="122"/>
      <c r="I3" s="122"/>
      <c r="J3" s="122"/>
      <c r="K3" s="122"/>
      <c r="L3" s="122"/>
      <c r="M3" s="122"/>
      <c r="N3" s="122"/>
      <c r="O3" s="122"/>
      <c r="P3" s="122"/>
      <c r="Q3" s="122"/>
      <c r="R3" s="122"/>
      <c r="S3" s="120"/>
      <c r="T3" s="122"/>
      <c r="U3" s="122"/>
      <c r="V3" s="122"/>
      <c r="W3" s="122"/>
      <c r="X3" s="122"/>
      <c r="Y3" s="122"/>
      <c r="Z3" s="122"/>
      <c r="AA3" s="120"/>
      <c r="AB3" s="120"/>
      <c r="AC3" s="120"/>
      <c r="AD3" s="120"/>
      <c r="AE3" s="123"/>
      <c r="AF3" s="123"/>
      <c r="AG3" s="123"/>
      <c r="AH3" s="123"/>
      <c r="AI3" s="123"/>
      <c r="AJ3" s="123"/>
      <c r="AK3" s="123"/>
      <c r="AL3" s="123"/>
      <c r="AM3" s="123"/>
      <c r="AN3" s="123"/>
    </row>
    <row r="4" spans="1:46" ht="16.5">
      <c r="A4" s="124" t="s">
        <v>7294</v>
      </c>
      <c r="B4" s="125">
        <v>31099</v>
      </c>
      <c r="C4" s="125">
        <v>53226</v>
      </c>
      <c r="D4" s="125">
        <v>108442</v>
      </c>
      <c r="E4" s="125">
        <v>119591.474</v>
      </c>
      <c r="F4" s="125">
        <v>190765.929</v>
      </c>
      <c r="G4" s="125">
        <v>275863.54700000002</v>
      </c>
      <c r="H4" s="125">
        <v>337215.22553599998</v>
      </c>
      <c r="I4" s="125">
        <v>329787.96750099998</v>
      </c>
      <c r="J4" s="125">
        <v>345019.61278099997</v>
      </c>
      <c r="K4" s="125">
        <v>351096.458323</v>
      </c>
      <c r="L4" s="125">
        <v>376873.402328</v>
      </c>
      <c r="M4" s="125">
        <v>391593.82941200002</v>
      </c>
      <c r="N4" s="125">
        <v>419281.55251800001</v>
      </c>
      <c r="O4" s="125">
        <v>439262.67014</v>
      </c>
      <c r="P4" s="125">
        <v>449103.79910300003</v>
      </c>
      <c r="Q4" s="125">
        <v>473081.98319599999</v>
      </c>
      <c r="R4" s="125">
        <v>500431.77514500002</v>
      </c>
      <c r="S4" s="125">
        <v>473591.64681000001</v>
      </c>
      <c r="T4" s="125">
        <v>472190.76637199998</v>
      </c>
      <c r="U4" s="125">
        <v>497648.14399399998</v>
      </c>
      <c r="V4" s="125">
        <v>547931.15319800004</v>
      </c>
      <c r="W4" s="125">
        <v>572868.82004599995</v>
      </c>
      <c r="X4" s="125">
        <v>576823.04937200004</v>
      </c>
      <c r="Y4" s="125">
        <v>594614.09036200005</v>
      </c>
      <c r="Z4" s="125">
        <v>570089.94696500001</v>
      </c>
      <c r="AA4" s="125">
        <v>540693.68270899996</v>
      </c>
      <c r="AB4" s="125">
        <v>554710.522322</v>
      </c>
      <c r="AC4" s="125">
        <v>565613.64535799995</v>
      </c>
      <c r="AD4" s="125">
        <v>570438.230553</v>
      </c>
      <c r="AE4" s="125">
        <v>579461.44977599999</v>
      </c>
      <c r="AF4" s="125">
        <v>597005.00355200004</v>
      </c>
      <c r="AG4" s="125">
        <v>632154.82412700006</v>
      </c>
      <c r="AH4" s="125">
        <v>661477.92748199997</v>
      </c>
      <c r="AI4" s="125">
        <v>685472.464806</v>
      </c>
      <c r="AJ4" s="125">
        <v>722415.33364099998</v>
      </c>
      <c r="AK4" s="125">
        <v>754449.99504800001</v>
      </c>
      <c r="AL4" s="125">
        <v>304493.67882299999</v>
      </c>
      <c r="AM4" s="125">
        <v>573403.80981300003</v>
      </c>
      <c r="AN4" s="125">
        <v>708837.67463999998</v>
      </c>
    </row>
    <row r="5" spans="1:46" ht="16.5">
      <c r="A5" s="124" t="s">
        <v>7295</v>
      </c>
      <c r="B5" s="125">
        <v>2300</v>
      </c>
      <c r="C5" s="125" t="s">
        <v>7296</v>
      </c>
      <c r="D5" s="125">
        <v>9100</v>
      </c>
      <c r="E5" s="125" t="s">
        <v>7296</v>
      </c>
      <c r="F5" s="125">
        <v>14700</v>
      </c>
      <c r="G5" s="125" t="s">
        <v>7296</v>
      </c>
      <c r="H5" s="125">
        <v>13000</v>
      </c>
      <c r="I5" s="125" t="s">
        <v>7296</v>
      </c>
      <c r="J5" s="125" t="s">
        <v>7296</v>
      </c>
      <c r="K5" s="125" t="s">
        <v>7296</v>
      </c>
      <c r="L5" s="125" t="s">
        <v>7296</v>
      </c>
      <c r="M5" s="125">
        <v>10800</v>
      </c>
      <c r="N5" s="125">
        <v>12000</v>
      </c>
      <c r="O5" s="125">
        <v>12500</v>
      </c>
      <c r="P5" s="125">
        <v>13100</v>
      </c>
      <c r="Q5" s="125">
        <v>14100</v>
      </c>
      <c r="R5" s="125">
        <v>15200</v>
      </c>
      <c r="S5" s="125">
        <v>15900</v>
      </c>
      <c r="T5" s="125" t="s">
        <v>7296</v>
      </c>
      <c r="U5" s="125" t="s">
        <v>7296</v>
      </c>
      <c r="V5" s="125" t="s">
        <v>7296</v>
      </c>
      <c r="W5" s="125" t="s">
        <v>7296</v>
      </c>
      <c r="X5" s="125" t="s">
        <v>7296</v>
      </c>
      <c r="Y5" s="125" t="s">
        <v>7296</v>
      </c>
      <c r="Z5" s="125" t="s">
        <v>7296</v>
      </c>
      <c r="AA5" s="125" t="s">
        <v>7296</v>
      </c>
      <c r="AB5" s="125" t="s">
        <v>7296</v>
      </c>
      <c r="AC5" s="125" t="s">
        <v>7296</v>
      </c>
      <c r="AD5" s="125" t="s">
        <v>7296</v>
      </c>
      <c r="AE5" s="125" t="s">
        <v>7296</v>
      </c>
      <c r="AF5" s="125" t="s">
        <v>7296</v>
      </c>
      <c r="AG5" s="125" t="s">
        <v>7296</v>
      </c>
      <c r="AH5" s="125" t="s">
        <v>7296</v>
      </c>
      <c r="AI5" s="125" t="s">
        <v>7296</v>
      </c>
      <c r="AJ5" s="125" t="s">
        <v>7296</v>
      </c>
      <c r="AK5" s="125" t="s">
        <v>7296</v>
      </c>
      <c r="AL5" s="125" t="s">
        <v>7296</v>
      </c>
      <c r="AM5" s="125" t="s">
        <v>7296</v>
      </c>
      <c r="AN5" s="125" t="s">
        <v>7296</v>
      </c>
    </row>
    <row r="6" spans="1:46" ht="16.5">
      <c r="A6" s="126" t="s">
        <v>7297</v>
      </c>
      <c r="B6" s="122">
        <v>1272078.3999999999</v>
      </c>
      <c r="C6" s="122">
        <v>1555237.28</v>
      </c>
      <c r="D6" s="122">
        <v>2042002.2799999998</v>
      </c>
      <c r="E6" s="122">
        <v>2404954.4</v>
      </c>
      <c r="F6" s="122">
        <v>2653510.21</v>
      </c>
      <c r="G6" s="122">
        <v>2991120.8</v>
      </c>
      <c r="H6" s="122">
        <v>3539602.56</v>
      </c>
      <c r="I6" s="122">
        <v>3578582.4400000004</v>
      </c>
      <c r="J6" s="122">
        <v>3676688.44</v>
      </c>
      <c r="K6" s="122">
        <v>3747067.87</v>
      </c>
      <c r="L6" s="122">
        <v>3939875</v>
      </c>
      <c r="M6" s="122">
        <v>3848458</v>
      </c>
      <c r="N6" s="122">
        <v>3951008.7272999999</v>
      </c>
      <c r="O6" s="122">
        <v>4071136.5328719998</v>
      </c>
      <c r="P6" s="122">
        <v>4182066.2400156059</v>
      </c>
      <c r="Q6" s="122">
        <v>4285299.4390774053</v>
      </c>
      <c r="R6" s="122">
        <v>4370488.7148582162</v>
      </c>
      <c r="S6" s="122">
        <v>4623397.8260386921</v>
      </c>
      <c r="T6" s="122">
        <v>4646520.9849062953</v>
      </c>
      <c r="U6" s="122">
        <v>4701825.0032426612</v>
      </c>
      <c r="V6" s="122">
        <v>4824654.4447763506</v>
      </c>
      <c r="W6" s="122">
        <v>4867608.4897589097</v>
      </c>
      <c r="X6" s="122">
        <v>4908058.8374757655</v>
      </c>
      <c r="Y6" s="122">
        <v>4959766.7012</v>
      </c>
      <c r="Z6" s="122">
        <v>4900171</v>
      </c>
      <c r="AA6" s="122">
        <v>5000591.895902345</v>
      </c>
      <c r="AB6" s="122">
        <v>5009805.5620214241</v>
      </c>
      <c r="AC6" s="122">
        <v>4997049.3066988336</v>
      </c>
      <c r="AD6" s="122">
        <v>5046332.4132198002</v>
      </c>
      <c r="AE6" s="122">
        <v>5083123.4649372874</v>
      </c>
      <c r="AF6" s="122">
        <v>5158160.8548277542</v>
      </c>
      <c r="AG6" s="122">
        <v>5282710.2500658771</v>
      </c>
      <c r="AH6" s="122">
        <v>5411827.6229987517</v>
      </c>
      <c r="AI6" s="122">
        <v>5482189.7570441701</v>
      </c>
      <c r="AJ6" s="122">
        <v>5545845.3035232006</v>
      </c>
      <c r="AK6" s="122">
        <v>5579125.9722718718</v>
      </c>
      <c r="AL6" s="122">
        <v>4934929.062720011</v>
      </c>
      <c r="AM6" s="133">
        <v>5335751.8060417445</v>
      </c>
      <c r="AN6" s="122" t="s">
        <v>7298</v>
      </c>
    </row>
    <row r="7" spans="1:46" ht="18">
      <c r="A7" s="127" t="s">
        <v>7299</v>
      </c>
      <c r="B7" s="125">
        <v>1144673.3999999999</v>
      </c>
      <c r="C7" s="125">
        <v>1394803.28</v>
      </c>
      <c r="D7" s="125">
        <v>1750897</v>
      </c>
      <c r="E7" s="125">
        <v>1954165.5</v>
      </c>
      <c r="F7" s="125">
        <v>2011988.76</v>
      </c>
      <c r="G7" s="125">
        <v>2094620.64</v>
      </c>
      <c r="H7" s="125">
        <v>2281390.92</v>
      </c>
      <c r="I7" s="125">
        <v>2200259.7000000002</v>
      </c>
      <c r="J7" s="125">
        <v>2208226.09</v>
      </c>
      <c r="K7" s="125">
        <v>2213281.4900000002</v>
      </c>
      <c r="L7" s="125">
        <v>2756223</v>
      </c>
      <c r="M7" s="125">
        <v>2286887</v>
      </c>
      <c r="N7" s="125">
        <v>2337068</v>
      </c>
      <c r="O7" s="125">
        <v>2389065</v>
      </c>
      <c r="P7" s="125">
        <v>2463828.420042248</v>
      </c>
      <c r="Q7" s="125">
        <v>2495140.3026243281</v>
      </c>
      <c r="R7" s="125">
        <v>2544457.3524414399</v>
      </c>
      <c r="S7" s="125">
        <v>2556481.2400000002</v>
      </c>
      <c r="T7" s="125">
        <v>2620388.92</v>
      </c>
      <c r="U7" s="125">
        <v>2641885.0920744999</v>
      </c>
      <c r="V7" s="125">
        <v>2685826.6531088967</v>
      </c>
      <c r="W7" s="125">
        <v>2699304.6428176584</v>
      </c>
      <c r="X7" s="125">
        <v>2671044.2305259043</v>
      </c>
      <c r="Y7" s="125">
        <v>3324977</v>
      </c>
      <c r="Z7" s="125">
        <v>3199116</v>
      </c>
      <c r="AA7" s="125">
        <v>3413874.6951679634</v>
      </c>
      <c r="AB7" s="125">
        <v>3429995.6410861243</v>
      </c>
      <c r="AC7" s="125">
        <v>3464405.2296386864</v>
      </c>
      <c r="AD7" s="125">
        <v>3490438.2857423411</v>
      </c>
      <c r="AE7" s="125">
        <v>3507723.0973114655</v>
      </c>
      <c r="AF7" s="125">
        <v>3502000.6903627221</v>
      </c>
      <c r="AG7" s="125">
        <v>3628378.8815517384</v>
      </c>
      <c r="AH7" s="125">
        <v>3699794.4380078609</v>
      </c>
      <c r="AI7" s="125">
        <v>3709919.1961312541</v>
      </c>
      <c r="AJ7" s="125">
        <v>3729610.234329388</v>
      </c>
      <c r="AK7" s="125">
        <v>3765896.0121443863</v>
      </c>
      <c r="AL7" s="125">
        <v>3225113.8011595304</v>
      </c>
      <c r="AM7" s="134">
        <v>3471173.7607224053</v>
      </c>
      <c r="AN7" s="125" t="s">
        <v>7298</v>
      </c>
    </row>
    <row r="8" spans="1:46" ht="18">
      <c r="A8" s="127" t="s">
        <v>7300</v>
      </c>
      <c r="B8" s="125" t="s">
        <v>7298</v>
      </c>
      <c r="C8" s="125" t="s">
        <v>7298</v>
      </c>
      <c r="D8" s="125">
        <v>3276.9</v>
      </c>
      <c r="E8" s="125">
        <v>6191.9</v>
      </c>
      <c r="F8" s="125">
        <v>12256.8</v>
      </c>
      <c r="G8" s="125">
        <v>11811.8</v>
      </c>
      <c r="H8" s="125">
        <v>12424.1</v>
      </c>
      <c r="I8" s="125">
        <v>11656.06</v>
      </c>
      <c r="J8" s="125">
        <v>11946.25</v>
      </c>
      <c r="K8" s="125">
        <v>12184.38</v>
      </c>
      <c r="L8" s="125">
        <v>11264</v>
      </c>
      <c r="M8" s="125">
        <v>10777</v>
      </c>
      <c r="N8" s="125">
        <v>10912</v>
      </c>
      <c r="O8" s="125">
        <v>11089</v>
      </c>
      <c r="P8" s="125">
        <v>11311.197996230532</v>
      </c>
      <c r="Q8" s="125">
        <v>11642.295010415633</v>
      </c>
      <c r="R8" s="125">
        <v>11515.796151175477</v>
      </c>
      <c r="S8" s="125">
        <v>11759.58</v>
      </c>
      <c r="T8" s="125">
        <v>12131.04</v>
      </c>
      <c r="U8" s="125">
        <v>12162.999800241942</v>
      </c>
      <c r="V8" s="125">
        <v>12855.361903711795</v>
      </c>
      <c r="W8" s="125">
        <v>13276.957048550581</v>
      </c>
      <c r="X8" s="125">
        <v>15302.837710775921</v>
      </c>
      <c r="Y8" s="125">
        <v>27173</v>
      </c>
      <c r="Z8" s="125">
        <v>26430</v>
      </c>
      <c r="AA8" s="125">
        <v>24162.284984465721</v>
      </c>
      <c r="AB8" s="125">
        <v>21482.715623236356</v>
      </c>
      <c r="AC8" s="125">
        <v>21516.752486125952</v>
      </c>
      <c r="AD8" s="125">
        <v>24815.916143547372</v>
      </c>
      <c r="AE8" s="125">
        <v>23633.293571165999</v>
      </c>
      <c r="AF8" s="125">
        <v>23173.173385423503</v>
      </c>
      <c r="AG8" s="125">
        <v>22751.532128664399</v>
      </c>
      <c r="AH8" s="125">
        <v>23725.111955421387</v>
      </c>
      <c r="AI8" s="125">
        <v>23381.622003386132</v>
      </c>
      <c r="AJ8" s="125">
        <v>23296.76856786057</v>
      </c>
      <c r="AK8" s="125">
        <v>22846.373475193806</v>
      </c>
      <c r="AL8" s="125">
        <v>21617.631727385826</v>
      </c>
      <c r="AM8" s="134">
        <v>23658.519407819236</v>
      </c>
      <c r="AN8" s="125" t="s">
        <v>7298</v>
      </c>
      <c r="AR8">
        <v>2019</v>
      </c>
      <c r="AS8">
        <v>2020</v>
      </c>
      <c r="AT8">
        <v>2021</v>
      </c>
    </row>
    <row r="9" spans="1:46" ht="18">
      <c r="A9" s="127" t="s">
        <v>7301</v>
      </c>
      <c r="B9" s="125" t="s">
        <v>7298</v>
      </c>
      <c r="C9" s="125" t="s">
        <v>7298</v>
      </c>
      <c r="D9" s="125">
        <v>225613.38</v>
      </c>
      <c r="E9" s="125">
        <v>363267</v>
      </c>
      <c r="F9" s="125">
        <v>520773.65</v>
      </c>
      <c r="G9" s="125">
        <v>688091.36</v>
      </c>
      <c r="H9" s="125">
        <v>999753.54</v>
      </c>
      <c r="I9" s="125">
        <v>1116957.68</v>
      </c>
      <c r="J9" s="125">
        <v>1201667.1000000001</v>
      </c>
      <c r="K9" s="125">
        <v>1252860</v>
      </c>
      <c r="L9" s="125">
        <v>885897</v>
      </c>
      <c r="M9" s="125">
        <v>1256146</v>
      </c>
      <c r="N9" s="125">
        <v>1298299</v>
      </c>
      <c r="O9" s="125">
        <v>1352675</v>
      </c>
      <c r="P9" s="125">
        <v>1380557.2397938734</v>
      </c>
      <c r="Q9" s="125">
        <v>1432782.3794077854</v>
      </c>
      <c r="R9" s="125">
        <v>1467663.7991499156</v>
      </c>
      <c r="S9" s="125">
        <v>1678852.5595885422</v>
      </c>
      <c r="T9" s="125">
        <v>1674791.8930520001</v>
      </c>
      <c r="U9" s="125">
        <v>1706102.912463947</v>
      </c>
      <c r="V9" s="125">
        <v>1780771.1384466074</v>
      </c>
      <c r="W9" s="125">
        <v>1804848.0064037023</v>
      </c>
      <c r="X9" s="125">
        <v>1876689.847532914</v>
      </c>
      <c r="Y9" s="125">
        <v>1017007</v>
      </c>
      <c r="Z9" s="125">
        <v>1049667</v>
      </c>
      <c r="AA9" s="125">
        <v>991383.33848368167</v>
      </c>
      <c r="AB9" s="125">
        <v>1001455.7277059199</v>
      </c>
      <c r="AC9" s="125">
        <v>972382.44726826402</v>
      </c>
      <c r="AD9" s="125">
        <v>970669.41516661318</v>
      </c>
      <c r="AE9" s="125">
        <v>977476.62107445241</v>
      </c>
      <c r="AF9" s="125">
        <v>1037129.0861966583</v>
      </c>
      <c r="AG9" s="125">
        <v>1028773.6840018815</v>
      </c>
      <c r="AH9" s="125">
        <v>1075233.5052042801</v>
      </c>
      <c r="AI9" s="125">
        <v>1106303.4454204475</v>
      </c>
      <c r="AJ9" s="125">
        <v>1119644.0825954296</v>
      </c>
      <c r="AK9" s="125">
        <v>1128488.8887035879</v>
      </c>
      <c r="AL9" s="125">
        <v>1085129.151521432</v>
      </c>
      <c r="AM9" s="134">
        <v>1168195.84879263</v>
      </c>
      <c r="AN9" s="125" t="s">
        <v>7298</v>
      </c>
      <c r="AQ9" t="s">
        <v>7369</v>
      </c>
      <c r="AR9" s="8">
        <f>SUM(AK12,AK14,AK18,AK20)</f>
        <v>379195.9488488732</v>
      </c>
      <c r="AS9" s="8">
        <f t="shared" ref="AS9:AT9" si="0">SUM(AL12,AL14,AL18,AL20)</f>
        <v>317898.72644778667</v>
      </c>
      <c r="AT9" s="8">
        <f t="shared" si="0"/>
        <v>354477.45266418549</v>
      </c>
    </row>
    <row r="10" spans="1:46" ht="18">
      <c r="A10" s="124" t="s">
        <v>7302</v>
      </c>
      <c r="B10" s="125">
        <v>98551</v>
      </c>
      <c r="C10" s="125">
        <v>128769</v>
      </c>
      <c r="D10" s="125">
        <v>27081</v>
      </c>
      <c r="E10" s="125">
        <v>34606</v>
      </c>
      <c r="F10" s="125">
        <v>39813</v>
      </c>
      <c r="G10" s="125">
        <v>45441</v>
      </c>
      <c r="H10" s="125">
        <v>51901</v>
      </c>
      <c r="I10" s="125">
        <v>52898</v>
      </c>
      <c r="J10" s="125">
        <v>53874</v>
      </c>
      <c r="K10" s="125">
        <v>56772</v>
      </c>
      <c r="L10" s="125">
        <v>61284</v>
      </c>
      <c r="M10" s="125">
        <v>62705</v>
      </c>
      <c r="N10" s="125">
        <v>64072</v>
      </c>
      <c r="O10" s="125">
        <v>66893</v>
      </c>
      <c r="P10" s="125">
        <v>68021</v>
      </c>
      <c r="Q10" s="125">
        <v>70311</v>
      </c>
      <c r="R10" s="125">
        <v>70500</v>
      </c>
      <c r="S10" s="125">
        <v>85488.639999999999</v>
      </c>
      <c r="T10" s="125">
        <v>75866</v>
      </c>
      <c r="U10" s="125">
        <v>77756.625026012029</v>
      </c>
      <c r="V10" s="125">
        <v>78441.001270563196</v>
      </c>
      <c r="W10" s="125">
        <v>78495.659525951312</v>
      </c>
      <c r="X10" s="125">
        <v>80344.221164056842</v>
      </c>
      <c r="Y10" s="125">
        <v>119979</v>
      </c>
      <c r="Z10" s="125">
        <v>126855</v>
      </c>
      <c r="AA10" s="125">
        <v>120206.75691287633</v>
      </c>
      <c r="AB10" s="125">
        <v>110738.2452064016</v>
      </c>
      <c r="AC10" s="125">
        <v>103803.03027298137</v>
      </c>
      <c r="AD10" s="125">
        <v>105605.2225970268</v>
      </c>
      <c r="AE10" s="125">
        <v>106581.57890487878</v>
      </c>
      <c r="AF10" s="125">
        <v>109301.40619692924</v>
      </c>
      <c r="AG10" s="125">
        <v>109597.31844960712</v>
      </c>
      <c r="AH10" s="125">
        <v>113337.94163267993</v>
      </c>
      <c r="AI10" s="125">
        <v>116102.39910916959</v>
      </c>
      <c r="AJ10" s="125">
        <v>120698.99421461202</v>
      </c>
      <c r="AK10" s="125">
        <v>124745.70718075465</v>
      </c>
      <c r="AL10" s="125">
        <v>117832.17393367999</v>
      </c>
      <c r="AM10" s="134">
        <v>131637.174901808</v>
      </c>
      <c r="AN10" s="125" t="s">
        <v>7298</v>
      </c>
      <c r="AS10">
        <f>AS9/$AR$9</f>
        <v>0.83834947976852925</v>
      </c>
      <c r="AT10">
        <f>AT9/$AR$9</f>
        <v>0.9348133959243875</v>
      </c>
    </row>
    <row r="11" spans="1:46" ht="16.5">
      <c r="A11" s="124" t="s">
        <v>7303</v>
      </c>
      <c r="B11" s="125">
        <v>28854</v>
      </c>
      <c r="C11" s="125">
        <v>31665</v>
      </c>
      <c r="D11" s="125">
        <v>35134</v>
      </c>
      <c r="E11" s="125">
        <v>46724</v>
      </c>
      <c r="F11" s="125">
        <v>68678</v>
      </c>
      <c r="G11" s="125">
        <v>78063</v>
      </c>
      <c r="H11" s="125">
        <v>94341</v>
      </c>
      <c r="I11" s="125">
        <v>96645</v>
      </c>
      <c r="J11" s="125">
        <v>99510</v>
      </c>
      <c r="K11" s="125">
        <v>103116</v>
      </c>
      <c r="L11" s="125">
        <v>108932</v>
      </c>
      <c r="M11" s="125">
        <v>115451</v>
      </c>
      <c r="N11" s="125">
        <v>118899</v>
      </c>
      <c r="O11" s="125">
        <v>124584</v>
      </c>
      <c r="P11" s="125">
        <v>128359</v>
      </c>
      <c r="Q11" s="125">
        <v>132386</v>
      </c>
      <c r="R11" s="125">
        <v>135020</v>
      </c>
      <c r="S11" s="125">
        <v>161169.12</v>
      </c>
      <c r="T11" s="125">
        <v>138737</v>
      </c>
      <c r="U11" s="125">
        <v>140159.96248174272</v>
      </c>
      <c r="V11" s="125">
        <v>142369.77185656936</v>
      </c>
      <c r="W11" s="125">
        <v>144027.63604132412</v>
      </c>
      <c r="X11" s="125">
        <v>142169.22730548185</v>
      </c>
      <c r="Y11" s="125">
        <v>184199</v>
      </c>
      <c r="Z11" s="125">
        <v>183826</v>
      </c>
      <c r="AA11" s="125">
        <v>168099.53433899098</v>
      </c>
      <c r="AB11" s="125">
        <v>175788.97173715092</v>
      </c>
      <c r="AC11" s="125">
        <v>163791.29311902044</v>
      </c>
      <c r="AD11" s="125">
        <v>163601.73110557569</v>
      </c>
      <c r="AE11" s="125">
        <v>168435.63414130086</v>
      </c>
      <c r="AF11" s="125">
        <v>169830.17838475661</v>
      </c>
      <c r="AG11" s="125">
        <v>170246.27799988686</v>
      </c>
      <c r="AH11" s="125">
        <v>174556.97827435564</v>
      </c>
      <c r="AI11" s="125">
        <v>181490.18169777928</v>
      </c>
      <c r="AJ11" s="125">
        <v>184165.1211510069</v>
      </c>
      <c r="AK11" s="125">
        <v>175304.70135307586</v>
      </c>
      <c r="AL11" s="125">
        <v>179816.80092319596</v>
      </c>
      <c r="AM11" s="134">
        <v>195389.15734589699</v>
      </c>
      <c r="AN11" s="125" t="s">
        <v>7298</v>
      </c>
    </row>
    <row r="12" spans="1:46" ht="18">
      <c r="A12" s="124" t="s">
        <v>7304</v>
      </c>
      <c r="B12" s="125" t="s">
        <v>7298</v>
      </c>
      <c r="C12" s="125" t="s">
        <v>7298</v>
      </c>
      <c r="D12" s="125" t="s">
        <v>7298</v>
      </c>
      <c r="E12" s="125" t="s">
        <v>7298</v>
      </c>
      <c r="F12" s="125" t="s">
        <v>7298</v>
      </c>
      <c r="G12" s="125">
        <v>73093</v>
      </c>
      <c r="H12" s="125">
        <v>99792</v>
      </c>
      <c r="I12" s="125">
        <v>100166</v>
      </c>
      <c r="J12" s="125">
        <v>101465</v>
      </c>
      <c r="K12" s="125">
        <v>108854</v>
      </c>
      <c r="L12" s="125">
        <v>116275</v>
      </c>
      <c r="M12" s="125">
        <v>116492</v>
      </c>
      <c r="N12" s="125">
        <v>121758.7273</v>
      </c>
      <c r="O12" s="125">
        <v>126830.53287200001</v>
      </c>
      <c r="P12" s="125">
        <v>129989.38218325401</v>
      </c>
      <c r="Q12" s="125">
        <v>143037.46203487608</v>
      </c>
      <c r="R12" s="125">
        <v>141331.7671156849</v>
      </c>
      <c r="S12" s="125">
        <v>129646.68645014966</v>
      </c>
      <c r="T12" s="125">
        <v>124606.13185429553</v>
      </c>
      <c r="U12" s="125">
        <v>123757.41139621758</v>
      </c>
      <c r="V12" s="125">
        <v>124390.5181900022</v>
      </c>
      <c r="W12" s="125">
        <v>127655.58792172259</v>
      </c>
      <c r="X12" s="125">
        <v>122508.47323663282</v>
      </c>
      <c r="Y12" s="125">
        <v>286431.70120000001</v>
      </c>
      <c r="Z12" s="125">
        <v>292075.290018</v>
      </c>
      <c r="AA12" s="125">
        <v>282865.28601436689</v>
      </c>
      <c r="AB12" s="125">
        <v>270344.2606625912</v>
      </c>
      <c r="AC12" s="125">
        <v>271150.55391375569</v>
      </c>
      <c r="AD12" s="125">
        <v>291201.84246469656</v>
      </c>
      <c r="AE12" s="125">
        <v>299273.23993402399</v>
      </c>
      <c r="AF12" s="125">
        <v>316726.32030126388</v>
      </c>
      <c r="AG12" s="125">
        <v>322962.55593409849</v>
      </c>
      <c r="AH12" s="125">
        <v>325179.64792415383</v>
      </c>
      <c r="AI12" s="125">
        <v>344992.9126821332</v>
      </c>
      <c r="AJ12" s="125">
        <v>368430.10266490339</v>
      </c>
      <c r="AK12" s="125">
        <v>361844.28941487317</v>
      </c>
      <c r="AL12" s="125">
        <v>305419.50345478667</v>
      </c>
      <c r="AM12" s="134">
        <v>345697.34487118549</v>
      </c>
      <c r="AN12" s="125" t="s">
        <v>7298</v>
      </c>
      <c r="AQ12" t="s">
        <v>7293</v>
      </c>
      <c r="AR12">
        <v>2019</v>
      </c>
      <c r="AS12">
        <v>2020</v>
      </c>
      <c r="AT12">
        <v>2021</v>
      </c>
    </row>
    <row r="13" spans="1:46" ht="18">
      <c r="A13" s="128" t="s">
        <v>7305</v>
      </c>
      <c r="B13" s="122" t="s">
        <v>7296</v>
      </c>
      <c r="C13" s="122" t="s">
        <v>7296</v>
      </c>
      <c r="D13" s="122" t="s">
        <v>7296</v>
      </c>
      <c r="E13" s="122" t="s">
        <v>7296</v>
      </c>
      <c r="F13" s="122">
        <v>39854</v>
      </c>
      <c r="G13" s="122">
        <v>39581</v>
      </c>
      <c r="H13" s="122">
        <v>41143</v>
      </c>
      <c r="I13" s="122">
        <v>40703</v>
      </c>
      <c r="J13" s="122">
        <v>40241</v>
      </c>
      <c r="K13" s="122">
        <v>39384</v>
      </c>
      <c r="L13" s="122">
        <v>39585</v>
      </c>
      <c r="M13" s="122">
        <v>39808</v>
      </c>
      <c r="N13" s="122">
        <v>38984.124200000006</v>
      </c>
      <c r="O13" s="122">
        <v>40180.218951999996</v>
      </c>
      <c r="P13" s="122">
        <v>41605.038687999993</v>
      </c>
      <c r="Q13" s="122">
        <v>43278.862481000004</v>
      </c>
      <c r="R13" s="122">
        <v>45100.241891000005</v>
      </c>
      <c r="S13" s="122">
        <v>46507.533026999998</v>
      </c>
      <c r="T13" s="122">
        <v>46096.088878999995</v>
      </c>
      <c r="U13" s="122">
        <v>45676.831126000005</v>
      </c>
      <c r="V13" s="122">
        <v>46545.783080000001</v>
      </c>
      <c r="W13" s="122">
        <v>47124.653055000002</v>
      </c>
      <c r="X13" s="122">
        <v>49504.172899999998</v>
      </c>
      <c r="Y13" s="122">
        <v>51873.259700000002</v>
      </c>
      <c r="Z13" s="122">
        <v>53712.078122999999</v>
      </c>
      <c r="AA13" s="122">
        <v>53898.382540000013</v>
      </c>
      <c r="AB13" s="122">
        <v>52627.181348999991</v>
      </c>
      <c r="AC13" s="122">
        <v>54328.134432999992</v>
      </c>
      <c r="AD13" s="122">
        <v>55169.258447999993</v>
      </c>
      <c r="AE13" s="122">
        <v>56467.102654000009</v>
      </c>
      <c r="AF13" s="122">
        <v>57012.092909000006</v>
      </c>
      <c r="AG13" s="122">
        <v>55697.697335999997</v>
      </c>
      <c r="AH13" s="122">
        <v>56321.611936000008</v>
      </c>
      <c r="AI13" s="122">
        <v>54825.884253999997</v>
      </c>
      <c r="AJ13" s="122">
        <v>53830.315945999995</v>
      </c>
      <c r="AK13" s="122">
        <v>54097.055531000005</v>
      </c>
      <c r="AL13" s="122">
        <v>31546.991245999998</v>
      </c>
      <c r="AM13" s="122">
        <v>22371.473348</v>
      </c>
      <c r="AN13" s="122" t="s">
        <v>7298</v>
      </c>
      <c r="AR13" s="8">
        <f>AK4</f>
        <v>754449.99504800001</v>
      </c>
      <c r="AS13" s="8">
        <f t="shared" ref="AS13:AT13" si="1">AL4</f>
        <v>304493.67882299999</v>
      </c>
      <c r="AT13" s="8">
        <f t="shared" si="1"/>
        <v>573403.80981300003</v>
      </c>
    </row>
    <row r="14" spans="1:46" ht="18">
      <c r="A14" s="124" t="s">
        <v>7306</v>
      </c>
      <c r="B14" s="125" t="s">
        <v>7296</v>
      </c>
      <c r="C14" s="125" t="s">
        <v>7296</v>
      </c>
      <c r="D14" s="125" t="s">
        <v>7296</v>
      </c>
      <c r="E14" s="125" t="s">
        <v>7296</v>
      </c>
      <c r="F14" s="125">
        <v>21790</v>
      </c>
      <c r="G14" s="125">
        <v>21161</v>
      </c>
      <c r="H14" s="125">
        <v>20981</v>
      </c>
      <c r="I14" s="125">
        <v>21090</v>
      </c>
      <c r="J14" s="125">
        <v>20336</v>
      </c>
      <c r="K14" s="125">
        <v>20247</v>
      </c>
      <c r="L14" s="125">
        <v>18832</v>
      </c>
      <c r="M14" s="125">
        <v>18818</v>
      </c>
      <c r="N14" s="125">
        <v>16802.168100000003</v>
      </c>
      <c r="O14" s="125">
        <v>17509.219211999996</v>
      </c>
      <c r="P14" s="125">
        <v>17873.721648999999</v>
      </c>
      <c r="Q14" s="125">
        <v>18683.797939</v>
      </c>
      <c r="R14" s="125">
        <v>18807.334752999999</v>
      </c>
      <c r="S14" s="125">
        <v>19582.868181999998</v>
      </c>
      <c r="T14" s="125">
        <v>19678.689117000002</v>
      </c>
      <c r="U14" s="125">
        <v>19178.851354999999</v>
      </c>
      <c r="V14" s="125">
        <v>18920.853862999997</v>
      </c>
      <c r="W14" s="125">
        <v>19424.922553999997</v>
      </c>
      <c r="X14" s="125">
        <v>20390.185932999997</v>
      </c>
      <c r="Y14" s="125">
        <v>20388.053</v>
      </c>
      <c r="Z14" s="125">
        <v>21198.098654000001</v>
      </c>
      <c r="AA14" s="125">
        <v>21099.988628999999</v>
      </c>
      <c r="AB14" s="125">
        <v>20569.726839999999</v>
      </c>
      <c r="AC14" s="125">
        <v>19905.426138999999</v>
      </c>
      <c r="AD14" s="125">
        <v>20129.730629000001</v>
      </c>
      <c r="AE14" s="125">
        <v>18926.876337000002</v>
      </c>
      <c r="AF14" s="125">
        <v>18964.660620999999</v>
      </c>
      <c r="AG14" s="125">
        <v>18506.425159999999</v>
      </c>
      <c r="AH14" s="125">
        <v>18149.823675</v>
      </c>
      <c r="AI14" s="125">
        <v>17075.697165000001</v>
      </c>
      <c r="AJ14" s="125">
        <v>16584.114250999999</v>
      </c>
      <c r="AK14" s="125">
        <v>16387.317525999999</v>
      </c>
      <c r="AL14" s="125">
        <v>11736.487144000001</v>
      </c>
      <c r="AM14" s="125">
        <v>8243.0161960000005</v>
      </c>
      <c r="AN14" s="125" t="s">
        <v>7298</v>
      </c>
      <c r="AS14" s="43">
        <f>AS13/$AR$13</f>
        <v>0.40359689949183092</v>
      </c>
      <c r="AT14" s="43">
        <f>AT13/$AR$13</f>
        <v>0.76002891321712929</v>
      </c>
    </row>
    <row r="15" spans="1:46" ht="18">
      <c r="A15" s="124" t="s">
        <v>7307</v>
      </c>
      <c r="B15" s="125" t="s">
        <v>7296</v>
      </c>
      <c r="C15" s="125" t="s">
        <v>7296</v>
      </c>
      <c r="D15" s="125" t="s">
        <v>7296</v>
      </c>
      <c r="E15" s="125" t="s">
        <v>7296</v>
      </c>
      <c r="F15" s="125" t="s">
        <v>7298</v>
      </c>
      <c r="G15" s="125" t="s">
        <v>7298</v>
      </c>
      <c r="H15" s="125" t="s">
        <v>7298</v>
      </c>
      <c r="I15" s="125" t="s">
        <v>7298</v>
      </c>
      <c r="J15" s="125" t="s">
        <v>7298</v>
      </c>
      <c r="K15" s="125" t="s">
        <v>7298</v>
      </c>
      <c r="L15" s="125" t="s">
        <v>7298</v>
      </c>
      <c r="M15" s="125" t="s">
        <v>7298</v>
      </c>
      <c r="N15" s="125" t="s">
        <v>7298</v>
      </c>
      <c r="O15" s="125" t="s">
        <v>7298</v>
      </c>
      <c r="P15" s="125" t="s">
        <v>7298</v>
      </c>
      <c r="Q15" s="125" t="s">
        <v>7298</v>
      </c>
      <c r="R15" s="125" t="s">
        <v>7298</v>
      </c>
      <c r="S15" s="125" t="s">
        <v>7298</v>
      </c>
      <c r="T15" s="125" t="s">
        <v>7298</v>
      </c>
      <c r="U15" s="125" t="s">
        <v>7298</v>
      </c>
      <c r="V15" s="125" t="s">
        <v>7298</v>
      </c>
      <c r="W15" s="125" t="s">
        <v>7298</v>
      </c>
      <c r="X15" s="125" t="s">
        <v>7298</v>
      </c>
      <c r="Y15" s="125" t="s">
        <v>7298</v>
      </c>
      <c r="Z15" s="125" t="s">
        <v>7298</v>
      </c>
      <c r="AA15" s="125" t="s">
        <v>7298</v>
      </c>
      <c r="AB15" s="125" t="s">
        <v>7298</v>
      </c>
      <c r="AC15" s="125">
        <v>653.14929600000005</v>
      </c>
      <c r="AD15" s="125">
        <v>1012.461811</v>
      </c>
      <c r="AE15" s="125">
        <v>2330.5266470000001</v>
      </c>
      <c r="AF15" s="125">
        <v>2464.2874219999999</v>
      </c>
      <c r="AG15" s="125">
        <v>1586.7355230000001</v>
      </c>
      <c r="AH15" s="125">
        <v>2261.1835350000001</v>
      </c>
      <c r="AI15" s="125">
        <v>2147.8257210000002</v>
      </c>
      <c r="AJ15" s="125">
        <v>2040.4712919999999</v>
      </c>
      <c r="AK15" s="125">
        <v>1979.8159760000001</v>
      </c>
      <c r="AL15" s="125">
        <v>879.57698000000005</v>
      </c>
      <c r="AM15" s="125">
        <v>505.66693800000002</v>
      </c>
      <c r="AN15" s="125" t="s">
        <v>7298</v>
      </c>
    </row>
    <row r="16" spans="1:46" ht="18">
      <c r="A16" s="124" t="s">
        <v>7308</v>
      </c>
      <c r="B16" s="125" t="s">
        <v>7296</v>
      </c>
      <c r="C16" s="125" t="s">
        <v>7296</v>
      </c>
      <c r="D16" s="125" t="s">
        <v>7296</v>
      </c>
      <c r="E16" s="125" t="s">
        <v>7296</v>
      </c>
      <c r="F16" s="125">
        <v>381</v>
      </c>
      <c r="G16" s="125">
        <v>350</v>
      </c>
      <c r="H16" s="125">
        <v>571</v>
      </c>
      <c r="I16" s="125">
        <v>662</v>
      </c>
      <c r="J16" s="125">
        <v>701</v>
      </c>
      <c r="K16" s="125">
        <v>705</v>
      </c>
      <c r="L16" s="125">
        <v>833</v>
      </c>
      <c r="M16" s="125">
        <v>860</v>
      </c>
      <c r="N16" s="125">
        <v>955.24509999999998</v>
      </c>
      <c r="O16" s="125">
        <v>1023.7081319999999</v>
      </c>
      <c r="P16" s="125">
        <v>1115.35194</v>
      </c>
      <c r="Q16" s="125">
        <v>1190.168551</v>
      </c>
      <c r="R16" s="125">
        <v>1339.431795</v>
      </c>
      <c r="S16" s="125">
        <v>1427.305259</v>
      </c>
      <c r="T16" s="125">
        <v>1431.6725369999999</v>
      </c>
      <c r="U16" s="125">
        <v>1476.0326319999997</v>
      </c>
      <c r="V16" s="125">
        <v>1576.197658</v>
      </c>
      <c r="W16" s="125">
        <v>1699.5838489999999</v>
      </c>
      <c r="X16" s="125">
        <v>1865.7201999999997</v>
      </c>
      <c r="Y16" s="125">
        <v>1930.2944</v>
      </c>
      <c r="Z16" s="125">
        <v>2081.062559</v>
      </c>
      <c r="AA16" s="125">
        <v>2196.117518</v>
      </c>
      <c r="AB16" s="125">
        <v>2172.7471529999998</v>
      </c>
      <c r="AC16" s="125">
        <v>2363.430715</v>
      </c>
      <c r="AD16" s="125">
        <v>2488.8479259999999</v>
      </c>
      <c r="AE16" s="125">
        <v>2564.6256589999998</v>
      </c>
      <c r="AF16" s="125">
        <v>2674.5207209999999</v>
      </c>
      <c r="AG16" s="125">
        <v>2678.1120999999998</v>
      </c>
      <c r="AH16" s="125">
        <v>2755.9249209999998</v>
      </c>
      <c r="AI16" s="125">
        <v>2776.0459599999999</v>
      </c>
      <c r="AJ16" s="125">
        <v>2728.4780609999998</v>
      </c>
      <c r="AK16" s="125">
        <v>2692.6561099999999</v>
      </c>
      <c r="AL16" s="125">
        <v>1834.1855929999999</v>
      </c>
      <c r="AM16" s="125">
        <v>1040.6861719999999</v>
      </c>
      <c r="AN16" s="125" t="s">
        <v>7298</v>
      </c>
    </row>
    <row r="17" spans="1:40" ht="16.5">
      <c r="A17" s="124" t="s">
        <v>7309</v>
      </c>
      <c r="B17" s="125" t="s">
        <v>7296</v>
      </c>
      <c r="C17" s="125" t="s">
        <v>7296</v>
      </c>
      <c r="D17" s="125" t="s">
        <v>7296</v>
      </c>
      <c r="E17" s="125" t="s">
        <v>7296</v>
      </c>
      <c r="F17" s="125">
        <v>10558</v>
      </c>
      <c r="G17" s="125">
        <v>10427</v>
      </c>
      <c r="H17" s="125">
        <v>11475</v>
      </c>
      <c r="I17" s="125">
        <v>10528</v>
      </c>
      <c r="J17" s="125">
        <v>10737</v>
      </c>
      <c r="K17" s="125">
        <v>10231</v>
      </c>
      <c r="L17" s="125">
        <v>10668</v>
      </c>
      <c r="M17" s="125">
        <v>10559</v>
      </c>
      <c r="N17" s="125">
        <v>11530.220300000001</v>
      </c>
      <c r="O17" s="125">
        <v>12056.0676</v>
      </c>
      <c r="P17" s="125">
        <v>12284.382321999999</v>
      </c>
      <c r="Q17" s="125">
        <v>12902.056581000001</v>
      </c>
      <c r="R17" s="125">
        <v>13843.512074999999</v>
      </c>
      <c r="S17" s="125">
        <v>14178.091572000001</v>
      </c>
      <c r="T17" s="125">
        <v>13663.224326</v>
      </c>
      <c r="U17" s="125">
        <v>13606.195594000001</v>
      </c>
      <c r="V17" s="125">
        <v>14354.281087000001</v>
      </c>
      <c r="W17" s="125">
        <v>14417.698761</v>
      </c>
      <c r="X17" s="125">
        <v>14721.465516</v>
      </c>
      <c r="Y17" s="125">
        <v>16137.9522</v>
      </c>
      <c r="Z17" s="125">
        <v>16849.920437000001</v>
      </c>
      <c r="AA17" s="125">
        <v>16805.109970000001</v>
      </c>
      <c r="AB17" s="125">
        <v>16406.938677999999</v>
      </c>
      <c r="AC17" s="125">
        <v>17316.613255</v>
      </c>
      <c r="AD17" s="125">
        <v>17516.432841999998</v>
      </c>
      <c r="AE17" s="125">
        <v>18004.627035000001</v>
      </c>
      <c r="AF17" s="125">
        <v>18339.048674999998</v>
      </c>
      <c r="AG17" s="125">
        <v>18283.014310999999</v>
      </c>
      <c r="AH17" s="125">
        <v>18356.560739</v>
      </c>
      <c r="AI17" s="125">
        <v>17591.049738000002</v>
      </c>
      <c r="AJ17" s="125">
        <v>16914.100309000001</v>
      </c>
      <c r="AK17" s="125">
        <v>17365.828963</v>
      </c>
      <c r="AL17" s="125">
        <v>8947.3054759999995</v>
      </c>
      <c r="AM17" s="125">
        <v>7405.0892560000002</v>
      </c>
      <c r="AN17" s="125" t="s">
        <v>7298</v>
      </c>
    </row>
    <row r="18" spans="1:40" ht="18">
      <c r="A18" s="124" t="s">
        <v>7310</v>
      </c>
      <c r="B18" s="125" t="s">
        <v>7296</v>
      </c>
      <c r="C18" s="125" t="s">
        <v>7296</v>
      </c>
      <c r="D18" s="125" t="s">
        <v>7296</v>
      </c>
      <c r="E18" s="125" t="s">
        <v>7296</v>
      </c>
      <c r="F18" s="125">
        <v>219</v>
      </c>
      <c r="G18" s="125">
        <v>306</v>
      </c>
      <c r="H18" s="125">
        <v>193</v>
      </c>
      <c r="I18" s="125">
        <v>195</v>
      </c>
      <c r="J18" s="125">
        <v>199</v>
      </c>
      <c r="K18" s="125">
        <v>188</v>
      </c>
      <c r="L18" s="125">
        <v>187</v>
      </c>
      <c r="M18" s="125">
        <v>187</v>
      </c>
      <c r="N18" s="125">
        <v>184.16370000000001</v>
      </c>
      <c r="O18" s="125">
        <v>189.170345</v>
      </c>
      <c r="P18" s="125">
        <v>181.71669800000001</v>
      </c>
      <c r="Q18" s="125">
        <v>186.10567</v>
      </c>
      <c r="R18" s="125">
        <v>191.89107100000004</v>
      </c>
      <c r="S18" s="125">
        <v>186.99797199999998</v>
      </c>
      <c r="T18" s="125">
        <v>187.793553</v>
      </c>
      <c r="U18" s="125">
        <v>176.144657</v>
      </c>
      <c r="V18" s="125">
        <v>173.21470899999997</v>
      </c>
      <c r="W18" s="125">
        <v>172.98174700000001</v>
      </c>
      <c r="X18" s="125">
        <v>163.88912900000003</v>
      </c>
      <c r="Y18" s="125">
        <v>155.51650000000001</v>
      </c>
      <c r="Z18" s="125">
        <v>160.68531200000001</v>
      </c>
      <c r="AA18" s="125">
        <v>168.066937</v>
      </c>
      <c r="AB18" s="125">
        <v>158.87200799999999</v>
      </c>
      <c r="AC18" s="125">
        <v>160.306691</v>
      </c>
      <c r="AD18" s="125">
        <v>161.88904700000001</v>
      </c>
      <c r="AE18" s="125">
        <v>156.31329400000001</v>
      </c>
      <c r="AF18" s="125">
        <v>157.73160200000001</v>
      </c>
      <c r="AG18" s="125">
        <v>146.21782099999999</v>
      </c>
      <c r="AH18" s="125">
        <v>153.97867400000001</v>
      </c>
      <c r="AI18" s="125">
        <v>140.21642199999999</v>
      </c>
      <c r="AJ18" s="125">
        <v>126.282285</v>
      </c>
      <c r="AK18" s="125">
        <v>125.805218</v>
      </c>
      <c r="AL18" s="125">
        <v>89.173112000000003</v>
      </c>
      <c r="AM18" s="125">
        <v>56.164338000000001</v>
      </c>
      <c r="AN18" s="125" t="s">
        <v>7298</v>
      </c>
    </row>
    <row r="19" spans="1:40" ht="16.5">
      <c r="A19" s="124" t="s">
        <v>7311</v>
      </c>
      <c r="B19" s="125">
        <v>4197</v>
      </c>
      <c r="C19" s="125">
        <v>4128</v>
      </c>
      <c r="D19" s="125">
        <v>4592</v>
      </c>
      <c r="E19" s="125">
        <v>4513</v>
      </c>
      <c r="F19" s="125">
        <v>6516</v>
      </c>
      <c r="G19" s="125">
        <v>6534</v>
      </c>
      <c r="H19" s="125">
        <v>7082</v>
      </c>
      <c r="I19" s="125">
        <v>7344</v>
      </c>
      <c r="J19" s="125">
        <v>7320</v>
      </c>
      <c r="K19" s="125">
        <v>6940</v>
      </c>
      <c r="L19" s="125">
        <v>7996</v>
      </c>
      <c r="M19" s="125">
        <v>8244</v>
      </c>
      <c r="N19" s="125">
        <v>8350.4012999999995</v>
      </c>
      <c r="O19" s="125">
        <v>8037.4858980000008</v>
      </c>
      <c r="P19" s="125">
        <v>8702.2589120000011</v>
      </c>
      <c r="Q19" s="125">
        <v>8764.0169889999997</v>
      </c>
      <c r="R19" s="125">
        <v>9399.8729629999998</v>
      </c>
      <c r="S19" s="125">
        <v>9543.5642550000011</v>
      </c>
      <c r="T19" s="125">
        <v>9499.8287029999992</v>
      </c>
      <c r="U19" s="125">
        <v>9555.383124</v>
      </c>
      <c r="V19" s="125">
        <v>9715.2788890000011</v>
      </c>
      <c r="W19" s="125">
        <v>9470.1332469999998</v>
      </c>
      <c r="X19" s="125">
        <v>10358.926487000002</v>
      </c>
      <c r="Y19" s="125">
        <v>11136.821900000001</v>
      </c>
      <c r="Z19" s="125">
        <v>11031.999811</v>
      </c>
      <c r="AA19" s="125">
        <v>11129.418953</v>
      </c>
      <c r="AB19" s="125">
        <v>10773.7353</v>
      </c>
      <c r="AC19" s="125">
        <v>11314.228574000001</v>
      </c>
      <c r="AD19" s="125">
        <v>11120.63185</v>
      </c>
      <c r="AE19" s="125">
        <v>11735.558829</v>
      </c>
      <c r="AF19" s="125">
        <v>11599.846942</v>
      </c>
      <c r="AG19" s="125">
        <v>11687.41799</v>
      </c>
      <c r="AH19" s="125">
        <v>11767.703304999999</v>
      </c>
      <c r="AI19" s="125">
        <v>12250.669639</v>
      </c>
      <c r="AJ19" s="125">
        <v>12609.891154999999</v>
      </c>
      <c r="AK19" s="125">
        <v>12707.307116</v>
      </c>
      <c r="AL19" s="125">
        <v>6020.8763829999998</v>
      </c>
      <c r="AM19" s="125">
        <v>3706.5763750000001</v>
      </c>
      <c r="AN19" s="125" t="s">
        <v>7298</v>
      </c>
    </row>
    <row r="20" spans="1:40" ht="18">
      <c r="A20" s="127" t="s">
        <v>7312</v>
      </c>
      <c r="B20" s="125" t="s">
        <v>7296</v>
      </c>
      <c r="C20" s="125" t="s">
        <v>7296</v>
      </c>
      <c r="D20" s="125" t="s">
        <v>7296</v>
      </c>
      <c r="E20" s="125" t="s">
        <v>7296</v>
      </c>
      <c r="F20" s="125" t="s">
        <v>7298</v>
      </c>
      <c r="G20" s="125">
        <v>364</v>
      </c>
      <c r="H20" s="125">
        <v>431</v>
      </c>
      <c r="I20" s="125">
        <v>454</v>
      </c>
      <c r="J20" s="125">
        <v>495</v>
      </c>
      <c r="K20" s="125">
        <v>562</v>
      </c>
      <c r="L20" s="125">
        <v>577</v>
      </c>
      <c r="M20" s="125">
        <v>607</v>
      </c>
      <c r="N20" s="125">
        <v>390.9409</v>
      </c>
      <c r="O20" s="125">
        <v>531.07757100000003</v>
      </c>
      <c r="P20" s="125">
        <v>513.41098099999999</v>
      </c>
      <c r="Q20" s="125">
        <v>558.98629999999991</v>
      </c>
      <c r="R20" s="125">
        <v>587.65657799999997</v>
      </c>
      <c r="S20" s="125">
        <v>625.77712400000007</v>
      </c>
      <c r="T20" s="125">
        <v>650.98968500000001</v>
      </c>
      <c r="U20" s="125">
        <v>688.58305900000005</v>
      </c>
      <c r="V20" s="125">
        <v>703.84377199999994</v>
      </c>
      <c r="W20" s="125">
        <v>738.47902800000008</v>
      </c>
      <c r="X20" s="125">
        <v>753.30440099999998</v>
      </c>
      <c r="Y20" s="125">
        <v>777.72930000000008</v>
      </c>
      <c r="Z20" s="125">
        <v>843.926016</v>
      </c>
      <c r="AA20" s="125">
        <v>881.04851499999995</v>
      </c>
      <c r="AB20" s="125">
        <v>841.18544899999995</v>
      </c>
      <c r="AC20" s="125">
        <v>846.28385000000003</v>
      </c>
      <c r="AD20" s="125">
        <v>851.33871699999997</v>
      </c>
      <c r="AE20" s="125">
        <v>851.65238199999999</v>
      </c>
      <c r="AF20" s="125">
        <v>863.76945699999999</v>
      </c>
      <c r="AG20" s="125">
        <v>871.27002600000003</v>
      </c>
      <c r="AH20" s="125">
        <v>865.04832399999998</v>
      </c>
      <c r="AI20" s="125">
        <v>863.55728899999997</v>
      </c>
      <c r="AJ20" s="125">
        <v>851.11984399999994</v>
      </c>
      <c r="AK20" s="125">
        <v>838.53669000000002</v>
      </c>
      <c r="AL20" s="125">
        <v>653.56273699999997</v>
      </c>
      <c r="AM20" s="125">
        <v>480.92725899999999</v>
      </c>
      <c r="AN20" s="125" t="s">
        <v>7298</v>
      </c>
    </row>
    <row r="21" spans="1:40" ht="18">
      <c r="A21" s="124" t="s">
        <v>7313</v>
      </c>
      <c r="B21" s="125" t="s">
        <v>7296</v>
      </c>
      <c r="C21" s="125" t="s">
        <v>7296</v>
      </c>
      <c r="D21" s="125" t="s">
        <v>7296</v>
      </c>
      <c r="E21" s="125" t="s">
        <v>7296</v>
      </c>
      <c r="F21" s="125" t="s">
        <v>7298</v>
      </c>
      <c r="G21" s="125" t="s">
        <v>7298</v>
      </c>
      <c r="H21" s="125">
        <v>286</v>
      </c>
      <c r="I21" s="125">
        <v>282</v>
      </c>
      <c r="J21" s="125">
        <v>271</v>
      </c>
      <c r="K21" s="125">
        <v>260</v>
      </c>
      <c r="L21" s="125">
        <v>260</v>
      </c>
      <c r="M21" s="125">
        <v>260</v>
      </c>
      <c r="N21" s="125">
        <v>255.38840000000002</v>
      </c>
      <c r="O21" s="125">
        <v>254.21924200000004</v>
      </c>
      <c r="P21" s="125">
        <v>280.125878</v>
      </c>
      <c r="Q21" s="125">
        <v>294.71404899999999</v>
      </c>
      <c r="R21" s="125">
        <v>298.132858</v>
      </c>
      <c r="S21" s="125">
        <v>295.33117599999997</v>
      </c>
      <c r="T21" s="125">
        <v>301.363563</v>
      </c>
      <c r="U21" s="125">
        <v>366.84362800000002</v>
      </c>
      <c r="V21" s="125">
        <v>356.984306</v>
      </c>
      <c r="W21" s="125">
        <v>359.19848399999995</v>
      </c>
      <c r="X21" s="125">
        <v>359.85686900000002</v>
      </c>
      <c r="Y21" s="125">
        <v>380.78190000000001</v>
      </c>
      <c r="Z21" s="125">
        <v>390.45811700000002</v>
      </c>
      <c r="AA21" s="125">
        <v>364.67172900000003</v>
      </c>
      <c r="AB21" s="125">
        <v>389.20500600000003</v>
      </c>
      <c r="AC21" s="125">
        <v>389.38419099999999</v>
      </c>
      <c r="AD21" s="125">
        <v>402.115701</v>
      </c>
      <c r="AE21" s="125">
        <v>402.30593399999998</v>
      </c>
      <c r="AF21" s="125">
        <v>414.20945999999998</v>
      </c>
      <c r="AG21" s="125">
        <v>450.52650199999999</v>
      </c>
      <c r="AH21" s="125">
        <v>489.35633300000001</v>
      </c>
      <c r="AI21" s="125">
        <v>486.03749599999998</v>
      </c>
      <c r="AJ21" s="125">
        <v>519.78385800000001</v>
      </c>
      <c r="AK21" s="125">
        <v>546.56959700000004</v>
      </c>
      <c r="AL21" s="125">
        <v>411.191959</v>
      </c>
      <c r="AM21" s="125">
        <v>268.01794899999999</v>
      </c>
      <c r="AN21" s="125" t="s">
        <v>7298</v>
      </c>
    </row>
    <row r="22" spans="1:40" ht="18">
      <c r="A22" s="124" t="s">
        <v>7314</v>
      </c>
      <c r="B22" s="125" t="s">
        <v>7296</v>
      </c>
      <c r="C22" s="125" t="s">
        <v>7296</v>
      </c>
      <c r="D22" s="125" t="s">
        <v>7296</v>
      </c>
      <c r="E22" s="125" t="s">
        <v>7296</v>
      </c>
      <c r="F22" s="125">
        <v>390</v>
      </c>
      <c r="G22" s="125">
        <v>439</v>
      </c>
      <c r="H22" s="125">
        <v>124</v>
      </c>
      <c r="I22" s="125">
        <v>148</v>
      </c>
      <c r="J22" s="125">
        <v>182</v>
      </c>
      <c r="K22" s="125">
        <v>251</v>
      </c>
      <c r="L22" s="125">
        <v>232</v>
      </c>
      <c r="M22" s="125">
        <v>273</v>
      </c>
      <c r="N22" s="125">
        <v>515.5963999999949</v>
      </c>
      <c r="O22" s="125">
        <v>579.27095199999894</v>
      </c>
      <c r="P22" s="125">
        <v>654.07030799999484</v>
      </c>
      <c r="Q22" s="125">
        <v>699.01640200000111</v>
      </c>
      <c r="R22" s="125">
        <v>632.40979800000787</v>
      </c>
      <c r="S22" s="125">
        <v>667.59748699999909</v>
      </c>
      <c r="T22" s="125">
        <v>682.52739499999007</v>
      </c>
      <c r="U22" s="125">
        <v>628.79707700001018</v>
      </c>
      <c r="V22" s="125">
        <v>745.12879600000451</v>
      </c>
      <c r="W22" s="125">
        <v>841.65538500000548</v>
      </c>
      <c r="X22" s="125">
        <v>890.82436499999312</v>
      </c>
      <c r="Y22" s="125">
        <v>966.1105000000025</v>
      </c>
      <c r="Z22" s="125">
        <v>1155.9272169999999</v>
      </c>
      <c r="AA22" s="125">
        <v>1253.9602890000001</v>
      </c>
      <c r="AB22" s="125">
        <v>1314.7709150000001</v>
      </c>
      <c r="AC22" s="125">
        <v>1379.3117219999999</v>
      </c>
      <c r="AD22" s="125">
        <v>1485.809925</v>
      </c>
      <c r="AE22" s="125">
        <v>1494.6165370000001</v>
      </c>
      <c r="AF22" s="125">
        <v>1534.0180089999999</v>
      </c>
      <c r="AG22" s="125">
        <v>1487.977903</v>
      </c>
      <c r="AH22" s="125">
        <v>1522.03243</v>
      </c>
      <c r="AI22" s="125">
        <v>1494.7848240000001</v>
      </c>
      <c r="AJ22" s="125">
        <v>1456.074891</v>
      </c>
      <c r="AK22" s="125">
        <v>1453.218335</v>
      </c>
      <c r="AL22" s="125">
        <v>974.63186199999996</v>
      </c>
      <c r="AM22" s="125">
        <v>665.32886499999995</v>
      </c>
      <c r="AN22" s="125" t="s">
        <v>7298</v>
      </c>
    </row>
    <row r="23" spans="1:40" ht="18">
      <c r="A23" s="119" t="s">
        <v>7315</v>
      </c>
      <c r="B23" s="122">
        <v>17064</v>
      </c>
      <c r="C23" s="122">
        <v>13260</v>
      </c>
      <c r="D23" s="122">
        <v>6179</v>
      </c>
      <c r="E23" s="122">
        <v>3931</v>
      </c>
      <c r="F23" s="122">
        <v>4503</v>
      </c>
      <c r="G23" s="122">
        <v>4825</v>
      </c>
      <c r="H23" s="122">
        <v>6057</v>
      </c>
      <c r="I23" s="122">
        <v>6273</v>
      </c>
      <c r="J23" s="122">
        <v>6091</v>
      </c>
      <c r="K23" s="122">
        <v>6199</v>
      </c>
      <c r="L23" s="122">
        <v>5921</v>
      </c>
      <c r="M23" s="122">
        <v>5545</v>
      </c>
      <c r="N23" s="122">
        <v>5050</v>
      </c>
      <c r="O23" s="122">
        <v>5166</v>
      </c>
      <c r="P23" s="122">
        <v>5304</v>
      </c>
      <c r="Q23" s="122">
        <v>5330</v>
      </c>
      <c r="R23" s="122">
        <v>5573.9916949999997</v>
      </c>
      <c r="S23" s="122">
        <v>5571</v>
      </c>
      <c r="T23" s="122">
        <v>5313.8277230000003</v>
      </c>
      <c r="U23" s="122">
        <v>5679.9337930000002</v>
      </c>
      <c r="V23" s="122">
        <v>5510.88</v>
      </c>
      <c r="W23" s="122">
        <v>5381.3719999999994</v>
      </c>
      <c r="X23" s="122">
        <v>5409.8040000000001</v>
      </c>
      <c r="Y23" s="122">
        <v>5782.8180000000002</v>
      </c>
      <c r="Z23" s="122">
        <v>6178.5059999999994</v>
      </c>
      <c r="AA23" s="122">
        <v>5914.0330000000004</v>
      </c>
      <c r="AB23" s="122">
        <v>6419.7687269999997</v>
      </c>
      <c r="AC23" s="122">
        <v>6567.8390909999989</v>
      </c>
      <c r="AD23" s="122">
        <v>6803.8689760000007</v>
      </c>
      <c r="AE23" s="122">
        <v>6809.5782929999996</v>
      </c>
      <c r="AF23" s="122">
        <v>6674.6713220000001</v>
      </c>
      <c r="AG23" s="122">
        <v>6535.9128009999995</v>
      </c>
      <c r="AH23" s="122">
        <v>6519.6</v>
      </c>
      <c r="AI23" s="122">
        <v>6563</v>
      </c>
      <c r="AJ23" s="122">
        <v>6361</v>
      </c>
      <c r="AK23" s="122">
        <v>6487.2486840000001</v>
      </c>
      <c r="AL23" s="122">
        <v>3450.2113960000001</v>
      </c>
      <c r="AM23" s="122">
        <v>2860.29</v>
      </c>
      <c r="AN23" s="122">
        <v>4887.7799409999998</v>
      </c>
    </row>
    <row r="24" spans="1:40" ht="18">
      <c r="A24" s="119" t="s">
        <v>7316</v>
      </c>
      <c r="B24" s="122" t="s">
        <v>7296</v>
      </c>
      <c r="C24" s="122" t="s">
        <v>7296</v>
      </c>
      <c r="D24" s="122" t="s">
        <v>7296</v>
      </c>
      <c r="E24" s="122" t="s">
        <v>7296</v>
      </c>
      <c r="F24" s="122" t="s">
        <v>7296</v>
      </c>
      <c r="G24" s="122" t="s">
        <v>7296</v>
      </c>
      <c r="H24" s="122">
        <v>11418</v>
      </c>
      <c r="I24" s="122" t="s">
        <v>7296</v>
      </c>
      <c r="J24" s="122" t="s">
        <v>7296</v>
      </c>
      <c r="K24" s="122" t="s">
        <v>7296</v>
      </c>
      <c r="L24" s="122" t="s">
        <v>7296</v>
      </c>
      <c r="M24" s="122">
        <v>10821</v>
      </c>
      <c r="N24" s="122" t="s">
        <v>7296</v>
      </c>
      <c r="O24" s="122" t="s">
        <v>7296</v>
      </c>
      <c r="P24" s="122" t="s">
        <v>7296</v>
      </c>
      <c r="Q24" s="122" t="s">
        <v>7296</v>
      </c>
      <c r="R24" s="122" t="s">
        <v>7296</v>
      </c>
      <c r="S24" s="122">
        <v>24779</v>
      </c>
      <c r="T24" s="122" t="s">
        <v>7296</v>
      </c>
      <c r="U24" s="122" t="s">
        <v>7296</v>
      </c>
      <c r="V24" s="122" t="s">
        <v>7296</v>
      </c>
      <c r="W24" s="122" t="s">
        <v>7296</v>
      </c>
      <c r="X24" s="122" t="s">
        <v>7296</v>
      </c>
      <c r="Y24" s="122" t="s">
        <v>7296</v>
      </c>
      <c r="Z24" s="122" t="s">
        <v>7296</v>
      </c>
      <c r="AA24" s="122">
        <v>27943</v>
      </c>
      <c r="AB24" s="122" t="s">
        <v>7296</v>
      </c>
      <c r="AC24" s="122" t="s">
        <v>7296</v>
      </c>
      <c r="AD24" s="122" t="s">
        <v>7296</v>
      </c>
      <c r="AE24" s="122" t="s">
        <v>7296</v>
      </c>
      <c r="AF24" s="122" t="s">
        <v>7296</v>
      </c>
      <c r="AG24" s="122" t="s">
        <v>7296</v>
      </c>
      <c r="AH24" s="122" t="s">
        <v>7296</v>
      </c>
      <c r="AI24" s="122">
        <v>33651</v>
      </c>
      <c r="AJ24" s="122" t="s">
        <v>7296</v>
      </c>
      <c r="AK24" s="122" t="s">
        <v>7296</v>
      </c>
      <c r="AL24" s="122" t="s">
        <v>7296</v>
      </c>
      <c r="AM24" s="122" t="s">
        <v>7296</v>
      </c>
      <c r="AN24" s="122" t="s">
        <v>7296</v>
      </c>
    </row>
    <row r="25" spans="1:40" ht="18.75" thickBot="1">
      <c r="A25" s="119" t="s">
        <v>7317</v>
      </c>
      <c r="B25" s="129" t="s">
        <v>7296</v>
      </c>
      <c r="C25" s="129" t="s">
        <v>7296</v>
      </c>
      <c r="D25" s="129" t="s">
        <v>7296</v>
      </c>
      <c r="E25" s="129" t="s">
        <v>7296</v>
      </c>
      <c r="F25" s="129" t="s">
        <v>7296</v>
      </c>
      <c r="G25" s="129" t="s">
        <v>7296</v>
      </c>
      <c r="H25" s="129">
        <v>3471</v>
      </c>
      <c r="I25" s="129" t="s">
        <v>7296</v>
      </c>
      <c r="J25" s="129" t="s">
        <v>7296</v>
      </c>
      <c r="K25" s="129" t="s">
        <v>7296</v>
      </c>
      <c r="L25" s="129" t="s">
        <v>7296</v>
      </c>
      <c r="M25" s="129">
        <v>4593</v>
      </c>
      <c r="N25" s="129" t="s">
        <v>7296</v>
      </c>
      <c r="O25" s="129" t="s">
        <v>7296</v>
      </c>
      <c r="P25" s="129" t="s">
        <v>7296</v>
      </c>
      <c r="Q25" s="129" t="s">
        <v>7296</v>
      </c>
      <c r="R25" s="129" t="s">
        <v>7296</v>
      </c>
      <c r="S25" s="129">
        <v>6266</v>
      </c>
      <c r="T25" s="129" t="s">
        <v>7296</v>
      </c>
      <c r="U25" s="129" t="s">
        <v>7296</v>
      </c>
      <c r="V25" s="129" t="s">
        <v>7296</v>
      </c>
      <c r="W25" s="129" t="s">
        <v>7296</v>
      </c>
      <c r="X25" s="129" t="s">
        <v>7296</v>
      </c>
      <c r="Y25" s="129" t="s">
        <v>7296</v>
      </c>
      <c r="Z25" s="129" t="s">
        <v>7296</v>
      </c>
      <c r="AA25" s="129">
        <v>8956</v>
      </c>
      <c r="AB25" s="129" t="s">
        <v>7296</v>
      </c>
      <c r="AC25" s="129" t="s">
        <v>7296</v>
      </c>
      <c r="AD25" s="129" t="s">
        <v>7296</v>
      </c>
      <c r="AE25" s="129" t="s">
        <v>7296</v>
      </c>
      <c r="AF25" s="129" t="s">
        <v>7296</v>
      </c>
      <c r="AG25" s="129" t="s">
        <v>7296</v>
      </c>
      <c r="AH25" s="129" t="s">
        <v>7296</v>
      </c>
      <c r="AI25" s="129">
        <v>8499</v>
      </c>
      <c r="AJ25" s="129" t="s">
        <v>7296</v>
      </c>
      <c r="AK25" s="129" t="s">
        <v>7296</v>
      </c>
      <c r="AL25" s="129" t="s">
        <v>7296</v>
      </c>
      <c r="AM25" s="129" t="s">
        <v>7296</v>
      </c>
      <c r="AN25" s="129" t="s">
        <v>7296</v>
      </c>
    </row>
    <row r="26" spans="1:40">
      <c r="A26" s="161" t="s">
        <v>7318</v>
      </c>
      <c r="B26" s="161"/>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c r="AA26" s="130"/>
      <c r="AB26" s="130"/>
      <c r="AC26" s="130"/>
      <c r="AD26" s="130"/>
      <c r="AE26" s="130"/>
      <c r="AF26" s="130"/>
      <c r="AG26" s="130"/>
      <c r="AH26" s="130"/>
      <c r="AI26" s="130"/>
      <c r="AJ26" s="130"/>
      <c r="AK26" s="130"/>
      <c r="AL26" s="130"/>
      <c r="AM26" s="130"/>
      <c r="AN26" s="115"/>
    </row>
    <row r="27" spans="1:40">
      <c r="A27" s="162"/>
      <c r="B27" s="162"/>
      <c r="C27" s="162"/>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31"/>
      <c r="AB27" s="131"/>
      <c r="AC27" s="131"/>
      <c r="AD27" s="131"/>
      <c r="AE27" s="131"/>
      <c r="AF27" s="131"/>
      <c r="AG27" s="131"/>
      <c r="AH27" s="131"/>
      <c r="AI27" s="131"/>
      <c r="AJ27" s="131"/>
      <c r="AK27" s="131"/>
      <c r="AL27" s="131"/>
      <c r="AM27" s="131"/>
      <c r="AN27" s="115"/>
    </row>
    <row r="28" spans="1:40" ht="77.25" customHeight="1">
      <c r="A28" s="157" t="s">
        <v>7319</v>
      </c>
      <c r="B28" s="157"/>
      <c r="C28" s="157"/>
      <c r="D28" s="157"/>
      <c r="E28" s="157"/>
      <c r="F28" s="157"/>
      <c r="G28" s="157"/>
      <c r="H28" s="157"/>
      <c r="I28" s="157"/>
      <c r="J28" s="157"/>
      <c r="K28" s="157"/>
      <c r="L28" s="157"/>
      <c r="M28" s="157"/>
      <c r="N28" s="157"/>
      <c r="O28" s="157"/>
      <c r="P28" s="157"/>
      <c r="Q28" s="157"/>
      <c r="R28" s="157"/>
      <c r="S28" s="157"/>
      <c r="T28" s="157"/>
      <c r="U28" s="157"/>
      <c r="V28" s="157"/>
      <c r="W28" s="157"/>
      <c r="X28" s="157"/>
      <c r="Y28" s="157"/>
      <c r="Z28" s="157"/>
      <c r="AA28" s="130"/>
      <c r="AB28" s="130"/>
      <c r="AC28" s="130"/>
      <c r="AD28" s="130"/>
      <c r="AE28" s="130"/>
      <c r="AF28" s="130"/>
      <c r="AG28" s="130"/>
      <c r="AH28" s="130"/>
      <c r="AI28" s="130"/>
      <c r="AJ28" s="130"/>
      <c r="AK28" s="130"/>
      <c r="AL28" s="130"/>
      <c r="AM28" s="130"/>
      <c r="AN28" s="115"/>
    </row>
    <row r="29" spans="1:40" ht="33.75" customHeight="1">
      <c r="A29" s="157" t="s">
        <v>7320</v>
      </c>
      <c r="B29" s="157"/>
      <c r="C29" s="157"/>
      <c r="D29" s="157"/>
      <c r="E29" s="157"/>
      <c r="F29" s="157"/>
      <c r="G29" s="157"/>
      <c r="H29" s="157"/>
      <c r="I29" s="157"/>
      <c r="J29" s="157"/>
      <c r="K29" s="157"/>
      <c r="L29" s="157"/>
      <c r="M29" s="157"/>
      <c r="N29" s="157"/>
      <c r="O29" s="157"/>
      <c r="P29" s="157"/>
      <c r="Q29" s="157"/>
      <c r="R29" s="157"/>
      <c r="S29" s="157"/>
      <c r="T29" s="157"/>
      <c r="U29" s="157"/>
      <c r="V29" s="157"/>
      <c r="W29" s="157"/>
      <c r="X29" s="157"/>
      <c r="Y29" s="157"/>
      <c r="Z29" s="157"/>
      <c r="AA29" s="130"/>
      <c r="AB29" s="130"/>
      <c r="AC29" s="130"/>
      <c r="AD29" s="130"/>
      <c r="AE29" s="130"/>
      <c r="AF29" s="130"/>
      <c r="AG29" s="130"/>
      <c r="AH29" s="130"/>
      <c r="AI29" s="130"/>
      <c r="AJ29" s="130"/>
      <c r="AK29" s="130"/>
      <c r="AL29" s="130"/>
      <c r="AM29" s="130"/>
      <c r="AN29" s="115"/>
    </row>
    <row r="30" spans="1:40" ht="36" customHeight="1">
      <c r="A30" s="157" t="s">
        <v>7321</v>
      </c>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30"/>
      <c r="AB30" s="130"/>
      <c r="AC30" s="130"/>
      <c r="AD30" s="130"/>
      <c r="AE30" s="130"/>
      <c r="AF30" s="130"/>
      <c r="AG30" s="130"/>
      <c r="AH30" s="130"/>
      <c r="AI30" s="130"/>
      <c r="AJ30" s="130"/>
      <c r="AK30" s="130"/>
      <c r="AL30" s="130"/>
      <c r="AM30" s="130"/>
      <c r="AN30" s="115"/>
    </row>
    <row r="31" spans="1:40" ht="54" customHeight="1">
      <c r="A31" s="157" t="s">
        <v>7322</v>
      </c>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30"/>
      <c r="AB31" s="130"/>
      <c r="AC31" s="130"/>
      <c r="AD31" s="130"/>
      <c r="AE31" s="130"/>
      <c r="AF31" s="130"/>
      <c r="AG31" s="130"/>
      <c r="AH31" s="130"/>
      <c r="AI31" s="130"/>
      <c r="AJ31" s="130"/>
      <c r="AK31" s="130"/>
      <c r="AL31" s="130"/>
      <c r="AM31" s="130"/>
      <c r="AN31" s="115"/>
    </row>
    <row r="32" spans="1:40" ht="18" customHeight="1">
      <c r="A32" s="157" t="s">
        <v>7323</v>
      </c>
      <c r="B32" s="157"/>
      <c r="C32" s="157"/>
      <c r="D32" s="157"/>
      <c r="E32" s="157"/>
      <c r="F32" s="157"/>
      <c r="G32" s="157"/>
      <c r="H32" s="157"/>
      <c r="I32" s="157"/>
      <c r="J32" s="157"/>
      <c r="K32" s="157"/>
      <c r="L32" s="157"/>
      <c r="M32" s="157"/>
      <c r="N32" s="157"/>
      <c r="O32" s="157"/>
      <c r="P32" s="157"/>
      <c r="Q32" s="157"/>
      <c r="R32" s="157"/>
      <c r="S32" s="157"/>
      <c r="T32" s="157"/>
      <c r="U32" s="157"/>
      <c r="V32" s="157"/>
      <c r="W32" s="157"/>
      <c r="X32" s="157"/>
      <c r="Y32" s="157"/>
      <c r="Z32" s="157"/>
      <c r="AA32" s="130"/>
      <c r="AB32" s="130"/>
      <c r="AC32" s="130"/>
      <c r="AD32" s="130"/>
      <c r="AE32" s="130"/>
      <c r="AF32" s="130"/>
      <c r="AG32" s="130"/>
      <c r="AH32" s="130"/>
      <c r="AI32" s="130"/>
      <c r="AJ32" s="130"/>
      <c r="AK32" s="130"/>
      <c r="AL32" s="130"/>
      <c r="AM32" s="130"/>
      <c r="AN32" s="115"/>
    </row>
    <row r="33" spans="1:39">
      <c r="A33" s="157" t="s">
        <v>7324</v>
      </c>
      <c r="B33" s="157"/>
      <c r="C33" s="157"/>
      <c r="D33" s="157"/>
      <c r="E33" s="157"/>
      <c r="F33" s="157"/>
      <c r="G33" s="157"/>
      <c r="H33" s="157"/>
      <c r="I33" s="157"/>
      <c r="J33" s="157"/>
      <c r="K33" s="157"/>
      <c r="L33" s="157"/>
      <c r="M33" s="157"/>
      <c r="N33" s="157"/>
      <c r="O33" s="157"/>
      <c r="P33" s="157"/>
      <c r="Q33" s="157"/>
      <c r="R33" s="157"/>
      <c r="S33" s="157"/>
      <c r="T33" s="157"/>
      <c r="U33" s="157"/>
      <c r="V33" s="157"/>
      <c r="W33" s="157"/>
      <c r="X33" s="157"/>
      <c r="Y33" s="157"/>
      <c r="Z33" s="157"/>
      <c r="AA33" s="130"/>
      <c r="AB33" s="130"/>
      <c r="AC33" s="130"/>
      <c r="AD33" s="130"/>
      <c r="AE33" s="130"/>
      <c r="AF33" s="130"/>
      <c r="AG33" s="130"/>
      <c r="AH33" s="130"/>
      <c r="AI33" s="130"/>
      <c r="AJ33" s="130"/>
      <c r="AK33" s="130"/>
      <c r="AL33" s="130"/>
      <c r="AM33" s="130"/>
    </row>
    <row r="34" spans="1:39">
      <c r="A34" s="157" t="s">
        <v>7325</v>
      </c>
      <c r="B34" s="157"/>
      <c r="C34" s="157"/>
      <c r="D34" s="157"/>
      <c r="E34" s="157"/>
      <c r="F34" s="157"/>
      <c r="G34" s="157"/>
      <c r="H34" s="157"/>
      <c r="I34" s="157"/>
      <c r="J34" s="157"/>
      <c r="K34" s="157"/>
      <c r="L34" s="157"/>
      <c r="M34" s="157"/>
      <c r="N34" s="157"/>
      <c r="O34" s="157"/>
      <c r="P34" s="157"/>
      <c r="Q34" s="157"/>
      <c r="R34" s="157"/>
      <c r="S34" s="157"/>
      <c r="T34" s="157"/>
      <c r="U34" s="157"/>
      <c r="V34" s="157"/>
      <c r="W34" s="157"/>
      <c r="X34" s="157"/>
      <c r="Y34" s="157"/>
      <c r="Z34" s="157"/>
      <c r="AA34" s="130"/>
      <c r="AB34" s="130"/>
      <c r="AC34" s="130"/>
      <c r="AD34" s="130"/>
      <c r="AE34" s="130"/>
      <c r="AF34" s="130"/>
      <c r="AG34" s="130"/>
      <c r="AH34" s="130"/>
      <c r="AI34" s="130"/>
      <c r="AJ34" s="130"/>
      <c r="AK34" s="130"/>
      <c r="AL34" s="130"/>
      <c r="AM34" s="130"/>
    </row>
    <row r="35" spans="1:39">
      <c r="A35" s="153" t="s">
        <v>7326</v>
      </c>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30"/>
      <c r="AB35" s="130"/>
      <c r="AC35" s="130"/>
      <c r="AD35" s="130"/>
      <c r="AE35" s="130"/>
      <c r="AF35" s="130"/>
      <c r="AG35" s="130"/>
      <c r="AH35" s="130"/>
      <c r="AI35" s="130"/>
      <c r="AJ35" s="130"/>
      <c r="AK35" s="130"/>
      <c r="AL35" s="130"/>
      <c r="AM35" s="130"/>
    </row>
    <row r="36" spans="1:39">
      <c r="A36" s="157" t="s">
        <v>7327</v>
      </c>
      <c r="B36" s="157"/>
      <c r="C36" s="157"/>
      <c r="D36" s="157"/>
      <c r="E36" s="157"/>
      <c r="F36" s="157"/>
      <c r="G36" s="157"/>
      <c r="H36" s="157"/>
      <c r="I36" s="157"/>
      <c r="J36" s="157"/>
      <c r="K36" s="157"/>
      <c r="L36" s="157"/>
      <c r="M36" s="157"/>
      <c r="N36" s="157"/>
      <c r="O36" s="157"/>
      <c r="P36" s="157"/>
      <c r="Q36" s="157"/>
      <c r="R36" s="157"/>
      <c r="S36" s="157"/>
      <c r="T36" s="157"/>
      <c r="U36" s="157"/>
      <c r="V36" s="157"/>
      <c r="W36" s="157"/>
      <c r="X36" s="157"/>
      <c r="Y36" s="157"/>
      <c r="Z36" s="157"/>
      <c r="AA36" s="130"/>
      <c r="AB36" s="130"/>
      <c r="AC36" s="130"/>
      <c r="AD36" s="130"/>
      <c r="AE36" s="130"/>
      <c r="AF36" s="130"/>
      <c r="AG36" s="130"/>
      <c r="AH36" s="130"/>
      <c r="AI36" s="130"/>
      <c r="AJ36" s="130"/>
      <c r="AK36" s="130"/>
      <c r="AL36" s="130"/>
      <c r="AM36" s="130"/>
    </row>
    <row r="37" spans="1:39">
      <c r="A37" s="157" t="s">
        <v>7328</v>
      </c>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30"/>
      <c r="AB37" s="130"/>
      <c r="AC37" s="130"/>
      <c r="AD37" s="130"/>
      <c r="AE37" s="130"/>
      <c r="AF37" s="130"/>
      <c r="AG37" s="130"/>
      <c r="AH37" s="130"/>
      <c r="AI37" s="130"/>
      <c r="AJ37" s="130"/>
      <c r="AK37" s="130"/>
      <c r="AL37" s="130"/>
      <c r="AM37" s="130"/>
    </row>
    <row r="38" spans="1:39">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30"/>
      <c r="AB38" s="130"/>
      <c r="AC38" s="130"/>
      <c r="AD38" s="130"/>
      <c r="AE38" s="130"/>
      <c r="AF38" s="130"/>
      <c r="AG38" s="130"/>
      <c r="AH38" s="130"/>
      <c r="AI38" s="130"/>
      <c r="AJ38" s="130"/>
      <c r="AK38" s="130"/>
      <c r="AL38" s="130"/>
      <c r="AM38" s="130"/>
    </row>
    <row r="39" spans="1:39">
      <c r="A39" s="159" t="s">
        <v>7329</v>
      </c>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30"/>
      <c r="AB39" s="130"/>
      <c r="AC39" s="130"/>
      <c r="AD39" s="130"/>
      <c r="AE39" s="130"/>
      <c r="AF39" s="130"/>
      <c r="AG39" s="130"/>
      <c r="AH39" s="130"/>
      <c r="AI39" s="130"/>
      <c r="AJ39" s="130"/>
      <c r="AK39" s="130"/>
      <c r="AL39" s="130"/>
      <c r="AM39" s="130"/>
    </row>
    <row r="40" spans="1:39">
      <c r="A40" s="151" t="s">
        <v>7330</v>
      </c>
      <c r="B40" s="151"/>
      <c r="C40" s="151"/>
      <c r="D40" s="151"/>
      <c r="E40" s="151"/>
      <c r="F40" s="151"/>
      <c r="G40" s="151"/>
      <c r="H40" s="151"/>
      <c r="I40" s="151"/>
      <c r="J40" s="151"/>
      <c r="K40" s="151"/>
      <c r="L40" s="151"/>
      <c r="M40" s="151"/>
      <c r="N40" s="151"/>
      <c r="O40" s="151"/>
      <c r="P40" s="151"/>
      <c r="Q40" s="151"/>
      <c r="R40" s="151"/>
      <c r="S40" s="151"/>
      <c r="T40" s="151"/>
      <c r="U40" s="151"/>
      <c r="V40" s="151"/>
      <c r="W40" s="151"/>
      <c r="X40" s="151"/>
      <c r="Y40" s="151"/>
      <c r="Z40" s="151"/>
      <c r="AA40" s="130"/>
      <c r="AB40" s="130"/>
      <c r="AC40" s="130"/>
      <c r="AD40" s="130"/>
      <c r="AE40" s="130"/>
      <c r="AF40" s="130"/>
      <c r="AG40" s="130"/>
      <c r="AH40" s="130"/>
      <c r="AI40" s="130"/>
      <c r="AJ40" s="130"/>
      <c r="AK40" s="130"/>
      <c r="AL40" s="130"/>
      <c r="AM40" s="130"/>
    </row>
    <row r="41" spans="1:39">
      <c r="A41" s="151" t="s">
        <v>7331</v>
      </c>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30"/>
      <c r="AB41" s="130"/>
      <c r="AC41" s="130"/>
      <c r="AD41" s="130"/>
      <c r="AE41" s="130"/>
      <c r="AF41" s="130"/>
      <c r="AG41" s="130"/>
      <c r="AH41" s="130"/>
      <c r="AI41" s="130"/>
      <c r="AJ41" s="130"/>
      <c r="AK41" s="130"/>
      <c r="AL41" s="130"/>
      <c r="AM41" s="130"/>
    </row>
    <row r="42" spans="1:39">
      <c r="A42" s="151" t="s">
        <v>7332</v>
      </c>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30"/>
      <c r="AB42" s="130"/>
      <c r="AC42" s="130"/>
      <c r="AD42" s="130"/>
      <c r="AE42" s="130"/>
      <c r="AF42" s="130"/>
      <c r="AG42" s="130"/>
      <c r="AH42" s="130"/>
      <c r="AI42" s="130"/>
      <c r="AJ42" s="130"/>
      <c r="AK42" s="130"/>
      <c r="AL42" s="130"/>
      <c r="AM42" s="130"/>
    </row>
    <row r="43" spans="1:39">
      <c r="A43" s="151" t="s">
        <v>7333</v>
      </c>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30"/>
      <c r="AB43" s="130"/>
      <c r="AC43" s="130"/>
      <c r="AD43" s="130"/>
      <c r="AE43" s="130"/>
      <c r="AF43" s="130"/>
      <c r="AG43" s="130"/>
      <c r="AH43" s="130"/>
      <c r="AI43" s="130"/>
      <c r="AJ43" s="130"/>
      <c r="AK43" s="130"/>
      <c r="AL43" s="130"/>
      <c r="AM43" s="130"/>
    </row>
    <row r="44" spans="1:39">
      <c r="A44" s="155" t="s">
        <v>7334</v>
      </c>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c r="AA44" s="130"/>
      <c r="AB44" s="130"/>
      <c r="AC44" s="130"/>
      <c r="AD44" s="130"/>
      <c r="AE44" s="130"/>
      <c r="AF44" s="130"/>
      <c r="AG44" s="130"/>
      <c r="AH44" s="130"/>
      <c r="AI44" s="130"/>
      <c r="AJ44" s="130"/>
      <c r="AK44" s="130"/>
      <c r="AL44" s="130"/>
      <c r="AM44" s="130"/>
    </row>
    <row r="45" spans="1:39">
      <c r="A45" s="155" t="s">
        <v>7335</v>
      </c>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c r="AA45" s="130"/>
      <c r="AB45" s="130"/>
      <c r="AC45" s="130"/>
      <c r="AD45" s="130"/>
      <c r="AE45" s="130"/>
      <c r="AF45" s="130"/>
      <c r="AG45" s="130"/>
      <c r="AH45" s="130"/>
      <c r="AI45" s="130"/>
      <c r="AJ45" s="130"/>
      <c r="AK45" s="130"/>
      <c r="AL45" s="130"/>
      <c r="AM45" s="130"/>
    </row>
    <row r="46" spans="1:39">
      <c r="A46" s="150" t="s">
        <v>7336</v>
      </c>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30"/>
      <c r="AB46" s="130"/>
      <c r="AC46" s="130"/>
      <c r="AD46" s="130"/>
      <c r="AE46" s="130"/>
      <c r="AF46" s="130"/>
      <c r="AG46" s="130"/>
      <c r="AH46" s="130"/>
      <c r="AI46" s="130"/>
      <c r="AJ46" s="130"/>
      <c r="AK46" s="130"/>
      <c r="AL46" s="130"/>
      <c r="AM46" s="130"/>
    </row>
    <row r="47" spans="1:39">
      <c r="A47" s="156" t="s">
        <v>7337</v>
      </c>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30"/>
      <c r="AB47" s="130"/>
      <c r="AC47" s="130"/>
      <c r="AD47" s="130"/>
      <c r="AE47" s="130"/>
      <c r="AF47" s="130"/>
      <c r="AG47" s="130"/>
      <c r="AH47" s="130"/>
      <c r="AI47" s="130"/>
      <c r="AJ47" s="130"/>
      <c r="AK47" s="130"/>
      <c r="AL47" s="130"/>
      <c r="AM47" s="130"/>
    </row>
    <row r="48" spans="1:39">
      <c r="A48" s="151" t="s">
        <v>7338</v>
      </c>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30"/>
      <c r="AB48" s="130"/>
      <c r="AC48" s="130"/>
      <c r="AD48" s="130"/>
      <c r="AE48" s="130"/>
      <c r="AF48" s="130"/>
      <c r="AG48" s="130"/>
      <c r="AH48" s="130"/>
      <c r="AI48" s="130"/>
      <c r="AJ48" s="130"/>
      <c r="AK48" s="130"/>
      <c r="AL48" s="130"/>
      <c r="AM48" s="130"/>
    </row>
    <row r="49" spans="1:39">
      <c r="A49" s="151" t="s">
        <v>7339</v>
      </c>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30"/>
      <c r="AB49" s="130"/>
      <c r="AC49" s="130"/>
      <c r="AD49" s="130"/>
      <c r="AE49" s="130"/>
      <c r="AF49" s="130"/>
      <c r="AG49" s="130"/>
      <c r="AH49" s="130"/>
      <c r="AI49" s="130"/>
      <c r="AJ49" s="130"/>
      <c r="AK49" s="130"/>
      <c r="AL49" s="130"/>
      <c r="AM49" s="130"/>
    </row>
    <row r="50" spans="1:39">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30"/>
      <c r="AB50" s="130"/>
      <c r="AC50" s="130"/>
      <c r="AD50" s="130"/>
      <c r="AE50" s="130"/>
      <c r="AF50" s="130"/>
      <c r="AG50" s="130"/>
      <c r="AH50" s="130"/>
      <c r="AI50" s="130"/>
      <c r="AJ50" s="130"/>
      <c r="AK50" s="130"/>
      <c r="AL50" s="130"/>
      <c r="AM50" s="130"/>
    </row>
    <row r="51" spans="1:39">
      <c r="A51" s="154" t="s">
        <v>7340</v>
      </c>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30"/>
      <c r="AB51" s="130"/>
      <c r="AC51" s="130"/>
      <c r="AD51" s="130"/>
      <c r="AE51" s="130"/>
      <c r="AF51" s="130"/>
      <c r="AG51" s="130"/>
      <c r="AH51" s="130"/>
      <c r="AI51" s="130"/>
      <c r="AJ51" s="130"/>
      <c r="AK51" s="130"/>
      <c r="AL51" s="130"/>
      <c r="AM51" s="130"/>
    </row>
    <row r="52" spans="1:39">
      <c r="A52" s="154" t="s">
        <v>7341</v>
      </c>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30"/>
      <c r="AB52" s="130"/>
      <c r="AC52" s="130"/>
      <c r="AD52" s="130"/>
      <c r="AE52" s="130"/>
      <c r="AF52" s="130"/>
      <c r="AG52" s="130"/>
      <c r="AH52" s="130"/>
      <c r="AI52" s="130"/>
      <c r="AJ52" s="130"/>
      <c r="AK52" s="130"/>
      <c r="AL52" s="130"/>
      <c r="AM52" s="130"/>
    </row>
    <row r="53" spans="1:39">
      <c r="A53" s="152" t="s">
        <v>7342</v>
      </c>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30"/>
      <c r="AB53" s="130"/>
      <c r="AC53" s="130"/>
      <c r="AD53" s="130"/>
      <c r="AE53" s="130"/>
      <c r="AF53" s="130"/>
      <c r="AG53" s="130"/>
      <c r="AH53" s="130"/>
      <c r="AI53" s="130"/>
      <c r="AJ53" s="130"/>
      <c r="AK53" s="130"/>
      <c r="AL53" s="130"/>
      <c r="AM53" s="130"/>
    </row>
    <row r="54" spans="1:39">
      <c r="A54" s="147" t="s">
        <v>7343</v>
      </c>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30"/>
      <c r="AB54" s="130"/>
      <c r="AC54" s="130"/>
      <c r="AD54" s="130"/>
      <c r="AE54" s="130"/>
      <c r="AF54" s="130"/>
      <c r="AG54" s="130"/>
      <c r="AH54" s="130"/>
      <c r="AI54" s="130"/>
      <c r="AJ54" s="130"/>
      <c r="AK54" s="130"/>
      <c r="AL54" s="130"/>
      <c r="AM54" s="130"/>
    </row>
    <row r="55" spans="1:39">
      <c r="A55" s="147" t="s">
        <v>7344</v>
      </c>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30"/>
      <c r="AB55" s="130"/>
      <c r="AC55" s="130"/>
      <c r="AD55" s="130"/>
      <c r="AE55" s="130"/>
      <c r="AF55" s="130"/>
      <c r="AG55" s="130"/>
      <c r="AH55" s="130"/>
      <c r="AI55" s="130"/>
      <c r="AJ55" s="130"/>
      <c r="AK55" s="130"/>
      <c r="AL55" s="130"/>
      <c r="AM55" s="130"/>
    </row>
    <row r="56" spans="1:39">
      <c r="A56" s="150" t="s">
        <v>7345</v>
      </c>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30"/>
      <c r="AB56" s="130"/>
      <c r="AC56" s="130"/>
      <c r="AD56" s="130"/>
      <c r="AE56" s="130"/>
      <c r="AF56" s="130"/>
      <c r="AG56" s="130"/>
      <c r="AH56" s="130"/>
      <c r="AI56" s="130"/>
      <c r="AJ56" s="130"/>
      <c r="AK56" s="130"/>
      <c r="AL56" s="130"/>
      <c r="AM56" s="130"/>
    </row>
    <row r="57" spans="1:39">
      <c r="A57" s="150" t="s">
        <v>7346</v>
      </c>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30"/>
      <c r="AB57" s="130"/>
      <c r="AC57" s="130"/>
      <c r="AD57" s="130"/>
      <c r="AE57" s="130"/>
      <c r="AF57" s="130"/>
      <c r="AG57" s="130"/>
      <c r="AH57" s="130"/>
      <c r="AI57" s="130"/>
      <c r="AJ57" s="130"/>
      <c r="AK57" s="130"/>
      <c r="AL57" s="130"/>
      <c r="AM57" s="130"/>
    </row>
    <row r="58" spans="1:39">
      <c r="A58" s="152" t="s">
        <v>7347</v>
      </c>
      <c r="B58" s="152"/>
      <c r="C58" s="152"/>
      <c r="D58" s="152"/>
      <c r="E58" s="152"/>
      <c r="F58" s="152"/>
      <c r="G58" s="152"/>
      <c r="H58" s="152"/>
      <c r="I58" s="152"/>
      <c r="J58" s="152"/>
      <c r="K58" s="152"/>
      <c r="L58" s="152"/>
      <c r="M58" s="152"/>
      <c r="N58" s="152"/>
      <c r="O58" s="152"/>
      <c r="P58" s="152"/>
      <c r="Q58" s="152"/>
      <c r="R58" s="152"/>
      <c r="S58" s="152"/>
      <c r="T58" s="152"/>
      <c r="U58" s="152"/>
      <c r="V58" s="152"/>
      <c r="W58" s="152"/>
      <c r="X58" s="152"/>
      <c r="Y58" s="152"/>
      <c r="Z58" s="152"/>
      <c r="AA58" s="130"/>
      <c r="AB58" s="130"/>
      <c r="AC58" s="130"/>
      <c r="AD58" s="130"/>
      <c r="AE58" s="130"/>
      <c r="AF58" s="130"/>
      <c r="AG58" s="130"/>
      <c r="AH58" s="130"/>
      <c r="AI58" s="130"/>
      <c r="AJ58" s="130"/>
      <c r="AK58" s="130"/>
      <c r="AL58" s="130"/>
      <c r="AM58" s="130"/>
    </row>
    <row r="59" spans="1:39">
      <c r="A59" s="150" t="s">
        <v>7348</v>
      </c>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30"/>
      <c r="AB59" s="130"/>
      <c r="AC59" s="130"/>
      <c r="AD59" s="130"/>
      <c r="AE59" s="130"/>
      <c r="AF59" s="130"/>
      <c r="AG59" s="130"/>
      <c r="AH59" s="130"/>
      <c r="AI59" s="130"/>
      <c r="AJ59" s="130"/>
      <c r="AK59" s="130"/>
      <c r="AL59" s="130"/>
      <c r="AM59" s="130"/>
    </row>
    <row r="60" spans="1:39">
      <c r="A60" s="148" t="s">
        <v>7349</v>
      </c>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c r="AA60" s="130"/>
      <c r="AB60" s="130"/>
      <c r="AC60" s="130"/>
      <c r="AD60" s="130"/>
      <c r="AE60" s="130"/>
      <c r="AF60" s="130"/>
      <c r="AG60" s="130"/>
      <c r="AH60" s="130"/>
      <c r="AI60" s="130"/>
      <c r="AJ60" s="130"/>
      <c r="AK60" s="130"/>
      <c r="AL60" s="130"/>
      <c r="AM60" s="130"/>
    </row>
    <row r="61" spans="1:39">
      <c r="A61" s="150" t="s">
        <v>7350</v>
      </c>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30"/>
      <c r="AB61" s="130"/>
      <c r="AC61" s="130"/>
      <c r="AD61" s="130"/>
      <c r="AE61" s="130"/>
      <c r="AF61" s="130"/>
      <c r="AG61" s="130"/>
      <c r="AH61" s="130"/>
      <c r="AI61" s="130"/>
      <c r="AJ61" s="130"/>
      <c r="AK61" s="130"/>
      <c r="AL61" s="130"/>
      <c r="AM61" s="130"/>
    </row>
    <row r="62" spans="1:39">
      <c r="A62" s="147" t="s">
        <v>7351</v>
      </c>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32"/>
      <c r="AB62" s="132"/>
      <c r="AC62" s="132"/>
      <c r="AD62" s="132"/>
      <c r="AE62" s="132"/>
      <c r="AF62" s="132"/>
      <c r="AG62" s="132"/>
      <c r="AH62" s="132"/>
      <c r="AI62" s="132"/>
      <c r="AJ62" s="132"/>
      <c r="AK62" s="132"/>
      <c r="AL62" s="132"/>
      <c r="AM62" s="132"/>
    </row>
    <row r="63" spans="1:39">
      <c r="A63" s="148" t="s">
        <v>7352</v>
      </c>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c r="AA63" s="132"/>
      <c r="AB63" s="132"/>
      <c r="AC63" s="132"/>
      <c r="AD63" s="132"/>
      <c r="AE63" s="132"/>
      <c r="AF63" s="132"/>
      <c r="AG63" s="132"/>
      <c r="AH63" s="132"/>
      <c r="AI63" s="132"/>
      <c r="AJ63" s="132"/>
      <c r="AK63" s="132"/>
      <c r="AL63" s="132"/>
      <c r="AM63" s="132"/>
    </row>
    <row r="64" spans="1:39">
      <c r="A64" s="149" t="s">
        <v>7353</v>
      </c>
      <c r="B64" s="149"/>
      <c r="C64" s="149"/>
      <c r="D64" s="149"/>
      <c r="E64" s="149"/>
      <c r="F64" s="149"/>
      <c r="G64" s="149"/>
      <c r="H64" s="149"/>
      <c r="I64" s="149"/>
      <c r="J64" s="149"/>
      <c r="K64" s="149"/>
      <c r="L64" s="149"/>
      <c r="M64" s="149"/>
      <c r="N64" s="149"/>
      <c r="O64" s="149"/>
      <c r="P64" s="149"/>
      <c r="Q64" s="149"/>
      <c r="R64" s="149"/>
      <c r="S64" s="149"/>
      <c r="T64" s="149"/>
      <c r="U64" s="149"/>
      <c r="V64" s="149"/>
      <c r="W64" s="149"/>
      <c r="X64" s="149"/>
      <c r="Y64" s="149"/>
      <c r="Z64" s="149"/>
      <c r="AA64" s="132"/>
      <c r="AB64" s="132"/>
      <c r="AC64" s="132"/>
      <c r="AD64" s="132"/>
      <c r="AE64" s="132"/>
      <c r="AF64" s="132"/>
      <c r="AG64" s="132"/>
      <c r="AH64" s="132"/>
      <c r="AI64" s="132"/>
      <c r="AJ64" s="132"/>
      <c r="AK64" s="132"/>
      <c r="AL64" s="132"/>
      <c r="AM64" s="132"/>
    </row>
    <row r="65" spans="1:39">
      <c r="A65" s="147" t="s">
        <v>7354</v>
      </c>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32"/>
      <c r="AB65" s="132"/>
      <c r="AC65" s="132"/>
      <c r="AD65" s="132"/>
      <c r="AE65" s="132"/>
      <c r="AF65" s="132"/>
      <c r="AG65" s="132"/>
      <c r="AH65" s="132"/>
      <c r="AI65" s="132"/>
      <c r="AJ65" s="132"/>
      <c r="AK65" s="132"/>
      <c r="AL65" s="132"/>
      <c r="AM65" s="132"/>
    </row>
    <row r="66" spans="1:39">
      <c r="A66" s="147" t="s">
        <v>7355</v>
      </c>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30"/>
      <c r="AB66" s="130"/>
      <c r="AC66" s="130"/>
      <c r="AD66" s="130"/>
      <c r="AE66" s="130"/>
      <c r="AF66" s="130"/>
      <c r="AG66" s="130"/>
      <c r="AH66" s="130"/>
      <c r="AI66" s="130"/>
      <c r="AJ66" s="130"/>
      <c r="AK66" s="130"/>
      <c r="AL66" s="130"/>
      <c r="AM66" s="130"/>
    </row>
    <row r="67" spans="1:39">
      <c r="A67" s="147" t="s">
        <v>7356</v>
      </c>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30"/>
      <c r="AB67" s="130"/>
      <c r="AC67" s="130"/>
      <c r="AD67" s="130"/>
      <c r="AE67" s="130"/>
      <c r="AF67" s="130"/>
      <c r="AG67" s="130"/>
      <c r="AH67" s="130"/>
      <c r="AI67" s="130"/>
      <c r="AJ67" s="130"/>
      <c r="AK67" s="130"/>
      <c r="AL67" s="130"/>
      <c r="AM67" s="130"/>
    </row>
    <row r="68" spans="1:39">
      <c r="A68" s="147" t="s">
        <v>7357</v>
      </c>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30"/>
      <c r="AB68" s="130"/>
      <c r="AC68" s="130"/>
      <c r="AD68" s="130"/>
      <c r="AE68" s="130"/>
      <c r="AF68" s="130"/>
      <c r="AG68" s="130"/>
      <c r="AH68" s="130"/>
      <c r="AI68" s="130"/>
      <c r="AJ68" s="130"/>
      <c r="AK68" s="130"/>
      <c r="AL68" s="130"/>
      <c r="AM68" s="130"/>
    </row>
    <row r="69" spans="1:39">
      <c r="A69" s="149" t="s">
        <v>7358</v>
      </c>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30"/>
      <c r="AB69" s="130"/>
      <c r="AC69" s="130"/>
      <c r="AD69" s="130"/>
      <c r="AE69" s="130"/>
      <c r="AF69" s="130"/>
      <c r="AG69" s="130"/>
      <c r="AH69" s="130"/>
      <c r="AI69" s="130"/>
      <c r="AJ69" s="130"/>
      <c r="AK69" s="130"/>
      <c r="AL69" s="130"/>
      <c r="AM69" s="130"/>
    </row>
    <row r="70" spans="1:39">
      <c r="A70" s="147" t="s">
        <v>7359</v>
      </c>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32"/>
      <c r="AB70" s="132"/>
      <c r="AC70" s="132"/>
      <c r="AD70" s="132"/>
      <c r="AE70" s="132"/>
      <c r="AF70" s="132"/>
      <c r="AG70" s="132"/>
      <c r="AH70" s="132"/>
      <c r="AI70" s="132"/>
      <c r="AJ70" s="132"/>
      <c r="AK70" s="132"/>
      <c r="AL70" s="132"/>
      <c r="AM70" s="132"/>
    </row>
    <row r="71" spans="1:39">
      <c r="A71" s="147" t="s">
        <v>7360</v>
      </c>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30"/>
      <c r="AB71" s="130"/>
      <c r="AC71" s="130"/>
      <c r="AD71" s="130"/>
      <c r="AE71" s="130"/>
      <c r="AF71" s="130"/>
      <c r="AG71" s="130"/>
      <c r="AH71" s="130"/>
      <c r="AI71" s="130"/>
      <c r="AJ71" s="130"/>
      <c r="AK71" s="130"/>
      <c r="AL71" s="130"/>
      <c r="AM71" s="130"/>
    </row>
    <row r="72" spans="1:39">
      <c r="A72" s="147" t="s">
        <v>7361</v>
      </c>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30"/>
      <c r="AB72" s="130"/>
      <c r="AC72" s="130"/>
      <c r="AD72" s="130"/>
      <c r="AE72" s="130"/>
      <c r="AF72" s="130"/>
      <c r="AG72" s="130"/>
      <c r="AH72" s="130"/>
      <c r="AI72" s="130"/>
      <c r="AJ72" s="130"/>
      <c r="AK72" s="130"/>
      <c r="AL72" s="130"/>
      <c r="AM72" s="130"/>
    </row>
    <row r="73" spans="1:39">
      <c r="A73" s="148" t="s">
        <v>7362</v>
      </c>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c r="AA73" s="130"/>
      <c r="AB73" s="130"/>
      <c r="AC73" s="130"/>
      <c r="AD73" s="130"/>
      <c r="AE73" s="130"/>
      <c r="AF73" s="130"/>
      <c r="AG73" s="130"/>
      <c r="AH73" s="130"/>
      <c r="AI73" s="130"/>
      <c r="AJ73" s="130"/>
      <c r="AK73" s="130"/>
      <c r="AL73" s="130"/>
      <c r="AM73" s="130"/>
    </row>
    <row r="74" spans="1:39">
      <c r="A74" s="147" t="s">
        <v>7363</v>
      </c>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30"/>
      <c r="AB74" s="130"/>
      <c r="AC74" s="130"/>
      <c r="AD74" s="130"/>
      <c r="AE74" s="130"/>
      <c r="AF74" s="130"/>
      <c r="AG74" s="130"/>
      <c r="AH74" s="130"/>
      <c r="AI74" s="130"/>
      <c r="AJ74" s="130"/>
      <c r="AK74" s="130"/>
      <c r="AL74" s="130"/>
      <c r="AM74" s="130"/>
    </row>
    <row r="75" spans="1:39">
      <c r="A75" s="147" t="s">
        <v>7364</v>
      </c>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30"/>
      <c r="AB75" s="130"/>
      <c r="AC75" s="130"/>
      <c r="AD75" s="130"/>
      <c r="AE75" s="130"/>
      <c r="AF75" s="130"/>
      <c r="AG75" s="130"/>
      <c r="AH75" s="130"/>
      <c r="AI75" s="130"/>
      <c r="AJ75" s="130"/>
      <c r="AK75" s="130"/>
      <c r="AL75" s="130"/>
      <c r="AM75" s="130"/>
    </row>
    <row r="76" spans="1:39">
      <c r="A76" s="147" t="s">
        <v>7365</v>
      </c>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30"/>
      <c r="AB76" s="130"/>
      <c r="AC76" s="130"/>
      <c r="AD76" s="130"/>
      <c r="AE76" s="130"/>
      <c r="AF76" s="130"/>
      <c r="AG76" s="130"/>
      <c r="AH76" s="130"/>
      <c r="AI76" s="130"/>
      <c r="AJ76" s="130"/>
      <c r="AK76" s="130"/>
      <c r="AL76" s="130"/>
      <c r="AM76" s="130"/>
    </row>
    <row r="77" spans="1:39">
      <c r="A77" s="147" t="s">
        <v>7366</v>
      </c>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15"/>
      <c r="AB77" s="115"/>
      <c r="AC77" s="115"/>
      <c r="AD77" s="115"/>
      <c r="AE77" s="115"/>
      <c r="AF77" s="115"/>
      <c r="AG77" s="115"/>
      <c r="AH77" s="115"/>
      <c r="AI77" s="115"/>
      <c r="AJ77" s="115"/>
      <c r="AK77" s="115"/>
      <c r="AL77" s="115"/>
      <c r="AM77" s="115"/>
    </row>
    <row r="78" spans="1:39">
      <c r="A78" s="148" t="s">
        <v>7367</v>
      </c>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c r="AA78" s="115"/>
      <c r="AB78" s="115"/>
      <c r="AC78" s="115"/>
      <c r="AD78" s="115"/>
      <c r="AE78" s="115"/>
      <c r="AF78" s="115"/>
      <c r="AG78" s="115"/>
      <c r="AH78" s="115"/>
      <c r="AI78" s="115"/>
      <c r="AJ78" s="115"/>
      <c r="AK78" s="115"/>
      <c r="AL78" s="115"/>
      <c r="AM78" s="115"/>
    </row>
    <row r="79" spans="1:39">
      <c r="A79" s="147" t="s">
        <v>7368</v>
      </c>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15"/>
      <c r="AB79" s="115"/>
      <c r="AC79" s="115"/>
      <c r="AD79" s="115"/>
      <c r="AE79" s="115"/>
      <c r="AF79" s="115"/>
      <c r="AG79" s="115"/>
      <c r="AH79" s="115"/>
      <c r="AI79" s="115"/>
      <c r="AJ79" s="115"/>
      <c r="AK79" s="115"/>
      <c r="AL79" s="115"/>
      <c r="AM79" s="115"/>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election activeCell="B4" sqref="B4"/>
    </sheetView>
  </sheetViews>
  <sheetFormatPr defaultRowHeight="15"/>
  <cols>
    <col min="1" max="1" width="36.85546875" customWidth="1"/>
  </cols>
  <sheetData>
    <row r="1" spans="1:2">
      <c r="A1" t="s">
        <v>1867</v>
      </c>
    </row>
    <row r="3" spans="1:2">
      <c r="A3" t="s">
        <v>7027</v>
      </c>
      <c r="B3">
        <v>2022</v>
      </c>
    </row>
    <row r="4" spans="1:2">
      <c r="A4" t="s">
        <v>7028</v>
      </c>
      <c r="B4">
        <v>0.7</v>
      </c>
    </row>
    <row r="5" spans="1:2">
      <c r="A5" t="s">
        <v>1854</v>
      </c>
      <c r="B5">
        <v>0.2</v>
      </c>
    </row>
    <row r="6" spans="1:2">
      <c r="A6" t="s">
        <v>1855</v>
      </c>
      <c r="B6">
        <v>0.5</v>
      </c>
    </row>
    <row r="7" spans="1:2">
      <c r="A7" t="s">
        <v>1868</v>
      </c>
      <c r="B7" t="s">
        <v>7097</v>
      </c>
    </row>
    <row r="8" spans="1:2">
      <c r="A8" t="s">
        <v>1857</v>
      </c>
      <c r="B8" t="s">
        <v>7097</v>
      </c>
    </row>
    <row r="9" spans="1:2">
      <c r="A9" t="s">
        <v>7029</v>
      </c>
      <c r="B9">
        <v>0.1</v>
      </c>
    </row>
    <row r="10" spans="1:2">
      <c r="A10" t="s">
        <v>1854</v>
      </c>
      <c r="B10" t="s">
        <v>7097</v>
      </c>
    </row>
    <row r="11" spans="1:2">
      <c r="A11" t="s">
        <v>1855</v>
      </c>
      <c r="B11" t="s">
        <v>7097</v>
      </c>
    </row>
    <row r="12" spans="1:2">
      <c r="A12" t="s">
        <v>1865</v>
      </c>
      <c r="B12">
        <v>0.1</v>
      </c>
    </row>
    <row r="13" spans="1:2">
      <c r="A13" t="s">
        <v>7030</v>
      </c>
      <c r="B13" t="s">
        <v>7097</v>
      </c>
    </row>
    <row r="14" spans="1:2">
      <c r="A14" t="s">
        <v>1869</v>
      </c>
      <c r="B14" t="s">
        <v>7097</v>
      </c>
    </row>
    <row r="15" spans="1:2">
      <c r="A15" t="s">
        <v>7132</v>
      </c>
      <c r="B15">
        <v>1.7</v>
      </c>
    </row>
    <row r="16" spans="1:2">
      <c r="A16" t="s">
        <v>1870</v>
      </c>
      <c r="B16">
        <v>0.5</v>
      </c>
    </row>
    <row r="17" spans="1:2">
      <c r="A17" t="s">
        <v>7133</v>
      </c>
      <c r="B17">
        <v>0.1</v>
      </c>
    </row>
    <row r="18" spans="1:2">
      <c r="A18" t="s">
        <v>1871</v>
      </c>
      <c r="B18" t="s">
        <v>7097</v>
      </c>
    </row>
    <row r="19" spans="1:2">
      <c r="A19" t="s">
        <v>7134</v>
      </c>
      <c r="B19">
        <v>0.1</v>
      </c>
    </row>
    <row r="20" spans="1:2">
      <c r="A20" t="s">
        <v>7135</v>
      </c>
      <c r="B20">
        <v>0.2</v>
      </c>
    </row>
    <row r="21" spans="1:2">
      <c r="A21" t="s">
        <v>7136</v>
      </c>
      <c r="B21">
        <v>0.8</v>
      </c>
    </row>
    <row r="22" spans="1:2">
      <c r="A22" t="s">
        <v>1809</v>
      </c>
      <c r="B22">
        <v>2.6</v>
      </c>
    </row>
    <row r="23" spans="1:2">
      <c r="A23" t="s">
        <v>1811</v>
      </c>
    </row>
    <row r="24" spans="1:2">
      <c r="A24" t="s">
        <v>1872</v>
      </c>
    </row>
    <row r="25" spans="1:2">
      <c r="A25" t="s">
        <v>7137</v>
      </c>
    </row>
    <row r="26" spans="1:2">
      <c r="A26" t="s">
        <v>7138</v>
      </c>
    </row>
    <row r="27" spans="1:2">
      <c r="A27" t="s">
        <v>7139</v>
      </c>
    </row>
    <row r="28" spans="1:2">
      <c r="A28" t="s">
        <v>7140</v>
      </c>
    </row>
    <row r="29" spans="1:2">
      <c r="A29" t="s">
        <v>7141</v>
      </c>
    </row>
    <row r="30" spans="1:2">
      <c r="A30" t="s">
        <v>7142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election activeCell="B4" sqref="B4"/>
    </sheetView>
  </sheetViews>
  <sheetFormatPr defaultRowHeight="15"/>
  <cols>
    <col min="1" max="1" width="27.7109375" customWidth="1"/>
  </cols>
  <sheetData>
    <row r="1" spans="1:2">
      <c r="A1" t="s">
        <v>1873</v>
      </c>
    </row>
    <row r="3" spans="1:2">
      <c r="A3" t="s">
        <v>7027</v>
      </c>
      <c r="B3">
        <v>2022</v>
      </c>
    </row>
    <row r="4" spans="1:2">
      <c r="A4" t="s">
        <v>7028</v>
      </c>
      <c r="B4">
        <v>5.3</v>
      </c>
    </row>
    <row r="5" spans="1:2">
      <c r="A5" t="s">
        <v>1854</v>
      </c>
      <c r="B5">
        <v>1.6</v>
      </c>
    </row>
    <row r="6" spans="1:2">
      <c r="A6" t="s">
        <v>1855</v>
      </c>
      <c r="B6">
        <v>3.5</v>
      </c>
    </row>
    <row r="7" spans="1:2">
      <c r="A7" t="s">
        <v>1868</v>
      </c>
    </row>
    <row r="8" spans="1:2">
      <c r="A8" t="s">
        <v>1857</v>
      </c>
      <c r="B8">
        <v>0.1</v>
      </c>
    </row>
    <row r="9" spans="1:2">
      <c r="A9" t="s">
        <v>7029</v>
      </c>
      <c r="B9">
        <v>3.5</v>
      </c>
    </row>
    <row r="10" spans="1:2">
      <c r="A10" t="s">
        <v>1854</v>
      </c>
      <c r="B10" t="s">
        <v>7097</v>
      </c>
    </row>
    <row r="11" spans="1:2">
      <c r="A11" t="s">
        <v>1855</v>
      </c>
      <c r="B11">
        <v>0.3</v>
      </c>
    </row>
    <row r="12" spans="1:2">
      <c r="A12" t="s">
        <v>1865</v>
      </c>
      <c r="B12">
        <v>2.9</v>
      </c>
    </row>
    <row r="13" spans="1:2">
      <c r="A13" t="s">
        <v>7030</v>
      </c>
      <c r="B13">
        <v>0.3</v>
      </c>
    </row>
    <row r="14" spans="1:2">
      <c r="A14" t="s">
        <v>1869</v>
      </c>
      <c r="B14">
        <v>0.1</v>
      </c>
    </row>
    <row r="15" spans="1:2">
      <c r="A15" t="s">
        <v>7132</v>
      </c>
      <c r="B15">
        <v>7.8</v>
      </c>
    </row>
    <row r="16" spans="1:2">
      <c r="A16" t="s">
        <v>1870</v>
      </c>
      <c r="B16">
        <v>0.3</v>
      </c>
    </row>
    <row r="17" spans="1:2">
      <c r="A17" t="s">
        <v>7143</v>
      </c>
      <c r="B17">
        <v>0.2</v>
      </c>
    </row>
    <row r="18" spans="1:2">
      <c r="A18" t="s">
        <v>1874</v>
      </c>
      <c r="B18">
        <v>1.4</v>
      </c>
    </row>
    <row r="19" spans="1:2">
      <c r="A19" t="s">
        <v>7134</v>
      </c>
      <c r="B19">
        <v>1.1000000000000001</v>
      </c>
    </row>
    <row r="20" spans="1:2">
      <c r="A20" t="s">
        <v>7135</v>
      </c>
      <c r="B20">
        <v>1.7</v>
      </c>
    </row>
    <row r="21" spans="1:2">
      <c r="A21" t="s">
        <v>7136</v>
      </c>
      <c r="B21">
        <v>3.2</v>
      </c>
    </row>
    <row r="22" spans="1:2">
      <c r="A22" t="s">
        <v>1809</v>
      </c>
      <c r="B22">
        <v>16.7</v>
      </c>
    </row>
    <row r="23" spans="1:2">
      <c r="A23" t="s">
        <v>1811</v>
      </c>
    </row>
    <row r="24" spans="1:2">
      <c r="A24" t="s">
        <v>1872</v>
      </c>
    </row>
    <row r="25" spans="1:2">
      <c r="A25" t="s">
        <v>7137</v>
      </c>
    </row>
    <row r="26" spans="1:2">
      <c r="A26" t="s">
        <v>7138</v>
      </c>
    </row>
    <row r="27" spans="1:2">
      <c r="A27" t="s">
        <v>7144</v>
      </c>
    </row>
    <row r="28" spans="1:2">
      <c r="A28" t="s">
        <v>7140</v>
      </c>
    </row>
    <row r="29" spans="1:2">
      <c r="A29" t="s">
        <v>7141</v>
      </c>
    </row>
    <row r="30" spans="1:2">
      <c r="A30" t="s">
        <v>7142</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election activeCell="AJ24" sqref="AJ24"/>
    </sheetView>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10689</v>
      </c>
      <c r="AM2" t="s">
        <v>6896</v>
      </c>
    </row>
    <row r="3" spans="2:39">
      <c r="AJ3" s="59" t="s">
        <v>7083</v>
      </c>
      <c r="AK3" s="59" t="s">
        <v>7084</v>
      </c>
    </row>
    <row r="4" spans="2:39">
      <c r="C4" t="s">
        <v>7085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2022</v>
      </c>
    </row>
    <row r="5" spans="2:39">
      <c r="C5" t="s">
        <v>7086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2">
        <f>SUM(AH5:AH6)/25</f>
        <v>3.5960000000000001</v>
      </c>
      <c r="AJ5" t="s">
        <v>6876</v>
      </c>
      <c r="AK5" t="s">
        <v>1713</v>
      </c>
      <c r="AL5">
        <f>SUMIFS(AH5:AH13,AJ5:AJ13,AJ5)</f>
        <v>105</v>
      </c>
    </row>
    <row r="6" spans="2:39">
      <c r="C6" t="s">
        <v>7087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89.7</v>
      </c>
      <c r="AI6" s="43">
        <f>AH6/AH14</f>
        <v>0.51819757365684582</v>
      </c>
      <c r="AJ6" t="s">
        <v>6876</v>
      </c>
      <c r="AK6" t="s">
        <v>1713</v>
      </c>
      <c r="AL6">
        <f>SUMIFS(AH5:AH13,AJ5:AJ13,AJ11)</f>
        <v>68.2</v>
      </c>
    </row>
    <row r="7" spans="2:39">
      <c r="C7" s="60" t="s">
        <v>7088</v>
      </c>
      <c r="D7" s="60">
        <v>37.5</v>
      </c>
      <c r="E7" s="60">
        <v>41.4</v>
      </c>
      <c r="F7" s="60">
        <v>41</v>
      </c>
      <c r="G7" s="60">
        <v>42.1</v>
      </c>
      <c r="H7" s="60">
        <v>44.1</v>
      </c>
      <c r="I7" s="60">
        <v>41.9</v>
      </c>
      <c r="J7" s="60">
        <v>44.4</v>
      </c>
      <c r="K7" s="60">
        <v>46.6</v>
      </c>
      <c r="L7" s="60">
        <v>47.4</v>
      </c>
      <c r="M7" s="60">
        <v>46.2</v>
      </c>
      <c r="N7" s="60">
        <v>47.3</v>
      </c>
      <c r="O7" s="60">
        <v>51.7</v>
      </c>
      <c r="P7" s="60">
        <v>52.3</v>
      </c>
      <c r="Q7" s="60">
        <v>54.3</v>
      </c>
      <c r="R7" s="60">
        <v>55.4</v>
      </c>
      <c r="S7" s="60">
        <v>56.8</v>
      </c>
      <c r="T7" s="60">
        <v>60.6</v>
      </c>
      <c r="U7" s="60">
        <v>62.2</v>
      </c>
      <c r="V7" s="60">
        <v>64.900000000000006</v>
      </c>
      <c r="W7" s="60">
        <v>64</v>
      </c>
      <c r="X7" s="60">
        <v>62.6</v>
      </c>
      <c r="Y7" s="60">
        <v>60.9</v>
      </c>
      <c r="Z7" s="60">
        <v>61.6</v>
      </c>
      <c r="AA7" s="60">
        <v>61</v>
      </c>
      <c r="AB7" s="60">
        <v>56.9</v>
      </c>
      <c r="AC7" s="60">
        <v>58.8</v>
      </c>
      <c r="AD7" s="60">
        <v>59.9</v>
      </c>
      <c r="AE7" s="60">
        <v>62.9</v>
      </c>
      <c r="AF7" s="60">
        <v>59.4</v>
      </c>
      <c r="AG7" s="60">
        <v>53.8</v>
      </c>
      <c r="AH7">
        <v>46.2</v>
      </c>
    </row>
    <row r="8" spans="2:39">
      <c r="C8" s="60" t="s">
        <v>7089</v>
      </c>
      <c r="D8" s="60">
        <v>18.5</v>
      </c>
      <c r="E8" s="60">
        <v>19.2</v>
      </c>
      <c r="F8" s="60">
        <v>19.7</v>
      </c>
      <c r="G8" s="60">
        <v>20.100000000000001</v>
      </c>
      <c r="H8" s="60">
        <v>20.7</v>
      </c>
      <c r="I8" s="60">
        <v>21</v>
      </c>
      <c r="J8" s="60">
        <v>21.6</v>
      </c>
      <c r="K8" s="60">
        <v>21.8</v>
      </c>
      <c r="L8" s="60">
        <v>21.8</v>
      </c>
      <c r="M8" s="60">
        <v>21.4</v>
      </c>
      <c r="N8" s="60">
        <v>22.1</v>
      </c>
      <c r="O8" s="60">
        <v>22.5</v>
      </c>
      <c r="P8" s="60">
        <v>22.5</v>
      </c>
      <c r="Q8" s="60">
        <v>22.9</v>
      </c>
      <c r="R8" s="60">
        <v>23.6</v>
      </c>
      <c r="S8" s="60">
        <v>24</v>
      </c>
      <c r="T8" s="60">
        <v>24.5</v>
      </c>
      <c r="U8" s="60">
        <v>25.9</v>
      </c>
      <c r="V8" s="60">
        <v>27.7</v>
      </c>
      <c r="W8" s="60">
        <v>28.1</v>
      </c>
      <c r="X8" s="60">
        <v>28.9</v>
      </c>
      <c r="Y8" s="60">
        <v>31.1</v>
      </c>
      <c r="Z8" s="60">
        <v>32.6</v>
      </c>
      <c r="AA8" s="60">
        <v>33.299999999999997</v>
      </c>
      <c r="AB8" s="60">
        <v>34.9</v>
      </c>
      <c r="AC8" s="60">
        <v>40.799999999999997</v>
      </c>
      <c r="AD8" s="60">
        <v>42.9</v>
      </c>
      <c r="AE8" s="60">
        <v>43.3</v>
      </c>
      <c r="AF8" s="60">
        <v>44.6</v>
      </c>
      <c r="AG8" s="60">
        <v>42.6</v>
      </c>
      <c r="AH8">
        <v>42.8</v>
      </c>
    </row>
    <row r="9" spans="2:39">
      <c r="C9" s="60" t="s">
        <v>7090</v>
      </c>
      <c r="D9" s="60">
        <v>4.3</v>
      </c>
      <c r="E9" s="60">
        <v>4.4000000000000004</v>
      </c>
      <c r="F9" s="60">
        <v>4.4000000000000004</v>
      </c>
      <c r="G9" s="60">
        <v>4.5</v>
      </c>
      <c r="H9" s="60">
        <v>4.7</v>
      </c>
      <c r="I9" s="60">
        <v>4.8</v>
      </c>
      <c r="J9" s="60">
        <v>4.8</v>
      </c>
      <c r="K9" s="60">
        <v>5</v>
      </c>
      <c r="L9" s="60">
        <v>4.8</v>
      </c>
      <c r="M9" s="60">
        <v>4.5</v>
      </c>
      <c r="N9" s="60">
        <v>4.8</v>
      </c>
      <c r="O9" s="60">
        <v>4.8</v>
      </c>
      <c r="P9" s="60">
        <v>4.8</v>
      </c>
      <c r="Q9" s="60">
        <v>4.5999999999999996</v>
      </c>
      <c r="R9" s="60">
        <v>4.5</v>
      </c>
      <c r="S9" s="60">
        <v>1.8</v>
      </c>
      <c r="T9" s="60">
        <v>4.5</v>
      </c>
      <c r="U9" s="60">
        <v>4</v>
      </c>
      <c r="V9" s="60">
        <v>3.8</v>
      </c>
      <c r="W9" s="60">
        <v>3.5</v>
      </c>
      <c r="X9" s="60">
        <v>1.6</v>
      </c>
      <c r="Y9" s="60">
        <v>1.4</v>
      </c>
      <c r="Z9" s="60">
        <v>1.3</v>
      </c>
      <c r="AA9" s="60">
        <v>1</v>
      </c>
      <c r="AB9" s="60">
        <v>0.8</v>
      </c>
      <c r="AC9" s="60">
        <v>0.9</v>
      </c>
      <c r="AD9" s="60">
        <v>0.7</v>
      </c>
      <c r="AE9" s="60">
        <v>0.8</v>
      </c>
      <c r="AF9" s="60">
        <v>0.7</v>
      </c>
      <c r="AG9" s="60">
        <v>0.9</v>
      </c>
      <c r="AH9">
        <v>0.6</v>
      </c>
      <c r="AI9" s="32">
        <f>SUM(AH10:AH13)/25</f>
        <v>3.3320000000000003</v>
      </c>
    </row>
    <row r="10" spans="2:39">
      <c r="C10" t="s">
        <v>7091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15.1</v>
      </c>
      <c r="AI10" s="43">
        <f>SUM(AH10:AH13)/AH14</f>
        <v>0.48122472559214335</v>
      </c>
      <c r="AJ10" t="s">
        <v>6876</v>
      </c>
      <c r="AK10" t="s">
        <v>1713</v>
      </c>
    </row>
    <row r="11" spans="2:39">
      <c r="C11" t="s">
        <v>7092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39.6</v>
      </c>
      <c r="AJ11" t="s">
        <v>6896</v>
      </c>
      <c r="AK11" t="s">
        <v>1713</v>
      </c>
    </row>
    <row r="12" spans="2:39">
      <c r="C12" t="s">
        <v>7093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15.2</v>
      </c>
      <c r="AJ12" t="s">
        <v>6896</v>
      </c>
      <c r="AK12" t="s">
        <v>1713</v>
      </c>
    </row>
    <row r="13" spans="2:39">
      <c r="C13" t="s">
        <v>7094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13.4</v>
      </c>
      <c r="AJ13" t="s">
        <v>6896</v>
      </c>
      <c r="AK13" t="s">
        <v>1713</v>
      </c>
    </row>
    <row r="14" spans="2:39">
      <c r="C14" s="61" t="s">
        <v>1809</v>
      </c>
      <c r="D14" s="61">
        <v>195.5</v>
      </c>
      <c r="E14" s="61">
        <v>199.1</v>
      </c>
      <c r="F14" s="61">
        <v>197.7</v>
      </c>
      <c r="G14" s="61">
        <v>197.5</v>
      </c>
      <c r="H14" s="61">
        <v>199.2</v>
      </c>
      <c r="I14" s="61">
        <v>191.1</v>
      </c>
      <c r="J14" s="61">
        <v>188.9</v>
      </c>
      <c r="K14" s="61">
        <v>189.9</v>
      </c>
      <c r="L14" s="61">
        <v>185.6</v>
      </c>
      <c r="M14" s="61">
        <v>181</v>
      </c>
      <c r="N14" s="61">
        <v>182</v>
      </c>
      <c r="O14" s="61">
        <v>184.5</v>
      </c>
      <c r="P14" s="61">
        <v>181.1</v>
      </c>
      <c r="Q14" s="61">
        <v>179.6</v>
      </c>
      <c r="R14" s="61">
        <v>179.6</v>
      </c>
      <c r="S14" s="61">
        <v>177.5</v>
      </c>
      <c r="T14" s="61">
        <v>182.1</v>
      </c>
      <c r="U14" s="61">
        <v>179.9</v>
      </c>
      <c r="V14" s="61">
        <v>182.2</v>
      </c>
      <c r="W14" s="61">
        <v>173.5</v>
      </c>
      <c r="X14" s="61">
        <v>168.6</v>
      </c>
      <c r="Y14" s="61">
        <v>166.1</v>
      </c>
      <c r="Z14" s="61">
        <v>165.5</v>
      </c>
      <c r="AA14" s="61">
        <v>167.9</v>
      </c>
      <c r="AB14" s="61">
        <v>165</v>
      </c>
      <c r="AC14" s="61">
        <v>184.5</v>
      </c>
      <c r="AD14" s="61">
        <v>186.2</v>
      </c>
      <c r="AE14" s="61">
        <v>194.3</v>
      </c>
      <c r="AF14" s="61">
        <v>193.6</v>
      </c>
      <c r="AG14" s="61">
        <v>185.3</v>
      </c>
      <c r="AH14">
        <v>173.1</v>
      </c>
      <c r="AI14" s="28">
        <f>SUM(AI5,AI9)</f>
        <v>6.9280000000000008</v>
      </c>
    </row>
    <row r="15" spans="2:39">
      <c r="C15" t="s">
        <v>7095</v>
      </c>
      <c r="AJ15">
        <f>SUM(AH5:AH13)-SUM(AH7:AH9)</f>
        <v>173.20000000000002</v>
      </c>
    </row>
    <row r="17" spans="2:37">
      <c r="B17" t="s">
        <v>10690</v>
      </c>
    </row>
    <row r="19" spans="2:37">
      <c r="C19" t="s">
        <v>7085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2022</v>
      </c>
    </row>
    <row r="20" spans="2:37">
      <c r="C20" t="s">
        <v>7086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t="s">
        <v>7097</v>
      </c>
      <c r="AJ20" t="s">
        <v>6876</v>
      </c>
      <c r="AK20" t="s">
        <v>1702</v>
      </c>
    </row>
    <row r="21" spans="2:37">
      <c r="C21" t="s">
        <v>7087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8.6</v>
      </c>
      <c r="AJ21" t="s">
        <v>6876</v>
      </c>
      <c r="AK21" t="s">
        <v>1702</v>
      </c>
    </row>
    <row r="22" spans="2:37">
      <c r="C22" t="s">
        <v>7091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26.7</v>
      </c>
      <c r="AJ22" t="s">
        <v>6876</v>
      </c>
      <c r="AK22" t="s">
        <v>1702</v>
      </c>
    </row>
    <row r="23" spans="2:37">
      <c r="C23" t="s">
        <v>7092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1.2</v>
      </c>
      <c r="AJ23" t="s">
        <v>6896</v>
      </c>
      <c r="AK23" t="s">
        <v>1702</v>
      </c>
    </row>
    <row r="24" spans="2:37">
      <c r="C24" t="s">
        <v>7093</v>
      </c>
      <c r="D24">
        <v>0.1</v>
      </c>
      <c r="E24">
        <v>0.1</v>
      </c>
      <c r="F24">
        <v>0.1</v>
      </c>
      <c r="G24">
        <v>0.1</v>
      </c>
      <c r="H24">
        <v>0.1</v>
      </c>
      <c r="I24" t="s">
        <v>7096</v>
      </c>
      <c r="J24" t="s">
        <v>7096</v>
      </c>
      <c r="K24" t="s">
        <v>7096</v>
      </c>
      <c r="L24" t="s">
        <v>7096</v>
      </c>
      <c r="M24" t="s">
        <v>7096</v>
      </c>
      <c r="N24" t="s">
        <v>7096</v>
      </c>
      <c r="O24" t="s">
        <v>7096</v>
      </c>
      <c r="P24" t="s">
        <v>7096</v>
      </c>
      <c r="Q24" t="s">
        <v>7096</v>
      </c>
      <c r="R24" t="s">
        <v>7096</v>
      </c>
      <c r="S24" t="s">
        <v>7096</v>
      </c>
      <c r="T24" t="s">
        <v>7096</v>
      </c>
      <c r="U24" t="s">
        <v>7096</v>
      </c>
      <c r="V24" t="s">
        <v>7096</v>
      </c>
      <c r="W24" t="s">
        <v>7096</v>
      </c>
      <c r="X24" t="s">
        <v>7096</v>
      </c>
      <c r="Y24" t="s">
        <v>7096</v>
      </c>
      <c r="Z24" t="s">
        <v>7096</v>
      </c>
      <c r="AA24" t="s">
        <v>7096</v>
      </c>
      <c r="AB24" t="s">
        <v>7096</v>
      </c>
      <c r="AC24">
        <v>0</v>
      </c>
      <c r="AD24">
        <v>0</v>
      </c>
      <c r="AE24">
        <v>0</v>
      </c>
      <c r="AF24">
        <v>0</v>
      </c>
      <c r="AG24">
        <v>0</v>
      </c>
      <c r="AH24" t="s">
        <v>7097</v>
      </c>
      <c r="AJ24" t="s">
        <v>6896</v>
      </c>
      <c r="AK24" t="s">
        <v>1702</v>
      </c>
    </row>
    <row r="25" spans="2:37">
      <c r="C25" t="s">
        <v>7094</v>
      </c>
      <c r="D25" t="s">
        <v>7097</v>
      </c>
      <c r="E25" t="s">
        <v>7096</v>
      </c>
      <c r="F25" t="s">
        <v>7096</v>
      </c>
      <c r="G25" t="s">
        <v>7096</v>
      </c>
      <c r="H25" t="s">
        <v>7096</v>
      </c>
      <c r="I25" t="s">
        <v>7096</v>
      </c>
      <c r="J25" t="s">
        <v>7096</v>
      </c>
      <c r="K25" t="s">
        <v>7096</v>
      </c>
      <c r="L25" t="s">
        <v>7096</v>
      </c>
      <c r="M25" t="s">
        <v>7096</v>
      </c>
      <c r="N25" t="s">
        <v>7096</v>
      </c>
      <c r="O25" t="s">
        <v>7096</v>
      </c>
      <c r="P25" t="s">
        <v>7096</v>
      </c>
      <c r="Q25" t="s">
        <v>7096</v>
      </c>
      <c r="R25" t="s">
        <v>7096</v>
      </c>
      <c r="S25" t="s">
        <v>7096</v>
      </c>
      <c r="T25" t="s">
        <v>7096</v>
      </c>
      <c r="U25" t="s">
        <v>7096</v>
      </c>
      <c r="V25" t="s">
        <v>7096</v>
      </c>
      <c r="W25" t="s">
        <v>7096</v>
      </c>
      <c r="X25" t="s">
        <v>7096</v>
      </c>
      <c r="Y25" t="s">
        <v>7096</v>
      </c>
      <c r="Z25" t="s">
        <v>7096</v>
      </c>
      <c r="AA25" t="s">
        <v>7096</v>
      </c>
      <c r="AB25" t="s">
        <v>7096</v>
      </c>
      <c r="AC25">
        <v>0</v>
      </c>
      <c r="AD25">
        <v>0</v>
      </c>
      <c r="AE25">
        <v>0</v>
      </c>
      <c r="AF25">
        <v>0</v>
      </c>
      <c r="AG25">
        <v>0</v>
      </c>
      <c r="AH25" t="s">
        <v>7097</v>
      </c>
      <c r="AJ25" t="s">
        <v>6896</v>
      </c>
      <c r="AK25" t="s">
        <v>1702</v>
      </c>
    </row>
    <row r="26" spans="2:37">
      <c r="C26" s="61" t="s">
        <v>7145</v>
      </c>
      <c r="D26" s="61">
        <v>31.9</v>
      </c>
      <c r="E26" s="61">
        <v>31</v>
      </c>
      <c r="F26" s="61">
        <v>30.9</v>
      </c>
      <c r="G26" s="61">
        <v>30.6</v>
      </c>
      <c r="H26" s="61">
        <v>30.5</v>
      </c>
      <c r="I26" s="61">
        <v>28.5</v>
      </c>
      <c r="J26" s="61">
        <v>26.7</v>
      </c>
      <c r="K26" s="61">
        <v>26.4</v>
      </c>
      <c r="L26" s="61">
        <v>24.2</v>
      </c>
      <c r="M26" s="61">
        <v>24.9</v>
      </c>
      <c r="N26" s="61">
        <v>25.1</v>
      </c>
      <c r="O26" s="61">
        <v>24.8</v>
      </c>
      <c r="P26" s="61">
        <v>25.3</v>
      </c>
      <c r="Q26" s="61">
        <v>24.8</v>
      </c>
      <c r="R26" s="61">
        <v>24.9</v>
      </c>
      <c r="S26" s="61">
        <v>24.9</v>
      </c>
      <c r="T26" s="61">
        <v>25.4</v>
      </c>
      <c r="U26" s="61">
        <v>25.8</v>
      </c>
      <c r="V26" s="61">
        <v>26.4</v>
      </c>
      <c r="W26" s="61">
        <v>25.5</v>
      </c>
      <c r="X26" s="61">
        <v>26</v>
      </c>
      <c r="Y26" s="61">
        <v>27.6</v>
      </c>
      <c r="Z26" s="61">
        <v>27</v>
      </c>
      <c r="AA26" s="61">
        <v>28.7</v>
      </c>
      <c r="AB26" s="61">
        <v>29.3</v>
      </c>
      <c r="AC26" s="61">
        <v>30.1</v>
      </c>
      <c r="AD26" s="61">
        <v>31.9</v>
      </c>
      <c r="AE26" s="61">
        <v>32.799999999999997</v>
      </c>
      <c r="AF26" s="61">
        <v>38.6</v>
      </c>
      <c r="AG26" s="61">
        <v>36.5</v>
      </c>
      <c r="AH26">
        <v>36.5</v>
      </c>
    </row>
    <row r="27" spans="2:37">
      <c r="C27" t="s">
        <v>1811</v>
      </c>
    </row>
    <row r="28" spans="2:37">
      <c r="C28" t="s">
        <v>7095</v>
      </c>
    </row>
    <row r="31" spans="2:37">
      <c r="AH31" s="43"/>
    </row>
    <row r="32" spans="2:37">
      <c r="AH32" s="4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63"/>
  <sheetViews>
    <sheetView workbookViewId="0">
      <selection activeCell="C4" sqref="C4"/>
    </sheetView>
  </sheetViews>
  <sheetFormatPr defaultRowHeight="15"/>
  <cols>
    <col min="2" max="2" width="53.5703125" customWidth="1"/>
    <col min="5" max="5" width="17.85546875" customWidth="1"/>
  </cols>
  <sheetData>
    <row r="1" spans="1:5">
      <c r="A1" t="s">
        <v>1933</v>
      </c>
    </row>
    <row r="3" spans="1:5">
      <c r="B3" t="s">
        <v>1786</v>
      </c>
      <c r="C3">
        <v>2022</v>
      </c>
      <c r="E3" s="9" t="s">
        <v>1979</v>
      </c>
    </row>
    <row r="4" spans="1:5">
      <c r="B4" t="s">
        <v>1702</v>
      </c>
      <c r="C4">
        <v>168.9</v>
      </c>
    </row>
    <row r="5" spans="1:5">
      <c r="B5" t="s">
        <v>1937</v>
      </c>
      <c r="C5">
        <v>41.9</v>
      </c>
      <c r="E5" t="s">
        <v>6886</v>
      </c>
    </row>
    <row r="6" spans="1:5">
      <c r="B6" t="s">
        <v>1934</v>
      </c>
      <c r="C6">
        <v>40.700000000000003</v>
      </c>
    </row>
    <row r="7" spans="1:5">
      <c r="B7" t="s">
        <v>1935</v>
      </c>
      <c r="C7">
        <v>37.700000000000003</v>
      </c>
      <c r="E7" t="s">
        <v>6887</v>
      </c>
    </row>
    <row r="8" spans="1:5">
      <c r="B8" t="s">
        <v>1936</v>
      </c>
      <c r="C8">
        <v>3</v>
      </c>
      <c r="E8" t="s">
        <v>6882</v>
      </c>
    </row>
    <row r="9" spans="1:5">
      <c r="B9" t="s">
        <v>1938</v>
      </c>
      <c r="C9">
        <v>28.8</v>
      </c>
      <c r="E9" t="s">
        <v>6883</v>
      </c>
    </row>
    <row r="10" spans="1:5">
      <c r="B10" t="s">
        <v>1939</v>
      </c>
      <c r="C10">
        <v>12.6</v>
      </c>
      <c r="E10" t="s">
        <v>6883</v>
      </c>
    </row>
    <row r="11" spans="1:5">
      <c r="B11" t="s">
        <v>1940</v>
      </c>
      <c r="C11">
        <v>12.2</v>
      </c>
      <c r="E11" t="s">
        <v>6886</v>
      </c>
    </row>
    <row r="12" spans="1:5">
      <c r="B12" t="s">
        <v>1941</v>
      </c>
      <c r="C12">
        <v>10.4</v>
      </c>
      <c r="E12" t="s">
        <v>6886</v>
      </c>
    </row>
    <row r="13" spans="1:5">
      <c r="B13" t="s">
        <v>1943</v>
      </c>
      <c r="C13">
        <v>7.1</v>
      </c>
      <c r="E13" t="s">
        <v>6883</v>
      </c>
    </row>
    <row r="14" spans="1:5">
      <c r="B14" t="s">
        <v>1942</v>
      </c>
      <c r="C14">
        <v>5</v>
      </c>
      <c r="E14" t="s">
        <v>6883</v>
      </c>
    </row>
    <row r="15" spans="1:5">
      <c r="B15" t="s">
        <v>1948</v>
      </c>
      <c r="C15">
        <v>2</v>
      </c>
      <c r="E15" t="s">
        <v>6886</v>
      </c>
    </row>
    <row r="16" spans="1:5">
      <c r="B16" t="s">
        <v>1945</v>
      </c>
      <c r="C16">
        <v>1.7</v>
      </c>
      <c r="E16" t="s">
        <v>6886</v>
      </c>
    </row>
    <row r="17" spans="2:5">
      <c r="B17" t="s">
        <v>1946</v>
      </c>
      <c r="C17">
        <v>1.5</v>
      </c>
      <c r="E17" s="1" t="s">
        <v>2380</v>
      </c>
    </row>
    <row r="18" spans="2:5">
      <c r="B18" t="s">
        <v>1947</v>
      </c>
      <c r="C18">
        <v>1.4</v>
      </c>
      <c r="E18" s="1" t="s">
        <v>2380</v>
      </c>
    </row>
    <row r="19" spans="2:5">
      <c r="B19" t="s">
        <v>1944</v>
      </c>
      <c r="C19">
        <v>1.3</v>
      </c>
      <c r="E19" t="s">
        <v>6887</v>
      </c>
    </row>
    <row r="20" spans="2:5">
      <c r="B20" t="s">
        <v>1949</v>
      </c>
      <c r="C20">
        <v>0.9</v>
      </c>
      <c r="E20" s="1" t="s">
        <v>2380</v>
      </c>
    </row>
    <row r="21" spans="2:5">
      <c r="B21" t="s">
        <v>1950</v>
      </c>
      <c r="C21">
        <v>0.8</v>
      </c>
      <c r="E21" t="s">
        <v>6883</v>
      </c>
    </row>
    <row r="22" spans="2:5">
      <c r="B22" t="s">
        <v>1951</v>
      </c>
      <c r="C22">
        <v>0.4</v>
      </c>
      <c r="E22" s="1" t="s">
        <v>2380</v>
      </c>
    </row>
    <row r="23" spans="2:5">
      <c r="B23" t="s">
        <v>1952</v>
      </c>
      <c r="C23">
        <v>0.2</v>
      </c>
      <c r="E23" s="1" t="s">
        <v>2380</v>
      </c>
    </row>
    <row r="24" spans="2:5">
      <c r="B24" t="s">
        <v>1960</v>
      </c>
      <c r="C24" t="s">
        <v>1799</v>
      </c>
      <c r="E24" s="1" t="s">
        <v>2380</v>
      </c>
    </row>
    <row r="25" spans="2:5">
      <c r="B25" t="s">
        <v>1953</v>
      </c>
      <c r="C25" t="s">
        <v>1799</v>
      </c>
      <c r="E25" s="1" t="s">
        <v>2380</v>
      </c>
    </row>
    <row r="26" spans="2:5">
      <c r="B26" t="s">
        <v>1713</v>
      </c>
      <c r="C26" t="s">
        <v>1799</v>
      </c>
    </row>
    <row r="27" spans="2:5">
      <c r="B27" t="s">
        <v>1952</v>
      </c>
      <c r="C27" t="s">
        <v>1799</v>
      </c>
      <c r="E27" t="s">
        <v>6883</v>
      </c>
    </row>
    <row r="28" spans="2:5">
      <c r="B28" t="s">
        <v>1944</v>
      </c>
      <c r="C28" t="s">
        <v>1799</v>
      </c>
      <c r="E28" t="s">
        <v>6887</v>
      </c>
    </row>
    <row r="29" spans="2:5">
      <c r="B29" t="s">
        <v>1934</v>
      </c>
      <c r="C29" t="s">
        <v>1799</v>
      </c>
      <c r="E29" t="s">
        <v>6887</v>
      </c>
    </row>
    <row r="30" spans="2:5">
      <c r="B30" t="s">
        <v>1938</v>
      </c>
      <c r="C30" t="s">
        <v>1799</v>
      </c>
      <c r="E30" t="s">
        <v>6883</v>
      </c>
    </row>
    <row r="31" spans="2:5">
      <c r="B31" t="s">
        <v>1714</v>
      </c>
      <c r="C31">
        <v>16.100000000000001</v>
      </c>
    </row>
    <row r="32" spans="2:5">
      <c r="B32" t="s">
        <v>1955</v>
      </c>
      <c r="C32">
        <v>8.6</v>
      </c>
      <c r="E32" t="s">
        <v>6883</v>
      </c>
    </row>
    <row r="33" spans="2:5">
      <c r="B33" t="s">
        <v>7031</v>
      </c>
      <c r="C33">
        <v>3.8</v>
      </c>
      <c r="E33" t="s">
        <v>6883</v>
      </c>
    </row>
    <row r="34" spans="2:5">
      <c r="B34" t="s">
        <v>1954</v>
      </c>
      <c r="C34">
        <v>2.1</v>
      </c>
      <c r="E34" t="s">
        <v>6883</v>
      </c>
    </row>
    <row r="35" spans="2:5">
      <c r="B35" t="s">
        <v>1956</v>
      </c>
      <c r="C35">
        <v>1.3</v>
      </c>
      <c r="E35" t="s">
        <v>6883</v>
      </c>
    </row>
    <row r="36" spans="2:5">
      <c r="B36" t="s">
        <v>1957</v>
      </c>
      <c r="C36">
        <v>0.3</v>
      </c>
      <c r="E36" s="1" t="s">
        <v>2380</v>
      </c>
    </row>
    <row r="37" spans="2:5">
      <c r="B37" t="s">
        <v>1958</v>
      </c>
      <c r="C37">
        <v>182.8</v>
      </c>
    </row>
    <row r="38" spans="2:5">
      <c r="B38" t="s">
        <v>10691</v>
      </c>
      <c r="C38">
        <v>178.1</v>
      </c>
      <c r="E38" t="s">
        <v>6883</v>
      </c>
    </row>
    <row r="39" spans="2:5">
      <c r="B39" t="s">
        <v>10692</v>
      </c>
      <c r="C39">
        <v>4.3</v>
      </c>
      <c r="E39" t="s">
        <v>6883</v>
      </c>
    </row>
    <row r="40" spans="2:5">
      <c r="B40" t="s">
        <v>1957</v>
      </c>
      <c r="C40">
        <v>0.3</v>
      </c>
      <c r="E40" s="1" t="s">
        <v>2380</v>
      </c>
    </row>
    <row r="41" spans="2:5">
      <c r="B41" t="s">
        <v>1953</v>
      </c>
      <c r="C41">
        <v>0</v>
      </c>
      <c r="E41" t="s">
        <v>6883</v>
      </c>
    </row>
    <row r="42" spans="2:5">
      <c r="B42" t="s">
        <v>1959</v>
      </c>
      <c r="C42">
        <v>6.7</v>
      </c>
      <c r="E42" s="1"/>
    </row>
    <row r="43" spans="2:5">
      <c r="B43" t="s">
        <v>10692</v>
      </c>
      <c r="C43">
        <v>3</v>
      </c>
      <c r="E43" t="s">
        <v>6883</v>
      </c>
    </row>
    <row r="44" spans="2:5">
      <c r="B44" t="s">
        <v>1957</v>
      </c>
      <c r="C44">
        <v>2.7</v>
      </c>
      <c r="E44" s="1" t="s">
        <v>2380</v>
      </c>
    </row>
    <row r="45" spans="2:5">
      <c r="B45" t="s">
        <v>1947</v>
      </c>
      <c r="C45">
        <v>0.8</v>
      </c>
      <c r="E45" s="1" t="s">
        <v>2380</v>
      </c>
    </row>
    <row r="46" spans="2:5">
      <c r="B46" t="s">
        <v>10693</v>
      </c>
      <c r="C46">
        <v>0.2</v>
      </c>
      <c r="E46" s="1" t="s">
        <v>2380</v>
      </c>
    </row>
    <row r="47" spans="2:5">
      <c r="B47" t="s">
        <v>10691</v>
      </c>
      <c r="C47" t="s">
        <v>7097</v>
      </c>
      <c r="E47" t="s">
        <v>6883</v>
      </c>
    </row>
    <row r="48" spans="2:5">
      <c r="B48" t="s">
        <v>10694</v>
      </c>
      <c r="C48" t="s">
        <v>1799</v>
      </c>
      <c r="E48" t="s">
        <v>6883</v>
      </c>
    </row>
    <row r="49" spans="2:5">
      <c r="B49" t="s">
        <v>1961</v>
      </c>
      <c r="C49">
        <v>7.6</v>
      </c>
    </row>
    <row r="50" spans="2:5">
      <c r="B50" t="s">
        <v>10694</v>
      </c>
      <c r="C50">
        <v>5.0999999999999996</v>
      </c>
      <c r="E50" t="s">
        <v>6883</v>
      </c>
    </row>
    <row r="51" spans="2:5">
      <c r="B51" t="s">
        <v>1953</v>
      </c>
      <c r="C51">
        <v>1.1000000000000001</v>
      </c>
      <c r="E51" s="1" t="s">
        <v>2380</v>
      </c>
    </row>
    <row r="52" spans="2:5">
      <c r="B52" t="s">
        <v>1957</v>
      </c>
      <c r="C52">
        <v>0.8</v>
      </c>
      <c r="E52" t="s">
        <v>6883</v>
      </c>
    </row>
    <row r="53" spans="2:5">
      <c r="B53" t="s">
        <v>10693</v>
      </c>
      <c r="C53">
        <v>0.6</v>
      </c>
      <c r="E53" t="s">
        <v>6883</v>
      </c>
    </row>
    <row r="54" spans="2:5">
      <c r="B54" t="s">
        <v>10692</v>
      </c>
      <c r="C54" t="s">
        <v>1799</v>
      </c>
      <c r="E54" s="1" t="s">
        <v>2380</v>
      </c>
    </row>
    <row r="55" spans="2:5">
      <c r="B55" t="s">
        <v>1962</v>
      </c>
      <c r="C55">
        <v>1.1000000000000001</v>
      </c>
    </row>
    <row r="56" spans="2:5">
      <c r="B56" t="s">
        <v>1957</v>
      </c>
      <c r="C56">
        <v>0.6</v>
      </c>
      <c r="E56" s="1" t="s">
        <v>2380</v>
      </c>
    </row>
    <row r="57" spans="2:5">
      <c r="B57" t="s">
        <v>10692</v>
      </c>
      <c r="C57">
        <v>0.5</v>
      </c>
      <c r="E57" t="s">
        <v>6883</v>
      </c>
    </row>
    <row r="58" spans="2:5">
      <c r="B58" t="s">
        <v>10695</v>
      </c>
      <c r="C58">
        <v>383.2</v>
      </c>
    </row>
    <row r="59" spans="2:5">
      <c r="B59" t="s">
        <v>1811</v>
      </c>
    </row>
    <row r="60" spans="2:5">
      <c r="B60" t="s">
        <v>1837</v>
      </c>
    </row>
    <row r="61" spans="2:5">
      <c r="B61" t="s">
        <v>10696</v>
      </c>
    </row>
    <row r="62" spans="2:5">
      <c r="B62" t="s">
        <v>10697</v>
      </c>
    </row>
    <row r="63" spans="2:5">
      <c r="B63" t="s">
        <v>10698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election activeCell="C4" sqref="C4"/>
    </sheetView>
  </sheetViews>
  <sheetFormatPr defaultRowHeight="15"/>
  <cols>
    <col min="2" max="2" width="28.7109375" customWidth="1"/>
  </cols>
  <sheetData>
    <row r="1" spans="1:4">
      <c r="A1" t="s">
        <v>1965</v>
      </c>
    </row>
    <row r="3" spans="1:4">
      <c r="B3" t="s">
        <v>1786</v>
      </c>
      <c r="C3">
        <v>2022</v>
      </c>
      <c r="D3" t="s">
        <v>1979</v>
      </c>
    </row>
    <row r="4" spans="1:4">
      <c r="B4" s="1" t="s">
        <v>1702</v>
      </c>
      <c r="C4">
        <v>8.6</v>
      </c>
      <c r="D4" s="1"/>
    </row>
    <row r="5" spans="1:4">
      <c r="B5" t="s">
        <v>1966</v>
      </c>
      <c r="C5">
        <v>5.3</v>
      </c>
      <c r="D5" t="s">
        <v>6874</v>
      </c>
    </row>
    <row r="6" spans="1:4">
      <c r="B6" t="s">
        <v>1967</v>
      </c>
      <c r="C6">
        <v>3.3</v>
      </c>
      <c r="D6" t="s">
        <v>6874</v>
      </c>
    </row>
    <row r="7" spans="1:4">
      <c r="B7" s="111" t="s">
        <v>1713</v>
      </c>
      <c r="C7">
        <v>276.8</v>
      </c>
    </row>
    <row r="8" spans="1:4">
      <c r="B8" t="s">
        <v>1968</v>
      </c>
      <c r="C8">
        <v>192.6</v>
      </c>
      <c r="D8" t="s">
        <v>6874</v>
      </c>
    </row>
    <row r="9" spans="1:4">
      <c r="B9" t="s">
        <v>1969</v>
      </c>
      <c r="C9">
        <v>64.7</v>
      </c>
      <c r="D9" t="s">
        <v>6874</v>
      </c>
    </row>
    <row r="10" spans="1:4">
      <c r="B10" t="s">
        <v>1970</v>
      </c>
      <c r="C10">
        <v>18.899999999999999</v>
      </c>
      <c r="D10" t="s">
        <v>6874</v>
      </c>
    </row>
    <row r="11" spans="1:4">
      <c r="B11" t="s">
        <v>1971</v>
      </c>
      <c r="C11">
        <v>0.6</v>
      </c>
      <c r="D11" t="s">
        <v>6874</v>
      </c>
    </row>
    <row r="12" spans="1:4">
      <c r="B12" s="1" t="s">
        <v>1714</v>
      </c>
      <c r="C12">
        <v>308</v>
      </c>
    </row>
    <row r="13" spans="1:4">
      <c r="B13" t="s">
        <v>1972</v>
      </c>
      <c r="C13">
        <v>290.8</v>
      </c>
      <c r="D13" t="s">
        <v>6874</v>
      </c>
    </row>
    <row r="14" spans="1:4">
      <c r="B14" t="s">
        <v>1969</v>
      </c>
      <c r="C14">
        <v>17</v>
      </c>
      <c r="D14" t="s">
        <v>6874</v>
      </c>
    </row>
    <row r="15" spans="1:4">
      <c r="B15" t="s">
        <v>1971</v>
      </c>
      <c r="C15">
        <v>0.2</v>
      </c>
      <c r="D15" t="s">
        <v>6874</v>
      </c>
    </row>
    <row r="16" spans="1:4">
      <c r="B16" t="s">
        <v>1809</v>
      </c>
      <c r="C16">
        <v>593.4</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5"/>
  <sheetViews>
    <sheetView topLeftCell="A19" workbookViewId="0">
      <selection activeCell="B3" sqref="B3"/>
    </sheetView>
  </sheetViews>
  <sheetFormatPr defaultRowHeight="15"/>
  <cols>
    <col min="1" max="1" width="49" customWidth="1"/>
  </cols>
  <sheetData>
    <row r="1" spans="1:2">
      <c r="A1" t="s">
        <v>7074</v>
      </c>
    </row>
    <row r="2" spans="1:2">
      <c r="A2" t="s">
        <v>1996</v>
      </c>
      <c r="B2">
        <v>2022</v>
      </c>
    </row>
    <row r="3" spans="1:2">
      <c r="A3" t="s">
        <v>7032</v>
      </c>
      <c r="B3">
        <v>-771.7</v>
      </c>
    </row>
    <row r="4" spans="1:2">
      <c r="A4" t="s">
        <v>7033</v>
      </c>
      <c r="B4">
        <v>-787</v>
      </c>
    </row>
    <row r="5" spans="1:2">
      <c r="A5" t="s">
        <v>7034</v>
      </c>
      <c r="B5">
        <v>14.8</v>
      </c>
    </row>
    <row r="6" spans="1:2">
      <c r="A6" t="s">
        <v>7035</v>
      </c>
      <c r="B6">
        <v>0.4</v>
      </c>
    </row>
    <row r="7" spans="1:2">
      <c r="A7" t="s">
        <v>7036</v>
      </c>
      <c r="B7">
        <v>0.1</v>
      </c>
    </row>
    <row r="8" spans="1:2">
      <c r="A8" t="s">
        <v>7037</v>
      </c>
      <c r="B8">
        <v>-100.3</v>
      </c>
    </row>
    <row r="9" spans="1:2">
      <c r="A9" t="s">
        <v>7038</v>
      </c>
      <c r="B9">
        <v>-100.3</v>
      </c>
    </row>
    <row r="10" spans="1:2">
      <c r="A10" t="s">
        <v>7039</v>
      </c>
      <c r="B10">
        <v>-31.7</v>
      </c>
    </row>
    <row r="11" spans="1:2">
      <c r="A11" t="s">
        <v>7040</v>
      </c>
      <c r="B11">
        <v>-31.7</v>
      </c>
    </row>
    <row r="12" spans="1:2">
      <c r="A12" t="s">
        <v>7041</v>
      </c>
      <c r="B12">
        <v>35.1</v>
      </c>
    </row>
    <row r="13" spans="1:2">
      <c r="A13" t="s">
        <v>7042</v>
      </c>
      <c r="B13">
        <v>35.1</v>
      </c>
    </row>
    <row r="14" spans="1:2">
      <c r="A14" t="s">
        <v>7043</v>
      </c>
      <c r="B14">
        <v>14</v>
      </c>
    </row>
    <row r="15" spans="1:2">
      <c r="A15" t="s">
        <v>7040</v>
      </c>
      <c r="B15">
        <v>13.4</v>
      </c>
    </row>
    <row r="16" spans="1:2">
      <c r="A16" t="s">
        <v>7044</v>
      </c>
      <c r="B16">
        <v>0.6</v>
      </c>
    </row>
    <row r="17" spans="1:2">
      <c r="A17" t="s">
        <v>7045</v>
      </c>
      <c r="B17">
        <v>25.6</v>
      </c>
    </row>
    <row r="18" spans="1:2">
      <c r="A18" t="s">
        <v>7042</v>
      </c>
      <c r="B18">
        <v>25.6</v>
      </c>
    </row>
    <row r="19" spans="1:2">
      <c r="A19" t="s">
        <v>7046</v>
      </c>
      <c r="B19">
        <v>38.1</v>
      </c>
    </row>
    <row r="20" spans="1:2">
      <c r="A20" t="s">
        <v>7047</v>
      </c>
      <c r="B20">
        <v>0.6</v>
      </c>
    </row>
    <row r="21" spans="1:2">
      <c r="A21" t="s">
        <v>7048</v>
      </c>
      <c r="B21" t="s">
        <v>1799</v>
      </c>
    </row>
    <row r="22" spans="1:2">
      <c r="A22" t="s">
        <v>7049</v>
      </c>
      <c r="B22">
        <v>-11.1</v>
      </c>
    </row>
    <row r="23" spans="1:2">
      <c r="A23" t="s">
        <v>7050</v>
      </c>
      <c r="B23">
        <v>4.3</v>
      </c>
    </row>
    <row r="24" spans="1:2">
      <c r="A24" t="s">
        <v>7051</v>
      </c>
      <c r="B24">
        <v>0.1</v>
      </c>
    </row>
    <row r="25" spans="1:2">
      <c r="A25" t="s">
        <v>7052</v>
      </c>
      <c r="B25">
        <v>44.2</v>
      </c>
    </row>
    <row r="26" spans="1:2">
      <c r="A26" t="s">
        <v>7053</v>
      </c>
      <c r="B26">
        <v>0.7</v>
      </c>
    </row>
    <row r="27" spans="1:2">
      <c r="A27" t="s">
        <v>7054</v>
      </c>
      <c r="B27" t="s">
        <v>10685</v>
      </c>
    </row>
    <row r="28" spans="1:2">
      <c r="A28" t="s">
        <v>7055</v>
      </c>
      <c r="B28">
        <v>0.2</v>
      </c>
    </row>
    <row r="29" spans="1:2">
      <c r="A29" t="s">
        <v>7056</v>
      </c>
      <c r="B29">
        <v>0.3</v>
      </c>
    </row>
    <row r="30" spans="1:2">
      <c r="A30" t="s">
        <v>7057</v>
      </c>
      <c r="B30">
        <v>0.2</v>
      </c>
    </row>
    <row r="31" spans="1:2">
      <c r="A31" t="s">
        <v>7058</v>
      </c>
      <c r="B31">
        <v>-132.30000000000001</v>
      </c>
    </row>
    <row r="32" spans="1:2">
      <c r="A32" t="s">
        <v>7059</v>
      </c>
      <c r="B32">
        <v>15.4</v>
      </c>
    </row>
    <row r="33" spans="1:2">
      <c r="A33" t="s">
        <v>7060</v>
      </c>
      <c r="B33">
        <v>-138.5</v>
      </c>
    </row>
    <row r="34" spans="1:2">
      <c r="A34" t="s">
        <v>7061</v>
      </c>
      <c r="B34">
        <v>2.5</v>
      </c>
    </row>
    <row r="35" spans="1:2">
      <c r="A35" t="s">
        <v>7062</v>
      </c>
      <c r="B35">
        <v>-11.8</v>
      </c>
    </row>
    <row r="36" spans="1:2">
      <c r="A36" t="s">
        <v>7063</v>
      </c>
      <c r="B36">
        <v>68.2</v>
      </c>
    </row>
    <row r="37" spans="1:2">
      <c r="A37" t="s">
        <v>7042</v>
      </c>
      <c r="B37">
        <v>68.2</v>
      </c>
    </row>
    <row r="38" spans="1:2">
      <c r="A38" t="s">
        <v>7064</v>
      </c>
      <c r="B38">
        <v>67.599999999999994</v>
      </c>
    </row>
    <row r="39" spans="1:2">
      <c r="A39" t="s">
        <v>1713</v>
      </c>
      <c r="B39">
        <v>58.4</v>
      </c>
    </row>
    <row r="40" spans="1:2">
      <c r="A40" t="s">
        <v>1714</v>
      </c>
      <c r="B40">
        <v>9.1</v>
      </c>
    </row>
    <row r="41" spans="1:2">
      <c r="A41" t="s">
        <v>7065</v>
      </c>
      <c r="B41">
        <v>-921.8</v>
      </c>
    </row>
    <row r="42" spans="1:2">
      <c r="A42" s="11" t="s">
        <v>7066</v>
      </c>
      <c r="B42">
        <v>-854.2</v>
      </c>
    </row>
    <row r="43" spans="1:2">
      <c r="A43" t="s">
        <v>1998</v>
      </c>
    </row>
    <row r="44" spans="1:2">
      <c r="A44" t="s">
        <v>7067</v>
      </c>
    </row>
    <row r="45" spans="1:2">
      <c r="A45" t="s">
        <v>7068</v>
      </c>
    </row>
    <row r="46" spans="1:2">
      <c r="A46" t="s">
        <v>7069</v>
      </c>
    </row>
    <row r="47" spans="1:2">
      <c r="A47" t="s">
        <v>7070</v>
      </c>
    </row>
    <row r="48" spans="1:2">
      <c r="A48" t="s">
        <v>7071</v>
      </c>
    </row>
    <row r="49" spans="1:1">
      <c r="A49" t="s">
        <v>7146</v>
      </c>
    </row>
    <row r="50" spans="1:1">
      <c r="A50" t="s">
        <v>7072</v>
      </c>
    </row>
    <row r="51" spans="1:1">
      <c r="A51" t="s">
        <v>7073</v>
      </c>
    </row>
    <row r="52" spans="1:1">
      <c r="A52" t="s">
        <v>7147</v>
      </c>
    </row>
    <row r="53" spans="1:1">
      <c r="A53" t="s">
        <v>7148</v>
      </c>
    </row>
    <row r="54" spans="1:1">
      <c r="A54" t="s">
        <v>7149</v>
      </c>
    </row>
    <row r="55" spans="1:1">
      <c r="A55" t="s">
        <v>1997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election activeCell="C4" sqref="C4"/>
    </sheetView>
  </sheetViews>
  <sheetFormatPr defaultRowHeight="15"/>
  <cols>
    <col min="2" max="2" width="19.7109375" customWidth="1"/>
    <col min="3" max="3" width="16.85546875" customWidth="1"/>
  </cols>
  <sheetData>
    <row r="1" spans="1:4">
      <c r="A1" t="s">
        <v>1973</v>
      </c>
    </row>
    <row r="3" spans="1:4">
      <c r="B3" t="s">
        <v>1786</v>
      </c>
      <c r="C3">
        <v>2022</v>
      </c>
      <c r="D3" t="s">
        <v>1980</v>
      </c>
    </row>
    <row r="4" spans="1:4">
      <c r="B4" s="111" t="s">
        <v>1713</v>
      </c>
      <c r="C4">
        <v>143.19999999999999</v>
      </c>
    </row>
    <row r="5" spans="1:4">
      <c r="B5" t="s">
        <v>1974</v>
      </c>
      <c r="C5">
        <v>119.8</v>
      </c>
      <c r="D5" t="s">
        <v>6897</v>
      </c>
    </row>
    <row r="6" spans="1:4">
      <c r="B6" t="s">
        <v>1975</v>
      </c>
      <c r="C6">
        <v>20.8</v>
      </c>
      <c r="D6" t="s">
        <v>7079</v>
      </c>
    </row>
    <row r="7" spans="1:4">
      <c r="B7" t="s">
        <v>1976</v>
      </c>
      <c r="C7">
        <v>2.6</v>
      </c>
      <c r="D7" t="s">
        <v>7080</v>
      </c>
    </row>
    <row r="8" spans="1:4">
      <c r="B8" t="s">
        <v>7075</v>
      </c>
      <c r="C8" t="s">
        <v>1799</v>
      </c>
      <c r="D8" t="s">
        <v>7081</v>
      </c>
    </row>
    <row r="9" spans="1:4" s="1" customFormat="1">
      <c r="B9" s="1" t="s">
        <v>1714</v>
      </c>
      <c r="C9">
        <v>23.7</v>
      </c>
    </row>
    <row r="10" spans="1:4">
      <c r="B10" t="s">
        <v>1975</v>
      </c>
      <c r="C10">
        <v>21.9</v>
      </c>
      <c r="D10" t="s">
        <v>7081</v>
      </c>
    </row>
    <row r="11" spans="1:4">
      <c r="B11" t="s">
        <v>1976</v>
      </c>
      <c r="C11">
        <v>1.8</v>
      </c>
      <c r="D11" t="s">
        <v>7082</v>
      </c>
    </row>
    <row r="12" spans="1:4">
      <c r="B12" t="s">
        <v>1809</v>
      </c>
      <c r="C12">
        <v>166.9</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2"/>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3" ht="15" customHeight="1" thickTop="1"/>
    <row r="3" spans="1:33" ht="15" customHeight="1">
      <c r="C3" s="48" t="s">
        <v>1999</v>
      </c>
      <c r="D3" s="48" t="s">
        <v>7150</v>
      </c>
      <c r="E3" s="48"/>
      <c r="F3" s="48"/>
      <c r="G3" s="48"/>
      <c r="H3" s="48"/>
    </row>
    <row r="4" spans="1:33" ht="15" customHeight="1">
      <c r="C4" s="48" t="s">
        <v>2000</v>
      </c>
      <c r="D4" s="48" t="s">
        <v>7151</v>
      </c>
      <c r="E4" s="48"/>
      <c r="F4" s="48"/>
      <c r="G4" s="48" t="s">
        <v>2001</v>
      </c>
      <c r="H4" s="48"/>
    </row>
    <row r="5" spans="1:33" ht="15" customHeight="1">
      <c r="C5" s="48" t="s">
        <v>2002</v>
      </c>
      <c r="D5" s="48"/>
      <c r="E5" s="48"/>
      <c r="F5" s="48"/>
      <c r="G5" s="48"/>
      <c r="H5" s="48"/>
    </row>
    <row r="6" spans="1:33" ht="15" customHeight="1">
      <c r="C6" s="48" t="s">
        <v>2003</v>
      </c>
      <c r="D6" s="48"/>
      <c r="E6" s="48" t="s">
        <v>7152</v>
      </c>
      <c r="F6" s="48"/>
      <c r="G6" s="48"/>
      <c r="H6" s="48"/>
    </row>
    <row r="10" spans="1:33" ht="15" customHeight="1">
      <c r="A10" s="49" t="s">
        <v>2004</v>
      </c>
      <c r="B10" s="14" t="s">
        <v>2005</v>
      </c>
      <c r="AG10" s="50" t="s">
        <v>6899</v>
      </c>
    </row>
    <row r="11" spans="1:33" ht="15" customHeight="1">
      <c r="B11" s="12" t="s">
        <v>2006</v>
      </c>
      <c r="AG11" s="50" t="s">
        <v>6900</v>
      </c>
    </row>
    <row r="12" spans="1:33" ht="15" customHeight="1">
      <c r="B12" s="12" t="s">
        <v>2007</v>
      </c>
      <c r="C12" s="51" t="s">
        <v>2007</v>
      </c>
      <c r="D12" s="51" t="s">
        <v>2007</v>
      </c>
      <c r="E12" s="51" t="s">
        <v>2007</v>
      </c>
      <c r="F12" s="51" t="s">
        <v>2007</v>
      </c>
      <c r="G12" s="51" t="s">
        <v>2007</v>
      </c>
      <c r="H12" s="51" t="s">
        <v>2007</v>
      </c>
      <c r="I12" s="51" t="s">
        <v>2007</v>
      </c>
      <c r="J12" s="51" t="s">
        <v>2007</v>
      </c>
      <c r="K12" s="51" t="s">
        <v>2007</v>
      </c>
      <c r="L12" s="51" t="s">
        <v>2007</v>
      </c>
      <c r="M12" s="51" t="s">
        <v>2007</v>
      </c>
      <c r="N12" s="51" t="s">
        <v>2007</v>
      </c>
      <c r="O12" s="51" t="s">
        <v>2007</v>
      </c>
      <c r="P12" s="51" t="s">
        <v>2007</v>
      </c>
      <c r="Q12" s="51" t="s">
        <v>2007</v>
      </c>
      <c r="R12" s="51" t="s">
        <v>2007</v>
      </c>
      <c r="S12" s="51" t="s">
        <v>2007</v>
      </c>
      <c r="T12" s="51" t="s">
        <v>2007</v>
      </c>
      <c r="U12" s="51" t="s">
        <v>2007</v>
      </c>
      <c r="V12" s="51" t="s">
        <v>2007</v>
      </c>
      <c r="W12" s="51" t="s">
        <v>2007</v>
      </c>
      <c r="X12" s="51" t="s">
        <v>2007</v>
      </c>
      <c r="Y12" s="51" t="s">
        <v>2007</v>
      </c>
      <c r="Z12" s="51" t="s">
        <v>2007</v>
      </c>
      <c r="AA12" s="51" t="s">
        <v>2007</v>
      </c>
      <c r="AB12" s="51" t="s">
        <v>2007</v>
      </c>
      <c r="AC12" s="51" t="s">
        <v>2007</v>
      </c>
      <c r="AD12" s="51" t="s">
        <v>2007</v>
      </c>
      <c r="AE12" s="51" t="s">
        <v>2007</v>
      </c>
      <c r="AF12" s="51" t="s">
        <v>2007</v>
      </c>
      <c r="AG12" s="50" t="s">
        <v>6901</v>
      </c>
    </row>
    <row r="13" spans="1:33" ht="15" customHeight="1" thickBot="1">
      <c r="B13" s="13" t="s">
        <v>2008</v>
      </c>
      <c r="C13" s="13">
        <v>2021</v>
      </c>
      <c r="D13" s="13">
        <v>2022</v>
      </c>
      <c r="E13" s="13">
        <v>2023</v>
      </c>
      <c r="F13" s="13">
        <v>2024</v>
      </c>
      <c r="G13" s="13">
        <v>2025</v>
      </c>
      <c r="H13" s="13">
        <v>2026</v>
      </c>
      <c r="I13" s="13">
        <v>2027</v>
      </c>
      <c r="J13" s="13">
        <v>2028</v>
      </c>
      <c r="K13" s="13">
        <v>2029</v>
      </c>
      <c r="L13" s="13">
        <v>2030</v>
      </c>
      <c r="M13" s="13">
        <v>2031</v>
      </c>
      <c r="N13" s="13">
        <v>2032</v>
      </c>
      <c r="O13" s="13">
        <v>2033</v>
      </c>
      <c r="P13" s="13">
        <v>2034</v>
      </c>
      <c r="Q13" s="13">
        <v>2035</v>
      </c>
      <c r="R13" s="13">
        <v>2036</v>
      </c>
      <c r="S13" s="13">
        <v>2037</v>
      </c>
      <c r="T13" s="13">
        <v>2038</v>
      </c>
      <c r="U13" s="13">
        <v>2039</v>
      </c>
      <c r="V13" s="13">
        <v>2040</v>
      </c>
      <c r="W13" s="13">
        <v>2041</v>
      </c>
      <c r="X13" s="13">
        <v>2042</v>
      </c>
      <c r="Y13" s="13">
        <v>2043</v>
      </c>
      <c r="Z13" s="13">
        <v>2044</v>
      </c>
      <c r="AA13" s="13">
        <v>2045</v>
      </c>
      <c r="AB13" s="13">
        <v>2046</v>
      </c>
      <c r="AC13" s="13">
        <v>2047</v>
      </c>
      <c r="AD13" s="13">
        <v>2048</v>
      </c>
      <c r="AE13" s="13">
        <v>2049</v>
      </c>
      <c r="AF13" s="13">
        <v>2050</v>
      </c>
      <c r="AG13" s="52" t="s">
        <v>6902</v>
      </c>
    </row>
    <row r="14" spans="1:33" ht="15" customHeight="1" thickTop="1"/>
    <row r="15" spans="1:33" ht="15" customHeight="1">
      <c r="B15" s="15" t="s">
        <v>2009</v>
      </c>
    </row>
    <row r="16" spans="1:33" ht="15" customHeight="1">
      <c r="A16" s="49" t="s">
        <v>2010</v>
      </c>
      <c r="B16" s="16" t="s">
        <v>2011</v>
      </c>
      <c r="C16" s="17">
        <v>61.206642000000002</v>
      </c>
      <c r="D16" s="17">
        <v>63.077744000000003</v>
      </c>
      <c r="E16" s="17">
        <v>59.926895000000002</v>
      </c>
      <c r="F16" s="17">
        <v>58.927826000000003</v>
      </c>
      <c r="G16" s="17">
        <v>58.010657999999999</v>
      </c>
      <c r="H16" s="17">
        <v>57.124977000000001</v>
      </c>
      <c r="I16" s="17">
        <v>56.273659000000002</v>
      </c>
      <c r="J16" s="17">
        <v>55.479401000000003</v>
      </c>
      <c r="K16" s="17">
        <v>54.757289999999998</v>
      </c>
      <c r="L16" s="17">
        <v>54.109459000000001</v>
      </c>
      <c r="M16" s="17">
        <v>53.446606000000003</v>
      </c>
      <c r="N16" s="17">
        <v>52.809376</v>
      </c>
      <c r="O16" s="17">
        <v>52.204559000000003</v>
      </c>
      <c r="P16" s="17">
        <v>51.643608</v>
      </c>
      <c r="Q16" s="17">
        <v>51.112507000000001</v>
      </c>
      <c r="R16" s="17">
        <v>50.599739</v>
      </c>
      <c r="S16" s="17">
        <v>50.094002000000003</v>
      </c>
      <c r="T16" s="17">
        <v>49.609848</v>
      </c>
      <c r="U16" s="17">
        <v>49.149689000000002</v>
      </c>
      <c r="V16" s="17">
        <v>48.704746</v>
      </c>
      <c r="W16" s="17">
        <v>48.273063999999998</v>
      </c>
      <c r="X16" s="17">
        <v>47.861899999999999</v>
      </c>
      <c r="Y16" s="17">
        <v>47.444313000000001</v>
      </c>
      <c r="Z16" s="17">
        <v>47.019942999999998</v>
      </c>
      <c r="AA16" s="17">
        <v>46.612349999999999</v>
      </c>
      <c r="AB16" s="17">
        <v>46.214416999999997</v>
      </c>
      <c r="AC16" s="17">
        <v>45.834938000000001</v>
      </c>
      <c r="AD16" s="17">
        <v>45.474201000000001</v>
      </c>
      <c r="AE16" s="17">
        <v>45.127471999999997</v>
      </c>
      <c r="AF16" s="17">
        <v>44.796429000000003</v>
      </c>
      <c r="AG16" s="18">
        <v>-1.0999999999999999E-2</v>
      </c>
    </row>
    <row r="17" spans="1:33" ht="15" customHeight="1">
      <c r="A17" s="49" t="s">
        <v>2012</v>
      </c>
      <c r="B17" s="16" t="s">
        <v>2013</v>
      </c>
      <c r="C17" s="17">
        <v>264.94027699999998</v>
      </c>
      <c r="D17" s="17">
        <v>268.26403800000003</v>
      </c>
      <c r="E17" s="17">
        <v>264.88955700000002</v>
      </c>
      <c r="F17" s="17">
        <v>265.91030899999998</v>
      </c>
      <c r="G17" s="17">
        <v>266.99481200000002</v>
      </c>
      <c r="H17" s="17">
        <v>267.559326</v>
      </c>
      <c r="I17" s="17">
        <v>267.70843500000001</v>
      </c>
      <c r="J17" s="17">
        <v>267.43679800000001</v>
      </c>
      <c r="K17" s="17">
        <v>266.83657799999997</v>
      </c>
      <c r="L17" s="17">
        <v>266.29519699999997</v>
      </c>
      <c r="M17" s="17">
        <v>265.36556999999999</v>
      </c>
      <c r="N17" s="17">
        <v>264.68975799999998</v>
      </c>
      <c r="O17" s="17">
        <v>264.02642800000001</v>
      </c>
      <c r="P17" s="17">
        <v>263.56967200000003</v>
      </c>
      <c r="Q17" s="17">
        <v>263.33798200000001</v>
      </c>
      <c r="R17" s="17">
        <v>263.14086900000001</v>
      </c>
      <c r="S17" s="17">
        <v>262.863068</v>
      </c>
      <c r="T17" s="17">
        <v>262.57473800000002</v>
      </c>
      <c r="U17" s="17">
        <v>262.28250100000002</v>
      </c>
      <c r="V17" s="17">
        <v>262.07492100000002</v>
      </c>
      <c r="W17" s="17">
        <v>261.87240600000001</v>
      </c>
      <c r="X17" s="17">
        <v>261.694794</v>
      </c>
      <c r="Y17" s="17">
        <v>261.52685500000001</v>
      </c>
      <c r="Z17" s="17">
        <v>261.42340100000001</v>
      </c>
      <c r="AA17" s="17">
        <v>261.28717</v>
      </c>
      <c r="AB17" s="17">
        <v>261.14050300000002</v>
      </c>
      <c r="AC17" s="17">
        <v>260.95513899999997</v>
      </c>
      <c r="AD17" s="17">
        <v>260.76882899999998</v>
      </c>
      <c r="AE17" s="17">
        <v>260.53051799999997</v>
      </c>
      <c r="AF17" s="17">
        <v>260.28454599999998</v>
      </c>
      <c r="AG17" s="18">
        <v>-1E-3</v>
      </c>
    </row>
    <row r="18" spans="1:33" ht="15" customHeight="1">
      <c r="A18" s="49" t="s">
        <v>2014</v>
      </c>
      <c r="B18" s="16" t="s">
        <v>2015</v>
      </c>
      <c r="C18" s="17">
        <v>608.06945800000005</v>
      </c>
      <c r="D18" s="17">
        <v>571.91479500000003</v>
      </c>
      <c r="E18" s="17">
        <v>567.15808100000004</v>
      </c>
      <c r="F18" s="17">
        <v>515.12329099999999</v>
      </c>
      <c r="G18" s="17">
        <v>498.75598100000002</v>
      </c>
      <c r="H18" s="17">
        <v>493.19482399999998</v>
      </c>
      <c r="I18" s="17">
        <v>489.18905599999999</v>
      </c>
      <c r="J18" s="17">
        <v>488.007294</v>
      </c>
      <c r="K18" s="17">
        <v>475.11047400000001</v>
      </c>
      <c r="L18" s="17">
        <v>467.456726</v>
      </c>
      <c r="M18" s="17">
        <v>463.186554</v>
      </c>
      <c r="N18" s="17">
        <v>458.00518799999998</v>
      </c>
      <c r="O18" s="17">
        <v>460.21640000000002</v>
      </c>
      <c r="P18" s="17">
        <v>445.01797499999998</v>
      </c>
      <c r="Q18" s="17">
        <v>435.68142699999999</v>
      </c>
      <c r="R18" s="17">
        <v>427.07034299999998</v>
      </c>
      <c r="S18" s="17">
        <v>425.47726399999999</v>
      </c>
      <c r="T18" s="17">
        <v>427.10882600000002</v>
      </c>
      <c r="U18" s="17">
        <v>427.78372200000001</v>
      </c>
      <c r="V18" s="17">
        <v>426.57827800000001</v>
      </c>
      <c r="W18" s="17">
        <v>427.61071800000002</v>
      </c>
      <c r="X18" s="17">
        <v>427.97909499999997</v>
      </c>
      <c r="Y18" s="17">
        <v>426.88610799999998</v>
      </c>
      <c r="Z18" s="17">
        <v>427.45529199999999</v>
      </c>
      <c r="AA18" s="17">
        <v>427.88742100000002</v>
      </c>
      <c r="AB18" s="17">
        <v>429.179688</v>
      </c>
      <c r="AC18" s="17">
        <v>430.07486</v>
      </c>
      <c r="AD18" s="17">
        <v>432.51818800000001</v>
      </c>
      <c r="AE18" s="17">
        <v>434.30157500000001</v>
      </c>
      <c r="AF18" s="17">
        <v>436.734802</v>
      </c>
      <c r="AG18" s="18">
        <v>-1.0999999999999999E-2</v>
      </c>
    </row>
    <row r="19" spans="1:33" ht="15" customHeight="1">
      <c r="A19" s="49" t="s">
        <v>2016</v>
      </c>
      <c r="B19" s="15" t="s">
        <v>2017</v>
      </c>
      <c r="C19" s="19">
        <v>934.21636999999998</v>
      </c>
      <c r="D19" s="19">
        <v>903.25659199999996</v>
      </c>
      <c r="E19" s="19">
        <v>891.97454800000003</v>
      </c>
      <c r="F19" s="19">
        <v>839.96142599999996</v>
      </c>
      <c r="G19" s="19">
        <v>823.76147500000002</v>
      </c>
      <c r="H19" s="19">
        <v>817.87914999999998</v>
      </c>
      <c r="I19" s="19">
        <v>813.17114300000003</v>
      </c>
      <c r="J19" s="19">
        <v>810.92346199999997</v>
      </c>
      <c r="K19" s="19">
        <v>796.70434599999999</v>
      </c>
      <c r="L19" s="19">
        <v>787.86138900000003</v>
      </c>
      <c r="M19" s="19">
        <v>781.99871800000005</v>
      </c>
      <c r="N19" s="19">
        <v>775.50433299999997</v>
      </c>
      <c r="O19" s="19">
        <v>776.44738800000005</v>
      </c>
      <c r="P19" s="19">
        <v>760.23126200000002</v>
      </c>
      <c r="Q19" s="19">
        <v>750.13195800000005</v>
      </c>
      <c r="R19" s="19">
        <v>740.81091300000003</v>
      </c>
      <c r="S19" s="19">
        <v>738.43432600000006</v>
      </c>
      <c r="T19" s="19">
        <v>739.29339600000003</v>
      </c>
      <c r="U19" s="19">
        <v>739.21594200000004</v>
      </c>
      <c r="V19" s="19">
        <v>737.35790999999995</v>
      </c>
      <c r="W19" s="19">
        <v>737.75622599999997</v>
      </c>
      <c r="X19" s="19">
        <v>737.53576699999996</v>
      </c>
      <c r="Y19" s="19">
        <v>735.85730000000001</v>
      </c>
      <c r="Z19" s="19">
        <v>735.89868200000001</v>
      </c>
      <c r="AA19" s="19">
        <v>735.78698699999995</v>
      </c>
      <c r="AB19" s="19">
        <v>736.53460700000005</v>
      </c>
      <c r="AC19" s="19">
        <v>736.86492899999996</v>
      </c>
      <c r="AD19" s="19">
        <v>738.76122999999995</v>
      </c>
      <c r="AE19" s="19">
        <v>739.95959500000004</v>
      </c>
      <c r="AF19" s="19">
        <v>741.81579599999998</v>
      </c>
      <c r="AG19" s="20">
        <v>-8.0000000000000002E-3</v>
      </c>
    </row>
    <row r="21" spans="1:33" ht="15" customHeight="1">
      <c r="B21" s="15" t="s">
        <v>2018</v>
      </c>
    </row>
    <row r="22" spans="1:33" ht="15" customHeight="1">
      <c r="A22" s="49" t="s">
        <v>2019</v>
      </c>
      <c r="B22" s="16" t="s">
        <v>2011</v>
      </c>
      <c r="C22" s="17">
        <v>59.586689</v>
      </c>
      <c r="D22" s="17">
        <v>60.965980999999999</v>
      </c>
      <c r="E22" s="17">
        <v>60.918303999999999</v>
      </c>
      <c r="F22" s="17">
        <v>60.610999999999997</v>
      </c>
      <c r="G22" s="17">
        <v>60.399619999999999</v>
      </c>
      <c r="H22" s="17">
        <v>60.182758</v>
      </c>
      <c r="I22" s="17">
        <v>60.367503999999997</v>
      </c>
      <c r="J22" s="17">
        <v>60.430038000000003</v>
      </c>
      <c r="K22" s="17">
        <v>60.445628999999997</v>
      </c>
      <c r="L22" s="17">
        <v>60.445945999999999</v>
      </c>
      <c r="M22" s="17">
        <v>60.374546000000002</v>
      </c>
      <c r="N22" s="17">
        <v>60.352820999999999</v>
      </c>
      <c r="O22" s="17">
        <v>60.353637999999997</v>
      </c>
      <c r="P22" s="17">
        <v>60.385734999999997</v>
      </c>
      <c r="Q22" s="17">
        <v>60.419879999999999</v>
      </c>
      <c r="R22" s="17">
        <v>60.434550999999999</v>
      </c>
      <c r="S22" s="17">
        <v>60.422581000000001</v>
      </c>
      <c r="T22" s="17">
        <v>60.411411000000001</v>
      </c>
      <c r="U22" s="17">
        <v>60.438243999999997</v>
      </c>
      <c r="V22" s="17">
        <v>60.425635999999997</v>
      </c>
      <c r="W22" s="17">
        <v>60.436211</v>
      </c>
      <c r="X22" s="17">
        <v>60.473602</v>
      </c>
      <c r="Y22" s="17">
        <v>60.471825000000003</v>
      </c>
      <c r="Z22" s="17">
        <v>60.449084999999997</v>
      </c>
      <c r="AA22" s="17">
        <v>60.455463000000002</v>
      </c>
      <c r="AB22" s="17">
        <v>60.458095999999998</v>
      </c>
      <c r="AC22" s="17">
        <v>60.489082000000003</v>
      </c>
      <c r="AD22" s="17">
        <v>60.548389</v>
      </c>
      <c r="AE22" s="17">
        <v>60.615692000000003</v>
      </c>
      <c r="AF22" s="17">
        <v>60.693995999999999</v>
      </c>
      <c r="AG22" s="18">
        <v>1E-3</v>
      </c>
    </row>
    <row r="23" spans="1:33" ht="15" customHeight="1">
      <c r="A23" s="49" t="s">
        <v>2020</v>
      </c>
      <c r="B23" s="16" t="s">
        <v>2013</v>
      </c>
      <c r="C23" s="17">
        <v>184.187805</v>
      </c>
      <c r="D23" s="17">
        <v>191.44998200000001</v>
      </c>
      <c r="E23" s="17">
        <v>188.69323700000001</v>
      </c>
      <c r="F23" s="17">
        <v>189.17079200000001</v>
      </c>
      <c r="G23" s="17">
        <v>189.84498600000001</v>
      </c>
      <c r="H23" s="17">
        <v>189.92768899999999</v>
      </c>
      <c r="I23" s="17">
        <v>190.69693000000001</v>
      </c>
      <c r="J23" s="17">
        <v>190.989777</v>
      </c>
      <c r="K23" s="17">
        <v>190.88197299999999</v>
      </c>
      <c r="L23" s="17">
        <v>190.83526599999999</v>
      </c>
      <c r="M23" s="17">
        <v>190.64544699999999</v>
      </c>
      <c r="N23" s="17">
        <v>190.773743</v>
      </c>
      <c r="O23" s="17">
        <v>190.862762</v>
      </c>
      <c r="P23" s="17">
        <v>191.13708500000001</v>
      </c>
      <c r="Q23" s="17">
        <v>191.65808100000001</v>
      </c>
      <c r="R23" s="17">
        <v>192.20304899999999</v>
      </c>
      <c r="S23" s="17">
        <v>192.558548</v>
      </c>
      <c r="T23" s="17">
        <v>192.83079499999999</v>
      </c>
      <c r="U23" s="17">
        <v>193.069489</v>
      </c>
      <c r="V23" s="17">
        <v>193.32934599999999</v>
      </c>
      <c r="W23" s="17">
        <v>193.66584800000001</v>
      </c>
      <c r="X23" s="17">
        <v>194.055374</v>
      </c>
      <c r="Y23" s="17">
        <v>194.42877200000001</v>
      </c>
      <c r="Z23" s="17">
        <v>194.83448799999999</v>
      </c>
      <c r="AA23" s="17">
        <v>195.18341100000001</v>
      </c>
      <c r="AB23" s="17">
        <v>195.482224</v>
      </c>
      <c r="AC23" s="17">
        <v>195.71397400000001</v>
      </c>
      <c r="AD23" s="17">
        <v>195.96054100000001</v>
      </c>
      <c r="AE23" s="17">
        <v>196.10676599999999</v>
      </c>
      <c r="AF23" s="17">
        <v>196.25308200000001</v>
      </c>
      <c r="AG23" s="18">
        <v>2E-3</v>
      </c>
    </row>
    <row r="24" spans="1:33" ht="15" customHeight="1">
      <c r="A24" s="49" t="s">
        <v>2021</v>
      </c>
      <c r="B24" s="16" t="s">
        <v>2022</v>
      </c>
      <c r="C24" s="17">
        <v>1.5078530000000001</v>
      </c>
      <c r="D24" s="17">
        <v>1.387224</v>
      </c>
      <c r="E24" s="17">
        <v>1.5820129999999999</v>
      </c>
      <c r="F24" s="17">
        <v>1.587318</v>
      </c>
      <c r="G24" s="17">
        <v>1.5442979999999999</v>
      </c>
      <c r="H24" s="17">
        <v>1.5239419999999999</v>
      </c>
      <c r="I24" s="17">
        <v>1.529827</v>
      </c>
      <c r="J24" s="17">
        <v>1.4953730000000001</v>
      </c>
      <c r="K24" s="17">
        <v>1.474275</v>
      </c>
      <c r="L24" s="17">
        <v>1.479136</v>
      </c>
      <c r="M24" s="17">
        <v>1.4811529999999999</v>
      </c>
      <c r="N24" s="17">
        <v>1.486804</v>
      </c>
      <c r="O24" s="17">
        <v>1.4922089999999999</v>
      </c>
      <c r="P24" s="17">
        <v>1.5021450000000001</v>
      </c>
      <c r="Q24" s="17">
        <v>1.531909</v>
      </c>
      <c r="R24" s="17">
        <v>1.5399510000000001</v>
      </c>
      <c r="S24" s="17">
        <v>1.54731</v>
      </c>
      <c r="T24" s="17">
        <v>1.5484610000000001</v>
      </c>
      <c r="U24" s="17">
        <v>1.548913</v>
      </c>
      <c r="V24" s="17">
        <v>1.5487960000000001</v>
      </c>
      <c r="W24" s="17">
        <v>1.6492990000000001</v>
      </c>
      <c r="X24" s="17">
        <v>1.67994</v>
      </c>
      <c r="Y24" s="17">
        <v>1.690348</v>
      </c>
      <c r="Z24" s="17">
        <v>1.6867749999999999</v>
      </c>
      <c r="AA24" s="17">
        <v>1.6877759999999999</v>
      </c>
      <c r="AB24" s="17">
        <v>1.687632</v>
      </c>
      <c r="AC24" s="17">
        <v>1.6903410000000001</v>
      </c>
      <c r="AD24" s="17">
        <v>1.6953149999999999</v>
      </c>
      <c r="AE24" s="17">
        <v>1.6986810000000001</v>
      </c>
      <c r="AF24" s="17">
        <v>1.702431</v>
      </c>
      <c r="AG24" s="18">
        <v>4.0000000000000001E-3</v>
      </c>
    </row>
    <row r="25" spans="1:33" ht="15" customHeight="1">
      <c r="A25" s="49" t="s">
        <v>2023</v>
      </c>
      <c r="B25" s="16" t="s">
        <v>2015</v>
      </c>
      <c r="C25" s="17">
        <v>530.85119599999996</v>
      </c>
      <c r="D25" s="17">
        <v>511.68536399999999</v>
      </c>
      <c r="E25" s="17">
        <v>499.32037400000002</v>
      </c>
      <c r="F25" s="17">
        <v>449.99331699999999</v>
      </c>
      <c r="G25" s="17">
        <v>432.45556599999998</v>
      </c>
      <c r="H25" s="17">
        <v>423.67169200000001</v>
      </c>
      <c r="I25" s="17">
        <v>419.61843900000002</v>
      </c>
      <c r="J25" s="17">
        <v>418.06405599999999</v>
      </c>
      <c r="K25" s="17">
        <v>405.15380900000002</v>
      </c>
      <c r="L25" s="17">
        <v>397.58367900000002</v>
      </c>
      <c r="M25" s="17">
        <v>392.52533</v>
      </c>
      <c r="N25" s="17">
        <v>387.49408</v>
      </c>
      <c r="O25" s="17">
        <v>388.90243500000003</v>
      </c>
      <c r="P25" s="17">
        <v>376.14862099999999</v>
      </c>
      <c r="Q25" s="17">
        <v>367.64276100000001</v>
      </c>
      <c r="R25" s="17">
        <v>360.22720299999997</v>
      </c>
      <c r="S25" s="17">
        <v>358.18124399999999</v>
      </c>
      <c r="T25" s="17">
        <v>359.00888099999997</v>
      </c>
      <c r="U25" s="17">
        <v>359.04620399999999</v>
      </c>
      <c r="V25" s="17">
        <v>357.21182299999998</v>
      </c>
      <c r="W25" s="17">
        <v>358.14953600000001</v>
      </c>
      <c r="X25" s="17">
        <v>358.34500100000002</v>
      </c>
      <c r="Y25" s="17">
        <v>357.255066</v>
      </c>
      <c r="Z25" s="17">
        <v>357.84960899999999</v>
      </c>
      <c r="AA25" s="17">
        <v>358.06225599999999</v>
      </c>
      <c r="AB25" s="17">
        <v>358.70367399999998</v>
      </c>
      <c r="AC25" s="17">
        <v>359.622772</v>
      </c>
      <c r="AD25" s="17">
        <v>361.81436200000002</v>
      </c>
      <c r="AE25" s="17">
        <v>363.25732399999998</v>
      </c>
      <c r="AF25" s="17">
        <v>365.18530299999998</v>
      </c>
      <c r="AG25" s="18">
        <v>-1.2999999999999999E-2</v>
      </c>
    </row>
    <row r="26" spans="1:33" ht="15" customHeight="1">
      <c r="A26" s="49" t="s">
        <v>2024</v>
      </c>
      <c r="B26" s="15" t="s">
        <v>2025</v>
      </c>
      <c r="C26" s="19">
        <v>776.13354500000003</v>
      </c>
      <c r="D26" s="19">
        <v>765.48852499999998</v>
      </c>
      <c r="E26" s="19">
        <v>750.51391599999999</v>
      </c>
      <c r="F26" s="19">
        <v>701.36242700000003</v>
      </c>
      <c r="G26" s="19">
        <v>684.24444600000004</v>
      </c>
      <c r="H26" s="19">
        <v>675.30609100000004</v>
      </c>
      <c r="I26" s="19">
        <v>672.21270800000002</v>
      </c>
      <c r="J26" s="19">
        <v>670.97924799999998</v>
      </c>
      <c r="K26" s="19">
        <v>657.95568800000001</v>
      </c>
      <c r="L26" s="19">
        <v>650.34405500000003</v>
      </c>
      <c r="M26" s="19">
        <v>645.02648899999997</v>
      </c>
      <c r="N26" s="19">
        <v>640.10742200000004</v>
      </c>
      <c r="O26" s="19">
        <v>641.61102300000005</v>
      </c>
      <c r="P26" s="19">
        <v>629.17358400000001</v>
      </c>
      <c r="Q26" s="19">
        <v>621.25262499999997</v>
      </c>
      <c r="R26" s="19">
        <v>614.40478499999995</v>
      </c>
      <c r="S26" s="19">
        <v>612.709656</v>
      </c>
      <c r="T26" s="19">
        <v>613.79956100000004</v>
      </c>
      <c r="U26" s="19">
        <v>614.102844</v>
      </c>
      <c r="V26" s="19">
        <v>612.515625</v>
      </c>
      <c r="W26" s="19">
        <v>613.90087900000003</v>
      </c>
      <c r="X26" s="19">
        <v>614.55395499999997</v>
      </c>
      <c r="Y26" s="19">
        <v>613.84600799999998</v>
      </c>
      <c r="Z26" s="19">
        <v>614.81994599999996</v>
      </c>
      <c r="AA26" s="19">
        <v>615.38891599999999</v>
      </c>
      <c r="AB26" s="19">
        <v>616.33166500000004</v>
      </c>
      <c r="AC26" s="19">
        <v>617.51617399999998</v>
      </c>
      <c r="AD26" s="19">
        <v>620.01861599999995</v>
      </c>
      <c r="AE26" s="19">
        <v>621.67846699999996</v>
      </c>
      <c r="AF26" s="19">
        <v>623.83483899999999</v>
      </c>
      <c r="AG26" s="20">
        <v>-8.0000000000000002E-3</v>
      </c>
    </row>
    <row r="28" spans="1:33" ht="15" customHeight="1">
      <c r="B28" s="15" t="s">
        <v>2026</v>
      </c>
    </row>
    <row r="29" spans="1:33" ht="15" customHeight="1">
      <c r="A29" s="49" t="s">
        <v>2027</v>
      </c>
      <c r="B29" s="16" t="s">
        <v>2011</v>
      </c>
      <c r="C29" s="17">
        <v>332.18609600000002</v>
      </c>
      <c r="D29" s="17">
        <v>342.81042500000001</v>
      </c>
      <c r="E29" s="17">
        <v>355.84515399999998</v>
      </c>
      <c r="F29" s="17">
        <v>351.395355</v>
      </c>
      <c r="G29" s="17">
        <v>353.33282500000001</v>
      </c>
      <c r="H29" s="17">
        <v>355.52130099999999</v>
      </c>
      <c r="I29" s="17">
        <v>355.62896699999999</v>
      </c>
      <c r="J29" s="17">
        <v>358.64920000000001</v>
      </c>
      <c r="K29" s="17">
        <v>361.90234400000003</v>
      </c>
      <c r="L29" s="17">
        <v>365.233521</v>
      </c>
      <c r="M29" s="17">
        <v>368.05294800000001</v>
      </c>
      <c r="N29" s="17">
        <v>371.67224099999999</v>
      </c>
      <c r="O29" s="17">
        <v>373.95239299999997</v>
      </c>
      <c r="P29" s="17">
        <v>376.15618899999998</v>
      </c>
      <c r="Q29" s="17">
        <v>377.79995700000001</v>
      </c>
      <c r="R29" s="17">
        <v>380.19680799999998</v>
      </c>
      <c r="S29" s="17">
        <v>383.75872800000002</v>
      </c>
      <c r="T29" s="17">
        <v>385.29269399999998</v>
      </c>
      <c r="U29" s="17">
        <v>388.18283100000002</v>
      </c>
      <c r="V29" s="17">
        <v>388.17495700000001</v>
      </c>
      <c r="W29" s="17">
        <v>390.023346</v>
      </c>
      <c r="X29" s="17">
        <v>391.44186400000001</v>
      </c>
      <c r="Y29" s="17">
        <v>392.072632</v>
      </c>
      <c r="Z29" s="17">
        <v>393.74890099999999</v>
      </c>
      <c r="AA29" s="17">
        <v>394.48113999999998</v>
      </c>
      <c r="AB29" s="17">
        <v>396.01370200000002</v>
      </c>
      <c r="AC29" s="17">
        <v>397.97576900000001</v>
      </c>
      <c r="AD29" s="17">
        <v>399.66982999999999</v>
      </c>
      <c r="AE29" s="17">
        <v>401.35821499999997</v>
      </c>
      <c r="AF29" s="17">
        <v>403.47226000000001</v>
      </c>
      <c r="AG29" s="18">
        <v>7.0000000000000001E-3</v>
      </c>
    </row>
    <row r="30" spans="1:33" ht="15" customHeight="1">
      <c r="A30" s="49" t="s">
        <v>2028</v>
      </c>
      <c r="B30" s="16" t="s">
        <v>2029</v>
      </c>
      <c r="C30" s="17">
        <v>541.45721400000002</v>
      </c>
      <c r="D30" s="17">
        <v>558.58587599999998</v>
      </c>
      <c r="E30" s="17">
        <v>559.355591</v>
      </c>
      <c r="F30" s="17">
        <v>566.20574999999997</v>
      </c>
      <c r="G30" s="17">
        <v>574.76312299999995</v>
      </c>
      <c r="H30" s="17">
        <v>581.94665499999996</v>
      </c>
      <c r="I30" s="17">
        <v>584.82916299999999</v>
      </c>
      <c r="J30" s="17">
        <v>588.72711200000003</v>
      </c>
      <c r="K30" s="17">
        <v>591.974243</v>
      </c>
      <c r="L30" s="17">
        <v>596.20800799999995</v>
      </c>
      <c r="M30" s="17">
        <v>597.15576199999998</v>
      </c>
      <c r="N30" s="17">
        <v>602.77710000000002</v>
      </c>
      <c r="O30" s="17">
        <v>605.59960899999999</v>
      </c>
      <c r="P30" s="17">
        <v>608.26965299999995</v>
      </c>
      <c r="Q30" s="17">
        <v>611.13757299999997</v>
      </c>
      <c r="R30" s="17">
        <v>613.84362799999997</v>
      </c>
      <c r="S30" s="17">
        <v>616.93518100000006</v>
      </c>
      <c r="T30" s="17">
        <v>621.58343500000001</v>
      </c>
      <c r="U30" s="17">
        <v>624.91705300000001</v>
      </c>
      <c r="V30" s="17">
        <v>629.77417000000003</v>
      </c>
      <c r="W30" s="17">
        <v>634.88897699999995</v>
      </c>
      <c r="X30" s="17">
        <v>641.02960199999995</v>
      </c>
      <c r="Y30" s="17">
        <v>645.91308600000002</v>
      </c>
      <c r="Z30" s="17">
        <v>652.13861099999997</v>
      </c>
      <c r="AA30" s="17">
        <v>657.280396</v>
      </c>
      <c r="AB30" s="17">
        <v>662.608521</v>
      </c>
      <c r="AC30" s="17">
        <v>666.81536900000003</v>
      </c>
      <c r="AD30" s="17">
        <v>670.71826199999998</v>
      </c>
      <c r="AE30" s="17">
        <v>675.98974599999997</v>
      </c>
      <c r="AF30" s="17">
        <v>684.41076699999996</v>
      </c>
      <c r="AG30" s="18">
        <v>8.0000000000000002E-3</v>
      </c>
    </row>
    <row r="31" spans="1:33" ht="15" customHeight="1">
      <c r="A31" s="49" t="s">
        <v>2030</v>
      </c>
      <c r="B31" s="16" t="s">
        <v>2022</v>
      </c>
      <c r="C31" s="17">
        <v>92.190207999999998</v>
      </c>
      <c r="D31" s="17">
        <v>99.395331999999996</v>
      </c>
      <c r="E31" s="17">
        <v>98.205078</v>
      </c>
      <c r="F31" s="17">
        <v>96.653221000000002</v>
      </c>
      <c r="G31" s="17">
        <v>95.883240000000001</v>
      </c>
      <c r="H31" s="17">
        <v>97.597412000000006</v>
      </c>
      <c r="I31" s="17">
        <v>97.006621999999993</v>
      </c>
      <c r="J31" s="17">
        <v>96.193932000000004</v>
      </c>
      <c r="K31" s="17">
        <v>95.408355999999998</v>
      </c>
      <c r="L31" s="17">
        <v>94.378142999999994</v>
      </c>
      <c r="M31" s="17">
        <v>93.684478999999996</v>
      </c>
      <c r="N31" s="17">
        <v>93.545287999999999</v>
      </c>
      <c r="O31" s="17">
        <v>93.428505000000001</v>
      </c>
      <c r="P31" s="17">
        <v>93.426567000000006</v>
      </c>
      <c r="Q31" s="17">
        <v>93.434662000000003</v>
      </c>
      <c r="R31" s="17">
        <v>93.959678999999994</v>
      </c>
      <c r="S31" s="17">
        <v>94.611121999999995</v>
      </c>
      <c r="T31" s="17">
        <v>95.247817999999995</v>
      </c>
      <c r="U31" s="17">
        <v>95.493103000000005</v>
      </c>
      <c r="V31" s="17">
        <v>95.922156999999999</v>
      </c>
      <c r="W31" s="17">
        <v>95.856323000000003</v>
      </c>
      <c r="X31" s="17">
        <v>96.037384000000003</v>
      </c>
      <c r="Y31" s="17">
        <v>95.963111999999995</v>
      </c>
      <c r="Z31" s="17">
        <v>95.467201000000003</v>
      </c>
      <c r="AA31" s="17">
        <v>94.993279000000001</v>
      </c>
      <c r="AB31" s="17">
        <v>94.662909999999997</v>
      </c>
      <c r="AC31" s="17">
        <v>93.966544999999996</v>
      </c>
      <c r="AD31" s="17">
        <v>93.055908000000002</v>
      </c>
      <c r="AE31" s="17">
        <v>92.638030999999998</v>
      </c>
      <c r="AF31" s="17">
        <v>92.615844999999993</v>
      </c>
      <c r="AG31" s="18">
        <v>0</v>
      </c>
    </row>
    <row r="32" spans="1:33" ht="15" customHeight="1">
      <c r="A32" s="49" t="s">
        <v>2031</v>
      </c>
      <c r="B32" s="16" t="s">
        <v>2015</v>
      </c>
      <c r="C32" s="17">
        <v>416.28720099999998</v>
      </c>
      <c r="D32" s="17">
        <v>409.435272</v>
      </c>
      <c r="E32" s="17">
        <v>401.57193000000001</v>
      </c>
      <c r="F32" s="17">
        <v>368.96353099999999</v>
      </c>
      <c r="G32" s="17">
        <v>358.31692500000003</v>
      </c>
      <c r="H32" s="17">
        <v>356.19168100000002</v>
      </c>
      <c r="I32" s="17">
        <v>352.95163000000002</v>
      </c>
      <c r="J32" s="17">
        <v>351.69967700000001</v>
      </c>
      <c r="K32" s="17">
        <v>342.87106299999999</v>
      </c>
      <c r="L32" s="17">
        <v>335.90875199999999</v>
      </c>
      <c r="M32" s="17">
        <v>333.900848</v>
      </c>
      <c r="N32" s="17">
        <v>330.83038299999998</v>
      </c>
      <c r="O32" s="17">
        <v>334.13720699999999</v>
      </c>
      <c r="P32" s="17">
        <v>322.26864599999999</v>
      </c>
      <c r="Q32" s="17">
        <v>316.133759</v>
      </c>
      <c r="R32" s="17">
        <v>310.43771400000003</v>
      </c>
      <c r="S32" s="17">
        <v>308.631866</v>
      </c>
      <c r="T32" s="17">
        <v>308.58142099999998</v>
      </c>
      <c r="U32" s="17">
        <v>308.90423600000003</v>
      </c>
      <c r="V32" s="17">
        <v>307.13857999999999</v>
      </c>
      <c r="W32" s="17">
        <v>308.205444</v>
      </c>
      <c r="X32" s="17">
        <v>309.04077100000001</v>
      </c>
      <c r="Y32" s="17">
        <v>308.20880099999999</v>
      </c>
      <c r="Z32" s="17">
        <v>308.10446200000001</v>
      </c>
      <c r="AA32" s="17">
        <v>308.001373</v>
      </c>
      <c r="AB32" s="17">
        <v>308.579926</v>
      </c>
      <c r="AC32" s="17">
        <v>308.60333300000002</v>
      </c>
      <c r="AD32" s="17">
        <v>309.03417999999999</v>
      </c>
      <c r="AE32" s="17">
        <v>308.98202500000002</v>
      </c>
      <c r="AF32" s="17">
        <v>310.87973</v>
      </c>
      <c r="AG32" s="18">
        <v>-0.01</v>
      </c>
    </row>
    <row r="33" spans="1:33" ht="15" customHeight="1">
      <c r="A33" s="49" t="s">
        <v>2032</v>
      </c>
      <c r="B33" s="15" t="s">
        <v>2033</v>
      </c>
      <c r="C33" s="19">
        <v>1382.1207280000001</v>
      </c>
      <c r="D33" s="19">
        <v>1410.2269289999999</v>
      </c>
      <c r="E33" s="19">
        <v>1414.977783</v>
      </c>
      <c r="F33" s="19">
        <v>1383.2177730000001</v>
      </c>
      <c r="G33" s="19">
        <v>1382.296143</v>
      </c>
      <c r="H33" s="19">
        <v>1391.2570800000001</v>
      </c>
      <c r="I33" s="19">
        <v>1390.4163820000001</v>
      </c>
      <c r="J33" s="19">
        <v>1395.2700199999999</v>
      </c>
      <c r="K33" s="19">
        <v>1392.1560059999999</v>
      </c>
      <c r="L33" s="19">
        <v>1391.7285159999999</v>
      </c>
      <c r="M33" s="19">
        <v>1392.794067</v>
      </c>
      <c r="N33" s="19">
        <v>1398.8249510000001</v>
      </c>
      <c r="O33" s="19">
        <v>1407.1176760000001</v>
      </c>
      <c r="P33" s="19">
        <v>1400.1210940000001</v>
      </c>
      <c r="Q33" s="19">
        <v>1398.505981</v>
      </c>
      <c r="R33" s="19">
        <v>1398.437866</v>
      </c>
      <c r="S33" s="19">
        <v>1403.9368899999999</v>
      </c>
      <c r="T33" s="19">
        <v>1410.705322</v>
      </c>
      <c r="U33" s="19">
        <v>1417.497314</v>
      </c>
      <c r="V33" s="19">
        <v>1421.0097659999999</v>
      </c>
      <c r="W33" s="19">
        <v>1428.974121</v>
      </c>
      <c r="X33" s="19">
        <v>1437.549561</v>
      </c>
      <c r="Y33" s="19">
        <v>1442.1577150000001</v>
      </c>
      <c r="Z33" s="19">
        <v>1449.459106</v>
      </c>
      <c r="AA33" s="19">
        <v>1454.7561040000001</v>
      </c>
      <c r="AB33" s="19">
        <v>1461.865112</v>
      </c>
      <c r="AC33" s="19">
        <v>1467.3610839999999</v>
      </c>
      <c r="AD33" s="19">
        <v>1472.478149</v>
      </c>
      <c r="AE33" s="19">
        <v>1478.968018</v>
      </c>
      <c r="AF33" s="19">
        <v>1491.3786620000001</v>
      </c>
      <c r="AG33" s="20">
        <v>3.0000000000000001E-3</v>
      </c>
    </row>
    <row r="35" spans="1:33" ht="15" customHeight="1">
      <c r="B35" s="15" t="s">
        <v>2034</v>
      </c>
    </row>
    <row r="36" spans="1:33" ht="15" customHeight="1">
      <c r="A36" s="49" t="s">
        <v>2035</v>
      </c>
      <c r="B36" s="16" t="s">
        <v>2036</v>
      </c>
      <c r="C36" s="17">
        <v>1682.6850589999999</v>
      </c>
      <c r="D36" s="17">
        <v>1756.97937</v>
      </c>
      <c r="E36" s="17">
        <v>1765.6813959999999</v>
      </c>
      <c r="F36" s="17">
        <v>1766.6875</v>
      </c>
      <c r="G36" s="17">
        <v>1768.61853</v>
      </c>
      <c r="H36" s="17">
        <v>1766.3779300000001</v>
      </c>
      <c r="I36" s="17">
        <v>1758.1389160000001</v>
      </c>
      <c r="J36" s="17">
        <v>1749.349487</v>
      </c>
      <c r="K36" s="17">
        <v>1741.457764</v>
      </c>
      <c r="L36" s="17">
        <v>1735.8957519999999</v>
      </c>
      <c r="M36" s="17">
        <v>1730.4105219999999</v>
      </c>
      <c r="N36" s="17">
        <v>1723.2860109999999</v>
      </c>
      <c r="O36" s="17">
        <v>1720.14624</v>
      </c>
      <c r="P36" s="17">
        <v>1716.9307859999999</v>
      </c>
      <c r="Q36" s="17">
        <v>1713.0732419999999</v>
      </c>
      <c r="R36" s="17">
        <v>1711.694702</v>
      </c>
      <c r="S36" s="17">
        <v>1711.94397</v>
      </c>
      <c r="T36" s="17">
        <v>1710.7891850000001</v>
      </c>
      <c r="U36" s="17">
        <v>1713.505981</v>
      </c>
      <c r="V36" s="17">
        <v>1718.167236</v>
      </c>
      <c r="W36" s="17">
        <v>1721.410034</v>
      </c>
      <c r="X36" s="17">
        <v>1726.595337</v>
      </c>
      <c r="Y36" s="17">
        <v>1731.035889</v>
      </c>
      <c r="Z36" s="17">
        <v>1736.0482179999999</v>
      </c>
      <c r="AA36" s="17">
        <v>1743.7274170000001</v>
      </c>
      <c r="AB36" s="17">
        <v>1752.3592530000001</v>
      </c>
      <c r="AC36" s="17">
        <v>1760.4792480000001</v>
      </c>
      <c r="AD36" s="17">
        <v>1767.3570560000001</v>
      </c>
      <c r="AE36" s="17">
        <v>1776.615845</v>
      </c>
      <c r="AF36" s="17">
        <v>1788.7962649999999</v>
      </c>
      <c r="AG36" s="18">
        <v>2E-3</v>
      </c>
    </row>
    <row r="37" spans="1:33" ht="15" customHeight="1">
      <c r="A37" s="49" t="s">
        <v>2037</v>
      </c>
      <c r="B37" s="16" t="s">
        <v>2038</v>
      </c>
      <c r="C37" s="17">
        <v>45.454169999999998</v>
      </c>
      <c r="D37" s="17">
        <v>42.419792000000001</v>
      </c>
      <c r="E37" s="17">
        <v>42.449115999999997</v>
      </c>
      <c r="F37" s="17">
        <v>42.186874000000003</v>
      </c>
      <c r="G37" s="17">
        <v>41.992226000000002</v>
      </c>
      <c r="H37" s="17">
        <v>41.950305999999998</v>
      </c>
      <c r="I37" s="17">
        <v>41.623553999999999</v>
      </c>
      <c r="J37" s="17">
        <v>42.314514000000003</v>
      </c>
      <c r="K37" s="17">
        <v>42.568114999999999</v>
      </c>
      <c r="L37" s="17">
        <v>42.649566999999998</v>
      </c>
      <c r="M37" s="17">
        <v>42.705050999999997</v>
      </c>
      <c r="N37" s="17">
        <v>43.470013000000002</v>
      </c>
      <c r="O37" s="17">
        <v>43.942860000000003</v>
      </c>
      <c r="P37" s="17">
        <v>44.243392999999998</v>
      </c>
      <c r="Q37" s="17">
        <v>44.817844000000001</v>
      </c>
      <c r="R37" s="17">
        <v>45.444217999999999</v>
      </c>
      <c r="S37" s="17">
        <v>46.415176000000002</v>
      </c>
      <c r="T37" s="17">
        <v>47.382835</v>
      </c>
      <c r="U37" s="17">
        <v>48.102500999999997</v>
      </c>
      <c r="V37" s="17">
        <v>49.357151000000002</v>
      </c>
      <c r="W37" s="17">
        <v>50.438259000000002</v>
      </c>
      <c r="X37" s="17">
        <v>51.284427999999998</v>
      </c>
      <c r="Y37" s="17">
        <v>52.639732000000002</v>
      </c>
      <c r="Z37" s="17">
        <v>53.683025000000001</v>
      </c>
      <c r="AA37" s="17">
        <v>54.563637</v>
      </c>
      <c r="AB37" s="17">
        <v>55.810608000000002</v>
      </c>
      <c r="AC37" s="17">
        <v>56.925873000000003</v>
      </c>
      <c r="AD37" s="17">
        <v>57.917755</v>
      </c>
      <c r="AE37" s="17">
        <v>58.791041999999997</v>
      </c>
      <c r="AF37" s="17">
        <v>59.857211999999997</v>
      </c>
      <c r="AG37" s="18">
        <v>0.01</v>
      </c>
    </row>
    <row r="38" spans="1:33" ht="15" customHeight="1">
      <c r="A38" s="49" t="s">
        <v>2039</v>
      </c>
      <c r="B38" s="16" t="s">
        <v>2015</v>
      </c>
      <c r="C38" s="17">
        <v>4.2753030000000001</v>
      </c>
      <c r="D38" s="17">
        <v>5.231052</v>
      </c>
      <c r="E38" s="17">
        <v>6.4053139999999997</v>
      </c>
      <c r="F38" s="17">
        <v>7.1494929999999997</v>
      </c>
      <c r="G38" s="17">
        <v>8.0998830000000002</v>
      </c>
      <c r="H38" s="17">
        <v>9.0783459999999998</v>
      </c>
      <c r="I38" s="17">
        <v>10.254517</v>
      </c>
      <c r="J38" s="17">
        <v>11.461936</v>
      </c>
      <c r="K38" s="17">
        <v>12.213654</v>
      </c>
      <c r="L38" s="17">
        <v>13.29532</v>
      </c>
      <c r="M38" s="17">
        <v>14.196782000000001</v>
      </c>
      <c r="N38" s="17">
        <v>15.143618</v>
      </c>
      <c r="O38" s="17">
        <v>16.369595</v>
      </c>
      <c r="P38" s="17">
        <v>17.016504000000001</v>
      </c>
      <c r="Q38" s="17">
        <v>17.63965</v>
      </c>
      <c r="R38" s="17">
        <v>18.356472</v>
      </c>
      <c r="S38" s="17">
        <v>19.298324999999998</v>
      </c>
      <c r="T38" s="17">
        <v>20.333925000000001</v>
      </c>
      <c r="U38" s="17">
        <v>21.352484</v>
      </c>
      <c r="V38" s="17">
        <v>22.271826000000001</v>
      </c>
      <c r="W38" s="17">
        <v>23.341709000000002</v>
      </c>
      <c r="X38" s="17">
        <v>24.321840000000002</v>
      </c>
      <c r="Y38" s="17">
        <v>25.194637</v>
      </c>
      <c r="Z38" s="17">
        <v>26.182085000000001</v>
      </c>
      <c r="AA38" s="17">
        <v>27.121122</v>
      </c>
      <c r="AB38" s="17">
        <v>28.06616</v>
      </c>
      <c r="AC38" s="17">
        <v>29.019708999999999</v>
      </c>
      <c r="AD38" s="17">
        <v>30.105457000000001</v>
      </c>
      <c r="AE38" s="17">
        <v>31.050706999999999</v>
      </c>
      <c r="AF38" s="17">
        <v>31.996616</v>
      </c>
      <c r="AG38" s="18">
        <v>7.1999999999999995E-2</v>
      </c>
    </row>
    <row r="39" spans="1:33" ht="15" customHeight="1">
      <c r="A39" s="49" t="s">
        <v>2040</v>
      </c>
      <c r="B39" s="15" t="s">
        <v>2041</v>
      </c>
      <c r="C39" s="19">
        <v>1732.4145510000001</v>
      </c>
      <c r="D39" s="19">
        <v>1804.630249</v>
      </c>
      <c r="E39" s="19">
        <v>1814.5357670000001</v>
      </c>
      <c r="F39" s="19">
        <v>1816.0239260000001</v>
      </c>
      <c r="G39" s="19">
        <v>1818.7105710000001</v>
      </c>
      <c r="H39" s="19">
        <v>1817.406616</v>
      </c>
      <c r="I39" s="19">
        <v>1810.0169679999999</v>
      </c>
      <c r="J39" s="19">
        <v>1803.1259769999999</v>
      </c>
      <c r="K39" s="19">
        <v>1796.2395019999999</v>
      </c>
      <c r="L39" s="19">
        <v>1791.8405760000001</v>
      </c>
      <c r="M39" s="19">
        <v>1787.3123780000001</v>
      </c>
      <c r="N39" s="19">
        <v>1781.899658</v>
      </c>
      <c r="O39" s="19">
        <v>1780.45874</v>
      </c>
      <c r="P39" s="19">
        <v>1778.1906739999999</v>
      </c>
      <c r="Q39" s="19">
        <v>1775.5307620000001</v>
      </c>
      <c r="R39" s="19">
        <v>1775.495361</v>
      </c>
      <c r="S39" s="19">
        <v>1777.657471</v>
      </c>
      <c r="T39" s="19">
        <v>1778.505981</v>
      </c>
      <c r="U39" s="19">
        <v>1782.9610600000001</v>
      </c>
      <c r="V39" s="19">
        <v>1789.7962649999999</v>
      </c>
      <c r="W39" s="19">
        <v>1795.1899410000001</v>
      </c>
      <c r="X39" s="19">
        <v>1802.2016599999999</v>
      </c>
      <c r="Y39" s="19">
        <v>1808.8702390000001</v>
      </c>
      <c r="Z39" s="19">
        <v>1815.9133300000001</v>
      </c>
      <c r="AA39" s="19">
        <v>1825.4121090000001</v>
      </c>
      <c r="AB39" s="19">
        <v>1836.2360839999999</v>
      </c>
      <c r="AC39" s="19">
        <v>1846.4248050000001</v>
      </c>
      <c r="AD39" s="19">
        <v>1855.380249</v>
      </c>
      <c r="AE39" s="19">
        <v>1866.4575199999999</v>
      </c>
      <c r="AF39" s="19">
        <v>1880.650024</v>
      </c>
      <c r="AG39" s="20">
        <v>3.0000000000000001E-3</v>
      </c>
    </row>
    <row r="41" spans="1:33" ht="15" customHeight="1">
      <c r="B41" s="15" t="s">
        <v>2042</v>
      </c>
    </row>
    <row r="42" spans="1:33" ht="15" customHeight="1">
      <c r="A42" s="49" t="s">
        <v>2043</v>
      </c>
      <c r="B42" s="16" t="s">
        <v>2011</v>
      </c>
      <c r="C42" s="17">
        <v>8.6926020000000008</v>
      </c>
      <c r="D42" s="17">
        <v>8.3509410000000006</v>
      </c>
      <c r="E42" s="17">
        <v>8.3513999999999999</v>
      </c>
      <c r="F42" s="17">
        <v>7.8339819999999998</v>
      </c>
      <c r="G42" s="17">
        <v>7.6620920000000003</v>
      </c>
      <c r="H42" s="17">
        <v>7.3373999999999997</v>
      </c>
      <c r="I42" s="17">
        <v>6.9540199999999999</v>
      </c>
      <c r="J42" s="17">
        <v>6.7320779999999996</v>
      </c>
      <c r="K42" s="17">
        <v>6.562792</v>
      </c>
      <c r="L42" s="17">
        <v>6.4083399999999999</v>
      </c>
      <c r="M42" s="17">
        <v>6.1771409999999998</v>
      </c>
      <c r="N42" s="17">
        <v>6.0815109999999999</v>
      </c>
      <c r="O42" s="17">
        <v>6.0312510000000001</v>
      </c>
      <c r="P42" s="17">
        <v>5.8774899999999999</v>
      </c>
      <c r="Q42" s="17">
        <v>5.7837069999999997</v>
      </c>
      <c r="R42" s="17">
        <v>5.6545319999999997</v>
      </c>
      <c r="S42" s="17">
        <v>5.5133530000000004</v>
      </c>
      <c r="T42" s="17">
        <v>5.3712900000000001</v>
      </c>
      <c r="U42" s="17">
        <v>5.3133629999999998</v>
      </c>
      <c r="V42" s="17">
        <v>5.2184910000000002</v>
      </c>
      <c r="W42" s="17">
        <v>5.0105690000000003</v>
      </c>
      <c r="X42" s="17">
        <v>4.8151169999999999</v>
      </c>
      <c r="Y42" s="17">
        <v>4.6041629999999998</v>
      </c>
      <c r="Z42" s="17">
        <v>4.3766809999999996</v>
      </c>
      <c r="AA42" s="17">
        <v>4.165921</v>
      </c>
      <c r="AB42" s="17">
        <v>4.1885890000000003</v>
      </c>
      <c r="AC42" s="17">
        <v>4.1816719999999998</v>
      </c>
      <c r="AD42" s="17">
        <v>4.1977890000000002</v>
      </c>
      <c r="AE42" s="17">
        <v>4.1766819999999996</v>
      </c>
      <c r="AF42" s="17">
        <v>4.2039039999999996</v>
      </c>
      <c r="AG42" s="18">
        <v>-2.5000000000000001E-2</v>
      </c>
    </row>
    <row r="43" spans="1:33" ht="15" customHeight="1">
      <c r="A43" s="49" t="s">
        <v>2044</v>
      </c>
      <c r="B43" s="16" t="s">
        <v>2013</v>
      </c>
      <c r="C43" s="17">
        <v>594.07788100000005</v>
      </c>
      <c r="D43" s="17">
        <v>580.86682099999996</v>
      </c>
      <c r="E43" s="17">
        <v>589.87701400000003</v>
      </c>
      <c r="F43" s="17">
        <v>590.23840299999995</v>
      </c>
      <c r="G43" s="17">
        <v>567.69262700000002</v>
      </c>
      <c r="H43" s="17">
        <v>561.56176800000003</v>
      </c>
      <c r="I43" s="17">
        <v>557.85644500000001</v>
      </c>
      <c r="J43" s="17">
        <v>562.76806599999998</v>
      </c>
      <c r="K43" s="17">
        <v>550.76086399999997</v>
      </c>
      <c r="L43" s="17">
        <v>540.03442399999994</v>
      </c>
      <c r="M43" s="17">
        <v>538.16430700000001</v>
      </c>
      <c r="N43" s="17">
        <v>538.97833300000002</v>
      </c>
      <c r="O43" s="17">
        <v>540.23736599999995</v>
      </c>
      <c r="P43" s="17">
        <v>538.44250499999998</v>
      </c>
      <c r="Q43" s="17">
        <v>532.03179899999998</v>
      </c>
      <c r="R43" s="17">
        <v>533.243469</v>
      </c>
      <c r="S43" s="17">
        <v>539.34368900000004</v>
      </c>
      <c r="T43" s="17">
        <v>545.48144500000001</v>
      </c>
      <c r="U43" s="17">
        <v>549.51019299999996</v>
      </c>
      <c r="V43" s="17">
        <v>556.20611599999995</v>
      </c>
      <c r="W43" s="17">
        <v>565.25122099999999</v>
      </c>
      <c r="X43" s="17">
        <v>573.05743399999994</v>
      </c>
      <c r="Y43" s="17">
        <v>578.67810099999997</v>
      </c>
      <c r="Z43" s="17">
        <v>589.108521</v>
      </c>
      <c r="AA43" s="17">
        <v>597.31494099999998</v>
      </c>
      <c r="AB43" s="17">
        <v>603.08905000000004</v>
      </c>
      <c r="AC43" s="17">
        <v>609.37017800000001</v>
      </c>
      <c r="AD43" s="17">
        <v>616.89739999999995</v>
      </c>
      <c r="AE43" s="17">
        <v>621.39538600000003</v>
      </c>
      <c r="AF43" s="17">
        <v>627.55059800000004</v>
      </c>
      <c r="AG43" s="18">
        <v>2E-3</v>
      </c>
    </row>
    <row r="44" spans="1:33" ht="15" customHeight="1">
      <c r="A44" s="49" t="s">
        <v>2045</v>
      </c>
      <c r="B44" s="16" t="s">
        <v>2022</v>
      </c>
      <c r="C44" s="17">
        <v>945.91082800000004</v>
      </c>
      <c r="D44" s="17">
        <v>898.24682600000006</v>
      </c>
      <c r="E44" s="17">
        <v>865.42456100000004</v>
      </c>
      <c r="F44" s="17">
        <v>732.35516399999995</v>
      </c>
      <c r="G44" s="17">
        <v>711.44287099999997</v>
      </c>
      <c r="H44" s="17">
        <v>702.37872300000004</v>
      </c>
      <c r="I44" s="17">
        <v>696.31146200000001</v>
      </c>
      <c r="J44" s="17">
        <v>688.807007</v>
      </c>
      <c r="K44" s="17">
        <v>667.06103499999995</v>
      </c>
      <c r="L44" s="17">
        <v>656.80255099999999</v>
      </c>
      <c r="M44" s="17">
        <v>648.43786599999999</v>
      </c>
      <c r="N44" s="17">
        <v>635.33868399999994</v>
      </c>
      <c r="O44" s="17">
        <v>642.24408000000005</v>
      </c>
      <c r="P44" s="17">
        <v>604.97314500000005</v>
      </c>
      <c r="Q44" s="17">
        <v>588.07910200000003</v>
      </c>
      <c r="R44" s="17">
        <v>565.946594</v>
      </c>
      <c r="S44" s="17">
        <v>555.44311500000003</v>
      </c>
      <c r="T44" s="17">
        <v>552.85412599999995</v>
      </c>
      <c r="U44" s="17">
        <v>550.90240500000004</v>
      </c>
      <c r="V44" s="17">
        <v>540.37902799999995</v>
      </c>
      <c r="W44" s="17">
        <v>535.615723</v>
      </c>
      <c r="X44" s="17">
        <v>530.36181599999998</v>
      </c>
      <c r="Y44" s="17">
        <v>522.78729199999998</v>
      </c>
      <c r="Z44" s="17">
        <v>514.59966999999995</v>
      </c>
      <c r="AA44" s="17">
        <v>508.05474900000002</v>
      </c>
      <c r="AB44" s="17">
        <v>505.692474</v>
      </c>
      <c r="AC44" s="17">
        <v>502.19558699999999</v>
      </c>
      <c r="AD44" s="17">
        <v>500.79144300000002</v>
      </c>
      <c r="AE44" s="17">
        <v>500.42083700000001</v>
      </c>
      <c r="AF44" s="17">
        <v>501.43038899999999</v>
      </c>
      <c r="AG44" s="18">
        <v>-2.1999999999999999E-2</v>
      </c>
    </row>
    <row r="45" spans="1:33" ht="15" customHeight="1">
      <c r="A45" s="49" t="s">
        <v>2046</v>
      </c>
      <c r="B45" s="16" t="s">
        <v>2047</v>
      </c>
      <c r="C45" s="17">
        <v>10.801752</v>
      </c>
      <c r="D45" s="17">
        <v>10.801939000000001</v>
      </c>
      <c r="E45" s="17">
        <v>10.802682000000001</v>
      </c>
      <c r="F45" s="17">
        <v>10.802239999999999</v>
      </c>
      <c r="G45" s="17">
        <v>10.830753</v>
      </c>
      <c r="H45" s="17">
        <v>10.858601999999999</v>
      </c>
      <c r="I45" s="17">
        <v>10.891597000000001</v>
      </c>
      <c r="J45" s="17">
        <v>10.925770999999999</v>
      </c>
      <c r="K45" s="17">
        <v>10.964188999999999</v>
      </c>
      <c r="L45" s="17">
        <v>10.999196</v>
      </c>
      <c r="M45" s="17">
        <v>11.030252000000001</v>
      </c>
      <c r="N45" s="17">
        <v>11.074807</v>
      </c>
      <c r="O45" s="17">
        <v>11.112882000000001</v>
      </c>
      <c r="P45" s="17">
        <v>11.158536</v>
      </c>
      <c r="Q45" s="17">
        <v>11.203025999999999</v>
      </c>
      <c r="R45" s="17">
        <v>11.247161999999999</v>
      </c>
      <c r="S45" s="17">
        <v>11.288497</v>
      </c>
      <c r="T45" s="17">
        <v>11.326136999999999</v>
      </c>
      <c r="U45" s="17">
        <v>11.360699</v>
      </c>
      <c r="V45" s="17">
        <v>11.397062</v>
      </c>
      <c r="W45" s="17">
        <v>11.429852</v>
      </c>
      <c r="X45" s="17">
        <v>11.452199</v>
      </c>
      <c r="Y45" s="17">
        <v>11.475057</v>
      </c>
      <c r="Z45" s="17">
        <v>11.506449999999999</v>
      </c>
      <c r="AA45" s="17">
        <v>11.536643</v>
      </c>
      <c r="AB45" s="17">
        <v>11.559272999999999</v>
      </c>
      <c r="AC45" s="17">
        <v>11.573119999999999</v>
      </c>
      <c r="AD45" s="17">
        <v>11.585564</v>
      </c>
      <c r="AE45" s="17">
        <v>11.598751</v>
      </c>
      <c r="AF45" s="17">
        <v>11.611522000000001</v>
      </c>
      <c r="AG45" s="18">
        <v>2E-3</v>
      </c>
    </row>
    <row r="46" spans="1:33" ht="15" customHeight="1">
      <c r="A46" s="49" t="s">
        <v>2048</v>
      </c>
      <c r="B46" s="15" t="s">
        <v>2049</v>
      </c>
      <c r="C46" s="19">
        <v>1559.483154</v>
      </c>
      <c r="D46" s="19">
        <v>1498.2664789999999</v>
      </c>
      <c r="E46" s="19">
        <v>1474.455688</v>
      </c>
      <c r="F46" s="19">
        <v>1341.229736</v>
      </c>
      <c r="G46" s="19">
        <v>1297.628418</v>
      </c>
      <c r="H46" s="19">
        <v>1282.136475</v>
      </c>
      <c r="I46" s="19">
        <v>1272.0135499999999</v>
      </c>
      <c r="J46" s="19">
        <v>1269.2329099999999</v>
      </c>
      <c r="K46" s="19">
        <v>1235.348999</v>
      </c>
      <c r="L46" s="19">
        <v>1214.2445070000001</v>
      </c>
      <c r="M46" s="19">
        <v>1203.8095699999999</v>
      </c>
      <c r="N46" s="19">
        <v>1191.4732670000001</v>
      </c>
      <c r="O46" s="19">
        <v>1199.6256100000001</v>
      </c>
      <c r="P46" s="19">
        <v>1160.4517820000001</v>
      </c>
      <c r="Q46" s="19">
        <v>1137.097534</v>
      </c>
      <c r="R46" s="19">
        <v>1116.091797</v>
      </c>
      <c r="S46" s="19">
        <v>1111.5886230000001</v>
      </c>
      <c r="T46" s="19">
        <v>1115.0329589999999</v>
      </c>
      <c r="U46" s="19">
        <v>1117.0866699999999</v>
      </c>
      <c r="V46" s="19">
        <v>1113.2008060000001</v>
      </c>
      <c r="W46" s="19">
        <v>1117.307251</v>
      </c>
      <c r="X46" s="19">
        <v>1119.6865230000001</v>
      </c>
      <c r="Y46" s="19">
        <v>1117.544678</v>
      </c>
      <c r="Z46" s="19">
        <v>1119.5914310000001</v>
      </c>
      <c r="AA46" s="19">
        <v>1121.0722659999999</v>
      </c>
      <c r="AB46" s="19">
        <v>1124.529419</v>
      </c>
      <c r="AC46" s="19">
        <v>1127.320557</v>
      </c>
      <c r="AD46" s="19">
        <v>1133.4722899999999</v>
      </c>
      <c r="AE46" s="19">
        <v>1137.5916749999999</v>
      </c>
      <c r="AF46" s="19">
        <v>1144.796509</v>
      </c>
      <c r="AG46" s="20">
        <v>-1.0999999999999999E-2</v>
      </c>
    </row>
    <row r="48" spans="1:33" ht="15" customHeight="1">
      <c r="B48" s="15" t="s">
        <v>2050</v>
      </c>
    </row>
    <row r="49" spans="1:33" ht="15" customHeight="1">
      <c r="A49" s="49" t="s">
        <v>2051</v>
      </c>
      <c r="B49" s="16" t="s">
        <v>2036</v>
      </c>
      <c r="C49" s="17">
        <v>2144.3571780000002</v>
      </c>
      <c r="D49" s="17">
        <v>2232.1843260000001</v>
      </c>
      <c r="E49" s="17">
        <v>2250.7231449999999</v>
      </c>
      <c r="F49" s="17">
        <v>2245.4555660000001</v>
      </c>
      <c r="G49" s="17">
        <v>2248.023682</v>
      </c>
      <c r="H49" s="17">
        <v>2246.5444339999999</v>
      </c>
      <c r="I49" s="17">
        <v>2237.3632809999999</v>
      </c>
      <c r="J49" s="17">
        <v>2230.6403810000002</v>
      </c>
      <c r="K49" s="17">
        <v>2225.125732</v>
      </c>
      <c r="L49" s="17">
        <v>2222.093018</v>
      </c>
      <c r="M49" s="17">
        <v>2218.461914</v>
      </c>
      <c r="N49" s="17">
        <v>2214.201904</v>
      </c>
      <c r="O49" s="17">
        <v>2212.6879880000001</v>
      </c>
      <c r="P49" s="17">
        <v>2210.9936520000001</v>
      </c>
      <c r="Q49" s="17">
        <v>2208.1892090000001</v>
      </c>
      <c r="R49" s="17">
        <v>2208.5803219999998</v>
      </c>
      <c r="S49" s="17">
        <v>2211.7326659999999</v>
      </c>
      <c r="T49" s="17">
        <v>2211.474365</v>
      </c>
      <c r="U49" s="17">
        <v>2216.5903320000002</v>
      </c>
      <c r="V49" s="17">
        <v>2220.6911620000001</v>
      </c>
      <c r="W49" s="17">
        <v>2225.1530760000001</v>
      </c>
      <c r="X49" s="17">
        <v>2231.1879880000001</v>
      </c>
      <c r="Y49" s="17">
        <v>2235.6289059999999</v>
      </c>
      <c r="Z49" s="17">
        <v>2241.6428219999998</v>
      </c>
      <c r="AA49" s="17">
        <v>2249.4423830000001</v>
      </c>
      <c r="AB49" s="17">
        <v>2259.2338869999999</v>
      </c>
      <c r="AC49" s="17">
        <v>2268.960693</v>
      </c>
      <c r="AD49" s="17">
        <v>2277.2473140000002</v>
      </c>
      <c r="AE49" s="17">
        <v>2287.8940429999998</v>
      </c>
      <c r="AF49" s="17">
        <v>2301.9628910000001</v>
      </c>
      <c r="AG49" s="18">
        <v>2E-3</v>
      </c>
    </row>
    <row r="50" spans="1:33" ht="15" customHeight="1">
      <c r="A50" s="49" t="s">
        <v>2052</v>
      </c>
      <c r="B50" s="16" t="s">
        <v>2013</v>
      </c>
      <c r="C50" s="17">
        <v>1630.117432</v>
      </c>
      <c r="D50" s="17">
        <v>1641.586548</v>
      </c>
      <c r="E50" s="17">
        <v>1645.264404</v>
      </c>
      <c r="F50" s="17">
        <v>1653.712158</v>
      </c>
      <c r="G50" s="17">
        <v>1641.28772</v>
      </c>
      <c r="H50" s="17">
        <v>1642.9456789999999</v>
      </c>
      <c r="I50" s="17">
        <v>1642.7144780000001</v>
      </c>
      <c r="J50" s="17">
        <v>1652.236328</v>
      </c>
      <c r="K50" s="17">
        <v>1643.021851</v>
      </c>
      <c r="L50" s="17">
        <v>1636.022461</v>
      </c>
      <c r="M50" s="17">
        <v>1634.0361330000001</v>
      </c>
      <c r="N50" s="17">
        <v>1640.6889650000001</v>
      </c>
      <c r="O50" s="17">
        <v>1644.6689449999999</v>
      </c>
      <c r="P50" s="17">
        <v>1645.6623540000001</v>
      </c>
      <c r="Q50" s="17">
        <v>1642.9833980000001</v>
      </c>
      <c r="R50" s="17">
        <v>1647.8752440000001</v>
      </c>
      <c r="S50" s="17">
        <v>1658.1157229999999</v>
      </c>
      <c r="T50" s="17">
        <v>1669.8532709999999</v>
      </c>
      <c r="U50" s="17">
        <v>1677.881836</v>
      </c>
      <c r="V50" s="17">
        <v>1690.7416989999999</v>
      </c>
      <c r="W50" s="17">
        <v>1706.1166989999999</v>
      </c>
      <c r="X50" s="17">
        <v>1721.121582</v>
      </c>
      <c r="Y50" s="17">
        <v>1733.1865230000001</v>
      </c>
      <c r="Z50" s="17">
        <v>1751.1879879999999</v>
      </c>
      <c r="AA50" s="17">
        <v>1765.6295170000001</v>
      </c>
      <c r="AB50" s="17">
        <v>1778.1308590000001</v>
      </c>
      <c r="AC50" s="17">
        <v>1789.780518</v>
      </c>
      <c r="AD50" s="17">
        <v>1802.2626949999999</v>
      </c>
      <c r="AE50" s="17">
        <v>1812.8133539999999</v>
      </c>
      <c r="AF50" s="17">
        <v>1828.3562010000001</v>
      </c>
      <c r="AG50" s="18">
        <v>4.0000000000000001E-3</v>
      </c>
    </row>
    <row r="51" spans="1:33" ht="15" customHeight="1">
      <c r="A51" s="49" t="s">
        <v>2053</v>
      </c>
      <c r="B51" s="16" t="s">
        <v>2022</v>
      </c>
      <c r="C51" s="17">
        <v>1039.6088870000001</v>
      </c>
      <c r="D51" s="17">
        <v>999.029358</v>
      </c>
      <c r="E51" s="17">
        <v>965.21167000000003</v>
      </c>
      <c r="F51" s="17">
        <v>830.59570299999996</v>
      </c>
      <c r="G51" s="17">
        <v>808.87042199999996</v>
      </c>
      <c r="H51" s="17">
        <v>801.50006099999996</v>
      </c>
      <c r="I51" s="17">
        <v>794.84789999999998</v>
      </c>
      <c r="J51" s="17">
        <v>786.49633800000004</v>
      </c>
      <c r="K51" s="17">
        <v>763.94366500000001</v>
      </c>
      <c r="L51" s="17">
        <v>752.659851</v>
      </c>
      <c r="M51" s="17">
        <v>743.60351600000001</v>
      </c>
      <c r="N51" s="17">
        <v>730.37078899999995</v>
      </c>
      <c r="O51" s="17">
        <v>737.16479500000003</v>
      </c>
      <c r="P51" s="17">
        <v>699.90185499999995</v>
      </c>
      <c r="Q51" s="17">
        <v>683.04565400000001</v>
      </c>
      <c r="R51" s="17">
        <v>661.44622800000002</v>
      </c>
      <c r="S51" s="17">
        <v>651.60156199999994</v>
      </c>
      <c r="T51" s="17">
        <v>649.65039100000001</v>
      </c>
      <c r="U51" s="17">
        <v>647.94439699999998</v>
      </c>
      <c r="V51" s="17">
        <v>637.84997599999997</v>
      </c>
      <c r="W51" s="17">
        <v>633.12133800000004</v>
      </c>
      <c r="X51" s="17">
        <v>628.07916299999999</v>
      </c>
      <c r="Y51" s="17">
        <v>620.44073500000002</v>
      </c>
      <c r="Z51" s="17">
        <v>611.75366199999996</v>
      </c>
      <c r="AA51" s="17">
        <v>604.73577899999998</v>
      </c>
      <c r="AB51" s="17">
        <v>602.04303000000004</v>
      </c>
      <c r="AC51" s="17">
        <v>597.85247800000002</v>
      </c>
      <c r="AD51" s="17">
        <v>595.54266399999995</v>
      </c>
      <c r="AE51" s="17">
        <v>594.75756799999999</v>
      </c>
      <c r="AF51" s="17">
        <v>595.74865699999998</v>
      </c>
      <c r="AG51" s="18">
        <v>-1.9E-2</v>
      </c>
    </row>
    <row r="52" spans="1:33" ht="15" customHeight="1">
      <c r="A52" s="49" t="s">
        <v>2054</v>
      </c>
      <c r="B52" s="16" t="s">
        <v>2047</v>
      </c>
      <c r="C52" s="17">
        <v>10.801752</v>
      </c>
      <c r="D52" s="17">
        <v>10.801939000000001</v>
      </c>
      <c r="E52" s="17">
        <v>10.802682000000001</v>
      </c>
      <c r="F52" s="17">
        <v>10.802239999999999</v>
      </c>
      <c r="G52" s="17">
        <v>10.830753</v>
      </c>
      <c r="H52" s="17">
        <v>10.858601999999999</v>
      </c>
      <c r="I52" s="17">
        <v>10.891597000000001</v>
      </c>
      <c r="J52" s="17">
        <v>10.925770999999999</v>
      </c>
      <c r="K52" s="17">
        <v>10.964188999999999</v>
      </c>
      <c r="L52" s="17">
        <v>10.999196</v>
      </c>
      <c r="M52" s="17">
        <v>11.030252000000001</v>
      </c>
      <c r="N52" s="17">
        <v>11.074807</v>
      </c>
      <c r="O52" s="17">
        <v>11.112882000000001</v>
      </c>
      <c r="P52" s="17">
        <v>11.158536</v>
      </c>
      <c r="Q52" s="17">
        <v>11.203025999999999</v>
      </c>
      <c r="R52" s="17">
        <v>11.247161999999999</v>
      </c>
      <c r="S52" s="17">
        <v>11.288497</v>
      </c>
      <c r="T52" s="17">
        <v>11.326136999999999</v>
      </c>
      <c r="U52" s="17">
        <v>11.360699</v>
      </c>
      <c r="V52" s="17">
        <v>11.397062</v>
      </c>
      <c r="W52" s="17">
        <v>11.429852</v>
      </c>
      <c r="X52" s="17">
        <v>11.452199</v>
      </c>
      <c r="Y52" s="17">
        <v>11.475057</v>
      </c>
      <c r="Z52" s="17">
        <v>11.506449999999999</v>
      </c>
      <c r="AA52" s="17">
        <v>11.536643</v>
      </c>
      <c r="AB52" s="17">
        <v>11.559272999999999</v>
      </c>
      <c r="AC52" s="17">
        <v>11.573119999999999</v>
      </c>
      <c r="AD52" s="17">
        <v>11.585564</v>
      </c>
      <c r="AE52" s="17">
        <v>11.598751</v>
      </c>
      <c r="AF52" s="17">
        <v>11.611522000000001</v>
      </c>
      <c r="AG52" s="18">
        <v>2E-3</v>
      </c>
    </row>
    <row r="53" spans="1:33" ht="15" customHeight="1">
      <c r="A53" s="49" t="s">
        <v>2055</v>
      </c>
      <c r="B53" s="15" t="s">
        <v>2056</v>
      </c>
      <c r="C53" s="19">
        <v>4824.8852539999998</v>
      </c>
      <c r="D53" s="19">
        <v>4883.6020509999998</v>
      </c>
      <c r="E53" s="19">
        <v>4872.001953</v>
      </c>
      <c r="F53" s="19">
        <v>4740.5659180000002</v>
      </c>
      <c r="G53" s="19">
        <v>4709.0126950000003</v>
      </c>
      <c r="H53" s="19">
        <v>4701.8486329999996</v>
      </c>
      <c r="I53" s="19">
        <v>4685.8173829999996</v>
      </c>
      <c r="J53" s="19">
        <v>4680.298828</v>
      </c>
      <c r="K53" s="19">
        <v>4643.0556640000004</v>
      </c>
      <c r="L53" s="19">
        <v>4621.7744140000004</v>
      </c>
      <c r="M53" s="19">
        <v>4607.1318359999996</v>
      </c>
      <c r="N53" s="19">
        <v>4596.3364259999998</v>
      </c>
      <c r="O53" s="19">
        <v>4605.6342770000001</v>
      </c>
      <c r="P53" s="19">
        <v>4567.7163090000004</v>
      </c>
      <c r="Q53" s="19">
        <v>4545.4213870000003</v>
      </c>
      <c r="R53" s="19">
        <v>4529.1489259999998</v>
      </c>
      <c r="S53" s="19">
        <v>4532.7387699999999</v>
      </c>
      <c r="T53" s="19">
        <v>4542.3041990000002</v>
      </c>
      <c r="U53" s="19">
        <v>4553.7773440000001</v>
      </c>
      <c r="V53" s="19">
        <v>4560.6796880000002</v>
      </c>
      <c r="W53" s="19">
        <v>4575.8208009999998</v>
      </c>
      <c r="X53" s="19">
        <v>4591.8408200000003</v>
      </c>
      <c r="Y53" s="19">
        <v>4600.7314450000003</v>
      </c>
      <c r="Z53" s="19">
        <v>4616.0908200000003</v>
      </c>
      <c r="AA53" s="19">
        <v>4631.3442379999997</v>
      </c>
      <c r="AB53" s="19">
        <v>4650.966797</v>
      </c>
      <c r="AC53" s="19">
        <v>4668.1669920000004</v>
      </c>
      <c r="AD53" s="19">
        <v>4686.6381840000004</v>
      </c>
      <c r="AE53" s="19">
        <v>4707.0634769999997</v>
      </c>
      <c r="AF53" s="19">
        <v>4737.6791990000002</v>
      </c>
      <c r="AG53" s="20">
        <v>-1E-3</v>
      </c>
    </row>
    <row r="55" spans="1:33" ht="15" customHeight="1">
      <c r="B55" s="15" t="s">
        <v>2057</v>
      </c>
    </row>
    <row r="56" spans="1:33" ht="15" customHeight="1">
      <c r="A56" s="49" t="s">
        <v>2058</v>
      </c>
      <c r="B56" s="15" t="s">
        <v>2059</v>
      </c>
      <c r="C56" s="21">
        <v>14.532686999999999</v>
      </c>
      <c r="D56" s="21">
        <v>14.658885</v>
      </c>
      <c r="E56" s="21">
        <v>14.557081</v>
      </c>
      <c r="F56" s="21">
        <v>14.094023</v>
      </c>
      <c r="G56" s="21">
        <v>13.926029</v>
      </c>
      <c r="H56" s="21">
        <v>13.830809</v>
      </c>
      <c r="I56" s="21">
        <v>13.710215</v>
      </c>
      <c r="J56" s="21">
        <v>13.620975</v>
      </c>
      <c r="K56" s="21">
        <v>13.440536</v>
      </c>
      <c r="L56" s="21">
        <v>13.308163</v>
      </c>
      <c r="M56" s="21">
        <v>13.196910000000001</v>
      </c>
      <c r="N56" s="21">
        <v>13.099304</v>
      </c>
      <c r="O56" s="21">
        <v>13.061489</v>
      </c>
      <c r="P56" s="21">
        <v>12.892286</v>
      </c>
      <c r="Q56" s="21">
        <v>12.770303999999999</v>
      </c>
      <c r="R56" s="21">
        <v>12.668282</v>
      </c>
      <c r="S56" s="21">
        <v>12.624611</v>
      </c>
      <c r="T56" s="21">
        <v>12.599866</v>
      </c>
      <c r="U56" s="21">
        <v>12.582134</v>
      </c>
      <c r="V56" s="21">
        <v>12.553418000000001</v>
      </c>
      <c r="W56" s="21">
        <v>12.548730000000001</v>
      </c>
      <c r="X56" s="21">
        <v>12.547348</v>
      </c>
      <c r="Y56" s="21">
        <v>12.527437000000001</v>
      </c>
      <c r="Z56" s="21">
        <v>12.526123999999999</v>
      </c>
      <c r="AA56" s="21">
        <v>12.525302999999999</v>
      </c>
      <c r="AB56" s="21">
        <v>12.536841000000001</v>
      </c>
      <c r="AC56" s="21">
        <v>12.542111999999999</v>
      </c>
      <c r="AD56" s="21">
        <v>12.55115</v>
      </c>
      <c r="AE56" s="21">
        <v>12.565764</v>
      </c>
      <c r="AF56" s="21">
        <v>12.607688</v>
      </c>
      <c r="AG56" s="20">
        <v>-5.0000000000000001E-3</v>
      </c>
    </row>
    <row r="57" spans="1:33" ht="15" customHeight="1" thickBot="1"/>
    <row r="58" spans="1:33" ht="15" customHeight="1">
      <c r="B58" s="163" t="s">
        <v>6903</v>
      </c>
      <c r="C58" s="163"/>
      <c r="D58" s="163"/>
      <c r="E58" s="163"/>
      <c r="F58" s="163"/>
      <c r="G58" s="163"/>
      <c r="H58" s="163"/>
      <c r="I58" s="163"/>
      <c r="J58" s="163"/>
      <c r="K58" s="163"/>
      <c r="L58" s="163"/>
      <c r="M58" s="163"/>
      <c r="N58" s="163"/>
      <c r="O58" s="163"/>
      <c r="P58" s="163"/>
      <c r="Q58" s="163"/>
      <c r="R58" s="163"/>
      <c r="S58" s="163"/>
      <c r="T58" s="163"/>
      <c r="U58" s="163"/>
      <c r="V58" s="163"/>
      <c r="W58" s="163"/>
      <c r="X58" s="163"/>
      <c r="Y58" s="163"/>
      <c r="Z58" s="163"/>
      <c r="AA58" s="163"/>
      <c r="AB58" s="163"/>
      <c r="AC58" s="163"/>
      <c r="AD58" s="163"/>
      <c r="AE58" s="163"/>
      <c r="AF58" s="163"/>
      <c r="AG58" s="163"/>
    </row>
    <row r="59" spans="1:33" ht="15" customHeight="1">
      <c r="B59" s="53" t="s">
        <v>6904</v>
      </c>
    </row>
    <row r="60" spans="1:33" ht="15" customHeight="1">
      <c r="B60" s="53" t="s">
        <v>6905</v>
      </c>
    </row>
    <row r="61" spans="1:33" ht="15" customHeight="1">
      <c r="B61" s="53" t="s">
        <v>6906</v>
      </c>
    </row>
    <row r="62" spans="1:33" ht="15" customHeight="1">
      <c r="B62" s="53" t="s">
        <v>2060</v>
      </c>
    </row>
    <row r="63" spans="1:33" ht="15" customHeight="1">
      <c r="B63" s="53" t="s">
        <v>6907</v>
      </c>
    </row>
    <row r="64" spans="1:33" ht="15" customHeight="1">
      <c r="B64" s="53" t="s">
        <v>6908</v>
      </c>
    </row>
    <row r="65" spans="2:2" ht="15" customHeight="1">
      <c r="B65" s="53" t="s">
        <v>6909</v>
      </c>
    </row>
    <row r="66" spans="2:2" ht="15" customHeight="1">
      <c r="B66" s="53" t="s">
        <v>6910</v>
      </c>
    </row>
    <row r="67" spans="2:2" ht="15" customHeight="1">
      <c r="B67" s="53" t="s">
        <v>2061</v>
      </c>
    </row>
    <row r="68" spans="2:2" ht="15" customHeight="1">
      <c r="B68" s="53" t="s">
        <v>2062</v>
      </c>
    </row>
    <row r="69" spans="2:2" ht="15" customHeight="1">
      <c r="B69" s="53" t="s">
        <v>2063</v>
      </c>
    </row>
    <row r="70" spans="2:2" ht="15" customHeight="1">
      <c r="B70" s="53" t="s">
        <v>2064</v>
      </c>
    </row>
    <row r="71" spans="2:2" ht="15" customHeight="1">
      <c r="B71" s="53" t="s">
        <v>2065</v>
      </c>
    </row>
    <row r="72" spans="2:2" ht="15" customHeight="1">
      <c r="B72" s="53" t="s">
        <v>2066</v>
      </c>
    </row>
    <row r="73" spans="2:2" ht="15" customHeight="1">
      <c r="B73" s="53" t="s">
        <v>6911</v>
      </c>
    </row>
    <row r="74" spans="2:2" ht="15" customHeight="1">
      <c r="B74" s="53" t="s">
        <v>6912</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2"/>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3" ht="15" customHeight="1" thickTop="1"/>
    <row r="3" spans="1:33" ht="15" customHeight="1">
      <c r="D3" s="54" t="s">
        <v>1999</v>
      </c>
      <c r="E3" s="54" t="s">
        <v>7150</v>
      </c>
      <c r="F3" s="48"/>
      <c r="G3" s="48"/>
      <c r="H3" s="48"/>
    </row>
    <row r="4" spans="1:33" ht="15" customHeight="1">
      <c r="D4" s="54" t="s">
        <v>2000</v>
      </c>
      <c r="E4" s="54" t="s">
        <v>7151</v>
      </c>
      <c r="F4" s="48"/>
      <c r="G4" s="48"/>
      <c r="H4" s="54" t="s">
        <v>2001</v>
      </c>
    </row>
    <row r="5" spans="1:33" ht="15" customHeight="1">
      <c r="D5" s="54" t="s">
        <v>2002</v>
      </c>
      <c r="E5" s="54"/>
      <c r="F5" s="48"/>
      <c r="G5" s="48"/>
      <c r="H5" s="48"/>
    </row>
    <row r="6" spans="1:33" ht="15" customHeight="1">
      <c r="D6" s="54" t="s">
        <v>2003</v>
      </c>
      <c r="E6" s="48"/>
      <c r="F6" s="54" t="s">
        <v>7152</v>
      </c>
      <c r="G6" s="48"/>
      <c r="H6" s="48"/>
    </row>
    <row r="11" spans="1:33" ht="15" customHeight="1">
      <c r="A11" s="49" t="s">
        <v>2067</v>
      </c>
      <c r="B11" s="14" t="s">
        <v>2068</v>
      </c>
      <c r="AG11" s="50" t="s">
        <v>6899</v>
      </c>
    </row>
    <row r="12" spans="1:33" ht="15" customHeight="1">
      <c r="B12" s="12"/>
      <c r="AG12" s="50" t="s">
        <v>6900</v>
      </c>
    </row>
    <row r="13" spans="1:33" ht="15" customHeight="1">
      <c r="B13" s="12"/>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0" t="s">
        <v>6901</v>
      </c>
    </row>
    <row r="14" spans="1:33" ht="15" customHeight="1" thickBot="1">
      <c r="B14" s="13" t="s">
        <v>2069</v>
      </c>
      <c r="C14" s="13">
        <v>2021</v>
      </c>
      <c r="D14" s="13">
        <v>2022</v>
      </c>
      <c r="E14" s="13">
        <v>2023</v>
      </c>
      <c r="F14" s="13">
        <v>2024</v>
      </c>
      <c r="G14" s="13">
        <v>2025</v>
      </c>
      <c r="H14" s="13">
        <v>2026</v>
      </c>
      <c r="I14" s="13">
        <v>2027</v>
      </c>
      <c r="J14" s="13">
        <v>2028</v>
      </c>
      <c r="K14" s="13">
        <v>2029</v>
      </c>
      <c r="L14" s="13">
        <v>2030</v>
      </c>
      <c r="M14" s="13">
        <v>2031</v>
      </c>
      <c r="N14" s="13">
        <v>2032</v>
      </c>
      <c r="O14" s="13">
        <v>2033</v>
      </c>
      <c r="P14" s="13">
        <v>2034</v>
      </c>
      <c r="Q14" s="13">
        <v>2035</v>
      </c>
      <c r="R14" s="13">
        <v>2036</v>
      </c>
      <c r="S14" s="13">
        <v>2037</v>
      </c>
      <c r="T14" s="13">
        <v>2038</v>
      </c>
      <c r="U14" s="13">
        <v>2039</v>
      </c>
      <c r="V14" s="13">
        <v>2040</v>
      </c>
      <c r="W14" s="13">
        <v>2041</v>
      </c>
      <c r="X14" s="13">
        <v>2042</v>
      </c>
      <c r="Y14" s="13">
        <v>2043</v>
      </c>
      <c r="Z14" s="13">
        <v>2044</v>
      </c>
      <c r="AA14" s="13">
        <v>2045</v>
      </c>
      <c r="AB14" s="13">
        <v>2046</v>
      </c>
      <c r="AC14" s="13">
        <v>2047</v>
      </c>
      <c r="AD14" s="13">
        <v>2048</v>
      </c>
      <c r="AE14" s="13">
        <v>2049</v>
      </c>
      <c r="AF14" s="13">
        <v>2050</v>
      </c>
      <c r="AG14" s="52" t="s">
        <v>6902</v>
      </c>
    </row>
    <row r="15" spans="1:33" ht="15" customHeight="1" thickTop="1"/>
    <row r="16" spans="1:33" ht="15" customHeight="1">
      <c r="B16" s="15" t="s">
        <v>2070</v>
      </c>
    </row>
    <row r="17" spans="1:33" ht="15" customHeight="1">
      <c r="B17" s="15" t="s">
        <v>2071</v>
      </c>
    </row>
    <row r="18" spans="1:33" ht="15" customHeight="1">
      <c r="B18" s="15" t="s">
        <v>2072</v>
      </c>
    </row>
    <row r="19" spans="1:33" ht="15" customHeight="1">
      <c r="A19" s="49" t="s">
        <v>2073</v>
      </c>
      <c r="B19" s="16" t="s">
        <v>2074</v>
      </c>
      <c r="C19" s="22">
        <v>208.92425499999999</v>
      </c>
      <c r="D19" s="22">
        <v>199.11094700000001</v>
      </c>
      <c r="E19" s="22">
        <v>190.119934</v>
      </c>
      <c r="F19" s="22">
        <v>183.19982899999999</v>
      </c>
      <c r="G19" s="22">
        <v>163.30999800000001</v>
      </c>
      <c r="H19" s="22">
        <v>156.50398300000001</v>
      </c>
      <c r="I19" s="22">
        <v>149.98919699999999</v>
      </c>
      <c r="J19" s="22">
        <v>138.818512</v>
      </c>
      <c r="K19" s="22">
        <v>127.823212</v>
      </c>
      <c r="L19" s="22">
        <v>122.83820299999999</v>
      </c>
      <c r="M19" s="22">
        <v>122.02119399999999</v>
      </c>
      <c r="N19" s="22">
        <v>119.50520299999999</v>
      </c>
      <c r="O19" s="22">
        <v>118.74321</v>
      </c>
      <c r="P19" s="22">
        <v>113.473206</v>
      </c>
      <c r="Q19" s="22">
        <v>111.857208</v>
      </c>
      <c r="R19" s="22">
        <v>110.85320299999999</v>
      </c>
      <c r="S19" s="22">
        <v>110.14020499999999</v>
      </c>
      <c r="T19" s="22">
        <v>109.073204</v>
      </c>
      <c r="U19" s="22">
        <v>108.734207</v>
      </c>
      <c r="V19" s="22">
        <v>106.9692</v>
      </c>
      <c r="W19" s="22">
        <v>106.629204</v>
      </c>
      <c r="X19" s="22">
        <v>106.629204</v>
      </c>
      <c r="Y19" s="22">
        <v>106.629204</v>
      </c>
      <c r="Z19" s="22">
        <v>106.629204</v>
      </c>
      <c r="AA19" s="22">
        <v>104.11520400000001</v>
      </c>
      <c r="AB19" s="22">
        <v>104.11520400000001</v>
      </c>
      <c r="AC19" s="22">
        <v>104.11520400000001</v>
      </c>
      <c r="AD19" s="22">
        <v>104.11520400000001</v>
      </c>
      <c r="AE19" s="22">
        <v>104.11520400000001</v>
      </c>
      <c r="AF19" s="22">
        <v>104.11520400000001</v>
      </c>
      <c r="AG19" s="18">
        <v>-2.4E-2</v>
      </c>
    </row>
    <row r="20" spans="1:33" ht="15" customHeight="1">
      <c r="A20" s="49" t="s">
        <v>2075</v>
      </c>
      <c r="B20" s="16" t="s">
        <v>2076</v>
      </c>
      <c r="C20" s="22"/>
      <c r="D20" s="22">
        <v>74.347603000000007</v>
      </c>
      <c r="E20" s="22">
        <v>72.127212999999998</v>
      </c>
      <c r="F20" s="22">
        <v>66.035804999999996</v>
      </c>
      <c r="G20" s="22">
        <v>58.963509000000002</v>
      </c>
      <c r="H20" s="22">
        <v>52.331302999999998</v>
      </c>
      <c r="I20" s="22">
        <v>49.599899000000001</v>
      </c>
      <c r="J20" s="22">
        <v>47.994804000000002</v>
      </c>
      <c r="K20" s="22">
        <v>47.234802000000002</v>
      </c>
      <c r="L20" s="22">
        <v>45.795302999999997</v>
      </c>
      <c r="M20" s="22">
        <v>45.321204999999999</v>
      </c>
      <c r="N20" s="22">
        <v>44.339202999999998</v>
      </c>
      <c r="O20" s="22">
        <v>44.096203000000003</v>
      </c>
      <c r="P20" s="22">
        <v>43.354103000000002</v>
      </c>
      <c r="Q20" s="22">
        <v>42.854103000000002</v>
      </c>
      <c r="R20" s="22">
        <v>41.904601999999997</v>
      </c>
      <c r="S20" s="22">
        <v>41.904601999999997</v>
      </c>
      <c r="T20" s="22">
        <v>41.881602999999998</v>
      </c>
      <c r="U20" s="22">
        <v>41.881602999999998</v>
      </c>
      <c r="V20" s="22">
        <v>41.881602999999998</v>
      </c>
      <c r="W20" s="22">
        <v>41.881602999999998</v>
      </c>
      <c r="X20" s="22">
        <v>41.881602999999998</v>
      </c>
      <c r="Y20" s="22">
        <v>41.881602999999998</v>
      </c>
      <c r="Z20" s="22">
        <v>41.881602999999998</v>
      </c>
      <c r="AA20" s="22">
        <v>41.881602999999998</v>
      </c>
      <c r="AB20" s="22">
        <v>41.881602999999998</v>
      </c>
      <c r="AC20" s="22">
        <v>41.881602999999998</v>
      </c>
      <c r="AD20" s="22">
        <v>41.881602999999998</v>
      </c>
      <c r="AE20" s="22">
        <v>41.881602999999998</v>
      </c>
      <c r="AF20" s="22">
        <v>40.686005000000002</v>
      </c>
      <c r="AG20" s="18">
        <v>40.439003</v>
      </c>
    </row>
    <row r="21" spans="1:33" ht="15" customHeight="1">
      <c r="A21" s="49" t="s">
        <v>2077</v>
      </c>
      <c r="B21" s="16" t="s">
        <v>2078</v>
      </c>
      <c r="C21" s="22">
        <v>271.11554000000001</v>
      </c>
      <c r="D21" s="22">
        <v>279.193939</v>
      </c>
      <c r="E21" s="22">
        <v>282.52624500000002</v>
      </c>
      <c r="F21" s="22">
        <v>290.41616800000003</v>
      </c>
      <c r="G21" s="22">
        <v>306.555725</v>
      </c>
      <c r="H21" s="22">
        <v>313.383667</v>
      </c>
      <c r="I21" s="22">
        <v>331.06930499999999</v>
      </c>
      <c r="J21" s="22">
        <v>336.565247</v>
      </c>
      <c r="K21" s="22">
        <v>348.261169</v>
      </c>
      <c r="L21" s="22">
        <v>352.10684199999997</v>
      </c>
      <c r="M21" s="22">
        <v>357.18414300000001</v>
      </c>
      <c r="N21" s="22">
        <v>364.50958300000002</v>
      </c>
      <c r="O21" s="22">
        <v>373.97326700000002</v>
      </c>
      <c r="P21" s="22">
        <v>382.02264400000001</v>
      </c>
      <c r="Q21" s="22">
        <v>388.21679699999999</v>
      </c>
      <c r="R21" s="22">
        <v>393.42150900000001</v>
      </c>
      <c r="S21" s="22">
        <v>396.43145800000002</v>
      </c>
      <c r="T21" s="22">
        <v>400.95318600000002</v>
      </c>
      <c r="U21" s="22">
        <v>406.02417000000003</v>
      </c>
      <c r="V21" s="22">
        <v>409.97100799999998</v>
      </c>
      <c r="W21" s="22">
        <v>413.907196</v>
      </c>
      <c r="X21" s="22">
        <v>416.52252199999998</v>
      </c>
      <c r="Y21" s="22">
        <v>420.28277600000001</v>
      </c>
      <c r="Z21" s="22">
        <v>425.01199300000002</v>
      </c>
      <c r="AA21" s="22">
        <v>427.76236</v>
      </c>
      <c r="AB21" s="22">
        <v>431.38525399999997</v>
      </c>
      <c r="AC21" s="22">
        <v>433.56597900000003</v>
      </c>
      <c r="AD21" s="22">
        <v>436.63757299999997</v>
      </c>
      <c r="AE21" s="22">
        <v>441.75021400000003</v>
      </c>
      <c r="AF21" s="22">
        <v>447.37844799999999</v>
      </c>
      <c r="AG21" s="18">
        <v>1.7000000000000001E-2</v>
      </c>
    </row>
    <row r="22" spans="1:33" ht="15" customHeight="1">
      <c r="A22" s="49" t="s">
        <v>2079</v>
      </c>
      <c r="B22" s="16" t="s">
        <v>2080</v>
      </c>
      <c r="C22" s="22">
        <v>144.011368</v>
      </c>
      <c r="D22" s="22">
        <v>156.84909099999999</v>
      </c>
      <c r="E22" s="22">
        <v>170.227417</v>
      </c>
      <c r="F22" s="22">
        <v>176.399002</v>
      </c>
      <c r="G22" s="22">
        <v>184.609848</v>
      </c>
      <c r="H22" s="22">
        <v>189.017776</v>
      </c>
      <c r="I22" s="22">
        <v>191.390793</v>
      </c>
      <c r="J22" s="22">
        <v>194.62046799999999</v>
      </c>
      <c r="K22" s="22">
        <v>199.98951700000001</v>
      </c>
      <c r="L22" s="22">
        <v>203.458405</v>
      </c>
      <c r="M22" s="22">
        <v>206.36840799999999</v>
      </c>
      <c r="N22" s="22">
        <v>209.61790500000001</v>
      </c>
      <c r="O22" s="22">
        <v>214.62983700000001</v>
      </c>
      <c r="P22" s="22">
        <v>220.82515000000001</v>
      </c>
      <c r="Q22" s="22">
        <v>226.78535500000001</v>
      </c>
      <c r="R22" s="22">
        <v>230.997086</v>
      </c>
      <c r="S22" s="22">
        <v>235.72789</v>
      </c>
      <c r="T22" s="22">
        <v>242.833969</v>
      </c>
      <c r="U22" s="22">
        <v>247.03822299999999</v>
      </c>
      <c r="V22" s="22">
        <v>251.66648900000001</v>
      </c>
      <c r="W22" s="22">
        <v>259.45187399999998</v>
      </c>
      <c r="X22" s="22">
        <v>263.93911700000001</v>
      </c>
      <c r="Y22" s="22">
        <v>268.81280500000003</v>
      </c>
      <c r="Z22" s="22">
        <v>277.806488</v>
      </c>
      <c r="AA22" s="22">
        <v>283.60494999999997</v>
      </c>
      <c r="AB22" s="22">
        <v>289.780396</v>
      </c>
      <c r="AC22" s="22">
        <v>299.89822400000003</v>
      </c>
      <c r="AD22" s="22">
        <v>306.266571</v>
      </c>
      <c r="AE22" s="22">
        <v>318.29342700000001</v>
      </c>
      <c r="AF22" s="22">
        <v>325.07748400000003</v>
      </c>
      <c r="AG22" s="18">
        <v>2.8000000000000001E-2</v>
      </c>
    </row>
    <row r="23" spans="1:33" ht="15" customHeight="1">
      <c r="A23" s="49" t="s">
        <v>2081</v>
      </c>
      <c r="B23" s="16" t="s">
        <v>2082</v>
      </c>
      <c r="C23" s="22">
        <v>95.487312000000003</v>
      </c>
      <c r="D23" s="22">
        <v>97.014815999999996</v>
      </c>
      <c r="E23" s="22">
        <v>97.058814999999996</v>
      </c>
      <c r="F23" s="22">
        <v>97.109604000000004</v>
      </c>
      <c r="G23" s="22">
        <v>96.018737999999999</v>
      </c>
      <c r="H23" s="22">
        <v>94.931861999999995</v>
      </c>
      <c r="I23" s="22">
        <v>92.796036000000001</v>
      </c>
      <c r="J23" s="22">
        <v>88.057297000000005</v>
      </c>
      <c r="K23" s="22">
        <v>87.117774999999995</v>
      </c>
      <c r="L23" s="22">
        <v>86.035858000000005</v>
      </c>
      <c r="M23" s="22">
        <v>86.174553000000003</v>
      </c>
      <c r="N23" s="22">
        <v>86.270859000000002</v>
      </c>
      <c r="O23" s="22">
        <v>81.356384000000006</v>
      </c>
      <c r="P23" s="22">
        <v>81.444457999999997</v>
      </c>
      <c r="Q23" s="22">
        <v>81.622803000000005</v>
      </c>
      <c r="R23" s="22">
        <v>81.755386000000001</v>
      </c>
      <c r="S23" s="22">
        <v>80.948836999999997</v>
      </c>
      <c r="T23" s="22">
        <v>80.975586000000007</v>
      </c>
      <c r="U23" s="22">
        <v>80.975586000000007</v>
      </c>
      <c r="V23" s="22">
        <v>81.019317999999998</v>
      </c>
      <c r="W23" s="22">
        <v>81.178252999999998</v>
      </c>
      <c r="X23" s="22">
        <v>81.293243000000004</v>
      </c>
      <c r="Y23" s="22">
        <v>81.404160000000005</v>
      </c>
      <c r="Z23" s="22">
        <v>81.500076000000007</v>
      </c>
      <c r="AA23" s="22">
        <v>81.603950999999995</v>
      </c>
      <c r="AB23" s="22">
        <v>81.658051</v>
      </c>
      <c r="AC23" s="22">
        <v>81.712151000000006</v>
      </c>
      <c r="AD23" s="22">
        <v>80.520836000000003</v>
      </c>
      <c r="AE23" s="22">
        <v>80.561546000000007</v>
      </c>
      <c r="AF23" s="22">
        <v>80.623878000000005</v>
      </c>
      <c r="AG23" s="18">
        <v>-6.0000000000000001E-3</v>
      </c>
    </row>
    <row r="24" spans="1:33" ht="15" customHeight="1">
      <c r="A24" s="49" t="s">
        <v>2083</v>
      </c>
      <c r="B24" s="16" t="s">
        <v>2084</v>
      </c>
      <c r="C24" s="22">
        <v>23.016204999999999</v>
      </c>
      <c r="D24" s="22">
        <v>23.016204999999999</v>
      </c>
      <c r="E24" s="22">
        <v>23.016204999999999</v>
      </c>
      <c r="F24" s="22">
        <v>23.016204999999999</v>
      </c>
      <c r="G24" s="22">
        <v>23.016204999999999</v>
      </c>
      <c r="H24" s="22">
        <v>23.016204999999999</v>
      </c>
      <c r="I24" s="22">
        <v>23.016204999999999</v>
      </c>
      <c r="J24" s="22">
        <v>23.016204999999999</v>
      </c>
      <c r="K24" s="22">
        <v>23.016204999999999</v>
      </c>
      <c r="L24" s="22">
        <v>23.016204999999999</v>
      </c>
      <c r="M24" s="22">
        <v>23.016204999999999</v>
      </c>
      <c r="N24" s="22">
        <v>23.016204999999999</v>
      </c>
      <c r="O24" s="22">
        <v>23.016204999999999</v>
      </c>
      <c r="P24" s="22">
        <v>23.016204999999999</v>
      </c>
      <c r="Q24" s="22">
        <v>23.016204999999999</v>
      </c>
      <c r="R24" s="22">
        <v>23.016204999999999</v>
      </c>
      <c r="S24" s="22">
        <v>23.016204999999999</v>
      </c>
      <c r="T24" s="22">
        <v>23.016204999999999</v>
      </c>
      <c r="U24" s="22">
        <v>23.016204999999999</v>
      </c>
      <c r="V24" s="22">
        <v>23.016204999999999</v>
      </c>
      <c r="W24" s="22">
        <v>23.016204999999999</v>
      </c>
      <c r="X24" s="22">
        <v>23.016204999999999</v>
      </c>
      <c r="Y24" s="22">
        <v>23.016204999999999</v>
      </c>
      <c r="Z24" s="22">
        <v>23.016204999999999</v>
      </c>
      <c r="AA24" s="22">
        <v>23.016204999999999</v>
      </c>
      <c r="AB24" s="22">
        <v>23.016204999999999</v>
      </c>
      <c r="AC24" s="22">
        <v>23.016204999999999</v>
      </c>
      <c r="AD24" s="22">
        <v>23.016204999999999</v>
      </c>
      <c r="AE24" s="22">
        <v>23.016204999999999</v>
      </c>
      <c r="AF24" s="22">
        <v>23.016204999999999</v>
      </c>
      <c r="AG24" s="18">
        <v>0</v>
      </c>
    </row>
    <row r="25" spans="1:33" ht="15" customHeight="1">
      <c r="A25" s="49" t="s">
        <v>2085</v>
      </c>
      <c r="B25" s="16" t="s">
        <v>2086</v>
      </c>
      <c r="C25" s="22">
        <v>3.968</v>
      </c>
      <c r="D25" s="22">
        <v>6.4980529999999996</v>
      </c>
      <c r="E25" s="22">
        <v>8.3803529999999995</v>
      </c>
      <c r="F25" s="22">
        <v>9.0470980000000001</v>
      </c>
      <c r="G25" s="22">
        <v>10.024082</v>
      </c>
      <c r="H25" s="22">
        <v>10.644874</v>
      </c>
      <c r="I25" s="22">
        <v>11.96899</v>
      </c>
      <c r="J25" s="22">
        <v>13.916988</v>
      </c>
      <c r="K25" s="22">
        <v>14.465987999999999</v>
      </c>
      <c r="L25" s="22">
        <v>15.030294</v>
      </c>
      <c r="M25" s="22">
        <v>15.361281</v>
      </c>
      <c r="N25" s="22">
        <v>17.037842000000001</v>
      </c>
      <c r="O25" s="22">
        <v>17.27684</v>
      </c>
      <c r="P25" s="22">
        <v>17.549809</v>
      </c>
      <c r="Q25" s="22">
        <v>18.560487999999999</v>
      </c>
      <c r="R25" s="22">
        <v>18.679203000000001</v>
      </c>
      <c r="S25" s="22">
        <v>18.713059999999999</v>
      </c>
      <c r="T25" s="22">
        <v>18.774657999999999</v>
      </c>
      <c r="U25" s="22">
        <v>19.740901999999998</v>
      </c>
      <c r="V25" s="22">
        <v>19.776287</v>
      </c>
      <c r="W25" s="22">
        <v>20.657169</v>
      </c>
      <c r="X25" s="22">
        <v>21.338418999999998</v>
      </c>
      <c r="Y25" s="22">
        <v>23.182055999999999</v>
      </c>
      <c r="Z25" s="22">
        <v>23.850954000000002</v>
      </c>
      <c r="AA25" s="22">
        <v>24.102008999999999</v>
      </c>
      <c r="AB25" s="22">
        <v>24.697657</v>
      </c>
      <c r="AC25" s="22">
        <v>24.893183000000001</v>
      </c>
      <c r="AD25" s="22">
        <v>25.185205</v>
      </c>
      <c r="AE25" s="22">
        <v>27.334793000000001</v>
      </c>
      <c r="AF25" s="22">
        <v>27.706506999999998</v>
      </c>
      <c r="AG25" s="18">
        <v>6.9000000000000006E-2</v>
      </c>
    </row>
    <row r="26" spans="1:33" ht="15" customHeight="1">
      <c r="A26" s="49" t="s">
        <v>2087</v>
      </c>
      <c r="B26" s="16" t="s">
        <v>2088</v>
      </c>
      <c r="C26" s="22">
        <v>0.22309999999999999</v>
      </c>
      <c r="D26" s="22">
        <v>0.25269999999999998</v>
      </c>
      <c r="E26" s="22">
        <v>0.25269999999999998</v>
      </c>
      <c r="F26" s="22">
        <v>0.25601800000000002</v>
      </c>
      <c r="G26" s="22">
        <v>0.257297</v>
      </c>
      <c r="H26" s="22">
        <v>0.257297</v>
      </c>
      <c r="I26" s="22">
        <v>0.257297</v>
      </c>
      <c r="J26" s="22">
        <v>0.257297</v>
      </c>
      <c r="K26" s="22">
        <v>0.257297</v>
      </c>
      <c r="L26" s="22">
        <v>0.257297</v>
      </c>
      <c r="M26" s="22">
        <v>0.25619700000000001</v>
      </c>
      <c r="N26" s="22">
        <v>0.25619700000000001</v>
      </c>
      <c r="O26" s="22">
        <v>0.25619700000000001</v>
      </c>
      <c r="P26" s="22">
        <v>0.25619700000000001</v>
      </c>
      <c r="Q26" s="22">
        <v>0.25619700000000001</v>
      </c>
      <c r="R26" s="22">
        <v>0.25619700000000001</v>
      </c>
      <c r="S26" s="22">
        <v>0.25619700000000001</v>
      </c>
      <c r="T26" s="22">
        <v>0.25619700000000001</v>
      </c>
      <c r="U26" s="22">
        <v>0.25722600000000001</v>
      </c>
      <c r="V26" s="22">
        <v>0.25722600000000001</v>
      </c>
      <c r="W26" s="22">
        <v>0.25722600000000001</v>
      </c>
      <c r="X26" s="22">
        <v>0.25722600000000001</v>
      </c>
      <c r="Y26" s="22">
        <v>0.25722600000000001</v>
      </c>
      <c r="Z26" s="22">
        <v>0.25722600000000001</v>
      </c>
      <c r="AA26" s="22">
        <v>0.25722600000000001</v>
      </c>
      <c r="AB26" s="22">
        <v>0.25722600000000001</v>
      </c>
      <c r="AC26" s="22">
        <v>0.25722600000000001</v>
      </c>
      <c r="AD26" s="22">
        <v>0.25722600000000001</v>
      </c>
      <c r="AE26" s="22">
        <v>0.25722600000000001</v>
      </c>
      <c r="AF26" s="22">
        <v>0.25722600000000001</v>
      </c>
      <c r="AG26" s="18">
        <v>5.0000000000000001E-3</v>
      </c>
    </row>
    <row r="27" spans="1:33" ht="15" customHeight="1">
      <c r="A27" s="49" t="s">
        <v>2089</v>
      </c>
      <c r="B27" s="16" t="s">
        <v>2090</v>
      </c>
      <c r="C27" s="22">
        <v>286.25408900000002</v>
      </c>
      <c r="D27" s="22">
        <v>311.05380200000002</v>
      </c>
      <c r="E27" s="22">
        <v>342.89239500000002</v>
      </c>
      <c r="F27" s="22">
        <v>385.00234999999998</v>
      </c>
      <c r="G27" s="22">
        <v>411.51889</v>
      </c>
      <c r="H27" s="22">
        <v>422.47232100000002</v>
      </c>
      <c r="I27" s="22">
        <v>430.34576399999997</v>
      </c>
      <c r="J27" s="22">
        <v>446.09750400000001</v>
      </c>
      <c r="K27" s="22">
        <v>473.43417399999998</v>
      </c>
      <c r="L27" s="22">
        <v>489.37179600000002</v>
      </c>
      <c r="M27" s="22">
        <v>498.91323899999998</v>
      </c>
      <c r="N27" s="22">
        <v>508.31484999999998</v>
      </c>
      <c r="O27" s="22">
        <v>526.93585199999995</v>
      </c>
      <c r="P27" s="22">
        <v>547.91888400000005</v>
      </c>
      <c r="Q27" s="22">
        <v>567.717896</v>
      </c>
      <c r="R27" s="22">
        <v>583.01983600000005</v>
      </c>
      <c r="S27" s="22">
        <v>593.36602800000003</v>
      </c>
      <c r="T27" s="22">
        <v>600.72760000000005</v>
      </c>
      <c r="U27" s="22">
        <v>610.23742700000003</v>
      </c>
      <c r="V27" s="22">
        <v>618.351135</v>
      </c>
      <c r="W27" s="22">
        <v>624.40356399999996</v>
      </c>
      <c r="X27" s="22">
        <v>632.96185300000002</v>
      </c>
      <c r="Y27" s="22">
        <v>644.35516399999995</v>
      </c>
      <c r="Z27" s="22">
        <v>650.68975799999998</v>
      </c>
      <c r="AA27" s="22">
        <v>660.19036900000003</v>
      </c>
      <c r="AB27" s="22">
        <v>669.77685499999995</v>
      </c>
      <c r="AC27" s="22">
        <v>681.339294</v>
      </c>
      <c r="AD27" s="22">
        <v>696.65600600000005</v>
      </c>
      <c r="AE27" s="22">
        <v>709.51757799999996</v>
      </c>
      <c r="AF27" s="22">
        <v>720.67474400000003</v>
      </c>
      <c r="AG27" s="18">
        <v>3.2000000000000001E-2</v>
      </c>
    </row>
    <row r="28" spans="1:33" ht="15" customHeight="1">
      <c r="A28" s="49" t="s">
        <v>2091</v>
      </c>
      <c r="B28" s="16" t="s">
        <v>2092</v>
      </c>
      <c r="C28" s="22">
        <v>0</v>
      </c>
      <c r="D28" s="22">
        <v>0</v>
      </c>
      <c r="E28" s="22">
        <v>1.099837</v>
      </c>
      <c r="F28" s="22">
        <v>1.3052250000000001</v>
      </c>
      <c r="G28" s="22">
        <v>1.56447</v>
      </c>
      <c r="H28" s="22">
        <v>1.9888669999999999</v>
      </c>
      <c r="I28" s="22">
        <v>2.4220299999999999</v>
      </c>
      <c r="J28" s="22">
        <v>2.8900489999999999</v>
      </c>
      <c r="K28" s="22">
        <v>3.403985</v>
      </c>
      <c r="L28" s="22">
        <v>3.9493140000000002</v>
      </c>
      <c r="M28" s="22">
        <v>4.5662799999999999</v>
      </c>
      <c r="N28" s="22">
        <v>5.2045300000000001</v>
      </c>
      <c r="O28" s="22">
        <v>5.8720660000000002</v>
      </c>
      <c r="P28" s="22">
        <v>6.6467650000000003</v>
      </c>
      <c r="Q28" s="22">
        <v>7.6498160000000004</v>
      </c>
      <c r="R28" s="22">
        <v>8.7380800000000001</v>
      </c>
      <c r="S28" s="22">
        <v>9.8820680000000003</v>
      </c>
      <c r="T28" s="22">
        <v>11.101279</v>
      </c>
      <c r="U28" s="22">
        <v>12.297058</v>
      </c>
      <c r="V28" s="22">
        <v>13.513679</v>
      </c>
      <c r="W28" s="22">
        <v>14.793908</v>
      </c>
      <c r="X28" s="22">
        <v>16.129086999999998</v>
      </c>
      <c r="Y28" s="22">
        <v>17.452337</v>
      </c>
      <c r="Z28" s="22">
        <v>18.881122999999999</v>
      </c>
      <c r="AA28" s="22">
        <v>20.31765</v>
      </c>
      <c r="AB28" s="22">
        <v>21.636856000000002</v>
      </c>
      <c r="AC28" s="22">
        <v>22.978241000000001</v>
      </c>
      <c r="AD28" s="22">
        <v>24.258875</v>
      </c>
      <c r="AE28" s="22">
        <v>25.570881</v>
      </c>
      <c r="AF28" s="22">
        <v>27.046391</v>
      </c>
      <c r="AG28" s="18" t="s">
        <v>2093</v>
      </c>
    </row>
    <row r="29" spans="1:33" ht="15" customHeight="1">
      <c r="A29" s="49" t="s">
        <v>2094</v>
      </c>
      <c r="B29" s="15" t="s">
        <v>2095</v>
      </c>
      <c r="C29" s="23">
        <v>1107.3474120000001</v>
      </c>
      <c r="D29" s="23">
        <v>1145.1168210000001</v>
      </c>
      <c r="E29" s="23">
        <v>1181.6098629999999</v>
      </c>
      <c r="F29" s="23">
        <v>1224.714966</v>
      </c>
      <c r="G29" s="23">
        <v>1249.206543</v>
      </c>
      <c r="H29" s="23">
        <v>1261.8167719999999</v>
      </c>
      <c r="I29" s="23">
        <v>1281.250366</v>
      </c>
      <c r="J29" s="23">
        <v>1291.474365</v>
      </c>
      <c r="K29" s="23">
        <v>1323.5645750000001</v>
      </c>
      <c r="L29" s="23">
        <v>1341.3854980000001</v>
      </c>
      <c r="M29" s="23">
        <v>1358.2008060000001</v>
      </c>
      <c r="N29" s="23">
        <v>1377.8294679999999</v>
      </c>
      <c r="O29" s="23">
        <v>1405.4140620000001</v>
      </c>
      <c r="P29" s="23">
        <v>1436.0073239999999</v>
      </c>
      <c r="Q29" s="23">
        <v>1467.5874020000001</v>
      </c>
      <c r="R29" s="23">
        <v>1492.641357</v>
      </c>
      <c r="S29" s="23">
        <v>1510.3636469999999</v>
      </c>
      <c r="T29" s="23">
        <v>1529.5935059999999</v>
      </c>
      <c r="U29" s="23">
        <v>1550.2025149999999</v>
      </c>
      <c r="V29" s="23">
        <v>1566.4219969999999</v>
      </c>
      <c r="W29" s="23">
        <v>1586.1762699999999</v>
      </c>
      <c r="X29" s="23">
        <v>1603.968384</v>
      </c>
      <c r="Y29" s="23">
        <v>1627.2735600000001</v>
      </c>
      <c r="Z29" s="23">
        <v>1649.5245359999999</v>
      </c>
      <c r="AA29" s="23">
        <v>1666.8515620000001</v>
      </c>
      <c r="AB29" s="23">
        <v>1688.205322</v>
      </c>
      <c r="AC29" s="23">
        <v>1713.6573490000001</v>
      </c>
      <c r="AD29" s="23">
        <v>1738.795288</v>
      </c>
      <c r="AE29" s="23">
        <v>1771.103149</v>
      </c>
      <c r="AF29" s="23">
        <v>1796.3352050000001</v>
      </c>
      <c r="AG29" s="20">
        <v>1.7000000000000001E-2</v>
      </c>
    </row>
    <row r="31" spans="1:33" ht="15" customHeight="1">
      <c r="B31" s="15" t="s">
        <v>2096</v>
      </c>
    </row>
    <row r="32" spans="1:33" ht="15" customHeight="1">
      <c r="A32" s="49" t="s">
        <v>2097</v>
      </c>
      <c r="B32" s="16" t="s">
        <v>2098</v>
      </c>
      <c r="C32" s="22" t="s">
        <v>2093</v>
      </c>
      <c r="D32" s="22">
        <v>0</v>
      </c>
      <c r="E32" s="22">
        <v>0</v>
      </c>
      <c r="F32" s="22">
        <v>0</v>
      </c>
      <c r="G32" s="22">
        <v>0</v>
      </c>
      <c r="H32" s="22">
        <v>0</v>
      </c>
      <c r="I32" s="22">
        <v>0</v>
      </c>
      <c r="J32" s="22">
        <v>0</v>
      </c>
      <c r="K32" s="22">
        <v>0</v>
      </c>
      <c r="L32" s="22">
        <v>0</v>
      </c>
      <c r="M32" s="22">
        <v>0</v>
      </c>
      <c r="N32" s="22">
        <v>0</v>
      </c>
      <c r="O32" s="22">
        <v>0</v>
      </c>
      <c r="P32" s="22">
        <v>0</v>
      </c>
      <c r="Q32" s="22">
        <v>0</v>
      </c>
      <c r="R32" s="22">
        <v>0</v>
      </c>
      <c r="S32" s="22">
        <v>0</v>
      </c>
      <c r="T32" s="22">
        <v>0</v>
      </c>
      <c r="U32" s="22">
        <v>0</v>
      </c>
      <c r="V32" s="22">
        <v>0</v>
      </c>
      <c r="W32" s="22">
        <v>0</v>
      </c>
      <c r="X32" s="22">
        <v>0</v>
      </c>
      <c r="Y32" s="22">
        <v>0</v>
      </c>
      <c r="Z32" s="22">
        <v>0</v>
      </c>
      <c r="AA32" s="22">
        <v>0</v>
      </c>
      <c r="AB32" s="22">
        <v>0</v>
      </c>
      <c r="AC32" s="22">
        <v>0</v>
      </c>
      <c r="AD32" s="22">
        <v>0</v>
      </c>
      <c r="AE32" s="22">
        <v>0</v>
      </c>
      <c r="AF32" s="22">
        <v>0</v>
      </c>
      <c r="AG32" s="18" t="s">
        <v>2093</v>
      </c>
    </row>
    <row r="33" spans="1:33" ht="15" customHeight="1">
      <c r="A33" s="49" t="s">
        <v>2099</v>
      </c>
      <c r="B33" s="16" t="s">
        <v>2100</v>
      </c>
      <c r="C33" s="22" t="s">
        <v>2093</v>
      </c>
      <c r="D33" s="22">
        <v>0</v>
      </c>
      <c r="E33" s="22">
        <v>0.33500000000000002</v>
      </c>
      <c r="F33" s="22">
        <v>0.33500000000000002</v>
      </c>
      <c r="G33" s="22">
        <v>0.33500000000000002</v>
      </c>
      <c r="H33" s="22">
        <v>0.33500000000000002</v>
      </c>
      <c r="I33" s="22">
        <v>0.33500000000000002</v>
      </c>
      <c r="J33" s="22">
        <v>0.33500000000000002</v>
      </c>
      <c r="K33" s="22">
        <v>0.33500000000000002</v>
      </c>
      <c r="L33" s="22">
        <v>0.33500000000000002</v>
      </c>
      <c r="M33" s="22">
        <v>0.33500000000000002</v>
      </c>
      <c r="N33" s="22">
        <v>0.33500000000000002</v>
      </c>
      <c r="O33" s="22">
        <v>0.33500000000000002</v>
      </c>
      <c r="P33" s="22">
        <v>0.33500000000000002</v>
      </c>
      <c r="Q33" s="22">
        <v>0.33500000000000002</v>
      </c>
      <c r="R33" s="22">
        <v>0.33500000000000002</v>
      </c>
      <c r="S33" s="22">
        <v>0.33500000000000002</v>
      </c>
      <c r="T33" s="22">
        <v>0.33500000000000002</v>
      </c>
      <c r="U33" s="22">
        <v>0.33500000000000002</v>
      </c>
      <c r="V33" s="22">
        <v>0.33500000000000002</v>
      </c>
      <c r="W33" s="22">
        <v>0.33500000000000002</v>
      </c>
      <c r="X33" s="22">
        <v>0.33500000000000002</v>
      </c>
      <c r="Y33" s="22">
        <v>0.33500000000000002</v>
      </c>
      <c r="Z33" s="22">
        <v>0.33500000000000002</v>
      </c>
      <c r="AA33" s="22">
        <v>0.33500000000000002</v>
      </c>
      <c r="AB33" s="22">
        <v>0.33500000000000002</v>
      </c>
      <c r="AC33" s="22">
        <v>0.33500000000000002</v>
      </c>
      <c r="AD33" s="22">
        <v>0.33500000000000002</v>
      </c>
      <c r="AE33" s="22">
        <v>0.33500000000000002</v>
      </c>
      <c r="AF33" s="22">
        <v>0.33500000000000002</v>
      </c>
      <c r="AG33" s="18" t="s">
        <v>2093</v>
      </c>
    </row>
    <row r="34" spans="1:33" ht="15" customHeight="1">
      <c r="A34" s="49" t="s">
        <v>2101</v>
      </c>
      <c r="B34" s="16" t="s">
        <v>2102</v>
      </c>
      <c r="C34" s="22" t="s">
        <v>2093</v>
      </c>
      <c r="D34" s="22">
        <v>8.0784000000000002</v>
      </c>
      <c r="E34" s="22">
        <v>12.3492</v>
      </c>
      <c r="F34" s="22">
        <v>12.895201</v>
      </c>
      <c r="G34" s="22">
        <v>12.895201</v>
      </c>
      <c r="H34" s="22">
        <v>12.895201</v>
      </c>
      <c r="I34" s="22">
        <v>12.895201</v>
      </c>
      <c r="J34" s="22">
        <v>12.895201</v>
      </c>
      <c r="K34" s="22">
        <v>12.895201</v>
      </c>
      <c r="L34" s="22">
        <v>12.895201</v>
      </c>
      <c r="M34" s="22">
        <v>12.895201</v>
      </c>
      <c r="N34" s="22">
        <v>12.895201</v>
      </c>
      <c r="O34" s="22">
        <v>12.895201</v>
      </c>
      <c r="P34" s="22">
        <v>12.895201</v>
      </c>
      <c r="Q34" s="22">
        <v>12.895201</v>
      </c>
      <c r="R34" s="22">
        <v>12.895201</v>
      </c>
      <c r="S34" s="22">
        <v>12.895201</v>
      </c>
      <c r="T34" s="22">
        <v>12.895201</v>
      </c>
      <c r="U34" s="22">
        <v>12.895201</v>
      </c>
      <c r="V34" s="22">
        <v>12.895201</v>
      </c>
      <c r="W34" s="22">
        <v>12.895201</v>
      </c>
      <c r="X34" s="22">
        <v>12.895201</v>
      </c>
      <c r="Y34" s="22">
        <v>12.895201</v>
      </c>
      <c r="Z34" s="22">
        <v>12.895201</v>
      </c>
      <c r="AA34" s="22">
        <v>12.895201</v>
      </c>
      <c r="AB34" s="22">
        <v>12.895201</v>
      </c>
      <c r="AC34" s="22">
        <v>12.895201</v>
      </c>
      <c r="AD34" s="22">
        <v>12.895201</v>
      </c>
      <c r="AE34" s="22">
        <v>12.895201</v>
      </c>
      <c r="AF34" s="22">
        <v>12.895201</v>
      </c>
      <c r="AG34" s="18" t="s">
        <v>2093</v>
      </c>
    </row>
    <row r="35" spans="1:33" ht="15" customHeight="1">
      <c r="A35" s="49" t="s">
        <v>2103</v>
      </c>
      <c r="B35" s="16" t="s">
        <v>2104</v>
      </c>
      <c r="C35" s="22" t="s">
        <v>2093</v>
      </c>
      <c r="D35" s="22">
        <v>1.8994</v>
      </c>
      <c r="E35" s="22">
        <v>3.4050009999999999</v>
      </c>
      <c r="F35" s="22">
        <v>3.9220000000000002</v>
      </c>
      <c r="G35" s="22">
        <v>3.9220000000000002</v>
      </c>
      <c r="H35" s="22">
        <v>3.9220000000000002</v>
      </c>
      <c r="I35" s="22">
        <v>3.9220000000000002</v>
      </c>
      <c r="J35" s="22">
        <v>3.9220000000000002</v>
      </c>
      <c r="K35" s="22">
        <v>3.9220000000000002</v>
      </c>
      <c r="L35" s="22">
        <v>3.9220000000000002</v>
      </c>
      <c r="M35" s="22">
        <v>3.9220000000000002</v>
      </c>
      <c r="N35" s="22">
        <v>3.9220000000000002</v>
      </c>
      <c r="O35" s="22">
        <v>3.9220000000000002</v>
      </c>
      <c r="P35" s="22">
        <v>3.9220000000000002</v>
      </c>
      <c r="Q35" s="22">
        <v>3.9220000000000002</v>
      </c>
      <c r="R35" s="22">
        <v>3.9220000000000002</v>
      </c>
      <c r="S35" s="22">
        <v>3.9220000000000002</v>
      </c>
      <c r="T35" s="22">
        <v>3.9220000000000002</v>
      </c>
      <c r="U35" s="22">
        <v>3.9220000000000002</v>
      </c>
      <c r="V35" s="22">
        <v>3.9220000000000002</v>
      </c>
      <c r="W35" s="22">
        <v>3.9220000000000002</v>
      </c>
      <c r="X35" s="22">
        <v>3.9220000000000002</v>
      </c>
      <c r="Y35" s="22">
        <v>3.9220000000000002</v>
      </c>
      <c r="Z35" s="22">
        <v>3.9220000000000002</v>
      </c>
      <c r="AA35" s="22">
        <v>3.9220000000000002</v>
      </c>
      <c r="AB35" s="22">
        <v>3.9220000000000002</v>
      </c>
      <c r="AC35" s="22">
        <v>3.9220000000000002</v>
      </c>
      <c r="AD35" s="22">
        <v>3.9220000000000002</v>
      </c>
      <c r="AE35" s="22">
        <v>3.9220000000000002</v>
      </c>
      <c r="AF35" s="22">
        <v>3.9220000000000002</v>
      </c>
      <c r="AG35" s="18" t="s">
        <v>2093</v>
      </c>
    </row>
    <row r="36" spans="1:33" ht="15" customHeight="1">
      <c r="A36" s="49" t="s">
        <v>2105</v>
      </c>
      <c r="B36" s="16" t="s">
        <v>2106</v>
      </c>
      <c r="C36" s="22" t="s">
        <v>2093</v>
      </c>
      <c r="D36" s="22">
        <v>2.2280000000000002</v>
      </c>
      <c r="E36" s="22">
        <v>2.2280000000000002</v>
      </c>
      <c r="F36" s="22">
        <v>2.2280000000000002</v>
      </c>
      <c r="G36" s="22">
        <v>2.2280000000000002</v>
      </c>
      <c r="H36" s="22">
        <v>2.2280000000000002</v>
      </c>
      <c r="I36" s="22">
        <v>2.2280000000000002</v>
      </c>
      <c r="J36" s="22">
        <v>2.2280000000000002</v>
      </c>
      <c r="K36" s="22">
        <v>2.2280000000000002</v>
      </c>
      <c r="L36" s="22">
        <v>2.2280000000000002</v>
      </c>
      <c r="M36" s="22">
        <v>2.2280000000000002</v>
      </c>
      <c r="N36" s="22">
        <v>2.2280000000000002</v>
      </c>
      <c r="O36" s="22">
        <v>2.2280000000000002</v>
      </c>
      <c r="P36" s="22">
        <v>2.2280000000000002</v>
      </c>
      <c r="Q36" s="22">
        <v>2.2280000000000002</v>
      </c>
      <c r="R36" s="22">
        <v>2.2280000000000002</v>
      </c>
      <c r="S36" s="22">
        <v>2.2280000000000002</v>
      </c>
      <c r="T36" s="22">
        <v>2.2280000000000002</v>
      </c>
      <c r="U36" s="22">
        <v>2.2280000000000002</v>
      </c>
      <c r="V36" s="22">
        <v>2.2280000000000002</v>
      </c>
      <c r="W36" s="22">
        <v>2.2280000000000002</v>
      </c>
      <c r="X36" s="22">
        <v>2.2280000000000002</v>
      </c>
      <c r="Y36" s="22">
        <v>2.2280000000000002</v>
      </c>
      <c r="Z36" s="22">
        <v>2.2280000000000002</v>
      </c>
      <c r="AA36" s="22">
        <v>2.2280000000000002</v>
      </c>
      <c r="AB36" s="22">
        <v>2.2280000000000002</v>
      </c>
      <c r="AC36" s="22">
        <v>2.2280000000000002</v>
      </c>
      <c r="AD36" s="22">
        <v>2.2280000000000002</v>
      </c>
      <c r="AE36" s="22">
        <v>2.2280000000000002</v>
      </c>
      <c r="AF36" s="22">
        <v>2.2280000000000002</v>
      </c>
      <c r="AG36" s="18" t="s">
        <v>2093</v>
      </c>
    </row>
    <row r="37" spans="1:33" ht="15" customHeight="1">
      <c r="A37" s="49" t="s">
        <v>2107</v>
      </c>
      <c r="B37" s="16" t="s">
        <v>2108</v>
      </c>
      <c r="C37" s="22" t="s">
        <v>2093</v>
      </c>
      <c r="D37" s="22">
        <v>0</v>
      </c>
      <c r="E37" s="22">
        <v>0</v>
      </c>
      <c r="F37" s="22">
        <v>0</v>
      </c>
      <c r="G37" s="22">
        <v>0</v>
      </c>
      <c r="H37" s="22">
        <v>0</v>
      </c>
      <c r="I37" s="22">
        <v>0</v>
      </c>
      <c r="J37" s="22">
        <v>0</v>
      </c>
      <c r="K37" s="22">
        <v>0</v>
      </c>
      <c r="L37" s="22">
        <v>0</v>
      </c>
      <c r="M37" s="22">
        <v>0</v>
      </c>
      <c r="N37" s="22">
        <v>0</v>
      </c>
      <c r="O37" s="22">
        <v>0</v>
      </c>
      <c r="P37" s="22">
        <v>0</v>
      </c>
      <c r="Q37" s="22">
        <v>0</v>
      </c>
      <c r="R37" s="22">
        <v>0</v>
      </c>
      <c r="S37" s="22">
        <v>0</v>
      </c>
      <c r="T37" s="22">
        <v>0</v>
      </c>
      <c r="U37" s="22">
        <v>0</v>
      </c>
      <c r="V37" s="22">
        <v>0</v>
      </c>
      <c r="W37" s="22">
        <v>0</v>
      </c>
      <c r="X37" s="22">
        <v>0</v>
      </c>
      <c r="Y37" s="22">
        <v>0</v>
      </c>
      <c r="Z37" s="22">
        <v>0</v>
      </c>
      <c r="AA37" s="22">
        <v>0</v>
      </c>
      <c r="AB37" s="22">
        <v>0</v>
      </c>
      <c r="AC37" s="22">
        <v>0</v>
      </c>
      <c r="AD37" s="22">
        <v>0</v>
      </c>
      <c r="AE37" s="22">
        <v>0</v>
      </c>
      <c r="AF37" s="22">
        <v>0</v>
      </c>
      <c r="AG37" s="18" t="s">
        <v>2093</v>
      </c>
    </row>
    <row r="38" spans="1:33" ht="15" customHeight="1">
      <c r="A38" s="49" t="s">
        <v>2109</v>
      </c>
      <c r="B38" s="16" t="s">
        <v>2110</v>
      </c>
      <c r="C38" s="22" t="s">
        <v>2093</v>
      </c>
      <c r="D38" s="22">
        <v>1.7702</v>
      </c>
      <c r="E38" s="22">
        <v>3.6524999999999999</v>
      </c>
      <c r="F38" s="22">
        <v>4.2984999999999998</v>
      </c>
      <c r="G38" s="22">
        <v>4.8795000000000002</v>
      </c>
      <c r="H38" s="22">
        <v>5.4284999999999997</v>
      </c>
      <c r="I38" s="22">
        <v>5.9775</v>
      </c>
      <c r="J38" s="22">
        <v>6.5265000000000004</v>
      </c>
      <c r="K38" s="22">
        <v>7.0754999999999999</v>
      </c>
      <c r="L38" s="22">
        <v>7.6245000000000003</v>
      </c>
      <c r="M38" s="22">
        <v>7.8635000000000002</v>
      </c>
      <c r="N38" s="22">
        <v>8.1024999999999991</v>
      </c>
      <c r="O38" s="22">
        <v>8.3414999999999999</v>
      </c>
      <c r="P38" s="22">
        <v>8.5805000000000007</v>
      </c>
      <c r="Q38" s="22">
        <v>8.8194999999999997</v>
      </c>
      <c r="R38" s="22">
        <v>8.8194999999999997</v>
      </c>
      <c r="S38" s="22">
        <v>8.8194999999999997</v>
      </c>
      <c r="T38" s="22">
        <v>8.8194999999999997</v>
      </c>
      <c r="U38" s="22">
        <v>8.8194999999999997</v>
      </c>
      <c r="V38" s="22">
        <v>8.8194999999999997</v>
      </c>
      <c r="W38" s="22">
        <v>8.8194999999999997</v>
      </c>
      <c r="X38" s="22">
        <v>8.8194999999999997</v>
      </c>
      <c r="Y38" s="22">
        <v>8.8194999999999997</v>
      </c>
      <c r="Z38" s="22">
        <v>8.8194999999999997</v>
      </c>
      <c r="AA38" s="22">
        <v>8.8194999999999997</v>
      </c>
      <c r="AB38" s="22">
        <v>8.8194999999999997</v>
      </c>
      <c r="AC38" s="22">
        <v>8.8194999999999997</v>
      </c>
      <c r="AD38" s="22">
        <v>8.8194999999999997</v>
      </c>
      <c r="AE38" s="22">
        <v>8.8194999999999997</v>
      </c>
      <c r="AF38" s="22">
        <v>8.8194999999999997</v>
      </c>
      <c r="AG38" s="18" t="s">
        <v>2093</v>
      </c>
    </row>
    <row r="39" spans="1:33" ht="15" customHeight="1">
      <c r="A39" s="49" t="s">
        <v>2111</v>
      </c>
      <c r="B39" s="16" t="s">
        <v>2112</v>
      </c>
      <c r="C39" s="22" t="s">
        <v>2093</v>
      </c>
      <c r="D39" s="22">
        <v>2.9600000000000001E-2</v>
      </c>
      <c r="E39" s="22">
        <v>2.9600000000000001E-2</v>
      </c>
      <c r="F39" s="22">
        <v>2.9600000000000001E-2</v>
      </c>
      <c r="G39" s="22">
        <v>2.9600000000000001E-2</v>
      </c>
      <c r="H39" s="22">
        <v>2.9600000000000001E-2</v>
      </c>
      <c r="I39" s="22">
        <v>2.9600000000000001E-2</v>
      </c>
      <c r="J39" s="22">
        <v>2.9600000000000001E-2</v>
      </c>
      <c r="K39" s="22">
        <v>2.9600000000000001E-2</v>
      </c>
      <c r="L39" s="22">
        <v>2.9600000000000001E-2</v>
      </c>
      <c r="M39" s="22">
        <v>2.9600000000000001E-2</v>
      </c>
      <c r="N39" s="22">
        <v>2.9600000000000001E-2</v>
      </c>
      <c r="O39" s="22">
        <v>2.9600000000000001E-2</v>
      </c>
      <c r="P39" s="22">
        <v>2.9600000000000001E-2</v>
      </c>
      <c r="Q39" s="22">
        <v>2.9600000000000001E-2</v>
      </c>
      <c r="R39" s="22">
        <v>2.9600000000000001E-2</v>
      </c>
      <c r="S39" s="22">
        <v>2.9600000000000001E-2</v>
      </c>
      <c r="T39" s="22">
        <v>2.9600000000000001E-2</v>
      </c>
      <c r="U39" s="22">
        <v>2.9600000000000001E-2</v>
      </c>
      <c r="V39" s="22">
        <v>2.9600000000000001E-2</v>
      </c>
      <c r="W39" s="22">
        <v>2.9600000000000001E-2</v>
      </c>
      <c r="X39" s="22">
        <v>2.9600000000000001E-2</v>
      </c>
      <c r="Y39" s="22">
        <v>2.9600000000000001E-2</v>
      </c>
      <c r="Z39" s="22">
        <v>2.9600000000000001E-2</v>
      </c>
      <c r="AA39" s="22">
        <v>2.9600000000000001E-2</v>
      </c>
      <c r="AB39" s="22">
        <v>2.9600000000000001E-2</v>
      </c>
      <c r="AC39" s="22">
        <v>2.9600000000000001E-2</v>
      </c>
      <c r="AD39" s="22">
        <v>2.9600000000000001E-2</v>
      </c>
      <c r="AE39" s="22">
        <v>2.9600000000000001E-2</v>
      </c>
      <c r="AF39" s="22">
        <v>2.9600000000000001E-2</v>
      </c>
      <c r="AG39" s="18" t="s">
        <v>2093</v>
      </c>
    </row>
    <row r="40" spans="1:33" ht="15" customHeight="1">
      <c r="A40" s="49" t="s">
        <v>2113</v>
      </c>
      <c r="B40" s="16" t="s">
        <v>2114</v>
      </c>
      <c r="C40" s="22" t="s">
        <v>2093</v>
      </c>
      <c r="D40" s="22">
        <v>24.811789999999998</v>
      </c>
      <c r="E40" s="22">
        <v>40.999099999999999</v>
      </c>
      <c r="F40" s="22">
        <v>41.059105000000002</v>
      </c>
      <c r="G40" s="22">
        <v>42.559105000000002</v>
      </c>
      <c r="H40" s="22">
        <v>44.059105000000002</v>
      </c>
      <c r="I40" s="22">
        <v>44.059105000000002</v>
      </c>
      <c r="J40" s="22">
        <v>46.059105000000002</v>
      </c>
      <c r="K40" s="22">
        <v>46.059105000000002</v>
      </c>
      <c r="L40" s="22">
        <v>53.159106999999999</v>
      </c>
      <c r="M40" s="22">
        <v>53.159106999999999</v>
      </c>
      <c r="N40" s="22">
        <v>53.159106999999999</v>
      </c>
      <c r="O40" s="22">
        <v>53.159106999999999</v>
      </c>
      <c r="P40" s="22">
        <v>58.359107999999999</v>
      </c>
      <c r="Q40" s="22">
        <v>66.559105000000002</v>
      </c>
      <c r="R40" s="22">
        <v>66.559105000000002</v>
      </c>
      <c r="S40" s="22">
        <v>66.559105000000002</v>
      </c>
      <c r="T40" s="22">
        <v>66.559105000000002</v>
      </c>
      <c r="U40" s="22">
        <v>66.559105000000002</v>
      </c>
      <c r="V40" s="22">
        <v>66.559105000000002</v>
      </c>
      <c r="W40" s="22">
        <v>66.559105000000002</v>
      </c>
      <c r="X40" s="22">
        <v>66.559105000000002</v>
      </c>
      <c r="Y40" s="22">
        <v>66.559105000000002</v>
      </c>
      <c r="Z40" s="22">
        <v>66.559105000000002</v>
      </c>
      <c r="AA40" s="22">
        <v>66.559105000000002</v>
      </c>
      <c r="AB40" s="22">
        <v>66.559105000000002</v>
      </c>
      <c r="AC40" s="22">
        <v>66.559105000000002</v>
      </c>
      <c r="AD40" s="22">
        <v>66.559105000000002</v>
      </c>
      <c r="AE40" s="22">
        <v>66.559105000000002</v>
      </c>
      <c r="AF40" s="22">
        <v>66.559105000000002</v>
      </c>
      <c r="AG40" s="18" t="s">
        <v>2093</v>
      </c>
    </row>
    <row r="41" spans="1:33" ht="15" customHeight="1">
      <c r="A41" s="49" t="s">
        <v>2115</v>
      </c>
      <c r="B41" s="16" t="s">
        <v>2116</v>
      </c>
      <c r="C41" s="22" t="s">
        <v>2093</v>
      </c>
      <c r="D41" s="22">
        <v>0</v>
      </c>
      <c r="E41" s="22">
        <v>0</v>
      </c>
      <c r="F41" s="22">
        <v>0</v>
      </c>
      <c r="G41" s="22">
        <v>0</v>
      </c>
      <c r="H41" s="22">
        <v>0</v>
      </c>
      <c r="I41" s="22">
        <v>0</v>
      </c>
      <c r="J41" s="22">
        <v>0</v>
      </c>
      <c r="K41" s="22">
        <v>0</v>
      </c>
      <c r="L41" s="22">
        <v>0</v>
      </c>
      <c r="M41" s="22">
        <v>0</v>
      </c>
      <c r="N41" s="22">
        <v>0</v>
      </c>
      <c r="O41" s="22">
        <v>0</v>
      </c>
      <c r="P41" s="22">
        <v>0</v>
      </c>
      <c r="Q41" s="22">
        <v>0</v>
      </c>
      <c r="R41" s="22">
        <v>0</v>
      </c>
      <c r="S41" s="22">
        <v>0</v>
      </c>
      <c r="T41" s="22">
        <v>0</v>
      </c>
      <c r="U41" s="22">
        <v>0</v>
      </c>
      <c r="V41" s="22">
        <v>0</v>
      </c>
      <c r="W41" s="22">
        <v>0</v>
      </c>
      <c r="X41" s="22">
        <v>0</v>
      </c>
      <c r="Y41" s="22">
        <v>0</v>
      </c>
      <c r="Z41" s="22">
        <v>0</v>
      </c>
      <c r="AA41" s="22">
        <v>0</v>
      </c>
      <c r="AB41" s="22">
        <v>0</v>
      </c>
      <c r="AC41" s="22">
        <v>0</v>
      </c>
      <c r="AD41" s="22">
        <v>0</v>
      </c>
      <c r="AE41" s="22">
        <v>0</v>
      </c>
      <c r="AF41" s="22">
        <v>0</v>
      </c>
      <c r="AG41" s="18" t="s">
        <v>2093</v>
      </c>
    </row>
    <row r="42" spans="1:33" ht="15" customHeight="1">
      <c r="A42" s="49" t="s">
        <v>2117</v>
      </c>
      <c r="B42" s="15" t="s">
        <v>2118</v>
      </c>
      <c r="C42" s="23" t="s">
        <v>2093</v>
      </c>
      <c r="D42" s="23">
        <v>38.817390000000003</v>
      </c>
      <c r="E42" s="23">
        <v>62.998398000000002</v>
      </c>
      <c r="F42" s="23">
        <v>64.767394999999993</v>
      </c>
      <c r="G42" s="23">
        <v>66.848404000000002</v>
      </c>
      <c r="H42" s="23">
        <v>68.897400000000005</v>
      </c>
      <c r="I42" s="23">
        <v>69.446395999999993</v>
      </c>
      <c r="J42" s="23">
        <v>71.995399000000006</v>
      </c>
      <c r="K42" s="23">
        <v>72.544394999999994</v>
      </c>
      <c r="L42" s="23">
        <v>80.193398000000002</v>
      </c>
      <c r="M42" s="23">
        <v>80.432395999999997</v>
      </c>
      <c r="N42" s="23">
        <v>80.671402</v>
      </c>
      <c r="O42" s="23">
        <v>80.910399999999996</v>
      </c>
      <c r="P42" s="23">
        <v>86.349411000000003</v>
      </c>
      <c r="Q42" s="23">
        <v>94.788405999999995</v>
      </c>
      <c r="R42" s="23">
        <v>94.788405999999995</v>
      </c>
      <c r="S42" s="23">
        <v>94.788405999999995</v>
      </c>
      <c r="T42" s="23">
        <v>94.788405999999995</v>
      </c>
      <c r="U42" s="23">
        <v>94.788405999999995</v>
      </c>
      <c r="V42" s="23">
        <v>94.788405999999995</v>
      </c>
      <c r="W42" s="23">
        <v>94.788405999999995</v>
      </c>
      <c r="X42" s="23">
        <v>94.788405999999995</v>
      </c>
      <c r="Y42" s="23">
        <v>94.788405999999995</v>
      </c>
      <c r="Z42" s="23">
        <v>94.788405999999995</v>
      </c>
      <c r="AA42" s="23">
        <v>94.788405999999995</v>
      </c>
      <c r="AB42" s="23">
        <v>94.788405999999995</v>
      </c>
      <c r="AC42" s="23">
        <v>94.788405999999995</v>
      </c>
      <c r="AD42" s="23">
        <v>94.788405999999995</v>
      </c>
      <c r="AE42" s="23">
        <v>94.788405999999995</v>
      </c>
      <c r="AF42" s="23">
        <v>94.788405999999995</v>
      </c>
      <c r="AG42" s="20" t="s">
        <v>2093</v>
      </c>
    </row>
    <row r="43" spans="1:33" ht="15" customHeight="1">
      <c r="B43" s="15" t="s">
        <v>2119</v>
      </c>
    </row>
    <row r="44" spans="1:33" ht="15" customHeight="1">
      <c r="A44" s="49" t="s">
        <v>2120</v>
      </c>
      <c r="B44" s="16" t="s">
        <v>2098</v>
      </c>
      <c r="C44" s="22" t="s">
        <v>2093</v>
      </c>
      <c r="D44" s="22">
        <v>0</v>
      </c>
      <c r="E44" s="22">
        <v>0</v>
      </c>
      <c r="F44" s="22">
        <v>0</v>
      </c>
      <c r="G44" s="22">
        <v>0</v>
      </c>
      <c r="H44" s="22">
        <v>0</v>
      </c>
      <c r="I44" s="22">
        <v>0</v>
      </c>
      <c r="J44" s="22">
        <v>0</v>
      </c>
      <c r="K44" s="22">
        <v>0</v>
      </c>
      <c r="L44" s="22">
        <v>0</v>
      </c>
      <c r="M44" s="22">
        <v>0</v>
      </c>
      <c r="N44" s="22">
        <v>0</v>
      </c>
      <c r="O44" s="22">
        <v>0</v>
      </c>
      <c r="P44" s="22">
        <v>0</v>
      </c>
      <c r="Q44" s="22">
        <v>0</v>
      </c>
      <c r="R44" s="22">
        <v>0</v>
      </c>
      <c r="S44" s="22">
        <v>0</v>
      </c>
      <c r="T44" s="22">
        <v>0</v>
      </c>
      <c r="U44" s="22">
        <v>0</v>
      </c>
      <c r="V44" s="22">
        <v>0</v>
      </c>
      <c r="W44" s="22">
        <v>0</v>
      </c>
      <c r="X44" s="22">
        <v>0</v>
      </c>
      <c r="Y44" s="22">
        <v>0</v>
      </c>
      <c r="Z44" s="22">
        <v>0</v>
      </c>
      <c r="AA44" s="22">
        <v>0</v>
      </c>
      <c r="AB44" s="22">
        <v>0</v>
      </c>
      <c r="AC44" s="22">
        <v>0</v>
      </c>
      <c r="AD44" s="22">
        <v>0</v>
      </c>
      <c r="AE44" s="22">
        <v>0</v>
      </c>
      <c r="AF44" s="22">
        <v>0</v>
      </c>
      <c r="AG44" s="18" t="s">
        <v>2093</v>
      </c>
    </row>
    <row r="45" spans="1:33" ht="15" customHeight="1">
      <c r="A45" s="49" t="s">
        <v>2121</v>
      </c>
      <c r="B45" s="16" t="s">
        <v>2100</v>
      </c>
      <c r="C45" s="22" t="s">
        <v>2093</v>
      </c>
      <c r="D45" s="22">
        <v>0</v>
      </c>
      <c r="E45" s="22">
        <v>0</v>
      </c>
      <c r="F45" s="22">
        <v>0</v>
      </c>
      <c r="G45" s="22">
        <v>0</v>
      </c>
      <c r="H45" s="22">
        <v>0</v>
      </c>
      <c r="I45" s="22">
        <v>0</v>
      </c>
      <c r="J45" s="22">
        <v>0</v>
      </c>
      <c r="K45" s="22">
        <v>0</v>
      </c>
      <c r="L45" s="22">
        <v>0</v>
      </c>
      <c r="M45" s="22">
        <v>0</v>
      </c>
      <c r="N45" s="22">
        <v>0</v>
      </c>
      <c r="O45" s="22">
        <v>0</v>
      </c>
      <c r="P45" s="22">
        <v>0</v>
      </c>
      <c r="Q45" s="22">
        <v>0</v>
      </c>
      <c r="R45" s="22">
        <v>0</v>
      </c>
      <c r="S45" s="22">
        <v>0</v>
      </c>
      <c r="T45" s="22">
        <v>0</v>
      </c>
      <c r="U45" s="22">
        <v>0</v>
      </c>
      <c r="V45" s="22">
        <v>0</v>
      </c>
      <c r="W45" s="22">
        <v>0</v>
      </c>
      <c r="X45" s="22">
        <v>0</v>
      </c>
      <c r="Y45" s="22">
        <v>0</v>
      </c>
      <c r="Z45" s="22">
        <v>0</v>
      </c>
      <c r="AA45" s="22">
        <v>0</v>
      </c>
      <c r="AB45" s="22">
        <v>0</v>
      </c>
      <c r="AC45" s="22">
        <v>0</v>
      </c>
      <c r="AD45" s="22">
        <v>0</v>
      </c>
      <c r="AE45" s="22">
        <v>0</v>
      </c>
      <c r="AF45" s="22">
        <v>0</v>
      </c>
      <c r="AG45" s="18" t="s">
        <v>2093</v>
      </c>
    </row>
    <row r="46" spans="1:33" ht="15" customHeight="1">
      <c r="A46" s="49" t="s">
        <v>2122</v>
      </c>
      <c r="B46" s="16" t="s">
        <v>2102</v>
      </c>
      <c r="C46" s="22" t="s">
        <v>2093</v>
      </c>
      <c r="D46" s="22">
        <v>0</v>
      </c>
      <c r="E46" s="22">
        <v>0</v>
      </c>
      <c r="F46" s="22">
        <v>9.9830199999999998</v>
      </c>
      <c r="G46" s="22">
        <v>26.425787</v>
      </c>
      <c r="H46" s="22">
        <v>33.520760000000003</v>
      </c>
      <c r="I46" s="22">
        <v>51.705803000000003</v>
      </c>
      <c r="J46" s="22">
        <v>57.201748000000002</v>
      </c>
      <c r="K46" s="22">
        <v>68.897666999999998</v>
      </c>
      <c r="L46" s="22">
        <v>72.866034999999997</v>
      </c>
      <c r="M46" s="22">
        <v>77.978722000000005</v>
      </c>
      <c r="N46" s="22">
        <v>85.862587000000005</v>
      </c>
      <c r="O46" s="22">
        <v>95.474013999999997</v>
      </c>
      <c r="P46" s="22">
        <v>103.57139599999999</v>
      </c>
      <c r="Q46" s="22">
        <v>110.667557</v>
      </c>
      <c r="R46" s="22">
        <v>116.53620100000001</v>
      </c>
      <c r="S46" s="22">
        <v>120.817184</v>
      </c>
      <c r="T46" s="22">
        <v>125.34193399999999</v>
      </c>
      <c r="U46" s="22">
        <v>130.41291799999999</v>
      </c>
      <c r="V46" s="22">
        <v>135.000732</v>
      </c>
      <c r="W46" s="22">
        <v>138.93691999999999</v>
      </c>
      <c r="X46" s="22">
        <v>142.06336999999999</v>
      </c>
      <c r="Y46" s="22">
        <v>145.82363900000001</v>
      </c>
      <c r="Z46" s="22">
        <v>151.23791499999999</v>
      </c>
      <c r="AA46" s="22">
        <v>153.988235</v>
      </c>
      <c r="AB46" s="22">
        <v>157.61113</v>
      </c>
      <c r="AC46" s="22">
        <v>159.848465</v>
      </c>
      <c r="AD46" s="22">
        <v>162.95263700000001</v>
      </c>
      <c r="AE46" s="22">
        <v>168.258286</v>
      </c>
      <c r="AF46" s="22">
        <v>174.037521</v>
      </c>
      <c r="AG46" s="18" t="s">
        <v>2093</v>
      </c>
    </row>
    <row r="47" spans="1:33" ht="15" customHeight="1">
      <c r="A47" s="49" t="s">
        <v>2123</v>
      </c>
      <c r="B47" s="16" t="s">
        <v>2104</v>
      </c>
      <c r="C47" s="22" t="s">
        <v>2093</v>
      </c>
      <c r="D47" s="22">
        <v>11.739637</v>
      </c>
      <c r="E47" s="22">
        <v>24.156769000000001</v>
      </c>
      <c r="F47" s="22">
        <v>29.890549</v>
      </c>
      <c r="G47" s="22">
        <v>38.180405</v>
      </c>
      <c r="H47" s="22">
        <v>43.109923999999999</v>
      </c>
      <c r="I47" s="22">
        <v>46.118538000000001</v>
      </c>
      <c r="J47" s="22">
        <v>49.364006000000003</v>
      </c>
      <c r="K47" s="22">
        <v>54.762858999999999</v>
      </c>
      <c r="L47" s="22">
        <v>58.310443999999997</v>
      </c>
      <c r="M47" s="22">
        <v>61.368938</v>
      </c>
      <c r="N47" s="22">
        <v>65.440025000000006</v>
      </c>
      <c r="O47" s="22">
        <v>70.522948999999997</v>
      </c>
      <c r="P47" s="22">
        <v>76.718292000000005</v>
      </c>
      <c r="Q47" s="22">
        <v>82.718506000000005</v>
      </c>
      <c r="R47" s="22">
        <v>87.666183000000004</v>
      </c>
      <c r="S47" s="22">
        <v>92.396979999999999</v>
      </c>
      <c r="T47" s="22">
        <v>99.503105000000005</v>
      </c>
      <c r="U47" s="22">
        <v>103.707367</v>
      </c>
      <c r="V47" s="22">
        <v>108.33562499999999</v>
      </c>
      <c r="W47" s="22">
        <v>116.330017</v>
      </c>
      <c r="X47" s="22">
        <v>120.866035</v>
      </c>
      <c r="Y47" s="22">
        <v>125.762871</v>
      </c>
      <c r="Z47" s="22">
        <v>134.756561</v>
      </c>
      <c r="AA47" s="22">
        <v>140.68193099999999</v>
      </c>
      <c r="AB47" s="22">
        <v>146.85737599999999</v>
      </c>
      <c r="AC47" s="22">
        <v>156.975266</v>
      </c>
      <c r="AD47" s="22">
        <v>163.436554</v>
      </c>
      <c r="AE47" s="22">
        <v>175.46336400000001</v>
      </c>
      <c r="AF47" s="22">
        <v>182.24745200000001</v>
      </c>
      <c r="AG47" s="18" t="s">
        <v>2093</v>
      </c>
    </row>
    <row r="48" spans="1:33" ht="15" customHeight="1">
      <c r="A48" s="49" t="s">
        <v>2124</v>
      </c>
      <c r="B48" s="16" t="s">
        <v>2106</v>
      </c>
      <c r="C48" s="22" t="s">
        <v>2093</v>
      </c>
      <c r="D48" s="22">
        <v>0</v>
      </c>
      <c r="E48" s="22">
        <v>0</v>
      </c>
      <c r="F48" s="22">
        <v>0</v>
      </c>
      <c r="G48" s="22">
        <v>0</v>
      </c>
      <c r="H48" s="22">
        <v>0</v>
      </c>
      <c r="I48" s="22">
        <v>0</v>
      </c>
      <c r="J48" s="22">
        <v>0</v>
      </c>
      <c r="K48" s="22">
        <v>0</v>
      </c>
      <c r="L48" s="22">
        <v>0</v>
      </c>
      <c r="M48" s="22">
        <v>0</v>
      </c>
      <c r="N48" s="22">
        <v>0</v>
      </c>
      <c r="O48" s="22">
        <v>0</v>
      </c>
      <c r="P48" s="22">
        <v>0</v>
      </c>
      <c r="Q48" s="22">
        <v>0</v>
      </c>
      <c r="R48" s="22">
        <v>0</v>
      </c>
      <c r="S48" s="22">
        <v>0</v>
      </c>
      <c r="T48" s="22">
        <v>0</v>
      </c>
      <c r="U48" s="22">
        <v>0</v>
      </c>
      <c r="V48" s="22">
        <v>0</v>
      </c>
      <c r="W48" s="22">
        <v>0</v>
      </c>
      <c r="X48" s="22">
        <v>0</v>
      </c>
      <c r="Y48" s="22">
        <v>0</v>
      </c>
      <c r="Z48" s="22">
        <v>0</v>
      </c>
      <c r="AA48" s="22">
        <v>0</v>
      </c>
      <c r="AB48" s="22">
        <v>0</v>
      </c>
      <c r="AC48" s="22">
        <v>0</v>
      </c>
      <c r="AD48" s="22">
        <v>0</v>
      </c>
      <c r="AE48" s="22">
        <v>0</v>
      </c>
      <c r="AF48" s="22">
        <v>0</v>
      </c>
      <c r="AG48" s="18" t="s">
        <v>2093</v>
      </c>
    </row>
    <row r="49" spans="1:33" ht="15" customHeight="1">
      <c r="A49" s="49" t="s">
        <v>2125</v>
      </c>
      <c r="B49" s="16" t="s">
        <v>2108</v>
      </c>
      <c r="C49" s="22" t="s">
        <v>2093</v>
      </c>
      <c r="D49" s="22">
        <v>0</v>
      </c>
      <c r="E49" s="22">
        <v>0</v>
      </c>
      <c r="F49" s="22">
        <v>0</v>
      </c>
      <c r="G49" s="22">
        <v>0</v>
      </c>
      <c r="H49" s="22">
        <v>0</v>
      </c>
      <c r="I49" s="22">
        <v>0</v>
      </c>
      <c r="J49" s="22">
        <v>0</v>
      </c>
      <c r="K49" s="22">
        <v>0</v>
      </c>
      <c r="L49" s="22">
        <v>0</v>
      </c>
      <c r="M49" s="22">
        <v>0</v>
      </c>
      <c r="N49" s="22">
        <v>0</v>
      </c>
      <c r="O49" s="22">
        <v>0</v>
      </c>
      <c r="P49" s="22">
        <v>0</v>
      </c>
      <c r="Q49" s="22">
        <v>0</v>
      </c>
      <c r="R49" s="22">
        <v>0</v>
      </c>
      <c r="S49" s="22">
        <v>0</v>
      </c>
      <c r="T49" s="22">
        <v>0</v>
      </c>
      <c r="U49" s="22">
        <v>0</v>
      </c>
      <c r="V49" s="22">
        <v>0</v>
      </c>
      <c r="W49" s="22">
        <v>0</v>
      </c>
      <c r="X49" s="22">
        <v>0</v>
      </c>
      <c r="Y49" s="22">
        <v>0</v>
      </c>
      <c r="Z49" s="22">
        <v>0</v>
      </c>
      <c r="AA49" s="22">
        <v>0</v>
      </c>
      <c r="AB49" s="22">
        <v>0</v>
      </c>
      <c r="AC49" s="22">
        <v>0</v>
      </c>
      <c r="AD49" s="22">
        <v>0</v>
      </c>
      <c r="AE49" s="22">
        <v>0</v>
      </c>
      <c r="AF49" s="22">
        <v>0</v>
      </c>
      <c r="AG49" s="18" t="s">
        <v>2093</v>
      </c>
    </row>
    <row r="50" spans="1:33" ht="15" customHeight="1">
      <c r="A50" s="49" t="s">
        <v>2126</v>
      </c>
      <c r="B50" s="16" t="s">
        <v>2110</v>
      </c>
      <c r="C50" s="22" t="s">
        <v>2093</v>
      </c>
      <c r="D50" s="22">
        <v>0.759853</v>
      </c>
      <c r="E50" s="22">
        <v>0.759853</v>
      </c>
      <c r="F50" s="22">
        <v>0.78159699999999999</v>
      </c>
      <c r="G50" s="22">
        <v>1.1775819999999999</v>
      </c>
      <c r="H50" s="22">
        <v>1.2493730000000001</v>
      </c>
      <c r="I50" s="22">
        <v>2.024489</v>
      </c>
      <c r="J50" s="22">
        <v>3.4234900000000001</v>
      </c>
      <c r="K50" s="22">
        <v>3.4234900000000001</v>
      </c>
      <c r="L50" s="22">
        <v>3.4387949999999998</v>
      </c>
      <c r="M50" s="22">
        <v>3.5307819999999999</v>
      </c>
      <c r="N50" s="22">
        <v>4.9683419999999998</v>
      </c>
      <c r="O50" s="22">
        <v>4.9683419999999998</v>
      </c>
      <c r="P50" s="22">
        <v>5.0023109999999997</v>
      </c>
      <c r="Q50" s="22">
        <v>5.7739880000000001</v>
      </c>
      <c r="R50" s="22">
        <v>5.8927040000000002</v>
      </c>
      <c r="S50" s="22">
        <v>5.9285620000000003</v>
      </c>
      <c r="T50" s="22">
        <v>5.9901590000000002</v>
      </c>
      <c r="U50" s="22">
        <v>6.9564029999999999</v>
      </c>
      <c r="V50" s="22">
        <v>6.9917870000000004</v>
      </c>
      <c r="W50" s="22">
        <v>7.8726710000000004</v>
      </c>
      <c r="X50" s="22">
        <v>8.5539210000000008</v>
      </c>
      <c r="Y50" s="22">
        <v>10.397557000000001</v>
      </c>
      <c r="Z50" s="22">
        <v>11.066452999999999</v>
      </c>
      <c r="AA50" s="22">
        <v>11.317508</v>
      </c>
      <c r="AB50" s="22">
        <v>11.913157</v>
      </c>
      <c r="AC50" s="22">
        <v>12.108684</v>
      </c>
      <c r="AD50" s="22">
        <v>12.400705</v>
      </c>
      <c r="AE50" s="22">
        <v>14.550293999999999</v>
      </c>
      <c r="AF50" s="22">
        <v>14.922007000000001</v>
      </c>
      <c r="AG50" s="18" t="s">
        <v>2093</v>
      </c>
    </row>
    <row r="51" spans="1:33" ht="15" customHeight="1">
      <c r="A51" s="49" t="s">
        <v>2127</v>
      </c>
      <c r="B51" s="16" t="s">
        <v>2112</v>
      </c>
      <c r="C51" s="22" t="s">
        <v>2093</v>
      </c>
      <c r="D51" s="22">
        <v>0</v>
      </c>
      <c r="E51" s="22">
        <v>0</v>
      </c>
      <c r="F51" s="22">
        <v>3.3180000000000002E-3</v>
      </c>
      <c r="G51" s="22">
        <v>4.5970000000000004E-3</v>
      </c>
      <c r="H51" s="22">
        <v>4.5970000000000004E-3</v>
      </c>
      <c r="I51" s="22">
        <v>4.5970000000000004E-3</v>
      </c>
      <c r="J51" s="22">
        <v>4.5970000000000004E-3</v>
      </c>
      <c r="K51" s="22">
        <v>4.5970000000000004E-3</v>
      </c>
      <c r="L51" s="22">
        <v>4.5970000000000004E-3</v>
      </c>
      <c r="M51" s="22">
        <v>4.5970000000000004E-3</v>
      </c>
      <c r="N51" s="22">
        <v>4.5970000000000004E-3</v>
      </c>
      <c r="O51" s="22">
        <v>4.5970000000000004E-3</v>
      </c>
      <c r="P51" s="22">
        <v>4.5970000000000004E-3</v>
      </c>
      <c r="Q51" s="22">
        <v>4.5970000000000004E-3</v>
      </c>
      <c r="R51" s="22">
        <v>4.5970000000000004E-3</v>
      </c>
      <c r="S51" s="22">
        <v>4.5970000000000004E-3</v>
      </c>
      <c r="T51" s="22">
        <v>4.5970000000000004E-3</v>
      </c>
      <c r="U51" s="22">
        <v>5.6259999999999999E-3</v>
      </c>
      <c r="V51" s="22">
        <v>5.6259999999999999E-3</v>
      </c>
      <c r="W51" s="22">
        <v>5.6259999999999999E-3</v>
      </c>
      <c r="X51" s="22">
        <v>5.6259999999999999E-3</v>
      </c>
      <c r="Y51" s="22">
        <v>5.6259999999999999E-3</v>
      </c>
      <c r="Z51" s="22">
        <v>5.6259999999999999E-3</v>
      </c>
      <c r="AA51" s="22">
        <v>5.6259999999999999E-3</v>
      </c>
      <c r="AB51" s="22">
        <v>5.6259999999999999E-3</v>
      </c>
      <c r="AC51" s="22">
        <v>5.6259999999999999E-3</v>
      </c>
      <c r="AD51" s="22">
        <v>5.6259999999999999E-3</v>
      </c>
      <c r="AE51" s="22">
        <v>5.6259999999999999E-3</v>
      </c>
      <c r="AF51" s="22">
        <v>5.6259999999999999E-3</v>
      </c>
      <c r="AG51" s="18" t="s">
        <v>2093</v>
      </c>
    </row>
    <row r="52" spans="1:33" ht="15" customHeight="1">
      <c r="A52" s="49" t="s">
        <v>2128</v>
      </c>
      <c r="B52" s="16" t="s">
        <v>2114</v>
      </c>
      <c r="C52" s="22" t="s">
        <v>2093</v>
      </c>
      <c r="D52" s="22">
        <v>0</v>
      </c>
      <c r="E52" s="22">
        <v>15.672661</v>
      </c>
      <c r="F52" s="22">
        <v>57.742396999999997</v>
      </c>
      <c r="G52" s="22">
        <v>82.841858000000002</v>
      </c>
      <c r="H52" s="22">
        <v>92.346847999999994</v>
      </c>
      <c r="I52" s="22">
        <v>100.28321099999999</v>
      </c>
      <c r="J52" s="22">
        <v>114.322273</v>
      </c>
      <c r="K52" s="22">
        <v>141.79837000000001</v>
      </c>
      <c r="L52" s="22">
        <v>150.65399199999999</v>
      </c>
      <c r="M52" s="22">
        <v>160.20671100000001</v>
      </c>
      <c r="N52" s="22">
        <v>169.60832199999999</v>
      </c>
      <c r="O52" s="22">
        <v>188.2724</v>
      </c>
      <c r="P52" s="22">
        <v>204.09364299999999</v>
      </c>
      <c r="Q52" s="22">
        <v>215.69276400000001</v>
      </c>
      <c r="R52" s="22">
        <v>230.994629</v>
      </c>
      <c r="S52" s="22">
        <v>241.34085099999999</v>
      </c>
      <c r="T52" s="22">
        <v>248.702438</v>
      </c>
      <c r="U52" s="22">
        <v>258.21228000000002</v>
      </c>
      <c r="V52" s="22">
        <v>266.32595800000001</v>
      </c>
      <c r="W52" s="22">
        <v>272.37832600000002</v>
      </c>
      <c r="X52" s="22">
        <v>280.936646</v>
      </c>
      <c r="Y52" s="22">
        <v>292.330017</v>
      </c>
      <c r="Z52" s="22">
        <v>298.75595099999998</v>
      </c>
      <c r="AA52" s="22">
        <v>308.30645800000002</v>
      </c>
      <c r="AB52" s="22">
        <v>317.89562999999998</v>
      </c>
      <c r="AC52" s="22">
        <v>329.46112099999999</v>
      </c>
      <c r="AD52" s="22">
        <v>344.77777099999997</v>
      </c>
      <c r="AE52" s="22">
        <v>357.65438799999998</v>
      </c>
      <c r="AF52" s="22">
        <v>368.81366000000003</v>
      </c>
      <c r="AG52" s="18" t="s">
        <v>2093</v>
      </c>
    </row>
    <row r="53" spans="1:33" ht="15" customHeight="1">
      <c r="A53" s="49" t="s">
        <v>2129</v>
      </c>
      <c r="B53" s="16" t="s">
        <v>2116</v>
      </c>
      <c r="C53" s="22" t="s">
        <v>2093</v>
      </c>
      <c r="D53" s="22">
        <v>0</v>
      </c>
      <c r="E53" s="22">
        <v>1.099837</v>
      </c>
      <c r="F53" s="22">
        <v>1.3052250000000001</v>
      </c>
      <c r="G53" s="22">
        <v>1.56447</v>
      </c>
      <c r="H53" s="22">
        <v>1.9888669999999999</v>
      </c>
      <c r="I53" s="22">
        <v>2.4220299999999999</v>
      </c>
      <c r="J53" s="22">
        <v>2.8900489999999999</v>
      </c>
      <c r="K53" s="22">
        <v>3.403985</v>
      </c>
      <c r="L53" s="22">
        <v>3.9493140000000002</v>
      </c>
      <c r="M53" s="22">
        <v>4.5662799999999999</v>
      </c>
      <c r="N53" s="22">
        <v>5.2045300000000001</v>
      </c>
      <c r="O53" s="22">
        <v>5.8720660000000002</v>
      </c>
      <c r="P53" s="22">
        <v>6.6467650000000003</v>
      </c>
      <c r="Q53" s="22">
        <v>7.6498160000000004</v>
      </c>
      <c r="R53" s="22">
        <v>8.7380800000000001</v>
      </c>
      <c r="S53" s="22">
        <v>9.8820680000000003</v>
      </c>
      <c r="T53" s="22">
        <v>11.101279</v>
      </c>
      <c r="U53" s="22">
        <v>12.297058</v>
      </c>
      <c r="V53" s="22">
        <v>13.513679</v>
      </c>
      <c r="W53" s="22">
        <v>14.793908</v>
      </c>
      <c r="X53" s="22">
        <v>16.129086999999998</v>
      </c>
      <c r="Y53" s="22">
        <v>17.452337</v>
      </c>
      <c r="Z53" s="22">
        <v>18.881122999999999</v>
      </c>
      <c r="AA53" s="22">
        <v>20.31765</v>
      </c>
      <c r="AB53" s="22">
        <v>21.636856000000002</v>
      </c>
      <c r="AC53" s="22">
        <v>22.978241000000001</v>
      </c>
      <c r="AD53" s="22">
        <v>24.258875</v>
      </c>
      <c r="AE53" s="22">
        <v>25.570881</v>
      </c>
      <c r="AF53" s="22">
        <v>27.046391</v>
      </c>
      <c r="AG53" s="18" t="s">
        <v>2093</v>
      </c>
    </row>
    <row r="54" spans="1:33" ht="15" customHeight="1">
      <c r="A54" s="49" t="s">
        <v>2130</v>
      </c>
      <c r="B54" s="15" t="s">
        <v>2131</v>
      </c>
      <c r="C54" s="23" t="s">
        <v>2093</v>
      </c>
      <c r="D54" s="23">
        <v>12.49949</v>
      </c>
      <c r="E54" s="23">
        <v>41.689113999999996</v>
      </c>
      <c r="F54" s="23">
        <v>99.706085000000002</v>
      </c>
      <c r="G54" s="23">
        <v>150.19473300000001</v>
      </c>
      <c r="H54" s="23">
        <v>172.220291</v>
      </c>
      <c r="I54" s="23">
        <v>202.55862400000001</v>
      </c>
      <c r="J54" s="23">
        <v>227.20607000000001</v>
      </c>
      <c r="K54" s="23">
        <v>272.29092400000002</v>
      </c>
      <c r="L54" s="23">
        <v>289.223206</v>
      </c>
      <c r="M54" s="23">
        <v>307.655914</v>
      </c>
      <c r="N54" s="23">
        <v>331.08828699999998</v>
      </c>
      <c r="O54" s="23">
        <v>365.114349</v>
      </c>
      <c r="P54" s="23">
        <v>396.03710899999999</v>
      </c>
      <c r="Q54" s="23">
        <v>422.50723299999999</v>
      </c>
      <c r="R54" s="23">
        <v>449.83245799999997</v>
      </c>
      <c r="S54" s="23">
        <v>470.37039199999998</v>
      </c>
      <c r="T54" s="23">
        <v>490.64361600000001</v>
      </c>
      <c r="U54" s="23">
        <v>511.59182700000002</v>
      </c>
      <c r="V54" s="23">
        <v>530.17358400000001</v>
      </c>
      <c r="W54" s="23">
        <v>550.31756600000006</v>
      </c>
      <c r="X54" s="23">
        <v>568.55450399999995</v>
      </c>
      <c r="Y54" s="23">
        <v>591.77203399999996</v>
      </c>
      <c r="Z54" s="23">
        <v>614.70349099999999</v>
      </c>
      <c r="AA54" s="23">
        <v>634.61749299999997</v>
      </c>
      <c r="AB54" s="23">
        <v>655.919983</v>
      </c>
      <c r="AC54" s="23">
        <v>681.37744099999998</v>
      </c>
      <c r="AD54" s="23">
        <v>707.83227499999998</v>
      </c>
      <c r="AE54" s="23">
        <v>741.50262499999997</v>
      </c>
      <c r="AF54" s="23">
        <v>767.07281499999999</v>
      </c>
      <c r="AG54" s="20" t="s">
        <v>2093</v>
      </c>
    </row>
    <row r="55" spans="1:33" ht="15" customHeight="1">
      <c r="A55" s="49" t="s">
        <v>2132</v>
      </c>
      <c r="B55" s="15" t="s">
        <v>2133</v>
      </c>
      <c r="C55" s="23" t="s">
        <v>2093</v>
      </c>
      <c r="D55" s="23">
        <v>51.316879</v>
      </c>
      <c r="E55" s="23">
        <v>104.687515</v>
      </c>
      <c r="F55" s="23">
        <v>164.47348</v>
      </c>
      <c r="G55" s="23">
        <v>217.043137</v>
      </c>
      <c r="H55" s="23">
        <v>241.11769100000001</v>
      </c>
      <c r="I55" s="23">
        <v>272.00500499999998</v>
      </c>
      <c r="J55" s="23">
        <v>299.20147700000001</v>
      </c>
      <c r="K55" s="23">
        <v>344.83532700000001</v>
      </c>
      <c r="L55" s="23">
        <v>369.41659499999997</v>
      </c>
      <c r="M55" s="23">
        <v>388.08831800000002</v>
      </c>
      <c r="N55" s="23">
        <v>411.759705</v>
      </c>
      <c r="O55" s="23">
        <v>446.02474999999998</v>
      </c>
      <c r="P55" s="23">
        <v>482.38653599999998</v>
      </c>
      <c r="Q55" s="23">
        <v>517.29565400000001</v>
      </c>
      <c r="R55" s="23">
        <v>544.62085000000002</v>
      </c>
      <c r="S55" s="23">
        <v>565.15881300000001</v>
      </c>
      <c r="T55" s="23">
        <v>585.432007</v>
      </c>
      <c r="U55" s="23">
        <v>606.38024900000005</v>
      </c>
      <c r="V55" s="23">
        <v>624.96197500000005</v>
      </c>
      <c r="W55" s="23">
        <v>645.10595699999999</v>
      </c>
      <c r="X55" s="23">
        <v>663.342896</v>
      </c>
      <c r="Y55" s="23">
        <v>686.56042500000001</v>
      </c>
      <c r="Z55" s="23">
        <v>709.49188200000003</v>
      </c>
      <c r="AA55" s="23">
        <v>729.40588400000001</v>
      </c>
      <c r="AB55" s="23">
        <v>750.70837400000005</v>
      </c>
      <c r="AC55" s="23">
        <v>776.16583300000002</v>
      </c>
      <c r="AD55" s="23">
        <v>802.62066700000003</v>
      </c>
      <c r="AE55" s="23">
        <v>836.29101600000001</v>
      </c>
      <c r="AF55" s="23">
        <v>861.86120600000004</v>
      </c>
      <c r="AG55" s="20" t="s">
        <v>2093</v>
      </c>
    </row>
    <row r="57" spans="1:33" ht="15" customHeight="1">
      <c r="B57" s="15" t="s">
        <v>2134</v>
      </c>
    </row>
    <row r="58" spans="1:33" ht="15" customHeight="1">
      <c r="A58" s="49" t="s">
        <v>2135</v>
      </c>
      <c r="B58" s="16" t="s">
        <v>2098</v>
      </c>
      <c r="C58" s="22" t="s">
        <v>2093</v>
      </c>
      <c r="D58" s="22">
        <v>9.8132990000000007</v>
      </c>
      <c r="E58" s="22">
        <v>18.804302</v>
      </c>
      <c r="F58" s="22">
        <v>25.724399999999999</v>
      </c>
      <c r="G58" s="22">
        <v>45.614189000000003</v>
      </c>
      <c r="H58" s="22">
        <v>52.420197000000002</v>
      </c>
      <c r="I58" s="22">
        <v>58.934998</v>
      </c>
      <c r="J58" s="22">
        <v>70.105698000000004</v>
      </c>
      <c r="K58" s="22">
        <v>81.101012999999995</v>
      </c>
      <c r="L58" s="22">
        <v>86.086005999999998</v>
      </c>
      <c r="M58" s="22">
        <v>86.903014999999996</v>
      </c>
      <c r="N58" s="22">
        <v>89.419014000000004</v>
      </c>
      <c r="O58" s="22">
        <v>90.181015000000002</v>
      </c>
      <c r="P58" s="22">
        <v>95.451012000000006</v>
      </c>
      <c r="Q58" s="22">
        <v>97.067008999999999</v>
      </c>
      <c r="R58" s="22">
        <v>98.071006999999994</v>
      </c>
      <c r="S58" s="22">
        <v>98.784003999999996</v>
      </c>
      <c r="T58" s="22">
        <v>99.851005999999998</v>
      </c>
      <c r="U58" s="22">
        <v>100.19001</v>
      </c>
      <c r="V58" s="22">
        <v>101.955009</v>
      </c>
      <c r="W58" s="22">
        <v>102.295006</v>
      </c>
      <c r="X58" s="22">
        <v>102.295006</v>
      </c>
      <c r="Y58" s="22">
        <v>102.295006</v>
      </c>
      <c r="Z58" s="22">
        <v>102.295006</v>
      </c>
      <c r="AA58" s="22">
        <v>104.80901299999999</v>
      </c>
      <c r="AB58" s="22">
        <v>104.80901299999999</v>
      </c>
      <c r="AC58" s="22">
        <v>104.80901299999999</v>
      </c>
      <c r="AD58" s="22">
        <v>104.80901299999999</v>
      </c>
      <c r="AE58" s="22">
        <v>104.80901299999999</v>
      </c>
      <c r="AF58" s="22">
        <v>104.80901299999999</v>
      </c>
      <c r="AG58" s="18" t="s">
        <v>2093</v>
      </c>
    </row>
    <row r="59" spans="1:33" ht="15" customHeight="1">
      <c r="A59" s="49" t="s">
        <v>2136</v>
      </c>
      <c r="B59" s="16" t="s">
        <v>2100</v>
      </c>
      <c r="C59" s="22" t="s">
        <v>2093</v>
      </c>
      <c r="D59" s="22">
        <v>2.2204000000000002</v>
      </c>
      <c r="E59" s="22">
        <v>8.646801</v>
      </c>
      <c r="F59" s="22">
        <v>15.719104</v>
      </c>
      <c r="G59" s="22">
        <v>22.351303000000001</v>
      </c>
      <c r="H59" s="22">
        <v>25.082701</v>
      </c>
      <c r="I59" s="22">
        <v>26.687801</v>
      </c>
      <c r="J59" s="22">
        <v>27.447801999999999</v>
      </c>
      <c r="K59" s="22">
        <v>28.8873</v>
      </c>
      <c r="L59" s="22">
        <v>29.361398999999999</v>
      </c>
      <c r="M59" s="22">
        <v>30.343397</v>
      </c>
      <c r="N59" s="22">
        <v>30.586397000000002</v>
      </c>
      <c r="O59" s="22">
        <v>31.328495</v>
      </c>
      <c r="P59" s="22">
        <v>31.828495</v>
      </c>
      <c r="Q59" s="22">
        <v>32.777999999999999</v>
      </c>
      <c r="R59" s="22">
        <v>32.777999999999999</v>
      </c>
      <c r="S59" s="22">
        <v>32.800998999999997</v>
      </c>
      <c r="T59" s="22">
        <v>32.800998999999997</v>
      </c>
      <c r="U59" s="22">
        <v>32.800998999999997</v>
      </c>
      <c r="V59" s="22">
        <v>32.800998999999997</v>
      </c>
      <c r="W59" s="22">
        <v>32.800998999999997</v>
      </c>
      <c r="X59" s="22">
        <v>32.800998999999997</v>
      </c>
      <c r="Y59" s="22">
        <v>32.800998999999997</v>
      </c>
      <c r="Z59" s="22">
        <v>32.800998999999997</v>
      </c>
      <c r="AA59" s="22">
        <v>32.800998999999997</v>
      </c>
      <c r="AB59" s="22">
        <v>32.800998999999997</v>
      </c>
      <c r="AC59" s="22">
        <v>32.800998999999997</v>
      </c>
      <c r="AD59" s="22">
        <v>32.800998999999997</v>
      </c>
      <c r="AE59" s="22">
        <v>33.996592999999997</v>
      </c>
      <c r="AF59" s="22">
        <v>34.243594999999999</v>
      </c>
      <c r="AG59" s="18" t="s">
        <v>2093</v>
      </c>
    </row>
    <row r="60" spans="1:33" ht="15" customHeight="1">
      <c r="A60" s="49" t="s">
        <v>2137</v>
      </c>
      <c r="B60" s="16" t="s">
        <v>2102</v>
      </c>
      <c r="C60" s="22" t="s">
        <v>2093</v>
      </c>
      <c r="D60" s="22">
        <v>0</v>
      </c>
      <c r="E60" s="22">
        <v>0.9385</v>
      </c>
      <c r="F60" s="22">
        <v>3.5775999999999999</v>
      </c>
      <c r="G60" s="22">
        <v>3.8808009999999999</v>
      </c>
      <c r="H60" s="22">
        <v>4.1478010000000003</v>
      </c>
      <c r="I60" s="22">
        <v>4.6472020000000001</v>
      </c>
      <c r="J60" s="22">
        <v>4.6472020000000001</v>
      </c>
      <c r="K60" s="22">
        <v>4.6472020000000001</v>
      </c>
      <c r="L60" s="22">
        <v>4.7699009999999999</v>
      </c>
      <c r="M60" s="22">
        <v>4.805301</v>
      </c>
      <c r="N60" s="22">
        <v>5.3637009999999998</v>
      </c>
      <c r="O60" s="22">
        <v>5.511501</v>
      </c>
      <c r="P60" s="22">
        <v>5.559501</v>
      </c>
      <c r="Q60" s="22">
        <v>6.4615</v>
      </c>
      <c r="R60" s="22">
        <v>7.1254999999999997</v>
      </c>
      <c r="S60" s="22">
        <v>8.3965019999999999</v>
      </c>
      <c r="T60" s="22">
        <v>8.399502</v>
      </c>
      <c r="U60" s="22">
        <v>8.399502</v>
      </c>
      <c r="V60" s="22">
        <v>9.0405029999999993</v>
      </c>
      <c r="W60" s="22">
        <v>9.0405029999999993</v>
      </c>
      <c r="X60" s="22">
        <v>9.5516020000000008</v>
      </c>
      <c r="Y60" s="22">
        <v>9.5516020000000008</v>
      </c>
      <c r="Z60" s="22">
        <v>10.236703</v>
      </c>
      <c r="AA60" s="22">
        <v>10.236703</v>
      </c>
      <c r="AB60" s="22">
        <v>10.236703</v>
      </c>
      <c r="AC60" s="22">
        <v>10.293303</v>
      </c>
      <c r="AD60" s="22">
        <v>10.325803000000001</v>
      </c>
      <c r="AE60" s="22">
        <v>10.518803</v>
      </c>
      <c r="AF60" s="22">
        <v>10.669803</v>
      </c>
      <c r="AG60" s="18" t="s">
        <v>2093</v>
      </c>
    </row>
    <row r="61" spans="1:33" ht="15" customHeight="1">
      <c r="A61" s="49" t="s">
        <v>2138</v>
      </c>
      <c r="B61" s="16" t="s">
        <v>2104</v>
      </c>
      <c r="C61" s="22" t="s">
        <v>2093</v>
      </c>
      <c r="D61" s="22">
        <v>0.80130000000000001</v>
      </c>
      <c r="E61" s="22">
        <v>1.3456999999999999</v>
      </c>
      <c r="F61" s="22">
        <v>1.4249000000000001</v>
      </c>
      <c r="G61" s="22">
        <v>1.5039</v>
      </c>
      <c r="H61" s="22">
        <v>2.0255000000000001</v>
      </c>
      <c r="I61" s="22">
        <v>2.6610999999999998</v>
      </c>
      <c r="J61" s="22">
        <v>2.6768999999999998</v>
      </c>
      <c r="K61" s="22">
        <v>2.7067000000000001</v>
      </c>
      <c r="L61" s="22">
        <v>2.7854000000000001</v>
      </c>
      <c r="M61" s="22">
        <v>2.9339</v>
      </c>
      <c r="N61" s="22">
        <v>3.7555010000000002</v>
      </c>
      <c r="O61" s="22">
        <v>3.8265009999999999</v>
      </c>
      <c r="P61" s="22">
        <v>3.8265009999999999</v>
      </c>
      <c r="Q61" s="22">
        <v>3.866501</v>
      </c>
      <c r="R61" s="22">
        <v>4.6025</v>
      </c>
      <c r="S61" s="22">
        <v>4.6025</v>
      </c>
      <c r="T61" s="22">
        <v>4.6025</v>
      </c>
      <c r="U61" s="22">
        <v>4.6025</v>
      </c>
      <c r="V61" s="22">
        <v>4.6025</v>
      </c>
      <c r="W61" s="22">
        <v>4.8115009999999998</v>
      </c>
      <c r="X61" s="22">
        <v>4.8603009999999998</v>
      </c>
      <c r="Y61" s="22">
        <v>4.8834</v>
      </c>
      <c r="Z61" s="22">
        <v>4.8834</v>
      </c>
      <c r="AA61" s="22">
        <v>5.0103</v>
      </c>
      <c r="AB61" s="22">
        <v>5.0103</v>
      </c>
      <c r="AC61" s="22">
        <v>5.0103</v>
      </c>
      <c r="AD61" s="22">
        <v>5.1032999999999999</v>
      </c>
      <c r="AE61" s="22">
        <v>5.1032999999999999</v>
      </c>
      <c r="AF61" s="22">
        <v>5.1032999999999999</v>
      </c>
      <c r="AG61" s="18" t="s">
        <v>2093</v>
      </c>
    </row>
    <row r="62" spans="1:33" ht="15" customHeight="1">
      <c r="A62" s="49" t="s">
        <v>2139</v>
      </c>
      <c r="B62" s="16" t="s">
        <v>2106</v>
      </c>
      <c r="C62" s="22" t="s">
        <v>2093</v>
      </c>
      <c r="D62" s="22">
        <v>0.76849999999999996</v>
      </c>
      <c r="E62" s="22">
        <v>0.76849999999999996</v>
      </c>
      <c r="F62" s="22">
        <v>0.76849999999999996</v>
      </c>
      <c r="G62" s="22">
        <v>1.8905000000000001</v>
      </c>
      <c r="H62" s="22">
        <v>3.0085000000000002</v>
      </c>
      <c r="I62" s="22">
        <v>5.1795</v>
      </c>
      <c r="J62" s="22">
        <v>9.9534009999999995</v>
      </c>
      <c r="K62" s="22">
        <v>10.937901</v>
      </c>
      <c r="L62" s="22">
        <v>12.105902</v>
      </c>
      <c r="M62" s="22">
        <v>12.105902</v>
      </c>
      <c r="N62" s="22">
        <v>12.105902</v>
      </c>
      <c r="O62" s="22">
        <v>17.112901999999998</v>
      </c>
      <c r="P62" s="22">
        <v>17.112901999999998</v>
      </c>
      <c r="Q62" s="22">
        <v>17.112901999999998</v>
      </c>
      <c r="R62" s="22">
        <v>17.112901999999998</v>
      </c>
      <c r="S62" s="22">
        <v>17.946200999999999</v>
      </c>
      <c r="T62" s="22">
        <v>17.946200999999999</v>
      </c>
      <c r="U62" s="22">
        <v>17.946200999999999</v>
      </c>
      <c r="V62" s="22">
        <v>17.946200999999999</v>
      </c>
      <c r="W62" s="22">
        <v>17.946200999999999</v>
      </c>
      <c r="X62" s="22">
        <v>17.946200999999999</v>
      </c>
      <c r="Y62" s="22">
        <v>17.946200999999999</v>
      </c>
      <c r="Z62" s="22">
        <v>17.946200999999999</v>
      </c>
      <c r="AA62" s="22">
        <v>17.946200999999999</v>
      </c>
      <c r="AB62" s="22">
        <v>17.946200999999999</v>
      </c>
      <c r="AC62" s="22">
        <v>17.946200999999999</v>
      </c>
      <c r="AD62" s="22">
        <v>19.171202000000001</v>
      </c>
      <c r="AE62" s="22">
        <v>19.171202000000001</v>
      </c>
      <c r="AF62" s="22">
        <v>19.171202000000001</v>
      </c>
      <c r="AG62" s="18" t="s">
        <v>2093</v>
      </c>
    </row>
    <row r="63" spans="1:33" ht="15" customHeight="1">
      <c r="A63" s="49" t="s">
        <v>2140</v>
      </c>
      <c r="B63" s="16" t="s">
        <v>2108</v>
      </c>
      <c r="C63" s="22" t="s">
        <v>2093</v>
      </c>
      <c r="D63" s="22">
        <v>0</v>
      </c>
      <c r="E63" s="22">
        <v>0</v>
      </c>
      <c r="F63" s="22">
        <v>0</v>
      </c>
      <c r="G63" s="22">
        <v>0</v>
      </c>
      <c r="H63" s="22">
        <v>0</v>
      </c>
      <c r="I63" s="22">
        <v>0</v>
      </c>
      <c r="J63" s="22">
        <v>0</v>
      </c>
      <c r="K63" s="22">
        <v>0</v>
      </c>
      <c r="L63" s="22">
        <v>0</v>
      </c>
      <c r="M63" s="22">
        <v>0</v>
      </c>
      <c r="N63" s="22">
        <v>0</v>
      </c>
      <c r="O63" s="22">
        <v>0</v>
      </c>
      <c r="P63" s="22">
        <v>0</v>
      </c>
      <c r="Q63" s="22">
        <v>0</v>
      </c>
      <c r="R63" s="22">
        <v>0</v>
      </c>
      <c r="S63" s="22">
        <v>0</v>
      </c>
      <c r="T63" s="22">
        <v>0</v>
      </c>
      <c r="U63" s="22">
        <v>0</v>
      </c>
      <c r="V63" s="22">
        <v>0</v>
      </c>
      <c r="W63" s="22">
        <v>0</v>
      </c>
      <c r="X63" s="22">
        <v>0</v>
      </c>
      <c r="Y63" s="22">
        <v>0</v>
      </c>
      <c r="Z63" s="22">
        <v>0</v>
      </c>
      <c r="AA63" s="22">
        <v>0</v>
      </c>
      <c r="AB63" s="22">
        <v>0</v>
      </c>
      <c r="AC63" s="22">
        <v>0</v>
      </c>
      <c r="AD63" s="22">
        <v>0</v>
      </c>
      <c r="AE63" s="22">
        <v>0</v>
      </c>
      <c r="AF63" s="22">
        <v>0</v>
      </c>
      <c r="AG63" s="18" t="s">
        <v>2093</v>
      </c>
    </row>
    <row r="64" spans="1:33">
      <c r="A64" s="49" t="s">
        <v>2141</v>
      </c>
      <c r="B64" s="16" t="s">
        <v>2110</v>
      </c>
      <c r="C64" s="22" t="s">
        <v>2093</v>
      </c>
      <c r="D64" s="22">
        <v>0</v>
      </c>
      <c r="E64" s="22">
        <v>0</v>
      </c>
      <c r="F64" s="22">
        <v>1E-3</v>
      </c>
      <c r="G64" s="22">
        <v>1E-3</v>
      </c>
      <c r="H64" s="22">
        <v>1E-3</v>
      </c>
      <c r="I64" s="22">
        <v>1E-3</v>
      </c>
      <c r="J64" s="22">
        <v>1E-3</v>
      </c>
      <c r="K64" s="22">
        <v>1E-3</v>
      </c>
      <c r="L64" s="22">
        <v>1E-3</v>
      </c>
      <c r="M64" s="22">
        <v>1E-3</v>
      </c>
      <c r="N64" s="22">
        <v>1E-3</v>
      </c>
      <c r="O64" s="22">
        <v>1E-3</v>
      </c>
      <c r="P64" s="22">
        <v>1E-3</v>
      </c>
      <c r="Q64" s="22">
        <v>1E-3</v>
      </c>
      <c r="R64" s="22">
        <v>1E-3</v>
      </c>
      <c r="S64" s="22">
        <v>3.0000000000000001E-3</v>
      </c>
      <c r="T64" s="22">
        <v>3.0000000000000001E-3</v>
      </c>
      <c r="U64" s="22">
        <v>3.0000000000000001E-3</v>
      </c>
      <c r="V64" s="22">
        <v>3.0000000000000001E-3</v>
      </c>
      <c r="W64" s="22">
        <v>3.0000000000000001E-3</v>
      </c>
      <c r="X64" s="22">
        <v>3.0000000000000001E-3</v>
      </c>
      <c r="Y64" s="22">
        <v>3.0000000000000001E-3</v>
      </c>
      <c r="Z64" s="22">
        <v>3.0000000000000001E-3</v>
      </c>
      <c r="AA64" s="22">
        <v>3.0000000000000001E-3</v>
      </c>
      <c r="AB64" s="22">
        <v>3.0000000000000001E-3</v>
      </c>
      <c r="AC64" s="22">
        <v>3.0000000000000001E-3</v>
      </c>
      <c r="AD64" s="22">
        <v>3.0000000000000001E-3</v>
      </c>
      <c r="AE64" s="22">
        <v>3.0000000000000001E-3</v>
      </c>
      <c r="AF64" s="22">
        <v>3.0000000000000001E-3</v>
      </c>
      <c r="AG64" s="18" t="s">
        <v>2093</v>
      </c>
    </row>
    <row r="65" spans="1:33">
      <c r="A65" s="49" t="s">
        <v>2142</v>
      </c>
      <c r="B65" s="16" t="s">
        <v>2112</v>
      </c>
      <c r="C65" s="22" t="s">
        <v>2093</v>
      </c>
      <c r="D65" s="22">
        <v>0</v>
      </c>
      <c r="E65" s="22">
        <v>0</v>
      </c>
      <c r="F65" s="22">
        <v>0</v>
      </c>
      <c r="G65" s="22">
        <v>0</v>
      </c>
      <c r="H65" s="22">
        <v>0</v>
      </c>
      <c r="I65" s="22">
        <v>0</v>
      </c>
      <c r="J65" s="22">
        <v>0</v>
      </c>
      <c r="K65" s="22">
        <v>0</v>
      </c>
      <c r="L65" s="22">
        <v>0</v>
      </c>
      <c r="M65" s="22">
        <v>1.1000000000000001E-3</v>
      </c>
      <c r="N65" s="22">
        <v>1.1000000000000001E-3</v>
      </c>
      <c r="O65" s="22">
        <v>1.1000000000000001E-3</v>
      </c>
      <c r="P65" s="22">
        <v>1.1000000000000001E-3</v>
      </c>
      <c r="Q65" s="22">
        <v>1.1000000000000001E-3</v>
      </c>
      <c r="R65" s="22">
        <v>1.1000000000000001E-3</v>
      </c>
      <c r="S65" s="22">
        <v>1.1000000000000001E-3</v>
      </c>
      <c r="T65" s="22">
        <v>1.1000000000000001E-3</v>
      </c>
      <c r="U65" s="22">
        <v>1.1000000000000001E-3</v>
      </c>
      <c r="V65" s="22">
        <v>1.1000000000000001E-3</v>
      </c>
      <c r="W65" s="22">
        <v>1.1000000000000001E-3</v>
      </c>
      <c r="X65" s="22">
        <v>1.1000000000000001E-3</v>
      </c>
      <c r="Y65" s="22">
        <v>1.1000000000000001E-3</v>
      </c>
      <c r="Z65" s="22">
        <v>1.1000000000000001E-3</v>
      </c>
      <c r="AA65" s="22">
        <v>1.1000000000000001E-3</v>
      </c>
      <c r="AB65" s="22">
        <v>1.1000000000000001E-3</v>
      </c>
      <c r="AC65" s="22">
        <v>1.1000000000000001E-3</v>
      </c>
      <c r="AD65" s="22">
        <v>1.1000000000000001E-3</v>
      </c>
      <c r="AE65" s="22">
        <v>1.1000000000000001E-3</v>
      </c>
      <c r="AF65" s="22">
        <v>1.1000000000000001E-3</v>
      </c>
      <c r="AG65" s="18" t="s">
        <v>2093</v>
      </c>
    </row>
    <row r="66" spans="1:33">
      <c r="A66" s="49" t="s">
        <v>2143</v>
      </c>
      <c r="B66" s="16" t="s">
        <v>2114</v>
      </c>
      <c r="C66" s="22" t="s">
        <v>2093</v>
      </c>
      <c r="D66" s="22">
        <v>1.21E-2</v>
      </c>
      <c r="E66" s="22">
        <v>3.3500000000000002E-2</v>
      </c>
      <c r="F66" s="22">
        <v>5.33E-2</v>
      </c>
      <c r="G66" s="22">
        <v>0.13619999999999999</v>
      </c>
      <c r="H66" s="22">
        <v>0.18779999999999999</v>
      </c>
      <c r="I66" s="22">
        <v>0.25069999999999998</v>
      </c>
      <c r="J66" s="22">
        <v>0.53800000000000003</v>
      </c>
      <c r="K66" s="22">
        <v>0.67749999999999999</v>
      </c>
      <c r="L66" s="22">
        <v>0.69550000000000001</v>
      </c>
      <c r="M66" s="22">
        <v>0.70669999999999999</v>
      </c>
      <c r="N66" s="22">
        <v>0.70669999999999999</v>
      </c>
      <c r="O66" s="22">
        <v>0.74970000000000003</v>
      </c>
      <c r="P66" s="22">
        <v>0.78800000000000003</v>
      </c>
      <c r="Q66" s="22">
        <v>0.78800000000000003</v>
      </c>
      <c r="R66" s="22">
        <v>0.78800000000000003</v>
      </c>
      <c r="S66" s="22">
        <v>0.78800000000000003</v>
      </c>
      <c r="T66" s="22">
        <v>0.78800000000000003</v>
      </c>
      <c r="U66" s="22">
        <v>0.78800000000000003</v>
      </c>
      <c r="V66" s="22">
        <v>0.78800000000000003</v>
      </c>
      <c r="W66" s="22">
        <v>0.78800000000000003</v>
      </c>
      <c r="X66" s="22">
        <v>0.78800000000000003</v>
      </c>
      <c r="Y66" s="22">
        <v>0.78800000000000003</v>
      </c>
      <c r="Z66" s="22">
        <v>0.87939999999999996</v>
      </c>
      <c r="AA66" s="22">
        <v>0.9294</v>
      </c>
      <c r="AB66" s="22">
        <v>0.93200000000000005</v>
      </c>
      <c r="AC66" s="22">
        <v>0.93500000000000005</v>
      </c>
      <c r="AD66" s="22">
        <v>0.93500000000000005</v>
      </c>
      <c r="AE66" s="22">
        <v>0.95</v>
      </c>
      <c r="AF66" s="22">
        <v>0.95199999999999996</v>
      </c>
      <c r="AG66" s="18" t="s">
        <v>2093</v>
      </c>
    </row>
    <row r="67" spans="1:33">
      <c r="A67" s="49" t="s">
        <v>2144</v>
      </c>
      <c r="B67" s="15" t="s">
        <v>2145</v>
      </c>
      <c r="C67" s="23" t="s">
        <v>2093</v>
      </c>
      <c r="D67" s="23">
        <v>13.615594</v>
      </c>
      <c r="E67" s="23">
        <v>30.537299999999998</v>
      </c>
      <c r="F67" s="23">
        <v>47.268791</v>
      </c>
      <c r="G67" s="23">
        <v>75.377883999999995</v>
      </c>
      <c r="H67" s="23">
        <v>86.873512000000005</v>
      </c>
      <c r="I67" s="23">
        <v>98.362305000000006</v>
      </c>
      <c r="J67" s="23">
        <v>115.370018</v>
      </c>
      <c r="K67" s="23">
        <v>128.958618</v>
      </c>
      <c r="L67" s="23">
        <v>135.80508399999999</v>
      </c>
      <c r="M67" s="23">
        <v>137.800308</v>
      </c>
      <c r="N67" s="23">
        <v>141.939301</v>
      </c>
      <c r="O67" s="23">
        <v>148.712219</v>
      </c>
      <c r="P67" s="23">
        <v>154.568512</v>
      </c>
      <c r="Q67" s="23">
        <v>158.076019</v>
      </c>
      <c r="R67" s="23">
        <v>160.48002600000001</v>
      </c>
      <c r="S67" s="23">
        <v>163.32234199999999</v>
      </c>
      <c r="T67" s="23">
        <v>164.392349</v>
      </c>
      <c r="U67" s="23">
        <v>164.73133899999999</v>
      </c>
      <c r="V67" s="23">
        <v>167.137314</v>
      </c>
      <c r="W67" s="23">
        <v>167.68632500000001</v>
      </c>
      <c r="X67" s="23">
        <v>168.24624600000001</v>
      </c>
      <c r="Y67" s="23">
        <v>168.26934800000001</v>
      </c>
      <c r="Z67" s="23">
        <v>169.04585299999999</v>
      </c>
      <c r="AA67" s="23">
        <v>171.73675499999999</v>
      </c>
      <c r="AB67" s="23">
        <v>171.739349</v>
      </c>
      <c r="AC67" s="23">
        <v>171.79894999999999</v>
      </c>
      <c r="AD67" s="23">
        <v>173.14946</v>
      </c>
      <c r="AE67" s="23">
        <v>174.553055</v>
      </c>
      <c r="AF67" s="23">
        <v>174.95304899999999</v>
      </c>
      <c r="AG67" s="20" t="s">
        <v>2093</v>
      </c>
    </row>
    <row r="69" spans="1:33">
      <c r="B69" s="15" t="s">
        <v>2146</v>
      </c>
    </row>
    <row r="70" spans="1:33">
      <c r="A70" s="49" t="s">
        <v>2147</v>
      </c>
      <c r="B70" s="16" t="s">
        <v>2148</v>
      </c>
      <c r="C70" s="22">
        <v>1.7377309999999999</v>
      </c>
      <c r="D70" s="22">
        <v>1.737428</v>
      </c>
      <c r="E70" s="22">
        <v>1.732621</v>
      </c>
      <c r="F70" s="22">
        <v>1.7243139999999999</v>
      </c>
      <c r="G70" s="22">
        <v>1.7079839999999999</v>
      </c>
      <c r="H70" s="22">
        <v>1.7000120000000001</v>
      </c>
      <c r="I70" s="22">
        <v>1.6893149999999999</v>
      </c>
      <c r="J70" s="22">
        <v>1.6794519999999999</v>
      </c>
      <c r="K70" s="22">
        <v>1.6696500000000001</v>
      </c>
      <c r="L70" s="22">
        <v>1.658979</v>
      </c>
      <c r="M70" s="22">
        <v>1.6491</v>
      </c>
      <c r="N70" s="22">
        <v>1.6390290000000001</v>
      </c>
      <c r="O70" s="22">
        <v>1.628687</v>
      </c>
      <c r="P70" s="22">
        <v>1.6186720000000001</v>
      </c>
      <c r="Q70" s="22">
        <v>1.608746</v>
      </c>
      <c r="R70" s="22">
        <v>1.5992219999999999</v>
      </c>
      <c r="S70" s="22">
        <v>1.5901609999999999</v>
      </c>
      <c r="T70" s="22">
        <v>1.581221</v>
      </c>
      <c r="U70" s="22">
        <v>1.5722929999999999</v>
      </c>
      <c r="V70" s="22">
        <v>1.5627930000000001</v>
      </c>
      <c r="W70" s="22">
        <v>1.5544709999999999</v>
      </c>
      <c r="X70" s="22">
        <v>1.546613</v>
      </c>
      <c r="Y70" s="22">
        <v>1.5383990000000001</v>
      </c>
      <c r="Z70" s="22">
        <v>1.529563</v>
      </c>
      <c r="AA70" s="22">
        <v>1.5207980000000001</v>
      </c>
      <c r="AB70" s="22">
        <v>1.5126170000000001</v>
      </c>
      <c r="AC70" s="22">
        <v>1.5041009999999999</v>
      </c>
      <c r="AD70" s="22">
        <v>1.4952259999999999</v>
      </c>
      <c r="AE70" s="22">
        <v>1.486966</v>
      </c>
      <c r="AF70" s="22">
        <v>1.479482</v>
      </c>
      <c r="AG70" s="18">
        <v>-6.0000000000000001E-3</v>
      </c>
    </row>
    <row r="71" spans="1:33">
      <c r="A71" s="49" t="s">
        <v>2149</v>
      </c>
      <c r="B71" s="16" t="s">
        <v>2150</v>
      </c>
      <c r="C71" s="22">
        <v>0.53763399999999995</v>
      </c>
      <c r="D71" s="22">
        <v>0.53803000000000001</v>
      </c>
      <c r="E71" s="22">
        <v>0.53818100000000002</v>
      </c>
      <c r="F71" s="22">
        <v>0.53824000000000005</v>
      </c>
      <c r="G71" s="22">
        <v>0.53788899999999995</v>
      </c>
      <c r="H71" s="22">
        <v>0.53784799999999999</v>
      </c>
      <c r="I71" s="22">
        <v>0.53773400000000005</v>
      </c>
      <c r="J71" s="22">
        <v>0.53767699999999996</v>
      </c>
      <c r="K71" s="22">
        <v>0.53762100000000002</v>
      </c>
      <c r="L71" s="22">
        <v>0.53751499999999997</v>
      </c>
      <c r="M71" s="22">
        <v>0.53744599999999998</v>
      </c>
      <c r="N71" s="22">
        <v>0.53734300000000002</v>
      </c>
      <c r="O71" s="22">
        <v>0.53722400000000003</v>
      </c>
      <c r="P71" s="22">
        <v>0.537107</v>
      </c>
      <c r="Q71" s="22">
        <v>0.53699300000000005</v>
      </c>
      <c r="R71" s="22">
        <v>0.53689699999999996</v>
      </c>
      <c r="S71" s="22">
        <v>0.53682600000000003</v>
      </c>
      <c r="T71" s="22">
        <v>0.53676699999999999</v>
      </c>
      <c r="U71" s="22">
        <v>0.53671999999999997</v>
      </c>
      <c r="V71" s="22">
        <v>0.53663099999999997</v>
      </c>
      <c r="W71" s="22">
        <v>0.53662200000000004</v>
      </c>
      <c r="X71" s="22">
        <v>0.53664000000000001</v>
      </c>
      <c r="Y71" s="22">
        <v>0.53663799999999995</v>
      </c>
      <c r="Z71" s="22">
        <v>0.53659400000000002</v>
      </c>
      <c r="AA71" s="22">
        <v>0.53656199999999998</v>
      </c>
      <c r="AB71" s="22">
        <v>0.53657999999999995</v>
      </c>
      <c r="AC71" s="22">
        <v>0.53658600000000001</v>
      </c>
      <c r="AD71" s="22">
        <v>0.53656999999999999</v>
      </c>
      <c r="AE71" s="22">
        <v>0.53659999999999997</v>
      </c>
      <c r="AF71" s="22">
        <v>0.53669900000000004</v>
      </c>
      <c r="AG71" s="18">
        <v>0</v>
      </c>
    </row>
    <row r="72" spans="1:33">
      <c r="A72" s="49" t="s">
        <v>2151</v>
      </c>
      <c r="B72" s="16" t="s">
        <v>2152</v>
      </c>
      <c r="C72" s="22">
        <v>18.681925</v>
      </c>
      <c r="D72" s="22">
        <v>19.009578999999999</v>
      </c>
      <c r="E72" s="22">
        <v>19.293530000000001</v>
      </c>
      <c r="F72" s="22">
        <v>19.530138000000001</v>
      </c>
      <c r="G72" s="22">
        <v>19.719760999999998</v>
      </c>
      <c r="H72" s="22">
        <v>19.966028000000001</v>
      </c>
      <c r="I72" s="22">
        <v>20.196009</v>
      </c>
      <c r="J72" s="22">
        <v>20.430513000000001</v>
      </c>
      <c r="K72" s="22">
        <v>20.667701999999998</v>
      </c>
      <c r="L72" s="22">
        <v>20.900299</v>
      </c>
      <c r="M72" s="22">
        <v>21.118065000000001</v>
      </c>
      <c r="N72" s="22">
        <v>21.33548</v>
      </c>
      <c r="O72" s="22">
        <v>21.555143000000001</v>
      </c>
      <c r="P72" s="22">
        <v>21.778849000000001</v>
      </c>
      <c r="Q72" s="22">
        <v>22.002171000000001</v>
      </c>
      <c r="R72" s="22">
        <v>22.232430999999998</v>
      </c>
      <c r="S72" s="22">
        <v>22.472829999999998</v>
      </c>
      <c r="T72" s="22">
        <v>22.720607999999999</v>
      </c>
      <c r="U72" s="22">
        <v>22.977651999999999</v>
      </c>
      <c r="V72" s="22">
        <v>23.234005</v>
      </c>
      <c r="W72" s="22">
        <v>23.508469000000002</v>
      </c>
      <c r="X72" s="22">
        <v>23.799209999999999</v>
      </c>
      <c r="Y72" s="22">
        <v>24.096516000000001</v>
      </c>
      <c r="Z72" s="22">
        <v>24.388393000000001</v>
      </c>
      <c r="AA72" s="22">
        <v>24.692264999999999</v>
      </c>
      <c r="AB72" s="22">
        <v>25.010838</v>
      </c>
      <c r="AC72" s="22">
        <v>25.331078999999999</v>
      </c>
      <c r="AD72" s="22">
        <v>25.656462000000001</v>
      </c>
      <c r="AE72" s="22">
        <v>25.995646000000001</v>
      </c>
      <c r="AF72" s="22">
        <v>26.363281000000001</v>
      </c>
      <c r="AG72" s="18">
        <v>1.2E-2</v>
      </c>
    </row>
    <row r="73" spans="1:33">
      <c r="A73" s="49" t="s">
        <v>2153</v>
      </c>
      <c r="B73" s="16" t="s">
        <v>2154</v>
      </c>
      <c r="C73" s="22">
        <v>2.6621999999999999</v>
      </c>
      <c r="D73" s="22">
        <v>2.6621999999999999</v>
      </c>
      <c r="E73" s="22">
        <v>2.6856</v>
      </c>
      <c r="F73" s="22">
        <v>2.7057000000000002</v>
      </c>
      <c r="G73" s="22">
        <v>2.7057000000000002</v>
      </c>
      <c r="H73" s="22">
        <v>2.7057000000000002</v>
      </c>
      <c r="I73" s="22">
        <v>2.7057000000000002</v>
      </c>
      <c r="J73" s="22">
        <v>2.7057000000000002</v>
      </c>
      <c r="K73" s="22">
        <v>2.7057000000000002</v>
      </c>
      <c r="L73" s="22">
        <v>2.7057000000000002</v>
      </c>
      <c r="M73" s="22">
        <v>2.7057000000000002</v>
      </c>
      <c r="N73" s="22">
        <v>2.7057000000000002</v>
      </c>
      <c r="O73" s="22">
        <v>2.7057000000000002</v>
      </c>
      <c r="P73" s="22">
        <v>2.7057000000000002</v>
      </c>
      <c r="Q73" s="22">
        <v>2.7057000000000002</v>
      </c>
      <c r="R73" s="22">
        <v>2.7057000000000002</v>
      </c>
      <c r="S73" s="22">
        <v>2.7057000000000002</v>
      </c>
      <c r="T73" s="22">
        <v>2.7057000000000002</v>
      </c>
      <c r="U73" s="22">
        <v>2.7057000000000002</v>
      </c>
      <c r="V73" s="22">
        <v>2.7057000000000002</v>
      </c>
      <c r="W73" s="22">
        <v>2.7057000000000002</v>
      </c>
      <c r="X73" s="22">
        <v>2.7057000000000002</v>
      </c>
      <c r="Y73" s="22">
        <v>2.7057000000000002</v>
      </c>
      <c r="Z73" s="22">
        <v>2.7057000000000002</v>
      </c>
      <c r="AA73" s="22">
        <v>2.7057000000000002</v>
      </c>
      <c r="AB73" s="22">
        <v>2.7057000000000002</v>
      </c>
      <c r="AC73" s="22">
        <v>2.7057000000000002</v>
      </c>
      <c r="AD73" s="22">
        <v>2.7057000000000002</v>
      </c>
      <c r="AE73" s="22">
        <v>2.7057000000000002</v>
      </c>
      <c r="AF73" s="22">
        <v>2.7057000000000002</v>
      </c>
      <c r="AG73" s="18">
        <v>1E-3</v>
      </c>
    </row>
    <row r="74" spans="1:33">
      <c r="A74" s="49" t="s">
        <v>2155</v>
      </c>
      <c r="B74" s="16" t="s">
        <v>2090</v>
      </c>
      <c r="C74" s="22">
        <v>47.055205999999998</v>
      </c>
      <c r="D74" s="22">
        <v>51.990001999999997</v>
      </c>
      <c r="E74" s="22">
        <v>56.97636</v>
      </c>
      <c r="F74" s="22">
        <v>61.325499999999998</v>
      </c>
      <c r="G74" s="22">
        <v>64.808532999999997</v>
      </c>
      <c r="H74" s="22">
        <v>68.597588000000002</v>
      </c>
      <c r="I74" s="22">
        <v>72.158928000000003</v>
      </c>
      <c r="J74" s="22">
        <v>75.278587000000002</v>
      </c>
      <c r="K74" s="22">
        <v>78.916472999999996</v>
      </c>
      <c r="L74" s="22">
        <v>81.877341999999999</v>
      </c>
      <c r="M74" s="22">
        <v>85.578140000000005</v>
      </c>
      <c r="N74" s="22">
        <v>88.819107000000002</v>
      </c>
      <c r="O74" s="22">
        <v>92.841346999999999</v>
      </c>
      <c r="P74" s="22">
        <v>96.851928999999998</v>
      </c>
      <c r="Q74" s="22">
        <v>100.09446</v>
      </c>
      <c r="R74" s="22">
        <v>104.488663</v>
      </c>
      <c r="S74" s="22">
        <v>109.01075</v>
      </c>
      <c r="T74" s="22">
        <v>113.443573</v>
      </c>
      <c r="U74" s="22">
        <v>118.943558</v>
      </c>
      <c r="V74" s="22">
        <v>124.453354</v>
      </c>
      <c r="W74" s="22">
        <v>129.684067</v>
      </c>
      <c r="X74" s="22">
        <v>135.58192399999999</v>
      </c>
      <c r="Y74" s="22">
        <v>142.00427199999999</v>
      </c>
      <c r="Z74" s="22">
        <v>147.51020800000001</v>
      </c>
      <c r="AA74" s="22">
        <v>154.33142100000001</v>
      </c>
      <c r="AB74" s="22">
        <v>162.072586</v>
      </c>
      <c r="AC74" s="22">
        <v>168.59002699999999</v>
      </c>
      <c r="AD74" s="22">
        <v>176.409637</v>
      </c>
      <c r="AE74" s="22">
        <v>184.05145300000001</v>
      </c>
      <c r="AF74" s="22">
        <v>191.16229200000001</v>
      </c>
      <c r="AG74" s="18">
        <v>0.05</v>
      </c>
    </row>
    <row r="75" spans="1:33" ht="15" customHeight="1">
      <c r="A75" s="49" t="s">
        <v>2156</v>
      </c>
      <c r="B75" s="16" t="s">
        <v>2157</v>
      </c>
      <c r="C75" s="22">
        <v>0.88580000000000003</v>
      </c>
      <c r="D75" s="22">
        <v>0.88580000000000003</v>
      </c>
      <c r="E75" s="22">
        <v>0.93579999999999997</v>
      </c>
      <c r="F75" s="22">
        <v>0.93579999999999997</v>
      </c>
      <c r="G75" s="22">
        <v>0.93579999999999997</v>
      </c>
      <c r="H75" s="22">
        <v>0.93579999999999997</v>
      </c>
      <c r="I75" s="22">
        <v>0.93579999999999997</v>
      </c>
      <c r="J75" s="22">
        <v>0.93579999999999997</v>
      </c>
      <c r="K75" s="22">
        <v>0.93579999999999997</v>
      </c>
      <c r="L75" s="22">
        <v>0.93579999999999997</v>
      </c>
      <c r="M75" s="22">
        <v>0.93579999999999997</v>
      </c>
      <c r="N75" s="22">
        <v>0.93579999999999997</v>
      </c>
      <c r="O75" s="22">
        <v>0.93579999999999997</v>
      </c>
      <c r="P75" s="22">
        <v>0.93579999999999997</v>
      </c>
      <c r="Q75" s="22">
        <v>0.93579999999999997</v>
      </c>
      <c r="R75" s="22">
        <v>0.93579999999999997</v>
      </c>
      <c r="S75" s="22">
        <v>0.93579999999999997</v>
      </c>
      <c r="T75" s="22">
        <v>0.93579999999999997</v>
      </c>
      <c r="U75" s="22">
        <v>0.93579999999999997</v>
      </c>
      <c r="V75" s="22">
        <v>0.93579999999999997</v>
      </c>
      <c r="W75" s="22">
        <v>0.93579999999999997</v>
      </c>
      <c r="X75" s="22">
        <v>0.93579999999999997</v>
      </c>
      <c r="Y75" s="22">
        <v>0.93579999999999997</v>
      </c>
      <c r="Z75" s="22">
        <v>0.93579999999999997</v>
      </c>
      <c r="AA75" s="22">
        <v>0.93579999999999997</v>
      </c>
      <c r="AB75" s="22">
        <v>0.93579999999999997</v>
      </c>
      <c r="AC75" s="22">
        <v>0.93579999999999997</v>
      </c>
      <c r="AD75" s="22">
        <v>0.93579999999999997</v>
      </c>
      <c r="AE75" s="22">
        <v>0.93579999999999997</v>
      </c>
      <c r="AF75" s="22">
        <v>0.93579999999999997</v>
      </c>
      <c r="AG75" s="18">
        <v>2E-3</v>
      </c>
    </row>
    <row r="76" spans="1:33" ht="15" customHeight="1">
      <c r="A76" s="49" t="s">
        <v>2158</v>
      </c>
      <c r="B76" s="15" t="s">
        <v>2159</v>
      </c>
      <c r="C76" s="23">
        <v>71.560501000000002</v>
      </c>
      <c r="D76" s="23">
        <v>76.823043999999996</v>
      </c>
      <c r="E76" s="23">
        <v>82.162086000000002</v>
      </c>
      <c r="F76" s="23">
        <v>86.759688999999995</v>
      </c>
      <c r="G76" s="23">
        <v>90.415665000000004</v>
      </c>
      <c r="H76" s="23">
        <v>94.442970000000003</v>
      </c>
      <c r="I76" s="23">
        <v>98.223488000000003</v>
      </c>
      <c r="J76" s="23">
        <v>101.56772599999999</v>
      </c>
      <c r="K76" s="23">
        <v>105.432945</v>
      </c>
      <c r="L76" s="23">
        <v>108.61563099999999</v>
      </c>
      <c r="M76" s="23">
        <v>112.524254</v>
      </c>
      <c r="N76" s="23">
        <v>115.972458</v>
      </c>
      <c r="O76" s="23">
        <v>120.203896</v>
      </c>
      <c r="P76" s="23">
        <v>124.428055</v>
      </c>
      <c r="Q76" s="23">
        <v>127.883865</v>
      </c>
      <c r="R76" s="23">
        <v>132.498718</v>
      </c>
      <c r="S76" s="23">
        <v>137.25207499999999</v>
      </c>
      <c r="T76" s="23">
        <v>141.923676</v>
      </c>
      <c r="U76" s="23">
        <v>147.671738</v>
      </c>
      <c r="V76" s="23">
        <v>153.42828399999999</v>
      </c>
      <c r="W76" s="23">
        <v>158.92514</v>
      </c>
      <c r="X76" s="23">
        <v>165.105896</v>
      </c>
      <c r="Y76" s="23">
        <v>171.81733700000001</v>
      </c>
      <c r="Z76" s="23">
        <v>177.60626199999999</v>
      </c>
      <c r="AA76" s="23">
        <v>184.72254899999999</v>
      </c>
      <c r="AB76" s="23">
        <v>192.774124</v>
      </c>
      <c r="AC76" s="23">
        <v>199.60330200000001</v>
      </c>
      <c r="AD76" s="23">
        <v>207.739395</v>
      </c>
      <c r="AE76" s="23">
        <v>215.71217300000001</v>
      </c>
      <c r="AF76" s="23">
        <v>223.183258</v>
      </c>
      <c r="AG76" s="20">
        <v>0.04</v>
      </c>
    </row>
    <row r="78" spans="1:33" ht="15" customHeight="1">
      <c r="B78" s="15" t="s">
        <v>2160</v>
      </c>
    </row>
    <row r="79" spans="1:33" ht="15" customHeight="1">
      <c r="B79" s="15" t="s">
        <v>2161</v>
      </c>
    </row>
    <row r="80" spans="1:33" ht="15" customHeight="1">
      <c r="A80" s="49" t="s">
        <v>2162</v>
      </c>
      <c r="B80" s="16" t="s">
        <v>1791</v>
      </c>
      <c r="C80" s="22">
        <v>1490.3607179999999</v>
      </c>
      <c r="D80" s="22">
        <v>1462.0670170000001</v>
      </c>
      <c r="E80" s="22">
        <v>1503.6263429999999</v>
      </c>
      <c r="F80" s="22">
        <v>1516.553345</v>
      </c>
      <c r="G80" s="22">
        <v>1528.7508539999999</v>
      </c>
      <c r="H80" s="22">
        <v>1538.544067</v>
      </c>
      <c r="I80" s="22">
        <v>1545.331909</v>
      </c>
      <c r="J80" s="22">
        <v>1551.8770750000001</v>
      </c>
      <c r="K80" s="22">
        <v>1558.5203859999999</v>
      </c>
      <c r="L80" s="22">
        <v>1565.1721190000001</v>
      </c>
      <c r="M80" s="22">
        <v>1572.0792240000001</v>
      </c>
      <c r="N80" s="22">
        <v>1579.6944579999999</v>
      </c>
      <c r="O80" s="22">
        <v>1587.423828</v>
      </c>
      <c r="P80" s="22">
        <v>1595.572876</v>
      </c>
      <c r="Q80" s="22">
        <v>1606.219116</v>
      </c>
      <c r="R80" s="22">
        <v>1618.23999</v>
      </c>
      <c r="S80" s="22">
        <v>1631.9456789999999</v>
      </c>
      <c r="T80" s="22">
        <v>1646.1323239999999</v>
      </c>
      <c r="U80" s="22">
        <v>1659.446655</v>
      </c>
      <c r="V80" s="22">
        <v>1671.4716800000001</v>
      </c>
      <c r="W80" s="22">
        <v>1683.8394780000001</v>
      </c>
      <c r="X80" s="22">
        <v>1696.62085</v>
      </c>
      <c r="Y80" s="22">
        <v>1709.6754149999999</v>
      </c>
      <c r="Z80" s="22">
        <v>1724.3291019999999</v>
      </c>
      <c r="AA80" s="22">
        <v>1738.9682620000001</v>
      </c>
      <c r="AB80" s="22">
        <v>1753.618774</v>
      </c>
      <c r="AC80" s="22">
        <v>1768.411865</v>
      </c>
      <c r="AD80" s="22">
        <v>1782.854126</v>
      </c>
      <c r="AE80" s="22">
        <v>1797.9570309999999</v>
      </c>
      <c r="AF80" s="22">
        <v>1814.8610839999999</v>
      </c>
      <c r="AG80" s="18">
        <v>7.0000000000000001E-3</v>
      </c>
    </row>
    <row r="81" spans="1:33" ht="15" customHeight="1">
      <c r="A81" s="49" t="s">
        <v>2163</v>
      </c>
      <c r="B81" s="16" t="s">
        <v>2164</v>
      </c>
      <c r="C81" s="22">
        <v>1318.7407229999999</v>
      </c>
      <c r="D81" s="22">
        <v>1330.58374</v>
      </c>
      <c r="E81" s="22">
        <v>1341.428345</v>
      </c>
      <c r="F81" s="22">
        <v>1340.3782960000001</v>
      </c>
      <c r="G81" s="22">
        <v>1340.497314</v>
      </c>
      <c r="H81" s="22">
        <v>1337.671509</v>
      </c>
      <c r="I81" s="22">
        <v>1340.3867190000001</v>
      </c>
      <c r="J81" s="22">
        <v>1342.864746</v>
      </c>
      <c r="K81" s="22">
        <v>1345.537476</v>
      </c>
      <c r="L81" s="22">
        <v>1346.755371</v>
      </c>
      <c r="M81" s="22">
        <v>1349.1895750000001</v>
      </c>
      <c r="N81" s="22">
        <v>1353.5904539999999</v>
      </c>
      <c r="O81" s="22">
        <v>1357.982178</v>
      </c>
      <c r="P81" s="22">
        <v>1363.3054199999999</v>
      </c>
      <c r="Q81" s="22">
        <v>1371.2470699999999</v>
      </c>
      <c r="R81" s="22">
        <v>1379.2042240000001</v>
      </c>
      <c r="S81" s="22">
        <v>1387.8376459999999</v>
      </c>
      <c r="T81" s="22">
        <v>1397.7733149999999</v>
      </c>
      <c r="U81" s="22">
        <v>1406.6839600000001</v>
      </c>
      <c r="V81" s="22">
        <v>1414.8374020000001</v>
      </c>
      <c r="W81" s="22">
        <v>1425.0859379999999</v>
      </c>
      <c r="X81" s="22">
        <v>1435.4216309999999</v>
      </c>
      <c r="Y81" s="22">
        <v>1446.0858149999999</v>
      </c>
      <c r="Z81" s="22">
        <v>1458.705811</v>
      </c>
      <c r="AA81" s="22">
        <v>1470.6195070000001</v>
      </c>
      <c r="AB81" s="22">
        <v>1482.187134</v>
      </c>
      <c r="AC81" s="22">
        <v>1495.7285159999999</v>
      </c>
      <c r="AD81" s="22">
        <v>1508.5579829999999</v>
      </c>
      <c r="AE81" s="22">
        <v>1522.352173</v>
      </c>
      <c r="AF81" s="22">
        <v>1537.9532469999999</v>
      </c>
      <c r="AG81" s="18">
        <v>5.0000000000000001E-3</v>
      </c>
    </row>
    <row r="82" spans="1:33" ht="15" customHeight="1">
      <c r="A82" s="49" t="s">
        <v>2165</v>
      </c>
      <c r="B82" s="16" t="s">
        <v>1790</v>
      </c>
      <c r="C82" s="22">
        <v>981.15417500000001</v>
      </c>
      <c r="D82" s="22">
        <v>1005.024719</v>
      </c>
      <c r="E82" s="22">
        <v>1021.129761</v>
      </c>
      <c r="F82" s="22">
        <v>1029.4814449999999</v>
      </c>
      <c r="G82" s="22">
        <v>1040.1202390000001</v>
      </c>
      <c r="H82" s="22">
        <v>1048.9698490000001</v>
      </c>
      <c r="I82" s="22">
        <v>1052.6480710000001</v>
      </c>
      <c r="J82" s="22">
        <v>1056.9794919999999</v>
      </c>
      <c r="K82" s="22">
        <v>1063.3916019999999</v>
      </c>
      <c r="L82" s="22">
        <v>1069.2502440000001</v>
      </c>
      <c r="M82" s="22">
        <v>1075.3204350000001</v>
      </c>
      <c r="N82" s="22">
        <v>1081.8363039999999</v>
      </c>
      <c r="O82" s="22">
        <v>1086.9094239999999</v>
      </c>
      <c r="P82" s="22">
        <v>1091.8630370000001</v>
      </c>
      <c r="Q82" s="22">
        <v>1097.6617429999999</v>
      </c>
      <c r="R82" s="22">
        <v>1103.761841</v>
      </c>
      <c r="S82" s="22">
        <v>1112.118774</v>
      </c>
      <c r="T82" s="22">
        <v>1120.7452390000001</v>
      </c>
      <c r="U82" s="22">
        <v>1128</v>
      </c>
      <c r="V82" s="22">
        <v>1134.6420900000001</v>
      </c>
      <c r="W82" s="22">
        <v>1143.6976320000001</v>
      </c>
      <c r="X82" s="22">
        <v>1153.487061</v>
      </c>
      <c r="Y82" s="22">
        <v>1162.8984379999999</v>
      </c>
      <c r="Z82" s="22">
        <v>1171.024658</v>
      </c>
      <c r="AA82" s="22">
        <v>1178.787476</v>
      </c>
      <c r="AB82" s="22">
        <v>1187.547241</v>
      </c>
      <c r="AC82" s="22">
        <v>1194.303345</v>
      </c>
      <c r="AD82" s="22">
        <v>1198.1552730000001</v>
      </c>
      <c r="AE82" s="22">
        <v>1205.4826660000001</v>
      </c>
      <c r="AF82" s="22">
        <v>1217.4959719999999</v>
      </c>
      <c r="AG82" s="18">
        <v>7.0000000000000001E-3</v>
      </c>
    </row>
    <row r="83" spans="1:33" ht="15" customHeight="1">
      <c r="A83" s="49" t="s">
        <v>2166</v>
      </c>
      <c r="B83" s="16" t="s">
        <v>1788</v>
      </c>
      <c r="C83" s="22">
        <v>12.948790000000001</v>
      </c>
      <c r="D83" s="22">
        <v>16.509606999999999</v>
      </c>
      <c r="E83" s="22">
        <v>20.292669</v>
      </c>
      <c r="F83" s="22">
        <v>24.278189000000001</v>
      </c>
      <c r="G83" s="22">
        <v>28.427672999999999</v>
      </c>
      <c r="H83" s="22">
        <v>32.725150999999997</v>
      </c>
      <c r="I83" s="22">
        <v>37.007987999999997</v>
      </c>
      <c r="J83" s="22">
        <v>41.218395000000001</v>
      </c>
      <c r="K83" s="22">
        <v>45.448124</v>
      </c>
      <c r="L83" s="22">
        <v>49.776802000000004</v>
      </c>
      <c r="M83" s="22">
        <v>54.194130000000001</v>
      </c>
      <c r="N83" s="22">
        <v>58.585270000000001</v>
      </c>
      <c r="O83" s="22">
        <v>63.047359</v>
      </c>
      <c r="P83" s="22">
        <v>67.555510999999996</v>
      </c>
      <c r="Q83" s="22">
        <v>72.068115000000006</v>
      </c>
      <c r="R83" s="22">
        <v>76.628692999999998</v>
      </c>
      <c r="S83" s="22">
        <v>81.268332999999998</v>
      </c>
      <c r="T83" s="22">
        <v>85.953429999999997</v>
      </c>
      <c r="U83" s="22">
        <v>90.691299000000001</v>
      </c>
      <c r="V83" s="22">
        <v>95.488349999999997</v>
      </c>
      <c r="W83" s="22">
        <v>100.26148999999999</v>
      </c>
      <c r="X83" s="22">
        <v>105.033951</v>
      </c>
      <c r="Y83" s="22">
        <v>109.915283</v>
      </c>
      <c r="Z83" s="22">
        <v>114.89492</v>
      </c>
      <c r="AA83" s="22">
        <v>119.936058</v>
      </c>
      <c r="AB83" s="22">
        <v>124.96225</v>
      </c>
      <c r="AC83" s="22">
        <v>130.002838</v>
      </c>
      <c r="AD83" s="22">
        <v>135.069107</v>
      </c>
      <c r="AE83" s="22">
        <v>140.26664700000001</v>
      </c>
      <c r="AF83" s="22">
        <v>145.683121</v>
      </c>
      <c r="AG83" s="18">
        <v>8.6999999999999994E-2</v>
      </c>
    </row>
    <row r="84" spans="1:33" ht="15" customHeight="1">
      <c r="A84" s="49" t="s">
        <v>2167</v>
      </c>
      <c r="B84" s="16" t="s">
        <v>2168</v>
      </c>
      <c r="C84" s="22">
        <v>3803.2041020000001</v>
      </c>
      <c r="D84" s="22">
        <v>3814.1848140000002</v>
      </c>
      <c r="E84" s="22">
        <v>3886.477539</v>
      </c>
      <c r="F84" s="22">
        <v>3910.6914059999999</v>
      </c>
      <c r="G84" s="22">
        <v>3937.7958979999999</v>
      </c>
      <c r="H84" s="22">
        <v>3957.9108890000002</v>
      </c>
      <c r="I84" s="22">
        <v>3975.375</v>
      </c>
      <c r="J84" s="22">
        <v>3992.939453</v>
      </c>
      <c r="K84" s="22">
        <v>4012.8972170000002</v>
      </c>
      <c r="L84" s="22">
        <v>4030.9541020000001</v>
      </c>
      <c r="M84" s="22">
        <v>4050.7834469999998</v>
      </c>
      <c r="N84" s="22">
        <v>4073.7065429999998</v>
      </c>
      <c r="O84" s="22">
        <v>4095.3627929999998</v>
      </c>
      <c r="P84" s="22">
        <v>4118.296875</v>
      </c>
      <c r="Q84" s="22">
        <v>4147.1962890000004</v>
      </c>
      <c r="R84" s="22">
        <v>4177.8349609999996</v>
      </c>
      <c r="S84" s="22">
        <v>4213.1704099999997</v>
      </c>
      <c r="T84" s="22">
        <v>4250.6044920000004</v>
      </c>
      <c r="U84" s="22">
        <v>4284.8217770000001</v>
      </c>
      <c r="V84" s="22">
        <v>4316.4389650000003</v>
      </c>
      <c r="W84" s="22">
        <v>4352.8842770000001</v>
      </c>
      <c r="X84" s="22">
        <v>4390.5634769999997</v>
      </c>
      <c r="Y84" s="22">
        <v>4428.5742190000001</v>
      </c>
      <c r="Z84" s="22">
        <v>4468.9541019999997</v>
      </c>
      <c r="AA84" s="22">
        <v>4508.3115230000003</v>
      </c>
      <c r="AB84" s="22">
        <v>4548.3154299999997</v>
      </c>
      <c r="AC84" s="22">
        <v>4588.4462890000004</v>
      </c>
      <c r="AD84" s="22">
        <v>4624.6362300000001</v>
      </c>
      <c r="AE84" s="22">
        <v>4666.0581050000001</v>
      </c>
      <c r="AF84" s="22">
        <v>4715.9936520000001</v>
      </c>
      <c r="AG84" s="18">
        <v>7.0000000000000001E-3</v>
      </c>
    </row>
    <row r="86" spans="1:33" ht="15" customHeight="1">
      <c r="B86" s="15" t="s">
        <v>2169</v>
      </c>
    </row>
    <row r="87" spans="1:33" ht="15" customHeight="1">
      <c r="A87" s="49" t="s">
        <v>2170</v>
      </c>
      <c r="B87" s="16" t="s">
        <v>2171</v>
      </c>
      <c r="C87" s="22">
        <v>78.267471</v>
      </c>
      <c r="D87" s="22">
        <v>62.933464000000001</v>
      </c>
      <c r="E87" s="22">
        <v>56.338096999999998</v>
      </c>
      <c r="F87" s="22">
        <v>57.196376999999998</v>
      </c>
      <c r="G87" s="22">
        <v>54.301524999999998</v>
      </c>
      <c r="H87" s="22">
        <v>55.742088000000003</v>
      </c>
      <c r="I87" s="22">
        <v>59.776527000000002</v>
      </c>
      <c r="J87" s="22">
        <v>62.149009999999997</v>
      </c>
      <c r="K87" s="22">
        <v>62.967002999999998</v>
      </c>
      <c r="L87" s="22">
        <v>64.772720000000007</v>
      </c>
      <c r="M87" s="22">
        <v>62.590964999999997</v>
      </c>
      <c r="N87" s="22">
        <v>63.690970999999998</v>
      </c>
      <c r="O87" s="22">
        <v>62.375270999999998</v>
      </c>
      <c r="P87" s="22">
        <v>63.815769000000003</v>
      </c>
      <c r="Q87" s="22">
        <v>62.335132999999999</v>
      </c>
      <c r="R87" s="22">
        <v>61.463901999999997</v>
      </c>
      <c r="S87" s="22">
        <v>60.771796999999999</v>
      </c>
      <c r="T87" s="22">
        <v>61.025447999999997</v>
      </c>
      <c r="U87" s="22">
        <v>61.85754</v>
      </c>
      <c r="V87" s="22">
        <v>62.141613</v>
      </c>
      <c r="W87" s="22">
        <v>60.783332999999999</v>
      </c>
      <c r="X87" s="22">
        <v>60.031680999999999</v>
      </c>
      <c r="Y87" s="22">
        <v>59.271743999999998</v>
      </c>
      <c r="Z87" s="22">
        <v>60.065711999999998</v>
      </c>
      <c r="AA87" s="22">
        <v>59.103043</v>
      </c>
      <c r="AB87" s="22">
        <v>59.256377999999998</v>
      </c>
      <c r="AC87" s="22">
        <v>59.265213000000003</v>
      </c>
      <c r="AD87" s="22">
        <v>59.43412</v>
      </c>
      <c r="AE87" s="22">
        <v>59.482964000000003</v>
      </c>
      <c r="AF87" s="22">
        <v>59.596026999999999</v>
      </c>
      <c r="AG87" s="18">
        <v>-8.9999999999999993E-3</v>
      </c>
    </row>
    <row r="88" spans="1:33" ht="15" customHeight="1">
      <c r="A88" s="49" t="s">
        <v>2172</v>
      </c>
      <c r="B88" s="16" t="s">
        <v>2173</v>
      </c>
      <c r="C88" s="22">
        <v>15.714456</v>
      </c>
      <c r="D88" s="22">
        <v>15.714456</v>
      </c>
      <c r="E88" s="22">
        <v>15.714456</v>
      </c>
      <c r="F88" s="22">
        <v>15.714456</v>
      </c>
      <c r="G88" s="22">
        <v>15.714456</v>
      </c>
      <c r="H88" s="22">
        <v>15.714456</v>
      </c>
      <c r="I88" s="22">
        <v>15.714456</v>
      </c>
      <c r="J88" s="22">
        <v>15.714456</v>
      </c>
      <c r="K88" s="22">
        <v>15.714456</v>
      </c>
      <c r="L88" s="22">
        <v>15.714456</v>
      </c>
      <c r="M88" s="22">
        <v>15.714456</v>
      </c>
      <c r="N88" s="22">
        <v>15.714456</v>
      </c>
      <c r="O88" s="22">
        <v>15.714454999999999</v>
      </c>
      <c r="P88" s="22">
        <v>15.714456</v>
      </c>
      <c r="Q88" s="22">
        <v>15.714456</v>
      </c>
      <c r="R88" s="22">
        <v>15.714454999999999</v>
      </c>
      <c r="S88" s="22">
        <v>15.714454999999999</v>
      </c>
      <c r="T88" s="22">
        <v>15.714456</v>
      </c>
      <c r="U88" s="22">
        <v>15.714456</v>
      </c>
      <c r="V88" s="22">
        <v>15.714456</v>
      </c>
      <c r="W88" s="22">
        <v>15.714456</v>
      </c>
      <c r="X88" s="22">
        <v>15.714456</v>
      </c>
      <c r="Y88" s="22">
        <v>15.714456</v>
      </c>
      <c r="Z88" s="22">
        <v>15.714456</v>
      </c>
      <c r="AA88" s="22">
        <v>15.714456</v>
      </c>
      <c r="AB88" s="22">
        <v>15.714456</v>
      </c>
      <c r="AC88" s="22">
        <v>15.714456</v>
      </c>
      <c r="AD88" s="22">
        <v>15.714456</v>
      </c>
      <c r="AE88" s="22">
        <v>15.714456</v>
      </c>
      <c r="AF88" s="22">
        <v>15.714456</v>
      </c>
      <c r="AG88" s="18">
        <v>0</v>
      </c>
    </row>
    <row r="89" spans="1:33" ht="15" customHeight="1">
      <c r="A89" s="49" t="s">
        <v>2174</v>
      </c>
      <c r="B89" s="16" t="s">
        <v>2175</v>
      </c>
      <c r="C89" s="22">
        <v>291.31085200000001</v>
      </c>
      <c r="D89" s="22">
        <v>262.64144900000002</v>
      </c>
      <c r="E89" s="22">
        <v>280.31768799999998</v>
      </c>
      <c r="F89" s="22">
        <v>286.67495700000001</v>
      </c>
      <c r="G89" s="22">
        <v>307.27108800000002</v>
      </c>
      <c r="H89" s="22">
        <v>334.52880900000002</v>
      </c>
      <c r="I89" s="22">
        <v>362.04080199999999</v>
      </c>
      <c r="J89" s="22">
        <v>352.369843</v>
      </c>
      <c r="K89" s="22">
        <v>357.72775300000001</v>
      </c>
      <c r="L89" s="22">
        <v>309.66220099999998</v>
      </c>
      <c r="M89" s="22">
        <v>332.63632200000001</v>
      </c>
      <c r="N89" s="22">
        <v>324.35006700000002</v>
      </c>
      <c r="O89" s="22">
        <v>326.10806300000002</v>
      </c>
      <c r="P89" s="22">
        <v>332.51934799999998</v>
      </c>
      <c r="Q89" s="22">
        <v>318.09497099999999</v>
      </c>
      <c r="R89" s="22">
        <v>333.618652</v>
      </c>
      <c r="S89" s="22">
        <v>336.307343</v>
      </c>
      <c r="T89" s="22">
        <v>340.754639</v>
      </c>
      <c r="U89" s="22">
        <v>352.62240600000001</v>
      </c>
      <c r="V89" s="22">
        <v>352.74517800000001</v>
      </c>
      <c r="W89" s="22">
        <v>359.64846799999998</v>
      </c>
      <c r="X89" s="22">
        <v>363.92498799999998</v>
      </c>
      <c r="Y89" s="22">
        <v>357.79437300000001</v>
      </c>
      <c r="Z89" s="22">
        <v>362.32427999999999</v>
      </c>
      <c r="AA89" s="22">
        <v>364.353973</v>
      </c>
      <c r="AB89" s="22">
        <v>368.64926100000002</v>
      </c>
      <c r="AC89" s="22">
        <v>369.86801100000002</v>
      </c>
      <c r="AD89" s="22">
        <v>364.47164900000001</v>
      </c>
      <c r="AE89" s="22">
        <v>367.92340100000001</v>
      </c>
      <c r="AF89" s="22">
        <v>375.80911300000002</v>
      </c>
      <c r="AG89" s="18">
        <v>8.9999999999999993E-3</v>
      </c>
    </row>
    <row r="90" spans="1:33" ht="15" customHeight="1">
      <c r="A90" s="49" t="s">
        <v>2176</v>
      </c>
      <c r="B90" s="16" t="s">
        <v>2177</v>
      </c>
      <c r="C90" s="22">
        <v>296.19506799999999</v>
      </c>
      <c r="D90" s="22">
        <v>267.07888800000001</v>
      </c>
      <c r="E90" s="22">
        <v>285.11584499999998</v>
      </c>
      <c r="F90" s="22">
        <v>291.60458399999999</v>
      </c>
      <c r="G90" s="22">
        <v>312.658905</v>
      </c>
      <c r="H90" s="22">
        <v>340.477417</v>
      </c>
      <c r="I90" s="22">
        <v>368.55557299999998</v>
      </c>
      <c r="J90" s="22">
        <v>358.692474</v>
      </c>
      <c r="K90" s="22">
        <v>364.16519199999999</v>
      </c>
      <c r="L90" s="22">
        <v>315.12420700000001</v>
      </c>
      <c r="M90" s="22">
        <v>338.57540899999998</v>
      </c>
      <c r="N90" s="22">
        <v>330.12829599999998</v>
      </c>
      <c r="O90" s="22">
        <v>331.93042000000003</v>
      </c>
      <c r="P90" s="22">
        <v>338.48593099999999</v>
      </c>
      <c r="Q90" s="22">
        <v>323.78128099999998</v>
      </c>
      <c r="R90" s="22">
        <v>339.635986</v>
      </c>
      <c r="S90" s="22">
        <v>342.39721700000001</v>
      </c>
      <c r="T90" s="22">
        <v>346.95233200000001</v>
      </c>
      <c r="U90" s="22">
        <v>359.08364899999998</v>
      </c>
      <c r="V90" s="22">
        <v>359.23150600000002</v>
      </c>
      <c r="W90" s="22">
        <v>366.29544099999998</v>
      </c>
      <c r="X90" s="22">
        <v>370.68154900000002</v>
      </c>
      <c r="Y90" s="22">
        <v>364.448059</v>
      </c>
      <c r="Z90" s="22">
        <v>369.08578499999999</v>
      </c>
      <c r="AA90" s="22">
        <v>371.16894500000001</v>
      </c>
      <c r="AB90" s="22">
        <v>375.56362899999999</v>
      </c>
      <c r="AC90" s="22">
        <v>376.81545999999997</v>
      </c>
      <c r="AD90" s="22">
        <v>371.31716899999998</v>
      </c>
      <c r="AE90" s="22">
        <v>374.84304800000001</v>
      </c>
      <c r="AF90" s="22">
        <v>382.89215100000001</v>
      </c>
      <c r="AG90" s="18">
        <v>8.9999999999999993E-3</v>
      </c>
    </row>
    <row r="91" spans="1:33" ht="15" customHeight="1">
      <c r="A91" s="49" t="s">
        <v>2178</v>
      </c>
      <c r="B91" s="16" t="s">
        <v>2179</v>
      </c>
      <c r="C91" s="22">
        <v>56.185412999999997</v>
      </c>
      <c r="D91" s="22">
        <v>58.627459999999999</v>
      </c>
      <c r="E91" s="22">
        <v>49.362513999999997</v>
      </c>
      <c r="F91" s="22">
        <v>50.362819999999999</v>
      </c>
      <c r="G91" s="22">
        <v>51.308712</v>
      </c>
      <c r="H91" s="22">
        <v>52.341793000000003</v>
      </c>
      <c r="I91" s="22">
        <v>53.406692999999997</v>
      </c>
      <c r="J91" s="22">
        <v>54.496837999999997</v>
      </c>
      <c r="K91" s="22">
        <v>55.635081999999997</v>
      </c>
      <c r="L91" s="22">
        <v>56.774268999999997</v>
      </c>
      <c r="M91" s="22">
        <v>57.972439000000001</v>
      </c>
      <c r="N91" s="22">
        <v>59.193195000000003</v>
      </c>
      <c r="O91" s="22">
        <v>60.526542999999997</v>
      </c>
      <c r="P91" s="22">
        <v>61.945228999999998</v>
      </c>
      <c r="Q91" s="22">
        <v>63.399161999999997</v>
      </c>
      <c r="R91" s="22">
        <v>64.906029000000004</v>
      </c>
      <c r="S91" s="22">
        <v>66.501769999999993</v>
      </c>
      <c r="T91" s="22">
        <v>68.108367999999999</v>
      </c>
      <c r="U91" s="22">
        <v>69.857765000000001</v>
      </c>
      <c r="V91" s="22">
        <v>71.680351000000002</v>
      </c>
      <c r="W91" s="22">
        <v>73.543319999999994</v>
      </c>
      <c r="X91" s="22">
        <v>75.588752999999997</v>
      </c>
      <c r="Y91" s="22">
        <v>77.760063000000002</v>
      </c>
      <c r="Z91" s="22">
        <v>79.901893999999999</v>
      </c>
      <c r="AA91" s="22">
        <v>82.230850000000004</v>
      </c>
      <c r="AB91" s="22">
        <v>84.665321000000006</v>
      </c>
      <c r="AC91" s="22">
        <v>87.155272999999994</v>
      </c>
      <c r="AD91" s="22">
        <v>89.810042999999993</v>
      </c>
      <c r="AE91" s="22">
        <v>92.585464000000002</v>
      </c>
      <c r="AF91" s="22">
        <v>95.439094999999995</v>
      </c>
      <c r="AG91" s="18">
        <v>1.7999999999999999E-2</v>
      </c>
    </row>
    <row r="92" spans="1:33" ht="15" customHeight="1">
      <c r="A92" s="49" t="s">
        <v>2180</v>
      </c>
      <c r="B92" s="16" t="s">
        <v>2181</v>
      </c>
      <c r="C92" s="22">
        <v>3960.9392090000001</v>
      </c>
      <c r="D92" s="22">
        <v>3983.117432</v>
      </c>
      <c r="E92" s="22">
        <v>4073.6259770000001</v>
      </c>
      <c r="F92" s="22">
        <v>4095.5991210000002</v>
      </c>
      <c r="G92" s="22">
        <v>4124.7304690000001</v>
      </c>
      <c r="H92" s="22">
        <v>4145.0249020000001</v>
      </c>
      <c r="I92" s="22">
        <v>4159.4570309999999</v>
      </c>
      <c r="J92" s="22">
        <v>4174.8100590000004</v>
      </c>
      <c r="K92" s="22">
        <v>4194.3813479999999</v>
      </c>
      <c r="L92" s="22">
        <v>4210.1440430000002</v>
      </c>
      <c r="M92" s="22">
        <v>4233.3325199999999</v>
      </c>
      <c r="N92" s="22">
        <v>4255.7822269999997</v>
      </c>
      <c r="O92" s="22">
        <v>4278.4252930000002</v>
      </c>
      <c r="P92" s="22">
        <v>4301.9487300000001</v>
      </c>
      <c r="Q92" s="22">
        <v>4333.2104490000002</v>
      </c>
      <c r="R92" s="22">
        <v>4366.7802730000003</v>
      </c>
      <c r="S92" s="22">
        <v>4403.984375</v>
      </c>
      <c r="T92" s="22">
        <v>4442.5576170000004</v>
      </c>
      <c r="U92" s="22">
        <v>4477.7666019999997</v>
      </c>
      <c r="V92" s="22">
        <v>4510.1289059999999</v>
      </c>
      <c r="W92" s="22">
        <v>4549.0590819999998</v>
      </c>
      <c r="X92" s="22">
        <v>4589.0961909999996</v>
      </c>
      <c r="Y92" s="22">
        <v>4629.3559569999998</v>
      </c>
      <c r="Z92" s="22">
        <v>4669.9067379999997</v>
      </c>
      <c r="AA92" s="22">
        <v>4712.1586909999996</v>
      </c>
      <c r="AB92" s="22">
        <v>4752.4028319999998</v>
      </c>
      <c r="AC92" s="22">
        <v>4793.8051759999998</v>
      </c>
      <c r="AD92" s="22">
        <v>4831.9946289999998</v>
      </c>
      <c r="AE92" s="22">
        <v>4875.7700199999999</v>
      </c>
      <c r="AF92" s="22">
        <v>4927.5141599999997</v>
      </c>
      <c r="AG92" s="18">
        <v>8.0000000000000002E-3</v>
      </c>
    </row>
    <row r="93" spans="1:33" ht="15" customHeight="1">
      <c r="A93" s="49" t="s">
        <v>2182</v>
      </c>
      <c r="B93" s="16" t="s">
        <v>2183</v>
      </c>
      <c r="C93" s="22">
        <v>4074.7934570000002</v>
      </c>
      <c r="D93" s="22">
        <v>4084.5263669999999</v>
      </c>
      <c r="E93" s="22">
        <v>4158.8139650000003</v>
      </c>
      <c r="F93" s="22">
        <v>4182.5141599999997</v>
      </c>
      <c r="G93" s="22">
        <v>4209.2382809999999</v>
      </c>
      <c r="H93" s="22">
        <v>4231.4458009999998</v>
      </c>
      <c r="I93" s="22">
        <v>4250.4111329999996</v>
      </c>
      <c r="J93" s="22">
        <v>4269.4189450000003</v>
      </c>
      <c r="K93" s="22">
        <v>4290.8315430000002</v>
      </c>
      <c r="L93" s="22">
        <v>4310.5146480000003</v>
      </c>
      <c r="M93" s="22">
        <v>4332.2421880000002</v>
      </c>
      <c r="N93" s="22">
        <v>4357.173828</v>
      </c>
      <c r="O93" s="22">
        <v>4379.7905270000001</v>
      </c>
      <c r="P93" s="22">
        <v>4406.0288090000004</v>
      </c>
      <c r="Q93" s="22">
        <v>4437.5439450000003</v>
      </c>
      <c r="R93" s="22">
        <v>4471.4184569999998</v>
      </c>
      <c r="S93" s="22">
        <v>4509.4536129999997</v>
      </c>
      <c r="T93" s="22">
        <v>4549.779297</v>
      </c>
      <c r="U93" s="22">
        <v>4587.3061520000001</v>
      </c>
      <c r="V93" s="22">
        <v>4621.75</v>
      </c>
      <c r="W93" s="22">
        <v>4661.0244140000004</v>
      </c>
      <c r="X93" s="22">
        <v>4702.2456050000001</v>
      </c>
      <c r="Y93" s="22">
        <v>4744.0195309999999</v>
      </c>
      <c r="Z93" s="22">
        <v>4787.3984380000002</v>
      </c>
      <c r="AA93" s="22">
        <v>4830.9633789999998</v>
      </c>
      <c r="AB93" s="22">
        <v>4873.6958009999998</v>
      </c>
      <c r="AC93" s="22">
        <v>4917.5639650000003</v>
      </c>
      <c r="AD93" s="22">
        <v>4958.6787109999996</v>
      </c>
      <c r="AE93" s="22">
        <v>5005.2041019999997</v>
      </c>
      <c r="AF93" s="22">
        <v>5059.751953</v>
      </c>
      <c r="AG93" s="18">
        <v>7.0000000000000001E-3</v>
      </c>
    </row>
    <row r="95" spans="1:33" ht="15" customHeight="1">
      <c r="B95" s="15" t="s">
        <v>2184</v>
      </c>
    </row>
    <row r="96" spans="1:33" ht="15" customHeight="1">
      <c r="B96" s="15" t="s">
        <v>2161</v>
      </c>
    </row>
    <row r="97" spans="1:33" ht="15" customHeight="1">
      <c r="B97" s="15" t="s">
        <v>2185</v>
      </c>
    </row>
    <row r="98" spans="1:33" ht="15" customHeight="1">
      <c r="A98" s="49" t="s">
        <v>2186</v>
      </c>
      <c r="B98" s="16" t="s">
        <v>2148</v>
      </c>
      <c r="C98" s="22">
        <v>947.69457999999997</v>
      </c>
      <c r="D98" s="22">
        <v>903.67065400000001</v>
      </c>
      <c r="E98" s="22">
        <v>882.87719700000002</v>
      </c>
      <c r="F98" s="22">
        <v>752.97082499999999</v>
      </c>
      <c r="G98" s="22">
        <v>731.84429899999998</v>
      </c>
      <c r="H98" s="22">
        <v>723.77160600000002</v>
      </c>
      <c r="I98" s="22">
        <v>718.66992200000004</v>
      </c>
      <c r="J98" s="22">
        <v>710.88635299999999</v>
      </c>
      <c r="K98" s="22">
        <v>689.222534</v>
      </c>
      <c r="L98" s="22">
        <v>678.36560099999997</v>
      </c>
      <c r="M98" s="22">
        <v>669.68243399999994</v>
      </c>
      <c r="N98" s="22">
        <v>655.91967799999998</v>
      </c>
      <c r="O98" s="22">
        <v>662.58331299999998</v>
      </c>
      <c r="P98" s="22">
        <v>625.16784700000005</v>
      </c>
      <c r="Q98" s="22">
        <v>607.131348</v>
      </c>
      <c r="R98" s="22">
        <v>584.56793200000004</v>
      </c>
      <c r="S98" s="22">
        <v>573.99352999999996</v>
      </c>
      <c r="T98" s="22">
        <v>571.82543899999996</v>
      </c>
      <c r="U98" s="22">
        <v>569.35278300000004</v>
      </c>
      <c r="V98" s="22">
        <v>558.738159</v>
      </c>
      <c r="W98" s="22">
        <v>553.69500700000003</v>
      </c>
      <c r="X98" s="22">
        <v>548.208618</v>
      </c>
      <c r="Y98" s="22">
        <v>540.46545400000002</v>
      </c>
      <c r="Z98" s="22">
        <v>532.27917500000001</v>
      </c>
      <c r="AA98" s="22">
        <v>525.85144000000003</v>
      </c>
      <c r="AB98" s="22">
        <v>523.34387200000003</v>
      </c>
      <c r="AC98" s="22">
        <v>519.62780799999996</v>
      </c>
      <c r="AD98" s="22">
        <v>517.93444799999997</v>
      </c>
      <c r="AE98" s="22">
        <v>517.63836700000002</v>
      </c>
      <c r="AF98" s="22">
        <v>518.44256600000006</v>
      </c>
      <c r="AG98" s="18">
        <v>-2.1000000000000001E-2</v>
      </c>
    </row>
    <row r="99" spans="1:33" ht="15" customHeight="1">
      <c r="A99" s="49" t="s">
        <v>2187</v>
      </c>
      <c r="B99" s="16" t="s">
        <v>2150</v>
      </c>
      <c r="C99" s="22">
        <v>10.879372</v>
      </c>
      <c r="D99" s="22">
        <v>10.504524999999999</v>
      </c>
      <c r="E99" s="22">
        <v>10.531560000000001</v>
      </c>
      <c r="F99" s="22">
        <v>9.9169210000000003</v>
      </c>
      <c r="G99" s="22">
        <v>9.7156520000000004</v>
      </c>
      <c r="H99" s="22">
        <v>9.3438549999999996</v>
      </c>
      <c r="I99" s="22">
        <v>8.8837159999999997</v>
      </c>
      <c r="J99" s="22">
        <v>8.616142</v>
      </c>
      <c r="K99" s="22">
        <v>8.4102519999999998</v>
      </c>
      <c r="L99" s="22">
        <v>8.2122550000000007</v>
      </c>
      <c r="M99" s="22">
        <v>7.9315340000000001</v>
      </c>
      <c r="N99" s="22">
        <v>7.808675</v>
      </c>
      <c r="O99" s="22">
        <v>7.7498610000000001</v>
      </c>
      <c r="P99" s="22">
        <v>7.5642370000000003</v>
      </c>
      <c r="Q99" s="22">
        <v>7.4452020000000001</v>
      </c>
      <c r="R99" s="22">
        <v>7.2712440000000003</v>
      </c>
      <c r="S99" s="22">
        <v>7.0876210000000004</v>
      </c>
      <c r="T99" s="22">
        <v>6.9062239999999999</v>
      </c>
      <c r="U99" s="22">
        <v>6.8145179999999996</v>
      </c>
      <c r="V99" s="22">
        <v>6.681972</v>
      </c>
      <c r="W99" s="22">
        <v>6.3741890000000003</v>
      </c>
      <c r="X99" s="22">
        <v>6.0768129999999996</v>
      </c>
      <c r="Y99" s="22">
        <v>5.7613060000000003</v>
      </c>
      <c r="Z99" s="22">
        <v>5.4269670000000003</v>
      </c>
      <c r="AA99" s="22">
        <v>5.1096510000000004</v>
      </c>
      <c r="AB99" s="22">
        <v>5.1386979999999998</v>
      </c>
      <c r="AC99" s="22">
        <v>5.1355170000000001</v>
      </c>
      <c r="AD99" s="22">
        <v>5.1556430000000004</v>
      </c>
      <c r="AE99" s="22">
        <v>5.1343209999999999</v>
      </c>
      <c r="AF99" s="22">
        <v>5.1691469999999997</v>
      </c>
      <c r="AG99" s="18">
        <v>-2.5000000000000001E-2</v>
      </c>
    </row>
    <row r="100" spans="1:33" ht="15" customHeight="1">
      <c r="A100" s="49" t="s">
        <v>2188</v>
      </c>
      <c r="B100" s="16" t="s">
        <v>2152</v>
      </c>
      <c r="C100" s="22">
        <v>1450.1511230000001</v>
      </c>
      <c r="D100" s="22">
        <v>1423.040405</v>
      </c>
      <c r="E100" s="22">
        <v>1452.7080080000001</v>
      </c>
      <c r="F100" s="22">
        <v>1469.029419</v>
      </c>
      <c r="G100" s="22">
        <v>1434.580811</v>
      </c>
      <c r="H100" s="22">
        <v>1429.2958980000001</v>
      </c>
      <c r="I100" s="22">
        <v>1438.1210940000001</v>
      </c>
      <c r="J100" s="22">
        <v>1457.5010990000001</v>
      </c>
      <c r="K100" s="22">
        <v>1437.2136230000001</v>
      </c>
      <c r="L100" s="22">
        <v>1414.0548100000001</v>
      </c>
      <c r="M100" s="22">
        <v>1413.5798339999999</v>
      </c>
      <c r="N100" s="22">
        <v>1420.9267580000001</v>
      </c>
      <c r="O100" s="22">
        <v>1430.9121090000001</v>
      </c>
      <c r="P100" s="22">
        <v>1430.823975</v>
      </c>
      <c r="Q100" s="22">
        <v>1419.342529</v>
      </c>
      <c r="R100" s="22">
        <v>1425.6979980000001</v>
      </c>
      <c r="S100" s="22">
        <v>1444.599487</v>
      </c>
      <c r="T100" s="22">
        <v>1462.4678960000001</v>
      </c>
      <c r="U100" s="22">
        <v>1474.568237</v>
      </c>
      <c r="V100" s="22">
        <v>1493.9517820000001</v>
      </c>
      <c r="W100" s="22">
        <v>1519.638672</v>
      </c>
      <c r="X100" s="22">
        <v>1540.507202</v>
      </c>
      <c r="Y100" s="22">
        <v>1555.314087</v>
      </c>
      <c r="Z100" s="22">
        <v>1585.7414550000001</v>
      </c>
      <c r="AA100" s="22">
        <v>1607.6551509999999</v>
      </c>
      <c r="AB100" s="22">
        <v>1623.1313479999999</v>
      </c>
      <c r="AC100" s="22">
        <v>1638.8979489999999</v>
      </c>
      <c r="AD100" s="22">
        <v>1657.6225589999999</v>
      </c>
      <c r="AE100" s="22">
        <v>1670.3903809999999</v>
      </c>
      <c r="AF100" s="22">
        <v>1688.1076660000001</v>
      </c>
      <c r="AG100" s="18">
        <v>5.0000000000000001E-3</v>
      </c>
    </row>
    <row r="101" spans="1:33" ht="15" customHeight="1">
      <c r="A101" s="49" t="s">
        <v>2189</v>
      </c>
      <c r="B101" s="16" t="s">
        <v>2190</v>
      </c>
      <c r="C101" s="22">
        <v>777.68218999999999</v>
      </c>
      <c r="D101" s="22">
        <v>783.61560099999997</v>
      </c>
      <c r="E101" s="22">
        <v>785.479919</v>
      </c>
      <c r="F101" s="22">
        <v>788.97308299999997</v>
      </c>
      <c r="G101" s="22">
        <v>781.77593999999999</v>
      </c>
      <c r="H101" s="22">
        <v>773.33514400000001</v>
      </c>
      <c r="I101" s="22">
        <v>759.40319799999997</v>
      </c>
      <c r="J101" s="22">
        <v>721.80883800000004</v>
      </c>
      <c r="K101" s="22">
        <v>715.15942399999994</v>
      </c>
      <c r="L101" s="22">
        <v>707.00170900000001</v>
      </c>
      <c r="M101" s="22">
        <v>708.09497099999999</v>
      </c>
      <c r="N101" s="22">
        <v>708.85339399999998</v>
      </c>
      <c r="O101" s="22">
        <v>668.13275099999998</v>
      </c>
      <c r="P101" s="22">
        <v>668.827271</v>
      </c>
      <c r="Q101" s="22">
        <v>670.23230000000001</v>
      </c>
      <c r="R101" s="22">
        <v>671.27685499999995</v>
      </c>
      <c r="S101" s="22">
        <v>665.09484899999995</v>
      </c>
      <c r="T101" s="22">
        <v>665.30542000000003</v>
      </c>
      <c r="U101" s="22">
        <v>664.89660600000002</v>
      </c>
      <c r="V101" s="22">
        <v>665.35595699999999</v>
      </c>
      <c r="W101" s="22">
        <v>666.54132100000004</v>
      </c>
      <c r="X101" s="22">
        <v>667.80841099999998</v>
      </c>
      <c r="Y101" s="22">
        <v>668.67492700000003</v>
      </c>
      <c r="Z101" s="22">
        <v>669.43725600000005</v>
      </c>
      <c r="AA101" s="22">
        <v>670.25537099999997</v>
      </c>
      <c r="AB101" s="22">
        <v>670.68237299999998</v>
      </c>
      <c r="AC101" s="22">
        <v>671.10790999999995</v>
      </c>
      <c r="AD101" s="22">
        <v>661.60778800000003</v>
      </c>
      <c r="AE101" s="22">
        <v>661.92895499999997</v>
      </c>
      <c r="AF101" s="22">
        <v>662.392517</v>
      </c>
      <c r="AG101" s="18">
        <v>-6.0000000000000001E-3</v>
      </c>
    </row>
    <row r="102" spans="1:33" ht="15" customHeight="1">
      <c r="A102" s="49" t="s">
        <v>2191</v>
      </c>
      <c r="B102" s="16" t="s">
        <v>2192</v>
      </c>
      <c r="C102" s="22">
        <v>1.3848689999999999</v>
      </c>
      <c r="D102" s="22">
        <v>1.125038</v>
      </c>
      <c r="E102" s="22">
        <v>0.61167199999999999</v>
      </c>
      <c r="F102" s="22">
        <v>0.41242699999999999</v>
      </c>
      <c r="G102" s="22">
        <v>0.33257100000000001</v>
      </c>
      <c r="H102" s="22">
        <v>5.4389E-2</v>
      </c>
      <c r="I102" s="22">
        <v>-0.14473800000000001</v>
      </c>
      <c r="J102" s="22">
        <v>-0.48618699999999998</v>
      </c>
      <c r="K102" s="22">
        <v>-0.65448399999999995</v>
      </c>
      <c r="L102" s="22">
        <v>-0.97287800000000002</v>
      </c>
      <c r="M102" s="22">
        <v>-1.1153869999999999</v>
      </c>
      <c r="N102" s="22">
        <v>-1.4765250000000001</v>
      </c>
      <c r="O102" s="22">
        <v>-1.593359</v>
      </c>
      <c r="P102" s="22">
        <v>-1.620546</v>
      </c>
      <c r="Q102" s="22">
        <v>-1.635856</v>
      </c>
      <c r="R102" s="22">
        <v>-1.863923</v>
      </c>
      <c r="S102" s="22">
        <v>-1.706445</v>
      </c>
      <c r="T102" s="22">
        <v>-1.7320439999999999</v>
      </c>
      <c r="U102" s="22">
        <v>-1.834935</v>
      </c>
      <c r="V102" s="22">
        <v>-1.9157390000000001</v>
      </c>
      <c r="W102" s="22">
        <v>-2.0954329999999999</v>
      </c>
      <c r="X102" s="22">
        <v>-2.266689</v>
      </c>
      <c r="Y102" s="22">
        <v>-2.6526610000000002</v>
      </c>
      <c r="Z102" s="22">
        <v>-2.9443980000000001</v>
      </c>
      <c r="AA102" s="22">
        <v>-3.0925609999999999</v>
      </c>
      <c r="AB102" s="22">
        <v>-3.308344</v>
      </c>
      <c r="AC102" s="22">
        <v>-3.845882</v>
      </c>
      <c r="AD102" s="22">
        <v>-3.9016980000000001</v>
      </c>
      <c r="AE102" s="22">
        <v>-4.485811</v>
      </c>
      <c r="AF102" s="22">
        <v>-4.7800320000000003</v>
      </c>
      <c r="AG102" s="18" t="s">
        <v>2093</v>
      </c>
    </row>
    <row r="103" spans="1:33" ht="15" customHeight="1">
      <c r="A103" s="49" t="s">
        <v>2193</v>
      </c>
      <c r="B103" s="16" t="s">
        <v>2194</v>
      </c>
      <c r="C103" s="22">
        <v>788.13250700000003</v>
      </c>
      <c r="D103" s="22">
        <v>876.06396500000005</v>
      </c>
      <c r="E103" s="22">
        <v>955.37664800000005</v>
      </c>
      <c r="F103" s="22">
        <v>1087.9332280000001</v>
      </c>
      <c r="G103" s="22">
        <v>1179.9522710000001</v>
      </c>
      <c r="H103" s="22">
        <v>1222.5058590000001</v>
      </c>
      <c r="I103" s="22">
        <v>1247.6152340000001</v>
      </c>
      <c r="J103" s="22">
        <v>1289.3706050000001</v>
      </c>
      <c r="K103" s="22">
        <v>1357.6922609999999</v>
      </c>
      <c r="L103" s="22">
        <v>1415.904663</v>
      </c>
      <c r="M103" s="22">
        <v>1447.310913</v>
      </c>
      <c r="N103" s="22">
        <v>1475.622803</v>
      </c>
      <c r="O103" s="22">
        <v>1522.220337</v>
      </c>
      <c r="P103" s="22">
        <v>1582.4266359999999</v>
      </c>
      <c r="Q103" s="22">
        <v>1641.49585</v>
      </c>
      <c r="R103" s="22">
        <v>1690.1549070000001</v>
      </c>
      <c r="S103" s="22">
        <v>1724.7392580000001</v>
      </c>
      <c r="T103" s="22">
        <v>1747.0742190000001</v>
      </c>
      <c r="U103" s="22">
        <v>1772.7349850000001</v>
      </c>
      <c r="V103" s="22">
        <v>1795.549927</v>
      </c>
      <c r="W103" s="22">
        <v>1812.5775149999999</v>
      </c>
      <c r="X103" s="22">
        <v>1835.849121</v>
      </c>
      <c r="Y103" s="22">
        <v>1868.300659</v>
      </c>
      <c r="Z103" s="22">
        <v>1885.8480219999999</v>
      </c>
      <c r="AA103" s="22">
        <v>1911.5423579999999</v>
      </c>
      <c r="AB103" s="22">
        <v>1937.9995120000001</v>
      </c>
      <c r="AC103" s="22">
        <v>1966.8798830000001</v>
      </c>
      <c r="AD103" s="22">
        <v>1997.0119629999999</v>
      </c>
      <c r="AE103" s="22">
        <v>2028.0257570000001</v>
      </c>
      <c r="AF103" s="22">
        <v>2060.398193</v>
      </c>
      <c r="AG103" s="18">
        <v>3.4000000000000002E-2</v>
      </c>
    </row>
    <row r="104" spans="1:33" ht="15" customHeight="1">
      <c r="A104" s="49" t="s">
        <v>2195</v>
      </c>
      <c r="B104" s="16" t="s">
        <v>2092</v>
      </c>
      <c r="C104" s="22">
        <v>0</v>
      </c>
      <c r="D104" s="22">
        <v>0</v>
      </c>
      <c r="E104" s="22">
        <v>0.48172799999999999</v>
      </c>
      <c r="F104" s="22">
        <v>0.57168799999999997</v>
      </c>
      <c r="G104" s="22">
        <v>0.68523800000000001</v>
      </c>
      <c r="H104" s="22">
        <v>0.87112400000000001</v>
      </c>
      <c r="I104" s="22">
        <v>1.0608489999999999</v>
      </c>
      <c r="J104" s="22">
        <v>1.265841</v>
      </c>
      <c r="K104" s="22">
        <v>1.490945</v>
      </c>
      <c r="L104" s="22">
        <v>1.7298</v>
      </c>
      <c r="M104" s="22">
        <v>2.0000300000000002</v>
      </c>
      <c r="N104" s="22">
        <v>2.279585</v>
      </c>
      <c r="O104" s="22">
        <v>2.5719650000000001</v>
      </c>
      <c r="P104" s="22">
        <v>2.9112830000000001</v>
      </c>
      <c r="Q104" s="22">
        <v>3.350619</v>
      </c>
      <c r="R104" s="22">
        <v>3.8272789999999999</v>
      </c>
      <c r="S104" s="22">
        <v>4.3283459999999998</v>
      </c>
      <c r="T104" s="22">
        <v>4.8623609999999999</v>
      </c>
      <c r="U104" s="22">
        <v>5.3861119999999998</v>
      </c>
      <c r="V104" s="22">
        <v>5.9189920000000003</v>
      </c>
      <c r="W104" s="22">
        <v>6.4797330000000004</v>
      </c>
      <c r="X104" s="22">
        <v>7.0645389999999999</v>
      </c>
      <c r="Y104" s="22">
        <v>7.6441229999999996</v>
      </c>
      <c r="Z104" s="22">
        <v>8.2699320000000007</v>
      </c>
      <c r="AA104" s="22">
        <v>8.8991319999999998</v>
      </c>
      <c r="AB104" s="22">
        <v>9.4769430000000003</v>
      </c>
      <c r="AC104" s="22">
        <v>10.064470999999999</v>
      </c>
      <c r="AD104" s="22">
        <v>10.625387999999999</v>
      </c>
      <c r="AE104" s="22">
        <v>11.200046</v>
      </c>
      <c r="AF104" s="22">
        <v>11.846318999999999</v>
      </c>
      <c r="AG104" s="18" t="s">
        <v>2093</v>
      </c>
    </row>
    <row r="105" spans="1:33" ht="15" customHeight="1">
      <c r="A105" s="49" t="s">
        <v>2196</v>
      </c>
      <c r="B105" s="15" t="s">
        <v>2197</v>
      </c>
      <c r="C105" s="23">
        <v>3975.9245609999998</v>
      </c>
      <c r="D105" s="23">
        <v>3998.0200199999999</v>
      </c>
      <c r="E105" s="23">
        <v>4088.0666500000002</v>
      </c>
      <c r="F105" s="23">
        <v>4109.8076170000004</v>
      </c>
      <c r="G105" s="23">
        <v>4138.8862300000001</v>
      </c>
      <c r="H105" s="23">
        <v>4159.1777339999999</v>
      </c>
      <c r="I105" s="23">
        <v>4173.6098629999997</v>
      </c>
      <c r="J105" s="23">
        <v>4188.9628910000001</v>
      </c>
      <c r="K105" s="23">
        <v>4208.5341799999997</v>
      </c>
      <c r="L105" s="23">
        <v>4224.2963870000003</v>
      </c>
      <c r="M105" s="23">
        <v>4247.484375</v>
      </c>
      <c r="N105" s="23">
        <v>4269.9340819999998</v>
      </c>
      <c r="O105" s="23">
        <v>4292.5771480000003</v>
      </c>
      <c r="P105" s="23">
        <v>4316.1005859999996</v>
      </c>
      <c r="Q105" s="23">
        <v>4347.3623049999997</v>
      </c>
      <c r="R105" s="23">
        <v>4380.9321289999998</v>
      </c>
      <c r="S105" s="23">
        <v>4418.1362300000001</v>
      </c>
      <c r="T105" s="23">
        <v>4456.7094729999999</v>
      </c>
      <c r="U105" s="23">
        <v>4491.9184569999998</v>
      </c>
      <c r="V105" s="23">
        <v>4524.2807620000003</v>
      </c>
      <c r="W105" s="23">
        <v>4563.2109380000002</v>
      </c>
      <c r="X105" s="23">
        <v>4603.248047</v>
      </c>
      <c r="Y105" s="23">
        <v>4643.5078119999998</v>
      </c>
      <c r="Z105" s="23">
        <v>4684.0585940000001</v>
      </c>
      <c r="AA105" s="23">
        <v>4726.2202150000003</v>
      </c>
      <c r="AB105" s="23">
        <v>4766.4643550000001</v>
      </c>
      <c r="AC105" s="23">
        <v>4807.8671880000002</v>
      </c>
      <c r="AD105" s="23">
        <v>4846.0561520000001</v>
      </c>
      <c r="AE105" s="23">
        <v>4889.8320309999999</v>
      </c>
      <c r="AF105" s="23">
        <v>4941.576172</v>
      </c>
      <c r="AG105" s="20">
        <v>8.0000000000000002E-3</v>
      </c>
    </row>
    <row r="106" spans="1:33" ht="15" customHeight="1">
      <c r="A106" s="49" t="s">
        <v>2198</v>
      </c>
      <c r="B106" s="16" t="s">
        <v>2199</v>
      </c>
      <c r="C106" s="22">
        <v>3960.9392090000001</v>
      </c>
      <c r="D106" s="22">
        <v>3983.117432</v>
      </c>
      <c r="E106" s="22">
        <v>4073.6259770000001</v>
      </c>
      <c r="F106" s="22">
        <v>4095.5991210000002</v>
      </c>
      <c r="G106" s="22">
        <v>4124.7304690000001</v>
      </c>
      <c r="H106" s="22">
        <v>4145.0249020000001</v>
      </c>
      <c r="I106" s="22">
        <v>4159.4570309999999</v>
      </c>
      <c r="J106" s="22">
        <v>4174.8100590000004</v>
      </c>
      <c r="K106" s="22">
        <v>4194.3813479999999</v>
      </c>
      <c r="L106" s="22">
        <v>4210.1440430000002</v>
      </c>
      <c r="M106" s="22">
        <v>4233.3325199999999</v>
      </c>
      <c r="N106" s="22">
        <v>4255.7822269999997</v>
      </c>
      <c r="O106" s="22">
        <v>4278.4252930000002</v>
      </c>
      <c r="P106" s="22">
        <v>4301.9487300000001</v>
      </c>
      <c r="Q106" s="22">
        <v>4333.2104490000002</v>
      </c>
      <c r="R106" s="22">
        <v>4366.7802730000003</v>
      </c>
      <c r="S106" s="22">
        <v>4403.984375</v>
      </c>
      <c r="T106" s="22">
        <v>4442.5576170000004</v>
      </c>
      <c r="U106" s="22">
        <v>4477.7666019999997</v>
      </c>
      <c r="V106" s="22">
        <v>4510.1289059999999</v>
      </c>
      <c r="W106" s="22">
        <v>4549.0590819999998</v>
      </c>
      <c r="X106" s="22">
        <v>4589.0961909999996</v>
      </c>
      <c r="Y106" s="22">
        <v>4629.3559569999998</v>
      </c>
      <c r="Z106" s="22">
        <v>4669.9067379999997</v>
      </c>
      <c r="AA106" s="22">
        <v>4712.1586909999996</v>
      </c>
      <c r="AB106" s="22">
        <v>4752.4028319999998</v>
      </c>
      <c r="AC106" s="22">
        <v>4793.8051759999998</v>
      </c>
      <c r="AD106" s="22">
        <v>4831.9946289999998</v>
      </c>
      <c r="AE106" s="22">
        <v>4875.7700199999999</v>
      </c>
      <c r="AF106" s="22">
        <v>4927.5141599999997</v>
      </c>
      <c r="AG106" s="18">
        <v>8.0000000000000002E-3</v>
      </c>
    </row>
    <row r="107" spans="1:33" ht="15" customHeight="1">
      <c r="A107" s="49" t="s">
        <v>2200</v>
      </c>
      <c r="B107" s="16" t="s">
        <v>2201</v>
      </c>
      <c r="C107" s="22">
        <v>14.985505</v>
      </c>
      <c r="D107" s="22">
        <v>14.902564999999999</v>
      </c>
      <c r="E107" s="22">
        <v>14.440797999999999</v>
      </c>
      <c r="F107" s="22">
        <v>14.208335</v>
      </c>
      <c r="G107" s="22">
        <v>14.155604</v>
      </c>
      <c r="H107" s="22">
        <v>14.152721</v>
      </c>
      <c r="I107" s="22">
        <v>14.152721</v>
      </c>
      <c r="J107" s="22">
        <v>14.152721</v>
      </c>
      <c r="K107" s="22">
        <v>14.152695</v>
      </c>
      <c r="L107" s="22">
        <v>14.152149</v>
      </c>
      <c r="M107" s="22">
        <v>14.152127999999999</v>
      </c>
      <c r="N107" s="22">
        <v>14.151783</v>
      </c>
      <c r="O107" s="22">
        <v>14.151783</v>
      </c>
      <c r="P107" s="22">
        <v>14.151783</v>
      </c>
      <c r="Q107" s="22">
        <v>14.151783</v>
      </c>
      <c r="R107" s="22">
        <v>14.151783</v>
      </c>
      <c r="S107" s="22">
        <v>14.151783</v>
      </c>
      <c r="T107" s="22">
        <v>14.151783</v>
      </c>
      <c r="U107" s="22">
        <v>14.151783</v>
      </c>
      <c r="V107" s="22">
        <v>14.151783</v>
      </c>
      <c r="W107" s="22">
        <v>14.151783</v>
      </c>
      <c r="X107" s="22">
        <v>14.151783</v>
      </c>
      <c r="Y107" s="22">
        <v>14.151783</v>
      </c>
      <c r="Z107" s="22">
        <v>14.151783</v>
      </c>
      <c r="AA107" s="22">
        <v>14.061811000000001</v>
      </c>
      <c r="AB107" s="22">
        <v>14.061811000000001</v>
      </c>
      <c r="AC107" s="22">
        <v>14.061811000000001</v>
      </c>
      <c r="AD107" s="22">
        <v>14.061811000000001</v>
      </c>
      <c r="AE107" s="22">
        <v>14.061811000000001</v>
      </c>
      <c r="AF107" s="22">
        <v>14.061811000000001</v>
      </c>
      <c r="AG107" s="18">
        <v>-2E-3</v>
      </c>
    </row>
    <row r="109" spans="1:33" ht="15" customHeight="1">
      <c r="B109" s="15" t="s">
        <v>2146</v>
      </c>
    </row>
    <row r="110" spans="1:33" ht="15" customHeight="1">
      <c r="A110" s="49" t="s">
        <v>2202</v>
      </c>
      <c r="B110" s="16" t="s">
        <v>2148</v>
      </c>
      <c r="C110" s="22">
        <v>6.3705980000000002</v>
      </c>
      <c r="D110" s="22">
        <v>6.3691000000000004</v>
      </c>
      <c r="E110" s="22">
        <v>6.3477930000000002</v>
      </c>
      <c r="F110" s="22">
        <v>6.3122410000000002</v>
      </c>
      <c r="G110" s="22">
        <v>6.2421930000000003</v>
      </c>
      <c r="H110" s="22">
        <v>6.2069749999999999</v>
      </c>
      <c r="I110" s="22">
        <v>6.1607669999999999</v>
      </c>
      <c r="J110" s="22">
        <v>6.1182949999999998</v>
      </c>
      <c r="K110" s="22">
        <v>6.0760969999999999</v>
      </c>
      <c r="L110" s="22">
        <v>6.0301960000000001</v>
      </c>
      <c r="M110" s="22">
        <v>5.9876569999999996</v>
      </c>
      <c r="N110" s="22">
        <v>5.9441449999999998</v>
      </c>
      <c r="O110" s="22">
        <v>5.8995329999999999</v>
      </c>
      <c r="P110" s="22">
        <v>5.8562279999999998</v>
      </c>
      <c r="Q110" s="22">
        <v>5.8133410000000003</v>
      </c>
      <c r="R110" s="22">
        <v>5.7721619999999998</v>
      </c>
      <c r="S110" s="22">
        <v>5.732958</v>
      </c>
      <c r="T110" s="22">
        <v>5.6943219999999997</v>
      </c>
      <c r="U110" s="22">
        <v>5.655856</v>
      </c>
      <c r="V110" s="22">
        <v>5.6149620000000002</v>
      </c>
      <c r="W110" s="22">
        <v>5.5790670000000002</v>
      </c>
      <c r="X110" s="22">
        <v>5.5450910000000002</v>
      </c>
      <c r="Y110" s="22">
        <v>5.5096429999999996</v>
      </c>
      <c r="Z110" s="22">
        <v>5.471616</v>
      </c>
      <c r="AA110" s="22">
        <v>5.4339430000000002</v>
      </c>
      <c r="AB110" s="22">
        <v>5.3987400000000001</v>
      </c>
      <c r="AC110" s="22">
        <v>5.3622019999999999</v>
      </c>
      <c r="AD110" s="22">
        <v>5.3242060000000002</v>
      </c>
      <c r="AE110" s="22">
        <v>5.2887420000000001</v>
      </c>
      <c r="AF110" s="22">
        <v>5.2564590000000004</v>
      </c>
      <c r="AG110" s="18">
        <v>-7.0000000000000001E-3</v>
      </c>
    </row>
    <row r="111" spans="1:33" ht="15" customHeight="1">
      <c r="A111" s="49" t="s">
        <v>2203</v>
      </c>
      <c r="B111" s="16" t="s">
        <v>2150</v>
      </c>
      <c r="C111" s="22">
        <v>0.88194399999999995</v>
      </c>
      <c r="D111" s="22">
        <v>0.916578</v>
      </c>
      <c r="E111" s="22">
        <v>0.527119</v>
      </c>
      <c r="F111" s="22">
        <v>0.52736799999999995</v>
      </c>
      <c r="G111" s="22">
        <v>0.52480899999999997</v>
      </c>
      <c r="H111" s="22">
        <v>0.52542800000000001</v>
      </c>
      <c r="I111" s="22">
        <v>0.52486900000000003</v>
      </c>
      <c r="J111" s="22">
        <v>0.52455399999999996</v>
      </c>
      <c r="K111" s="22">
        <v>0.52424300000000001</v>
      </c>
      <c r="L111" s="22">
        <v>0.52356000000000003</v>
      </c>
      <c r="M111" s="22">
        <v>0.523173</v>
      </c>
      <c r="N111" s="22">
        <v>0.52271599999999996</v>
      </c>
      <c r="O111" s="22">
        <v>0.522096</v>
      </c>
      <c r="P111" s="22">
        <v>0.52160099999999998</v>
      </c>
      <c r="Q111" s="22">
        <v>0.52110000000000001</v>
      </c>
      <c r="R111" s="22">
        <v>0.52075499999999997</v>
      </c>
      <c r="S111" s="22">
        <v>0.52060799999999996</v>
      </c>
      <c r="T111" s="22">
        <v>0.52049100000000004</v>
      </c>
      <c r="U111" s="22">
        <v>0.52034599999999998</v>
      </c>
      <c r="V111" s="22">
        <v>0.51986600000000005</v>
      </c>
      <c r="W111" s="22">
        <v>0.52001900000000001</v>
      </c>
      <c r="X111" s="22">
        <v>0.52045399999999997</v>
      </c>
      <c r="Y111" s="22">
        <v>0.52068899999999996</v>
      </c>
      <c r="Z111" s="22">
        <v>0.52053199999999999</v>
      </c>
      <c r="AA111" s="22">
        <v>0.52039999999999997</v>
      </c>
      <c r="AB111" s="22">
        <v>0.52065700000000004</v>
      </c>
      <c r="AC111" s="22">
        <v>0.52069100000000001</v>
      </c>
      <c r="AD111" s="22">
        <v>0.52046000000000003</v>
      </c>
      <c r="AE111" s="22">
        <v>0.52069600000000005</v>
      </c>
      <c r="AF111" s="22">
        <v>0.52159299999999997</v>
      </c>
      <c r="AG111" s="18">
        <v>-1.7999999999999999E-2</v>
      </c>
    </row>
    <row r="112" spans="1:33" ht="15" customHeight="1">
      <c r="A112" s="49" t="s">
        <v>2204</v>
      </c>
      <c r="B112" s="16" t="s">
        <v>2152</v>
      </c>
      <c r="C112" s="22">
        <v>113.989655</v>
      </c>
      <c r="D112" s="22">
        <v>116.51754</v>
      </c>
      <c r="E112" s="22">
        <v>116.950523</v>
      </c>
      <c r="F112" s="22">
        <v>117.86277</v>
      </c>
      <c r="G112" s="22">
        <v>119.119911</v>
      </c>
      <c r="H112" s="22">
        <v>120.87396200000001</v>
      </c>
      <c r="I112" s="22">
        <v>121.95536800000001</v>
      </c>
      <c r="J112" s="22">
        <v>123.372551</v>
      </c>
      <c r="K112" s="22">
        <v>124.67074599999999</v>
      </c>
      <c r="L112" s="22">
        <v>125.940567</v>
      </c>
      <c r="M112" s="22">
        <v>126.225037</v>
      </c>
      <c r="N112" s="22">
        <v>127.712914</v>
      </c>
      <c r="O112" s="22">
        <v>128.80157500000001</v>
      </c>
      <c r="P112" s="22">
        <v>130.26132200000001</v>
      </c>
      <c r="Q112" s="22">
        <v>131.65010100000001</v>
      </c>
      <c r="R112" s="22">
        <v>133.012314</v>
      </c>
      <c r="S112" s="22">
        <v>134.616882</v>
      </c>
      <c r="T112" s="22">
        <v>135.96090699999999</v>
      </c>
      <c r="U112" s="22">
        <v>137.40716599999999</v>
      </c>
      <c r="V112" s="22">
        <v>138.825974</v>
      </c>
      <c r="W112" s="22">
        <v>140.340317</v>
      </c>
      <c r="X112" s="22">
        <v>141.95410200000001</v>
      </c>
      <c r="Y112" s="22">
        <v>143.32667499999999</v>
      </c>
      <c r="Z112" s="22">
        <v>145.21478300000001</v>
      </c>
      <c r="AA112" s="22">
        <v>146.86149599999999</v>
      </c>
      <c r="AB112" s="22">
        <v>148.60032699999999</v>
      </c>
      <c r="AC112" s="22">
        <v>150.34982299999999</v>
      </c>
      <c r="AD112" s="22">
        <v>152.28663599999999</v>
      </c>
      <c r="AE112" s="22">
        <v>154.17718500000001</v>
      </c>
      <c r="AF112" s="22">
        <v>156.22511299999999</v>
      </c>
      <c r="AG112" s="18">
        <v>1.0999999999999999E-2</v>
      </c>
    </row>
    <row r="113" spans="1:33" ht="15" customHeight="1">
      <c r="A113" s="49" t="s">
        <v>2205</v>
      </c>
      <c r="B113" s="16" t="s">
        <v>2154</v>
      </c>
      <c r="C113" s="22">
        <v>10.986158</v>
      </c>
      <c r="D113" s="22">
        <v>11.181589000000001</v>
      </c>
      <c r="E113" s="22">
        <v>12.352197</v>
      </c>
      <c r="F113" s="22">
        <v>12.382474</v>
      </c>
      <c r="G113" s="22">
        <v>12.441936</v>
      </c>
      <c r="H113" s="22">
        <v>12.547207</v>
      </c>
      <c r="I113" s="22">
        <v>12.507427</v>
      </c>
      <c r="J113" s="22">
        <v>12.546906999999999</v>
      </c>
      <c r="K113" s="22">
        <v>12.552695999999999</v>
      </c>
      <c r="L113" s="22">
        <v>12.556831000000001</v>
      </c>
      <c r="M113" s="22">
        <v>12.329248</v>
      </c>
      <c r="N113" s="22">
        <v>12.402374999999999</v>
      </c>
      <c r="O113" s="22">
        <v>12.370267</v>
      </c>
      <c r="P113" s="22">
        <v>12.425426</v>
      </c>
      <c r="Q113" s="22">
        <v>12.464611</v>
      </c>
      <c r="R113" s="22">
        <v>12.487401</v>
      </c>
      <c r="S113" s="22">
        <v>12.556831000000001</v>
      </c>
      <c r="T113" s="22">
        <v>12.551358</v>
      </c>
      <c r="U113" s="22">
        <v>12.556831000000001</v>
      </c>
      <c r="V113" s="22">
        <v>12.556831000000001</v>
      </c>
      <c r="W113" s="22">
        <v>12.556831000000001</v>
      </c>
      <c r="X113" s="22">
        <v>12.556831000000001</v>
      </c>
      <c r="Y113" s="22">
        <v>12.486776000000001</v>
      </c>
      <c r="Z113" s="22">
        <v>12.554423999999999</v>
      </c>
      <c r="AA113" s="22">
        <v>12.543191</v>
      </c>
      <c r="AB113" s="22">
        <v>12.535292</v>
      </c>
      <c r="AC113" s="22">
        <v>12.527566999999999</v>
      </c>
      <c r="AD113" s="22">
        <v>12.556831000000001</v>
      </c>
      <c r="AE113" s="22">
        <v>12.556831000000001</v>
      </c>
      <c r="AF113" s="22">
        <v>12.556831000000001</v>
      </c>
      <c r="AG113" s="18">
        <v>5.0000000000000001E-3</v>
      </c>
    </row>
    <row r="114" spans="1:33" ht="15" customHeight="1">
      <c r="A114" s="49" t="s">
        <v>2206</v>
      </c>
      <c r="B114" s="16" t="s">
        <v>2194</v>
      </c>
      <c r="C114" s="22">
        <v>90.649772999999996</v>
      </c>
      <c r="D114" s="22">
        <v>98.610373999999993</v>
      </c>
      <c r="E114" s="22">
        <v>106.504959</v>
      </c>
      <c r="F114" s="22">
        <v>113.364464</v>
      </c>
      <c r="G114" s="22">
        <v>118.986</v>
      </c>
      <c r="H114" s="22">
        <v>125.088509</v>
      </c>
      <c r="I114" s="22">
        <v>130.85072299999999</v>
      </c>
      <c r="J114" s="22">
        <v>136.14215100000001</v>
      </c>
      <c r="K114" s="22">
        <v>142.0746</v>
      </c>
      <c r="L114" s="22">
        <v>147.20550499999999</v>
      </c>
      <c r="M114" s="22">
        <v>153.32397499999999</v>
      </c>
      <c r="N114" s="22">
        <v>158.893021</v>
      </c>
      <c r="O114" s="22">
        <v>165.36431899999999</v>
      </c>
      <c r="P114" s="22">
        <v>171.917404</v>
      </c>
      <c r="Q114" s="22">
        <v>177.64016699999999</v>
      </c>
      <c r="R114" s="22">
        <v>184.83256499999999</v>
      </c>
      <c r="S114" s="22">
        <v>192.23268100000001</v>
      </c>
      <c r="T114" s="22">
        <v>199.62248199999999</v>
      </c>
      <c r="U114" s="22">
        <v>208.30230700000001</v>
      </c>
      <c r="V114" s="22">
        <v>217.17718500000001</v>
      </c>
      <c r="W114" s="22">
        <v>225.79959099999999</v>
      </c>
      <c r="X114" s="22">
        <v>235.37425200000001</v>
      </c>
      <c r="Y114" s="22">
        <v>245.70416299999999</v>
      </c>
      <c r="Z114" s="22">
        <v>254.989182</v>
      </c>
      <c r="AA114" s="22">
        <v>265.91378800000001</v>
      </c>
      <c r="AB114" s="22">
        <v>278.15930200000003</v>
      </c>
      <c r="AC114" s="22">
        <v>288.93762199999998</v>
      </c>
      <c r="AD114" s="22">
        <v>301.34298699999999</v>
      </c>
      <c r="AE114" s="22">
        <v>313.73913599999997</v>
      </c>
      <c r="AF114" s="22">
        <v>325.63711499999999</v>
      </c>
      <c r="AG114" s="18">
        <v>4.4999999999999998E-2</v>
      </c>
    </row>
    <row r="115" spans="1:33" ht="15" customHeight="1">
      <c r="A115" s="49" t="s">
        <v>2207</v>
      </c>
      <c r="B115" s="16" t="s">
        <v>2208</v>
      </c>
      <c r="C115" s="22">
        <v>3.7604649999999999</v>
      </c>
      <c r="D115" s="22">
        <v>3.7604649999999999</v>
      </c>
      <c r="E115" s="22">
        <v>4.0495450000000002</v>
      </c>
      <c r="F115" s="22">
        <v>4.0495450000000002</v>
      </c>
      <c r="G115" s="22">
        <v>4.0495450000000002</v>
      </c>
      <c r="H115" s="22">
        <v>4.0495450000000002</v>
      </c>
      <c r="I115" s="22">
        <v>4.0495450000000002</v>
      </c>
      <c r="J115" s="22">
        <v>4.0495450000000002</v>
      </c>
      <c r="K115" s="22">
        <v>4.0495450000000002</v>
      </c>
      <c r="L115" s="22">
        <v>4.0495450000000002</v>
      </c>
      <c r="M115" s="22">
        <v>4.0495450000000002</v>
      </c>
      <c r="N115" s="22">
        <v>4.0495450000000002</v>
      </c>
      <c r="O115" s="22">
        <v>4.0495450000000002</v>
      </c>
      <c r="P115" s="22">
        <v>4.0495450000000002</v>
      </c>
      <c r="Q115" s="22">
        <v>4.0495450000000002</v>
      </c>
      <c r="R115" s="22">
        <v>4.0495450000000002</v>
      </c>
      <c r="S115" s="22">
        <v>4.0495450000000002</v>
      </c>
      <c r="T115" s="22">
        <v>4.0495450000000002</v>
      </c>
      <c r="U115" s="22">
        <v>4.0495450000000002</v>
      </c>
      <c r="V115" s="22">
        <v>4.0495450000000002</v>
      </c>
      <c r="W115" s="22">
        <v>4.0495450000000002</v>
      </c>
      <c r="X115" s="22">
        <v>4.0495450000000002</v>
      </c>
      <c r="Y115" s="22">
        <v>4.0495450000000002</v>
      </c>
      <c r="Z115" s="22">
        <v>4.0495450000000002</v>
      </c>
      <c r="AA115" s="22">
        <v>4.0495450000000002</v>
      </c>
      <c r="AB115" s="22">
        <v>4.0495450000000002</v>
      </c>
      <c r="AC115" s="22">
        <v>4.0495450000000002</v>
      </c>
      <c r="AD115" s="22">
        <v>4.0495450000000002</v>
      </c>
      <c r="AE115" s="22">
        <v>4.0495450000000002</v>
      </c>
      <c r="AF115" s="22">
        <v>4.0495450000000002</v>
      </c>
      <c r="AG115" s="18">
        <v>3.0000000000000001E-3</v>
      </c>
    </row>
    <row r="116" spans="1:33" ht="15" customHeight="1">
      <c r="A116" s="49" t="s">
        <v>2209</v>
      </c>
      <c r="B116" s="15" t="s">
        <v>2159</v>
      </c>
      <c r="C116" s="23">
        <v>226.63857999999999</v>
      </c>
      <c r="D116" s="23">
        <v>237.35565199999999</v>
      </c>
      <c r="E116" s="23">
        <v>246.73213200000001</v>
      </c>
      <c r="F116" s="23">
        <v>254.49885599999999</v>
      </c>
      <c r="G116" s="23">
        <v>261.36437999999998</v>
      </c>
      <c r="H116" s="23">
        <v>269.29162600000001</v>
      </c>
      <c r="I116" s="23">
        <v>276.048676</v>
      </c>
      <c r="J116" s="23">
        <v>282.75399800000002</v>
      </c>
      <c r="K116" s="23">
        <v>289.94790599999999</v>
      </c>
      <c r="L116" s="23">
        <v>296.30618299999998</v>
      </c>
      <c r="M116" s="23">
        <v>302.43862899999999</v>
      </c>
      <c r="N116" s="23">
        <v>309.52468900000002</v>
      </c>
      <c r="O116" s="23">
        <v>317.00732399999998</v>
      </c>
      <c r="P116" s="23">
        <v>325.03152499999999</v>
      </c>
      <c r="Q116" s="23">
        <v>332.13885499999998</v>
      </c>
      <c r="R116" s="23">
        <v>340.674713</v>
      </c>
      <c r="S116" s="23">
        <v>349.70950299999998</v>
      </c>
      <c r="T116" s="23">
        <v>358.39907799999997</v>
      </c>
      <c r="U116" s="23">
        <v>368.49203499999999</v>
      </c>
      <c r="V116" s="23">
        <v>378.74435399999999</v>
      </c>
      <c r="W116" s="23">
        <v>388.84536700000001</v>
      </c>
      <c r="X116" s="23">
        <v>400.00027499999999</v>
      </c>
      <c r="Y116" s="23">
        <v>411.59747299999998</v>
      </c>
      <c r="Z116" s="23">
        <v>422.80007899999998</v>
      </c>
      <c r="AA116" s="23">
        <v>435.32235700000001</v>
      </c>
      <c r="AB116" s="23">
        <v>449.26385499999998</v>
      </c>
      <c r="AC116" s="23">
        <v>461.74743699999999</v>
      </c>
      <c r="AD116" s="23">
        <v>476.08065800000003</v>
      </c>
      <c r="AE116" s="23">
        <v>490.33212300000002</v>
      </c>
      <c r="AF116" s="23">
        <v>504.24664300000001</v>
      </c>
      <c r="AG116" s="20">
        <v>2.8000000000000001E-2</v>
      </c>
    </row>
    <row r="117" spans="1:33" ht="15" customHeight="1">
      <c r="A117" s="49" t="s">
        <v>2210</v>
      </c>
      <c r="B117" s="16" t="s">
        <v>2211</v>
      </c>
      <c r="C117" s="22">
        <v>56.185412999999997</v>
      </c>
      <c r="D117" s="22">
        <v>58.627459999999999</v>
      </c>
      <c r="E117" s="22">
        <v>49.362513999999997</v>
      </c>
      <c r="F117" s="22">
        <v>50.362819999999999</v>
      </c>
      <c r="G117" s="22">
        <v>51.308712</v>
      </c>
      <c r="H117" s="22">
        <v>52.341793000000003</v>
      </c>
      <c r="I117" s="22">
        <v>53.406692999999997</v>
      </c>
      <c r="J117" s="22">
        <v>54.496837999999997</v>
      </c>
      <c r="K117" s="22">
        <v>55.635081999999997</v>
      </c>
      <c r="L117" s="22">
        <v>56.774268999999997</v>
      </c>
      <c r="M117" s="22">
        <v>57.972439000000001</v>
      </c>
      <c r="N117" s="22">
        <v>59.193195000000003</v>
      </c>
      <c r="O117" s="22">
        <v>60.526542999999997</v>
      </c>
      <c r="P117" s="22">
        <v>61.945228999999998</v>
      </c>
      <c r="Q117" s="22">
        <v>63.399161999999997</v>
      </c>
      <c r="R117" s="22">
        <v>64.906029000000004</v>
      </c>
      <c r="S117" s="22">
        <v>66.501769999999993</v>
      </c>
      <c r="T117" s="22">
        <v>68.108367999999999</v>
      </c>
      <c r="U117" s="22">
        <v>69.857765000000001</v>
      </c>
      <c r="V117" s="22">
        <v>71.680351000000002</v>
      </c>
      <c r="W117" s="22">
        <v>73.543319999999994</v>
      </c>
      <c r="X117" s="22">
        <v>75.588752999999997</v>
      </c>
      <c r="Y117" s="22">
        <v>77.760063000000002</v>
      </c>
      <c r="Z117" s="22">
        <v>79.901893999999999</v>
      </c>
      <c r="AA117" s="22">
        <v>82.230850000000004</v>
      </c>
      <c r="AB117" s="22">
        <v>84.665321000000006</v>
      </c>
      <c r="AC117" s="22">
        <v>87.155272999999994</v>
      </c>
      <c r="AD117" s="22">
        <v>89.810042999999993</v>
      </c>
      <c r="AE117" s="22">
        <v>92.585464000000002</v>
      </c>
      <c r="AF117" s="22">
        <v>95.439094999999995</v>
      </c>
      <c r="AG117" s="18">
        <v>1.7999999999999999E-2</v>
      </c>
    </row>
    <row r="118" spans="1:33" ht="15" customHeight="1">
      <c r="A118" s="49" t="s">
        <v>2212</v>
      </c>
      <c r="B118" s="16" t="s">
        <v>2201</v>
      </c>
      <c r="C118" s="22">
        <v>170.453171</v>
      </c>
      <c r="D118" s="22">
        <v>178.72816499999999</v>
      </c>
      <c r="E118" s="22">
        <v>197.36961400000001</v>
      </c>
      <c r="F118" s="22">
        <v>204.13604699999999</v>
      </c>
      <c r="G118" s="22">
        <v>210.05569499999999</v>
      </c>
      <c r="H118" s="22">
        <v>216.94982899999999</v>
      </c>
      <c r="I118" s="22">
        <v>222.641998</v>
      </c>
      <c r="J118" s="22">
        <v>228.25715600000001</v>
      </c>
      <c r="K118" s="22">
        <v>234.31285099999999</v>
      </c>
      <c r="L118" s="22">
        <v>239.531937</v>
      </c>
      <c r="M118" s="22">
        <v>244.46620200000001</v>
      </c>
      <c r="N118" s="22">
        <v>250.331512</v>
      </c>
      <c r="O118" s="22">
        <v>256.480774</v>
      </c>
      <c r="P118" s="22">
        <v>263.08627300000001</v>
      </c>
      <c r="Q118" s="22">
        <v>268.73968500000001</v>
      </c>
      <c r="R118" s="22">
        <v>275.76870700000001</v>
      </c>
      <c r="S118" s="22">
        <v>283.20770299999998</v>
      </c>
      <c r="T118" s="22">
        <v>290.29070999999999</v>
      </c>
      <c r="U118" s="22">
        <v>298.63424700000002</v>
      </c>
      <c r="V118" s="22">
        <v>307.063965</v>
      </c>
      <c r="W118" s="22">
        <v>315.302032</v>
      </c>
      <c r="X118" s="22">
        <v>324.41149899999999</v>
      </c>
      <c r="Y118" s="22">
        <v>333.837402</v>
      </c>
      <c r="Z118" s="22">
        <v>342.89819299999999</v>
      </c>
      <c r="AA118" s="22">
        <v>353.09149200000002</v>
      </c>
      <c r="AB118" s="22">
        <v>364.59851099999997</v>
      </c>
      <c r="AC118" s="22">
        <v>374.59216300000003</v>
      </c>
      <c r="AD118" s="22">
        <v>386.270599</v>
      </c>
      <c r="AE118" s="22">
        <v>397.74664300000001</v>
      </c>
      <c r="AF118" s="22">
        <v>408.80755599999998</v>
      </c>
      <c r="AG118" s="18">
        <v>3.1E-2</v>
      </c>
    </row>
    <row r="120" spans="1:33">
      <c r="A120" s="49" t="s">
        <v>2213</v>
      </c>
      <c r="B120" s="15" t="s">
        <v>2214</v>
      </c>
      <c r="C120" s="23">
        <v>4202.5629879999997</v>
      </c>
      <c r="D120" s="23">
        <v>4235.3754879999997</v>
      </c>
      <c r="E120" s="23">
        <v>4334.798828</v>
      </c>
      <c r="F120" s="23">
        <v>4364.3066410000001</v>
      </c>
      <c r="G120" s="23">
        <v>4400.2504879999997</v>
      </c>
      <c r="H120" s="23">
        <v>4428.4692379999997</v>
      </c>
      <c r="I120" s="23">
        <v>4449.6586909999996</v>
      </c>
      <c r="J120" s="23">
        <v>4471.716797</v>
      </c>
      <c r="K120" s="23">
        <v>4498.4819340000004</v>
      </c>
      <c r="L120" s="23">
        <v>4520.6025390000004</v>
      </c>
      <c r="M120" s="23">
        <v>4549.9228519999997</v>
      </c>
      <c r="N120" s="23">
        <v>4579.4589839999999</v>
      </c>
      <c r="O120" s="23">
        <v>4609.5844729999999</v>
      </c>
      <c r="P120" s="23">
        <v>4641.1323240000002</v>
      </c>
      <c r="Q120" s="23">
        <v>4679.5009769999997</v>
      </c>
      <c r="R120" s="23">
        <v>4721.6069340000004</v>
      </c>
      <c r="S120" s="23">
        <v>4767.845703</v>
      </c>
      <c r="T120" s="23">
        <v>4815.1083980000003</v>
      </c>
      <c r="U120" s="23">
        <v>4860.4106449999999</v>
      </c>
      <c r="V120" s="23">
        <v>4903.0249020000001</v>
      </c>
      <c r="W120" s="23">
        <v>4952.0561520000001</v>
      </c>
      <c r="X120" s="23">
        <v>5003.2485349999997</v>
      </c>
      <c r="Y120" s="23">
        <v>5055.1054690000001</v>
      </c>
      <c r="Z120" s="23">
        <v>5106.8588870000003</v>
      </c>
      <c r="AA120" s="23">
        <v>5161.5424800000001</v>
      </c>
      <c r="AB120" s="23">
        <v>5215.7280270000001</v>
      </c>
      <c r="AC120" s="23">
        <v>5269.6147460000002</v>
      </c>
      <c r="AD120" s="23">
        <v>5322.1367190000001</v>
      </c>
      <c r="AE120" s="23">
        <v>5380.1640619999998</v>
      </c>
      <c r="AF120" s="23">
        <v>5445.8227539999998</v>
      </c>
      <c r="AG120" s="20">
        <v>8.9999999999999993E-3</v>
      </c>
    </row>
    <row r="122" spans="1:33" ht="15" customHeight="1">
      <c r="B122" s="15" t="s">
        <v>2215</v>
      </c>
    </row>
    <row r="123" spans="1:33" ht="15" customHeight="1">
      <c r="B123" s="15" t="s">
        <v>6913</v>
      </c>
    </row>
    <row r="124" spans="1:33" ht="15" customHeight="1">
      <c r="A124" s="49" t="s">
        <v>2216</v>
      </c>
      <c r="B124" s="16" t="s">
        <v>1791</v>
      </c>
      <c r="C124" s="24">
        <v>13.204668</v>
      </c>
      <c r="D124" s="24">
        <v>13.198919999999999</v>
      </c>
      <c r="E124" s="24">
        <v>13.113318</v>
      </c>
      <c r="F124" s="24">
        <v>12.846591999999999</v>
      </c>
      <c r="G124" s="24">
        <v>12.796084</v>
      </c>
      <c r="H124" s="24">
        <v>12.791221999999999</v>
      </c>
      <c r="I124" s="24">
        <v>12.833588000000001</v>
      </c>
      <c r="J124" s="24">
        <v>12.891199</v>
      </c>
      <c r="K124" s="24">
        <v>12.947025999999999</v>
      </c>
      <c r="L124" s="24">
        <v>12.982016</v>
      </c>
      <c r="M124" s="24">
        <v>13.041229</v>
      </c>
      <c r="N124" s="24">
        <v>13.087028999999999</v>
      </c>
      <c r="O124" s="24">
        <v>13.172231999999999</v>
      </c>
      <c r="P124" s="24">
        <v>13.234403</v>
      </c>
      <c r="Q124" s="24">
        <v>13.179122</v>
      </c>
      <c r="R124" s="24">
        <v>13.164370999999999</v>
      </c>
      <c r="S124" s="24">
        <v>13.112159</v>
      </c>
      <c r="T124" s="24">
        <v>13.059194</v>
      </c>
      <c r="U124" s="24">
        <v>13.071374</v>
      </c>
      <c r="V124" s="24">
        <v>13.075870999999999</v>
      </c>
      <c r="W124" s="24">
        <v>13.043702</v>
      </c>
      <c r="X124" s="24">
        <v>13.050395</v>
      </c>
      <c r="Y124" s="24">
        <v>13.028461</v>
      </c>
      <c r="Z124" s="24">
        <v>12.954947000000001</v>
      </c>
      <c r="AA124" s="24">
        <v>12.965469000000001</v>
      </c>
      <c r="AB124" s="24">
        <v>12.952467</v>
      </c>
      <c r="AC124" s="24">
        <v>12.928181</v>
      </c>
      <c r="AD124" s="24">
        <v>12.947739</v>
      </c>
      <c r="AE124" s="24">
        <v>12.922132</v>
      </c>
      <c r="AF124" s="24">
        <v>12.839005999999999</v>
      </c>
      <c r="AG124" s="18">
        <v>-1E-3</v>
      </c>
    </row>
    <row r="125" spans="1:33" ht="15" customHeight="1">
      <c r="A125" s="49" t="s">
        <v>2217</v>
      </c>
      <c r="B125" s="16" t="s">
        <v>1792</v>
      </c>
      <c r="C125" s="24">
        <v>11.321512999999999</v>
      </c>
      <c r="D125" s="24">
        <v>11.286731</v>
      </c>
      <c r="E125" s="24">
        <v>11.000741</v>
      </c>
      <c r="F125" s="24">
        <v>10.704583</v>
      </c>
      <c r="G125" s="24">
        <v>10.655177999999999</v>
      </c>
      <c r="H125" s="24">
        <v>10.625522</v>
      </c>
      <c r="I125" s="24">
        <v>10.633972</v>
      </c>
      <c r="J125" s="24">
        <v>10.651104999999999</v>
      </c>
      <c r="K125" s="24">
        <v>10.669845</v>
      </c>
      <c r="L125" s="24">
        <v>10.666556</v>
      </c>
      <c r="M125" s="24">
        <v>10.69725</v>
      </c>
      <c r="N125" s="24">
        <v>10.689818000000001</v>
      </c>
      <c r="O125" s="24">
        <v>10.746161000000001</v>
      </c>
      <c r="P125" s="24">
        <v>10.770409000000001</v>
      </c>
      <c r="Q125" s="24">
        <v>10.683289</v>
      </c>
      <c r="R125" s="24">
        <v>10.638019</v>
      </c>
      <c r="S125" s="24">
        <v>10.564420999999999</v>
      </c>
      <c r="T125" s="24">
        <v>10.483219</v>
      </c>
      <c r="U125" s="24">
        <v>10.48368</v>
      </c>
      <c r="V125" s="24">
        <v>10.462956</v>
      </c>
      <c r="W125" s="24">
        <v>10.396583</v>
      </c>
      <c r="X125" s="24">
        <v>10.377704</v>
      </c>
      <c r="Y125" s="24">
        <v>10.347678</v>
      </c>
      <c r="Z125" s="24">
        <v>10.243176999999999</v>
      </c>
      <c r="AA125" s="24">
        <v>10.236178000000001</v>
      </c>
      <c r="AB125" s="24">
        <v>10.208999</v>
      </c>
      <c r="AC125" s="24">
        <v>10.153028000000001</v>
      </c>
      <c r="AD125" s="24">
        <v>10.160584</v>
      </c>
      <c r="AE125" s="24">
        <v>10.127776000000001</v>
      </c>
      <c r="AF125" s="24">
        <v>10.033151</v>
      </c>
      <c r="AG125" s="18">
        <v>-4.0000000000000001E-3</v>
      </c>
    </row>
    <row r="126" spans="1:33" ht="15" customHeight="1">
      <c r="A126" s="49" t="s">
        <v>2218</v>
      </c>
      <c r="B126" s="16" t="s">
        <v>1790</v>
      </c>
      <c r="C126" s="24">
        <v>7.4821429999999998</v>
      </c>
      <c r="D126" s="24">
        <v>7.4156219999999999</v>
      </c>
      <c r="E126" s="24">
        <v>7.0992249999999997</v>
      </c>
      <c r="F126" s="24">
        <v>6.8603680000000002</v>
      </c>
      <c r="G126" s="24">
        <v>6.780373</v>
      </c>
      <c r="H126" s="24">
        <v>6.703449</v>
      </c>
      <c r="I126" s="24">
        <v>6.7005999999999997</v>
      </c>
      <c r="J126" s="24">
        <v>6.7297960000000003</v>
      </c>
      <c r="K126" s="24">
        <v>6.7376690000000004</v>
      </c>
      <c r="L126" s="24">
        <v>6.7482660000000001</v>
      </c>
      <c r="M126" s="24">
        <v>6.7532819999999996</v>
      </c>
      <c r="N126" s="24">
        <v>6.7615449999999999</v>
      </c>
      <c r="O126" s="24">
        <v>6.7759080000000003</v>
      </c>
      <c r="P126" s="24">
        <v>6.7815190000000003</v>
      </c>
      <c r="Q126" s="24">
        <v>6.7249670000000004</v>
      </c>
      <c r="R126" s="24">
        <v>6.7070920000000003</v>
      </c>
      <c r="S126" s="24">
        <v>6.6589710000000002</v>
      </c>
      <c r="T126" s="24">
        <v>6.6230630000000001</v>
      </c>
      <c r="U126" s="24">
        <v>6.6105739999999997</v>
      </c>
      <c r="V126" s="24">
        <v>6.5969220000000002</v>
      </c>
      <c r="W126" s="24">
        <v>6.571123</v>
      </c>
      <c r="X126" s="24">
        <v>6.546055</v>
      </c>
      <c r="Y126" s="24">
        <v>6.5103070000000001</v>
      </c>
      <c r="Z126" s="24">
        <v>6.4588939999999999</v>
      </c>
      <c r="AA126" s="24">
        <v>6.4372360000000004</v>
      </c>
      <c r="AB126" s="24">
        <v>6.4162869999999996</v>
      </c>
      <c r="AC126" s="24">
        <v>6.3958279999999998</v>
      </c>
      <c r="AD126" s="24">
        <v>6.3893990000000001</v>
      </c>
      <c r="AE126" s="24">
        <v>6.3693049999999998</v>
      </c>
      <c r="AF126" s="24">
        <v>6.330552</v>
      </c>
      <c r="AG126" s="18">
        <v>-6.0000000000000001E-3</v>
      </c>
    </row>
    <row r="127" spans="1:33" ht="15" customHeight="1">
      <c r="A127" s="49" t="s">
        <v>2219</v>
      </c>
      <c r="B127" s="16" t="s">
        <v>1788</v>
      </c>
      <c r="C127" s="24">
        <v>13.295882000000001</v>
      </c>
      <c r="D127" s="24">
        <v>13.524380000000001</v>
      </c>
      <c r="E127" s="24">
        <v>13.053941999999999</v>
      </c>
      <c r="F127" s="24">
        <v>12.685942000000001</v>
      </c>
      <c r="G127" s="24">
        <v>12.697647</v>
      </c>
      <c r="H127" s="24">
        <v>12.802761</v>
      </c>
      <c r="I127" s="24">
        <v>12.838901</v>
      </c>
      <c r="J127" s="24">
        <v>12.866040999999999</v>
      </c>
      <c r="K127" s="24">
        <v>12.878111000000001</v>
      </c>
      <c r="L127" s="24">
        <v>12.821172000000001</v>
      </c>
      <c r="M127" s="24">
        <v>12.853887</v>
      </c>
      <c r="N127" s="24">
        <v>12.884776</v>
      </c>
      <c r="O127" s="24">
        <v>12.920756000000001</v>
      </c>
      <c r="P127" s="24">
        <v>12.906034</v>
      </c>
      <c r="Q127" s="24">
        <v>12.797231999999999</v>
      </c>
      <c r="R127" s="24">
        <v>12.703999</v>
      </c>
      <c r="S127" s="24">
        <v>12.629092999999999</v>
      </c>
      <c r="T127" s="24">
        <v>12.553985000000001</v>
      </c>
      <c r="U127" s="24">
        <v>12.484920000000001</v>
      </c>
      <c r="V127" s="24">
        <v>12.428535999999999</v>
      </c>
      <c r="W127" s="24">
        <v>12.361684</v>
      </c>
      <c r="X127" s="24">
        <v>12.300412</v>
      </c>
      <c r="Y127" s="24">
        <v>12.213105000000001</v>
      </c>
      <c r="Z127" s="24">
        <v>12.128054000000001</v>
      </c>
      <c r="AA127" s="24">
        <v>12.076079</v>
      </c>
      <c r="AB127" s="24">
        <v>12.015777</v>
      </c>
      <c r="AC127" s="24">
        <v>11.942313</v>
      </c>
      <c r="AD127" s="24">
        <v>11.885674</v>
      </c>
      <c r="AE127" s="24">
        <v>11.824767</v>
      </c>
      <c r="AF127" s="24">
        <v>11.749321</v>
      </c>
      <c r="AG127" s="18">
        <v>-4.0000000000000001E-3</v>
      </c>
    </row>
    <row r="128" spans="1:33" ht="15" customHeight="1">
      <c r="A128" s="49" t="s">
        <v>2220</v>
      </c>
      <c r="B128" s="16" t="s">
        <v>2221</v>
      </c>
      <c r="C128" s="24">
        <v>11.075704999999999</v>
      </c>
      <c r="D128" s="24">
        <v>11.009380999999999</v>
      </c>
      <c r="E128" s="24">
        <v>10.803708</v>
      </c>
      <c r="F128" s="24">
        <v>10.535565999999999</v>
      </c>
      <c r="G128" s="24">
        <v>10.477593000000001</v>
      </c>
      <c r="H128" s="24">
        <v>10.445914999999999</v>
      </c>
      <c r="I128" s="24">
        <v>10.468019999999999</v>
      </c>
      <c r="J128" s="24">
        <v>10.506577</v>
      </c>
      <c r="K128" s="24">
        <v>10.537261000000001</v>
      </c>
      <c r="L128" s="24">
        <v>10.552866</v>
      </c>
      <c r="M128" s="24">
        <v>10.588819000000001</v>
      </c>
      <c r="N128" s="24">
        <v>10.607756</v>
      </c>
      <c r="O128" s="24">
        <v>10.666314</v>
      </c>
      <c r="P128" s="24">
        <v>10.702524</v>
      </c>
      <c r="Q128" s="24">
        <v>10.638994</v>
      </c>
      <c r="R128" s="24">
        <v>10.615938999999999</v>
      </c>
      <c r="S128" s="24">
        <v>10.560205</v>
      </c>
      <c r="T128" s="24">
        <v>10.504894</v>
      </c>
      <c r="U128" s="24">
        <v>10.508597999999999</v>
      </c>
      <c r="V128" s="24">
        <v>10.502003999999999</v>
      </c>
      <c r="W128" s="24">
        <v>10.460717000000001</v>
      </c>
      <c r="X128" s="24">
        <v>10.449843</v>
      </c>
      <c r="Y128" s="24">
        <v>10.421255</v>
      </c>
      <c r="Z128" s="24">
        <v>10.346347</v>
      </c>
      <c r="AA128" s="24">
        <v>10.344573</v>
      </c>
      <c r="AB128" s="24">
        <v>10.326129999999999</v>
      </c>
      <c r="AC128" s="24">
        <v>10.295339999999999</v>
      </c>
      <c r="AD128" s="24">
        <v>10.308408999999999</v>
      </c>
      <c r="AE128" s="24">
        <v>10.284522000000001</v>
      </c>
      <c r="AF128" s="24">
        <v>10.210072</v>
      </c>
      <c r="AG128" s="18">
        <v>-3.0000000000000001E-3</v>
      </c>
    </row>
    <row r="129" spans="1:33" ht="15" customHeight="1">
      <c r="B129" s="15" t="s">
        <v>2222</v>
      </c>
    </row>
    <row r="130" spans="1:33" ht="15" customHeight="1">
      <c r="A130" s="49" t="s">
        <v>2223</v>
      </c>
      <c r="B130" s="16" t="s">
        <v>1791</v>
      </c>
      <c r="C130" s="24">
        <v>13.204668</v>
      </c>
      <c r="D130" s="24">
        <v>13.517564</v>
      </c>
      <c r="E130" s="24">
        <v>13.668635</v>
      </c>
      <c r="F130" s="24">
        <v>13.693782000000001</v>
      </c>
      <c r="G130" s="24">
        <v>13.96386</v>
      </c>
      <c r="H130" s="24">
        <v>14.300917</v>
      </c>
      <c r="I130" s="24">
        <v>14.712154999999999</v>
      </c>
      <c r="J130" s="24">
        <v>15.149675999999999</v>
      </c>
      <c r="K130" s="24">
        <v>15.58558</v>
      </c>
      <c r="L130" s="24">
        <v>15.991693</v>
      </c>
      <c r="M130" s="24">
        <v>16.435165000000001</v>
      </c>
      <c r="N130" s="24">
        <v>16.859304000000002</v>
      </c>
      <c r="O130" s="24">
        <v>17.344667000000001</v>
      </c>
      <c r="P130" s="24">
        <v>17.815636000000001</v>
      </c>
      <c r="Q130" s="24">
        <v>18.13409</v>
      </c>
      <c r="R130" s="24">
        <v>18.513991999999998</v>
      </c>
      <c r="S130" s="24">
        <v>18.848858</v>
      </c>
      <c r="T130" s="24">
        <v>19.190919999999998</v>
      </c>
      <c r="U130" s="24">
        <v>19.633731999999998</v>
      </c>
      <c r="V130" s="24">
        <v>20.086033</v>
      </c>
      <c r="W130" s="24">
        <v>20.491061999999999</v>
      </c>
      <c r="X130" s="24">
        <v>20.969023</v>
      </c>
      <c r="Y130" s="24">
        <v>21.413561000000001</v>
      </c>
      <c r="Z130" s="24">
        <v>21.778904000000001</v>
      </c>
      <c r="AA130" s="24">
        <v>22.291737000000001</v>
      </c>
      <c r="AB130" s="24">
        <v>22.778310999999999</v>
      </c>
      <c r="AC130" s="24">
        <v>23.253578000000001</v>
      </c>
      <c r="AD130" s="24">
        <v>23.820841000000001</v>
      </c>
      <c r="AE130" s="24">
        <v>24.318968000000002</v>
      </c>
      <c r="AF130" s="24">
        <v>24.715751999999998</v>
      </c>
      <c r="AG130" s="18">
        <v>2.1999999999999999E-2</v>
      </c>
    </row>
    <row r="131" spans="1:33" ht="15" customHeight="1">
      <c r="A131" s="49" t="s">
        <v>2224</v>
      </c>
      <c r="B131" s="16" t="s">
        <v>1792</v>
      </c>
      <c r="C131" s="24">
        <v>11.321512999999999</v>
      </c>
      <c r="D131" s="24">
        <v>11.55921</v>
      </c>
      <c r="E131" s="24">
        <v>11.466595999999999</v>
      </c>
      <c r="F131" s="24">
        <v>11.410515</v>
      </c>
      <c r="G131" s="24">
        <v>11.627573</v>
      </c>
      <c r="H131" s="24">
        <v>11.879607</v>
      </c>
      <c r="I131" s="24">
        <v>12.190562</v>
      </c>
      <c r="J131" s="24">
        <v>12.517128</v>
      </c>
      <c r="K131" s="24">
        <v>12.844317</v>
      </c>
      <c r="L131" s="24">
        <v>13.139431</v>
      </c>
      <c r="M131" s="24">
        <v>13.481173999999999</v>
      </c>
      <c r="N131" s="24">
        <v>13.771110999999999</v>
      </c>
      <c r="O131" s="24">
        <v>14.150116000000001</v>
      </c>
      <c r="P131" s="24">
        <v>14.498703000000001</v>
      </c>
      <c r="Q131" s="24">
        <v>14.699895</v>
      </c>
      <c r="R131" s="24">
        <v>14.961001</v>
      </c>
      <c r="S131" s="24">
        <v>15.186458999999999</v>
      </c>
      <c r="T131" s="24">
        <v>15.40544</v>
      </c>
      <c r="U131" s="24">
        <v>15.74691</v>
      </c>
      <c r="V131" s="24">
        <v>16.072298</v>
      </c>
      <c r="W131" s="24">
        <v>16.332557999999999</v>
      </c>
      <c r="X131" s="24">
        <v>16.674613999999998</v>
      </c>
      <c r="Y131" s="24">
        <v>17.007427</v>
      </c>
      <c r="Z131" s="24">
        <v>17.220075999999999</v>
      </c>
      <c r="AA131" s="24">
        <v>17.599224</v>
      </c>
      <c r="AB131" s="24">
        <v>17.953624999999999</v>
      </c>
      <c r="AC131" s="24">
        <v>18.261984000000002</v>
      </c>
      <c r="AD131" s="24">
        <v>18.693121000000001</v>
      </c>
      <c r="AE131" s="24">
        <v>19.060096999999999</v>
      </c>
      <c r="AF131" s="24">
        <v>19.314335</v>
      </c>
      <c r="AG131" s="18">
        <v>1.9E-2</v>
      </c>
    </row>
    <row r="132" spans="1:33">
      <c r="A132" s="49" t="s">
        <v>2225</v>
      </c>
      <c r="B132" s="16" t="s">
        <v>1790</v>
      </c>
      <c r="C132" s="24">
        <v>7.4821429999999998</v>
      </c>
      <c r="D132" s="24">
        <v>7.594646</v>
      </c>
      <c r="E132" s="24">
        <v>7.3998590000000002</v>
      </c>
      <c r="F132" s="24">
        <v>7.3127870000000001</v>
      </c>
      <c r="G132" s="24">
        <v>7.399152</v>
      </c>
      <c r="H132" s="24">
        <v>7.4946279999999996</v>
      </c>
      <c r="I132" s="24">
        <v>7.6814270000000002</v>
      </c>
      <c r="J132" s="24">
        <v>7.9088250000000002</v>
      </c>
      <c r="K132" s="24">
        <v>8.1107800000000001</v>
      </c>
      <c r="L132" s="24">
        <v>8.3127460000000006</v>
      </c>
      <c r="M132" s="24">
        <v>8.5107999999999997</v>
      </c>
      <c r="N132" s="24">
        <v>8.7105300000000003</v>
      </c>
      <c r="O132" s="24">
        <v>8.9222439999999992</v>
      </c>
      <c r="P132" s="24">
        <v>9.129016</v>
      </c>
      <c r="Q132" s="24">
        <v>9.2533589999999997</v>
      </c>
      <c r="R132" s="24">
        <v>9.4326609999999995</v>
      </c>
      <c r="S132" s="24">
        <v>9.572336</v>
      </c>
      <c r="T132" s="24">
        <v>9.7328119999999991</v>
      </c>
      <c r="U132" s="24">
        <v>9.9293499999999995</v>
      </c>
      <c r="V132" s="24">
        <v>10.133627000000001</v>
      </c>
      <c r="W132" s="24">
        <v>10.322934</v>
      </c>
      <c r="X132" s="24">
        <v>10.518025</v>
      </c>
      <c r="Y132" s="24">
        <v>10.700332</v>
      </c>
      <c r="Z132" s="24">
        <v>10.858216000000001</v>
      </c>
      <c r="AA132" s="24">
        <v>11.067641</v>
      </c>
      <c r="AB132" s="24">
        <v>11.283733</v>
      </c>
      <c r="AC132" s="24">
        <v>11.504007</v>
      </c>
      <c r="AD132" s="24">
        <v>11.755013</v>
      </c>
      <c r="AE132" s="24">
        <v>11.986794</v>
      </c>
      <c r="AF132" s="24">
        <v>12.186640000000001</v>
      </c>
      <c r="AG132" s="18">
        <v>1.7000000000000001E-2</v>
      </c>
    </row>
    <row r="133" spans="1:33" ht="15" customHeight="1">
      <c r="A133" s="49" t="s">
        <v>2226</v>
      </c>
      <c r="B133" s="16" t="s">
        <v>1788</v>
      </c>
      <c r="C133" s="24">
        <v>13.295882000000001</v>
      </c>
      <c r="D133" s="24">
        <v>13.85088</v>
      </c>
      <c r="E133" s="24">
        <v>13.606744000000001</v>
      </c>
      <c r="F133" s="24">
        <v>13.522537</v>
      </c>
      <c r="G133" s="24">
        <v>13.856439</v>
      </c>
      <c r="H133" s="24">
        <v>14.313817</v>
      </c>
      <c r="I133" s="24">
        <v>14.718246000000001</v>
      </c>
      <c r="J133" s="24">
        <v>15.120111</v>
      </c>
      <c r="K133" s="24">
        <v>15.50262</v>
      </c>
      <c r="L133" s="24">
        <v>15.793559999999999</v>
      </c>
      <c r="M133" s="24">
        <v>16.199068</v>
      </c>
      <c r="N133" s="24">
        <v>16.598755000000001</v>
      </c>
      <c r="O133" s="24">
        <v>17.013535000000001</v>
      </c>
      <c r="P133" s="24">
        <v>17.373598000000001</v>
      </c>
      <c r="Q133" s="24">
        <v>17.608619999999998</v>
      </c>
      <c r="R133" s="24">
        <v>17.866534999999999</v>
      </c>
      <c r="S133" s="24">
        <v>18.154447999999999</v>
      </c>
      <c r="T133" s="24">
        <v>18.448499999999999</v>
      </c>
      <c r="U133" s="24">
        <v>18.752853000000002</v>
      </c>
      <c r="V133" s="24">
        <v>19.091653999999998</v>
      </c>
      <c r="W133" s="24">
        <v>19.419640999999999</v>
      </c>
      <c r="X133" s="24">
        <v>19.763971000000002</v>
      </c>
      <c r="Y133" s="24">
        <v>20.073440999999999</v>
      </c>
      <c r="Z133" s="24">
        <v>20.38879</v>
      </c>
      <c r="AA133" s="24">
        <v>20.762594</v>
      </c>
      <c r="AB133" s="24">
        <v>21.131041</v>
      </c>
      <c r="AC133" s="24">
        <v>21.480324</v>
      </c>
      <c r="AD133" s="24">
        <v>21.866887999999999</v>
      </c>
      <c r="AE133" s="24">
        <v>22.253768999999998</v>
      </c>
      <c r="AF133" s="24">
        <v>22.61805</v>
      </c>
      <c r="AG133" s="18">
        <v>1.7999999999999999E-2</v>
      </c>
    </row>
    <row r="134" spans="1:33" ht="15" customHeight="1">
      <c r="A134" s="49" t="s">
        <v>2227</v>
      </c>
      <c r="B134" s="16" t="s">
        <v>2221</v>
      </c>
      <c r="C134" s="24">
        <v>11.075704999999999</v>
      </c>
      <c r="D134" s="24">
        <v>11.275164999999999</v>
      </c>
      <c r="E134" s="24">
        <v>11.261218</v>
      </c>
      <c r="F134" s="24">
        <v>11.230351000000001</v>
      </c>
      <c r="G134" s="24">
        <v>11.433783</v>
      </c>
      <c r="H134" s="24">
        <v>11.678803</v>
      </c>
      <c r="I134" s="24">
        <v>12.000318999999999</v>
      </c>
      <c r="J134" s="24">
        <v>12.347279</v>
      </c>
      <c r="K134" s="24">
        <v>12.684714</v>
      </c>
      <c r="L134" s="24">
        <v>12.999383999999999</v>
      </c>
      <c r="M134" s="24">
        <v>13.344523000000001</v>
      </c>
      <c r="N134" s="24">
        <v>13.665393999999999</v>
      </c>
      <c r="O134" s="24">
        <v>14.044976</v>
      </c>
      <c r="P134" s="24">
        <v>14.40732</v>
      </c>
      <c r="Q134" s="24">
        <v>14.638947999999999</v>
      </c>
      <c r="R134" s="24">
        <v>14.92995</v>
      </c>
      <c r="S134" s="24">
        <v>15.180398</v>
      </c>
      <c r="T134" s="24">
        <v>15.437293</v>
      </c>
      <c r="U134" s="24">
        <v>15.784338999999999</v>
      </c>
      <c r="V134" s="24">
        <v>16.132277999999999</v>
      </c>
      <c r="W134" s="24">
        <v>16.433309999999999</v>
      </c>
      <c r="X134" s="24">
        <v>16.790527000000001</v>
      </c>
      <c r="Y134" s="24">
        <v>17.128361000000002</v>
      </c>
      <c r="Z134" s="24">
        <v>17.393516999999999</v>
      </c>
      <c r="AA134" s="24">
        <v>17.785587</v>
      </c>
      <c r="AB134" s="24">
        <v>18.159613</v>
      </c>
      <c r="AC134" s="24">
        <v>18.517956000000002</v>
      </c>
      <c r="AD134" s="24">
        <v>18.965084000000001</v>
      </c>
      <c r="AE134" s="24">
        <v>19.355084999999999</v>
      </c>
      <c r="AF134" s="24">
        <v>19.654914999999999</v>
      </c>
      <c r="AG134" s="18">
        <v>0.02</v>
      </c>
    </row>
    <row r="136" spans="1:33" ht="15" customHeight="1">
      <c r="B136" s="15" t="s">
        <v>2228</v>
      </c>
    </row>
    <row r="137" spans="1:33" ht="15" customHeight="1">
      <c r="B137" s="15" t="s">
        <v>6913</v>
      </c>
    </row>
    <row r="138" spans="1:33" ht="15" customHeight="1">
      <c r="A138" s="49" t="s">
        <v>2229</v>
      </c>
      <c r="B138" s="16" t="s">
        <v>2230</v>
      </c>
      <c r="C138" s="24">
        <v>7.1535549999999999</v>
      </c>
      <c r="D138" s="24">
        <v>6.4866140000000003</v>
      </c>
      <c r="E138" s="24">
        <v>6.2302080000000002</v>
      </c>
      <c r="F138" s="24">
        <v>5.9138149999999996</v>
      </c>
      <c r="G138" s="24">
        <v>5.7323449999999996</v>
      </c>
      <c r="H138" s="24">
        <v>5.5919290000000004</v>
      </c>
      <c r="I138" s="24">
        <v>5.5511270000000001</v>
      </c>
      <c r="J138" s="24">
        <v>5.5370850000000003</v>
      </c>
      <c r="K138" s="24">
        <v>5.5347720000000002</v>
      </c>
      <c r="L138" s="24">
        <v>5.4935109999999998</v>
      </c>
      <c r="M138" s="24">
        <v>5.4797849999999997</v>
      </c>
      <c r="N138" s="24">
        <v>5.453983</v>
      </c>
      <c r="O138" s="24">
        <v>5.4646420000000004</v>
      </c>
      <c r="P138" s="24">
        <v>5.4578110000000004</v>
      </c>
      <c r="Q138" s="24">
        <v>5.3616539999999997</v>
      </c>
      <c r="R138" s="24">
        <v>5.3185209999999996</v>
      </c>
      <c r="S138" s="24">
        <v>5.2485059999999999</v>
      </c>
      <c r="T138" s="24">
        <v>5.1804370000000004</v>
      </c>
      <c r="U138" s="24">
        <v>5.1734330000000002</v>
      </c>
      <c r="V138" s="24">
        <v>5.1505159999999997</v>
      </c>
      <c r="W138" s="24">
        <v>5.0899669999999997</v>
      </c>
      <c r="X138" s="24">
        <v>5.0693679999999999</v>
      </c>
      <c r="Y138" s="24">
        <v>5.0353789999999998</v>
      </c>
      <c r="Z138" s="24">
        <v>4.9522659999999998</v>
      </c>
      <c r="AA138" s="24">
        <v>4.9419180000000003</v>
      </c>
      <c r="AB138" s="24">
        <v>4.9199460000000004</v>
      </c>
      <c r="AC138" s="24">
        <v>4.8883200000000002</v>
      </c>
      <c r="AD138" s="24">
        <v>4.9005409999999996</v>
      </c>
      <c r="AE138" s="24">
        <v>4.8902400000000004</v>
      </c>
      <c r="AF138" s="24">
        <v>4.8396470000000003</v>
      </c>
      <c r="AG138" s="18">
        <v>-1.2999999999999999E-2</v>
      </c>
    </row>
    <row r="139" spans="1:33" ht="15" customHeight="1">
      <c r="A139" s="49" t="s">
        <v>2231</v>
      </c>
      <c r="B139" s="16" t="s">
        <v>2232</v>
      </c>
      <c r="C139" s="24">
        <v>1.4015439999999999</v>
      </c>
      <c r="D139" s="24">
        <v>1.4068929999999999</v>
      </c>
      <c r="E139" s="24">
        <v>1.427975</v>
      </c>
      <c r="F139" s="24">
        <v>1.456216</v>
      </c>
      <c r="G139" s="24">
        <v>1.484057</v>
      </c>
      <c r="H139" s="24">
        <v>1.5095879999999999</v>
      </c>
      <c r="I139" s="24">
        <v>1.5314190000000001</v>
      </c>
      <c r="J139" s="24">
        <v>1.549685</v>
      </c>
      <c r="K139" s="24">
        <v>1.5623339999999999</v>
      </c>
      <c r="L139" s="24">
        <v>1.575453</v>
      </c>
      <c r="M139" s="24">
        <v>1.5846499999999999</v>
      </c>
      <c r="N139" s="24">
        <v>1.5942959999999999</v>
      </c>
      <c r="O139" s="24">
        <v>1.6082540000000001</v>
      </c>
      <c r="P139" s="24">
        <v>1.6232150000000001</v>
      </c>
      <c r="Q139" s="24">
        <v>1.638493</v>
      </c>
      <c r="R139" s="24">
        <v>1.6494759999999999</v>
      </c>
      <c r="S139" s="24">
        <v>1.6576839999999999</v>
      </c>
      <c r="T139" s="24">
        <v>1.6650670000000001</v>
      </c>
      <c r="U139" s="24">
        <v>1.671691</v>
      </c>
      <c r="V139" s="24">
        <v>1.6805570000000001</v>
      </c>
      <c r="W139" s="24">
        <v>1.690609</v>
      </c>
      <c r="X139" s="24">
        <v>1.6918679999999999</v>
      </c>
      <c r="Y139" s="24">
        <v>1.6891929999999999</v>
      </c>
      <c r="Z139" s="24">
        <v>1.6883570000000001</v>
      </c>
      <c r="AA139" s="24">
        <v>1.68736</v>
      </c>
      <c r="AB139" s="24">
        <v>1.685913</v>
      </c>
      <c r="AC139" s="24">
        <v>1.685457</v>
      </c>
      <c r="AD139" s="24">
        <v>1.6858930000000001</v>
      </c>
      <c r="AE139" s="24">
        <v>1.686018</v>
      </c>
      <c r="AF139" s="24">
        <v>1.6846760000000001</v>
      </c>
      <c r="AG139" s="18">
        <v>6.0000000000000001E-3</v>
      </c>
    </row>
    <row r="140" spans="1:33" ht="15" customHeight="1">
      <c r="A140" s="49" t="s">
        <v>2233</v>
      </c>
      <c r="B140" s="16" t="s">
        <v>2234</v>
      </c>
      <c r="C140" s="24">
        <v>2.474933</v>
      </c>
      <c r="D140" s="24">
        <v>3.111084</v>
      </c>
      <c r="E140" s="24">
        <v>3.1313430000000002</v>
      </c>
      <c r="F140" s="24">
        <v>3.1545999999999998</v>
      </c>
      <c r="G140" s="24">
        <v>3.2495379999999998</v>
      </c>
      <c r="H140" s="24">
        <v>3.3322560000000001</v>
      </c>
      <c r="I140" s="24">
        <v>3.37148</v>
      </c>
      <c r="J140" s="24">
        <v>3.4066550000000002</v>
      </c>
      <c r="K140" s="24">
        <v>3.4265469999999998</v>
      </c>
      <c r="L140" s="24">
        <v>3.4701390000000001</v>
      </c>
      <c r="M140" s="24">
        <v>3.5096919999999998</v>
      </c>
      <c r="N140" s="24">
        <v>3.5446119999999999</v>
      </c>
      <c r="O140" s="24">
        <v>3.578443</v>
      </c>
      <c r="P140" s="24">
        <v>3.6065849999999999</v>
      </c>
      <c r="Q140" s="24">
        <v>3.6236790000000001</v>
      </c>
      <c r="R140" s="24">
        <v>3.632657</v>
      </c>
      <c r="S140" s="24">
        <v>3.6387619999999998</v>
      </c>
      <c r="T140" s="24">
        <v>3.6440809999999999</v>
      </c>
      <c r="U140" s="24">
        <v>3.6485799999999999</v>
      </c>
      <c r="V140" s="24">
        <v>3.656218</v>
      </c>
      <c r="W140" s="24">
        <v>3.6654749999999998</v>
      </c>
      <c r="X140" s="24">
        <v>3.6738849999999998</v>
      </c>
      <c r="Y140" s="24">
        <v>3.682032</v>
      </c>
      <c r="Z140" s="24">
        <v>3.6902789999999999</v>
      </c>
      <c r="AA140" s="24">
        <v>3.6995279999999999</v>
      </c>
      <c r="AB140" s="24">
        <v>3.7043140000000001</v>
      </c>
      <c r="AC140" s="24">
        <v>3.705924</v>
      </c>
      <c r="AD140" s="24">
        <v>3.7057090000000001</v>
      </c>
      <c r="AE140" s="24">
        <v>3.6921170000000001</v>
      </c>
      <c r="AF140" s="24">
        <v>3.6692719999999999</v>
      </c>
      <c r="AG140" s="18">
        <v>1.4E-2</v>
      </c>
    </row>
    <row r="141" spans="1:33">
      <c r="B141" s="15" t="s">
        <v>2222</v>
      </c>
    </row>
    <row r="142" spans="1:33" ht="15" customHeight="1">
      <c r="A142" s="49" t="s">
        <v>2235</v>
      </c>
      <c r="B142" s="16" t="s">
        <v>2230</v>
      </c>
      <c r="C142" s="24">
        <v>7.1535549999999999</v>
      </c>
      <c r="D142" s="24">
        <v>6.643211</v>
      </c>
      <c r="E142" s="24">
        <v>6.4940420000000003</v>
      </c>
      <c r="F142" s="24">
        <v>6.3038119999999997</v>
      </c>
      <c r="G142" s="24">
        <v>6.2554800000000004</v>
      </c>
      <c r="H142" s="24">
        <v>6.2519210000000003</v>
      </c>
      <c r="I142" s="24">
        <v>6.3636949999999999</v>
      </c>
      <c r="J142" s="24">
        <v>6.5071560000000002</v>
      </c>
      <c r="K142" s="24">
        <v>6.662738</v>
      </c>
      <c r="L142" s="24">
        <v>6.7670950000000003</v>
      </c>
      <c r="M142" s="24">
        <v>6.9058809999999999</v>
      </c>
      <c r="N142" s="24">
        <v>7.0260689999999997</v>
      </c>
      <c r="O142" s="24">
        <v>7.1956220000000002</v>
      </c>
      <c r="P142" s="24">
        <v>7.347092</v>
      </c>
      <c r="Q142" s="24">
        <v>7.3774810000000004</v>
      </c>
      <c r="R142" s="24">
        <v>7.4798150000000003</v>
      </c>
      <c r="S142" s="24">
        <v>7.5447790000000001</v>
      </c>
      <c r="T142" s="24">
        <v>7.6128239999999998</v>
      </c>
      <c r="U142" s="24">
        <v>7.7707059999999997</v>
      </c>
      <c r="V142" s="24">
        <v>7.9117810000000004</v>
      </c>
      <c r="W142" s="24">
        <v>7.9961060000000002</v>
      </c>
      <c r="X142" s="24">
        <v>8.1453249999999997</v>
      </c>
      <c r="Y142" s="24">
        <v>8.2761420000000001</v>
      </c>
      <c r="Z142" s="24">
        <v>8.3253850000000007</v>
      </c>
      <c r="AA142" s="24">
        <v>8.4967179999999995</v>
      </c>
      <c r="AB142" s="24">
        <v>8.6522559999999995</v>
      </c>
      <c r="AC142" s="24">
        <v>8.7924930000000003</v>
      </c>
      <c r="AD142" s="24">
        <v>9.01586</v>
      </c>
      <c r="AE142" s="24">
        <v>9.2032489999999996</v>
      </c>
      <c r="AF142" s="24">
        <v>9.3165700000000005</v>
      </c>
      <c r="AG142" s="18">
        <v>8.9999999999999993E-3</v>
      </c>
    </row>
    <row r="143" spans="1:33" ht="15" customHeight="1">
      <c r="A143" s="49" t="s">
        <v>2236</v>
      </c>
      <c r="B143" s="16" t="s">
        <v>2232</v>
      </c>
      <c r="C143" s="24">
        <v>1.4015439999999999</v>
      </c>
      <c r="D143" s="24">
        <v>1.440858</v>
      </c>
      <c r="E143" s="24">
        <v>1.4884459999999999</v>
      </c>
      <c r="F143" s="24">
        <v>1.552249</v>
      </c>
      <c r="G143" s="24">
        <v>1.6194930000000001</v>
      </c>
      <c r="H143" s="24">
        <v>1.6877580000000001</v>
      </c>
      <c r="I143" s="24">
        <v>1.755587</v>
      </c>
      <c r="J143" s="24">
        <v>1.8211820000000001</v>
      </c>
      <c r="K143" s="24">
        <v>1.8807320000000001</v>
      </c>
      <c r="L143" s="24">
        <v>1.9406969999999999</v>
      </c>
      <c r="M143" s="24">
        <v>1.99705</v>
      </c>
      <c r="N143" s="24">
        <v>2.0538439999999998</v>
      </c>
      <c r="O143" s="24">
        <v>2.1176849999999998</v>
      </c>
      <c r="P143" s="24">
        <v>2.1851080000000001</v>
      </c>
      <c r="Q143" s="24">
        <v>2.2545190000000002</v>
      </c>
      <c r="R143" s="24">
        <v>2.3197749999999999</v>
      </c>
      <c r="S143" s="24">
        <v>2.3829379999999998</v>
      </c>
      <c r="T143" s="24">
        <v>2.4468719999999999</v>
      </c>
      <c r="U143" s="24">
        <v>2.5109469999999998</v>
      </c>
      <c r="V143" s="24">
        <v>2.581528</v>
      </c>
      <c r="W143" s="24">
        <v>2.6558700000000002</v>
      </c>
      <c r="X143" s="24">
        <v>2.7184490000000001</v>
      </c>
      <c r="Y143" s="24">
        <v>2.7763550000000001</v>
      </c>
      <c r="Z143" s="24">
        <v>2.8383409999999998</v>
      </c>
      <c r="AA143" s="24">
        <v>2.9011040000000001</v>
      </c>
      <c r="AB143" s="24">
        <v>2.9648599999999998</v>
      </c>
      <c r="AC143" s="24">
        <v>3.031587</v>
      </c>
      <c r="AD143" s="24">
        <v>3.1016530000000002</v>
      </c>
      <c r="AE143" s="24">
        <v>3.1730230000000001</v>
      </c>
      <c r="AF143" s="24">
        <v>3.2430880000000002</v>
      </c>
      <c r="AG143" s="18">
        <v>2.9000000000000001E-2</v>
      </c>
    </row>
    <row r="144" spans="1:33" ht="15" customHeight="1">
      <c r="A144" s="49" t="s">
        <v>2237</v>
      </c>
      <c r="B144" s="16" t="s">
        <v>2234</v>
      </c>
      <c r="C144" s="24">
        <v>2.474933</v>
      </c>
      <c r="D144" s="24">
        <v>3.1861899999999999</v>
      </c>
      <c r="E144" s="24">
        <v>3.2639469999999999</v>
      </c>
      <c r="F144" s="24">
        <v>3.362635</v>
      </c>
      <c r="G144" s="24">
        <v>3.5460919999999998</v>
      </c>
      <c r="H144" s="24">
        <v>3.725549</v>
      </c>
      <c r="I144" s="24">
        <v>3.8649939999999998</v>
      </c>
      <c r="J144" s="24">
        <v>4.0034850000000004</v>
      </c>
      <c r="K144" s="24">
        <v>4.1248639999999996</v>
      </c>
      <c r="L144" s="24">
        <v>4.2746370000000002</v>
      </c>
      <c r="M144" s="24">
        <v>4.4230780000000003</v>
      </c>
      <c r="N144" s="24">
        <v>4.5663299999999998</v>
      </c>
      <c r="O144" s="24">
        <v>4.711951</v>
      </c>
      <c r="P144" s="24">
        <v>4.8550440000000004</v>
      </c>
      <c r="Q144" s="24">
        <v>4.986078</v>
      </c>
      <c r="R144" s="24">
        <v>5.1088639999999996</v>
      </c>
      <c r="S144" s="24">
        <v>5.2307560000000004</v>
      </c>
      <c r="T144" s="24">
        <v>5.3550990000000001</v>
      </c>
      <c r="U144" s="24">
        <v>5.480315</v>
      </c>
      <c r="V144" s="24">
        <v>5.6163679999999996</v>
      </c>
      <c r="W144" s="24">
        <v>5.7582940000000002</v>
      </c>
      <c r="X144" s="24">
        <v>5.9031000000000002</v>
      </c>
      <c r="Y144" s="24">
        <v>6.0517820000000002</v>
      </c>
      <c r="Z144" s="24">
        <v>6.2038250000000001</v>
      </c>
      <c r="AA144" s="24">
        <v>6.3606569999999998</v>
      </c>
      <c r="AB144" s="24">
        <v>6.5144349999999998</v>
      </c>
      <c r="AC144" s="24">
        <v>6.6657479999999998</v>
      </c>
      <c r="AD144" s="24">
        <v>6.8176459999999999</v>
      </c>
      <c r="AE144" s="24">
        <v>6.9484260000000004</v>
      </c>
      <c r="AF144" s="24">
        <v>7.0635389999999996</v>
      </c>
      <c r="AG144" s="18">
        <v>3.6999999999999998E-2</v>
      </c>
    </row>
    <row r="146" spans="1:33" ht="15" customHeight="1">
      <c r="B146" s="15" t="s">
        <v>2238</v>
      </c>
    </row>
    <row r="147" spans="1:33" ht="15" customHeight="1">
      <c r="A147" s="49" t="s">
        <v>2239</v>
      </c>
      <c r="B147" s="16" t="s">
        <v>2240</v>
      </c>
      <c r="C147" s="22">
        <v>9.9388050000000003</v>
      </c>
      <c r="D147" s="22">
        <v>9.4317119999999992</v>
      </c>
      <c r="E147" s="22">
        <v>9.1000219999999992</v>
      </c>
      <c r="F147" s="22">
        <v>7.7232640000000004</v>
      </c>
      <c r="G147" s="22">
        <v>7.4894970000000001</v>
      </c>
      <c r="H147" s="22">
        <v>7.3855709999999997</v>
      </c>
      <c r="I147" s="22">
        <v>7.3225429999999996</v>
      </c>
      <c r="J147" s="22">
        <v>7.2422639999999996</v>
      </c>
      <c r="K147" s="22">
        <v>7.0083089999999997</v>
      </c>
      <c r="L147" s="22">
        <v>6.8978590000000004</v>
      </c>
      <c r="M147" s="22">
        <v>6.8091590000000002</v>
      </c>
      <c r="N147" s="22">
        <v>6.6705009999999998</v>
      </c>
      <c r="O147" s="22">
        <v>6.7422250000000004</v>
      </c>
      <c r="P147" s="22">
        <v>6.3498029999999996</v>
      </c>
      <c r="Q147" s="22">
        <v>6.170598</v>
      </c>
      <c r="R147" s="22">
        <v>5.9384480000000002</v>
      </c>
      <c r="S147" s="22">
        <v>5.8292229999999998</v>
      </c>
      <c r="T147" s="22">
        <v>5.8057730000000003</v>
      </c>
      <c r="U147" s="22">
        <v>5.7831239999999999</v>
      </c>
      <c r="V147" s="22">
        <v>5.6737929999999999</v>
      </c>
      <c r="W147" s="22">
        <v>5.623291</v>
      </c>
      <c r="X147" s="22">
        <v>5.5677120000000002</v>
      </c>
      <c r="Y147" s="22">
        <v>5.488823</v>
      </c>
      <c r="Z147" s="22">
        <v>5.4039809999999999</v>
      </c>
      <c r="AA147" s="22">
        <v>5.337656</v>
      </c>
      <c r="AB147" s="22">
        <v>5.313434</v>
      </c>
      <c r="AC147" s="22">
        <v>5.276732</v>
      </c>
      <c r="AD147" s="22">
        <v>5.2620810000000002</v>
      </c>
      <c r="AE147" s="22">
        <v>5.2577439999999998</v>
      </c>
      <c r="AF147" s="22">
        <v>5.2669459999999999</v>
      </c>
      <c r="AG147" s="18">
        <v>-2.1999999999999999E-2</v>
      </c>
    </row>
    <row r="148" spans="1:33" ht="15" customHeight="1">
      <c r="A148" s="49" t="s">
        <v>2241</v>
      </c>
      <c r="B148" s="16" t="s">
        <v>2242</v>
      </c>
      <c r="C148" s="22">
        <v>11.228002</v>
      </c>
      <c r="D148" s="22">
        <v>10.978408999999999</v>
      </c>
      <c r="E148" s="22">
        <v>11.145837999999999</v>
      </c>
      <c r="F148" s="22">
        <v>11.154776</v>
      </c>
      <c r="G148" s="22">
        <v>10.729089</v>
      </c>
      <c r="H148" s="22">
        <v>10.613265999999999</v>
      </c>
      <c r="I148" s="22">
        <v>10.541302</v>
      </c>
      <c r="J148" s="22">
        <v>10.634968000000001</v>
      </c>
      <c r="K148" s="22">
        <v>10.40893</v>
      </c>
      <c r="L148" s="22">
        <v>10.206160000000001</v>
      </c>
      <c r="M148" s="22">
        <v>10.170750999999999</v>
      </c>
      <c r="N148" s="22">
        <v>10.18618</v>
      </c>
      <c r="O148" s="22">
        <v>10.210397</v>
      </c>
      <c r="P148" s="22">
        <v>10.174935</v>
      </c>
      <c r="Q148" s="22">
        <v>10.055315</v>
      </c>
      <c r="R148" s="22">
        <v>10.078006</v>
      </c>
      <c r="S148" s="22">
        <v>10.193372</v>
      </c>
      <c r="T148" s="22">
        <v>10.308033999999999</v>
      </c>
      <c r="U148" s="22">
        <v>10.385472</v>
      </c>
      <c r="V148" s="22">
        <v>10.512074</v>
      </c>
      <c r="W148" s="22">
        <v>10.683192</v>
      </c>
      <c r="X148" s="22">
        <v>10.831536</v>
      </c>
      <c r="Y148" s="22">
        <v>10.937668</v>
      </c>
      <c r="Z148" s="22">
        <v>11.134556999999999</v>
      </c>
      <c r="AA148" s="22">
        <v>11.289343000000001</v>
      </c>
      <c r="AB148" s="22">
        <v>11.39845</v>
      </c>
      <c r="AC148" s="22">
        <v>11.517424999999999</v>
      </c>
      <c r="AD148" s="22">
        <v>11.659333999999999</v>
      </c>
      <c r="AE148" s="22">
        <v>11.744733999999999</v>
      </c>
      <c r="AF148" s="22">
        <v>11.860683999999999</v>
      </c>
      <c r="AG148" s="18">
        <v>2E-3</v>
      </c>
    </row>
    <row r="149" spans="1:33">
      <c r="A149" s="49" t="s">
        <v>2243</v>
      </c>
      <c r="B149" s="16" t="s">
        <v>2244</v>
      </c>
      <c r="C149" s="22">
        <v>0.11676400000000001</v>
      </c>
      <c r="D149" s="22">
        <v>0.112176</v>
      </c>
      <c r="E149" s="22">
        <v>0.112192</v>
      </c>
      <c r="F149" s="22">
        <v>0.105213</v>
      </c>
      <c r="G149" s="22">
        <v>0.102898</v>
      </c>
      <c r="H149" s="22">
        <v>9.8527000000000003E-2</v>
      </c>
      <c r="I149" s="22">
        <v>9.3379000000000004E-2</v>
      </c>
      <c r="J149" s="22">
        <v>9.0395000000000003E-2</v>
      </c>
      <c r="K149" s="22">
        <v>8.8109999999999994E-2</v>
      </c>
      <c r="L149" s="22">
        <v>8.6033999999999999E-2</v>
      </c>
      <c r="M149" s="22">
        <v>8.2920999999999995E-2</v>
      </c>
      <c r="N149" s="22">
        <v>8.1634999999999999E-2</v>
      </c>
      <c r="O149" s="22">
        <v>8.0954999999999999E-2</v>
      </c>
      <c r="P149" s="22">
        <v>7.8895999999999994E-2</v>
      </c>
      <c r="Q149" s="22">
        <v>7.7625E-2</v>
      </c>
      <c r="R149" s="22">
        <v>7.5891E-2</v>
      </c>
      <c r="S149" s="22">
        <v>7.3993000000000003E-2</v>
      </c>
      <c r="T149" s="22">
        <v>7.2095000000000006E-2</v>
      </c>
      <c r="U149" s="22">
        <v>7.1312E-2</v>
      </c>
      <c r="V149" s="22">
        <v>7.0041000000000006E-2</v>
      </c>
      <c r="W149" s="22">
        <v>6.7256999999999997E-2</v>
      </c>
      <c r="X149" s="22">
        <v>6.4646999999999996E-2</v>
      </c>
      <c r="Y149" s="22">
        <v>6.1829000000000002E-2</v>
      </c>
      <c r="Z149" s="22">
        <v>5.8784000000000003E-2</v>
      </c>
      <c r="AA149" s="22">
        <v>5.5969999999999999E-2</v>
      </c>
      <c r="AB149" s="22">
        <v>5.6277000000000001E-2</v>
      </c>
      <c r="AC149" s="22">
        <v>5.6182000000000003E-2</v>
      </c>
      <c r="AD149" s="22">
        <v>5.6401E-2</v>
      </c>
      <c r="AE149" s="22">
        <v>5.6113999999999997E-2</v>
      </c>
      <c r="AF149" s="22">
        <v>5.6481999999999997E-2</v>
      </c>
      <c r="AG149" s="18">
        <v>-2.5000000000000001E-2</v>
      </c>
    </row>
    <row r="150" spans="1:33" ht="15" customHeight="1">
      <c r="A150" s="49" t="s">
        <v>2245</v>
      </c>
      <c r="B150" s="15" t="s">
        <v>2246</v>
      </c>
      <c r="C150" s="23">
        <v>21.283569</v>
      </c>
      <c r="D150" s="23">
        <v>20.522299</v>
      </c>
      <c r="E150" s="23">
        <v>20.358053000000002</v>
      </c>
      <c r="F150" s="23">
        <v>18.983253000000001</v>
      </c>
      <c r="G150" s="23">
        <v>18.321484000000002</v>
      </c>
      <c r="H150" s="23">
        <v>18.097363000000001</v>
      </c>
      <c r="I150" s="23">
        <v>17.957225999999999</v>
      </c>
      <c r="J150" s="23">
        <v>17.967627</v>
      </c>
      <c r="K150" s="23">
        <v>17.50535</v>
      </c>
      <c r="L150" s="23">
        <v>17.190054</v>
      </c>
      <c r="M150" s="23">
        <v>17.062832</v>
      </c>
      <c r="N150" s="23">
        <v>16.938316</v>
      </c>
      <c r="O150" s="23">
        <v>17.033577000000001</v>
      </c>
      <c r="P150" s="23">
        <v>16.603634</v>
      </c>
      <c r="Q150" s="23">
        <v>16.303539000000001</v>
      </c>
      <c r="R150" s="23">
        <v>16.092345999999999</v>
      </c>
      <c r="S150" s="23">
        <v>16.096588000000001</v>
      </c>
      <c r="T150" s="23">
        <v>16.185901999999999</v>
      </c>
      <c r="U150" s="23">
        <v>16.239908</v>
      </c>
      <c r="V150" s="23">
        <v>16.255908999999999</v>
      </c>
      <c r="W150" s="23">
        <v>16.373739</v>
      </c>
      <c r="X150" s="23">
        <v>16.463895999999998</v>
      </c>
      <c r="Y150" s="23">
        <v>16.488319000000001</v>
      </c>
      <c r="Z150" s="23">
        <v>16.597321999999998</v>
      </c>
      <c r="AA150" s="23">
        <v>16.682967999999999</v>
      </c>
      <c r="AB150" s="23">
        <v>16.768160000000002</v>
      </c>
      <c r="AC150" s="23">
        <v>16.850338000000001</v>
      </c>
      <c r="AD150" s="23">
        <v>16.977816000000001</v>
      </c>
      <c r="AE150" s="23">
        <v>17.058592000000001</v>
      </c>
      <c r="AF150" s="23">
        <v>17.184113</v>
      </c>
      <c r="AG150" s="20">
        <v>-7.0000000000000001E-3</v>
      </c>
    </row>
    <row r="152" spans="1:33" ht="15" customHeight="1">
      <c r="B152" s="15" t="s">
        <v>2247</v>
      </c>
    </row>
    <row r="153" spans="1:33" ht="15" customHeight="1">
      <c r="B153" s="15" t="s">
        <v>6914</v>
      </c>
    </row>
    <row r="154" spans="1:33" ht="15" customHeight="1">
      <c r="A154" s="49" t="s">
        <v>2248</v>
      </c>
      <c r="B154" s="16" t="s">
        <v>2240</v>
      </c>
      <c r="C154" s="22">
        <v>2.0572599999999999</v>
      </c>
      <c r="D154" s="22">
        <v>2.0293739999999998</v>
      </c>
      <c r="E154" s="22">
        <v>2.0121959999999999</v>
      </c>
      <c r="F154" s="22">
        <v>2.0112969999999999</v>
      </c>
      <c r="G154" s="22">
        <v>1.9617370000000001</v>
      </c>
      <c r="H154" s="22">
        <v>1.929316</v>
      </c>
      <c r="I154" s="22">
        <v>1.9278979999999999</v>
      </c>
      <c r="J154" s="22">
        <v>1.917705</v>
      </c>
      <c r="K154" s="22">
        <v>1.9249259999999999</v>
      </c>
      <c r="L154" s="22">
        <v>1.922045</v>
      </c>
      <c r="M154" s="22">
        <v>1.9208000000000001</v>
      </c>
      <c r="N154" s="22">
        <v>1.9096329999999999</v>
      </c>
      <c r="O154" s="22">
        <v>1.9061250000000001</v>
      </c>
      <c r="P154" s="22">
        <v>1.8992119999999999</v>
      </c>
      <c r="Q154" s="22">
        <v>1.885572</v>
      </c>
      <c r="R154" s="22">
        <v>1.8703419999999999</v>
      </c>
      <c r="S154" s="22">
        <v>1.8671580000000001</v>
      </c>
      <c r="T154" s="22">
        <v>1.866484</v>
      </c>
      <c r="U154" s="22">
        <v>1.863837</v>
      </c>
      <c r="V154" s="22">
        <v>1.8688180000000001</v>
      </c>
      <c r="W154" s="22">
        <v>1.8646560000000001</v>
      </c>
      <c r="X154" s="22">
        <v>1.8539509999999999</v>
      </c>
      <c r="Y154" s="22">
        <v>1.842649</v>
      </c>
      <c r="Z154" s="22">
        <v>1.8373619999999999</v>
      </c>
      <c r="AA154" s="22">
        <v>1.8342890000000001</v>
      </c>
      <c r="AB154" s="22">
        <v>1.8314589999999999</v>
      </c>
      <c r="AC154" s="22">
        <v>1.825958</v>
      </c>
      <c r="AD154" s="22">
        <v>1.81735</v>
      </c>
      <c r="AE154" s="22">
        <v>1.8186709999999999</v>
      </c>
      <c r="AF154" s="22">
        <v>1.8159609999999999</v>
      </c>
      <c r="AG154" s="18">
        <v>-4.0000000000000001E-3</v>
      </c>
    </row>
    <row r="155" spans="1:33" ht="15" customHeight="1">
      <c r="A155" s="49" t="s">
        <v>2249</v>
      </c>
      <c r="B155" s="16" t="s">
        <v>2242</v>
      </c>
      <c r="C155" s="22">
        <v>5.1494070000000001</v>
      </c>
      <c r="D155" s="22">
        <v>4.0411320000000002</v>
      </c>
      <c r="E155" s="22">
        <v>3.783547</v>
      </c>
      <c r="F155" s="22">
        <v>3.4843410000000001</v>
      </c>
      <c r="G155" s="22">
        <v>3.3148629999999999</v>
      </c>
      <c r="H155" s="22">
        <v>3.3110569999999999</v>
      </c>
      <c r="I155" s="22">
        <v>3.400471</v>
      </c>
      <c r="J155" s="22">
        <v>3.548705</v>
      </c>
      <c r="K155" s="22">
        <v>3.6346630000000002</v>
      </c>
      <c r="L155" s="22">
        <v>3.7118850000000001</v>
      </c>
      <c r="M155" s="22">
        <v>3.7625479999999998</v>
      </c>
      <c r="N155" s="22">
        <v>3.7835869999999998</v>
      </c>
      <c r="O155" s="22">
        <v>3.8389470000000001</v>
      </c>
      <c r="P155" s="22">
        <v>3.8102140000000002</v>
      </c>
      <c r="Q155" s="22">
        <v>3.7801149999999999</v>
      </c>
      <c r="R155" s="22">
        <v>3.7725360000000001</v>
      </c>
      <c r="S155" s="22">
        <v>3.775531</v>
      </c>
      <c r="T155" s="22">
        <v>3.7908330000000001</v>
      </c>
      <c r="U155" s="22">
        <v>3.7889400000000002</v>
      </c>
      <c r="V155" s="22">
        <v>3.8212259999999998</v>
      </c>
      <c r="W155" s="22">
        <v>3.8161139999999998</v>
      </c>
      <c r="X155" s="22">
        <v>3.7945639999999998</v>
      </c>
      <c r="Y155" s="22">
        <v>3.7847629999999999</v>
      </c>
      <c r="Z155" s="22">
        <v>3.735687</v>
      </c>
      <c r="AA155" s="22">
        <v>3.7222209999999998</v>
      </c>
      <c r="AB155" s="22">
        <v>3.7168420000000002</v>
      </c>
      <c r="AC155" s="22">
        <v>3.705883</v>
      </c>
      <c r="AD155" s="22">
        <v>3.7200259999999998</v>
      </c>
      <c r="AE155" s="22">
        <v>3.7006960000000002</v>
      </c>
      <c r="AF155" s="22">
        <v>3.6917529999999998</v>
      </c>
      <c r="AG155" s="18">
        <v>-1.0999999999999999E-2</v>
      </c>
    </row>
    <row r="156" spans="1:33" ht="15" customHeight="1">
      <c r="A156" s="49" t="s">
        <v>2250</v>
      </c>
      <c r="B156" s="16" t="s">
        <v>2251</v>
      </c>
      <c r="C156" s="22">
        <v>21.714523</v>
      </c>
      <c r="D156" s="22">
        <v>22.029548999999999</v>
      </c>
      <c r="E156" s="22">
        <v>20.393699999999999</v>
      </c>
      <c r="F156" s="22">
        <v>20.867688999999999</v>
      </c>
      <c r="G156" s="22">
        <v>20.202636999999999</v>
      </c>
      <c r="H156" s="22">
        <v>19.562002</v>
      </c>
      <c r="I156" s="22">
        <v>19.092382000000001</v>
      </c>
      <c r="J156" s="22">
        <v>19.301582</v>
      </c>
      <c r="K156" s="22">
        <v>19.443417</v>
      </c>
      <c r="L156" s="22">
        <v>19.453869000000001</v>
      </c>
      <c r="M156" s="22">
        <v>19.642158999999999</v>
      </c>
      <c r="N156" s="22">
        <v>19.773769000000001</v>
      </c>
      <c r="O156" s="22">
        <v>19.813597000000001</v>
      </c>
      <c r="P156" s="22">
        <v>19.936793999999999</v>
      </c>
      <c r="Q156" s="22">
        <v>20.035036000000002</v>
      </c>
      <c r="R156" s="22">
        <v>20.220749000000001</v>
      </c>
      <c r="S156" s="22">
        <v>20.427848999999998</v>
      </c>
      <c r="T156" s="22">
        <v>20.527849</v>
      </c>
      <c r="U156" s="22">
        <v>20.595680000000002</v>
      </c>
      <c r="V156" s="22">
        <v>20.811686999999999</v>
      </c>
      <c r="W156" s="22">
        <v>20.901893999999999</v>
      </c>
      <c r="X156" s="22">
        <v>20.937833999999999</v>
      </c>
      <c r="Y156" s="22">
        <v>21.170185</v>
      </c>
      <c r="Z156" s="22">
        <v>21.440045999999999</v>
      </c>
      <c r="AA156" s="22">
        <v>21.542753000000001</v>
      </c>
      <c r="AB156" s="22">
        <v>21.783722000000001</v>
      </c>
      <c r="AC156" s="22">
        <v>21.850812999999999</v>
      </c>
      <c r="AD156" s="22">
        <v>21.798199</v>
      </c>
      <c r="AE156" s="22">
        <v>21.791779999999999</v>
      </c>
      <c r="AF156" s="22">
        <v>21.736654000000001</v>
      </c>
      <c r="AG156" s="18">
        <v>0</v>
      </c>
    </row>
    <row r="157" spans="1:33" ht="15" customHeight="1">
      <c r="A157" s="49" t="s">
        <v>2252</v>
      </c>
      <c r="B157" s="16" t="s">
        <v>2253</v>
      </c>
      <c r="C157" s="22">
        <v>12.984576000000001</v>
      </c>
      <c r="D157" s="22">
        <v>13.337785999999999</v>
      </c>
      <c r="E157" s="22">
        <v>12.811491</v>
      </c>
      <c r="F157" s="22">
        <v>13.728472</v>
      </c>
      <c r="G157" s="22">
        <v>13.927019</v>
      </c>
      <c r="H157" s="22">
        <v>14.103992999999999</v>
      </c>
      <c r="I157" s="22">
        <v>14.525732</v>
      </c>
      <c r="J157" s="22">
        <v>14.690011999999999</v>
      </c>
      <c r="K157" s="22">
        <v>14.787516999999999</v>
      </c>
      <c r="L157" s="22">
        <v>14.878964</v>
      </c>
      <c r="M157" s="22">
        <v>15.159939</v>
      </c>
      <c r="N157" s="22">
        <v>15.253017</v>
      </c>
      <c r="O157" s="22">
        <v>15.388532</v>
      </c>
      <c r="P157" s="22">
        <v>15.414999999999999</v>
      </c>
      <c r="Q157" s="22">
        <v>15.454447</v>
      </c>
      <c r="R157" s="22">
        <v>15.436389999999999</v>
      </c>
      <c r="S157" s="22">
        <v>15.483134</v>
      </c>
      <c r="T157" s="22">
        <v>15.653063</v>
      </c>
      <c r="U157" s="22">
        <v>15.636279999999999</v>
      </c>
      <c r="V157" s="22">
        <v>15.853301999999999</v>
      </c>
      <c r="W157" s="22">
        <v>15.891152</v>
      </c>
      <c r="X157" s="22">
        <v>15.835259000000001</v>
      </c>
      <c r="Y157" s="22">
        <v>15.973077</v>
      </c>
      <c r="Z157" s="22">
        <v>15.984838</v>
      </c>
      <c r="AA157" s="22">
        <v>15.80189</v>
      </c>
      <c r="AB157" s="22">
        <v>16.025043</v>
      </c>
      <c r="AC157" s="22">
        <v>16.110765000000001</v>
      </c>
      <c r="AD157" s="22">
        <v>16.149094000000002</v>
      </c>
      <c r="AE157" s="22">
        <v>16.205715000000001</v>
      </c>
      <c r="AF157" s="22">
        <v>16.200251000000002</v>
      </c>
      <c r="AG157" s="18">
        <v>8.0000000000000002E-3</v>
      </c>
    </row>
    <row r="158" spans="1:33">
      <c r="B158" s="15" t="s">
        <v>2254</v>
      </c>
    </row>
    <row r="159" spans="1:33" ht="15" customHeight="1">
      <c r="A159" s="49" t="s">
        <v>2255</v>
      </c>
      <c r="B159" s="16" t="s">
        <v>2240</v>
      </c>
      <c r="C159" s="22">
        <v>2.0572599999999999</v>
      </c>
      <c r="D159" s="22">
        <v>2.0783670000000001</v>
      </c>
      <c r="E159" s="22">
        <v>2.097407</v>
      </c>
      <c r="F159" s="22">
        <v>2.1439349999999999</v>
      </c>
      <c r="G159" s="22">
        <v>2.1407660000000002</v>
      </c>
      <c r="H159" s="22">
        <v>2.1570260000000001</v>
      </c>
      <c r="I159" s="22">
        <v>2.210102</v>
      </c>
      <c r="J159" s="22">
        <v>2.2536779999999998</v>
      </c>
      <c r="K159" s="22">
        <v>2.3172190000000001</v>
      </c>
      <c r="L159" s="22">
        <v>2.3676409999999999</v>
      </c>
      <c r="M159" s="22">
        <v>2.4206819999999998</v>
      </c>
      <c r="N159" s="22">
        <v>2.4600759999999999</v>
      </c>
      <c r="O159" s="22">
        <v>2.5099079999999998</v>
      </c>
      <c r="P159" s="22">
        <v>2.5566460000000002</v>
      </c>
      <c r="Q159" s="22">
        <v>2.5944929999999999</v>
      </c>
      <c r="R159" s="22">
        <v>2.6303939999999999</v>
      </c>
      <c r="S159" s="22">
        <v>2.6840579999999998</v>
      </c>
      <c r="T159" s="22">
        <v>2.742861</v>
      </c>
      <c r="U159" s="22">
        <v>2.7995589999999999</v>
      </c>
      <c r="V159" s="22">
        <v>2.8707180000000001</v>
      </c>
      <c r="W159" s="22">
        <v>2.9292899999999999</v>
      </c>
      <c r="X159" s="22">
        <v>2.9788790000000001</v>
      </c>
      <c r="Y159" s="22">
        <v>3.0285739999999999</v>
      </c>
      <c r="Z159" s="22">
        <v>3.088838</v>
      </c>
      <c r="AA159" s="22">
        <v>3.153721</v>
      </c>
      <c r="AB159" s="22">
        <v>3.220818</v>
      </c>
      <c r="AC159" s="22">
        <v>3.2843019999999998</v>
      </c>
      <c r="AD159" s="22">
        <v>3.3435030000000001</v>
      </c>
      <c r="AE159" s="22">
        <v>3.4226719999999999</v>
      </c>
      <c r="AF159" s="22">
        <v>3.4958179999999999</v>
      </c>
      <c r="AG159" s="18">
        <v>1.7999999999999999E-2</v>
      </c>
    </row>
    <row r="160" spans="1:33" ht="15" customHeight="1">
      <c r="A160" s="49" t="s">
        <v>2256</v>
      </c>
      <c r="B160" s="16" t="s">
        <v>2242</v>
      </c>
      <c r="C160" s="22">
        <v>5.1494070000000001</v>
      </c>
      <c r="D160" s="22">
        <v>4.1386919999999998</v>
      </c>
      <c r="E160" s="22">
        <v>3.9437709999999999</v>
      </c>
      <c r="F160" s="22">
        <v>3.7141220000000001</v>
      </c>
      <c r="G160" s="22">
        <v>3.6173790000000001</v>
      </c>
      <c r="H160" s="22">
        <v>3.701848</v>
      </c>
      <c r="I160" s="22">
        <v>3.8982290000000002</v>
      </c>
      <c r="J160" s="22">
        <v>4.1704220000000003</v>
      </c>
      <c r="K160" s="22">
        <v>4.3753929999999999</v>
      </c>
      <c r="L160" s="22">
        <v>4.5724280000000004</v>
      </c>
      <c r="M160" s="22">
        <v>4.7417389999999999</v>
      </c>
      <c r="N160" s="22">
        <v>4.8741890000000003</v>
      </c>
      <c r="O160" s="22">
        <v>5.0549720000000002</v>
      </c>
      <c r="P160" s="22">
        <v>5.1291609999999999</v>
      </c>
      <c r="Q160" s="22">
        <v>5.2013290000000003</v>
      </c>
      <c r="R160" s="22">
        <v>5.3055859999999999</v>
      </c>
      <c r="S160" s="22">
        <v>5.4273629999999997</v>
      </c>
      <c r="T160" s="22">
        <v>5.5707560000000003</v>
      </c>
      <c r="U160" s="22">
        <v>5.6911420000000001</v>
      </c>
      <c r="V160" s="22">
        <v>5.8698399999999999</v>
      </c>
      <c r="W160" s="22">
        <v>5.9949409999999999</v>
      </c>
      <c r="X160" s="22">
        <v>6.097003</v>
      </c>
      <c r="Y160" s="22">
        <v>6.220631</v>
      </c>
      <c r="Z160" s="22">
        <v>6.2801609999999997</v>
      </c>
      <c r="AA160" s="22">
        <v>6.3996740000000001</v>
      </c>
      <c r="AB160" s="22">
        <v>6.5364690000000003</v>
      </c>
      <c r="AC160" s="22">
        <v>6.665673</v>
      </c>
      <c r="AD160" s="22">
        <v>6.8439860000000001</v>
      </c>
      <c r="AE160" s="22">
        <v>6.9645710000000003</v>
      </c>
      <c r="AF160" s="22">
        <v>7.1068150000000001</v>
      </c>
      <c r="AG160" s="18">
        <v>1.0999999999999999E-2</v>
      </c>
    </row>
    <row r="161" spans="1:33" ht="15" customHeight="1">
      <c r="A161" s="49" t="s">
        <v>2257</v>
      </c>
      <c r="B161" s="16" t="s">
        <v>2251</v>
      </c>
      <c r="C161" s="22">
        <v>21.714523</v>
      </c>
      <c r="D161" s="22">
        <v>22.561377</v>
      </c>
      <c r="E161" s="22">
        <v>21.257321999999998</v>
      </c>
      <c r="F161" s="22">
        <v>22.243842999999998</v>
      </c>
      <c r="G161" s="22">
        <v>22.046334999999999</v>
      </c>
      <c r="H161" s="22">
        <v>21.870823000000001</v>
      </c>
      <c r="I161" s="22">
        <v>21.887105999999999</v>
      </c>
      <c r="J161" s="22">
        <v>22.683128</v>
      </c>
      <c r="K161" s="22">
        <v>23.405909000000001</v>
      </c>
      <c r="L161" s="22">
        <v>23.963944999999999</v>
      </c>
      <c r="M161" s="22">
        <v>24.753965000000001</v>
      </c>
      <c r="N161" s="22">
        <v>25.473471</v>
      </c>
      <c r="O161" s="22">
        <v>26.089749999999999</v>
      </c>
      <c r="P161" s="22">
        <v>26.838135000000001</v>
      </c>
      <c r="Q161" s="22">
        <v>27.567629</v>
      </c>
      <c r="R161" s="22">
        <v>28.437875999999999</v>
      </c>
      <c r="S161" s="22">
        <v>29.365234000000001</v>
      </c>
      <c r="T161" s="22">
        <v>30.166359</v>
      </c>
      <c r="U161" s="22">
        <v>30.935541000000001</v>
      </c>
      <c r="V161" s="22">
        <v>31.969131000000001</v>
      </c>
      <c r="W161" s="22">
        <v>32.835921999999997</v>
      </c>
      <c r="X161" s="22">
        <v>33.642344999999999</v>
      </c>
      <c r="Y161" s="22">
        <v>34.795284000000002</v>
      </c>
      <c r="Z161" s="22">
        <v>36.043427000000001</v>
      </c>
      <c r="AA161" s="22">
        <v>37.038795</v>
      </c>
      <c r="AB161" s="22">
        <v>38.309024999999998</v>
      </c>
      <c r="AC161" s="22">
        <v>39.302478999999998</v>
      </c>
      <c r="AD161" s="22">
        <v>40.103634</v>
      </c>
      <c r="AE161" s="22">
        <v>41.011313999999999</v>
      </c>
      <c r="AF161" s="22">
        <v>41.844185000000003</v>
      </c>
      <c r="AG161" s="18">
        <v>2.3E-2</v>
      </c>
    </row>
    <row r="162" spans="1:33" ht="15" customHeight="1">
      <c r="A162" s="49" t="s">
        <v>2258</v>
      </c>
      <c r="B162" s="16" t="s">
        <v>2253</v>
      </c>
      <c r="C162" s="22">
        <v>12.984576000000001</v>
      </c>
      <c r="D162" s="22">
        <v>13.659781000000001</v>
      </c>
      <c r="E162" s="22">
        <v>13.354027</v>
      </c>
      <c r="F162" s="22">
        <v>14.633819000000001</v>
      </c>
      <c r="G162" s="22">
        <v>15.198003999999999</v>
      </c>
      <c r="H162" s="22">
        <v>15.768628</v>
      </c>
      <c r="I162" s="22">
        <v>16.651994999999999</v>
      </c>
      <c r="J162" s="22">
        <v>17.263632000000001</v>
      </c>
      <c r="K162" s="22">
        <v>17.801155000000001</v>
      </c>
      <c r="L162" s="22">
        <v>18.328420999999999</v>
      </c>
      <c r="M162" s="22">
        <v>19.105263000000001</v>
      </c>
      <c r="N162" s="22">
        <v>19.649632</v>
      </c>
      <c r="O162" s="22">
        <v>20.263002</v>
      </c>
      <c r="P162" s="22">
        <v>20.751069999999999</v>
      </c>
      <c r="Q162" s="22">
        <v>21.264869999999998</v>
      </c>
      <c r="R162" s="22">
        <v>21.709292999999999</v>
      </c>
      <c r="S162" s="22">
        <v>22.257158</v>
      </c>
      <c r="T162" s="22">
        <v>23.002699</v>
      </c>
      <c r="U162" s="22">
        <v>23.486324</v>
      </c>
      <c r="V162" s="22">
        <v>24.352485999999999</v>
      </c>
      <c r="W162" s="22">
        <v>24.964276999999999</v>
      </c>
      <c r="X162" s="22">
        <v>25.443667999999999</v>
      </c>
      <c r="Y162" s="22">
        <v>26.253325</v>
      </c>
      <c r="Z162" s="22">
        <v>26.872534000000002</v>
      </c>
      <c r="AA162" s="22">
        <v>27.16844</v>
      </c>
      <c r="AB162" s="22">
        <v>28.181767000000001</v>
      </c>
      <c r="AC162" s="22">
        <v>28.978007999999999</v>
      </c>
      <c r="AD162" s="22">
        <v>29.710591999999998</v>
      </c>
      <c r="AE162" s="22">
        <v>30.498549000000001</v>
      </c>
      <c r="AF162" s="22">
        <v>31.186319000000001</v>
      </c>
      <c r="AG162" s="18">
        <v>3.1E-2</v>
      </c>
    </row>
    <row r="164" spans="1:33" ht="15" customHeight="1">
      <c r="B164" s="15" t="s">
        <v>2259</v>
      </c>
    </row>
    <row r="165" spans="1:33" ht="15" customHeight="1">
      <c r="A165" s="49" t="s">
        <v>2260</v>
      </c>
      <c r="B165" s="16" t="s">
        <v>2261</v>
      </c>
      <c r="C165" s="22">
        <v>468.69555700000001</v>
      </c>
      <c r="D165" s="22">
        <v>450.29727200000002</v>
      </c>
      <c r="E165" s="22">
        <v>443.14089999999999</v>
      </c>
      <c r="F165" s="22">
        <v>403.100525</v>
      </c>
      <c r="G165" s="22">
        <v>389.996307</v>
      </c>
      <c r="H165" s="22">
        <v>385.34023999999999</v>
      </c>
      <c r="I165" s="22">
        <v>382.29794299999998</v>
      </c>
      <c r="J165" s="22">
        <v>381.46237200000002</v>
      </c>
      <c r="K165" s="22">
        <v>371.27853399999998</v>
      </c>
      <c r="L165" s="22">
        <v>364.93563799999998</v>
      </c>
      <c r="M165" s="22">
        <v>361.79953</v>
      </c>
      <c r="N165" s="22">
        <v>358.09201000000002</v>
      </c>
      <c r="O165" s="22">
        <v>360.54196200000001</v>
      </c>
      <c r="P165" s="22">
        <v>348.76852400000001</v>
      </c>
      <c r="Q165" s="22">
        <v>341.74963400000001</v>
      </c>
      <c r="R165" s="22">
        <v>335.43630999999999</v>
      </c>
      <c r="S165" s="22">
        <v>334.08297700000003</v>
      </c>
      <c r="T165" s="22">
        <v>335.11810300000002</v>
      </c>
      <c r="U165" s="22">
        <v>335.735321</v>
      </c>
      <c r="V165" s="22">
        <v>334.56744400000002</v>
      </c>
      <c r="W165" s="22">
        <v>335.80169699999999</v>
      </c>
      <c r="X165" s="22">
        <v>336.51663200000002</v>
      </c>
      <c r="Y165" s="22">
        <v>335.87286399999999</v>
      </c>
      <c r="Z165" s="22">
        <v>336.48812900000001</v>
      </c>
      <c r="AA165" s="22">
        <v>336.93325800000002</v>
      </c>
      <c r="AB165" s="22">
        <v>337.97232100000002</v>
      </c>
      <c r="AC165" s="22">
        <v>338.81106599999998</v>
      </c>
      <c r="AD165" s="22">
        <v>340.65997299999998</v>
      </c>
      <c r="AE165" s="22">
        <v>341.897919</v>
      </c>
      <c r="AF165" s="22">
        <v>344.06338499999998</v>
      </c>
      <c r="AG165" s="18">
        <v>-1.0999999999999999E-2</v>
      </c>
    </row>
    <row r="166" spans="1:33" ht="15" customHeight="1">
      <c r="A166" s="49" t="s">
        <v>2262</v>
      </c>
      <c r="B166" s="16" t="s">
        <v>2263</v>
      </c>
      <c r="C166" s="22">
        <v>1718.5504149999999</v>
      </c>
      <c r="D166" s="22">
        <v>1651.0897219999999</v>
      </c>
      <c r="E166" s="22">
        <v>1624.849976</v>
      </c>
      <c r="F166" s="22">
        <v>1478.0352780000001</v>
      </c>
      <c r="G166" s="22">
        <v>1429.986328</v>
      </c>
      <c r="H166" s="22">
        <v>1412.9144289999999</v>
      </c>
      <c r="I166" s="22">
        <v>1401.7589109999999</v>
      </c>
      <c r="J166" s="22">
        <v>1398.6945800000001</v>
      </c>
      <c r="K166" s="22">
        <v>1361.3544919999999</v>
      </c>
      <c r="L166" s="22">
        <v>1338.097534</v>
      </c>
      <c r="M166" s="22">
        <v>1326.5980219999999</v>
      </c>
      <c r="N166" s="22">
        <v>1313.0036620000001</v>
      </c>
      <c r="O166" s="22">
        <v>1321.9873050000001</v>
      </c>
      <c r="P166" s="22">
        <v>1278.817749</v>
      </c>
      <c r="Q166" s="22">
        <v>1253.0816649999999</v>
      </c>
      <c r="R166" s="22">
        <v>1229.9329829999999</v>
      </c>
      <c r="S166" s="22">
        <v>1224.970703</v>
      </c>
      <c r="T166" s="22">
        <v>1228.766357</v>
      </c>
      <c r="U166" s="22">
        <v>1231.0295410000001</v>
      </c>
      <c r="V166" s="22">
        <v>1226.746948</v>
      </c>
      <c r="W166" s="22">
        <v>1231.2727050000001</v>
      </c>
      <c r="X166" s="22">
        <v>1233.8946530000001</v>
      </c>
      <c r="Y166" s="22">
        <v>1231.534302</v>
      </c>
      <c r="Z166" s="22">
        <v>1233.789673</v>
      </c>
      <c r="AA166" s="22">
        <v>1235.4216309999999</v>
      </c>
      <c r="AB166" s="22">
        <v>1239.231323</v>
      </c>
      <c r="AC166" s="22">
        <v>1242.307251</v>
      </c>
      <c r="AD166" s="22">
        <v>1249.086548</v>
      </c>
      <c r="AE166" s="22">
        <v>1253.6260990000001</v>
      </c>
      <c r="AF166" s="22">
        <v>1261.5656739999999</v>
      </c>
      <c r="AG166" s="18">
        <v>-1.0999999999999999E-2</v>
      </c>
    </row>
    <row r="167" spans="1:33" ht="15" customHeight="1">
      <c r="A167" s="49" t="s">
        <v>2264</v>
      </c>
      <c r="B167" s="16" t="s">
        <v>2265</v>
      </c>
      <c r="C167" s="22">
        <v>0.70782900000000004</v>
      </c>
      <c r="D167" s="22">
        <v>0.67221699999999995</v>
      </c>
      <c r="E167" s="22">
        <v>0.692824</v>
      </c>
      <c r="F167" s="22">
        <v>0.65858399999999995</v>
      </c>
      <c r="G167" s="22">
        <v>0.60148800000000002</v>
      </c>
      <c r="H167" s="22">
        <v>0.59036</v>
      </c>
      <c r="I167" s="22">
        <v>0.575206</v>
      </c>
      <c r="J167" s="22">
        <v>0.58372500000000005</v>
      </c>
      <c r="K167" s="22">
        <v>0.56552100000000005</v>
      </c>
      <c r="L167" s="22">
        <v>0.53222700000000001</v>
      </c>
      <c r="M167" s="22">
        <v>0.51109000000000004</v>
      </c>
      <c r="N167" s="22">
        <v>0.50046199999999996</v>
      </c>
      <c r="O167" s="22">
        <v>0.51399499999999998</v>
      </c>
      <c r="P167" s="22">
        <v>0.47479900000000003</v>
      </c>
      <c r="Q167" s="22">
        <v>0.47395199999999998</v>
      </c>
      <c r="R167" s="22">
        <v>0.45516200000000001</v>
      </c>
      <c r="S167" s="22">
        <v>0.45792100000000002</v>
      </c>
      <c r="T167" s="22">
        <v>0.45498699999999997</v>
      </c>
      <c r="U167" s="22">
        <v>0.45441599999999999</v>
      </c>
      <c r="V167" s="22">
        <v>0.44811000000000001</v>
      </c>
      <c r="W167" s="22">
        <v>0.44750200000000001</v>
      </c>
      <c r="X167" s="22">
        <v>0.44524599999999998</v>
      </c>
      <c r="Y167" s="22">
        <v>0.44036599999999998</v>
      </c>
      <c r="Z167" s="22">
        <v>0.44554700000000003</v>
      </c>
      <c r="AA167" s="22">
        <v>0.43967699999999998</v>
      </c>
      <c r="AB167" s="22">
        <v>0.42871599999999999</v>
      </c>
      <c r="AC167" s="22">
        <v>0.427145</v>
      </c>
      <c r="AD167" s="22">
        <v>0.42734</v>
      </c>
      <c r="AE167" s="22">
        <v>0.43048999999999998</v>
      </c>
      <c r="AF167" s="22">
        <v>0.41796100000000003</v>
      </c>
      <c r="AG167" s="18">
        <v>-1.7999999999999999E-2</v>
      </c>
    </row>
    <row r="168" spans="1:33" ht="15" customHeight="1">
      <c r="A168" s="49" t="s">
        <v>2266</v>
      </c>
      <c r="B168" s="16" t="s">
        <v>2267</v>
      </c>
      <c r="C168" s="22">
        <v>0.85524999999999995</v>
      </c>
      <c r="D168" s="22">
        <v>0.76680199999999998</v>
      </c>
      <c r="E168" s="22">
        <v>0.73332600000000003</v>
      </c>
      <c r="F168" s="22">
        <v>0.63919599999999999</v>
      </c>
      <c r="G168" s="22">
        <v>0.61208200000000001</v>
      </c>
      <c r="H168" s="22">
        <v>0.57529399999999997</v>
      </c>
      <c r="I168" s="22">
        <v>0.60071200000000002</v>
      </c>
      <c r="J168" s="22">
        <v>0.60044500000000001</v>
      </c>
      <c r="K168" s="22">
        <v>0.586538</v>
      </c>
      <c r="L168" s="22">
        <v>0.53533299999999995</v>
      </c>
      <c r="M168" s="22">
        <v>0.53075000000000006</v>
      </c>
      <c r="N168" s="22">
        <v>0.52145399999999997</v>
      </c>
      <c r="O168" s="22">
        <v>0.51653199999999999</v>
      </c>
      <c r="P168" s="22">
        <v>0.48170299999999999</v>
      </c>
      <c r="Q168" s="22">
        <v>0.46682800000000002</v>
      </c>
      <c r="R168" s="22">
        <v>0.46137099999999998</v>
      </c>
      <c r="S168" s="22">
        <v>0.45239099999999999</v>
      </c>
      <c r="T168" s="22">
        <v>0.45219799999999999</v>
      </c>
      <c r="U168" s="22">
        <v>0.45198300000000002</v>
      </c>
      <c r="V168" s="22">
        <v>0.44062899999999999</v>
      </c>
      <c r="W168" s="22">
        <v>0.44131700000000001</v>
      </c>
      <c r="X168" s="22">
        <v>0.43945800000000002</v>
      </c>
      <c r="Y168" s="22">
        <v>0.43822299999999997</v>
      </c>
      <c r="Z168" s="22">
        <v>0.43560300000000002</v>
      </c>
      <c r="AA168" s="22">
        <v>0.43161300000000002</v>
      </c>
      <c r="AB168" s="22">
        <v>0.42959000000000003</v>
      </c>
      <c r="AC168" s="22">
        <v>0.43212200000000001</v>
      </c>
      <c r="AD168" s="22">
        <v>0.43288500000000002</v>
      </c>
      <c r="AE168" s="22">
        <v>0.429697</v>
      </c>
      <c r="AF168" s="22">
        <v>0.43742599999999998</v>
      </c>
      <c r="AG168" s="18">
        <v>-2.3E-2</v>
      </c>
    </row>
    <row r="169" spans="1:33" ht="15" customHeight="1">
      <c r="A169" s="49" t="s">
        <v>2268</v>
      </c>
      <c r="B169" s="16" t="s">
        <v>2269</v>
      </c>
      <c r="C169" s="22">
        <v>4.3479559999999999</v>
      </c>
      <c r="D169" s="22">
        <v>4.1969539999999999</v>
      </c>
      <c r="E169" s="22">
        <v>4.0640539999999996</v>
      </c>
      <c r="F169" s="22">
        <v>3.5149439999999998</v>
      </c>
      <c r="G169" s="22">
        <v>3.454752</v>
      </c>
      <c r="H169" s="22">
        <v>3.5215900000000002</v>
      </c>
      <c r="I169" s="22">
        <v>3.5538630000000002</v>
      </c>
      <c r="J169" s="22">
        <v>3.5362010000000001</v>
      </c>
      <c r="K169" s="22">
        <v>3.4272290000000001</v>
      </c>
      <c r="L169" s="22">
        <v>3.3927330000000002</v>
      </c>
      <c r="M169" s="22">
        <v>3.3754149999999998</v>
      </c>
      <c r="N169" s="22">
        <v>3.3202660000000002</v>
      </c>
      <c r="O169" s="22">
        <v>3.3660679999999998</v>
      </c>
      <c r="P169" s="22">
        <v>3.1920899999999999</v>
      </c>
      <c r="Q169" s="22">
        <v>3.1419990000000002</v>
      </c>
      <c r="R169" s="22">
        <v>3.0413420000000002</v>
      </c>
      <c r="S169" s="22">
        <v>2.99105</v>
      </c>
      <c r="T169" s="22">
        <v>2.9900509999999998</v>
      </c>
      <c r="U169" s="22">
        <v>2.9955750000000001</v>
      </c>
      <c r="V169" s="22">
        <v>2.9476800000000001</v>
      </c>
      <c r="W169" s="22">
        <v>2.944032</v>
      </c>
      <c r="X169" s="22">
        <v>2.9272680000000002</v>
      </c>
      <c r="Y169" s="22">
        <v>2.8931339999999999</v>
      </c>
      <c r="Z169" s="22">
        <v>2.8642120000000002</v>
      </c>
      <c r="AA169" s="22">
        <v>2.826355</v>
      </c>
      <c r="AB169" s="22">
        <v>2.7993709999999998</v>
      </c>
      <c r="AC169" s="22">
        <v>2.8681329999999998</v>
      </c>
      <c r="AD169" s="22">
        <v>2.8386930000000001</v>
      </c>
      <c r="AE169" s="22">
        <v>2.8884120000000002</v>
      </c>
      <c r="AF169" s="22">
        <v>2.82396</v>
      </c>
      <c r="AG169" s="18">
        <v>-1.4999999999999999E-2</v>
      </c>
    </row>
    <row r="170" spans="1:33" ht="15" customHeight="1" thickBot="1"/>
    <row r="171" spans="1:33" ht="15" customHeight="1">
      <c r="B171" s="165" t="s">
        <v>6915</v>
      </c>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c r="AA171" s="166"/>
      <c r="AB171" s="166"/>
      <c r="AC171" s="166"/>
      <c r="AD171" s="166"/>
      <c r="AE171" s="166"/>
      <c r="AF171" s="166"/>
      <c r="AG171" s="55"/>
    </row>
    <row r="172" spans="1:33">
      <c r="B172" s="53" t="s">
        <v>2270</v>
      </c>
    </row>
    <row r="173" spans="1:33" ht="15" customHeight="1">
      <c r="B173" s="53" t="s">
        <v>6916</v>
      </c>
    </row>
    <row r="174" spans="1:33" ht="15" customHeight="1">
      <c r="B174" s="53" t="s">
        <v>6917</v>
      </c>
    </row>
    <row r="175" spans="1:33" ht="15" customHeight="1">
      <c r="B175" s="53" t="s">
        <v>2271</v>
      </c>
    </row>
    <row r="176" spans="1:33" ht="15" customHeight="1">
      <c r="B176" s="53" t="s">
        <v>2272</v>
      </c>
    </row>
    <row r="177" spans="2:2" ht="15" customHeight="1">
      <c r="B177" s="53" t="s">
        <v>6918</v>
      </c>
    </row>
    <row r="178" spans="2:2" ht="15" customHeight="1">
      <c r="B178" s="53" t="s">
        <v>6919</v>
      </c>
    </row>
    <row r="179" spans="2:2" ht="15" customHeight="1">
      <c r="B179" s="53" t="s">
        <v>6920</v>
      </c>
    </row>
    <row r="180" spans="2:2" ht="15" customHeight="1">
      <c r="B180" s="53" t="s">
        <v>6921</v>
      </c>
    </row>
    <row r="181" spans="2:2" ht="15" customHeight="1">
      <c r="B181" s="53" t="s">
        <v>6922</v>
      </c>
    </row>
    <row r="182" spans="2:2" ht="15" customHeight="1">
      <c r="B182" s="53" t="s">
        <v>6923</v>
      </c>
    </row>
    <row r="183" spans="2:2">
      <c r="B183" s="53" t="s">
        <v>2273</v>
      </c>
    </row>
    <row r="184" spans="2:2" ht="15" customHeight="1">
      <c r="B184" s="53" t="s">
        <v>2274</v>
      </c>
    </row>
    <row r="185" spans="2:2">
      <c r="B185" s="53" t="s">
        <v>6924</v>
      </c>
    </row>
    <row r="186" spans="2:2" ht="15" customHeight="1">
      <c r="B186" s="53" t="s">
        <v>6925</v>
      </c>
    </row>
    <row r="187" spans="2:2" ht="15" customHeight="1">
      <c r="B187" s="53" t="s">
        <v>6926</v>
      </c>
    </row>
    <row r="188" spans="2:2" ht="15" customHeight="1">
      <c r="B188" s="53" t="s">
        <v>6927</v>
      </c>
    </row>
    <row r="189" spans="2:2" ht="15" customHeight="1">
      <c r="B189" s="53" t="s">
        <v>6928</v>
      </c>
    </row>
    <row r="190" spans="2:2" ht="15" customHeight="1">
      <c r="B190" s="53" t="s">
        <v>6929</v>
      </c>
    </row>
    <row r="191" spans="2:2" ht="15" customHeight="1">
      <c r="B191" s="53" t="s">
        <v>6910</v>
      </c>
    </row>
    <row r="192" spans="2:2" ht="15" customHeight="1">
      <c r="B192" s="53" t="s">
        <v>6930</v>
      </c>
    </row>
    <row r="193" spans="2:2" ht="15" customHeight="1">
      <c r="B193" s="53" t="s">
        <v>6911</v>
      </c>
    </row>
    <row r="194" spans="2:2" ht="15" customHeight="1">
      <c r="B194" s="53" t="s">
        <v>6912</v>
      </c>
    </row>
    <row r="211" spans="1:33" ht="15" customHeight="1">
      <c r="B211" s="53" t="s">
        <v>6931</v>
      </c>
    </row>
    <row r="212" spans="1:33" ht="15" customHeight="1">
      <c r="B212" s="53" t="s">
        <v>6932</v>
      </c>
    </row>
    <row r="213" spans="1:33" ht="15" customHeight="1">
      <c r="B213" s="53" t="s">
        <v>6933</v>
      </c>
    </row>
    <row r="222" spans="1:33" ht="15" customHeight="1">
      <c r="A222" s="49" t="s">
        <v>6934</v>
      </c>
      <c r="B222" s="14" t="s">
        <v>6935</v>
      </c>
      <c r="AG222" s="50" t="s">
        <v>6899</v>
      </c>
    </row>
    <row r="223" spans="1:33" ht="15" customHeight="1">
      <c r="B223" s="12" t="s">
        <v>6936</v>
      </c>
      <c r="AG223" s="50" t="s">
        <v>6900</v>
      </c>
    </row>
    <row r="224" spans="1:33" ht="15" customHeight="1">
      <c r="B224" s="12" t="s">
        <v>6937</v>
      </c>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0" t="s">
        <v>6901</v>
      </c>
    </row>
    <row r="225" spans="1:33" ht="15" customHeight="1" thickBot="1">
      <c r="B225" s="13" t="s">
        <v>6938</v>
      </c>
      <c r="C225" s="13">
        <v>2020</v>
      </c>
      <c r="D225" s="13">
        <v>2021</v>
      </c>
      <c r="E225" s="13">
        <v>2022</v>
      </c>
      <c r="F225" s="13">
        <v>2023</v>
      </c>
      <c r="G225" s="13">
        <v>2024</v>
      </c>
      <c r="H225" s="13">
        <v>2025</v>
      </c>
      <c r="I225" s="13">
        <v>2026</v>
      </c>
      <c r="J225" s="13">
        <v>2027</v>
      </c>
      <c r="K225" s="13">
        <v>2028</v>
      </c>
      <c r="L225" s="13">
        <v>2029</v>
      </c>
      <c r="M225" s="13">
        <v>2030</v>
      </c>
      <c r="N225" s="13">
        <v>2031</v>
      </c>
      <c r="O225" s="13">
        <v>2032</v>
      </c>
      <c r="P225" s="13">
        <v>2033</v>
      </c>
      <c r="Q225" s="13">
        <v>2034</v>
      </c>
      <c r="R225" s="13">
        <v>2035</v>
      </c>
      <c r="S225" s="13">
        <v>2036</v>
      </c>
      <c r="T225" s="13">
        <v>2037</v>
      </c>
      <c r="U225" s="13">
        <v>2038</v>
      </c>
      <c r="V225" s="13">
        <v>2039</v>
      </c>
      <c r="W225" s="13">
        <v>2040</v>
      </c>
      <c r="X225" s="13">
        <v>2041</v>
      </c>
      <c r="Y225" s="13">
        <v>2042</v>
      </c>
      <c r="Z225" s="13">
        <v>2043</v>
      </c>
      <c r="AA225" s="13">
        <v>2044</v>
      </c>
      <c r="AB225" s="13">
        <v>2045</v>
      </c>
      <c r="AC225" s="13">
        <v>2046</v>
      </c>
      <c r="AD225" s="13">
        <v>2047</v>
      </c>
      <c r="AE225" s="13">
        <v>2048</v>
      </c>
      <c r="AF225" s="13">
        <v>2049</v>
      </c>
      <c r="AG225" s="52" t="s">
        <v>6902</v>
      </c>
    </row>
    <row r="226" spans="1:33" ht="15" customHeight="1" thickTop="1"/>
    <row r="227" spans="1:33">
      <c r="B227" s="15" t="s">
        <v>1831</v>
      </c>
    </row>
    <row r="228" spans="1:33" ht="15" customHeight="1">
      <c r="A228" s="49" t="s">
        <v>6939</v>
      </c>
      <c r="B228" s="16" t="s">
        <v>6940</v>
      </c>
      <c r="C228" s="22">
        <v>0</v>
      </c>
      <c r="D228" s="22">
        <v>3872.76001</v>
      </c>
      <c r="E228" s="22">
        <v>3883.220703</v>
      </c>
      <c r="F228" s="22">
        <v>3881.0214839999999</v>
      </c>
      <c r="G228" s="22">
        <v>3879.538818</v>
      </c>
      <c r="H228" s="22">
        <v>3854.2136230000001</v>
      </c>
      <c r="I228" s="22">
        <v>3804.3032229999999</v>
      </c>
      <c r="J228" s="22">
        <v>3749.9895019999999</v>
      </c>
      <c r="K228" s="22">
        <v>3690.5942380000001</v>
      </c>
      <c r="L228" s="22">
        <v>3627.4433589999999</v>
      </c>
      <c r="M228" s="22">
        <v>3562.3713379999999</v>
      </c>
      <c r="N228" s="22">
        <v>3498.9033199999999</v>
      </c>
      <c r="O228" s="22">
        <v>3433.0419919999999</v>
      </c>
      <c r="P228" s="22">
        <v>3371.0690920000002</v>
      </c>
      <c r="Q228" s="22">
        <v>3314.6066890000002</v>
      </c>
      <c r="R228" s="22">
        <v>3258.9985350000002</v>
      </c>
      <c r="S228" s="22">
        <v>3204.529297</v>
      </c>
      <c r="T228" s="22">
        <v>3153.0871579999998</v>
      </c>
      <c r="U228" s="22">
        <v>3102.9753420000002</v>
      </c>
      <c r="V228" s="22">
        <v>3053.0358890000002</v>
      </c>
      <c r="W228" s="22">
        <v>3002.2226559999999</v>
      </c>
      <c r="X228" s="22">
        <v>2952.561279</v>
      </c>
      <c r="Y228" s="22">
        <v>2906.0686040000001</v>
      </c>
      <c r="Z228" s="22">
        <v>2859.326172</v>
      </c>
      <c r="AA228" s="22">
        <v>2811.905029</v>
      </c>
      <c r="AB228" s="22">
        <v>2764.048096</v>
      </c>
      <c r="AC228" s="22">
        <v>2713.5983890000002</v>
      </c>
      <c r="AD228" s="22">
        <v>2663.2807619999999</v>
      </c>
      <c r="AE228" s="22">
        <v>2614.7380370000001</v>
      </c>
      <c r="AF228" s="22">
        <v>2568.2395019999999</v>
      </c>
      <c r="AG228" s="18" t="s">
        <v>2093</v>
      </c>
    </row>
    <row r="229" spans="1:33" ht="15" customHeight="1">
      <c r="A229" s="49" t="s">
        <v>6941</v>
      </c>
      <c r="B229" s="16" t="s">
        <v>6942</v>
      </c>
      <c r="C229" s="22">
        <v>0</v>
      </c>
      <c r="D229" s="22">
        <v>4827.8442379999997</v>
      </c>
      <c r="E229" s="22">
        <v>4837.7993159999996</v>
      </c>
      <c r="F229" s="22">
        <v>4831.9365230000003</v>
      </c>
      <c r="G229" s="22">
        <v>4826.9296880000002</v>
      </c>
      <c r="H229" s="22">
        <v>4792.2382809999999</v>
      </c>
      <c r="I229" s="22">
        <v>4727.0004879999997</v>
      </c>
      <c r="J229" s="22">
        <v>4656.3374020000001</v>
      </c>
      <c r="K229" s="22">
        <v>4579.4189450000003</v>
      </c>
      <c r="L229" s="22">
        <v>4497.904297</v>
      </c>
      <c r="M229" s="22">
        <v>4414.078125</v>
      </c>
      <c r="N229" s="22">
        <v>4332.3120120000003</v>
      </c>
      <c r="O229" s="22">
        <v>4247.65625</v>
      </c>
      <c r="P229" s="22">
        <v>4167.8852539999998</v>
      </c>
      <c r="Q229" s="22">
        <v>4094.994385</v>
      </c>
      <c r="R229" s="22">
        <v>4023.2214359999998</v>
      </c>
      <c r="S229" s="22">
        <v>3952.9165039999998</v>
      </c>
      <c r="T229" s="22">
        <v>3886.4045409999999</v>
      </c>
      <c r="U229" s="22">
        <v>3821.5876459999999</v>
      </c>
      <c r="V229" s="22">
        <v>3757.0397950000001</v>
      </c>
      <c r="W229" s="22">
        <v>3691.4746089999999</v>
      </c>
      <c r="X229" s="22">
        <v>3627.3835450000001</v>
      </c>
      <c r="Y229" s="22">
        <v>3567.2402339999999</v>
      </c>
      <c r="Z229" s="22">
        <v>3506.844971</v>
      </c>
      <c r="AA229" s="22">
        <v>3445.673096</v>
      </c>
      <c r="AB229" s="22">
        <v>3384.0251459999999</v>
      </c>
      <c r="AC229" s="22">
        <v>3319.2661130000001</v>
      </c>
      <c r="AD229" s="22">
        <v>3254.735107</v>
      </c>
      <c r="AE229" s="22">
        <v>3192.4392090000001</v>
      </c>
      <c r="AF229" s="22">
        <v>3132.703125</v>
      </c>
      <c r="AG229" s="18" t="s">
        <v>2093</v>
      </c>
    </row>
    <row r="230" spans="1:33" ht="15" customHeight="1">
      <c r="A230" s="49" t="s">
        <v>6943</v>
      </c>
      <c r="B230" s="16" t="s">
        <v>6944</v>
      </c>
      <c r="C230" s="22">
        <v>0</v>
      </c>
      <c r="D230" s="22">
        <v>6286.6904299999997</v>
      </c>
      <c r="E230" s="22">
        <v>6295.6313479999999</v>
      </c>
      <c r="F230" s="22">
        <v>6283.9282229999999</v>
      </c>
      <c r="G230" s="22">
        <v>6273.2895509999998</v>
      </c>
      <c r="H230" s="22">
        <v>6224.0478519999997</v>
      </c>
      <c r="I230" s="22">
        <v>6135.1596680000002</v>
      </c>
      <c r="J230" s="22">
        <v>6039.2900390000004</v>
      </c>
      <c r="K230" s="22">
        <v>5935.3818359999996</v>
      </c>
      <c r="L230" s="22">
        <v>5825.5991210000002</v>
      </c>
      <c r="M230" s="22">
        <v>5712.9145509999998</v>
      </c>
      <c r="N230" s="22">
        <v>5602.9897460000002</v>
      </c>
      <c r="O230" s="22">
        <v>5489.4257809999999</v>
      </c>
      <c r="P230" s="22">
        <v>5382.2724609999996</v>
      </c>
      <c r="Q230" s="22">
        <v>5284.0908200000003</v>
      </c>
      <c r="R230" s="22">
        <v>5187.4350590000004</v>
      </c>
      <c r="S230" s="22">
        <v>5092.7524409999996</v>
      </c>
      <c r="T230" s="22">
        <v>5003.0341799999997</v>
      </c>
      <c r="U230" s="22">
        <v>4915.5737300000001</v>
      </c>
      <c r="V230" s="22">
        <v>4828.53125</v>
      </c>
      <c r="W230" s="22">
        <v>4740.2573240000002</v>
      </c>
      <c r="X230" s="22">
        <v>4653.955078</v>
      </c>
      <c r="Y230" s="22">
        <v>4572.7905270000001</v>
      </c>
      <c r="Z230" s="22">
        <v>4491.3745120000003</v>
      </c>
      <c r="AA230" s="22">
        <v>4409.0371089999999</v>
      </c>
      <c r="AB230" s="22">
        <v>4326.1674800000001</v>
      </c>
      <c r="AC230" s="22">
        <v>4239.404297</v>
      </c>
      <c r="AD230" s="22">
        <v>4153.0209960000002</v>
      </c>
      <c r="AE230" s="22">
        <v>4069.579346</v>
      </c>
      <c r="AF230" s="22">
        <v>3989.483643</v>
      </c>
      <c r="AG230" s="18" t="s">
        <v>2093</v>
      </c>
    </row>
    <row r="231" spans="1:33" ht="15" customHeight="1">
      <c r="B231" s="15" t="s">
        <v>6945</v>
      </c>
    </row>
    <row r="232" spans="1:33" ht="15" customHeight="1">
      <c r="A232" s="49" t="s">
        <v>6946</v>
      </c>
      <c r="B232" s="16" t="s">
        <v>6947</v>
      </c>
      <c r="C232" s="22">
        <v>0</v>
      </c>
      <c r="D232" s="22">
        <v>996.34228499999995</v>
      </c>
      <c r="E232" s="22">
        <v>999.478882</v>
      </c>
      <c r="F232" s="22">
        <v>993.80456500000003</v>
      </c>
      <c r="G232" s="22">
        <v>989.58642599999996</v>
      </c>
      <c r="H232" s="22">
        <v>983.12518299999999</v>
      </c>
      <c r="I232" s="22">
        <v>971.21002199999998</v>
      </c>
      <c r="J232" s="22">
        <v>954.22949200000005</v>
      </c>
      <c r="K232" s="22">
        <v>939.495361</v>
      </c>
      <c r="L232" s="22">
        <v>925.05706799999996</v>
      </c>
      <c r="M232" s="22">
        <v>910.69970699999999</v>
      </c>
      <c r="N232" s="22">
        <v>896.70117200000004</v>
      </c>
      <c r="O232" s="22">
        <v>882.03649900000005</v>
      </c>
      <c r="P232" s="22">
        <v>868.31793200000004</v>
      </c>
      <c r="Q232" s="22">
        <v>855.97094700000002</v>
      </c>
      <c r="R232" s="22">
        <v>843.80023200000005</v>
      </c>
      <c r="S232" s="22">
        <v>831.88024900000005</v>
      </c>
      <c r="T232" s="22">
        <v>820.70404099999996</v>
      </c>
      <c r="U232" s="22">
        <v>809.83410600000002</v>
      </c>
      <c r="V232" s="22">
        <v>798.96948199999997</v>
      </c>
      <c r="W232" s="22">
        <v>787.83496100000002</v>
      </c>
      <c r="X232" s="22">
        <v>776.96093800000006</v>
      </c>
      <c r="Y232" s="22">
        <v>766.88128700000004</v>
      </c>
      <c r="Z232" s="22">
        <v>756.69757100000004</v>
      </c>
      <c r="AA232" s="22">
        <v>746.29461700000002</v>
      </c>
      <c r="AB232" s="22">
        <v>735.73443599999996</v>
      </c>
      <c r="AC232" s="22">
        <v>724.43926999999996</v>
      </c>
      <c r="AD232" s="22">
        <v>713.13171399999999</v>
      </c>
      <c r="AE232" s="22">
        <v>702.25195299999996</v>
      </c>
      <c r="AF232" s="22">
        <v>691.87609899999995</v>
      </c>
      <c r="AG232" s="18" t="s">
        <v>2093</v>
      </c>
    </row>
    <row r="233" spans="1:33" ht="15" customHeight="1">
      <c r="A233" s="49" t="s">
        <v>6948</v>
      </c>
      <c r="B233" s="16" t="s">
        <v>6949</v>
      </c>
      <c r="C233" s="22">
        <v>0</v>
      </c>
      <c r="D233" s="22">
        <v>889.04626499999995</v>
      </c>
      <c r="E233" s="22">
        <v>891.84515399999998</v>
      </c>
      <c r="F233" s="22">
        <v>886.78186000000005</v>
      </c>
      <c r="G233" s="22">
        <v>883.01794400000006</v>
      </c>
      <c r="H233" s="22">
        <v>877.25244099999998</v>
      </c>
      <c r="I233" s="22">
        <v>866.62042199999996</v>
      </c>
      <c r="J233" s="22">
        <v>851.46862799999997</v>
      </c>
      <c r="K233" s="22">
        <v>838.32122800000002</v>
      </c>
      <c r="L233" s="22">
        <v>825.43774399999995</v>
      </c>
      <c r="M233" s="22">
        <v>812.62646500000005</v>
      </c>
      <c r="N233" s="22">
        <v>800.13549799999998</v>
      </c>
      <c r="O233" s="22">
        <v>787.05004899999994</v>
      </c>
      <c r="P233" s="22">
        <v>774.80883800000004</v>
      </c>
      <c r="Q233" s="22">
        <v>763.79150400000003</v>
      </c>
      <c r="R233" s="22">
        <v>752.93145800000002</v>
      </c>
      <c r="S233" s="22">
        <v>742.29516599999999</v>
      </c>
      <c r="T233" s="22">
        <v>732.32250999999997</v>
      </c>
      <c r="U233" s="22">
        <v>722.623108</v>
      </c>
      <c r="V233" s="22">
        <v>712.92858899999999</v>
      </c>
      <c r="W233" s="22">
        <v>702.99316399999998</v>
      </c>
      <c r="X233" s="22">
        <v>693.29016100000001</v>
      </c>
      <c r="Y233" s="22">
        <v>684.29589799999997</v>
      </c>
      <c r="Z233" s="22">
        <v>675.20892300000003</v>
      </c>
      <c r="AA233" s="22">
        <v>665.92614700000001</v>
      </c>
      <c r="AB233" s="22">
        <v>656.50323500000002</v>
      </c>
      <c r="AC233" s="22">
        <v>646.42449999999997</v>
      </c>
      <c r="AD233" s="22">
        <v>636.33459500000004</v>
      </c>
      <c r="AE233" s="22">
        <v>626.62646500000005</v>
      </c>
      <c r="AF233" s="22">
        <v>617.36804199999995</v>
      </c>
      <c r="AG233" s="18" t="s">
        <v>2093</v>
      </c>
    </row>
    <row r="234" spans="1:33" ht="15" customHeight="1">
      <c r="A234" s="49" t="s">
        <v>6950</v>
      </c>
      <c r="B234" s="16" t="s">
        <v>6951</v>
      </c>
      <c r="C234" s="22">
        <v>0</v>
      </c>
      <c r="D234" s="22">
        <v>2335.7934570000002</v>
      </c>
      <c r="E234" s="22">
        <v>2336.7485350000002</v>
      </c>
      <c r="F234" s="22">
        <v>2322.1672359999998</v>
      </c>
      <c r="G234" s="22">
        <v>2309.7368160000001</v>
      </c>
      <c r="H234" s="22">
        <v>2288.4882809999999</v>
      </c>
      <c r="I234" s="22">
        <v>2253.835693</v>
      </c>
      <c r="J234" s="22">
        <v>2211.1069339999999</v>
      </c>
      <c r="K234" s="22">
        <v>2170.4790039999998</v>
      </c>
      <c r="L234" s="22">
        <v>2129.5317380000001</v>
      </c>
      <c r="M234" s="22">
        <v>2088.397461</v>
      </c>
      <c r="N234" s="22">
        <v>2048.2714839999999</v>
      </c>
      <c r="O234" s="22">
        <v>2006.8133539999999</v>
      </c>
      <c r="P234" s="22">
        <v>1967.697144</v>
      </c>
      <c r="Q234" s="22">
        <v>1931.8603519999999</v>
      </c>
      <c r="R234" s="22">
        <v>1896.5795900000001</v>
      </c>
      <c r="S234" s="22">
        <v>1862.0195309999999</v>
      </c>
      <c r="T234" s="22">
        <v>1829.2733149999999</v>
      </c>
      <c r="U234" s="22">
        <v>1797.3514399999999</v>
      </c>
      <c r="V234" s="22">
        <v>1765.581543</v>
      </c>
      <c r="W234" s="22">
        <v>1733.3602289999999</v>
      </c>
      <c r="X234" s="22">
        <v>1701.858643</v>
      </c>
      <c r="Y234" s="22">
        <v>1672.2353519999999</v>
      </c>
      <c r="Z234" s="22">
        <v>1642.518433</v>
      </c>
      <c r="AA234" s="22">
        <v>1612.463745</v>
      </c>
      <c r="AB234" s="22">
        <v>1582.2132570000001</v>
      </c>
      <c r="AC234" s="22">
        <v>1550.53772</v>
      </c>
      <c r="AD234" s="22">
        <v>1518.9998780000001</v>
      </c>
      <c r="AE234" s="22">
        <v>1488.536255</v>
      </c>
      <c r="AF234" s="22">
        <v>1459.296143</v>
      </c>
      <c r="AG234" s="18" t="s">
        <v>2093</v>
      </c>
    </row>
    <row r="235" spans="1:33" ht="15" customHeight="1">
      <c r="B235" s="167" t="s">
        <v>6952</v>
      </c>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row>
    <row r="236" spans="1:33" ht="15" customHeight="1">
      <c r="A236" s="49" t="s">
        <v>6953</v>
      </c>
      <c r="B236" s="16" t="s">
        <v>6954</v>
      </c>
      <c r="C236" s="22">
        <v>0</v>
      </c>
      <c r="D236" s="22">
        <v>1081.8717039999999</v>
      </c>
      <c r="E236" s="22">
        <v>1082.298096</v>
      </c>
      <c r="F236" s="22">
        <v>1066.7673339999999</v>
      </c>
      <c r="G236" s="22">
        <v>1054.4414059999999</v>
      </c>
      <c r="H236" s="22">
        <v>1043.97876</v>
      </c>
      <c r="I236" s="22">
        <v>1028.661255</v>
      </c>
      <c r="J236" s="22">
        <v>1003.617371</v>
      </c>
      <c r="K236" s="22">
        <v>984.98785399999997</v>
      </c>
      <c r="L236" s="22">
        <v>968.15563999999995</v>
      </c>
      <c r="M236" s="22">
        <v>952.13336200000003</v>
      </c>
      <c r="N236" s="22">
        <v>936.50897199999997</v>
      </c>
      <c r="O236" s="22">
        <v>920.212219</v>
      </c>
      <c r="P236" s="22">
        <v>904.92596400000002</v>
      </c>
      <c r="Q236" s="22">
        <v>891.09020999999996</v>
      </c>
      <c r="R236" s="22">
        <v>877.45739700000001</v>
      </c>
      <c r="S236" s="22">
        <v>864.10467500000004</v>
      </c>
      <c r="T236" s="22">
        <v>851.54303000000004</v>
      </c>
      <c r="U236" s="22">
        <v>839.31652799999995</v>
      </c>
      <c r="V236" s="22">
        <v>827.11279300000001</v>
      </c>
      <c r="W236" s="22">
        <v>814.64758300000005</v>
      </c>
      <c r="X236" s="22">
        <v>802.46966599999996</v>
      </c>
      <c r="Y236" s="22">
        <v>791.12939500000005</v>
      </c>
      <c r="Z236" s="22">
        <v>779.69812000000002</v>
      </c>
      <c r="AA236" s="22">
        <v>768.057861</v>
      </c>
      <c r="AB236" s="22">
        <v>756.27374299999997</v>
      </c>
      <c r="AC236" s="22">
        <v>743.75323500000002</v>
      </c>
      <c r="AD236" s="22">
        <v>731.24011199999995</v>
      </c>
      <c r="AE236" s="22">
        <v>719.18591300000003</v>
      </c>
      <c r="AF236" s="22">
        <v>707.66680899999994</v>
      </c>
      <c r="AG236" s="18" t="s">
        <v>2093</v>
      </c>
    </row>
    <row r="237" spans="1:33" ht="15" customHeight="1">
      <c r="A237" s="49" t="s">
        <v>6955</v>
      </c>
      <c r="B237" s="16" t="s">
        <v>6956</v>
      </c>
      <c r="C237" s="22">
        <v>0</v>
      </c>
      <c r="D237" s="22">
        <v>657.41247599999997</v>
      </c>
      <c r="E237" s="22">
        <v>657.67156999999997</v>
      </c>
      <c r="F237" s="22">
        <v>648.23406999999997</v>
      </c>
      <c r="G237" s="22">
        <v>640.74414100000001</v>
      </c>
      <c r="H237" s="22">
        <v>634.38641399999995</v>
      </c>
      <c r="I237" s="22">
        <v>625.07849099999999</v>
      </c>
      <c r="J237" s="22">
        <v>609.86029099999996</v>
      </c>
      <c r="K237" s="22">
        <v>598.53985599999999</v>
      </c>
      <c r="L237" s="22">
        <v>588.31152299999997</v>
      </c>
      <c r="M237" s="22">
        <v>578.575378</v>
      </c>
      <c r="N237" s="22">
        <v>569.08105499999999</v>
      </c>
      <c r="O237" s="22">
        <v>559.17816200000004</v>
      </c>
      <c r="P237" s="22">
        <v>549.88928199999998</v>
      </c>
      <c r="Q237" s="22">
        <v>541.48181199999999</v>
      </c>
      <c r="R237" s="22">
        <v>533.197632</v>
      </c>
      <c r="S237" s="22">
        <v>525.08367899999996</v>
      </c>
      <c r="T237" s="22">
        <v>517.45043899999996</v>
      </c>
      <c r="U237" s="22">
        <v>510.02084400000001</v>
      </c>
      <c r="V237" s="22">
        <v>502.60513300000002</v>
      </c>
      <c r="W237" s="22">
        <v>495.03051799999997</v>
      </c>
      <c r="X237" s="22">
        <v>487.630493</v>
      </c>
      <c r="Y237" s="22">
        <v>480.739349</v>
      </c>
      <c r="Z237" s="22">
        <v>473.79302999999999</v>
      </c>
      <c r="AA237" s="22">
        <v>466.719696</v>
      </c>
      <c r="AB237" s="22">
        <v>459.558899</v>
      </c>
      <c r="AC237" s="22">
        <v>451.95068400000002</v>
      </c>
      <c r="AD237" s="22">
        <v>444.34695399999998</v>
      </c>
      <c r="AE237" s="22">
        <v>437.022064</v>
      </c>
      <c r="AF237" s="22">
        <v>430.02233899999999</v>
      </c>
      <c r="AG237" s="18" t="s">
        <v>2093</v>
      </c>
    </row>
    <row r="238" spans="1:33" ht="15" customHeight="1">
      <c r="A238" s="49" t="s">
        <v>6957</v>
      </c>
      <c r="B238" s="16" t="s">
        <v>6958</v>
      </c>
      <c r="C238" s="22">
        <v>0</v>
      </c>
      <c r="D238" s="22">
        <v>1899.644043</v>
      </c>
      <c r="E238" s="22">
        <v>1910.821655</v>
      </c>
      <c r="F238" s="22">
        <v>1915.8598629999999</v>
      </c>
      <c r="G238" s="22">
        <v>1921.3244629999999</v>
      </c>
      <c r="H238" s="22">
        <v>1915.017456</v>
      </c>
      <c r="I238" s="22">
        <v>1896.4533690000001</v>
      </c>
      <c r="J238" s="22">
        <v>1875.603638</v>
      </c>
      <c r="K238" s="22">
        <v>1852.104126</v>
      </c>
      <c r="L238" s="22">
        <v>1826.5946039999999</v>
      </c>
      <c r="M238" s="22">
        <v>1799.980225</v>
      </c>
      <c r="N238" s="22">
        <v>1774.0354</v>
      </c>
      <c r="O238" s="22">
        <v>1746.7319339999999</v>
      </c>
      <c r="P238" s="22">
        <v>1721.2615969999999</v>
      </c>
      <c r="Q238" s="22">
        <v>1698.4732670000001</v>
      </c>
      <c r="R238" s="22">
        <v>1676.0006100000001</v>
      </c>
      <c r="S238" s="22">
        <v>1653.992432</v>
      </c>
      <c r="T238" s="22">
        <v>1633.430908</v>
      </c>
      <c r="U238" s="22">
        <v>1613.448486</v>
      </c>
      <c r="V238" s="22">
        <v>1593.446533</v>
      </c>
      <c r="W238" s="22">
        <v>1572.8754879999999</v>
      </c>
      <c r="X238" s="22">
        <v>1552.7928469999999</v>
      </c>
      <c r="Y238" s="22">
        <v>1534.2680660000001</v>
      </c>
      <c r="Z238" s="22">
        <v>1515.50647</v>
      </c>
      <c r="AA238" s="22">
        <v>1496.275879</v>
      </c>
      <c r="AB238" s="22">
        <v>1476.699341</v>
      </c>
      <c r="AC238" s="22">
        <v>1455.6145019999999</v>
      </c>
      <c r="AD238" s="22">
        <v>1434.4689940000001</v>
      </c>
      <c r="AE238" s="22">
        <v>1414.149658</v>
      </c>
      <c r="AF238" s="22">
        <v>1394.8114009999999</v>
      </c>
      <c r="AG238" s="18" t="s">
        <v>2093</v>
      </c>
    </row>
    <row r="239" spans="1:33" ht="15" customHeight="1">
      <c r="B239" s="15" t="s">
        <v>6959</v>
      </c>
    </row>
    <row r="240" spans="1:33" ht="15" customHeight="1">
      <c r="A240" s="49" t="s">
        <v>6960</v>
      </c>
      <c r="B240" s="16" t="s">
        <v>6961</v>
      </c>
      <c r="C240" s="22">
        <v>0</v>
      </c>
      <c r="D240" s="22">
        <v>6892.7783200000003</v>
      </c>
      <c r="E240" s="22">
        <v>6911.3959960000002</v>
      </c>
      <c r="F240" s="22">
        <v>6897.2138670000004</v>
      </c>
      <c r="G240" s="22">
        <v>6748.453125</v>
      </c>
      <c r="H240" s="22">
        <v>6703.9243159999996</v>
      </c>
      <c r="I240" s="22">
        <v>6616.6357420000004</v>
      </c>
      <c r="J240" s="22">
        <v>6521.6953119999998</v>
      </c>
      <c r="K240" s="22">
        <v>6417.9262699999999</v>
      </c>
      <c r="L240" s="22">
        <v>6307.6352539999998</v>
      </c>
      <c r="M240" s="22">
        <v>6194.0146480000003</v>
      </c>
      <c r="N240" s="22">
        <v>6083.1938479999999</v>
      </c>
      <c r="O240" s="22">
        <v>5968.2231449999999</v>
      </c>
      <c r="P240" s="22">
        <v>5860.0234380000002</v>
      </c>
      <c r="Q240" s="22">
        <v>5761.4125979999999</v>
      </c>
      <c r="R240" s="22">
        <v>5664.2954099999997</v>
      </c>
      <c r="S240" s="22">
        <v>5569.1674800000001</v>
      </c>
      <c r="T240" s="22">
        <v>5479.3090819999998</v>
      </c>
      <c r="U240" s="22">
        <v>5391.7705079999996</v>
      </c>
      <c r="V240" s="22">
        <v>5304.5410160000001</v>
      </c>
      <c r="W240" s="22">
        <v>5215.8012699999999</v>
      </c>
      <c r="X240" s="22">
        <v>5129.0708009999998</v>
      </c>
      <c r="Y240" s="22">
        <v>5047.8530270000001</v>
      </c>
      <c r="Z240" s="22">
        <v>4966.2109380000002</v>
      </c>
      <c r="AA240" s="22">
        <v>4883.3974609999996</v>
      </c>
      <c r="AB240" s="22">
        <v>4799.8354490000002</v>
      </c>
      <c r="AC240" s="22">
        <v>4711.78125</v>
      </c>
      <c r="AD240" s="22">
        <v>4623.9658200000003</v>
      </c>
      <c r="AE240" s="22">
        <v>4539.2416990000002</v>
      </c>
      <c r="AF240" s="22">
        <v>4458.076172</v>
      </c>
      <c r="AG240" s="18" t="s">
        <v>2093</v>
      </c>
    </row>
    <row r="241" spans="1:33" ht="15" customHeight="1">
      <c r="A241" s="49" t="s">
        <v>6962</v>
      </c>
      <c r="B241" s="16" t="s">
        <v>6963</v>
      </c>
      <c r="C241" s="22">
        <v>0</v>
      </c>
      <c r="D241" s="22">
        <v>7235.0078119999998</v>
      </c>
      <c r="E241" s="22">
        <v>7254.5498049999997</v>
      </c>
      <c r="F241" s="22">
        <v>7250.4409180000002</v>
      </c>
      <c r="G241" s="22">
        <v>7247.671875</v>
      </c>
      <c r="H241" s="22">
        <v>7200.3598629999997</v>
      </c>
      <c r="I241" s="22">
        <v>7107.1181640000004</v>
      </c>
      <c r="J241" s="22">
        <v>7005.6503910000001</v>
      </c>
      <c r="K241" s="22">
        <v>6894.689453</v>
      </c>
      <c r="L241" s="22">
        <v>6776.7119140000004</v>
      </c>
      <c r="M241" s="22">
        <v>6655.1455079999996</v>
      </c>
      <c r="N241" s="22">
        <v>6536.576172</v>
      </c>
      <c r="O241" s="22">
        <v>6413.5361329999996</v>
      </c>
      <c r="P241" s="22">
        <v>6297.7597660000001</v>
      </c>
      <c r="Q241" s="22">
        <v>6192.2773440000001</v>
      </c>
      <c r="R241" s="22">
        <v>6088.3911129999997</v>
      </c>
      <c r="S241" s="22">
        <v>5986.6333009999998</v>
      </c>
      <c r="T241" s="22">
        <v>5890.5302730000003</v>
      </c>
      <c r="U241" s="22">
        <v>5796.9125979999999</v>
      </c>
      <c r="V241" s="22">
        <v>5703.6171880000002</v>
      </c>
      <c r="W241" s="22">
        <v>5608.6884769999997</v>
      </c>
      <c r="X241" s="22">
        <v>5515.9116210000002</v>
      </c>
      <c r="Y241" s="22">
        <v>5429.0546880000002</v>
      </c>
      <c r="Z241" s="22">
        <v>5341.732422</v>
      </c>
      <c r="AA241" s="22">
        <v>5253.1411129999997</v>
      </c>
      <c r="AB241" s="22">
        <v>5163.7358400000003</v>
      </c>
      <c r="AC241" s="22">
        <v>5069.4868159999996</v>
      </c>
      <c r="AD241" s="22">
        <v>4975.4848629999997</v>
      </c>
      <c r="AE241" s="22">
        <v>4884.7978519999997</v>
      </c>
      <c r="AF241" s="22">
        <v>4797.9306640000004</v>
      </c>
      <c r="AG241" s="18" t="s">
        <v>2093</v>
      </c>
    </row>
    <row r="242" spans="1:33" ht="15" customHeight="1">
      <c r="A242" s="49" t="s">
        <v>6964</v>
      </c>
      <c r="B242" s="16" t="s">
        <v>6965</v>
      </c>
      <c r="C242" s="22">
        <v>0</v>
      </c>
      <c r="D242" s="22">
        <v>7191.4404299999997</v>
      </c>
      <c r="E242" s="22">
        <v>6801.9892579999996</v>
      </c>
      <c r="F242" s="22">
        <v>6506.8872069999998</v>
      </c>
      <c r="G242" s="22">
        <v>6448.6982420000004</v>
      </c>
      <c r="H242" s="22">
        <v>6348.9780270000001</v>
      </c>
      <c r="I242" s="22">
        <v>6209.1279299999997</v>
      </c>
      <c r="J242" s="22">
        <v>6064.5400390000004</v>
      </c>
      <c r="K242" s="22">
        <v>5912.7060549999997</v>
      </c>
      <c r="L242" s="22">
        <v>5755.9819340000004</v>
      </c>
      <c r="M242" s="22">
        <v>5597.4448240000002</v>
      </c>
      <c r="N242" s="22">
        <v>5442.6938479999999</v>
      </c>
      <c r="O242" s="22">
        <v>5285.5253910000001</v>
      </c>
      <c r="P242" s="22">
        <v>5135.6489259999998</v>
      </c>
      <c r="Q242" s="22">
        <v>4995.3481449999999</v>
      </c>
      <c r="R242" s="22">
        <v>4857.4335940000001</v>
      </c>
      <c r="S242" s="22">
        <v>4722.3046880000002</v>
      </c>
      <c r="T242" s="22">
        <v>4591.5444340000004</v>
      </c>
      <c r="U242" s="22">
        <v>4464.8735349999997</v>
      </c>
      <c r="V242" s="22">
        <v>4339.4331050000001</v>
      </c>
      <c r="W242" s="22">
        <v>4213.7666019999997</v>
      </c>
      <c r="X242" s="22">
        <v>4090.7478030000002</v>
      </c>
      <c r="Y242" s="22">
        <v>3973.0954590000001</v>
      </c>
      <c r="Z242" s="22">
        <v>3856.045654</v>
      </c>
      <c r="AA242" s="22">
        <v>3739.0615229999999</v>
      </c>
      <c r="AB242" s="22">
        <v>3622.5229490000002</v>
      </c>
      <c r="AC242" s="22">
        <v>3503.6926269999999</v>
      </c>
      <c r="AD242" s="22">
        <v>3386.2116700000001</v>
      </c>
      <c r="AE242" s="22">
        <v>3272.1560060000002</v>
      </c>
      <c r="AF242" s="22">
        <v>3161.7761230000001</v>
      </c>
      <c r="AG242" s="18" t="s">
        <v>2093</v>
      </c>
    </row>
    <row r="243" spans="1:33" ht="15" customHeight="1">
      <c r="B243" s="15" t="s">
        <v>6966</v>
      </c>
    </row>
    <row r="244" spans="1:33" ht="15" customHeight="1">
      <c r="A244" s="49" t="s">
        <v>6967</v>
      </c>
      <c r="B244" s="16" t="s">
        <v>6968</v>
      </c>
      <c r="C244" s="22">
        <v>0</v>
      </c>
      <c r="D244" s="22">
        <v>3612.6872560000002</v>
      </c>
      <c r="E244" s="22">
        <v>3633.9445799999999</v>
      </c>
      <c r="F244" s="22">
        <v>3643.5258789999998</v>
      </c>
      <c r="G244" s="22">
        <v>3653.9184570000002</v>
      </c>
      <c r="H244" s="22">
        <v>3641.9240719999998</v>
      </c>
      <c r="I244" s="22">
        <v>3606.6191410000001</v>
      </c>
      <c r="J244" s="22">
        <v>3566.968018</v>
      </c>
      <c r="K244" s="22">
        <v>3522.2773440000001</v>
      </c>
      <c r="L244" s="22">
        <v>3473.7641600000002</v>
      </c>
      <c r="M244" s="22">
        <v>3423.1496579999998</v>
      </c>
      <c r="N244" s="22">
        <v>3373.8085940000001</v>
      </c>
      <c r="O244" s="22">
        <v>3321.8835450000001</v>
      </c>
      <c r="P244" s="22">
        <v>3273.4445799999999</v>
      </c>
      <c r="Q244" s="22">
        <v>3230.1066890000002</v>
      </c>
      <c r="R244" s="22">
        <v>3187.3686520000001</v>
      </c>
      <c r="S244" s="22">
        <v>3145.5141600000002</v>
      </c>
      <c r="T244" s="22">
        <v>3106.4108890000002</v>
      </c>
      <c r="U244" s="22">
        <v>3068.4089359999998</v>
      </c>
      <c r="V244" s="22">
        <v>3030.3698730000001</v>
      </c>
      <c r="W244" s="22">
        <v>2991.2485350000002</v>
      </c>
      <c r="X244" s="22">
        <v>2953.055664</v>
      </c>
      <c r="Y244" s="22">
        <v>2917.8256839999999</v>
      </c>
      <c r="Z244" s="22">
        <v>2882.1457519999999</v>
      </c>
      <c r="AA244" s="22">
        <v>2845.5734859999998</v>
      </c>
      <c r="AB244" s="22">
        <v>2808.3435060000002</v>
      </c>
      <c r="AC244" s="22">
        <v>2768.2448730000001</v>
      </c>
      <c r="AD244" s="22">
        <v>2728.0310060000002</v>
      </c>
      <c r="AE244" s="22">
        <v>2689.3881839999999</v>
      </c>
      <c r="AF244" s="22">
        <v>2652.611328</v>
      </c>
      <c r="AG244" s="18" t="s">
        <v>2093</v>
      </c>
    </row>
    <row r="245" spans="1:33" ht="15" customHeight="1">
      <c r="A245" s="49" t="s">
        <v>6969</v>
      </c>
      <c r="B245" s="16" t="s">
        <v>6970</v>
      </c>
      <c r="C245" s="22">
        <v>0</v>
      </c>
      <c r="D245" s="22">
        <v>2772.492432</v>
      </c>
      <c r="E245" s="22">
        <v>2779.9809570000002</v>
      </c>
      <c r="F245" s="22">
        <v>2778.4064939999998</v>
      </c>
      <c r="G245" s="22">
        <v>2777.3452149999998</v>
      </c>
      <c r="H245" s="22">
        <v>2759.2150879999999</v>
      </c>
      <c r="I245" s="22">
        <v>2723.484375</v>
      </c>
      <c r="J245" s="22">
        <v>2575.0253910000001</v>
      </c>
      <c r="K245" s="22">
        <v>2509.3078609999998</v>
      </c>
      <c r="L245" s="22">
        <v>2444.7714839999999</v>
      </c>
      <c r="M245" s="22">
        <v>2376.8474120000001</v>
      </c>
      <c r="N245" s="22">
        <v>2316.8483890000002</v>
      </c>
      <c r="O245" s="22">
        <v>2260.0874020000001</v>
      </c>
      <c r="P245" s="22">
        <v>2211.2009280000002</v>
      </c>
      <c r="Q245" s="22">
        <v>2171.5390619999998</v>
      </c>
      <c r="R245" s="22">
        <v>2129.664307</v>
      </c>
      <c r="S245" s="22">
        <v>2106.6137699999999</v>
      </c>
      <c r="T245" s="22">
        <v>2649.0751949999999</v>
      </c>
      <c r="U245" s="22">
        <v>2602.1411130000001</v>
      </c>
      <c r="V245" s="22">
        <v>2556.4360350000002</v>
      </c>
      <c r="W245" s="22">
        <v>2512.5888669999999</v>
      </c>
      <c r="X245" s="22">
        <v>2469.7304690000001</v>
      </c>
      <c r="Y245" s="22">
        <v>2429.5463869999999</v>
      </c>
      <c r="Z245" s="22">
        <v>2896.0791020000001</v>
      </c>
      <c r="AA245" s="22">
        <v>2839.3374020000001</v>
      </c>
      <c r="AB245" s="22">
        <v>2789.4580080000001</v>
      </c>
      <c r="AC245" s="22">
        <v>2736.9956050000001</v>
      </c>
      <c r="AD245" s="22">
        <v>2684.7004390000002</v>
      </c>
      <c r="AE245" s="22">
        <v>2634.22876</v>
      </c>
      <c r="AF245" s="22">
        <v>2585.8498540000001</v>
      </c>
      <c r="AG245" s="18" t="s">
        <v>2093</v>
      </c>
    </row>
    <row r="246" spans="1:33" ht="15" customHeight="1">
      <c r="A246" s="49" t="s">
        <v>6971</v>
      </c>
      <c r="B246" s="16" t="s">
        <v>6972</v>
      </c>
      <c r="C246" s="22">
        <v>0</v>
      </c>
      <c r="D246" s="22">
        <v>1642.443481</v>
      </c>
      <c r="E246" s="22">
        <v>1652.1079099999999</v>
      </c>
      <c r="F246" s="22">
        <v>1656.4638669999999</v>
      </c>
      <c r="G246" s="22">
        <v>1661.1885990000001</v>
      </c>
      <c r="H246" s="22">
        <v>1655.7354740000001</v>
      </c>
      <c r="I246" s="22">
        <v>1639.684937</v>
      </c>
      <c r="J246" s="22">
        <v>1621.658081</v>
      </c>
      <c r="K246" s="22">
        <v>1601.3402100000001</v>
      </c>
      <c r="L246" s="22">
        <v>1579.284668</v>
      </c>
      <c r="M246" s="22">
        <v>1556.273682</v>
      </c>
      <c r="N246" s="22">
        <v>1533.8414310000001</v>
      </c>
      <c r="O246" s="22">
        <v>1510.2348629999999</v>
      </c>
      <c r="P246" s="22">
        <v>1488.2128909999999</v>
      </c>
      <c r="Q246" s="22">
        <v>1468.5101320000001</v>
      </c>
      <c r="R246" s="22">
        <v>1449.0802000000001</v>
      </c>
      <c r="S246" s="22">
        <v>1430.0516359999999</v>
      </c>
      <c r="T246" s="22">
        <v>1412.2739260000001</v>
      </c>
      <c r="U246" s="22">
        <v>1394.997192</v>
      </c>
      <c r="V246" s="22">
        <v>1377.7033690000001</v>
      </c>
      <c r="W246" s="22">
        <v>1359.9174800000001</v>
      </c>
      <c r="X246" s="22">
        <v>1342.5539550000001</v>
      </c>
      <c r="Y246" s="22">
        <v>1326.537231</v>
      </c>
      <c r="Z246" s="22">
        <v>1310.315918</v>
      </c>
      <c r="AA246" s="22">
        <v>1293.6889650000001</v>
      </c>
      <c r="AB246" s="22">
        <v>1276.762939</v>
      </c>
      <c r="AC246" s="22">
        <v>1258.5329589999999</v>
      </c>
      <c r="AD246" s="22">
        <v>1240.2504879999999</v>
      </c>
      <c r="AE246" s="22">
        <v>1222.682129</v>
      </c>
      <c r="AF246" s="22">
        <v>1205.96228</v>
      </c>
      <c r="AG246" s="18" t="s">
        <v>2093</v>
      </c>
    </row>
    <row r="247" spans="1:33" ht="15" customHeight="1">
      <c r="A247" s="49" t="s">
        <v>6973</v>
      </c>
      <c r="B247" s="16" t="s">
        <v>6974</v>
      </c>
      <c r="C247" s="22">
        <v>0</v>
      </c>
      <c r="D247" s="22">
        <v>4264.5317379999997</v>
      </c>
      <c r="E247" s="22">
        <v>4275.8608400000003</v>
      </c>
      <c r="F247" s="22">
        <v>4273.2749020000001</v>
      </c>
      <c r="G247" s="22">
        <v>4270.4228519999997</v>
      </c>
      <c r="H247" s="22">
        <v>4242.4428710000002</v>
      </c>
      <c r="I247" s="22">
        <v>4187.4018550000001</v>
      </c>
      <c r="J247" s="22">
        <v>4127.5161129999997</v>
      </c>
      <c r="K247" s="22">
        <v>4062.039307</v>
      </c>
      <c r="L247" s="22">
        <v>3992.430664</v>
      </c>
      <c r="M247" s="22">
        <v>3920.709961</v>
      </c>
      <c r="N247" s="22">
        <v>3850.756836</v>
      </c>
      <c r="O247" s="22">
        <v>3778.172607</v>
      </c>
      <c r="P247" s="22">
        <v>3709.8698730000001</v>
      </c>
      <c r="Q247" s="22">
        <v>3647.6328119999998</v>
      </c>
      <c r="R247" s="22">
        <v>3586.3386230000001</v>
      </c>
      <c r="S247" s="22">
        <v>3526.2998050000001</v>
      </c>
      <c r="T247" s="22">
        <v>3469.5935060000002</v>
      </c>
      <c r="U247" s="22">
        <v>3414.3527829999998</v>
      </c>
      <c r="V247" s="22">
        <v>3359.3041990000002</v>
      </c>
      <c r="W247" s="22">
        <v>3303.295654</v>
      </c>
      <c r="X247" s="22">
        <v>3248.5561520000001</v>
      </c>
      <c r="Y247" s="22">
        <v>3197.3046880000002</v>
      </c>
      <c r="Z247" s="22">
        <v>3145.7810060000002</v>
      </c>
      <c r="AA247" s="22">
        <v>3093.5119629999999</v>
      </c>
      <c r="AB247" s="22">
        <v>3040.764893</v>
      </c>
      <c r="AC247" s="22">
        <v>2985.1684570000002</v>
      </c>
      <c r="AD247" s="22">
        <v>2929.71875</v>
      </c>
      <c r="AE247" s="22">
        <v>2876.2236330000001</v>
      </c>
      <c r="AF247" s="22">
        <v>2824.9797359999998</v>
      </c>
      <c r="AG247" s="18" t="s">
        <v>2093</v>
      </c>
    </row>
    <row r="248" spans="1:33" ht="15" customHeight="1">
      <c r="A248" s="49" t="s">
        <v>6975</v>
      </c>
      <c r="B248" s="16" t="s">
        <v>6976</v>
      </c>
      <c r="C248" s="22">
        <v>0</v>
      </c>
      <c r="D248" s="22">
        <v>7671.091797</v>
      </c>
      <c r="E248" s="22">
        <v>7691.1528319999998</v>
      </c>
      <c r="F248" s="22">
        <v>7686.1308589999999</v>
      </c>
      <c r="G248" s="22">
        <v>7682.5205079999996</v>
      </c>
      <c r="H248" s="22">
        <v>7631.6904299999997</v>
      </c>
      <c r="I248" s="22">
        <v>7532.1845700000003</v>
      </c>
      <c r="J248" s="22">
        <v>7423.9702150000003</v>
      </c>
      <c r="K248" s="22">
        <v>7305.7070309999999</v>
      </c>
      <c r="L248" s="22">
        <v>7180.0239259999998</v>
      </c>
      <c r="M248" s="22">
        <v>7050.5527339999999</v>
      </c>
      <c r="N248" s="22">
        <v>6924.2714839999999</v>
      </c>
      <c r="O248" s="22">
        <v>6793.2700199999999</v>
      </c>
      <c r="P248" s="22">
        <v>6669.9790039999998</v>
      </c>
      <c r="Q248" s="22">
        <v>6557.6040039999998</v>
      </c>
      <c r="R248" s="22">
        <v>6446.9340819999998</v>
      </c>
      <c r="S248" s="22">
        <v>6338.5297849999997</v>
      </c>
      <c r="T248" s="22">
        <v>6236.1245120000003</v>
      </c>
      <c r="U248" s="22">
        <v>6136.3632809999999</v>
      </c>
      <c r="V248" s="22">
        <v>6036.955078</v>
      </c>
      <c r="W248" s="22">
        <v>5935.8315430000002</v>
      </c>
      <c r="X248" s="22">
        <v>5836.9970700000003</v>
      </c>
      <c r="Y248" s="22">
        <v>5744.4379879999997</v>
      </c>
      <c r="Z248" s="22">
        <v>5651.3984380000002</v>
      </c>
      <c r="AA248" s="22">
        <v>5557.0288090000004</v>
      </c>
      <c r="AB248" s="22">
        <v>5461.8100590000004</v>
      </c>
      <c r="AC248" s="22">
        <v>5361.482422</v>
      </c>
      <c r="AD248" s="22">
        <v>5261.4287109999996</v>
      </c>
      <c r="AE248" s="22">
        <v>5164.8950199999999</v>
      </c>
      <c r="AF248" s="22">
        <v>5072.4145509999998</v>
      </c>
      <c r="AG248" s="18" t="s">
        <v>2093</v>
      </c>
    </row>
    <row r="249" spans="1:33" ht="15" customHeight="1">
      <c r="A249" s="49" t="s">
        <v>6977</v>
      </c>
      <c r="B249" s="16" t="s">
        <v>6978</v>
      </c>
      <c r="C249" s="22">
        <v>0</v>
      </c>
      <c r="D249" s="22">
        <v>1236.1374510000001</v>
      </c>
      <c r="E249" s="22">
        <v>1182.8392329999999</v>
      </c>
      <c r="F249" s="22">
        <v>1137.227539</v>
      </c>
      <c r="G249" s="22">
        <v>1097.244263</v>
      </c>
      <c r="H249" s="22">
        <v>1073.4913329999999</v>
      </c>
      <c r="I249" s="22">
        <v>1051.8160399999999</v>
      </c>
      <c r="J249" s="22">
        <v>1024.9548339999999</v>
      </c>
      <c r="K249" s="22">
        <v>998.69940199999996</v>
      </c>
      <c r="L249" s="22">
        <v>974.10681199999999</v>
      </c>
      <c r="M249" s="22">
        <v>951.24401899999998</v>
      </c>
      <c r="N249" s="22">
        <v>929.62731900000006</v>
      </c>
      <c r="O249" s="22">
        <v>910.27020300000004</v>
      </c>
      <c r="P249" s="22">
        <v>892.12756300000001</v>
      </c>
      <c r="Q249" s="22">
        <v>875.48022500000002</v>
      </c>
      <c r="R249" s="22">
        <v>859.09313999999995</v>
      </c>
      <c r="S249" s="22">
        <v>843.040344</v>
      </c>
      <c r="T249" s="22">
        <v>827.81671100000005</v>
      </c>
      <c r="U249" s="22">
        <v>812.97332800000004</v>
      </c>
      <c r="V249" s="22">
        <v>798.20605499999999</v>
      </c>
      <c r="W249" s="22">
        <v>783.24206500000003</v>
      </c>
      <c r="X249" s="22">
        <v>768.61102300000005</v>
      </c>
      <c r="Y249" s="22">
        <v>754.83544900000004</v>
      </c>
      <c r="Z249" s="22">
        <v>741.02484100000004</v>
      </c>
      <c r="AA249" s="22">
        <v>727.06909199999996</v>
      </c>
      <c r="AB249" s="22">
        <v>713.03283699999997</v>
      </c>
      <c r="AC249" s="22">
        <v>698.36261000000002</v>
      </c>
      <c r="AD249" s="22">
        <v>683.76318400000002</v>
      </c>
      <c r="AE249" s="22">
        <v>669.65631099999996</v>
      </c>
      <c r="AF249" s="22">
        <v>656.10809300000005</v>
      </c>
      <c r="AG249" s="18" t="s">
        <v>2093</v>
      </c>
    </row>
    <row r="250" spans="1:33" ht="15" customHeight="1">
      <c r="A250" s="49" t="s">
        <v>6979</v>
      </c>
      <c r="B250" s="16" t="s">
        <v>6980</v>
      </c>
      <c r="C250" s="22">
        <v>0</v>
      </c>
      <c r="D250" s="22">
        <v>1652.716064</v>
      </c>
      <c r="E250" s="22">
        <v>1560.63562</v>
      </c>
      <c r="F250" s="22">
        <v>1485.3248289999999</v>
      </c>
      <c r="G250" s="22">
        <v>1432.8232419999999</v>
      </c>
      <c r="H250" s="22">
        <v>1402.355591</v>
      </c>
      <c r="I250" s="22">
        <v>1372.576904</v>
      </c>
      <c r="J250" s="22">
        <v>1332.892212</v>
      </c>
      <c r="K250" s="22">
        <v>1297.683716</v>
      </c>
      <c r="L250" s="22">
        <v>1264.145996</v>
      </c>
      <c r="M250" s="22">
        <v>1232.4685059999999</v>
      </c>
      <c r="N250" s="22">
        <v>1202.3088379999999</v>
      </c>
      <c r="O250" s="22">
        <v>1174.5748289999999</v>
      </c>
      <c r="P250" s="22">
        <v>1148.445923</v>
      </c>
      <c r="Q250" s="22">
        <v>1125.140259</v>
      </c>
      <c r="R250" s="22">
        <v>1105.5485839999999</v>
      </c>
      <c r="S250" s="22">
        <v>1086.357544</v>
      </c>
      <c r="T250" s="22">
        <v>1068.2066649999999</v>
      </c>
      <c r="U250" s="22">
        <v>1050.519409</v>
      </c>
      <c r="V250" s="22">
        <v>1032.903564</v>
      </c>
      <c r="W250" s="22">
        <v>1015.005615</v>
      </c>
      <c r="X250" s="22">
        <v>997.51049799999998</v>
      </c>
      <c r="Y250" s="22">
        <v>981.09887700000002</v>
      </c>
      <c r="Z250" s="22">
        <v>964.615723</v>
      </c>
      <c r="AA250" s="22">
        <v>947.91644299999996</v>
      </c>
      <c r="AB250" s="22">
        <v>931.083618</v>
      </c>
      <c r="AC250" s="22">
        <v>913.39215100000001</v>
      </c>
      <c r="AD250" s="22">
        <v>895.76080300000001</v>
      </c>
      <c r="AE250" s="22">
        <v>878.74176</v>
      </c>
      <c r="AF250" s="22">
        <v>862.42449999999997</v>
      </c>
      <c r="AG250" s="18" t="s">
        <v>2093</v>
      </c>
    </row>
    <row r="251" spans="1:33" ht="15" customHeight="1">
      <c r="A251" s="49" t="s">
        <v>6981</v>
      </c>
      <c r="B251" s="16" t="s">
        <v>6982</v>
      </c>
      <c r="C251" s="22">
        <v>0</v>
      </c>
      <c r="D251" s="22">
        <v>1394.6270750000001</v>
      </c>
      <c r="E251" s="22">
        <v>1275.3027340000001</v>
      </c>
      <c r="F251" s="22">
        <v>1278.665283</v>
      </c>
      <c r="G251" s="22">
        <v>1602.890625</v>
      </c>
      <c r="H251" s="22">
        <v>1405.913452</v>
      </c>
      <c r="I251" s="22">
        <v>1392.284668</v>
      </c>
      <c r="J251" s="22">
        <v>1376.977783</v>
      </c>
      <c r="K251" s="22">
        <v>1359.7254640000001</v>
      </c>
      <c r="L251" s="22">
        <v>1340.9976810000001</v>
      </c>
      <c r="M251" s="22">
        <v>1321.458496</v>
      </c>
      <c r="N251" s="22">
        <v>1302.411255</v>
      </c>
      <c r="O251" s="22">
        <v>1282.3664550000001</v>
      </c>
      <c r="P251" s="22">
        <v>1263.6673579999999</v>
      </c>
      <c r="Q251" s="22">
        <v>1246.9372559999999</v>
      </c>
      <c r="R251" s="22">
        <v>1230.438721</v>
      </c>
      <c r="S251" s="22">
        <v>1214.2814940000001</v>
      </c>
      <c r="T251" s="22">
        <v>1199.1860349999999</v>
      </c>
      <c r="U251" s="22">
        <v>1184.5161129999999</v>
      </c>
      <c r="V251" s="22">
        <v>1169.8316649999999</v>
      </c>
      <c r="W251" s="22">
        <v>1154.72937</v>
      </c>
      <c r="X251" s="22">
        <v>1139.985596</v>
      </c>
      <c r="Y251" s="22">
        <v>1023.986816</v>
      </c>
      <c r="Z251" s="22">
        <v>1011.46521</v>
      </c>
      <c r="AA251" s="22">
        <v>998.630493</v>
      </c>
      <c r="AB251" s="22">
        <v>985.56488000000002</v>
      </c>
      <c r="AC251" s="22">
        <v>971.49273700000003</v>
      </c>
      <c r="AD251" s="22">
        <v>957.38000499999998</v>
      </c>
      <c r="AE251" s="22">
        <v>943.81854199999998</v>
      </c>
      <c r="AF251" s="22">
        <v>930.91204800000003</v>
      </c>
      <c r="AG251" s="18" t="s">
        <v>2093</v>
      </c>
    </row>
    <row r="252" spans="1:33" ht="15" customHeight="1">
      <c r="A252" s="49" t="s">
        <v>6983</v>
      </c>
      <c r="B252" s="16" t="s">
        <v>6984</v>
      </c>
      <c r="C252" s="22">
        <v>0</v>
      </c>
      <c r="D252" s="22">
        <v>6389.5932620000003</v>
      </c>
      <c r="E252" s="22">
        <v>6396.6254879999997</v>
      </c>
      <c r="F252" s="22">
        <v>6382.6538090000004</v>
      </c>
      <c r="G252" s="22">
        <v>6369.7368159999996</v>
      </c>
      <c r="H252" s="22">
        <v>6285.0756840000004</v>
      </c>
      <c r="I252" s="22">
        <v>6193.1972660000001</v>
      </c>
      <c r="J252" s="22">
        <v>6094.3022460000002</v>
      </c>
      <c r="K252" s="22">
        <v>5987.3320309999999</v>
      </c>
      <c r="L252" s="22">
        <v>5874.4790039999998</v>
      </c>
      <c r="M252" s="22">
        <v>5035.1777339999999</v>
      </c>
      <c r="N252" s="22">
        <v>4936.4614259999998</v>
      </c>
      <c r="O252" s="22">
        <v>4218.8798829999996</v>
      </c>
      <c r="P252" s="22">
        <v>4133.0014650000003</v>
      </c>
      <c r="Q252" s="22">
        <v>4054.0888669999999</v>
      </c>
      <c r="R252" s="22">
        <v>3976.4177249999998</v>
      </c>
      <c r="S252" s="22">
        <v>3876.3740229999999</v>
      </c>
      <c r="T252" s="22">
        <v>3681.148682</v>
      </c>
      <c r="U252" s="22">
        <v>3612.040039</v>
      </c>
      <c r="V252" s="22">
        <v>3543.3264159999999</v>
      </c>
      <c r="W252" s="22">
        <v>3473.798828</v>
      </c>
      <c r="X252" s="22">
        <v>3405.8076169999999</v>
      </c>
      <c r="Y252" s="22">
        <v>3341.664307</v>
      </c>
      <c r="Z252" s="22">
        <v>3277.4204100000002</v>
      </c>
      <c r="AA252" s="22">
        <v>3212.5922850000002</v>
      </c>
      <c r="AB252" s="22">
        <v>3147.46875</v>
      </c>
      <c r="AC252" s="22">
        <v>3079.611328</v>
      </c>
      <c r="AD252" s="22">
        <v>3012.1364749999998</v>
      </c>
      <c r="AE252" s="22">
        <v>2959.5954590000001</v>
      </c>
      <c r="AF252" s="22">
        <v>2922.6748050000001</v>
      </c>
      <c r="AG252" s="18" t="s">
        <v>2093</v>
      </c>
    </row>
    <row r="253" spans="1:33" ht="15" customHeight="1">
      <c r="A253" s="49" t="s">
        <v>6985</v>
      </c>
      <c r="B253" s="16" t="s">
        <v>6986</v>
      </c>
      <c r="C253" s="22">
        <v>0</v>
      </c>
      <c r="D253" s="22">
        <v>1201.3710940000001</v>
      </c>
      <c r="E253" s="22">
        <v>1066.830078</v>
      </c>
      <c r="F253" s="22">
        <v>965.71545400000002</v>
      </c>
      <c r="G253" s="22">
        <v>930.95941200000004</v>
      </c>
      <c r="H253" s="22">
        <v>912.48242200000004</v>
      </c>
      <c r="I253" s="22">
        <v>888.26800500000002</v>
      </c>
      <c r="J253" s="22">
        <v>847.26898200000005</v>
      </c>
      <c r="K253" s="22">
        <v>821.40093999999999</v>
      </c>
      <c r="L253" s="22">
        <v>794.94836399999997</v>
      </c>
      <c r="M253" s="22">
        <v>768.35064699999998</v>
      </c>
      <c r="N253" s="22">
        <v>742.38140899999996</v>
      </c>
      <c r="O253" s="22">
        <v>716.19549600000005</v>
      </c>
      <c r="P253" s="22">
        <v>691.11236599999995</v>
      </c>
      <c r="Q253" s="22">
        <v>670.76135299999999</v>
      </c>
      <c r="R253" s="22">
        <v>664.05651899999998</v>
      </c>
      <c r="S253" s="22">
        <v>657.49230999999997</v>
      </c>
      <c r="T253" s="22">
        <v>651.46167000000003</v>
      </c>
      <c r="U253" s="22">
        <v>645.62286400000005</v>
      </c>
      <c r="V253" s="22">
        <v>639.73748799999998</v>
      </c>
      <c r="W253" s="22">
        <v>633.58349599999997</v>
      </c>
      <c r="X253" s="22">
        <v>627.58575399999995</v>
      </c>
      <c r="Y253" s="22">
        <v>622.17950399999995</v>
      </c>
      <c r="Z253" s="22">
        <v>616.640625</v>
      </c>
      <c r="AA253" s="22">
        <v>610.87280299999998</v>
      </c>
      <c r="AB253" s="22">
        <v>604.92407200000002</v>
      </c>
      <c r="AC253" s="22">
        <v>598.31494099999998</v>
      </c>
      <c r="AD253" s="22">
        <v>591.63574200000005</v>
      </c>
      <c r="AE253" s="22">
        <v>585.25250200000005</v>
      </c>
      <c r="AF253" s="22">
        <v>579.23303199999998</v>
      </c>
      <c r="AG253" s="18" t="s">
        <v>2093</v>
      </c>
    </row>
    <row r="254" spans="1:33" ht="15" customHeight="1">
      <c r="B254" s="15" t="s">
        <v>6987</v>
      </c>
    </row>
    <row r="255" spans="1:33" ht="15" customHeight="1">
      <c r="A255" s="49" t="s">
        <v>6988</v>
      </c>
      <c r="B255" s="16" t="s">
        <v>6989</v>
      </c>
      <c r="C255" s="22">
        <v>0</v>
      </c>
      <c r="D255" s="22">
        <v>1436.0631100000001</v>
      </c>
      <c r="E255" s="22">
        <v>1439.9420170000001</v>
      </c>
      <c r="F255" s="22">
        <v>1439.126587</v>
      </c>
      <c r="G255" s="22">
        <v>1438.5767820000001</v>
      </c>
      <c r="H255" s="22">
        <v>1429.1860349999999</v>
      </c>
      <c r="I255" s="22">
        <v>1410.6785890000001</v>
      </c>
      <c r="J255" s="22">
        <v>1390.5383300000001</v>
      </c>
      <c r="K255" s="22">
        <v>1368.514038</v>
      </c>
      <c r="L255" s="22">
        <v>1345.0969239999999</v>
      </c>
      <c r="M255" s="22">
        <v>1320.9674070000001</v>
      </c>
      <c r="N255" s="22">
        <v>1297.4327390000001</v>
      </c>
      <c r="O255" s="22">
        <v>1273.0107419999999</v>
      </c>
      <c r="P255" s="22">
        <v>1250.030518</v>
      </c>
      <c r="Q255" s="22">
        <v>1229.093384</v>
      </c>
      <c r="R255" s="22">
        <v>1208.4735109999999</v>
      </c>
      <c r="S255" s="22">
        <v>1188.275635</v>
      </c>
      <c r="T255" s="22">
        <v>1169.2001949999999</v>
      </c>
      <c r="U255" s="22">
        <v>1150.6182859999999</v>
      </c>
      <c r="V255" s="22">
        <v>1132.10022</v>
      </c>
      <c r="W255" s="22">
        <v>1113.2581789999999</v>
      </c>
      <c r="X255" s="22">
        <v>1094.8431399999999</v>
      </c>
      <c r="Y255" s="22">
        <v>1077.602905</v>
      </c>
      <c r="Z255" s="22">
        <v>1060.2703859999999</v>
      </c>
      <c r="AA255" s="22">
        <v>1042.6861570000001</v>
      </c>
      <c r="AB255" s="22">
        <v>1024.940308</v>
      </c>
      <c r="AC255" s="22">
        <v>1006.2329099999999</v>
      </c>
      <c r="AD255" s="22">
        <v>987.57458499999996</v>
      </c>
      <c r="AE255" s="22">
        <v>969.574341</v>
      </c>
      <c r="AF255" s="22">
        <v>952.33221400000002</v>
      </c>
      <c r="AG255" s="18" t="s">
        <v>2093</v>
      </c>
    </row>
    <row r="256" spans="1:33" ht="15" customHeight="1">
      <c r="A256" s="49" t="s">
        <v>6990</v>
      </c>
      <c r="B256" s="16" t="s">
        <v>6991</v>
      </c>
      <c r="C256" s="22">
        <v>0</v>
      </c>
      <c r="D256" s="22">
        <v>1733.852539</v>
      </c>
      <c r="E256" s="22">
        <v>1738.5357670000001</v>
      </c>
      <c r="F256" s="22">
        <v>1737.5511469999999</v>
      </c>
      <c r="G256" s="22">
        <v>1692.352173</v>
      </c>
      <c r="H256" s="22">
        <v>1607.544067</v>
      </c>
      <c r="I256" s="22">
        <v>1517.1789550000001</v>
      </c>
      <c r="J256" s="22">
        <v>1430.028442</v>
      </c>
      <c r="K256" s="22">
        <v>1345.805664</v>
      </c>
      <c r="L256" s="22">
        <v>1318.221802</v>
      </c>
      <c r="M256" s="22">
        <v>1292.572388</v>
      </c>
      <c r="N256" s="22">
        <v>1267.5507809999999</v>
      </c>
      <c r="O256" s="22">
        <v>1241.7094729999999</v>
      </c>
      <c r="P256" s="22">
        <v>1217.321899</v>
      </c>
      <c r="Q256" s="22">
        <v>1194.9666749999999</v>
      </c>
      <c r="R256" s="22">
        <v>1172.9594729999999</v>
      </c>
      <c r="S256" s="22">
        <v>1151.4014890000001</v>
      </c>
      <c r="T256" s="22">
        <v>1130.9688719999999</v>
      </c>
      <c r="U256" s="22">
        <v>1111.0491939999999</v>
      </c>
      <c r="V256" s="22">
        <v>1091.2270510000001</v>
      </c>
      <c r="W256" s="22">
        <v>1075.287842</v>
      </c>
      <c r="X256" s="22">
        <v>1065.1088870000001</v>
      </c>
      <c r="Y256" s="22">
        <v>1055.9335940000001</v>
      </c>
      <c r="Z256" s="22">
        <v>1046.533203</v>
      </c>
      <c r="AA256" s="22">
        <v>1036.744263</v>
      </c>
      <c r="AB256" s="22">
        <v>1026.6484379999999</v>
      </c>
      <c r="AC256" s="22">
        <v>1015.431763</v>
      </c>
      <c r="AD256" s="22">
        <v>1004.0960690000001</v>
      </c>
      <c r="AE256" s="22">
        <v>993.262878</v>
      </c>
      <c r="AF256" s="22">
        <v>983.04681400000004</v>
      </c>
      <c r="AG256" s="18" t="s">
        <v>2093</v>
      </c>
    </row>
    <row r="257" spans="2:2" ht="15" customHeight="1" thickBot="1"/>
    <row r="258" spans="2:2" ht="15" customHeight="1">
      <c r="B258" s="47" t="s">
        <v>6992</v>
      </c>
    </row>
    <row r="259" spans="2:2">
      <c r="B259" s="53" t="s">
        <v>6993</v>
      </c>
    </row>
    <row r="260" spans="2:2">
      <c r="B260" s="53" t="s">
        <v>6994</v>
      </c>
    </row>
    <row r="261" spans="2:2">
      <c r="B261" s="53" t="s">
        <v>6931</v>
      </c>
    </row>
    <row r="262" spans="2:2">
      <c r="B262" s="53" t="s">
        <v>6932</v>
      </c>
    </row>
    <row r="263" spans="2:2">
      <c r="B263" s="53" t="s">
        <v>6933</v>
      </c>
    </row>
    <row r="311" spans="2:33" ht="15" customHeight="1">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row>
    <row r="455" spans="2:33" ht="15" customHeight="1">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row>
    <row r="660" spans="2:33" ht="15" customHeight="1">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row>
    <row r="860" spans="2:33" ht="15" customHeight="1">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row>
    <row r="1060" spans="2:33" ht="15" customHeight="1">
      <c r="B1060" s="164"/>
      <c r="C1060" s="164"/>
      <c r="D1060" s="164"/>
      <c r="E1060" s="164"/>
      <c r="F1060" s="164"/>
      <c r="G1060" s="164"/>
      <c r="H1060" s="164"/>
      <c r="I1060" s="164"/>
      <c r="J1060" s="164"/>
      <c r="K1060" s="164"/>
      <c r="L1060" s="164"/>
      <c r="M1060" s="164"/>
      <c r="N1060" s="164"/>
      <c r="O1060" s="164"/>
      <c r="P1060" s="164"/>
      <c r="Q1060" s="164"/>
      <c r="R1060" s="164"/>
      <c r="S1060" s="164"/>
      <c r="T1060" s="164"/>
      <c r="U1060" s="164"/>
      <c r="V1060" s="164"/>
      <c r="W1060" s="164"/>
      <c r="X1060" s="164"/>
      <c r="Y1060" s="164"/>
      <c r="Z1060" s="164"/>
      <c r="AA1060" s="164"/>
      <c r="AB1060" s="164"/>
      <c r="AC1060" s="164"/>
      <c r="AD1060" s="164"/>
      <c r="AE1060" s="164"/>
      <c r="AF1060" s="164"/>
      <c r="AG1060" s="164"/>
    </row>
    <row r="1260" spans="2:33" ht="15" customHeight="1">
      <c r="B1260" s="164"/>
      <c r="C1260" s="164"/>
      <c r="D1260" s="164"/>
      <c r="E1260" s="164"/>
      <c r="F1260" s="164"/>
      <c r="G1260" s="164"/>
      <c r="H1260" s="164"/>
      <c r="I1260" s="164"/>
      <c r="J1260" s="164"/>
      <c r="K1260" s="164"/>
      <c r="L1260" s="164"/>
      <c r="M1260" s="164"/>
      <c r="N1260" s="164"/>
      <c r="O1260" s="164"/>
      <c r="P1260" s="164"/>
      <c r="Q1260" s="164"/>
      <c r="R1260" s="164"/>
      <c r="S1260" s="164"/>
      <c r="T1260" s="164"/>
      <c r="U1260" s="164"/>
      <c r="V1260" s="164"/>
      <c r="W1260" s="164"/>
      <c r="X1260" s="164"/>
      <c r="Y1260" s="164"/>
      <c r="Z1260" s="164"/>
      <c r="AA1260" s="164"/>
      <c r="AB1260" s="164"/>
      <c r="AC1260" s="164"/>
      <c r="AD1260" s="164"/>
      <c r="AE1260" s="164"/>
      <c r="AF1260" s="164"/>
      <c r="AG1260" s="164"/>
    </row>
    <row r="1460" spans="2:33" ht="15" customHeight="1">
      <c r="B1460" s="164"/>
      <c r="C1460" s="164"/>
      <c r="D1460" s="164"/>
      <c r="E1460" s="164"/>
      <c r="F1460" s="164"/>
      <c r="G1460" s="164"/>
      <c r="H1460" s="164"/>
      <c r="I1460" s="164"/>
      <c r="J1460" s="164"/>
      <c r="K1460" s="164"/>
      <c r="L1460" s="164"/>
      <c r="M1460" s="164"/>
      <c r="N1460" s="164"/>
      <c r="O1460" s="164"/>
      <c r="P1460" s="164"/>
      <c r="Q1460" s="164"/>
      <c r="R1460" s="164"/>
      <c r="S1460" s="164"/>
      <c r="T1460" s="164"/>
      <c r="U1460" s="164"/>
      <c r="V1460" s="164"/>
      <c r="W1460" s="164"/>
      <c r="X1460" s="164"/>
      <c r="Y1460" s="164"/>
      <c r="Z1460" s="164"/>
      <c r="AA1460" s="164"/>
      <c r="AB1460" s="164"/>
      <c r="AC1460" s="164"/>
      <c r="AD1460" s="164"/>
      <c r="AE1460" s="164"/>
      <c r="AF1460" s="164"/>
      <c r="AG1460" s="164"/>
    </row>
    <row r="1660" spans="2:33" ht="15" customHeight="1">
      <c r="B1660" s="164"/>
      <c r="C1660" s="164"/>
      <c r="D1660" s="164"/>
      <c r="E1660" s="164"/>
      <c r="F1660" s="164"/>
      <c r="G1660" s="164"/>
      <c r="H1660" s="164"/>
      <c r="I1660" s="164"/>
      <c r="J1660" s="164"/>
      <c r="K1660" s="164"/>
      <c r="L1660" s="164"/>
      <c r="M1660" s="164"/>
      <c r="N1660" s="164"/>
      <c r="O1660" s="164"/>
      <c r="P1660" s="164"/>
      <c r="Q1660" s="164"/>
      <c r="R1660" s="164"/>
      <c r="S1660" s="164"/>
      <c r="T1660" s="164"/>
      <c r="U1660" s="164"/>
      <c r="V1660" s="164"/>
      <c r="W1660" s="164"/>
      <c r="X1660" s="164"/>
      <c r="Y1660" s="164"/>
      <c r="Z1660" s="164"/>
      <c r="AA1660" s="164"/>
      <c r="AB1660" s="164"/>
      <c r="AC1660" s="164"/>
      <c r="AD1660" s="164"/>
      <c r="AE1660" s="164"/>
      <c r="AF1660" s="164"/>
      <c r="AG1660" s="164"/>
    </row>
    <row r="1860" spans="2:33" ht="15" customHeight="1">
      <c r="B1860" s="164"/>
      <c r="C1860" s="164"/>
      <c r="D1860" s="164"/>
      <c r="E1860" s="164"/>
      <c r="F1860" s="164"/>
      <c r="G1860" s="164"/>
      <c r="H1860" s="164"/>
      <c r="I1860" s="164"/>
      <c r="J1860" s="164"/>
      <c r="K1860" s="164"/>
      <c r="L1860" s="164"/>
      <c r="M1860" s="164"/>
      <c r="N1860" s="164"/>
      <c r="O1860" s="164"/>
      <c r="P1860" s="164"/>
      <c r="Q1860" s="164"/>
      <c r="R1860" s="164"/>
      <c r="S1860" s="164"/>
      <c r="T1860" s="164"/>
      <c r="U1860" s="164"/>
      <c r="V1860" s="164"/>
      <c r="W1860" s="164"/>
      <c r="X1860" s="164"/>
      <c r="Y1860" s="164"/>
      <c r="Z1860" s="164"/>
      <c r="AA1860" s="164"/>
      <c r="AB1860" s="164"/>
      <c r="AC1860" s="164"/>
      <c r="AD1860" s="164"/>
      <c r="AE1860" s="164"/>
      <c r="AF1860" s="164"/>
      <c r="AG1860" s="164"/>
    </row>
    <row r="2060" spans="2:33" ht="15" customHeight="1">
      <c r="B2060" s="164"/>
      <c r="C2060" s="164"/>
      <c r="D2060" s="164"/>
      <c r="E2060" s="164"/>
      <c r="F2060" s="164"/>
      <c r="G2060" s="164"/>
      <c r="H2060" s="164"/>
      <c r="I2060" s="164"/>
      <c r="J2060" s="164"/>
      <c r="K2060" s="164"/>
      <c r="L2060" s="164"/>
      <c r="M2060" s="164"/>
      <c r="N2060" s="164"/>
      <c r="O2060" s="164"/>
      <c r="P2060" s="164"/>
      <c r="Q2060" s="164"/>
      <c r="R2060" s="164"/>
      <c r="S2060" s="164"/>
      <c r="T2060" s="164"/>
      <c r="U2060" s="164"/>
      <c r="V2060" s="164"/>
      <c r="W2060" s="164"/>
      <c r="X2060" s="164"/>
      <c r="Y2060" s="164"/>
      <c r="Z2060" s="164"/>
      <c r="AA2060" s="164"/>
      <c r="AB2060" s="164"/>
      <c r="AC2060" s="164"/>
      <c r="AD2060" s="164"/>
      <c r="AE2060" s="164"/>
      <c r="AF2060" s="164"/>
      <c r="AG2060" s="164"/>
    </row>
    <row r="2260" spans="2:33" ht="15" customHeight="1">
      <c r="B2260" s="164"/>
      <c r="C2260" s="164"/>
      <c r="D2260" s="164"/>
      <c r="E2260" s="164"/>
      <c r="F2260" s="164"/>
      <c r="G2260" s="164"/>
      <c r="H2260" s="164"/>
      <c r="I2260" s="164"/>
      <c r="J2260" s="164"/>
      <c r="K2260" s="164"/>
      <c r="L2260" s="164"/>
      <c r="M2260" s="164"/>
      <c r="N2260" s="164"/>
      <c r="O2260" s="164"/>
      <c r="P2260" s="164"/>
      <c r="Q2260" s="164"/>
      <c r="R2260" s="164"/>
      <c r="S2260" s="164"/>
      <c r="T2260" s="164"/>
      <c r="U2260" s="164"/>
      <c r="V2260" s="164"/>
      <c r="W2260" s="164"/>
      <c r="X2260" s="164"/>
      <c r="Y2260" s="164"/>
      <c r="Z2260" s="164"/>
      <c r="AA2260" s="164"/>
      <c r="AB2260" s="164"/>
      <c r="AC2260" s="164"/>
      <c r="AD2260" s="164"/>
      <c r="AE2260" s="164"/>
      <c r="AF2260" s="164"/>
      <c r="AG2260" s="164"/>
    </row>
    <row r="2460" spans="2:33" ht="15" customHeight="1">
      <c r="B2460" s="164"/>
      <c r="C2460" s="164"/>
      <c r="D2460" s="164"/>
      <c r="E2460" s="164"/>
      <c r="F2460" s="164"/>
      <c r="G2460" s="164"/>
      <c r="H2460" s="164"/>
      <c r="I2460" s="164"/>
      <c r="J2460" s="164"/>
      <c r="K2460" s="164"/>
      <c r="L2460" s="164"/>
      <c r="M2460" s="164"/>
      <c r="N2460" s="164"/>
      <c r="O2460" s="164"/>
      <c r="P2460" s="164"/>
      <c r="Q2460" s="164"/>
      <c r="R2460" s="164"/>
      <c r="S2460" s="164"/>
      <c r="T2460" s="164"/>
      <c r="U2460" s="164"/>
      <c r="V2460" s="164"/>
      <c r="W2460" s="164"/>
      <c r="X2460" s="164"/>
      <c r="Y2460" s="164"/>
      <c r="Z2460" s="164"/>
      <c r="AA2460" s="164"/>
      <c r="AB2460" s="164"/>
      <c r="AC2460" s="164"/>
      <c r="AD2460" s="164"/>
      <c r="AE2460" s="164"/>
      <c r="AF2460" s="164"/>
      <c r="AG2460" s="164"/>
    </row>
    <row r="2660" spans="2:33" ht="15" customHeight="1">
      <c r="B2660" s="164"/>
      <c r="C2660" s="164"/>
      <c r="D2660" s="164"/>
      <c r="E2660" s="164"/>
      <c r="F2660" s="164"/>
      <c r="G2660" s="164"/>
      <c r="H2660" s="164"/>
      <c r="I2660" s="164"/>
      <c r="J2660" s="164"/>
      <c r="K2660" s="164"/>
      <c r="L2660" s="164"/>
      <c r="M2660" s="164"/>
      <c r="N2660" s="164"/>
      <c r="O2660" s="164"/>
      <c r="P2660" s="164"/>
      <c r="Q2660" s="164"/>
      <c r="R2660" s="164"/>
      <c r="S2660" s="164"/>
      <c r="T2660" s="164"/>
      <c r="U2660" s="164"/>
      <c r="V2660" s="164"/>
      <c r="W2660" s="164"/>
      <c r="X2660" s="164"/>
      <c r="Y2660" s="164"/>
      <c r="Z2660" s="164"/>
      <c r="AA2660" s="164"/>
      <c r="AB2660" s="164"/>
      <c r="AC2660" s="164"/>
      <c r="AD2660" s="164"/>
      <c r="AE2660" s="164"/>
      <c r="AF2660" s="164"/>
      <c r="AG2660" s="164"/>
    </row>
    <row r="2860" spans="2:33" ht="15" customHeight="1">
      <c r="B2860" s="164"/>
      <c r="C2860" s="164"/>
      <c r="D2860" s="164"/>
      <c r="E2860" s="164"/>
      <c r="F2860" s="164"/>
      <c r="G2860" s="164"/>
      <c r="H2860" s="164"/>
      <c r="I2860" s="164"/>
      <c r="J2860" s="164"/>
      <c r="K2860" s="164"/>
      <c r="L2860" s="164"/>
      <c r="M2860" s="164"/>
      <c r="N2860" s="164"/>
      <c r="O2860" s="164"/>
      <c r="P2860" s="164"/>
      <c r="Q2860" s="164"/>
      <c r="R2860" s="164"/>
      <c r="S2860" s="164"/>
      <c r="T2860" s="164"/>
      <c r="U2860" s="164"/>
      <c r="V2860" s="164"/>
      <c r="W2860" s="164"/>
      <c r="X2860" s="164"/>
      <c r="Y2860" s="164"/>
      <c r="Z2860" s="164"/>
      <c r="AA2860" s="164"/>
      <c r="AB2860" s="164"/>
      <c r="AC2860" s="164"/>
      <c r="AD2860" s="164"/>
      <c r="AE2860" s="164"/>
      <c r="AF2860" s="164"/>
      <c r="AG2860" s="164"/>
    </row>
    <row r="3060" spans="2:33" ht="15" customHeight="1">
      <c r="B3060" s="164"/>
      <c r="C3060" s="164"/>
      <c r="D3060" s="164"/>
      <c r="E3060" s="164"/>
      <c r="F3060" s="164"/>
      <c r="G3060" s="164"/>
      <c r="H3060" s="164"/>
      <c r="I3060" s="164"/>
      <c r="J3060" s="164"/>
      <c r="K3060" s="164"/>
      <c r="L3060" s="164"/>
      <c r="M3060" s="164"/>
      <c r="N3060" s="164"/>
      <c r="O3060" s="164"/>
      <c r="P3060" s="164"/>
      <c r="Q3060" s="164"/>
      <c r="R3060" s="164"/>
      <c r="S3060" s="164"/>
      <c r="T3060" s="164"/>
      <c r="U3060" s="164"/>
      <c r="V3060" s="164"/>
      <c r="W3060" s="164"/>
      <c r="X3060" s="164"/>
      <c r="Y3060" s="164"/>
      <c r="Z3060" s="164"/>
      <c r="AA3060" s="164"/>
      <c r="AB3060" s="164"/>
      <c r="AC3060" s="164"/>
      <c r="AD3060" s="164"/>
      <c r="AE3060" s="164"/>
      <c r="AF3060" s="164"/>
      <c r="AG3060" s="164"/>
    </row>
    <row r="3260" spans="2:33" ht="15" customHeight="1">
      <c r="B3260" s="164"/>
      <c r="C3260" s="164"/>
      <c r="D3260" s="164"/>
      <c r="E3260" s="164"/>
      <c r="F3260" s="164"/>
      <c r="G3260" s="164"/>
      <c r="H3260" s="164"/>
      <c r="I3260" s="164"/>
      <c r="J3260" s="164"/>
      <c r="K3260" s="164"/>
      <c r="L3260" s="164"/>
      <c r="M3260" s="164"/>
      <c r="N3260" s="164"/>
      <c r="O3260" s="164"/>
      <c r="P3260" s="164"/>
      <c r="Q3260" s="164"/>
      <c r="R3260" s="164"/>
      <c r="S3260" s="164"/>
      <c r="T3260" s="164"/>
      <c r="U3260" s="164"/>
      <c r="V3260" s="164"/>
      <c r="W3260" s="164"/>
      <c r="X3260" s="164"/>
      <c r="Y3260" s="164"/>
      <c r="Z3260" s="164"/>
      <c r="AA3260" s="164"/>
      <c r="AB3260" s="164"/>
      <c r="AC3260" s="164"/>
      <c r="AD3260" s="164"/>
      <c r="AE3260" s="164"/>
      <c r="AF3260" s="164"/>
      <c r="AG3260" s="164"/>
    </row>
    <row r="3460" spans="2:33" ht="15" customHeight="1">
      <c r="B3460" s="164"/>
      <c r="C3460" s="164"/>
      <c r="D3460" s="164"/>
      <c r="E3460" s="164"/>
      <c r="F3460" s="164"/>
      <c r="G3460" s="164"/>
      <c r="H3460" s="164"/>
      <c r="I3460" s="164"/>
      <c r="J3460" s="164"/>
      <c r="K3460" s="164"/>
      <c r="L3460" s="164"/>
      <c r="M3460" s="164"/>
      <c r="N3460" s="164"/>
      <c r="O3460" s="164"/>
      <c r="P3460" s="164"/>
      <c r="Q3460" s="164"/>
      <c r="R3460" s="164"/>
      <c r="S3460" s="164"/>
      <c r="T3460" s="164"/>
      <c r="U3460" s="164"/>
      <c r="V3460" s="164"/>
      <c r="W3460" s="164"/>
      <c r="X3460" s="164"/>
      <c r="Y3460" s="164"/>
      <c r="Z3460" s="164"/>
      <c r="AA3460" s="164"/>
      <c r="AB3460" s="164"/>
      <c r="AC3460" s="164"/>
      <c r="AD3460" s="164"/>
      <c r="AE3460" s="164"/>
      <c r="AF3460" s="164"/>
      <c r="AG3460" s="164"/>
    </row>
    <row r="3660" spans="2:33" ht="15" customHeight="1">
      <c r="B3660" s="164"/>
      <c r="C3660" s="164"/>
      <c r="D3660" s="164"/>
      <c r="E3660" s="164"/>
      <c r="F3660" s="164"/>
      <c r="G3660" s="164"/>
      <c r="H3660" s="164"/>
      <c r="I3660" s="164"/>
      <c r="J3660" s="164"/>
      <c r="K3660" s="164"/>
      <c r="L3660" s="164"/>
      <c r="M3660" s="164"/>
      <c r="N3660" s="164"/>
      <c r="O3660" s="164"/>
      <c r="P3660" s="164"/>
      <c r="Q3660" s="164"/>
      <c r="R3660" s="164"/>
      <c r="S3660" s="164"/>
      <c r="T3660" s="164"/>
      <c r="U3660" s="164"/>
      <c r="V3660" s="164"/>
      <c r="W3660" s="164"/>
      <c r="X3660" s="164"/>
      <c r="Y3660" s="164"/>
      <c r="Z3660" s="164"/>
      <c r="AA3660" s="164"/>
      <c r="AB3660" s="164"/>
      <c r="AC3660" s="164"/>
      <c r="AD3660" s="164"/>
      <c r="AE3660" s="164"/>
      <c r="AF3660" s="164"/>
      <c r="AG3660" s="164"/>
    </row>
    <row r="3860" spans="2:33" ht="15" customHeight="1">
      <c r="B3860" s="164"/>
      <c r="C3860" s="164"/>
      <c r="D3860" s="164"/>
      <c r="E3860" s="164"/>
      <c r="F3860" s="164"/>
      <c r="G3860" s="164"/>
      <c r="H3860" s="164"/>
      <c r="I3860" s="164"/>
      <c r="J3860" s="164"/>
      <c r="K3860" s="164"/>
      <c r="L3860" s="164"/>
      <c r="M3860" s="164"/>
      <c r="N3860" s="164"/>
      <c r="O3860" s="164"/>
      <c r="P3860" s="164"/>
      <c r="Q3860" s="164"/>
      <c r="R3860" s="164"/>
      <c r="S3860" s="164"/>
      <c r="T3860" s="164"/>
      <c r="U3860" s="164"/>
      <c r="V3860" s="164"/>
      <c r="W3860" s="164"/>
      <c r="X3860" s="164"/>
      <c r="Y3860" s="164"/>
      <c r="Z3860" s="164"/>
      <c r="AA3860" s="164"/>
      <c r="AB3860" s="164"/>
      <c r="AC3860" s="164"/>
      <c r="AD3860" s="164"/>
      <c r="AE3860" s="164"/>
      <c r="AF3860" s="164"/>
      <c r="AG3860" s="164"/>
    </row>
    <row r="4060" spans="2:33" ht="15" customHeight="1">
      <c r="B4060" s="164"/>
      <c r="C4060" s="164"/>
      <c r="D4060" s="164"/>
      <c r="E4060" s="164"/>
      <c r="F4060" s="164"/>
      <c r="G4060" s="164"/>
      <c r="H4060" s="164"/>
      <c r="I4060" s="164"/>
      <c r="J4060" s="164"/>
      <c r="K4060" s="164"/>
      <c r="L4060" s="164"/>
      <c r="M4060" s="164"/>
      <c r="N4060" s="164"/>
      <c r="O4060" s="164"/>
      <c r="P4060" s="164"/>
      <c r="Q4060" s="164"/>
      <c r="R4060" s="164"/>
      <c r="S4060" s="164"/>
      <c r="T4060" s="164"/>
      <c r="U4060" s="164"/>
      <c r="V4060" s="164"/>
      <c r="W4060" s="164"/>
      <c r="X4060" s="164"/>
      <c r="Y4060" s="164"/>
      <c r="Z4060" s="164"/>
      <c r="AA4060" s="164"/>
      <c r="AB4060" s="164"/>
      <c r="AC4060" s="164"/>
      <c r="AD4060" s="164"/>
      <c r="AE4060" s="164"/>
      <c r="AF4060" s="164"/>
      <c r="AG4060" s="164"/>
    </row>
    <row r="4260" spans="2:33" ht="15" customHeight="1">
      <c r="B4260" s="164"/>
      <c r="C4260" s="164"/>
      <c r="D4260" s="164"/>
      <c r="E4260" s="164"/>
      <c r="F4260" s="164"/>
      <c r="G4260" s="164"/>
      <c r="H4260" s="164"/>
      <c r="I4260" s="164"/>
      <c r="J4260" s="164"/>
      <c r="K4260" s="164"/>
      <c r="L4260" s="164"/>
      <c r="M4260" s="164"/>
      <c r="N4260" s="164"/>
      <c r="O4260" s="164"/>
      <c r="P4260" s="164"/>
      <c r="Q4260" s="164"/>
      <c r="R4260" s="164"/>
      <c r="S4260" s="164"/>
      <c r="T4260" s="164"/>
      <c r="U4260" s="164"/>
      <c r="V4260" s="164"/>
      <c r="W4260" s="164"/>
      <c r="X4260" s="164"/>
      <c r="Y4260" s="164"/>
      <c r="Z4260" s="164"/>
      <c r="AA4260" s="164"/>
      <c r="AB4260" s="164"/>
      <c r="AC4260" s="164"/>
      <c r="AD4260" s="164"/>
      <c r="AE4260" s="164"/>
      <c r="AF4260" s="164"/>
      <c r="AG4260" s="164"/>
    </row>
    <row r="4460" spans="2:33" ht="15" customHeight="1">
      <c r="B4460" s="164"/>
      <c r="C4460" s="164"/>
      <c r="D4460" s="164"/>
      <c r="E4460" s="164"/>
      <c r="F4460" s="164"/>
      <c r="G4460" s="164"/>
      <c r="H4460" s="164"/>
      <c r="I4460" s="164"/>
      <c r="J4460" s="164"/>
      <c r="K4460" s="164"/>
      <c r="L4460" s="164"/>
      <c r="M4460" s="164"/>
      <c r="N4460" s="164"/>
      <c r="O4460" s="164"/>
      <c r="P4460" s="164"/>
      <c r="Q4460" s="164"/>
      <c r="R4460" s="164"/>
      <c r="S4460" s="164"/>
      <c r="T4460" s="164"/>
      <c r="U4460" s="164"/>
      <c r="V4460" s="164"/>
      <c r="W4460" s="164"/>
      <c r="X4460" s="164"/>
      <c r="Y4460" s="164"/>
      <c r="Z4460" s="164"/>
      <c r="AA4460" s="164"/>
      <c r="AB4460" s="164"/>
      <c r="AC4460" s="164"/>
      <c r="AD4460" s="164"/>
      <c r="AE4460" s="164"/>
      <c r="AF4460" s="164"/>
      <c r="AG4460" s="164"/>
    </row>
    <row r="4660" spans="2:33" ht="15" customHeight="1">
      <c r="B4660" s="164"/>
      <c r="C4660" s="164"/>
      <c r="D4660" s="164"/>
      <c r="E4660" s="164"/>
      <c r="F4660" s="164"/>
      <c r="G4660" s="164"/>
      <c r="H4660" s="164"/>
      <c r="I4660" s="164"/>
      <c r="J4660" s="164"/>
      <c r="K4660" s="164"/>
      <c r="L4660" s="164"/>
      <c r="M4660" s="164"/>
      <c r="N4660" s="164"/>
      <c r="O4660" s="164"/>
      <c r="P4660" s="164"/>
      <c r="Q4660" s="164"/>
      <c r="R4660" s="164"/>
      <c r="S4660" s="164"/>
      <c r="T4660" s="164"/>
      <c r="U4660" s="164"/>
      <c r="V4660" s="164"/>
      <c r="W4660" s="164"/>
      <c r="X4660" s="164"/>
      <c r="Y4660" s="164"/>
      <c r="Z4660" s="164"/>
      <c r="AA4660" s="164"/>
      <c r="AB4660" s="164"/>
      <c r="AC4660" s="164"/>
      <c r="AD4660" s="164"/>
      <c r="AE4660" s="164"/>
      <c r="AF4660" s="164"/>
      <c r="AG4660" s="164"/>
    </row>
    <row r="4860" spans="2:33" ht="15" customHeight="1">
      <c r="B4860" s="164"/>
      <c r="C4860" s="164"/>
      <c r="D4860" s="164"/>
      <c r="E4860" s="164"/>
      <c r="F4860" s="164"/>
      <c r="G4860" s="164"/>
      <c r="H4860" s="164"/>
      <c r="I4860" s="164"/>
      <c r="J4860" s="164"/>
      <c r="K4860" s="164"/>
      <c r="L4860" s="164"/>
      <c r="M4860" s="164"/>
      <c r="N4860" s="164"/>
      <c r="O4860" s="164"/>
      <c r="P4860" s="164"/>
      <c r="Q4860" s="164"/>
      <c r="R4860" s="164"/>
      <c r="S4860" s="164"/>
      <c r="T4860" s="164"/>
      <c r="U4860" s="164"/>
      <c r="V4860" s="164"/>
      <c r="W4860" s="164"/>
      <c r="X4860" s="164"/>
      <c r="Y4860" s="164"/>
      <c r="Z4860" s="164"/>
      <c r="AA4860" s="164"/>
      <c r="AB4860" s="164"/>
      <c r="AC4860" s="164"/>
      <c r="AD4860" s="164"/>
      <c r="AE4860" s="164"/>
      <c r="AF4860" s="164"/>
      <c r="AG4860" s="164"/>
    </row>
    <row r="5060" spans="2:33" ht="15" customHeight="1">
      <c r="B5060" s="164"/>
      <c r="C5060" s="164"/>
      <c r="D5060" s="164"/>
      <c r="E5060" s="164"/>
      <c r="F5060" s="164"/>
      <c r="G5060" s="164"/>
      <c r="H5060" s="164"/>
      <c r="I5060" s="164"/>
      <c r="J5060" s="164"/>
      <c r="K5060" s="164"/>
      <c r="L5060" s="164"/>
      <c r="M5060" s="164"/>
      <c r="N5060" s="164"/>
      <c r="O5060" s="164"/>
      <c r="P5060" s="164"/>
      <c r="Q5060" s="164"/>
      <c r="R5060" s="164"/>
      <c r="S5060" s="164"/>
      <c r="T5060" s="164"/>
      <c r="U5060" s="164"/>
      <c r="V5060" s="164"/>
      <c r="W5060" s="164"/>
      <c r="X5060" s="164"/>
      <c r="Y5060" s="164"/>
      <c r="Z5060" s="164"/>
      <c r="AA5060" s="164"/>
      <c r="AB5060" s="164"/>
      <c r="AC5060" s="164"/>
      <c r="AD5060" s="164"/>
      <c r="AE5060" s="164"/>
      <c r="AF5060" s="164"/>
      <c r="AG5060" s="164"/>
    </row>
    <row r="5260" spans="2:33" ht="15" customHeight="1">
      <c r="B5260" s="164"/>
      <c r="C5260" s="164"/>
      <c r="D5260" s="164"/>
      <c r="E5260" s="164"/>
      <c r="F5260" s="164"/>
      <c r="G5260" s="164"/>
      <c r="H5260" s="164"/>
      <c r="I5260" s="164"/>
      <c r="J5260" s="164"/>
      <c r="K5260" s="164"/>
      <c r="L5260" s="164"/>
      <c r="M5260" s="164"/>
      <c r="N5260" s="164"/>
      <c r="O5260" s="164"/>
      <c r="P5260" s="164"/>
      <c r="Q5260" s="164"/>
      <c r="R5260" s="164"/>
      <c r="S5260" s="164"/>
      <c r="T5260" s="164"/>
      <c r="U5260" s="164"/>
      <c r="V5260" s="164"/>
      <c r="W5260" s="164"/>
      <c r="X5260" s="164"/>
      <c r="Y5260" s="164"/>
      <c r="Z5260" s="164"/>
      <c r="AA5260" s="164"/>
      <c r="AB5260" s="164"/>
      <c r="AC5260" s="164"/>
      <c r="AD5260" s="164"/>
      <c r="AE5260" s="164"/>
      <c r="AF5260" s="164"/>
      <c r="AG5260" s="164"/>
    </row>
    <row r="5460" spans="2:33" ht="15" customHeight="1">
      <c r="B5460" s="164"/>
      <c r="C5460" s="164"/>
      <c r="D5460" s="164"/>
      <c r="E5460" s="164"/>
      <c r="F5460" s="164"/>
      <c r="G5460" s="164"/>
      <c r="H5460" s="164"/>
      <c r="I5460" s="164"/>
      <c r="J5460" s="164"/>
      <c r="K5460" s="164"/>
      <c r="L5460" s="164"/>
      <c r="M5460" s="164"/>
      <c r="N5460" s="164"/>
      <c r="O5460" s="164"/>
      <c r="P5460" s="164"/>
      <c r="Q5460" s="164"/>
      <c r="R5460" s="164"/>
      <c r="S5460" s="164"/>
      <c r="T5460" s="164"/>
      <c r="U5460" s="164"/>
      <c r="V5460" s="164"/>
      <c r="W5460" s="164"/>
      <c r="X5460" s="164"/>
      <c r="Y5460" s="164"/>
      <c r="Z5460" s="164"/>
      <c r="AA5460" s="164"/>
      <c r="AB5460" s="164"/>
      <c r="AC5460" s="164"/>
      <c r="AD5460" s="164"/>
      <c r="AE5460" s="164"/>
      <c r="AF5460" s="164"/>
      <c r="AG5460" s="164"/>
    </row>
    <row r="5630" spans="2:33" ht="15" customHeight="1">
      <c r="B5630" s="164"/>
      <c r="C5630" s="164"/>
      <c r="D5630" s="164"/>
      <c r="E5630" s="164"/>
      <c r="F5630" s="164"/>
      <c r="G5630" s="164"/>
      <c r="H5630" s="164"/>
      <c r="I5630" s="164"/>
      <c r="J5630" s="164"/>
      <c r="K5630" s="164"/>
      <c r="L5630" s="164"/>
      <c r="M5630" s="164"/>
      <c r="N5630" s="164"/>
      <c r="O5630" s="164"/>
      <c r="P5630" s="164"/>
      <c r="Q5630" s="164"/>
      <c r="R5630" s="164"/>
      <c r="S5630" s="164"/>
      <c r="T5630" s="164"/>
      <c r="U5630" s="164"/>
      <c r="V5630" s="164"/>
      <c r="W5630" s="164"/>
      <c r="X5630" s="164"/>
      <c r="Y5630" s="164"/>
      <c r="Z5630" s="164"/>
      <c r="AA5630" s="164"/>
      <c r="AB5630" s="164"/>
      <c r="AC5630" s="164"/>
      <c r="AD5630" s="164"/>
      <c r="AE5630" s="164"/>
      <c r="AF5630" s="164"/>
      <c r="AG5630" s="164"/>
    </row>
    <row r="5805" spans="2:33" ht="15" customHeight="1">
      <c r="B5805" s="164"/>
      <c r="C5805" s="164"/>
      <c r="D5805" s="164"/>
      <c r="E5805" s="164"/>
      <c r="F5805" s="164"/>
      <c r="G5805" s="164"/>
      <c r="H5805" s="164"/>
      <c r="I5805" s="164"/>
      <c r="J5805" s="164"/>
      <c r="K5805" s="164"/>
      <c r="L5805" s="164"/>
      <c r="M5805" s="164"/>
      <c r="N5805" s="164"/>
      <c r="O5805" s="164"/>
      <c r="P5805" s="164"/>
      <c r="Q5805" s="164"/>
      <c r="R5805" s="164"/>
      <c r="S5805" s="164"/>
      <c r="T5805" s="164"/>
      <c r="U5805" s="164"/>
      <c r="V5805" s="164"/>
      <c r="W5805" s="164"/>
      <c r="X5805" s="164"/>
      <c r="Y5805" s="164"/>
      <c r="Z5805" s="164"/>
      <c r="AA5805" s="164"/>
      <c r="AB5805" s="164"/>
      <c r="AC5805" s="164"/>
      <c r="AD5805" s="164"/>
      <c r="AE5805" s="164"/>
      <c r="AF5805" s="164"/>
      <c r="AG5805" s="164"/>
    </row>
    <row r="5980" spans="2:33" ht="15" customHeight="1">
      <c r="B5980" s="164"/>
      <c r="C5980" s="164"/>
      <c r="D5980" s="164"/>
      <c r="E5980" s="164"/>
      <c r="F5980" s="164"/>
      <c r="G5980" s="164"/>
      <c r="H5980" s="164"/>
      <c r="I5980" s="164"/>
      <c r="J5980" s="164"/>
      <c r="K5980" s="164"/>
      <c r="L5980" s="164"/>
      <c r="M5980" s="164"/>
      <c r="N5980" s="164"/>
      <c r="O5980" s="164"/>
      <c r="P5980" s="164"/>
      <c r="Q5980" s="164"/>
      <c r="R5980" s="164"/>
      <c r="S5980" s="164"/>
      <c r="T5980" s="164"/>
      <c r="U5980" s="164"/>
      <c r="V5980" s="164"/>
      <c r="W5980" s="164"/>
      <c r="X5980" s="164"/>
      <c r="Y5980" s="164"/>
      <c r="Z5980" s="164"/>
      <c r="AA5980" s="164"/>
      <c r="AB5980" s="164"/>
      <c r="AC5980" s="164"/>
      <c r="AD5980" s="164"/>
      <c r="AE5980" s="164"/>
      <c r="AF5980" s="164"/>
      <c r="AG5980" s="164"/>
    </row>
    <row r="6155" spans="2:33" ht="15" customHeight="1">
      <c r="B6155" s="164"/>
      <c r="C6155" s="164"/>
      <c r="D6155" s="164"/>
      <c r="E6155" s="164"/>
      <c r="F6155" s="164"/>
      <c r="G6155" s="164"/>
      <c r="H6155" s="164"/>
      <c r="I6155" s="164"/>
      <c r="J6155" s="164"/>
      <c r="K6155" s="164"/>
      <c r="L6155" s="164"/>
      <c r="M6155" s="164"/>
      <c r="N6155" s="164"/>
      <c r="O6155" s="164"/>
      <c r="P6155" s="164"/>
      <c r="Q6155" s="164"/>
      <c r="R6155" s="164"/>
      <c r="S6155" s="164"/>
      <c r="T6155" s="164"/>
      <c r="U6155" s="164"/>
      <c r="V6155" s="164"/>
      <c r="W6155" s="164"/>
      <c r="X6155" s="164"/>
      <c r="Y6155" s="164"/>
      <c r="Z6155" s="164"/>
      <c r="AA6155" s="164"/>
      <c r="AB6155" s="164"/>
      <c r="AC6155" s="164"/>
      <c r="AD6155" s="164"/>
      <c r="AE6155" s="164"/>
      <c r="AF6155" s="164"/>
      <c r="AG6155" s="164"/>
    </row>
    <row r="6330" spans="2:33" ht="15" customHeight="1">
      <c r="B6330" s="164"/>
      <c r="C6330" s="164"/>
      <c r="D6330" s="164"/>
      <c r="E6330" s="164"/>
      <c r="F6330" s="164"/>
      <c r="G6330" s="164"/>
      <c r="H6330" s="164"/>
      <c r="I6330" s="164"/>
      <c r="J6330" s="164"/>
      <c r="K6330" s="164"/>
      <c r="L6330" s="164"/>
      <c r="M6330" s="164"/>
      <c r="N6330" s="164"/>
      <c r="O6330" s="164"/>
      <c r="P6330" s="164"/>
      <c r="Q6330" s="164"/>
      <c r="R6330" s="164"/>
      <c r="S6330" s="164"/>
      <c r="T6330" s="164"/>
      <c r="U6330" s="164"/>
      <c r="V6330" s="164"/>
      <c r="W6330" s="164"/>
      <c r="X6330" s="164"/>
      <c r="Y6330" s="164"/>
      <c r="Z6330" s="164"/>
      <c r="AA6330" s="164"/>
      <c r="AB6330" s="164"/>
      <c r="AC6330" s="164"/>
      <c r="AD6330" s="164"/>
      <c r="AE6330" s="164"/>
      <c r="AF6330" s="164"/>
      <c r="AG6330" s="164"/>
    </row>
    <row r="6505" spans="2:33" ht="15" customHeight="1">
      <c r="B6505" s="164"/>
      <c r="C6505" s="164"/>
      <c r="D6505" s="164"/>
      <c r="E6505" s="164"/>
      <c r="F6505" s="164"/>
      <c r="G6505" s="164"/>
      <c r="H6505" s="164"/>
      <c r="I6505" s="164"/>
      <c r="J6505" s="164"/>
      <c r="K6505" s="164"/>
      <c r="L6505" s="164"/>
      <c r="M6505" s="164"/>
      <c r="N6505" s="164"/>
      <c r="O6505" s="164"/>
      <c r="P6505" s="164"/>
      <c r="Q6505" s="164"/>
      <c r="R6505" s="164"/>
      <c r="S6505" s="164"/>
      <c r="T6505" s="164"/>
      <c r="U6505" s="164"/>
      <c r="V6505" s="164"/>
      <c r="W6505" s="164"/>
      <c r="X6505" s="164"/>
      <c r="Y6505" s="164"/>
      <c r="Z6505" s="164"/>
      <c r="AA6505" s="164"/>
      <c r="AB6505" s="164"/>
      <c r="AC6505" s="164"/>
      <c r="AD6505" s="164"/>
      <c r="AE6505" s="164"/>
      <c r="AF6505" s="164"/>
      <c r="AG6505" s="164"/>
    </row>
    <row r="6680" spans="2:33" ht="15" customHeight="1">
      <c r="B6680" s="164"/>
      <c r="C6680" s="164"/>
      <c r="D6680" s="164"/>
      <c r="E6680" s="164"/>
      <c r="F6680" s="164"/>
      <c r="G6680" s="164"/>
      <c r="H6680" s="164"/>
      <c r="I6680" s="164"/>
      <c r="J6680" s="164"/>
      <c r="K6680" s="164"/>
      <c r="L6680" s="164"/>
      <c r="M6680" s="164"/>
      <c r="N6680" s="164"/>
      <c r="O6680" s="164"/>
      <c r="P6680" s="164"/>
      <c r="Q6680" s="164"/>
      <c r="R6680" s="164"/>
      <c r="S6680" s="164"/>
      <c r="T6680" s="164"/>
      <c r="U6680" s="164"/>
      <c r="V6680" s="164"/>
      <c r="W6680" s="164"/>
      <c r="X6680" s="164"/>
      <c r="Y6680" s="164"/>
      <c r="Z6680" s="164"/>
      <c r="AA6680" s="164"/>
      <c r="AB6680" s="164"/>
      <c r="AC6680" s="164"/>
      <c r="AD6680" s="164"/>
      <c r="AE6680" s="164"/>
      <c r="AF6680" s="164"/>
      <c r="AG6680" s="164"/>
    </row>
    <row r="6855" spans="2:33" ht="15" customHeight="1">
      <c r="B6855" s="164"/>
      <c r="C6855" s="164"/>
      <c r="D6855" s="164"/>
      <c r="E6855" s="164"/>
      <c r="F6855" s="164"/>
      <c r="G6855" s="164"/>
      <c r="H6855" s="164"/>
      <c r="I6855" s="164"/>
      <c r="J6855" s="164"/>
      <c r="K6855" s="164"/>
      <c r="L6855" s="164"/>
      <c r="M6855" s="164"/>
      <c r="N6855" s="164"/>
      <c r="O6855" s="164"/>
      <c r="P6855" s="164"/>
      <c r="Q6855" s="164"/>
      <c r="R6855" s="164"/>
      <c r="S6855" s="164"/>
      <c r="T6855" s="164"/>
      <c r="U6855" s="164"/>
      <c r="V6855" s="164"/>
      <c r="W6855" s="164"/>
      <c r="X6855" s="164"/>
      <c r="Y6855" s="164"/>
      <c r="Z6855" s="164"/>
      <c r="AA6855" s="164"/>
      <c r="AB6855" s="164"/>
      <c r="AC6855" s="164"/>
      <c r="AD6855" s="164"/>
      <c r="AE6855" s="164"/>
      <c r="AF6855" s="164"/>
      <c r="AG6855" s="164"/>
    </row>
    <row r="7030" spans="2:33" ht="15" customHeight="1">
      <c r="B7030" s="164"/>
      <c r="C7030" s="164"/>
      <c r="D7030" s="164"/>
      <c r="E7030" s="164"/>
      <c r="F7030" s="164"/>
      <c r="G7030" s="164"/>
      <c r="H7030" s="164"/>
      <c r="I7030" s="164"/>
      <c r="J7030" s="164"/>
      <c r="K7030" s="164"/>
      <c r="L7030" s="164"/>
      <c r="M7030" s="164"/>
      <c r="N7030" s="164"/>
      <c r="O7030" s="164"/>
      <c r="P7030" s="164"/>
      <c r="Q7030" s="164"/>
      <c r="R7030" s="164"/>
      <c r="S7030" s="164"/>
      <c r="T7030" s="164"/>
      <c r="U7030" s="164"/>
      <c r="V7030" s="164"/>
      <c r="W7030" s="164"/>
      <c r="X7030" s="164"/>
      <c r="Y7030" s="164"/>
      <c r="Z7030" s="164"/>
      <c r="AA7030" s="164"/>
      <c r="AB7030" s="164"/>
      <c r="AC7030" s="164"/>
      <c r="AD7030" s="164"/>
      <c r="AE7030" s="164"/>
      <c r="AF7030" s="164"/>
      <c r="AG7030" s="164"/>
    </row>
    <row r="7205" spans="2:33" ht="15" customHeight="1">
      <c r="B7205" s="164"/>
      <c r="C7205" s="164"/>
      <c r="D7205" s="164"/>
      <c r="E7205" s="164"/>
      <c r="F7205" s="164"/>
      <c r="G7205" s="164"/>
      <c r="H7205" s="164"/>
      <c r="I7205" s="164"/>
      <c r="J7205" s="164"/>
      <c r="K7205" s="164"/>
      <c r="L7205" s="164"/>
      <c r="M7205" s="164"/>
      <c r="N7205" s="164"/>
      <c r="O7205" s="164"/>
      <c r="P7205" s="164"/>
      <c r="Q7205" s="164"/>
      <c r="R7205" s="164"/>
      <c r="S7205" s="164"/>
      <c r="T7205" s="164"/>
      <c r="U7205" s="164"/>
      <c r="V7205" s="164"/>
      <c r="W7205" s="164"/>
      <c r="X7205" s="164"/>
      <c r="Y7205" s="164"/>
      <c r="Z7205" s="164"/>
      <c r="AA7205" s="164"/>
      <c r="AB7205" s="164"/>
      <c r="AC7205" s="164"/>
      <c r="AD7205" s="164"/>
      <c r="AE7205" s="164"/>
      <c r="AF7205" s="164"/>
      <c r="AG7205" s="164"/>
    </row>
    <row r="7380" spans="2:33" ht="15" customHeight="1">
      <c r="B7380" s="164"/>
      <c r="C7380" s="164"/>
      <c r="D7380" s="164"/>
      <c r="E7380" s="164"/>
      <c r="F7380" s="164"/>
      <c r="G7380" s="164"/>
      <c r="H7380" s="164"/>
      <c r="I7380" s="164"/>
      <c r="J7380" s="164"/>
      <c r="K7380" s="164"/>
      <c r="L7380" s="164"/>
      <c r="M7380" s="164"/>
      <c r="N7380" s="164"/>
      <c r="O7380" s="164"/>
      <c r="P7380" s="164"/>
      <c r="Q7380" s="164"/>
      <c r="R7380" s="164"/>
      <c r="S7380" s="164"/>
      <c r="T7380" s="164"/>
      <c r="U7380" s="164"/>
      <c r="V7380" s="164"/>
      <c r="W7380" s="164"/>
      <c r="X7380" s="164"/>
      <c r="Y7380" s="164"/>
      <c r="Z7380" s="164"/>
      <c r="AA7380" s="164"/>
      <c r="AB7380" s="164"/>
      <c r="AC7380" s="164"/>
      <c r="AD7380" s="164"/>
      <c r="AE7380" s="164"/>
      <c r="AF7380" s="164"/>
      <c r="AG7380" s="164"/>
    </row>
    <row r="7555" spans="2:33" ht="15" customHeight="1">
      <c r="B7555" s="164"/>
      <c r="C7555" s="164"/>
      <c r="D7555" s="164"/>
      <c r="E7555" s="164"/>
      <c r="F7555" s="164"/>
      <c r="G7555" s="164"/>
      <c r="H7555" s="164"/>
      <c r="I7555" s="164"/>
      <c r="J7555" s="164"/>
      <c r="K7555" s="164"/>
      <c r="L7555" s="164"/>
      <c r="M7555" s="164"/>
      <c r="N7555" s="164"/>
      <c r="O7555" s="164"/>
      <c r="P7555" s="164"/>
      <c r="Q7555" s="164"/>
      <c r="R7555" s="164"/>
      <c r="S7555" s="164"/>
      <c r="T7555" s="164"/>
      <c r="U7555" s="164"/>
      <c r="V7555" s="164"/>
      <c r="W7555" s="164"/>
      <c r="X7555" s="164"/>
      <c r="Y7555" s="164"/>
      <c r="Z7555" s="164"/>
      <c r="AA7555" s="164"/>
      <c r="AB7555" s="164"/>
      <c r="AC7555" s="164"/>
      <c r="AD7555" s="164"/>
      <c r="AE7555" s="164"/>
      <c r="AF7555" s="164"/>
      <c r="AG7555" s="164"/>
    </row>
    <row r="7730" spans="2:33" ht="15" customHeight="1">
      <c r="B7730" s="164"/>
      <c r="C7730" s="164"/>
      <c r="D7730" s="164"/>
      <c r="E7730" s="164"/>
      <c r="F7730" s="164"/>
      <c r="G7730" s="164"/>
      <c r="H7730" s="164"/>
      <c r="I7730" s="164"/>
      <c r="J7730" s="164"/>
      <c r="K7730" s="164"/>
      <c r="L7730" s="164"/>
      <c r="M7730" s="164"/>
      <c r="N7730" s="164"/>
      <c r="O7730" s="164"/>
      <c r="P7730" s="164"/>
      <c r="Q7730" s="164"/>
      <c r="R7730" s="164"/>
      <c r="S7730" s="164"/>
      <c r="T7730" s="164"/>
      <c r="U7730" s="164"/>
      <c r="V7730" s="164"/>
      <c r="W7730" s="164"/>
      <c r="X7730" s="164"/>
      <c r="Y7730" s="164"/>
      <c r="Z7730" s="164"/>
      <c r="AA7730" s="164"/>
      <c r="AB7730" s="164"/>
      <c r="AC7730" s="164"/>
      <c r="AD7730" s="164"/>
      <c r="AE7730" s="164"/>
      <c r="AF7730" s="164"/>
      <c r="AG7730" s="164"/>
    </row>
    <row r="7905" spans="2:33" ht="15" customHeight="1">
      <c r="B7905" s="164"/>
      <c r="C7905" s="164"/>
      <c r="D7905" s="164"/>
      <c r="E7905" s="164"/>
      <c r="F7905" s="164"/>
      <c r="G7905" s="164"/>
      <c r="H7905" s="164"/>
      <c r="I7905" s="164"/>
      <c r="J7905" s="164"/>
      <c r="K7905" s="164"/>
      <c r="L7905" s="164"/>
      <c r="M7905" s="164"/>
      <c r="N7905" s="164"/>
      <c r="O7905" s="164"/>
      <c r="P7905" s="164"/>
      <c r="Q7905" s="164"/>
      <c r="R7905" s="164"/>
      <c r="S7905" s="164"/>
      <c r="T7905" s="164"/>
      <c r="U7905" s="164"/>
      <c r="V7905" s="164"/>
      <c r="W7905" s="164"/>
      <c r="X7905" s="164"/>
      <c r="Y7905" s="164"/>
      <c r="Z7905" s="164"/>
      <c r="AA7905" s="164"/>
      <c r="AB7905" s="164"/>
      <c r="AC7905" s="164"/>
      <c r="AD7905" s="164"/>
      <c r="AE7905" s="164"/>
      <c r="AF7905" s="164"/>
      <c r="AG7905" s="164"/>
    </row>
    <row r="8080" spans="2:33" ht="15" customHeight="1">
      <c r="B8080" s="164"/>
      <c r="C8080" s="164"/>
      <c r="D8080" s="164"/>
      <c r="E8080" s="164"/>
      <c r="F8080" s="164"/>
      <c r="G8080" s="164"/>
      <c r="H8080" s="164"/>
      <c r="I8080" s="164"/>
      <c r="J8080" s="164"/>
      <c r="K8080" s="164"/>
      <c r="L8080" s="164"/>
      <c r="M8080" s="164"/>
      <c r="N8080" s="164"/>
      <c r="O8080" s="164"/>
      <c r="P8080" s="164"/>
      <c r="Q8080" s="164"/>
      <c r="R8080" s="164"/>
      <c r="S8080" s="164"/>
      <c r="T8080" s="164"/>
      <c r="U8080" s="164"/>
      <c r="V8080" s="164"/>
      <c r="W8080" s="164"/>
      <c r="X8080" s="164"/>
      <c r="Y8080" s="164"/>
      <c r="Z8080" s="164"/>
      <c r="AA8080" s="164"/>
      <c r="AB8080" s="164"/>
      <c r="AC8080" s="164"/>
      <c r="AD8080" s="164"/>
      <c r="AE8080" s="164"/>
      <c r="AF8080" s="164"/>
      <c r="AG8080" s="164"/>
    </row>
    <row r="8255" spans="2:33" ht="15" customHeight="1">
      <c r="B8255" s="164"/>
      <c r="C8255" s="164"/>
      <c r="D8255" s="164"/>
      <c r="E8255" s="164"/>
      <c r="F8255" s="164"/>
      <c r="G8255" s="164"/>
      <c r="H8255" s="164"/>
      <c r="I8255" s="164"/>
      <c r="J8255" s="164"/>
      <c r="K8255" s="164"/>
      <c r="L8255" s="164"/>
      <c r="M8255" s="164"/>
      <c r="N8255" s="164"/>
      <c r="O8255" s="164"/>
      <c r="P8255" s="164"/>
      <c r="Q8255" s="164"/>
      <c r="R8255" s="164"/>
      <c r="S8255" s="164"/>
      <c r="T8255" s="164"/>
      <c r="U8255" s="164"/>
      <c r="V8255" s="164"/>
      <c r="W8255" s="164"/>
      <c r="X8255" s="164"/>
      <c r="Y8255" s="164"/>
      <c r="Z8255" s="164"/>
      <c r="AA8255" s="164"/>
      <c r="AB8255" s="164"/>
      <c r="AC8255" s="164"/>
      <c r="AD8255" s="164"/>
      <c r="AE8255" s="164"/>
      <c r="AF8255" s="164"/>
      <c r="AG8255" s="164"/>
    </row>
    <row r="8430" spans="2:33" ht="15" customHeight="1">
      <c r="B8430" s="164"/>
      <c r="C8430" s="164"/>
      <c r="D8430" s="164"/>
      <c r="E8430" s="164"/>
      <c r="F8430" s="164"/>
      <c r="G8430" s="164"/>
      <c r="H8430" s="164"/>
      <c r="I8430" s="164"/>
      <c r="J8430" s="164"/>
      <c r="K8430" s="164"/>
      <c r="L8430" s="164"/>
      <c r="M8430" s="164"/>
      <c r="N8430" s="164"/>
      <c r="O8430" s="164"/>
      <c r="P8430" s="164"/>
      <c r="Q8430" s="164"/>
      <c r="R8430" s="164"/>
      <c r="S8430" s="164"/>
      <c r="T8430" s="164"/>
      <c r="U8430" s="164"/>
      <c r="V8430" s="164"/>
      <c r="W8430" s="164"/>
      <c r="X8430" s="164"/>
      <c r="Y8430" s="164"/>
      <c r="Z8430" s="164"/>
      <c r="AA8430" s="164"/>
      <c r="AB8430" s="164"/>
      <c r="AC8430" s="164"/>
      <c r="AD8430" s="164"/>
      <c r="AE8430" s="164"/>
      <c r="AF8430" s="164"/>
      <c r="AG8430" s="164"/>
    </row>
    <row r="8605" spans="2:33" ht="15" customHeight="1">
      <c r="B8605" s="164"/>
      <c r="C8605" s="164"/>
      <c r="D8605" s="164"/>
      <c r="E8605" s="164"/>
      <c r="F8605" s="164"/>
      <c r="G8605" s="164"/>
      <c r="H8605" s="164"/>
      <c r="I8605" s="164"/>
      <c r="J8605" s="164"/>
      <c r="K8605" s="164"/>
      <c r="L8605" s="164"/>
      <c r="M8605" s="164"/>
      <c r="N8605" s="164"/>
      <c r="O8605" s="164"/>
      <c r="P8605" s="164"/>
      <c r="Q8605" s="164"/>
      <c r="R8605" s="164"/>
      <c r="S8605" s="164"/>
      <c r="T8605" s="164"/>
      <c r="U8605" s="164"/>
      <c r="V8605" s="164"/>
      <c r="W8605" s="164"/>
      <c r="X8605" s="164"/>
      <c r="Y8605" s="164"/>
      <c r="Z8605" s="164"/>
      <c r="AA8605" s="164"/>
      <c r="AB8605" s="164"/>
      <c r="AC8605" s="164"/>
      <c r="AD8605" s="164"/>
      <c r="AE8605" s="164"/>
      <c r="AF8605" s="164"/>
      <c r="AG8605" s="164"/>
    </row>
    <row r="8780" spans="2:33" ht="15" customHeight="1">
      <c r="B8780" s="164"/>
      <c r="C8780" s="164"/>
      <c r="D8780" s="164"/>
      <c r="E8780" s="164"/>
      <c r="F8780" s="164"/>
      <c r="G8780" s="164"/>
      <c r="H8780" s="164"/>
      <c r="I8780" s="164"/>
      <c r="J8780" s="164"/>
      <c r="K8780" s="164"/>
      <c r="L8780" s="164"/>
      <c r="M8780" s="164"/>
      <c r="N8780" s="164"/>
      <c r="O8780" s="164"/>
      <c r="P8780" s="164"/>
      <c r="Q8780" s="164"/>
      <c r="R8780" s="164"/>
      <c r="S8780" s="164"/>
      <c r="T8780" s="164"/>
      <c r="U8780" s="164"/>
      <c r="V8780" s="164"/>
      <c r="W8780" s="164"/>
      <c r="X8780" s="164"/>
      <c r="Y8780" s="164"/>
      <c r="Z8780" s="164"/>
      <c r="AA8780" s="164"/>
      <c r="AB8780" s="164"/>
      <c r="AC8780" s="164"/>
      <c r="AD8780" s="164"/>
      <c r="AE8780" s="164"/>
      <c r="AF8780" s="164"/>
      <c r="AG8780" s="164"/>
    </row>
    <row r="8955" spans="2:33" ht="15" customHeight="1">
      <c r="B8955" s="164"/>
      <c r="C8955" s="164"/>
      <c r="D8955" s="164"/>
      <c r="E8955" s="164"/>
      <c r="F8955" s="164"/>
      <c r="G8955" s="164"/>
      <c r="H8955" s="164"/>
      <c r="I8955" s="164"/>
      <c r="J8955" s="164"/>
      <c r="K8955" s="164"/>
      <c r="L8955" s="164"/>
      <c r="M8955" s="164"/>
      <c r="N8955" s="164"/>
      <c r="O8955" s="164"/>
      <c r="P8955" s="164"/>
      <c r="Q8955" s="164"/>
      <c r="R8955" s="164"/>
      <c r="S8955" s="164"/>
      <c r="T8955" s="164"/>
      <c r="U8955" s="164"/>
      <c r="V8955" s="164"/>
      <c r="W8955" s="164"/>
      <c r="X8955" s="164"/>
      <c r="Y8955" s="164"/>
      <c r="Z8955" s="164"/>
      <c r="AA8955" s="164"/>
      <c r="AB8955" s="164"/>
      <c r="AC8955" s="164"/>
      <c r="AD8955" s="164"/>
      <c r="AE8955" s="164"/>
      <c r="AF8955" s="164"/>
      <c r="AG8955" s="164"/>
    </row>
    <row r="9130" spans="2:33" ht="15" customHeight="1">
      <c r="B9130" s="164"/>
      <c r="C9130" s="164"/>
      <c r="D9130" s="164"/>
      <c r="E9130" s="164"/>
      <c r="F9130" s="164"/>
      <c r="G9130" s="164"/>
      <c r="H9130" s="164"/>
      <c r="I9130" s="164"/>
      <c r="J9130" s="164"/>
      <c r="K9130" s="164"/>
      <c r="L9130" s="164"/>
      <c r="M9130" s="164"/>
      <c r="N9130" s="164"/>
      <c r="O9130" s="164"/>
      <c r="P9130" s="164"/>
      <c r="Q9130" s="164"/>
      <c r="R9130" s="164"/>
      <c r="S9130" s="164"/>
      <c r="T9130" s="164"/>
      <c r="U9130" s="164"/>
      <c r="V9130" s="164"/>
      <c r="W9130" s="164"/>
      <c r="X9130" s="164"/>
      <c r="Y9130" s="164"/>
      <c r="Z9130" s="164"/>
      <c r="AA9130" s="164"/>
      <c r="AB9130" s="164"/>
      <c r="AC9130" s="164"/>
      <c r="AD9130" s="164"/>
      <c r="AE9130" s="164"/>
      <c r="AF9130" s="164"/>
      <c r="AG9130" s="164"/>
    </row>
    <row r="9305" spans="2:33" ht="15" customHeight="1">
      <c r="B9305" s="164"/>
      <c r="C9305" s="164"/>
      <c r="D9305" s="164"/>
      <c r="E9305" s="164"/>
      <c r="F9305" s="164"/>
      <c r="G9305" s="164"/>
      <c r="H9305" s="164"/>
      <c r="I9305" s="164"/>
      <c r="J9305" s="164"/>
      <c r="K9305" s="164"/>
      <c r="L9305" s="164"/>
      <c r="M9305" s="164"/>
      <c r="N9305" s="164"/>
      <c r="O9305" s="164"/>
      <c r="P9305" s="164"/>
      <c r="Q9305" s="164"/>
      <c r="R9305" s="164"/>
      <c r="S9305" s="164"/>
      <c r="T9305" s="164"/>
      <c r="U9305" s="164"/>
      <c r="V9305" s="164"/>
      <c r="W9305" s="164"/>
      <c r="X9305" s="164"/>
      <c r="Y9305" s="164"/>
      <c r="Z9305" s="164"/>
      <c r="AA9305" s="164"/>
      <c r="AB9305" s="164"/>
      <c r="AC9305" s="164"/>
      <c r="AD9305" s="164"/>
      <c r="AE9305" s="164"/>
      <c r="AF9305" s="164"/>
      <c r="AG9305" s="164"/>
    </row>
    <row r="9480" spans="2:33" ht="15" customHeight="1">
      <c r="B9480" s="164"/>
      <c r="C9480" s="164"/>
      <c r="D9480" s="164"/>
      <c r="E9480" s="164"/>
      <c r="F9480" s="164"/>
      <c r="G9480" s="164"/>
      <c r="H9480" s="164"/>
      <c r="I9480" s="164"/>
      <c r="J9480" s="164"/>
      <c r="K9480" s="164"/>
      <c r="L9480" s="164"/>
      <c r="M9480" s="164"/>
      <c r="N9480" s="164"/>
      <c r="O9480" s="164"/>
      <c r="P9480" s="164"/>
      <c r="Q9480" s="164"/>
      <c r="R9480" s="164"/>
      <c r="S9480" s="164"/>
      <c r="T9480" s="164"/>
      <c r="U9480" s="164"/>
      <c r="V9480" s="164"/>
      <c r="W9480" s="164"/>
      <c r="X9480" s="164"/>
      <c r="Y9480" s="164"/>
      <c r="Z9480" s="164"/>
      <c r="AA9480" s="164"/>
      <c r="AB9480" s="164"/>
      <c r="AC9480" s="164"/>
      <c r="AD9480" s="164"/>
      <c r="AE9480" s="164"/>
      <c r="AF9480" s="164"/>
      <c r="AG9480" s="164"/>
    </row>
    <row r="9655" spans="2:33" ht="15" customHeight="1">
      <c r="B9655" s="164"/>
      <c r="C9655" s="164"/>
      <c r="D9655" s="164"/>
      <c r="E9655" s="164"/>
      <c r="F9655" s="164"/>
      <c r="G9655" s="164"/>
      <c r="H9655" s="164"/>
      <c r="I9655" s="164"/>
      <c r="J9655" s="164"/>
      <c r="K9655" s="164"/>
      <c r="L9655" s="164"/>
      <c r="M9655" s="164"/>
      <c r="N9655" s="164"/>
      <c r="O9655" s="164"/>
      <c r="P9655" s="164"/>
      <c r="Q9655" s="164"/>
      <c r="R9655" s="164"/>
      <c r="S9655" s="164"/>
      <c r="T9655" s="164"/>
      <c r="U9655" s="164"/>
      <c r="V9655" s="164"/>
      <c r="W9655" s="164"/>
      <c r="X9655" s="164"/>
      <c r="Y9655" s="164"/>
      <c r="Z9655" s="164"/>
      <c r="AA9655" s="164"/>
      <c r="AB9655" s="164"/>
      <c r="AC9655" s="164"/>
      <c r="AD9655" s="164"/>
      <c r="AE9655" s="164"/>
      <c r="AF9655" s="164"/>
      <c r="AG9655" s="164"/>
    </row>
    <row r="9830" spans="2:33" ht="15" customHeight="1">
      <c r="B9830" s="164"/>
      <c r="C9830" s="164"/>
      <c r="D9830" s="164"/>
      <c r="E9830" s="164"/>
      <c r="F9830" s="164"/>
      <c r="G9830" s="164"/>
      <c r="H9830" s="164"/>
      <c r="I9830" s="164"/>
      <c r="J9830" s="164"/>
      <c r="K9830" s="164"/>
      <c r="L9830" s="164"/>
      <c r="M9830" s="164"/>
      <c r="N9830" s="164"/>
      <c r="O9830" s="164"/>
      <c r="P9830" s="164"/>
      <c r="Q9830" s="164"/>
      <c r="R9830" s="164"/>
      <c r="S9830" s="164"/>
      <c r="T9830" s="164"/>
      <c r="U9830" s="164"/>
      <c r="V9830" s="164"/>
      <c r="W9830" s="164"/>
      <c r="X9830" s="164"/>
      <c r="Y9830" s="164"/>
      <c r="Z9830" s="164"/>
      <c r="AA9830" s="164"/>
      <c r="AB9830" s="164"/>
      <c r="AC9830" s="164"/>
      <c r="AD9830" s="164"/>
      <c r="AE9830" s="164"/>
      <c r="AF9830" s="164"/>
      <c r="AG9830" s="164"/>
    </row>
    <row r="9911" spans="2:33" ht="15" customHeight="1">
      <c r="B9911" s="164"/>
      <c r="C9911" s="164"/>
      <c r="D9911" s="164"/>
      <c r="E9911" s="164"/>
      <c r="F9911" s="164"/>
      <c r="G9911" s="164"/>
      <c r="H9911" s="164"/>
      <c r="I9911" s="164"/>
      <c r="J9911" s="164"/>
      <c r="K9911" s="164"/>
      <c r="L9911" s="164"/>
      <c r="M9911" s="164"/>
      <c r="N9911" s="164"/>
      <c r="O9911" s="164"/>
      <c r="P9911" s="164"/>
      <c r="Q9911" s="164"/>
      <c r="R9911" s="164"/>
      <c r="S9911" s="164"/>
      <c r="T9911" s="164"/>
      <c r="U9911" s="164"/>
      <c r="V9911" s="164"/>
      <c r="W9911" s="164"/>
      <c r="X9911" s="164"/>
      <c r="Y9911" s="164"/>
      <c r="Z9911" s="164"/>
      <c r="AA9911" s="164"/>
      <c r="AB9911" s="164"/>
      <c r="AC9911" s="164"/>
      <c r="AD9911" s="164"/>
      <c r="AE9911" s="164"/>
      <c r="AF9911" s="164"/>
      <c r="AG9911" s="164"/>
    </row>
    <row r="9961" spans="2:33" ht="15" customHeight="1">
      <c r="B9961" s="164"/>
      <c r="C9961" s="164"/>
      <c r="D9961" s="164"/>
      <c r="E9961" s="164"/>
      <c r="F9961" s="164"/>
      <c r="G9961" s="164"/>
      <c r="H9961" s="164"/>
      <c r="I9961" s="164"/>
      <c r="J9961" s="164"/>
      <c r="K9961" s="164"/>
      <c r="L9961" s="164"/>
      <c r="M9961" s="164"/>
      <c r="N9961" s="164"/>
      <c r="O9961" s="164"/>
      <c r="P9961" s="164"/>
      <c r="Q9961" s="164"/>
      <c r="R9961" s="164"/>
      <c r="S9961" s="164"/>
      <c r="T9961" s="164"/>
      <c r="U9961" s="164"/>
      <c r="V9961" s="164"/>
      <c r="W9961" s="164"/>
      <c r="X9961" s="164"/>
      <c r="Y9961" s="164"/>
      <c r="Z9961" s="164"/>
      <c r="AA9961" s="164"/>
      <c r="AB9961" s="164"/>
      <c r="AC9961" s="164"/>
      <c r="AD9961" s="164"/>
      <c r="AE9961" s="164"/>
      <c r="AF9961" s="164"/>
      <c r="AG9961" s="164"/>
    </row>
    <row r="10011" spans="2:33" ht="15" customHeight="1">
      <c r="B10011" s="164"/>
      <c r="C10011" s="164"/>
      <c r="D10011" s="164"/>
      <c r="E10011" s="164"/>
      <c r="F10011" s="164"/>
      <c r="G10011" s="164"/>
      <c r="H10011" s="164"/>
      <c r="I10011" s="164"/>
      <c r="J10011" s="164"/>
      <c r="K10011" s="164"/>
      <c r="L10011" s="164"/>
      <c r="M10011" s="164"/>
      <c r="N10011" s="164"/>
      <c r="O10011" s="164"/>
      <c r="P10011" s="164"/>
      <c r="Q10011" s="164"/>
      <c r="R10011" s="164"/>
      <c r="S10011" s="164"/>
      <c r="T10011" s="164"/>
      <c r="U10011" s="164"/>
      <c r="V10011" s="164"/>
      <c r="W10011" s="164"/>
      <c r="X10011" s="164"/>
      <c r="Y10011" s="164"/>
      <c r="Z10011" s="164"/>
      <c r="AA10011" s="164"/>
      <c r="AB10011" s="164"/>
      <c r="AC10011" s="164"/>
      <c r="AD10011" s="164"/>
      <c r="AE10011" s="164"/>
      <c r="AF10011" s="164"/>
      <c r="AG10011" s="164"/>
    </row>
    <row r="10061" spans="2:33" ht="15" customHeight="1">
      <c r="B10061" s="164"/>
      <c r="C10061" s="164"/>
      <c r="D10061" s="164"/>
      <c r="E10061" s="164"/>
      <c r="F10061" s="164"/>
      <c r="G10061" s="164"/>
      <c r="H10061" s="164"/>
      <c r="I10061" s="164"/>
      <c r="J10061" s="164"/>
      <c r="K10061" s="164"/>
      <c r="L10061" s="164"/>
      <c r="M10061" s="164"/>
      <c r="N10061" s="164"/>
      <c r="O10061" s="164"/>
      <c r="P10061" s="164"/>
      <c r="Q10061" s="164"/>
      <c r="R10061" s="164"/>
      <c r="S10061" s="164"/>
      <c r="T10061" s="164"/>
      <c r="U10061" s="164"/>
      <c r="V10061" s="164"/>
      <c r="W10061" s="164"/>
      <c r="X10061" s="164"/>
      <c r="Y10061" s="164"/>
      <c r="Z10061" s="164"/>
      <c r="AA10061" s="164"/>
      <c r="AB10061" s="164"/>
      <c r="AC10061" s="164"/>
      <c r="AD10061" s="164"/>
      <c r="AE10061" s="164"/>
      <c r="AF10061" s="164"/>
      <c r="AG10061" s="164"/>
    </row>
    <row r="10111" spans="2:33" ht="15" customHeight="1">
      <c r="B10111" s="164"/>
      <c r="C10111" s="164"/>
      <c r="D10111" s="164"/>
      <c r="E10111" s="164"/>
      <c r="F10111" s="164"/>
      <c r="G10111" s="164"/>
      <c r="H10111" s="164"/>
      <c r="I10111" s="164"/>
      <c r="J10111" s="164"/>
      <c r="K10111" s="164"/>
      <c r="L10111" s="164"/>
      <c r="M10111" s="164"/>
      <c r="N10111" s="164"/>
      <c r="O10111" s="164"/>
      <c r="P10111" s="164"/>
      <c r="Q10111" s="164"/>
      <c r="R10111" s="164"/>
      <c r="S10111" s="164"/>
      <c r="T10111" s="164"/>
      <c r="U10111" s="164"/>
      <c r="V10111" s="164"/>
      <c r="W10111" s="164"/>
      <c r="X10111" s="164"/>
      <c r="Y10111" s="164"/>
      <c r="Z10111" s="164"/>
      <c r="AA10111" s="164"/>
      <c r="AB10111" s="164"/>
      <c r="AC10111" s="164"/>
      <c r="AD10111" s="164"/>
      <c r="AE10111" s="164"/>
      <c r="AF10111" s="164"/>
      <c r="AG10111" s="164"/>
    </row>
    <row r="10161" spans="2:33" ht="15" customHeight="1">
      <c r="B10161" s="164"/>
      <c r="C10161" s="164"/>
      <c r="D10161" s="164"/>
      <c r="E10161" s="164"/>
      <c r="F10161" s="164"/>
      <c r="G10161" s="164"/>
      <c r="H10161" s="164"/>
      <c r="I10161" s="164"/>
      <c r="J10161" s="164"/>
      <c r="K10161" s="164"/>
      <c r="L10161" s="164"/>
      <c r="M10161" s="164"/>
      <c r="N10161" s="164"/>
      <c r="O10161" s="164"/>
      <c r="P10161" s="164"/>
      <c r="Q10161" s="164"/>
      <c r="R10161" s="164"/>
      <c r="S10161" s="164"/>
      <c r="T10161" s="164"/>
      <c r="U10161" s="164"/>
      <c r="V10161" s="164"/>
      <c r="W10161" s="164"/>
      <c r="X10161" s="164"/>
      <c r="Y10161" s="164"/>
      <c r="Z10161" s="164"/>
      <c r="AA10161" s="164"/>
      <c r="AB10161" s="164"/>
      <c r="AC10161" s="164"/>
      <c r="AD10161" s="164"/>
      <c r="AE10161" s="164"/>
      <c r="AF10161" s="164"/>
      <c r="AG10161" s="164"/>
    </row>
    <row r="10211" spans="2:33" ht="15" customHeight="1">
      <c r="B10211" s="164"/>
      <c r="C10211" s="164"/>
      <c r="D10211" s="164"/>
      <c r="E10211" s="164"/>
      <c r="F10211" s="164"/>
      <c r="G10211" s="164"/>
      <c r="H10211" s="164"/>
      <c r="I10211" s="164"/>
      <c r="J10211" s="164"/>
      <c r="K10211" s="164"/>
      <c r="L10211" s="164"/>
      <c r="M10211" s="164"/>
      <c r="N10211" s="164"/>
      <c r="O10211" s="164"/>
      <c r="P10211" s="164"/>
      <c r="Q10211" s="164"/>
      <c r="R10211" s="164"/>
      <c r="S10211" s="164"/>
      <c r="T10211" s="164"/>
      <c r="U10211" s="164"/>
      <c r="V10211" s="164"/>
      <c r="W10211" s="164"/>
      <c r="X10211" s="164"/>
      <c r="Y10211" s="164"/>
      <c r="Z10211" s="164"/>
      <c r="AA10211" s="164"/>
      <c r="AB10211" s="164"/>
      <c r="AC10211" s="164"/>
      <c r="AD10211" s="164"/>
      <c r="AE10211" s="164"/>
      <c r="AF10211" s="164"/>
      <c r="AG10211" s="164"/>
    </row>
    <row r="10261" spans="2:33" ht="15" customHeight="1">
      <c r="B10261" s="164"/>
      <c r="C10261" s="164"/>
      <c r="D10261" s="164"/>
      <c r="E10261" s="164"/>
      <c r="F10261" s="164"/>
      <c r="G10261" s="164"/>
      <c r="H10261" s="164"/>
      <c r="I10261" s="164"/>
      <c r="J10261" s="164"/>
      <c r="K10261" s="164"/>
      <c r="L10261" s="164"/>
      <c r="M10261" s="164"/>
      <c r="N10261" s="164"/>
      <c r="O10261" s="164"/>
      <c r="P10261" s="164"/>
      <c r="Q10261" s="164"/>
      <c r="R10261" s="164"/>
      <c r="S10261" s="164"/>
      <c r="T10261" s="164"/>
      <c r="U10261" s="164"/>
      <c r="V10261" s="164"/>
      <c r="W10261" s="164"/>
      <c r="X10261" s="164"/>
      <c r="Y10261" s="164"/>
      <c r="Z10261" s="164"/>
      <c r="AA10261" s="164"/>
      <c r="AB10261" s="164"/>
      <c r="AC10261" s="164"/>
      <c r="AD10261" s="164"/>
      <c r="AE10261" s="164"/>
      <c r="AF10261" s="164"/>
      <c r="AG10261" s="164"/>
    </row>
    <row r="10311" spans="2:33" ht="15" customHeight="1">
      <c r="B10311" s="164"/>
      <c r="C10311" s="164"/>
      <c r="D10311" s="164"/>
      <c r="E10311" s="164"/>
      <c r="F10311" s="164"/>
      <c r="G10311" s="164"/>
      <c r="H10311" s="164"/>
      <c r="I10311" s="164"/>
      <c r="J10311" s="164"/>
      <c r="K10311" s="164"/>
      <c r="L10311" s="164"/>
      <c r="M10311" s="164"/>
      <c r="N10311" s="164"/>
      <c r="O10311" s="164"/>
      <c r="P10311" s="164"/>
      <c r="Q10311" s="164"/>
      <c r="R10311" s="164"/>
      <c r="S10311" s="164"/>
      <c r="T10311" s="164"/>
      <c r="U10311" s="164"/>
      <c r="V10311" s="164"/>
      <c r="W10311" s="164"/>
      <c r="X10311" s="164"/>
      <c r="Y10311" s="164"/>
      <c r="Z10311" s="164"/>
      <c r="AA10311" s="164"/>
      <c r="AB10311" s="164"/>
      <c r="AC10311" s="164"/>
      <c r="AD10311" s="164"/>
      <c r="AE10311" s="164"/>
      <c r="AF10311" s="164"/>
      <c r="AG10311" s="164"/>
    </row>
    <row r="10361" spans="2:33" ht="15" customHeight="1">
      <c r="B10361" s="164"/>
      <c r="C10361" s="164"/>
      <c r="D10361" s="164"/>
      <c r="E10361" s="164"/>
      <c r="F10361" s="164"/>
      <c r="G10361" s="164"/>
      <c r="H10361" s="164"/>
      <c r="I10361" s="164"/>
      <c r="J10361" s="164"/>
      <c r="K10361" s="164"/>
      <c r="L10361" s="164"/>
      <c r="M10361" s="164"/>
      <c r="N10361" s="164"/>
      <c r="O10361" s="164"/>
      <c r="P10361" s="164"/>
      <c r="Q10361" s="164"/>
      <c r="R10361" s="164"/>
      <c r="S10361" s="164"/>
      <c r="T10361" s="164"/>
      <c r="U10361" s="164"/>
      <c r="V10361" s="164"/>
      <c r="W10361" s="164"/>
      <c r="X10361" s="164"/>
      <c r="Y10361" s="164"/>
      <c r="Z10361" s="164"/>
      <c r="AA10361" s="164"/>
      <c r="AB10361" s="164"/>
      <c r="AC10361" s="164"/>
      <c r="AD10361" s="164"/>
      <c r="AE10361" s="164"/>
      <c r="AF10361" s="164"/>
      <c r="AG10361" s="164"/>
    </row>
    <row r="10411" spans="2:33" ht="15" customHeight="1">
      <c r="B10411" s="164"/>
      <c r="C10411" s="164"/>
      <c r="D10411" s="164"/>
      <c r="E10411" s="164"/>
      <c r="F10411" s="164"/>
      <c r="G10411" s="164"/>
      <c r="H10411" s="164"/>
      <c r="I10411" s="164"/>
      <c r="J10411" s="164"/>
      <c r="K10411" s="164"/>
      <c r="L10411" s="164"/>
      <c r="M10411" s="164"/>
      <c r="N10411" s="164"/>
      <c r="O10411" s="164"/>
      <c r="P10411" s="164"/>
      <c r="Q10411" s="164"/>
      <c r="R10411" s="164"/>
      <c r="S10411" s="164"/>
      <c r="T10411" s="164"/>
      <c r="U10411" s="164"/>
      <c r="V10411" s="164"/>
      <c r="W10411" s="164"/>
      <c r="X10411" s="164"/>
      <c r="Y10411" s="164"/>
      <c r="Z10411" s="164"/>
      <c r="AA10411" s="164"/>
      <c r="AB10411" s="164"/>
      <c r="AC10411" s="164"/>
      <c r="AD10411" s="164"/>
      <c r="AE10411" s="164"/>
      <c r="AF10411" s="164"/>
      <c r="AG10411" s="164"/>
    </row>
    <row r="10461" spans="2:33" ht="15" customHeight="1">
      <c r="B10461" s="164"/>
      <c r="C10461" s="164"/>
      <c r="D10461" s="164"/>
      <c r="E10461" s="164"/>
      <c r="F10461" s="164"/>
      <c r="G10461" s="164"/>
      <c r="H10461" s="164"/>
      <c r="I10461" s="164"/>
      <c r="J10461" s="164"/>
      <c r="K10461" s="164"/>
      <c r="L10461" s="164"/>
      <c r="M10461" s="164"/>
      <c r="N10461" s="164"/>
      <c r="O10461" s="164"/>
      <c r="P10461" s="164"/>
      <c r="Q10461" s="164"/>
      <c r="R10461" s="164"/>
      <c r="S10461" s="164"/>
      <c r="T10461" s="164"/>
      <c r="U10461" s="164"/>
      <c r="V10461" s="164"/>
      <c r="W10461" s="164"/>
      <c r="X10461" s="164"/>
      <c r="Y10461" s="164"/>
      <c r="Z10461" s="164"/>
      <c r="AA10461" s="164"/>
      <c r="AB10461" s="164"/>
      <c r="AC10461" s="164"/>
      <c r="AD10461" s="164"/>
      <c r="AE10461" s="164"/>
      <c r="AF10461" s="164"/>
      <c r="AG10461" s="164"/>
    </row>
    <row r="10511" spans="2:33" ht="15" customHeight="1">
      <c r="B10511" s="164"/>
      <c r="C10511" s="164"/>
      <c r="D10511" s="164"/>
      <c r="E10511" s="164"/>
      <c r="F10511" s="164"/>
      <c r="G10511" s="164"/>
      <c r="H10511" s="164"/>
      <c r="I10511" s="164"/>
      <c r="J10511" s="164"/>
      <c r="K10511" s="164"/>
      <c r="L10511" s="164"/>
      <c r="M10511" s="164"/>
      <c r="N10511" s="164"/>
      <c r="O10511" s="164"/>
      <c r="P10511" s="164"/>
      <c r="Q10511" s="164"/>
      <c r="R10511" s="164"/>
      <c r="S10511" s="164"/>
      <c r="T10511" s="164"/>
      <c r="U10511" s="164"/>
      <c r="V10511" s="164"/>
      <c r="W10511" s="164"/>
      <c r="X10511" s="164"/>
      <c r="Y10511" s="164"/>
      <c r="Z10511" s="164"/>
      <c r="AA10511" s="164"/>
      <c r="AB10511" s="164"/>
      <c r="AC10511" s="164"/>
      <c r="AD10511" s="164"/>
      <c r="AE10511" s="164"/>
      <c r="AF10511" s="164"/>
      <c r="AG10511" s="164"/>
    </row>
    <row r="10561" spans="2:33" ht="15" customHeight="1">
      <c r="B10561" s="164"/>
      <c r="C10561" s="164"/>
      <c r="D10561" s="164"/>
      <c r="E10561" s="164"/>
      <c r="F10561" s="164"/>
      <c r="G10561" s="164"/>
      <c r="H10561" s="164"/>
      <c r="I10561" s="164"/>
      <c r="J10561" s="164"/>
      <c r="K10561" s="164"/>
      <c r="L10561" s="164"/>
      <c r="M10561" s="164"/>
      <c r="N10561" s="164"/>
      <c r="O10561" s="164"/>
      <c r="P10561" s="164"/>
      <c r="Q10561" s="164"/>
      <c r="R10561" s="164"/>
      <c r="S10561" s="164"/>
      <c r="T10561" s="164"/>
      <c r="U10561" s="164"/>
      <c r="V10561" s="164"/>
      <c r="W10561" s="164"/>
      <c r="X10561" s="164"/>
      <c r="Y10561" s="164"/>
      <c r="Z10561" s="164"/>
      <c r="AA10561" s="164"/>
      <c r="AB10561" s="164"/>
      <c r="AC10561" s="164"/>
      <c r="AD10561" s="164"/>
      <c r="AE10561" s="164"/>
      <c r="AF10561" s="164"/>
      <c r="AG10561" s="164"/>
    </row>
    <row r="10611" spans="2:33" ht="15" customHeight="1">
      <c r="B10611" s="164"/>
      <c r="C10611" s="164"/>
      <c r="D10611" s="164"/>
      <c r="E10611" s="164"/>
      <c r="F10611" s="164"/>
      <c r="G10611" s="164"/>
      <c r="H10611" s="164"/>
      <c r="I10611" s="164"/>
      <c r="J10611" s="164"/>
      <c r="K10611" s="164"/>
      <c r="L10611" s="164"/>
      <c r="M10611" s="164"/>
      <c r="N10611" s="164"/>
      <c r="O10611" s="164"/>
      <c r="P10611" s="164"/>
      <c r="Q10611" s="164"/>
      <c r="R10611" s="164"/>
      <c r="S10611" s="164"/>
      <c r="T10611" s="164"/>
      <c r="U10611" s="164"/>
      <c r="V10611" s="164"/>
      <c r="W10611" s="164"/>
      <c r="X10611" s="164"/>
      <c r="Y10611" s="164"/>
      <c r="Z10611" s="164"/>
      <c r="AA10611" s="164"/>
      <c r="AB10611" s="164"/>
      <c r="AC10611" s="164"/>
      <c r="AD10611" s="164"/>
      <c r="AE10611" s="164"/>
      <c r="AF10611" s="164"/>
      <c r="AG10611" s="164"/>
    </row>
    <row r="10661" spans="2:33" ht="15" customHeight="1">
      <c r="B10661" s="164"/>
      <c r="C10661" s="164"/>
      <c r="D10661" s="164"/>
      <c r="E10661" s="164"/>
      <c r="F10661" s="164"/>
      <c r="G10661" s="164"/>
      <c r="H10661" s="164"/>
      <c r="I10661" s="164"/>
      <c r="J10661" s="164"/>
      <c r="K10661" s="164"/>
      <c r="L10661" s="164"/>
      <c r="M10661" s="164"/>
      <c r="N10661" s="164"/>
      <c r="O10661" s="164"/>
      <c r="P10661" s="164"/>
      <c r="Q10661" s="164"/>
      <c r="R10661" s="164"/>
      <c r="S10661" s="164"/>
      <c r="T10661" s="164"/>
      <c r="U10661" s="164"/>
      <c r="V10661" s="164"/>
      <c r="W10661" s="164"/>
      <c r="X10661" s="164"/>
      <c r="Y10661" s="164"/>
      <c r="Z10661" s="164"/>
      <c r="AA10661" s="164"/>
      <c r="AB10661" s="164"/>
      <c r="AC10661" s="164"/>
      <c r="AD10661" s="164"/>
      <c r="AE10661" s="164"/>
      <c r="AF10661" s="164"/>
      <c r="AG10661" s="164"/>
    </row>
    <row r="10711" spans="2:33" ht="15" customHeight="1">
      <c r="B10711" s="164"/>
      <c r="C10711" s="164"/>
      <c r="D10711" s="164"/>
      <c r="E10711" s="164"/>
      <c r="F10711" s="164"/>
      <c r="G10711" s="164"/>
      <c r="H10711" s="164"/>
      <c r="I10711" s="164"/>
      <c r="J10711" s="164"/>
      <c r="K10711" s="164"/>
      <c r="L10711" s="164"/>
      <c r="M10711" s="164"/>
      <c r="N10711" s="164"/>
      <c r="O10711" s="164"/>
      <c r="P10711" s="164"/>
      <c r="Q10711" s="164"/>
      <c r="R10711" s="164"/>
      <c r="S10711" s="164"/>
      <c r="T10711" s="164"/>
      <c r="U10711" s="164"/>
      <c r="V10711" s="164"/>
      <c r="W10711" s="164"/>
      <c r="X10711" s="164"/>
      <c r="Y10711" s="164"/>
      <c r="Z10711" s="164"/>
      <c r="AA10711" s="164"/>
      <c r="AB10711" s="164"/>
      <c r="AC10711" s="164"/>
      <c r="AD10711" s="164"/>
      <c r="AE10711" s="164"/>
      <c r="AF10711" s="164"/>
      <c r="AG10711" s="164"/>
    </row>
    <row r="10761" spans="2:33" ht="15" customHeight="1">
      <c r="B10761" s="164"/>
      <c r="C10761" s="164"/>
      <c r="D10761" s="164"/>
      <c r="E10761" s="164"/>
      <c r="F10761" s="164"/>
      <c r="G10761" s="164"/>
      <c r="H10761" s="164"/>
      <c r="I10761" s="164"/>
      <c r="J10761" s="164"/>
      <c r="K10761" s="164"/>
      <c r="L10761" s="164"/>
      <c r="M10761" s="164"/>
      <c r="N10761" s="164"/>
      <c r="O10761" s="164"/>
      <c r="P10761" s="164"/>
      <c r="Q10761" s="164"/>
      <c r="R10761" s="164"/>
      <c r="S10761" s="164"/>
      <c r="T10761" s="164"/>
      <c r="U10761" s="164"/>
      <c r="V10761" s="164"/>
      <c r="W10761" s="164"/>
      <c r="X10761" s="164"/>
      <c r="Y10761" s="164"/>
      <c r="Z10761" s="164"/>
      <c r="AA10761" s="164"/>
      <c r="AB10761" s="164"/>
      <c r="AC10761" s="164"/>
      <c r="AD10761" s="164"/>
      <c r="AE10761" s="164"/>
      <c r="AF10761" s="164"/>
      <c r="AG10761" s="164"/>
    </row>
    <row r="10811" spans="2:33" ht="15" customHeight="1">
      <c r="B10811" s="164"/>
      <c r="C10811" s="164"/>
      <c r="D10811" s="164"/>
      <c r="E10811" s="164"/>
      <c r="F10811" s="164"/>
      <c r="G10811" s="164"/>
      <c r="H10811" s="164"/>
      <c r="I10811" s="164"/>
      <c r="J10811" s="164"/>
      <c r="K10811" s="164"/>
      <c r="L10811" s="164"/>
      <c r="M10811" s="164"/>
      <c r="N10811" s="164"/>
      <c r="O10811" s="164"/>
      <c r="P10811" s="164"/>
      <c r="Q10811" s="164"/>
      <c r="R10811" s="164"/>
      <c r="S10811" s="164"/>
      <c r="T10811" s="164"/>
      <c r="U10811" s="164"/>
      <c r="V10811" s="164"/>
      <c r="W10811" s="164"/>
      <c r="X10811" s="164"/>
      <c r="Y10811" s="164"/>
      <c r="Z10811" s="164"/>
      <c r="AA10811" s="164"/>
      <c r="AB10811" s="164"/>
      <c r="AC10811" s="164"/>
      <c r="AD10811" s="164"/>
      <c r="AE10811" s="164"/>
      <c r="AF10811" s="164"/>
      <c r="AG10811" s="164"/>
    </row>
    <row r="10861" spans="2:33" ht="15" customHeight="1">
      <c r="B10861" s="164"/>
      <c r="C10861" s="164"/>
      <c r="D10861" s="164"/>
      <c r="E10861" s="164"/>
      <c r="F10861" s="164"/>
      <c r="G10861" s="164"/>
      <c r="H10861" s="164"/>
      <c r="I10861" s="164"/>
      <c r="J10861" s="164"/>
      <c r="K10861" s="164"/>
      <c r="L10861" s="164"/>
      <c r="M10861" s="164"/>
      <c r="N10861" s="164"/>
      <c r="O10861" s="164"/>
      <c r="P10861" s="164"/>
      <c r="Q10861" s="164"/>
      <c r="R10861" s="164"/>
      <c r="S10861" s="164"/>
      <c r="T10861" s="164"/>
      <c r="U10861" s="164"/>
      <c r="V10861" s="164"/>
      <c r="W10861" s="164"/>
      <c r="X10861" s="164"/>
      <c r="Y10861" s="164"/>
      <c r="Z10861" s="164"/>
      <c r="AA10861" s="164"/>
      <c r="AB10861" s="164"/>
      <c r="AC10861" s="164"/>
      <c r="AD10861" s="164"/>
      <c r="AE10861" s="164"/>
      <c r="AF10861" s="164"/>
      <c r="AG10861" s="164"/>
    </row>
    <row r="10911" spans="2:33" ht="15" customHeight="1">
      <c r="B10911" s="164"/>
      <c r="C10911" s="164"/>
      <c r="D10911" s="164"/>
      <c r="E10911" s="164"/>
      <c r="F10911" s="164"/>
      <c r="G10911" s="164"/>
      <c r="H10911" s="164"/>
      <c r="I10911" s="164"/>
      <c r="J10911" s="164"/>
      <c r="K10911" s="164"/>
      <c r="L10911" s="164"/>
      <c r="M10911" s="164"/>
      <c r="N10911" s="164"/>
      <c r="O10911" s="164"/>
      <c r="P10911" s="164"/>
      <c r="Q10911" s="164"/>
      <c r="R10911" s="164"/>
      <c r="S10911" s="164"/>
      <c r="T10911" s="164"/>
      <c r="U10911" s="164"/>
      <c r="V10911" s="164"/>
      <c r="W10911" s="164"/>
      <c r="X10911" s="164"/>
      <c r="Y10911" s="164"/>
      <c r="Z10911" s="164"/>
      <c r="AA10911" s="164"/>
      <c r="AB10911" s="164"/>
      <c r="AC10911" s="164"/>
      <c r="AD10911" s="164"/>
      <c r="AE10911" s="164"/>
      <c r="AF10911" s="164"/>
      <c r="AG10911" s="164"/>
    </row>
    <row r="10961" spans="2:33" ht="15" customHeight="1">
      <c r="B10961" s="164"/>
      <c r="C10961" s="164"/>
      <c r="D10961" s="164"/>
      <c r="E10961" s="164"/>
      <c r="F10961" s="164"/>
      <c r="G10961" s="164"/>
      <c r="H10961" s="164"/>
      <c r="I10961" s="164"/>
      <c r="J10961" s="164"/>
      <c r="K10961" s="164"/>
      <c r="L10961" s="164"/>
      <c r="M10961" s="164"/>
      <c r="N10961" s="164"/>
      <c r="O10961" s="164"/>
      <c r="P10961" s="164"/>
      <c r="Q10961" s="164"/>
      <c r="R10961" s="164"/>
      <c r="S10961" s="164"/>
      <c r="T10961" s="164"/>
      <c r="U10961" s="164"/>
      <c r="V10961" s="164"/>
      <c r="W10961" s="164"/>
      <c r="X10961" s="164"/>
      <c r="Y10961" s="164"/>
      <c r="Z10961" s="164"/>
      <c r="AA10961" s="164"/>
      <c r="AB10961" s="164"/>
      <c r="AC10961" s="164"/>
      <c r="AD10961" s="164"/>
      <c r="AE10961" s="164"/>
      <c r="AF10961" s="164"/>
      <c r="AG10961" s="164"/>
    </row>
    <row r="11011" spans="2:33" ht="15" customHeight="1">
      <c r="B11011" s="164"/>
      <c r="C11011" s="164"/>
      <c r="D11011" s="164"/>
      <c r="E11011" s="164"/>
      <c r="F11011" s="164"/>
      <c r="G11011" s="164"/>
      <c r="H11011" s="164"/>
      <c r="I11011" s="164"/>
      <c r="J11011" s="164"/>
      <c r="K11011" s="164"/>
      <c r="L11011" s="164"/>
      <c r="M11011" s="164"/>
      <c r="N11011" s="164"/>
      <c r="O11011" s="164"/>
      <c r="P11011" s="164"/>
      <c r="Q11011" s="164"/>
      <c r="R11011" s="164"/>
      <c r="S11011" s="164"/>
      <c r="T11011" s="164"/>
      <c r="U11011" s="164"/>
      <c r="V11011" s="164"/>
      <c r="W11011" s="164"/>
      <c r="X11011" s="164"/>
      <c r="Y11011" s="164"/>
      <c r="Z11011" s="164"/>
      <c r="AA11011" s="164"/>
      <c r="AB11011" s="164"/>
      <c r="AC11011" s="164"/>
      <c r="AD11011" s="164"/>
      <c r="AE11011" s="164"/>
      <c r="AF11011" s="164"/>
      <c r="AG11011" s="164"/>
    </row>
    <row r="11061" spans="2:33" ht="15" customHeight="1">
      <c r="B11061" s="164"/>
      <c r="C11061" s="164"/>
      <c r="D11061" s="164"/>
      <c r="E11061" s="164"/>
      <c r="F11061" s="164"/>
      <c r="G11061" s="164"/>
      <c r="H11061" s="164"/>
      <c r="I11061" s="164"/>
      <c r="J11061" s="164"/>
      <c r="K11061" s="164"/>
      <c r="L11061" s="164"/>
      <c r="M11061" s="164"/>
      <c r="N11061" s="164"/>
      <c r="O11061" s="164"/>
      <c r="P11061" s="164"/>
      <c r="Q11061" s="164"/>
      <c r="R11061" s="164"/>
      <c r="S11061" s="164"/>
      <c r="T11061" s="164"/>
      <c r="U11061" s="164"/>
      <c r="V11061" s="164"/>
      <c r="W11061" s="164"/>
      <c r="X11061" s="164"/>
      <c r="Y11061" s="164"/>
      <c r="Z11061" s="164"/>
      <c r="AA11061" s="164"/>
      <c r="AB11061" s="164"/>
      <c r="AC11061" s="164"/>
      <c r="AD11061" s="164"/>
      <c r="AE11061" s="164"/>
      <c r="AF11061" s="164"/>
      <c r="AG11061" s="164"/>
    </row>
    <row r="11111" spans="2:33" ht="15" customHeight="1">
      <c r="B11111" s="164"/>
      <c r="C11111" s="164"/>
      <c r="D11111" s="164"/>
      <c r="E11111" s="164"/>
      <c r="F11111" s="164"/>
      <c r="G11111" s="164"/>
      <c r="H11111" s="164"/>
      <c r="I11111" s="164"/>
      <c r="J11111" s="164"/>
      <c r="K11111" s="164"/>
      <c r="L11111" s="164"/>
      <c r="M11111" s="164"/>
      <c r="N11111" s="164"/>
      <c r="O11111" s="164"/>
      <c r="P11111" s="164"/>
      <c r="Q11111" s="164"/>
      <c r="R11111" s="164"/>
      <c r="S11111" s="164"/>
      <c r="T11111" s="164"/>
      <c r="U11111" s="164"/>
      <c r="V11111" s="164"/>
      <c r="W11111" s="164"/>
      <c r="X11111" s="164"/>
      <c r="Y11111" s="164"/>
      <c r="Z11111" s="164"/>
      <c r="AA11111" s="164"/>
      <c r="AB11111" s="164"/>
      <c r="AC11111" s="164"/>
      <c r="AD11111" s="164"/>
      <c r="AE11111" s="164"/>
      <c r="AF11111" s="164"/>
      <c r="AG11111" s="164"/>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5" customWidth="1"/>
    <col min="2" max="2" width="56.7109375" style="25" bestFit="1" customWidth="1"/>
    <col min="3" max="3" width="69.5703125" style="25" bestFit="1" customWidth="1"/>
    <col min="4" max="4" width="42.7109375" style="25" bestFit="1" customWidth="1"/>
    <col min="5" max="5" width="59.85546875" style="25" bestFit="1" customWidth="1"/>
    <col min="6" max="9" width="42.7109375" style="25" bestFit="1" customWidth="1"/>
    <col min="10" max="10" width="52.42578125" style="25" bestFit="1" customWidth="1"/>
    <col min="11" max="13" width="42.7109375" style="25" bestFit="1" customWidth="1"/>
    <col min="14" max="14" width="48.140625" style="25" bestFit="1" customWidth="1"/>
    <col min="15" max="15" width="42.7109375" style="25" bestFit="1" customWidth="1"/>
    <col min="16" max="16384" width="9.140625" style="25"/>
  </cols>
  <sheetData>
    <row r="1" spans="1:15" s="26" customFormat="1">
      <c r="B1" s="26" t="s">
        <v>1924</v>
      </c>
      <c r="C1" s="26" t="s">
        <v>1926</v>
      </c>
      <c r="D1" s="26" t="s">
        <v>1890</v>
      </c>
      <c r="E1" s="26" t="s">
        <v>2365</v>
      </c>
      <c r="F1" s="26" t="s">
        <v>2366</v>
      </c>
      <c r="G1" s="26" t="s">
        <v>2367</v>
      </c>
      <c r="H1" s="26" t="s">
        <v>2368</v>
      </c>
      <c r="I1" s="26" t="s">
        <v>2369</v>
      </c>
      <c r="J1" s="26" t="s">
        <v>2370</v>
      </c>
      <c r="K1" s="26" t="s">
        <v>2371</v>
      </c>
      <c r="L1" s="26" t="s">
        <v>2372</v>
      </c>
      <c r="M1" s="26" t="s">
        <v>2373</v>
      </c>
      <c r="N1" s="26" t="s">
        <v>1921</v>
      </c>
      <c r="O1" s="26" t="s">
        <v>2374</v>
      </c>
    </row>
    <row r="2" spans="1:15" s="26" customFormat="1" ht="18.75">
      <c r="A2" s="104" t="s">
        <v>2276</v>
      </c>
      <c r="B2" s="103"/>
      <c r="C2" s="103"/>
      <c r="D2" s="103"/>
      <c r="E2" s="103"/>
      <c r="F2" s="103"/>
      <c r="G2" s="103"/>
      <c r="H2" s="103"/>
      <c r="I2" s="103"/>
      <c r="J2" s="103"/>
      <c r="K2" s="103"/>
      <c r="L2" s="103"/>
      <c r="M2" s="103"/>
      <c r="N2" s="103"/>
      <c r="O2" s="103"/>
    </row>
    <row r="3" spans="1:15" ht="18.75">
      <c r="A3" s="105" t="s">
        <v>7153</v>
      </c>
      <c r="B3" s="103"/>
      <c r="C3" s="103"/>
      <c r="D3" s="103"/>
      <c r="E3" s="103"/>
      <c r="F3" s="103"/>
      <c r="G3" s="103"/>
      <c r="H3" s="103"/>
      <c r="I3" s="103"/>
      <c r="J3" s="103"/>
      <c r="K3" s="103"/>
      <c r="L3" s="103"/>
      <c r="M3" s="103"/>
      <c r="N3" s="103"/>
      <c r="O3" s="103"/>
    </row>
    <row r="4" spans="1:15">
      <c r="A4"/>
      <c r="B4"/>
      <c r="C4"/>
      <c r="D4"/>
      <c r="E4"/>
      <c r="F4"/>
      <c r="G4"/>
      <c r="H4"/>
      <c r="I4"/>
      <c r="J4"/>
      <c r="K4"/>
      <c r="L4"/>
      <c r="M4"/>
      <c r="N4"/>
      <c r="O4"/>
    </row>
    <row r="5" spans="1:15">
      <c r="A5" s="106" t="s">
        <v>7154</v>
      </c>
      <c r="B5" s="103"/>
      <c r="C5" s="103"/>
      <c r="D5" s="103"/>
      <c r="E5" s="103"/>
      <c r="F5" s="103"/>
      <c r="G5" s="103"/>
      <c r="H5" s="103"/>
      <c r="I5" s="103"/>
      <c r="J5" s="103"/>
      <c r="K5" s="103"/>
      <c r="L5" s="103"/>
      <c r="M5" s="103"/>
      <c r="N5" s="103"/>
      <c r="O5" s="103"/>
    </row>
    <row r="6" spans="1:15">
      <c r="A6"/>
      <c r="B6"/>
      <c r="C6"/>
      <c r="D6"/>
      <c r="E6"/>
      <c r="F6"/>
      <c r="G6"/>
      <c r="H6"/>
      <c r="I6"/>
      <c r="J6"/>
      <c r="K6"/>
      <c r="L6"/>
      <c r="M6"/>
      <c r="N6"/>
      <c r="O6"/>
    </row>
    <row r="7" spans="1:15">
      <c r="A7" s="103" t="s">
        <v>7155</v>
      </c>
      <c r="B7" s="103"/>
      <c r="C7" s="103"/>
      <c r="D7" s="103"/>
      <c r="E7" s="103"/>
      <c r="F7" s="103"/>
      <c r="G7" s="103"/>
      <c r="H7" s="103"/>
      <c r="I7" s="103"/>
      <c r="J7" s="103"/>
      <c r="K7" s="103"/>
      <c r="L7" s="103"/>
      <c r="M7" s="103"/>
      <c r="N7" s="103"/>
      <c r="O7" s="103"/>
    </row>
    <row r="8" spans="1:15">
      <c r="A8" s="103" t="s">
        <v>7156</v>
      </c>
      <c r="B8" s="103"/>
      <c r="C8" s="103"/>
      <c r="D8" s="103"/>
      <c r="E8" s="103"/>
      <c r="F8" s="103"/>
      <c r="G8" s="103"/>
      <c r="H8" s="103"/>
      <c r="I8" s="103"/>
      <c r="J8" s="103"/>
      <c r="K8" s="103"/>
      <c r="L8" s="103"/>
      <c r="M8" s="103"/>
      <c r="N8" s="103"/>
      <c r="O8" s="103"/>
    </row>
    <row r="9" spans="1:15">
      <c r="A9"/>
      <c r="B9"/>
      <c r="C9"/>
      <c r="D9"/>
      <c r="E9"/>
      <c r="F9"/>
      <c r="G9"/>
      <c r="H9"/>
      <c r="I9"/>
      <c r="J9"/>
      <c r="K9"/>
      <c r="L9"/>
      <c r="M9"/>
      <c r="N9"/>
      <c r="O9"/>
    </row>
    <row r="10" spans="1:15" ht="15.75">
      <c r="A10" s="107" t="s">
        <v>2277</v>
      </c>
      <c r="B10" s="103"/>
      <c r="C10" s="103"/>
      <c r="D10" s="103"/>
      <c r="E10" s="103"/>
      <c r="F10" s="103"/>
      <c r="G10" s="103"/>
      <c r="H10" s="103"/>
      <c r="I10" s="103"/>
      <c r="J10" s="103"/>
      <c r="K10" s="103"/>
      <c r="L10" s="103"/>
      <c r="M10" s="103"/>
      <c r="N10" s="103"/>
      <c r="O10" s="103"/>
    </row>
    <row r="11" spans="1:15">
      <c r="A11"/>
      <c r="B11"/>
      <c r="C11"/>
      <c r="D11"/>
      <c r="E11"/>
      <c r="F11"/>
      <c r="G11"/>
      <c r="H11"/>
      <c r="I11"/>
      <c r="J11"/>
      <c r="K11"/>
      <c r="L11"/>
      <c r="M11"/>
      <c r="N11"/>
      <c r="O11"/>
    </row>
    <row r="12" spans="1:15">
      <c r="A12" s="108" t="s">
        <v>2278</v>
      </c>
      <c r="B12" s="108" t="s">
        <v>2279</v>
      </c>
      <c r="C12" s="108" t="s">
        <v>2280</v>
      </c>
      <c r="D12" s="108" t="s">
        <v>2281</v>
      </c>
      <c r="E12" s="108" t="s">
        <v>2282</v>
      </c>
      <c r="F12" s="108" t="s">
        <v>2283</v>
      </c>
      <c r="G12" s="108" t="s">
        <v>2284</v>
      </c>
      <c r="H12" s="108" t="s">
        <v>2285</v>
      </c>
      <c r="I12" s="108" t="s">
        <v>2286</v>
      </c>
      <c r="J12" s="108" t="s">
        <v>2287</v>
      </c>
      <c r="K12" s="108" t="s">
        <v>2288</v>
      </c>
      <c r="L12" s="108" t="s">
        <v>2289</v>
      </c>
      <c r="M12" s="108" t="s">
        <v>2290</v>
      </c>
      <c r="N12" s="108" t="s">
        <v>2291</v>
      </c>
      <c r="O12" s="108" t="s">
        <v>2292</v>
      </c>
    </row>
    <row r="13" spans="1:15">
      <c r="A13" s="108"/>
      <c r="B13" s="108" t="s">
        <v>2293</v>
      </c>
      <c r="C13" s="108" t="s">
        <v>2293</v>
      </c>
      <c r="D13" s="108" t="s">
        <v>2293</v>
      </c>
      <c r="E13" s="108" t="s">
        <v>2293</v>
      </c>
      <c r="F13" s="108" t="s">
        <v>2293</v>
      </c>
      <c r="G13" s="108" t="s">
        <v>2293</v>
      </c>
      <c r="H13" s="108" t="s">
        <v>2293</v>
      </c>
      <c r="I13" s="108" t="s">
        <v>2293</v>
      </c>
      <c r="J13" s="108" t="s">
        <v>2293</v>
      </c>
      <c r="K13" s="108" t="s">
        <v>2293</v>
      </c>
      <c r="L13" s="108" t="s">
        <v>2293</v>
      </c>
      <c r="M13" s="108" t="s">
        <v>2293</v>
      </c>
      <c r="N13" s="108" t="s">
        <v>2293</v>
      </c>
      <c r="O13" s="108" t="s">
        <v>2293</v>
      </c>
    </row>
    <row r="14" spans="1:15">
      <c r="A14" s="109">
        <v>1973</v>
      </c>
      <c r="B14" s="103">
        <v>1220.645</v>
      </c>
      <c r="C14" s="103">
        <v>1174.8589999999999</v>
      </c>
      <c r="D14" s="103">
        <v>5.7690000000000001</v>
      </c>
      <c r="E14" s="103">
        <v>485.041</v>
      </c>
      <c r="F14" s="103">
        <v>79.504999999999995</v>
      </c>
      <c r="G14" s="103">
        <v>154.16200000000001</v>
      </c>
      <c r="H14" s="103">
        <v>32.747</v>
      </c>
      <c r="I14" s="103">
        <v>13.29</v>
      </c>
      <c r="J14" s="103">
        <v>911.37300000000005</v>
      </c>
      <c r="K14" s="103">
        <v>55.137</v>
      </c>
      <c r="L14" s="103">
        <v>486.2</v>
      </c>
      <c r="M14" s="103">
        <v>102.15300000000001</v>
      </c>
      <c r="N14" s="103">
        <v>2325.3580000000002</v>
      </c>
      <c r="O14" s="103">
        <v>4720.8620000000001</v>
      </c>
    </row>
    <row r="15" spans="1:15">
      <c r="A15" s="109">
        <v>1974</v>
      </c>
      <c r="B15" s="103">
        <v>1199.2840000000001</v>
      </c>
      <c r="C15" s="103">
        <v>1134.2149999999999</v>
      </c>
      <c r="D15" s="103">
        <v>5.6589999999999998</v>
      </c>
      <c r="E15" s="103">
        <v>462.39699999999999</v>
      </c>
      <c r="F15" s="103">
        <v>76.534000000000006</v>
      </c>
      <c r="G15" s="103">
        <v>144.42699999999999</v>
      </c>
      <c r="H15" s="103">
        <v>26.704000000000001</v>
      </c>
      <c r="I15" s="103">
        <v>12.728</v>
      </c>
      <c r="J15" s="103">
        <v>892.67600000000004</v>
      </c>
      <c r="K15" s="103">
        <v>50.472999999999999</v>
      </c>
      <c r="L15" s="103">
        <v>454.59800000000001</v>
      </c>
      <c r="M15" s="103">
        <v>101.288</v>
      </c>
      <c r="N15" s="103">
        <v>2227.4639999999999</v>
      </c>
      <c r="O15" s="103">
        <v>4560.9629999999997</v>
      </c>
    </row>
    <row r="16" spans="1:15">
      <c r="A16" s="109">
        <v>1975</v>
      </c>
      <c r="B16" s="103">
        <v>1195.0319999999999</v>
      </c>
      <c r="C16" s="103">
        <v>1042.5039999999999</v>
      </c>
      <c r="D16" s="103">
        <v>4.9089999999999998</v>
      </c>
      <c r="E16" s="103">
        <v>447.17599999999999</v>
      </c>
      <c r="F16" s="103">
        <v>72.811000000000007</v>
      </c>
      <c r="G16" s="103">
        <v>145.61600000000001</v>
      </c>
      <c r="H16" s="103">
        <v>24.064</v>
      </c>
      <c r="I16" s="103">
        <v>11.268000000000001</v>
      </c>
      <c r="J16" s="103">
        <v>911.4</v>
      </c>
      <c r="K16" s="103">
        <v>52.101999999999997</v>
      </c>
      <c r="L16" s="103">
        <v>424.09699999999998</v>
      </c>
      <c r="M16" s="103">
        <v>96.927000000000007</v>
      </c>
      <c r="N16" s="103">
        <v>2190.3519999999999</v>
      </c>
      <c r="O16" s="103">
        <v>4427.8879999999999</v>
      </c>
    </row>
    <row r="17" spans="1:15">
      <c r="A17" s="109">
        <v>1976</v>
      </c>
      <c r="B17" s="103">
        <v>1281.173</v>
      </c>
      <c r="C17" s="103">
        <v>1062.8050000000001</v>
      </c>
      <c r="D17" s="103">
        <v>4.6630000000000003</v>
      </c>
      <c r="E17" s="103">
        <v>492.73700000000002</v>
      </c>
      <c r="F17" s="103">
        <v>75.004000000000005</v>
      </c>
      <c r="G17" s="103">
        <v>144.11600000000001</v>
      </c>
      <c r="H17" s="103">
        <v>25.695</v>
      </c>
      <c r="I17" s="103">
        <v>12.518000000000001</v>
      </c>
      <c r="J17" s="103">
        <v>955.39700000000005</v>
      </c>
      <c r="K17" s="103">
        <v>51.548000000000002</v>
      </c>
      <c r="L17" s="103">
        <v>483.82799999999997</v>
      </c>
      <c r="M17" s="103">
        <v>105.093</v>
      </c>
      <c r="N17" s="103">
        <v>2350.5790000000002</v>
      </c>
      <c r="O17" s="103">
        <v>4694.5569999999998</v>
      </c>
    </row>
    <row r="18" spans="1:15">
      <c r="A18" s="109">
        <v>1977</v>
      </c>
      <c r="B18" s="103">
        <v>1315.721</v>
      </c>
      <c r="C18" s="103">
        <v>1041.058</v>
      </c>
      <c r="D18" s="103">
        <v>4.8620000000000001</v>
      </c>
      <c r="E18" s="103">
        <v>525.59500000000003</v>
      </c>
      <c r="F18" s="103">
        <v>73.715999999999994</v>
      </c>
      <c r="G18" s="103">
        <v>151.26400000000001</v>
      </c>
      <c r="H18" s="103">
        <v>26.542000000000002</v>
      </c>
      <c r="I18" s="103">
        <v>13.097</v>
      </c>
      <c r="J18" s="103">
        <v>979.97799999999995</v>
      </c>
      <c r="K18" s="103">
        <v>56.552999999999997</v>
      </c>
      <c r="L18" s="103">
        <v>529.03700000000003</v>
      </c>
      <c r="M18" s="103">
        <v>117.68899999999999</v>
      </c>
      <c r="N18" s="103">
        <v>2478.3110000000001</v>
      </c>
      <c r="O18" s="103">
        <v>4835.09</v>
      </c>
    </row>
    <row r="19" spans="1:15">
      <c r="A19" s="109">
        <v>1978</v>
      </c>
      <c r="B19" s="103">
        <v>1314.183</v>
      </c>
      <c r="C19" s="103">
        <v>1045.2280000000001</v>
      </c>
      <c r="D19" s="103">
        <v>4.9400000000000004</v>
      </c>
      <c r="E19" s="103">
        <v>538.16099999999994</v>
      </c>
      <c r="F19" s="103">
        <v>71.153000000000006</v>
      </c>
      <c r="G19" s="103">
        <v>153.91900000000001</v>
      </c>
      <c r="H19" s="103">
        <v>26.574999999999999</v>
      </c>
      <c r="I19" s="103">
        <v>14.065</v>
      </c>
      <c r="J19" s="103">
        <v>1012.064</v>
      </c>
      <c r="K19" s="103">
        <v>54.057000000000002</v>
      </c>
      <c r="L19" s="103">
        <v>520.702</v>
      </c>
      <c r="M19" s="103">
        <v>129.02799999999999</v>
      </c>
      <c r="N19" s="103">
        <v>2524.6419999999998</v>
      </c>
      <c r="O19" s="103">
        <v>4884.0519999999997</v>
      </c>
    </row>
    <row r="20" spans="1:15">
      <c r="A20" s="109">
        <v>1979</v>
      </c>
      <c r="B20" s="103">
        <v>1427.4580000000001</v>
      </c>
      <c r="C20" s="103">
        <v>1080.4849999999999</v>
      </c>
      <c r="D20" s="103">
        <v>4.8609999999999998</v>
      </c>
      <c r="E20" s="103">
        <v>519.15099999999995</v>
      </c>
      <c r="F20" s="103">
        <v>81.825000000000003</v>
      </c>
      <c r="G20" s="103">
        <v>156.75200000000001</v>
      </c>
      <c r="H20" s="103">
        <v>28.454000000000001</v>
      </c>
      <c r="I20" s="103">
        <v>14.717000000000001</v>
      </c>
      <c r="J20" s="103">
        <v>960.53700000000003</v>
      </c>
      <c r="K20" s="103">
        <v>52.030999999999999</v>
      </c>
      <c r="L20" s="103">
        <v>486.86799999999999</v>
      </c>
      <c r="M20" s="103">
        <v>136.71899999999999</v>
      </c>
      <c r="N20" s="103">
        <v>2441.8919999999998</v>
      </c>
      <c r="O20" s="103">
        <v>4949.835</v>
      </c>
    </row>
    <row r="21" spans="1:15">
      <c r="A21" s="109">
        <v>1980</v>
      </c>
      <c r="B21" s="103">
        <v>1453.7940000000001</v>
      </c>
      <c r="C21" s="103">
        <v>1058.0540000000001</v>
      </c>
      <c r="D21" s="103">
        <v>4.4489999999999998</v>
      </c>
      <c r="E21" s="103">
        <v>450.80900000000003</v>
      </c>
      <c r="F21" s="103">
        <v>77.989000000000004</v>
      </c>
      <c r="G21" s="103">
        <v>155.81100000000001</v>
      </c>
      <c r="H21" s="103">
        <v>24.056000000000001</v>
      </c>
      <c r="I21" s="103">
        <v>13.105</v>
      </c>
      <c r="J21" s="103">
        <v>900.745</v>
      </c>
      <c r="K21" s="103">
        <v>50.116</v>
      </c>
      <c r="L21" s="103">
        <v>433.29500000000002</v>
      </c>
      <c r="M21" s="103">
        <v>134.06899999999999</v>
      </c>
      <c r="N21" s="103">
        <v>2244.444</v>
      </c>
      <c r="O21" s="103">
        <v>4756.2920000000004</v>
      </c>
    </row>
    <row r="22" spans="1:15">
      <c r="A22" s="109">
        <v>1981</v>
      </c>
      <c r="B22" s="103">
        <v>1502.932</v>
      </c>
      <c r="C22" s="103">
        <v>1032.0889999999999</v>
      </c>
      <c r="D22" s="103">
        <v>3.89</v>
      </c>
      <c r="E22" s="103">
        <v>443.64800000000002</v>
      </c>
      <c r="F22" s="103">
        <v>77.888000000000005</v>
      </c>
      <c r="G22" s="103">
        <v>146.691</v>
      </c>
      <c r="H22" s="103">
        <v>19.215</v>
      </c>
      <c r="I22" s="103">
        <v>12.569000000000001</v>
      </c>
      <c r="J22" s="103">
        <v>899.51099999999997</v>
      </c>
      <c r="K22" s="103">
        <v>53.167000000000002</v>
      </c>
      <c r="L22" s="103">
        <v>359.67099999999999</v>
      </c>
      <c r="M22" s="103">
        <v>85.379000000000005</v>
      </c>
      <c r="N22" s="103">
        <v>2101.6109999999999</v>
      </c>
      <c r="O22" s="103">
        <v>4636.6319999999996</v>
      </c>
    </row>
    <row r="23" spans="1:15">
      <c r="A23" s="109">
        <v>1982</v>
      </c>
      <c r="B23" s="103">
        <v>1449.085</v>
      </c>
      <c r="C23" s="103">
        <v>960.90099999999995</v>
      </c>
      <c r="D23" s="103">
        <v>3.2480000000000002</v>
      </c>
      <c r="E23" s="103">
        <v>418.89100000000002</v>
      </c>
      <c r="F23" s="103">
        <v>79.251999999999995</v>
      </c>
      <c r="G23" s="103">
        <v>147.35400000000001</v>
      </c>
      <c r="H23" s="103">
        <v>19.488</v>
      </c>
      <c r="I23" s="103">
        <v>11.461</v>
      </c>
      <c r="J23" s="103">
        <v>892.91800000000001</v>
      </c>
      <c r="K23" s="103">
        <v>52.375</v>
      </c>
      <c r="L23" s="103">
        <v>295.69299999999998</v>
      </c>
      <c r="M23" s="103">
        <v>73.784999999999997</v>
      </c>
      <c r="N23" s="103">
        <v>1994.45</v>
      </c>
      <c r="O23" s="103">
        <v>4404.4359999999997</v>
      </c>
    </row>
    <row r="24" spans="1:15">
      <c r="A24" s="109">
        <v>1983</v>
      </c>
      <c r="B24" s="103">
        <v>1504.796</v>
      </c>
      <c r="C24" s="103">
        <v>901.09400000000005</v>
      </c>
      <c r="D24" s="103">
        <v>3.2959999999999998</v>
      </c>
      <c r="E24" s="103">
        <v>422.07400000000001</v>
      </c>
      <c r="F24" s="103">
        <v>73.555999999999997</v>
      </c>
      <c r="G24" s="103">
        <v>152.29</v>
      </c>
      <c r="H24" s="103">
        <v>19.234999999999999</v>
      </c>
      <c r="I24" s="103">
        <v>12</v>
      </c>
      <c r="J24" s="103">
        <v>904.23800000000006</v>
      </c>
      <c r="K24" s="103">
        <v>48.326999999999998</v>
      </c>
      <c r="L24" s="103">
        <v>244.77099999999999</v>
      </c>
      <c r="M24" s="103">
        <v>98.284999999999997</v>
      </c>
      <c r="N24" s="103">
        <v>1978.0530000000001</v>
      </c>
      <c r="O24" s="103">
        <v>4383.9430000000002</v>
      </c>
    </row>
    <row r="25" spans="1:15">
      <c r="A25" s="109">
        <v>1984</v>
      </c>
      <c r="B25" s="103">
        <v>1616.1030000000001</v>
      </c>
      <c r="C25" s="103">
        <v>962.25199999999995</v>
      </c>
      <c r="D25" s="103">
        <v>3.0339999999999998</v>
      </c>
      <c r="E25" s="103">
        <v>447.56599999999997</v>
      </c>
      <c r="F25" s="103">
        <v>79.813999999999993</v>
      </c>
      <c r="G25" s="103">
        <v>171.696</v>
      </c>
      <c r="H25" s="103">
        <v>17.504999999999999</v>
      </c>
      <c r="I25" s="103">
        <v>12.795999999999999</v>
      </c>
      <c r="J25" s="103">
        <v>916.35</v>
      </c>
      <c r="K25" s="103">
        <v>52.420999999999999</v>
      </c>
      <c r="L25" s="103">
        <v>236.54599999999999</v>
      </c>
      <c r="M25" s="103">
        <v>96.790999999999997</v>
      </c>
      <c r="N25" s="103">
        <v>2034.52</v>
      </c>
      <c r="O25" s="103">
        <v>4612.8739999999998</v>
      </c>
    </row>
    <row r="26" spans="1:15">
      <c r="A26" s="109">
        <v>1985</v>
      </c>
      <c r="B26" s="103">
        <v>1655.0250000000001</v>
      </c>
      <c r="C26" s="103">
        <v>926.51599999999996</v>
      </c>
      <c r="D26" s="103">
        <v>3.4790000000000001</v>
      </c>
      <c r="E26" s="103">
        <v>450.05200000000002</v>
      </c>
      <c r="F26" s="103">
        <v>81.858999999999995</v>
      </c>
      <c r="G26" s="103">
        <v>177.61199999999999</v>
      </c>
      <c r="H26" s="103">
        <v>17.248999999999999</v>
      </c>
      <c r="I26" s="103">
        <v>11.926</v>
      </c>
      <c r="J26" s="103">
        <v>932.774</v>
      </c>
      <c r="K26" s="103">
        <v>55.886000000000003</v>
      </c>
      <c r="L26" s="103">
        <v>207.11799999999999</v>
      </c>
      <c r="M26" s="103">
        <v>85.879000000000005</v>
      </c>
      <c r="N26" s="103">
        <v>2023.8150000000001</v>
      </c>
      <c r="O26" s="103">
        <v>4605.3559999999998</v>
      </c>
    </row>
    <row r="27" spans="1:15">
      <c r="A27" s="109">
        <v>1986</v>
      </c>
      <c r="B27" s="103">
        <v>1635.7329999999999</v>
      </c>
      <c r="C27" s="103">
        <v>867.86599999999999</v>
      </c>
      <c r="D27" s="103">
        <v>4.0739999999999998</v>
      </c>
      <c r="E27" s="103">
        <v>457.30399999999997</v>
      </c>
      <c r="F27" s="103">
        <v>78.983999999999995</v>
      </c>
      <c r="G27" s="103">
        <v>190.80500000000001</v>
      </c>
      <c r="H27" s="103">
        <v>14.881</v>
      </c>
      <c r="I27" s="103">
        <v>11.661</v>
      </c>
      <c r="J27" s="103">
        <v>960.48500000000001</v>
      </c>
      <c r="K27" s="103">
        <v>56.715000000000003</v>
      </c>
      <c r="L27" s="103">
        <v>244.357</v>
      </c>
      <c r="M27" s="103">
        <v>92.816999999999993</v>
      </c>
      <c r="N27" s="103">
        <v>2112.0650000000001</v>
      </c>
      <c r="O27" s="103">
        <v>4615.6639999999998</v>
      </c>
    </row>
    <row r="28" spans="1:15">
      <c r="A28" s="109">
        <v>1987</v>
      </c>
      <c r="B28" s="103">
        <v>1709.4839999999999</v>
      </c>
      <c r="C28" s="103">
        <v>922.97199999999998</v>
      </c>
      <c r="D28" s="103">
        <v>3.1549999999999998</v>
      </c>
      <c r="E28" s="103">
        <v>467.08699999999999</v>
      </c>
      <c r="F28" s="103">
        <v>80.8</v>
      </c>
      <c r="G28" s="103">
        <v>202.21899999999999</v>
      </c>
      <c r="H28" s="103">
        <v>14.321999999999999</v>
      </c>
      <c r="I28" s="103">
        <v>13.183</v>
      </c>
      <c r="J28" s="103">
        <v>983.92399999999998</v>
      </c>
      <c r="K28" s="103">
        <v>63.140999999999998</v>
      </c>
      <c r="L28" s="103">
        <v>217.83199999999999</v>
      </c>
      <c r="M28" s="103">
        <v>97.453999999999994</v>
      </c>
      <c r="N28" s="103">
        <v>2143.098</v>
      </c>
      <c r="O28" s="103">
        <v>4775.5540000000001</v>
      </c>
    </row>
    <row r="29" spans="1:15">
      <c r="A29" s="109">
        <v>1988</v>
      </c>
      <c r="B29" s="103">
        <v>1792.7270000000001</v>
      </c>
      <c r="C29" s="103">
        <v>964.37300000000005</v>
      </c>
      <c r="D29" s="103">
        <v>3.387</v>
      </c>
      <c r="E29" s="103">
        <v>491.93299999999999</v>
      </c>
      <c r="F29" s="103">
        <v>83.968000000000004</v>
      </c>
      <c r="G29" s="103">
        <v>212.10300000000001</v>
      </c>
      <c r="H29" s="103">
        <v>14.606999999999999</v>
      </c>
      <c r="I29" s="103">
        <v>12.712999999999999</v>
      </c>
      <c r="J29" s="103">
        <v>1004.521</v>
      </c>
      <c r="K29" s="103">
        <v>66.058000000000007</v>
      </c>
      <c r="L29" s="103">
        <v>238.02699999999999</v>
      </c>
      <c r="M29" s="103">
        <v>113.82</v>
      </c>
      <c r="N29" s="103">
        <v>2241.1149999999998</v>
      </c>
      <c r="O29" s="103">
        <v>4998.2150000000001</v>
      </c>
    </row>
    <row r="30" spans="1:15">
      <c r="A30" s="109">
        <v>1989</v>
      </c>
      <c r="B30" s="103">
        <v>1813.144</v>
      </c>
      <c r="C30" s="103">
        <v>1026.9549999999999</v>
      </c>
      <c r="D30" s="103">
        <v>3.29</v>
      </c>
      <c r="E30" s="103">
        <v>496.11599999999999</v>
      </c>
      <c r="F30" s="103">
        <v>82.596999999999994</v>
      </c>
      <c r="G30" s="103">
        <v>217.59</v>
      </c>
      <c r="H30" s="103">
        <v>12.762</v>
      </c>
      <c r="I30" s="103">
        <v>13.04</v>
      </c>
      <c r="J30" s="103">
        <v>1000.602</v>
      </c>
      <c r="K30" s="103">
        <v>64.966999999999999</v>
      </c>
      <c r="L30" s="103">
        <v>236.053</v>
      </c>
      <c r="M30" s="103">
        <v>112.738</v>
      </c>
      <c r="N30" s="103">
        <v>2239.7539999999999</v>
      </c>
      <c r="O30" s="103">
        <v>5084.5820000000003</v>
      </c>
    </row>
    <row r="31" spans="1:15">
      <c r="A31" s="109">
        <v>1990</v>
      </c>
      <c r="B31" s="103">
        <v>1820.0229999999999</v>
      </c>
      <c r="C31" s="103">
        <v>1026.2539999999999</v>
      </c>
      <c r="D31" s="103">
        <v>3.11</v>
      </c>
      <c r="E31" s="103">
        <v>474.69299999999998</v>
      </c>
      <c r="F31" s="103">
        <v>74.823999999999998</v>
      </c>
      <c r="G31" s="103">
        <v>222.61099999999999</v>
      </c>
      <c r="H31" s="103">
        <v>6.4420000000000002</v>
      </c>
      <c r="I31" s="103">
        <v>13.419</v>
      </c>
      <c r="J31" s="103">
        <v>987.90899999999999</v>
      </c>
      <c r="K31" s="103">
        <v>71.683999999999997</v>
      </c>
      <c r="L31" s="103">
        <v>211.71700000000001</v>
      </c>
      <c r="M31" s="103">
        <v>119.05800000000001</v>
      </c>
      <c r="N31" s="103">
        <v>2185.4659999999999</v>
      </c>
      <c r="O31" s="103">
        <v>5037.9219999999996</v>
      </c>
    </row>
    <row r="32" spans="1:15">
      <c r="A32" s="109">
        <v>1991</v>
      </c>
      <c r="B32" s="103">
        <v>1805.942</v>
      </c>
      <c r="C32" s="103">
        <v>1047.7560000000001</v>
      </c>
      <c r="D32" s="103">
        <v>2.8839999999999999</v>
      </c>
      <c r="E32" s="103">
        <v>459.00299999999999</v>
      </c>
      <c r="F32" s="103">
        <v>80.254999999999995</v>
      </c>
      <c r="G32" s="103">
        <v>215.179</v>
      </c>
      <c r="H32" s="103">
        <v>7.0119999999999996</v>
      </c>
      <c r="I32" s="103">
        <v>12.005000000000001</v>
      </c>
      <c r="J32" s="103">
        <v>982.255</v>
      </c>
      <c r="K32" s="103">
        <v>69.507000000000005</v>
      </c>
      <c r="L32" s="103">
        <v>199.49700000000001</v>
      </c>
      <c r="M32" s="103">
        <v>103.81100000000001</v>
      </c>
      <c r="N32" s="103">
        <v>2131.4079999999999</v>
      </c>
      <c r="O32" s="103">
        <v>4992.7110000000002</v>
      </c>
    </row>
    <row r="33" spans="1:15">
      <c r="A33" s="109">
        <v>1992</v>
      </c>
      <c r="B33" s="103">
        <v>1821.88</v>
      </c>
      <c r="C33" s="103">
        <v>1083.2619999999999</v>
      </c>
      <c r="D33" s="103">
        <v>2.8380000000000001</v>
      </c>
      <c r="E33" s="103">
        <v>469.41800000000001</v>
      </c>
      <c r="F33" s="103">
        <v>85.611000000000004</v>
      </c>
      <c r="G33" s="103">
        <v>213.38499999999999</v>
      </c>
      <c r="H33" s="103">
        <v>6.2880000000000003</v>
      </c>
      <c r="I33" s="103">
        <v>12.239000000000001</v>
      </c>
      <c r="J33" s="103">
        <v>998.625</v>
      </c>
      <c r="K33" s="103">
        <v>81.203999999999994</v>
      </c>
      <c r="L33" s="103">
        <v>189.06200000000001</v>
      </c>
      <c r="M33" s="103">
        <v>121.223</v>
      </c>
      <c r="N33" s="103">
        <v>2179.8919999999998</v>
      </c>
      <c r="O33" s="103">
        <v>5093.9110000000001</v>
      </c>
    </row>
    <row r="34" spans="1:15">
      <c r="A34" s="109">
        <v>1993</v>
      </c>
      <c r="B34" s="103">
        <v>1881.6780000000001</v>
      </c>
      <c r="C34" s="103">
        <v>1110.7049999999999</v>
      </c>
      <c r="D34" s="103">
        <v>2.6539999999999999</v>
      </c>
      <c r="E34" s="103">
        <v>477.93200000000002</v>
      </c>
      <c r="F34" s="103">
        <v>86.067999999999998</v>
      </c>
      <c r="G34" s="103">
        <v>215.059</v>
      </c>
      <c r="H34" s="103">
        <v>7.5170000000000003</v>
      </c>
      <c r="I34" s="103">
        <v>12.462999999999999</v>
      </c>
      <c r="J34" s="103">
        <v>1007.766</v>
      </c>
      <c r="K34" s="103">
        <v>77.694000000000003</v>
      </c>
      <c r="L34" s="103">
        <v>186.09800000000001</v>
      </c>
      <c r="M34" s="103">
        <v>110.91200000000001</v>
      </c>
      <c r="N34" s="103">
        <v>2184.163</v>
      </c>
      <c r="O34" s="103">
        <v>5185.5540000000001</v>
      </c>
    </row>
    <row r="35" spans="1:15">
      <c r="A35" s="109">
        <v>1994</v>
      </c>
      <c r="B35" s="103">
        <v>1892.2249999999999</v>
      </c>
      <c r="C35" s="103">
        <v>1136.048</v>
      </c>
      <c r="D35" s="103">
        <v>2.637</v>
      </c>
      <c r="E35" s="103">
        <v>496.55399999999997</v>
      </c>
      <c r="F35" s="103">
        <v>90.052999999999997</v>
      </c>
      <c r="G35" s="103">
        <v>223.81200000000001</v>
      </c>
      <c r="H35" s="103">
        <v>7.4130000000000003</v>
      </c>
      <c r="I35" s="103">
        <v>13.026</v>
      </c>
      <c r="J35" s="103">
        <v>1019.346</v>
      </c>
      <c r="K35" s="103">
        <v>76.575000000000003</v>
      </c>
      <c r="L35" s="103">
        <v>175.86699999999999</v>
      </c>
      <c r="M35" s="103">
        <v>119.435</v>
      </c>
      <c r="N35" s="103">
        <v>2224.7170000000001</v>
      </c>
      <c r="O35" s="103">
        <v>5262.6970000000001</v>
      </c>
    </row>
    <row r="36" spans="1:15">
      <c r="A36" s="109">
        <v>1995</v>
      </c>
      <c r="B36" s="103">
        <v>1912.143</v>
      </c>
      <c r="C36" s="103">
        <v>1185.443</v>
      </c>
      <c r="D36" s="103">
        <v>2.7370000000000001</v>
      </c>
      <c r="E36" s="103">
        <v>503.52300000000002</v>
      </c>
      <c r="F36" s="103">
        <v>89.876999999999995</v>
      </c>
      <c r="G36" s="103">
        <v>222.114</v>
      </c>
      <c r="H36" s="103">
        <v>8.1850000000000005</v>
      </c>
      <c r="I36" s="103">
        <v>12.802</v>
      </c>
      <c r="J36" s="103">
        <v>1041.7180000000001</v>
      </c>
      <c r="K36" s="103">
        <v>77.501999999999995</v>
      </c>
      <c r="L36" s="103">
        <v>146.756</v>
      </c>
      <c r="M36" s="103">
        <v>111.2</v>
      </c>
      <c r="N36" s="103">
        <v>2216.4140000000002</v>
      </c>
      <c r="O36" s="103">
        <v>5324.3360000000002</v>
      </c>
    </row>
    <row r="37" spans="1:15">
      <c r="A37" s="109">
        <v>1996</v>
      </c>
      <c r="B37" s="103">
        <v>1994.5319999999999</v>
      </c>
      <c r="C37" s="103">
        <v>1206.7439999999999</v>
      </c>
      <c r="D37" s="103">
        <v>2.5830000000000002</v>
      </c>
      <c r="E37" s="103">
        <v>529.87900000000002</v>
      </c>
      <c r="F37" s="103">
        <v>96.816000000000003</v>
      </c>
      <c r="G37" s="103">
        <v>236.47300000000001</v>
      </c>
      <c r="H37" s="103">
        <v>9.3759999999999994</v>
      </c>
      <c r="I37" s="103">
        <v>12.423999999999999</v>
      </c>
      <c r="J37" s="103">
        <v>1062.0150000000001</v>
      </c>
      <c r="K37" s="103">
        <v>80.813000000000002</v>
      </c>
      <c r="L37" s="103">
        <v>146.56200000000001</v>
      </c>
      <c r="M37" s="103">
        <v>129.559</v>
      </c>
      <c r="N37" s="103">
        <v>2306.4989999999998</v>
      </c>
      <c r="O37" s="103">
        <v>5518.0619999999999</v>
      </c>
    </row>
    <row r="38" spans="1:15">
      <c r="A38" s="109">
        <v>1997</v>
      </c>
      <c r="B38" s="103">
        <v>2038.8489999999999</v>
      </c>
      <c r="C38" s="103">
        <v>1213.7760000000001</v>
      </c>
      <c r="D38" s="103">
        <v>2.7450000000000001</v>
      </c>
      <c r="E38" s="103">
        <v>539.45600000000002</v>
      </c>
      <c r="F38" s="103">
        <v>94.965999999999994</v>
      </c>
      <c r="G38" s="103">
        <v>238.923</v>
      </c>
      <c r="H38" s="103">
        <v>9.9779999999999998</v>
      </c>
      <c r="I38" s="103">
        <v>13.125</v>
      </c>
      <c r="J38" s="103">
        <v>1073.3340000000001</v>
      </c>
      <c r="K38" s="103">
        <v>80.233999999999995</v>
      </c>
      <c r="L38" s="103">
        <v>137.26300000000001</v>
      </c>
      <c r="M38" s="103">
        <v>135.99799999999999</v>
      </c>
      <c r="N38" s="103">
        <v>2326.0210000000002</v>
      </c>
      <c r="O38" s="103">
        <v>5589.3509999999997</v>
      </c>
    </row>
    <row r="39" spans="1:15">
      <c r="A39" s="109">
        <v>1998</v>
      </c>
      <c r="B39" s="103">
        <v>2063.6329999999998</v>
      </c>
      <c r="C39" s="103">
        <v>1191.317</v>
      </c>
      <c r="D39" s="103">
        <v>2.4540000000000002</v>
      </c>
      <c r="E39" s="103">
        <v>543.29</v>
      </c>
      <c r="F39" s="103">
        <v>85.748999999999995</v>
      </c>
      <c r="G39" s="103">
        <v>242.434</v>
      </c>
      <c r="H39" s="103">
        <v>11.821999999999999</v>
      </c>
      <c r="I39" s="103">
        <v>13.74</v>
      </c>
      <c r="J39" s="103">
        <v>1104.672</v>
      </c>
      <c r="K39" s="103">
        <v>93.385000000000005</v>
      </c>
      <c r="L39" s="103">
        <v>152.85</v>
      </c>
      <c r="M39" s="103">
        <v>120.881</v>
      </c>
      <c r="N39" s="103">
        <v>2371.2779999999998</v>
      </c>
      <c r="O39" s="103">
        <v>5636.7669999999998</v>
      </c>
    </row>
    <row r="40" spans="1:15">
      <c r="A40" s="109">
        <v>1999</v>
      </c>
      <c r="B40" s="103">
        <v>2061.623</v>
      </c>
      <c r="C40" s="103">
        <v>1196.9349999999999</v>
      </c>
      <c r="D40" s="103">
        <v>2.7080000000000002</v>
      </c>
      <c r="E40" s="103">
        <v>560.66499999999996</v>
      </c>
      <c r="F40" s="103">
        <v>101.533</v>
      </c>
      <c r="G40" s="103">
        <v>250.017</v>
      </c>
      <c r="H40" s="103">
        <v>11.047000000000001</v>
      </c>
      <c r="I40" s="103">
        <v>13.884</v>
      </c>
      <c r="J40" s="103">
        <v>1125.4159999999999</v>
      </c>
      <c r="K40" s="103">
        <v>99.524000000000001</v>
      </c>
      <c r="L40" s="103">
        <v>143.03100000000001</v>
      </c>
      <c r="M40" s="103">
        <v>123.252</v>
      </c>
      <c r="N40" s="103">
        <v>2431.0790000000002</v>
      </c>
      <c r="O40" s="103">
        <v>5700.2849999999999</v>
      </c>
    </row>
    <row r="41" spans="1:15">
      <c r="A41" s="109">
        <v>2000</v>
      </c>
      <c r="B41" s="103">
        <v>2154.7429999999999</v>
      </c>
      <c r="C41" s="103">
        <v>1246.05</v>
      </c>
      <c r="D41" s="103">
        <v>2.5089999999999999</v>
      </c>
      <c r="E41" s="103">
        <v>592.24099999999999</v>
      </c>
      <c r="F41" s="103">
        <v>105.914</v>
      </c>
      <c r="G41" s="103">
        <v>258.58100000000002</v>
      </c>
      <c r="H41" s="103">
        <v>10.236000000000001</v>
      </c>
      <c r="I41" s="103">
        <v>13.675000000000001</v>
      </c>
      <c r="J41" s="103">
        <v>1141.299</v>
      </c>
      <c r="K41" s="103">
        <v>84.974000000000004</v>
      </c>
      <c r="L41" s="103">
        <v>156.96899999999999</v>
      </c>
      <c r="M41" s="103">
        <v>110.919</v>
      </c>
      <c r="N41" s="103">
        <v>2477.3180000000002</v>
      </c>
      <c r="O41" s="103">
        <v>5888.6180000000004</v>
      </c>
    </row>
    <row r="42" spans="1:15">
      <c r="A42" s="109">
        <v>2001</v>
      </c>
      <c r="B42" s="103">
        <v>2087.2559999999999</v>
      </c>
      <c r="C42" s="103">
        <v>1191.76</v>
      </c>
      <c r="D42" s="103">
        <v>2.415</v>
      </c>
      <c r="E42" s="103">
        <v>609.47799999999995</v>
      </c>
      <c r="F42" s="103">
        <v>95.796999999999997</v>
      </c>
      <c r="G42" s="103">
        <v>247.43199999999999</v>
      </c>
      <c r="H42" s="103">
        <v>10.957000000000001</v>
      </c>
      <c r="I42" s="103">
        <v>12.53</v>
      </c>
      <c r="J42" s="103">
        <v>1148.6020000000001</v>
      </c>
      <c r="K42" s="103">
        <v>91.23</v>
      </c>
      <c r="L42" s="103">
        <v>139.76499999999999</v>
      </c>
      <c r="M42" s="103">
        <v>129.346</v>
      </c>
      <c r="N42" s="103">
        <v>2487.5520000000001</v>
      </c>
      <c r="O42" s="103">
        <v>5777.8180000000002</v>
      </c>
    </row>
    <row r="43" spans="1:15">
      <c r="A43" s="109">
        <v>2002</v>
      </c>
      <c r="B43" s="103">
        <v>2092.877</v>
      </c>
      <c r="C43" s="103">
        <v>1231.527</v>
      </c>
      <c r="D43" s="103">
        <v>2.3319999999999999</v>
      </c>
      <c r="E43" s="103">
        <v>598.26900000000001</v>
      </c>
      <c r="F43" s="103">
        <v>97.385000000000005</v>
      </c>
      <c r="G43" s="103">
        <v>241.245</v>
      </c>
      <c r="H43" s="103">
        <v>6.5640000000000001</v>
      </c>
      <c r="I43" s="103">
        <v>12.381</v>
      </c>
      <c r="J43" s="103">
        <v>1179.376</v>
      </c>
      <c r="K43" s="103">
        <v>98.900999999999996</v>
      </c>
      <c r="L43" s="103">
        <v>120.541</v>
      </c>
      <c r="M43" s="103">
        <v>125.539</v>
      </c>
      <c r="N43" s="103">
        <v>2482.5329999999999</v>
      </c>
      <c r="O43" s="103">
        <v>5820.0590000000002</v>
      </c>
    </row>
    <row r="44" spans="1:15">
      <c r="A44" s="109">
        <v>2003</v>
      </c>
      <c r="B44" s="103">
        <v>2133.9209999999998</v>
      </c>
      <c r="C44" s="103">
        <v>1195.3810000000001</v>
      </c>
      <c r="D44" s="103">
        <v>2.089</v>
      </c>
      <c r="E44" s="103">
        <v>622.55100000000004</v>
      </c>
      <c r="F44" s="103">
        <v>95.234999999999999</v>
      </c>
      <c r="G44" s="103">
        <v>235.839</v>
      </c>
      <c r="H44" s="103">
        <v>8.2739999999999991</v>
      </c>
      <c r="I44" s="103">
        <v>11.446999999999999</v>
      </c>
      <c r="J44" s="103">
        <v>1201.421</v>
      </c>
      <c r="K44" s="103">
        <v>97.185000000000002</v>
      </c>
      <c r="L44" s="103">
        <v>133.035</v>
      </c>
      <c r="M44" s="103">
        <v>138.25700000000001</v>
      </c>
      <c r="N44" s="103">
        <v>2545.3330000000001</v>
      </c>
      <c r="O44" s="103">
        <v>5886.4489999999996</v>
      </c>
    </row>
    <row r="45" spans="1:15">
      <c r="A45" s="109">
        <v>2004</v>
      </c>
      <c r="B45" s="103">
        <v>2158.366</v>
      </c>
      <c r="C45" s="103">
        <v>1200.931</v>
      </c>
      <c r="D45" s="103">
        <v>2.16</v>
      </c>
      <c r="E45" s="103">
        <v>645.63699999999994</v>
      </c>
      <c r="F45" s="103">
        <v>96.019000000000005</v>
      </c>
      <c r="G45" s="103">
        <v>244.29400000000001</v>
      </c>
      <c r="H45" s="103">
        <v>9.7680000000000007</v>
      </c>
      <c r="I45" s="103">
        <v>11.597</v>
      </c>
      <c r="J45" s="103">
        <v>1212.18</v>
      </c>
      <c r="K45" s="103">
        <v>111.667</v>
      </c>
      <c r="L45" s="103">
        <v>149.39400000000001</v>
      </c>
      <c r="M45" s="103">
        <v>140.19399999999999</v>
      </c>
      <c r="N45" s="103">
        <v>2622.9110000000001</v>
      </c>
      <c r="O45" s="103">
        <v>5993.7529999999997</v>
      </c>
    </row>
    <row r="46" spans="1:15">
      <c r="A46" s="109">
        <v>2005</v>
      </c>
      <c r="B46" s="103">
        <v>2180.1460000000002</v>
      </c>
      <c r="C46" s="103">
        <v>1182.4659999999999</v>
      </c>
      <c r="D46" s="103">
        <v>2.4449999999999998</v>
      </c>
      <c r="E46" s="103">
        <v>652.70000000000005</v>
      </c>
      <c r="F46" s="103">
        <v>91.61</v>
      </c>
      <c r="G46" s="103">
        <v>250.95400000000001</v>
      </c>
      <c r="H46" s="103">
        <v>10.573</v>
      </c>
      <c r="I46" s="103">
        <v>11.536</v>
      </c>
      <c r="J46" s="103">
        <v>1205.21</v>
      </c>
      <c r="K46" s="103">
        <v>109.592</v>
      </c>
      <c r="L46" s="103">
        <v>158.50700000000001</v>
      </c>
      <c r="M46" s="103">
        <v>139.661</v>
      </c>
      <c r="N46" s="103">
        <v>2632.7890000000002</v>
      </c>
      <c r="O46" s="103">
        <v>6007.0259999999998</v>
      </c>
    </row>
    <row r="47" spans="1:15">
      <c r="A47" s="109">
        <v>2006</v>
      </c>
      <c r="B47" s="103">
        <v>2146.009</v>
      </c>
      <c r="C47" s="103">
        <v>1169.6959999999999</v>
      </c>
      <c r="D47" s="103">
        <v>2.3119999999999998</v>
      </c>
      <c r="E47" s="103">
        <v>657.61400000000003</v>
      </c>
      <c r="F47" s="103">
        <v>86.007999999999996</v>
      </c>
      <c r="G47" s="103">
        <v>244.066</v>
      </c>
      <c r="H47" s="103">
        <v>8.1310000000000002</v>
      </c>
      <c r="I47" s="103">
        <v>11.239000000000001</v>
      </c>
      <c r="J47" s="103">
        <v>1216.8800000000001</v>
      </c>
      <c r="K47" s="103">
        <v>105.93899999999999</v>
      </c>
      <c r="L47" s="103">
        <v>118.682</v>
      </c>
      <c r="M47" s="103">
        <v>150.881</v>
      </c>
      <c r="N47" s="103">
        <v>2601.7539999999999</v>
      </c>
      <c r="O47" s="103">
        <v>5929.3609999999999</v>
      </c>
    </row>
    <row r="48" spans="1:15">
      <c r="A48" s="109">
        <v>2007</v>
      </c>
      <c r="B48" s="103">
        <v>2171.2950000000001</v>
      </c>
      <c r="C48" s="103">
        <v>1245.1579999999999</v>
      </c>
      <c r="D48" s="103">
        <v>2.1840000000000002</v>
      </c>
      <c r="E48" s="103">
        <v>657.07899999999995</v>
      </c>
      <c r="F48" s="103">
        <v>89.570999999999998</v>
      </c>
      <c r="G48" s="103">
        <v>242.494</v>
      </c>
      <c r="H48" s="103">
        <v>4.8680000000000003</v>
      </c>
      <c r="I48" s="103">
        <v>11.606999999999999</v>
      </c>
      <c r="J48" s="103">
        <v>1208.6210000000001</v>
      </c>
      <c r="K48" s="103">
        <v>99.24</v>
      </c>
      <c r="L48" s="103">
        <v>124.55500000000001</v>
      </c>
      <c r="M48" s="103">
        <v>147.22999999999999</v>
      </c>
      <c r="N48" s="103">
        <v>2587.4490000000001</v>
      </c>
      <c r="O48" s="103">
        <v>6015.5709999999999</v>
      </c>
    </row>
    <row r="49" spans="1:15">
      <c r="A49" s="109">
        <v>2008</v>
      </c>
      <c r="B49" s="103">
        <v>2138.6930000000002</v>
      </c>
      <c r="C49" s="103">
        <v>1254.5219999999999</v>
      </c>
      <c r="D49" s="103">
        <v>1.9550000000000001</v>
      </c>
      <c r="E49" s="103">
        <v>619.03200000000004</v>
      </c>
      <c r="F49" s="103">
        <v>88.540999999999997</v>
      </c>
      <c r="G49" s="103">
        <v>230.59399999999999</v>
      </c>
      <c r="H49" s="103">
        <v>2.161</v>
      </c>
      <c r="I49" s="103">
        <v>10.775</v>
      </c>
      <c r="J49" s="103">
        <v>1133.5920000000001</v>
      </c>
      <c r="K49" s="103">
        <v>93.992999999999995</v>
      </c>
      <c r="L49" s="103">
        <v>107.495</v>
      </c>
      <c r="M49" s="103">
        <v>129.809</v>
      </c>
      <c r="N49" s="103">
        <v>2417.9470000000001</v>
      </c>
      <c r="O49" s="103">
        <v>5823.1580000000004</v>
      </c>
    </row>
    <row r="50" spans="1:15">
      <c r="A50" s="109">
        <v>2009</v>
      </c>
      <c r="B50" s="103">
        <v>1875.16</v>
      </c>
      <c r="C50" s="103">
        <v>1233.3900000000001</v>
      </c>
      <c r="D50" s="103">
        <v>1.8360000000000001</v>
      </c>
      <c r="E50" s="103">
        <v>562.74400000000003</v>
      </c>
      <c r="F50" s="103">
        <v>85.962000000000003</v>
      </c>
      <c r="G50" s="103">
        <v>208.23699999999999</v>
      </c>
      <c r="H50" s="103">
        <v>2.6579999999999999</v>
      </c>
      <c r="I50" s="103">
        <v>9.6880000000000006</v>
      </c>
      <c r="J50" s="103">
        <v>1126.547</v>
      </c>
      <c r="K50" s="103">
        <v>86.600999999999999</v>
      </c>
      <c r="L50" s="103">
        <v>88.064999999999998</v>
      </c>
      <c r="M50" s="103">
        <v>111.176</v>
      </c>
      <c r="N50" s="103">
        <v>2283.5129999999999</v>
      </c>
      <c r="O50" s="103">
        <v>5403.6930000000002</v>
      </c>
    </row>
    <row r="51" spans="1:15">
      <c r="A51" s="109">
        <v>2010</v>
      </c>
      <c r="B51" s="103">
        <v>1985.9390000000001</v>
      </c>
      <c r="C51" s="103">
        <v>1292.4380000000001</v>
      </c>
      <c r="D51" s="103">
        <v>1.87</v>
      </c>
      <c r="E51" s="103">
        <v>590.97400000000005</v>
      </c>
      <c r="F51" s="103">
        <v>84.210999999999999</v>
      </c>
      <c r="G51" s="103">
        <v>214.018</v>
      </c>
      <c r="H51" s="103">
        <v>3.0190000000000001</v>
      </c>
      <c r="I51" s="103">
        <v>10.763999999999999</v>
      </c>
      <c r="J51" s="103">
        <v>1106.9960000000001</v>
      </c>
      <c r="K51" s="103">
        <v>80.950999999999993</v>
      </c>
      <c r="L51" s="103">
        <v>91.972999999999999</v>
      </c>
      <c r="M51" s="103">
        <v>119.10899999999999</v>
      </c>
      <c r="N51" s="103">
        <v>2303.884</v>
      </c>
      <c r="O51" s="103">
        <v>5593.6620000000003</v>
      </c>
    </row>
    <row r="52" spans="1:15">
      <c r="A52" s="109">
        <v>2011</v>
      </c>
      <c r="B52" s="103">
        <v>1875.6010000000001</v>
      </c>
      <c r="C52" s="103">
        <v>1312.328</v>
      </c>
      <c r="D52" s="103">
        <v>1.871</v>
      </c>
      <c r="E52" s="103">
        <v>600.25800000000004</v>
      </c>
      <c r="F52" s="103">
        <v>78.677000000000007</v>
      </c>
      <c r="G52" s="103">
        <v>213.07499999999999</v>
      </c>
      <c r="H52" s="103">
        <v>1.8540000000000001</v>
      </c>
      <c r="I52" s="103">
        <v>10.212999999999999</v>
      </c>
      <c r="J52" s="103">
        <v>1073.7449999999999</v>
      </c>
      <c r="K52" s="103">
        <v>78.106999999999999</v>
      </c>
      <c r="L52" s="103">
        <v>79.188000000000002</v>
      </c>
      <c r="M52" s="103">
        <v>118.056</v>
      </c>
      <c r="N52" s="103">
        <v>2255.0439999999999</v>
      </c>
      <c r="O52" s="103">
        <v>5454.6949999999997</v>
      </c>
    </row>
    <row r="53" spans="1:15">
      <c r="A53" s="109">
        <v>2012</v>
      </c>
      <c r="B53" s="103">
        <v>1657.873</v>
      </c>
      <c r="C53" s="103">
        <v>1371.5609999999999</v>
      </c>
      <c r="D53" s="103">
        <v>1.7370000000000001</v>
      </c>
      <c r="E53" s="103">
        <v>576.76</v>
      </c>
      <c r="F53" s="103">
        <v>75.382999999999996</v>
      </c>
      <c r="G53" s="103">
        <v>209.58</v>
      </c>
      <c r="H53" s="103">
        <v>0.80100000000000005</v>
      </c>
      <c r="I53" s="103">
        <v>9.3960000000000008</v>
      </c>
      <c r="J53" s="103">
        <v>1065.7829999999999</v>
      </c>
      <c r="K53" s="103">
        <v>77.885999999999996</v>
      </c>
      <c r="L53" s="103">
        <v>63.581000000000003</v>
      </c>
      <c r="M53" s="103">
        <v>114.14400000000001</v>
      </c>
      <c r="N53" s="103">
        <v>2195.0509999999999</v>
      </c>
      <c r="O53" s="103">
        <v>5236.3230000000003</v>
      </c>
    </row>
    <row r="54" spans="1:15">
      <c r="A54" s="109">
        <v>2013</v>
      </c>
      <c r="B54" s="103">
        <v>1717.845</v>
      </c>
      <c r="C54" s="103">
        <v>1408.38</v>
      </c>
      <c r="D54" s="103">
        <v>1.546</v>
      </c>
      <c r="E54" s="103">
        <v>581.18100000000004</v>
      </c>
      <c r="F54" s="103">
        <v>84.891999999999996</v>
      </c>
      <c r="G54" s="103">
        <v>214.429</v>
      </c>
      <c r="H54" s="103">
        <v>0.78700000000000003</v>
      </c>
      <c r="I54" s="103">
        <v>9.9420000000000002</v>
      </c>
      <c r="J54" s="103">
        <v>1077.386</v>
      </c>
      <c r="K54" s="103">
        <v>76.567999999999998</v>
      </c>
      <c r="L54" s="103">
        <v>54.798999999999999</v>
      </c>
      <c r="M54" s="103">
        <v>119.629</v>
      </c>
      <c r="N54" s="103">
        <v>2221.1590000000001</v>
      </c>
      <c r="O54" s="103">
        <v>5358.8630000000003</v>
      </c>
    </row>
    <row r="55" spans="1:15">
      <c r="A55" s="109">
        <v>2014</v>
      </c>
      <c r="B55" s="103">
        <v>1713.367</v>
      </c>
      <c r="C55" s="103">
        <v>1437.5360000000001</v>
      </c>
      <c r="D55" s="103">
        <v>1.5</v>
      </c>
      <c r="E55" s="103">
        <v>614.18200000000002</v>
      </c>
      <c r="F55" s="103">
        <v>85.872</v>
      </c>
      <c r="G55" s="103">
        <v>219.74</v>
      </c>
      <c r="H55" s="103">
        <v>1.363</v>
      </c>
      <c r="I55" s="103">
        <v>10.37</v>
      </c>
      <c r="J55" s="103">
        <v>1084.819</v>
      </c>
      <c r="K55" s="103">
        <v>77.108999999999995</v>
      </c>
      <c r="L55" s="103">
        <v>44.24</v>
      </c>
      <c r="M55" s="103">
        <v>112.23099999999999</v>
      </c>
      <c r="N55" s="103">
        <v>2251.4259999999999</v>
      </c>
      <c r="O55" s="103">
        <v>5413.8789999999999</v>
      </c>
    </row>
    <row r="56" spans="1:15">
      <c r="A56" s="109">
        <v>2015</v>
      </c>
      <c r="B56" s="103">
        <v>1481.8979999999999</v>
      </c>
      <c r="C56" s="103">
        <v>1478.884</v>
      </c>
      <c r="D56" s="103">
        <v>1.462</v>
      </c>
      <c r="E56" s="103">
        <v>606.13499999999999</v>
      </c>
      <c r="F56" s="103">
        <v>86.168000000000006</v>
      </c>
      <c r="G56" s="103">
        <v>231.44800000000001</v>
      </c>
      <c r="H56" s="103">
        <v>0.96699999999999997</v>
      </c>
      <c r="I56" s="103">
        <v>11.292999999999999</v>
      </c>
      <c r="J56" s="103">
        <v>1114.4000000000001</v>
      </c>
      <c r="K56" s="103">
        <v>77.421000000000006</v>
      </c>
      <c r="L56" s="103">
        <v>44.621000000000002</v>
      </c>
      <c r="M56" s="103">
        <v>115.867</v>
      </c>
      <c r="N56" s="103">
        <v>2289.7809999999999</v>
      </c>
      <c r="O56" s="103">
        <v>5262.0519999999997</v>
      </c>
    </row>
    <row r="57" spans="1:15">
      <c r="A57" s="109">
        <v>2016</v>
      </c>
      <c r="B57" s="103">
        <v>1355.2</v>
      </c>
      <c r="C57" s="103">
        <v>1489.8510000000001</v>
      </c>
      <c r="D57" s="103">
        <v>1.415</v>
      </c>
      <c r="E57" s="103">
        <v>583.05999999999995</v>
      </c>
      <c r="F57" s="103">
        <v>82.997</v>
      </c>
      <c r="G57" s="103">
        <v>241.97300000000001</v>
      </c>
      <c r="H57" s="103">
        <v>1.3169999999999999</v>
      </c>
      <c r="I57" s="103">
        <v>10.721</v>
      </c>
      <c r="J57" s="103">
        <v>1133.5170000000001</v>
      </c>
      <c r="K57" s="103">
        <v>77.025999999999996</v>
      </c>
      <c r="L57" s="103">
        <v>56.265999999999998</v>
      </c>
      <c r="M57" s="103">
        <v>123.898</v>
      </c>
      <c r="N57" s="103">
        <v>2312.1909999999998</v>
      </c>
      <c r="O57" s="103">
        <v>5168.8919999999998</v>
      </c>
    </row>
    <row r="58" spans="1:15">
      <c r="A58" s="109">
        <v>2017</v>
      </c>
      <c r="B58" s="103">
        <v>1317.952</v>
      </c>
      <c r="C58" s="103">
        <v>1470.9639999999999</v>
      </c>
      <c r="D58" s="103">
        <v>1.4490000000000001</v>
      </c>
      <c r="E58" s="103">
        <v>591.20299999999997</v>
      </c>
      <c r="F58" s="103">
        <v>85.414000000000001</v>
      </c>
      <c r="G58" s="103">
        <v>251.46899999999999</v>
      </c>
      <c r="H58" s="103">
        <v>0.78400000000000003</v>
      </c>
      <c r="I58" s="103">
        <v>9.8829999999999991</v>
      </c>
      <c r="J58" s="103">
        <v>1131.251</v>
      </c>
      <c r="K58" s="103">
        <v>70.659000000000006</v>
      </c>
      <c r="L58" s="103">
        <v>58.786000000000001</v>
      </c>
      <c r="M58" s="103">
        <v>130.46299999999999</v>
      </c>
      <c r="N58" s="103">
        <v>2331.3609999999999</v>
      </c>
      <c r="O58" s="103">
        <v>5131.3739999999998</v>
      </c>
    </row>
    <row r="59" spans="1:15">
      <c r="A59" s="109">
        <v>2018</v>
      </c>
      <c r="B59" s="103">
        <v>1262.5550000000001</v>
      </c>
      <c r="C59" s="103">
        <v>1626.9079999999999</v>
      </c>
      <c r="D59" s="103">
        <v>1.5489999999999999</v>
      </c>
      <c r="E59" s="103">
        <v>626.45600000000002</v>
      </c>
      <c r="F59" s="103">
        <v>97.674000000000007</v>
      </c>
      <c r="G59" s="103">
        <v>255.18299999999999</v>
      </c>
      <c r="H59" s="103">
        <v>0.82</v>
      </c>
      <c r="I59" s="103">
        <v>9.5909999999999993</v>
      </c>
      <c r="J59" s="103">
        <v>1131.4000000000001</v>
      </c>
      <c r="K59" s="103">
        <v>72.712000000000003</v>
      </c>
      <c r="L59" s="103">
        <v>54.637</v>
      </c>
      <c r="M59" s="103">
        <v>127.146</v>
      </c>
      <c r="N59" s="103">
        <v>2377.1669999999999</v>
      </c>
      <c r="O59" s="103">
        <v>5277.7259999999997</v>
      </c>
    </row>
    <row r="60" spans="1:15">
      <c r="A60" s="109">
        <v>2019</v>
      </c>
      <c r="B60" s="103">
        <v>1077.52</v>
      </c>
      <c r="C60" s="103">
        <v>1684.624</v>
      </c>
      <c r="D60" s="103">
        <v>1.617</v>
      </c>
      <c r="E60" s="103">
        <v>620.82500000000005</v>
      </c>
      <c r="F60" s="103">
        <v>107.14100000000001</v>
      </c>
      <c r="G60" s="103">
        <v>260.61900000000003</v>
      </c>
      <c r="H60" s="103">
        <v>1.026</v>
      </c>
      <c r="I60" s="103">
        <v>9.2449999999999992</v>
      </c>
      <c r="J60" s="103">
        <v>1127.6769999999999</v>
      </c>
      <c r="K60" s="103">
        <v>67.477999999999994</v>
      </c>
      <c r="L60" s="103">
        <v>47.314</v>
      </c>
      <c r="M60" s="103">
        <v>130.804</v>
      </c>
      <c r="N60" s="103">
        <v>2373.7469999999998</v>
      </c>
      <c r="O60" s="103">
        <v>5146.8419999999996</v>
      </c>
    </row>
    <row r="61" spans="1:15">
      <c r="A61" s="109">
        <v>2020</v>
      </c>
      <c r="B61" s="103">
        <v>876.19500000000005</v>
      </c>
      <c r="C61" s="103">
        <v>1649.8230000000001</v>
      </c>
      <c r="D61" s="103">
        <v>1.397</v>
      </c>
      <c r="E61" s="103">
        <v>572.245</v>
      </c>
      <c r="F61" s="103">
        <v>104.52800000000001</v>
      </c>
      <c r="G61" s="103">
        <v>161.358</v>
      </c>
      <c r="H61" s="103">
        <v>1.1379999999999999</v>
      </c>
      <c r="I61" s="103">
        <v>8.3960000000000008</v>
      </c>
      <c r="J61" s="103">
        <v>977.44399999999996</v>
      </c>
      <c r="K61" s="103">
        <v>58.027000000000001</v>
      </c>
      <c r="L61" s="103">
        <v>35.866999999999997</v>
      </c>
      <c r="M61" s="103">
        <v>122.979</v>
      </c>
      <c r="N61" s="103">
        <v>2043.3789999999999</v>
      </c>
      <c r="O61" s="103">
        <v>4580.3720000000003</v>
      </c>
    </row>
    <row r="62" spans="1:15">
      <c r="A62" s="109">
        <v>2021</v>
      </c>
      <c r="B62" s="103">
        <v>1002.651</v>
      </c>
      <c r="C62" s="103">
        <v>1655.1220000000001</v>
      </c>
      <c r="D62" s="103">
        <v>1.49</v>
      </c>
      <c r="E62" s="103">
        <v>610.96699999999998</v>
      </c>
      <c r="F62" s="103">
        <v>110.988</v>
      </c>
      <c r="G62" s="103">
        <v>204.785</v>
      </c>
      <c r="H62" s="103">
        <v>0.9</v>
      </c>
      <c r="I62" s="103">
        <v>8.6110000000000007</v>
      </c>
      <c r="J62" s="103">
        <v>1066.5329999999999</v>
      </c>
      <c r="K62" s="103">
        <v>60.045999999999999</v>
      </c>
      <c r="L62" s="103">
        <v>54.064999999999998</v>
      </c>
      <c r="M62" s="103">
        <v>116.05500000000001</v>
      </c>
      <c r="N62" s="103">
        <v>2234.4409999999998</v>
      </c>
      <c r="O62" s="103">
        <v>4903.1880000000001</v>
      </c>
    </row>
    <row r="63" spans="1:15">
      <c r="A63" s="109">
        <v>2022</v>
      </c>
      <c r="B63" s="103">
        <v>934.66</v>
      </c>
      <c r="C63" s="103">
        <v>1745.6289999999999</v>
      </c>
      <c r="D63" s="103">
        <v>1.5389999999999999</v>
      </c>
      <c r="E63" s="103">
        <v>609.67700000000002</v>
      </c>
      <c r="F63" s="103">
        <v>113.264</v>
      </c>
      <c r="G63" s="103">
        <v>232.97</v>
      </c>
      <c r="H63" s="103">
        <v>0.57299999999999995</v>
      </c>
      <c r="I63" s="103">
        <v>9.1639999999999997</v>
      </c>
      <c r="J63" s="103">
        <v>1060.942</v>
      </c>
      <c r="K63" s="103">
        <v>57.012</v>
      </c>
      <c r="L63" s="103">
        <v>59.040999999999997</v>
      </c>
      <c r="M63" s="103">
        <v>128.751</v>
      </c>
      <c r="N63" s="103">
        <v>2272.933</v>
      </c>
      <c r="O63" s="103">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5" customWidth="1"/>
    <col min="2" max="2" width="15.85546875" style="25" customWidth="1"/>
    <col min="3" max="3" width="17.7109375" style="25" customWidth="1"/>
    <col min="4" max="4" width="26.7109375" style="25" customWidth="1"/>
    <col min="5" max="5" width="18.140625" style="25" customWidth="1"/>
    <col min="6" max="6" width="19.28515625" style="25" customWidth="1"/>
    <col min="7" max="7" width="21.140625" style="25" customWidth="1"/>
    <col min="8" max="8" width="14.140625" style="25" customWidth="1"/>
    <col min="9" max="9" width="27" style="25" customWidth="1"/>
    <col min="10" max="16384" width="9.140625" style="25"/>
  </cols>
  <sheetData>
    <row r="1" spans="1:9" s="26" customFormat="1">
      <c r="B1" s="26" t="s">
        <v>1924</v>
      </c>
      <c r="C1" s="26" t="s">
        <v>1926</v>
      </c>
      <c r="D1" s="26" t="s">
        <v>2365</v>
      </c>
      <c r="E1" s="26" t="s">
        <v>2366</v>
      </c>
      <c r="F1" s="26" t="s">
        <v>2368</v>
      </c>
      <c r="G1" s="26" t="s">
        <v>1921</v>
      </c>
      <c r="H1" s="26" t="s">
        <v>2375</v>
      </c>
      <c r="I1" s="26" t="s">
        <v>2374</v>
      </c>
    </row>
    <row r="2" spans="1:9" s="26" customFormat="1" ht="18.75">
      <c r="A2" s="104" t="s">
        <v>2276</v>
      </c>
      <c r="B2" s="103"/>
      <c r="C2" s="103"/>
      <c r="D2" s="103"/>
      <c r="E2" s="103"/>
      <c r="F2" s="103"/>
      <c r="G2" s="103"/>
      <c r="H2" s="103"/>
      <c r="I2" s="103"/>
    </row>
    <row r="3" spans="1:9" ht="18.75">
      <c r="A3" s="105" t="s">
        <v>7153</v>
      </c>
      <c r="B3" s="103"/>
      <c r="C3" s="103"/>
      <c r="D3" s="103"/>
      <c r="E3" s="103"/>
      <c r="F3" s="103"/>
      <c r="G3" s="103"/>
      <c r="H3" s="103"/>
      <c r="I3" s="103"/>
    </row>
    <row r="4" spans="1:9">
      <c r="A4"/>
      <c r="B4"/>
      <c r="C4"/>
      <c r="D4"/>
      <c r="E4"/>
      <c r="F4"/>
      <c r="G4"/>
      <c r="H4"/>
      <c r="I4"/>
    </row>
    <row r="5" spans="1:9">
      <c r="A5" s="106" t="s">
        <v>7154</v>
      </c>
      <c r="B5" s="103"/>
      <c r="C5" s="103"/>
      <c r="D5" s="103"/>
      <c r="E5" s="103"/>
      <c r="F5" s="103"/>
      <c r="G5" s="103"/>
      <c r="H5" s="103"/>
      <c r="I5" s="103"/>
    </row>
    <row r="6" spans="1:9">
      <c r="A6"/>
      <c r="B6"/>
      <c r="C6"/>
      <c r="D6"/>
      <c r="E6"/>
      <c r="F6"/>
      <c r="G6"/>
      <c r="H6"/>
      <c r="I6"/>
    </row>
    <row r="7" spans="1:9">
      <c r="A7" s="103" t="s">
        <v>7155</v>
      </c>
      <c r="B7" s="103"/>
      <c r="C7" s="103"/>
      <c r="D7" s="103"/>
      <c r="E7" s="103"/>
      <c r="F7" s="103"/>
      <c r="G7" s="103"/>
      <c r="H7" s="103"/>
      <c r="I7" s="103"/>
    </row>
    <row r="8" spans="1:9">
      <c r="A8" s="103" t="s">
        <v>7156</v>
      </c>
      <c r="B8" s="103"/>
      <c r="C8" s="103"/>
      <c r="D8" s="103"/>
      <c r="E8" s="103"/>
      <c r="F8" s="103"/>
      <c r="G8" s="103"/>
      <c r="H8" s="103"/>
      <c r="I8" s="103"/>
    </row>
    <row r="9" spans="1:9">
      <c r="A9"/>
      <c r="B9"/>
      <c r="C9"/>
      <c r="D9"/>
      <c r="E9"/>
      <c r="F9"/>
      <c r="G9"/>
      <c r="H9"/>
      <c r="I9"/>
    </row>
    <row r="10" spans="1:9" ht="15.75">
      <c r="A10" s="107" t="s">
        <v>2303</v>
      </c>
      <c r="B10" s="103"/>
      <c r="C10" s="103"/>
      <c r="D10" s="103"/>
      <c r="E10" s="103"/>
      <c r="F10" s="103"/>
      <c r="G10" s="103"/>
      <c r="H10" s="103"/>
      <c r="I10" s="103"/>
    </row>
    <row r="11" spans="1:9">
      <c r="A11"/>
      <c r="B11"/>
      <c r="C11"/>
      <c r="D11"/>
      <c r="E11"/>
      <c r="F11"/>
      <c r="G11"/>
      <c r="H11"/>
      <c r="I11"/>
    </row>
    <row r="12" spans="1:9">
      <c r="A12" s="108" t="s">
        <v>2278</v>
      </c>
      <c r="B12" s="108" t="s">
        <v>2302</v>
      </c>
      <c r="C12" s="108" t="s">
        <v>2301</v>
      </c>
      <c r="D12" s="108" t="s">
        <v>2300</v>
      </c>
      <c r="E12" s="108" t="s">
        <v>2299</v>
      </c>
      <c r="F12" s="108" t="s">
        <v>2298</v>
      </c>
      <c r="G12" s="108" t="s">
        <v>2297</v>
      </c>
      <c r="H12" s="108" t="s">
        <v>2296</v>
      </c>
      <c r="I12" s="108" t="s">
        <v>2295</v>
      </c>
    </row>
    <row r="13" spans="1:9">
      <c r="A13" s="108"/>
      <c r="B13" s="108" t="s">
        <v>2293</v>
      </c>
      <c r="C13" s="108" t="s">
        <v>2293</v>
      </c>
      <c r="D13" s="108" t="s">
        <v>2293</v>
      </c>
      <c r="E13" s="108" t="s">
        <v>2293</v>
      </c>
      <c r="F13" s="108" t="s">
        <v>2293</v>
      </c>
      <c r="G13" s="108" t="s">
        <v>2293</v>
      </c>
      <c r="H13" s="108" t="s">
        <v>2293</v>
      </c>
      <c r="I13" s="108" t="s">
        <v>2293</v>
      </c>
    </row>
    <row r="14" spans="1:9">
      <c r="A14" s="109">
        <v>1973</v>
      </c>
      <c r="B14" s="103">
        <v>9.0180000000000007</v>
      </c>
      <c r="C14" s="103">
        <v>263.791</v>
      </c>
      <c r="D14" s="103">
        <v>148.161</v>
      </c>
      <c r="E14" s="103">
        <v>35.884</v>
      </c>
      <c r="F14" s="103">
        <v>16.619</v>
      </c>
      <c r="G14" s="103">
        <v>200.66399999999999</v>
      </c>
      <c r="H14" s="103">
        <v>434.88900000000001</v>
      </c>
      <c r="I14" s="103">
        <v>908.36199999999997</v>
      </c>
    </row>
    <row r="15" spans="1:9">
      <c r="A15" s="109">
        <v>1974</v>
      </c>
      <c r="B15" s="103">
        <v>7.8860000000000001</v>
      </c>
      <c r="C15" s="103">
        <v>259.76400000000001</v>
      </c>
      <c r="D15" s="103">
        <v>136.36099999999999</v>
      </c>
      <c r="E15" s="103">
        <v>33.133000000000003</v>
      </c>
      <c r="F15" s="103">
        <v>13.454000000000001</v>
      </c>
      <c r="G15" s="103">
        <v>182.94800000000001</v>
      </c>
      <c r="H15" s="103">
        <v>423.97399999999999</v>
      </c>
      <c r="I15" s="103">
        <v>874.57100000000003</v>
      </c>
    </row>
    <row r="16" spans="1:9">
      <c r="A16" s="109">
        <v>1975</v>
      </c>
      <c r="B16" s="103">
        <v>6.0339999999999998</v>
      </c>
      <c r="C16" s="103">
        <v>266.20999999999998</v>
      </c>
      <c r="D16" s="103">
        <v>133.608</v>
      </c>
      <c r="E16" s="103">
        <v>32.218000000000004</v>
      </c>
      <c r="F16" s="103">
        <v>11.747</v>
      </c>
      <c r="G16" s="103">
        <v>177.57400000000001</v>
      </c>
      <c r="H16" s="103">
        <v>419.04</v>
      </c>
      <c r="I16" s="103">
        <v>868.85799999999995</v>
      </c>
    </row>
    <row r="17" spans="1:9">
      <c r="A17" s="109">
        <v>1976</v>
      </c>
      <c r="B17" s="103">
        <v>5.6539999999999999</v>
      </c>
      <c r="C17" s="103">
        <v>272.82100000000003</v>
      </c>
      <c r="D17" s="103">
        <v>146.92699999999999</v>
      </c>
      <c r="E17" s="103">
        <v>33.505000000000003</v>
      </c>
      <c r="F17" s="103">
        <v>13.503</v>
      </c>
      <c r="G17" s="103">
        <v>193.935</v>
      </c>
      <c r="H17" s="103">
        <v>442.05399999999997</v>
      </c>
      <c r="I17" s="103">
        <v>914.46400000000006</v>
      </c>
    </row>
    <row r="18" spans="1:9">
      <c r="A18" s="109">
        <v>1977</v>
      </c>
      <c r="B18" s="103">
        <v>5.5179999999999998</v>
      </c>
      <c r="C18" s="103">
        <v>260.40499999999997</v>
      </c>
      <c r="D18" s="103">
        <v>147.48500000000001</v>
      </c>
      <c r="E18" s="103">
        <v>32.722999999999999</v>
      </c>
      <c r="F18" s="103">
        <v>12.249000000000001</v>
      </c>
      <c r="G18" s="103">
        <v>192.458</v>
      </c>
      <c r="H18" s="103">
        <v>477.74299999999999</v>
      </c>
      <c r="I18" s="103">
        <v>936.12400000000002</v>
      </c>
    </row>
    <row r="19" spans="1:9">
      <c r="A19" s="109">
        <v>1978</v>
      </c>
      <c r="B19" s="103">
        <v>4.7190000000000003</v>
      </c>
      <c r="C19" s="103">
        <v>264.02800000000002</v>
      </c>
      <c r="D19" s="103">
        <v>144.268</v>
      </c>
      <c r="E19" s="103">
        <v>31.731000000000002</v>
      </c>
      <c r="F19" s="103">
        <v>11.186</v>
      </c>
      <c r="G19" s="103">
        <v>187.185</v>
      </c>
      <c r="H19" s="103">
        <v>483.904</v>
      </c>
      <c r="I19" s="103">
        <v>939.83600000000001</v>
      </c>
    </row>
    <row r="20" spans="1:9">
      <c r="A20" s="109">
        <v>1979</v>
      </c>
      <c r="B20" s="103">
        <v>3.5830000000000002</v>
      </c>
      <c r="C20" s="103">
        <v>267.91300000000001</v>
      </c>
      <c r="D20" s="103">
        <v>120.255</v>
      </c>
      <c r="E20" s="103">
        <v>21.404</v>
      </c>
      <c r="F20" s="103">
        <v>9.7210000000000001</v>
      </c>
      <c r="G20" s="103">
        <v>151.38</v>
      </c>
      <c r="H20" s="103">
        <v>497.46499999999997</v>
      </c>
      <c r="I20" s="103">
        <v>920.34100000000001</v>
      </c>
    </row>
    <row r="21" spans="1:9">
      <c r="A21" s="109">
        <v>1980</v>
      </c>
      <c r="B21" s="103">
        <v>2.9329999999999998</v>
      </c>
      <c r="C21" s="103">
        <v>255.727</v>
      </c>
      <c r="D21" s="103">
        <v>97.335999999999999</v>
      </c>
      <c r="E21" s="103">
        <v>19.599</v>
      </c>
      <c r="F21" s="103">
        <v>7.8040000000000003</v>
      </c>
      <c r="G21" s="103">
        <v>124.739</v>
      </c>
      <c r="H21" s="103">
        <v>531.28300000000002</v>
      </c>
      <c r="I21" s="103">
        <v>914.68200000000002</v>
      </c>
    </row>
    <row r="22" spans="1:9">
      <c r="A22" s="109">
        <v>1981</v>
      </c>
      <c r="B22" s="103">
        <v>2.883</v>
      </c>
      <c r="C22" s="103">
        <v>244.56299999999999</v>
      </c>
      <c r="D22" s="103">
        <v>84.837000000000003</v>
      </c>
      <c r="E22" s="103">
        <v>18.800999999999998</v>
      </c>
      <c r="F22" s="103">
        <v>6.2460000000000004</v>
      </c>
      <c r="G22" s="103">
        <v>109.88500000000001</v>
      </c>
      <c r="H22" s="103">
        <v>524.69399999999996</v>
      </c>
      <c r="I22" s="103">
        <v>882.024</v>
      </c>
    </row>
    <row r="23" spans="1:9">
      <c r="A23" s="109">
        <v>1982</v>
      </c>
      <c r="B23" s="103">
        <v>3.0529999999999999</v>
      </c>
      <c r="C23" s="103">
        <v>249.70699999999999</v>
      </c>
      <c r="D23" s="103">
        <v>77.643000000000001</v>
      </c>
      <c r="E23" s="103">
        <v>18.172000000000001</v>
      </c>
      <c r="F23" s="103">
        <v>6.9589999999999996</v>
      </c>
      <c r="G23" s="103">
        <v>102.77500000000001</v>
      </c>
      <c r="H23" s="103">
        <v>520.94399999999996</v>
      </c>
      <c r="I23" s="103">
        <v>876.47900000000004</v>
      </c>
    </row>
    <row r="24" spans="1:9">
      <c r="A24" s="109">
        <v>1983</v>
      </c>
      <c r="B24" s="103">
        <v>2.956</v>
      </c>
      <c r="C24" s="103">
        <v>237.32499999999999</v>
      </c>
      <c r="D24" s="103">
        <v>68.366</v>
      </c>
      <c r="E24" s="103">
        <v>21.635000000000002</v>
      </c>
      <c r="F24" s="103">
        <v>6.2489999999999997</v>
      </c>
      <c r="G24" s="103">
        <v>96.251000000000005</v>
      </c>
      <c r="H24" s="103">
        <v>534.21500000000003</v>
      </c>
      <c r="I24" s="103">
        <v>870.74699999999996</v>
      </c>
    </row>
    <row r="25" spans="1:9">
      <c r="A25" s="109">
        <v>1984</v>
      </c>
      <c r="B25" s="103">
        <v>3.8050000000000002</v>
      </c>
      <c r="C25" s="103">
        <v>247.02</v>
      </c>
      <c r="D25" s="103">
        <v>80.656999999999996</v>
      </c>
      <c r="E25" s="103">
        <v>17.619</v>
      </c>
      <c r="F25" s="103">
        <v>11.731</v>
      </c>
      <c r="G25" s="103">
        <v>110.00700000000001</v>
      </c>
      <c r="H25" s="103">
        <v>545.89099999999996</v>
      </c>
      <c r="I25" s="103">
        <v>906.72400000000005</v>
      </c>
    </row>
    <row r="26" spans="1:9">
      <c r="A26" s="109">
        <v>1985</v>
      </c>
      <c r="B26" s="103">
        <v>3.722</v>
      </c>
      <c r="C26" s="103">
        <v>240.327</v>
      </c>
      <c r="D26" s="103">
        <v>80.789000000000001</v>
      </c>
      <c r="E26" s="103">
        <v>19.789000000000001</v>
      </c>
      <c r="F26" s="103">
        <v>11.601000000000001</v>
      </c>
      <c r="G26" s="103">
        <v>112.179</v>
      </c>
      <c r="H26" s="103">
        <v>557.25099999999998</v>
      </c>
      <c r="I26" s="103">
        <v>913.47900000000004</v>
      </c>
    </row>
    <row r="27" spans="1:9">
      <c r="A27" s="109">
        <v>1986</v>
      </c>
      <c r="B27" s="103">
        <v>3.8860000000000001</v>
      </c>
      <c r="C27" s="103">
        <v>233.483</v>
      </c>
      <c r="D27" s="103">
        <v>82.198999999999998</v>
      </c>
      <c r="E27" s="103">
        <v>19.381</v>
      </c>
      <c r="F27" s="103">
        <v>8.8789999999999996</v>
      </c>
      <c r="G27" s="103">
        <v>110.459</v>
      </c>
      <c r="H27" s="103">
        <v>561.69899999999996</v>
      </c>
      <c r="I27" s="103">
        <v>909.52700000000004</v>
      </c>
    </row>
    <row r="28" spans="1:9">
      <c r="A28" s="109">
        <v>1987</v>
      </c>
      <c r="B28" s="103">
        <v>3.5739999999999998</v>
      </c>
      <c r="C28" s="103">
        <v>234.24799999999999</v>
      </c>
      <c r="D28" s="103">
        <v>85.465999999999994</v>
      </c>
      <c r="E28" s="103">
        <v>21.548999999999999</v>
      </c>
      <c r="F28" s="103">
        <v>8.6890000000000001</v>
      </c>
      <c r="G28" s="103">
        <v>115.70399999999999</v>
      </c>
      <c r="H28" s="103">
        <v>585.63300000000004</v>
      </c>
      <c r="I28" s="103">
        <v>939.15800000000002</v>
      </c>
    </row>
    <row r="29" spans="1:9">
      <c r="A29" s="109">
        <v>1988</v>
      </c>
      <c r="B29" s="103">
        <v>3.55</v>
      </c>
      <c r="C29" s="103">
        <v>250.97</v>
      </c>
      <c r="D29" s="103">
        <v>88.013999999999996</v>
      </c>
      <c r="E29" s="103">
        <v>21.478999999999999</v>
      </c>
      <c r="F29" s="103">
        <v>10.505000000000001</v>
      </c>
      <c r="G29" s="103">
        <v>119.997</v>
      </c>
      <c r="H29" s="103">
        <v>612.23</v>
      </c>
      <c r="I29" s="103">
        <v>986.74800000000005</v>
      </c>
    </row>
    <row r="30" spans="1:9">
      <c r="A30" s="109">
        <v>1989</v>
      </c>
      <c r="B30" s="103">
        <v>2.9409999999999998</v>
      </c>
      <c r="C30" s="103">
        <v>259.89100000000002</v>
      </c>
      <c r="D30" s="103">
        <v>85.796000000000006</v>
      </c>
      <c r="E30" s="103">
        <v>24.109000000000002</v>
      </c>
      <c r="F30" s="103">
        <v>8.5830000000000002</v>
      </c>
      <c r="G30" s="103">
        <v>118.488</v>
      </c>
      <c r="H30" s="103">
        <v>628.05100000000004</v>
      </c>
      <c r="I30" s="103">
        <v>1009.371</v>
      </c>
    </row>
    <row r="31" spans="1:9">
      <c r="A31" s="109">
        <v>1990</v>
      </c>
      <c r="B31" s="103">
        <v>2.988</v>
      </c>
      <c r="C31" s="103">
        <v>237.798</v>
      </c>
      <c r="D31" s="103">
        <v>72.338999999999999</v>
      </c>
      <c r="E31" s="103">
        <v>22.172000000000001</v>
      </c>
      <c r="F31" s="103">
        <v>4.6769999999999996</v>
      </c>
      <c r="G31" s="103">
        <v>99.188999999999993</v>
      </c>
      <c r="H31" s="103">
        <v>621.87900000000002</v>
      </c>
      <c r="I31" s="103">
        <v>961.85299999999995</v>
      </c>
    </row>
    <row r="32" spans="1:9">
      <c r="A32" s="109">
        <v>1991</v>
      </c>
      <c r="B32" s="103">
        <v>2.4420000000000002</v>
      </c>
      <c r="C32" s="103">
        <v>247.316</v>
      </c>
      <c r="D32" s="103">
        <v>68.807000000000002</v>
      </c>
      <c r="E32" s="103">
        <v>23.81</v>
      </c>
      <c r="F32" s="103">
        <v>5.2939999999999996</v>
      </c>
      <c r="G32" s="103">
        <v>97.911000000000001</v>
      </c>
      <c r="H32" s="103">
        <v>631.09500000000003</v>
      </c>
      <c r="I32" s="103">
        <v>978.76499999999999</v>
      </c>
    </row>
    <row r="33" spans="1:9">
      <c r="A33" s="109">
        <v>1992</v>
      </c>
      <c r="B33" s="103">
        <v>2.4750000000000001</v>
      </c>
      <c r="C33" s="103">
        <v>254.595</v>
      </c>
      <c r="D33" s="103">
        <v>72.453000000000003</v>
      </c>
      <c r="E33" s="103">
        <v>23.26</v>
      </c>
      <c r="F33" s="103">
        <v>4.7569999999999997</v>
      </c>
      <c r="G33" s="103">
        <v>100.47</v>
      </c>
      <c r="H33" s="103">
        <v>622.86800000000005</v>
      </c>
      <c r="I33" s="103">
        <v>980.40800000000002</v>
      </c>
    </row>
    <row r="34" spans="1:9">
      <c r="A34" s="109">
        <v>1993</v>
      </c>
      <c r="B34" s="103">
        <v>2.4700000000000002</v>
      </c>
      <c r="C34" s="103">
        <v>268.22899999999998</v>
      </c>
      <c r="D34" s="103">
        <v>72.019000000000005</v>
      </c>
      <c r="E34" s="103">
        <v>24.53</v>
      </c>
      <c r="F34" s="103">
        <v>5.5339999999999998</v>
      </c>
      <c r="G34" s="103">
        <v>102.083</v>
      </c>
      <c r="H34" s="103">
        <v>665.61500000000001</v>
      </c>
      <c r="I34" s="103">
        <v>1038.3969999999999</v>
      </c>
    </row>
    <row r="35" spans="1:9">
      <c r="A35" s="109">
        <v>1994</v>
      </c>
      <c r="B35" s="103">
        <v>1.994</v>
      </c>
      <c r="C35" s="103">
        <v>262.94400000000002</v>
      </c>
      <c r="D35" s="103">
        <v>70.923000000000002</v>
      </c>
      <c r="E35" s="103">
        <v>24.158000000000001</v>
      </c>
      <c r="F35" s="103">
        <v>4.7519999999999998</v>
      </c>
      <c r="G35" s="103">
        <v>99.832999999999998</v>
      </c>
      <c r="H35" s="103">
        <v>666.577</v>
      </c>
      <c r="I35" s="103">
        <v>1031.348</v>
      </c>
    </row>
    <row r="36" spans="1:9">
      <c r="A36" s="109">
        <v>1995</v>
      </c>
      <c r="B36" s="103">
        <v>1.6719999999999999</v>
      </c>
      <c r="C36" s="103">
        <v>262.76600000000002</v>
      </c>
      <c r="D36" s="103">
        <v>66.855000000000004</v>
      </c>
      <c r="E36" s="103">
        <v>24.859000000000002</v>
      </c>
      <c r="F36" s="103">
        <v>5.4370000000000003</v>
      </c>
      <c r="G36" s="103">
        <v>97.152000000000001</v>
      </c>
      <c r="H36" s="103">
        <v>677.08900000000006</v>
      </c>
      <c r="I36" s="103">
        <v>1038.6780000000001</v>
      </c>
    </row>
    <row r="37" spans="1:9">
      <c r="A37" s="109">
        <v>1996</v>
      </c>
      <c r="B37" s="103">
        <v>1.583</v>
      </c>
      <c r="C37" s="103">
        <v>283.99200000000002</v>
      </c>
      <c r="D37" s="103">
        <v>68.426000000000002</v>
      </c>
      <c r="E37" s="103">
        <v>29.513999999999999</v>
      </c>
      <c r="F37" s="103">
        <v>6.4980000000000002</v>
      </c>
      <c r="G37" s="103">
        <v>104.437</v>
      </c>
      <c r="H37" s="103">
        <v>708.63599999999997</v>
      </c>
      <c r="I37" s="103">
        <v>1098.6479999999999</v>
      </c>
    </row>
    <row r="38" spans="1:9">
      <c r="A38" s="109">
        <v>1997</v>
      </c>
      <c r="B38" s="103">
        <v>1.518</v>
      </c>
      <c r="C38" s="103">
        <v>270.12400000000002</v>
      </c>
      <c r="D38" s="103">
        <v>64.614999999999995</v>
      </c>
      <c r="E38" s="103">
        <v>28.635999999999999</v>
      </c>
      <c r="F38" s="103">
        <v>6.798</v>
      </c>
      <c r="G38" s="103">
        <v>100.05</v>
      </c>
      <c r="H38" s="103">
        <v>717.48299999999995</v>
      </c>
      <c r="I38" s="103">
        <v>1089.175</v>
      </c>
    </row>
    <row r="39" spans="1:9">
      <c r="A39" s="109">
        <v>1998</v>
      </c>
      <c r="B39" s="103">
        <v>1.103</v>
      </c>
      <c r="C39" s="103">
        <v>246.14</v>
      </c>
      <c r="D39" s="103">
        <v>57.029000000000003</v>
      </c>
      <c r="E39" s="103">
        <v>26.69</v>
      </c>
      <c r="F39" s="103">
        <v>7.9269999999999996</v>
      </c>
      <c r="G39" s="103">
        <v>91.646000000000001</v>
      </c>
      <c r="H39" s="103">
        <v>757.02800000000002</v>
      </c>
      <c r="I39" s="103">
        <v>1095.9179999999999</v>
      </c>
    </row>
    <row r="40" spans="1:9">
      <c r="A40" s="109">
        <v>1999</v>
      </c>
      <c r="B40" s="103">
        <v>1.331</v>
      </c>
      <c r="C40" s="103">
        <v>256.37900000000002</v>
      </c>
      <c r="D40" s="103">
        <v>61.155000000000001</v>
      </c>
      <c r="E40" s="103">
        <v>33.119</v>
      </c>
      <c r="F40" s="103">
        <v>8.1359999999999992</v>
      </c>
      <c r="G40" s="103">
        <v>102.40900000000001</v>
      </c>
      <c r="H40" s="103">
        <v>760.43799999999999</v>
      </c>
      <c r="I40" s="103">
        <v>1120.558</v>
      </c>
    </row>
    <row r="41" spans="1:9">
      <c r="A41" s="109">
        <v>2000</v>
      </c>
      <c r="B41" s="103">
        <v>1.083</v>
      </c>
      <c r="C41" s="103">
        <v>270.80599999999998</v>
      </c>
      <c r="D41" s="103">
        <v>67.575999999999993</v>
      </c>
      <c r="E41" s="103">
        <v>34.939</v>
      </c>
      <c r="F41" s="103">
        <v>6.9210000000000003</v>
      </c>
      <c r="G41" s="103">
        <v>109.43600000000001</v>
      </c>
      <c r="H41" s="103">
        <v>803.77300000000002</v>
      </c>
      <c r="I41" s="103">
        <v>1185.098</v>
      </c>
    </row>
    <row r="42" spans="1:9">
      <c r="A42" s="109">
        <v>2001</v>
      </c>
      <c r="B42" s="103">
        <v>1.141</v>
      </c>
      <c r="C42" s="103">
        <v>259.18900000000002</v>
      </c>
      <c r="D42" s="103">
        <v>67.739999999999995</v>
      </c>
      <c r="E42" s="103">
        <v>33.1</v>
      </c>
      <c r="F42" s="103">
        <v>6.9589999999999996</v>
      </c>
      <c r="G42" s="103">
        <v>107.798</v>
      </c>
      <c r="H42" s="103">
        <v>802.85199999999998</v>
      </c>
      <c r="I42" s="103">
        <v>1170.981</v>
      </c>
    </row>
    <row r="43" spans="1:9">
      <c r="A43" s="109">
        <v>2002</v>
      </c>
      <c r="B43" s="103">
        <v>1.1659999999999999</v>
      </c>
      <c r="C43" s="103">
        <v>265.053</v>
      </c>
      <c r="D43" s="103">
        <v>64.123000000000005</v>
      </c>
      <c r="E43" s="103">
        <v>33.822000000000003</v>
      </c>
      <c r="F43" s="103">
        <v>4.3869999999999996</v>
      </c>
      <c r="G43" s="103">
        <v>102.33199999999999</v>
      </c>
      <c r="H43" s="103">
        <v>834.17</v>
      </c>
      <c r="I43" s="103">
        <v>1202.721</v>
      </c>
    </row>
    <row r="44" spans="1:9">
      <c r="A44" s="109">
        <v>2003</v>
      </c>
      <c r="B44" s="103">
        <v>1.169</v>
      </c>
      <c r="C44" s="103">
        <v>276.17500000000001</v>
      </c>
      <c r="D44" s="103">
        <v>69.542000000000002</v>
      </c>
      <c r="E44" s="103">
        <v>34.283000000000001</v>
      </c>
      <c r="F44" s="103">
        <v>5.1449999999999996</v>
      </c>
      <c r="G44" s="103">
        <v>108.971</v>
      </c>
      <c r="H44" s="103">
        <v>845.38900000000001</v>
      </c>
      <c r="I44" s="103">
        <v>1231.704</v>
      </c>
    </row>
    <row r="45" spans="1:9">
      <c r="A45" s="109">
        <v>2004</v>
      </c>
      <c r="B45" s="103">
        <v>1.085</v>
      </c>
      <c r="C45" s="103">
        <v>264.17899999999997</v>
      </c>
      <c r="D45" s="103">
        <v>68.981999999999999</v>
      </c>
      <c r="E45" s="103">
        <v>32.222000000000001</v>
      </c>
      <c r="F45" s="103">
        <v>6.2030000000000003</v>
      </c>
      <c r="G45" s="103">
        <v>107.408</v>
      </c>
      <c r="H45" s="103">
        <v>854.46500000000003</v>
      </c>
      <c r="I45" s="103">
        <v>1227.1369999999999</v>
      </c>
    </row>
    <row r="46" spans="1:9">
      <c r="A46" s="109">
        <v>2005</v>
      </c>
      <c r="B46" s="103">
        <v>0.80500000000000005</v>
      </c>
      <c r="C46" s="103">
        <v>262.22899999999998</v>
      </c>
      <c r="D46" s="103">
        <v>63.722000000000001</v>
      </c>
      <c r="E46" s="103">
        <v>32.292000000000002</v>
      </c>
      <c r="F46" s="103">
        <v>6.133</v>
      </c>
      <c r="G46" s="103">
        <v>102.148</v>
      </c>
      <c r="H46" s="103">
        <v>895.22799999999995</v>
      </c>
      <c r="I46" s="103">
        <v>1260.4090000000001</v>
      </c>
    </row>
    <row r="47" spans="1:9">
      <c r="A47" s="109">
        <v>2006</v>
      </c>
      <c r="B47" s="103">
        <v>0.61699999999999999</v>
      </c>
      <c r="C47" s="103">
        <v>237.28800000000001</v>
      </c>
      <c r="D47" s="103">
        <v>52.881</v>
      </c>
      <c r="E47" s="103">
        <v>28.053000000000001</v>
      </c>
      <c r="F47" s="103">
        <v>4.8559999999999999</v>
      </c>
      <c r="G47" s="103">
        <v>85.789000000000001</v>
      </c>
      <c r="H47" s="103">
        <v>867.58699999999999</v>
      </c>
      <c r="I47" s="103">
        <v>1191.2809999999999</v>
      </c>
    </row>
    <row r="48" spans="1:9">
      <c r="A48" s="109">
        <v>2007</v>
      </c>
      <c r="B48" s="103">
        <v>0.73899999999999999</v>
      </c>
      <c r="C48" s="103">
        <v>256.40800000000002</v>
      </c>
      <c r="D48" s="103">
        <v>53.531999999999996</v>
      </c>
      <c r="E48" s="103">
        <v>30.452999999999999</v>
      </c>
      <c r="F48" s="103">
        <v>3.214</v>
      </c>
      <c r="G48" s="103">
        <v>87.198999999999998</v>
      </c>
      <c r="H48" s="103">
        <v>895.85299999999995</v>
      </c>
      <c r="I48" s="103">
        <v>1240.2</v>
      </c>
    </row>
    <row r="49" spans="1:9">
      <c r="A49" s="109">
        <v>2008</v>
      </c>
      <c r="B49" s="103" t="s">
        <v>2294</v>
      </c>
      <c r="C49" s="103">
        <v>265.66800000000001</v>
      </c>
      <c r="D49" s="103">
        <v>55.673000000000002</v>
      </c>
      <c r="E49" s="103">
        <v>34.802</v>
      </c>
      <c r="F49" s="103">
        <v>1.556</v>
      </c>
      <c r="G49" s="103">
        <v>92.031000000000006</v>
      </c>
      <c r="H49" s="103">
        <v>876.65300000000002</v>
      </c>
      <c r="I49" s="103">
        <v>1234.3520000000001</v>
      </c>
    </row>
    <row r="50" spans="1:9">
      <c r="A50" s="109">
        <v>2009</v>
      </c>
      <c r="B50" s="103" t="s">
        <v>2294</v>
      </c>
      <c r="C50" s="103">
        <v>259.05599999999998</v>
      </c>
      <c r="D50" s="103">
        <v>43.183999999999997</v>
      </c>
      <c r="E50" s="103">
        <v>34.445999999999998</v>
      </c>
      <c r="F50" s="103">
        <v>2.0270000000000001</v>
      </c>
      <c r="G50" s="103">
        <v>79.656999999999996</v>
      </c>
      <c r="H50" s="103">
        <v>818.27300000000002</v>
      </c>
      <c r="I50" s="103">
        <v>1156.9860000000001</v>
      </c>
    </row>
    <row r="51" spans="1:9">
      <c r="A51" s="109">
        <v>2010</v>
      </c>
      <c r="B51" s="103" t="s">
        <v>2294</v>
      </c>
      <c r="C51" s="103">
        <v>258.995</v>
      </c>
      <c r="D51" s="103">
        <v>41.670999999999999</v>
      </c>
      <c r="E51" s="103">
        <v>33.317999999999998</v>
      </c>
      <c r="F51" s="103">
        <v>2.13</v>
      </c>
      <c r="G51" s="103">
        <v>77.119</v>
      </c>
      <c r="H51" s="103">
        <v>874.03099999999995</v>
      </c>
      <c r="I51" s="103">
        <v>1210.145</v>
      </c>
    </row>
    <row r="52" spans="1:9">
      <c r="A52" s="109">
        <v>2011</v>
      </c>
      <c r="B52" s="103" t="s">
        <v>2294</v>
      </c>
      <c r="C52" s="103">
        <v>255.09100000000001</v>
      </c>
      <c r="D52" s="103">
        <v>38.752000000000002</v>
      </c>
      <c r="E52" s="103">
        <v>30.977</v>
      </c>
      <c r="F52" s="103">
        <v>1.3560000000000001</v>
      </c>
      <c r="G52" s="103">
        <v>71.084999999999994</v>
      </c>
      <c r="H52" s="103">
        <v>823.24099999999999</v>
      </c>
      <c r="I52" s="103">
        <v>1149.4169999999999</v>
      </c>
    </row>
    <row r="53" spans="1:9">
      <c r="A53" s="109">
        <v>2012</v>
      </c>
      <c r="B53" s="103" t="s">
        <v>2294</v>
      </c>
      <c r="C53" s="103">
        <v>225.071</v>
      </c>
      <c r="D53" s="103">
        <v>35.76</v>
      </c>
      <c r="E53" s="103">
        <v>24.873999999999999</v>
      </c>
      <c r="F53" s="103">
        <v>0.56599999999999995</v>
      </c>
      <c r="G53" s="103">
        <v>61.2</v>
      </c>
      <c r="H53" s="103">
        <v>756.95500000000004</v>
      </c>
      <c r="I53" s="103">
        <v>1043.2270000000001</v>
      </c>
    </row>
    <row r="54" spans="1:9">
      <c r="A54" s="109">
        <v>2013</v>
      </c>
      <c r="B54" s="103" t="s">
        <v>2294</v>
      </c>
      <c r="C54" s="103">
        <v>266.31599999999997</v>
      </c>
      <c r="D54" s="103">
        <v>36.454000000000001</v>
      </c>
      <c r="E54" s="103">
        <v>29.145</v>
      </c>
      <c r="F54" s="103">
        <v>0.60499999999999998</v>
      </c>
      <c r="G54" s="103">
        <v>66.203000000000003</v>
      </c>
      <c r="H54" s="103">
        <v>767.38400000000001</v>
      </c>
      <c r="I54" s="103">
        <v>1099.904</v>
      </c>
    </row>
    <row r="55" spans="1:9">
      <c r="A55" s="109">
        <v>2014</v>
      </c>
      <c r="B55" s="103" t="s">
        <v>2294</v>
      </c>
      <c r="C55" s="103">
        <v>277.76400000000001</v>
      </c>
      <c r="D55" s="103">
        <v>39.536000000000001</v>
      </c>
      <c r="E55" s="103">
        <v>30.783000000000001</v>
      </c>
      <c r="F55" s="103">
        <v>1.006</v>
      </c>
      <c r="G55" s="103">
        <v>71.323999999999998</v>
      </c>
      <c r="H55" s="103">
        <v>765.66200000000003</v>
      </c>
      <c r="I55" s="103">
        <v>1114.75</v>
      </c>
    </row>
    <row r="56" spans="1:9">
      <c r="A56" s="109">
        <v>2015</v>
      </c>
      <c r="B56" s="103" t="s">
        <v>2294</v>
      </c>
      <c r="C56" s="103">
        <v>252.74700000000001</v>
      </c>
      <c r="D56" s="103">
        <v>40.875</v>
      </c>
      <c r="E56" s="103">
        <v>28.027999999999999</v>
      </c>
      <c r="F56" s="103">
        <v>0.74</v>
      </c>
      <c r="G56" s="103">
        <v>69.643000000000001</v>
      </c>
      <c r="H56" s="103">
        <v>714.13199999999995</v>
      </c>
      <c r="I56" s="103">
        <v>1036.5229999999999</v>
      </c>
    </row>
    <row r="57" spans="1:9">
      <c r="A57" s="109">
        <v>2016</v>
      </c>
      <c r="B57" s="103" t="s">
        <v>2294</v>
      </c>
      <c r="C57" s="103">
        <v>238.404</v>
      </c>
      <c r="D57" s="103">
        <v>32.216000000000001</v>
      </c>
      <c r="E57" s="103">
        <v>27.033000000000001</v>
      </c>
      <c r="F57" s="103">
        <v>0.999</v>
      </c>
      <c r="G57" s="103">
        <v>60.247999999999998</v>
      </c>
      <c r="H57" s="103">
        <v>682.56399999999996</v>
      </c>
      <c r="I57" s="103">
        <v>981.21600000000001</v>
      </c>
    </row>
    <row r="58" spans="1:9">
      <c r="A58" s="109">
        <v>2017</v>
      </c>
      <c r="B58" s="103" t="s">
        <v>2294</v>
      </c>
      <c r="C58" s="103">
        <v>241.453</v>
      </c>
      <c r="D58" s="103">
        <v>32.040999999999997</v>
      </c>
      <c r="E58" s="103">
        <v>27.084</v>
      </c>
      <c r="F58" s="103">
        <v>0.61599999999999999</v>
      </c>
      <c r="G58" s="103">
        <v>59.74</v>
      </c>
      <c r="H58" s="103">
        <v>645.23500000000001</v>
      </c>
      <c r="I58" s="103">
        <v>946.42899999999997</v>
      </c>
    </row>
    <row r="59" spans="1:9">
      <c r="A59" s="109">
        <v>2018</v>
      </c>
      <c r="B59" s="103" t="s">
        <v>2294</v>
      </c>
      <c r="C59" s="103">
        <v>273.77699999999999</v>
      </c>
      <c r="D59" s="103">
        <v>37.631</v>
      </c>
      <c r="E59" s="103">
        <v>31.853000000000002</v>
      </c>
      <c r="F59" s="103">
        <v>0.60299999999999998</v>
      </c>
      <c r="G59" s="103">
        <v>70.087000000000003</v>
      </c>
      <c r="H59" s="103">
        <v>671.58399999999995</v>
      </c>
      <c r="I59" s="103">
        <v>1015.449</v>
      </c>
    </row>
    <row r="60" spans="1:9">
      <c r="A60" s="109">
        <v>2019</v>
      </c>
      <c r="B60" s="103" t="s">
        <v>2294</v>
      </c>
      <c r="C60" s="103">
        <v>275.55700000000002</v>
      </c>
      <c r="D60" s="103">
        <v>34.889000000000003</v>
      </c>
      <c r="E60" s="103">
        <v>35.429000000000002</v>
      </c>
      <c r="F60" s="103">
        <v>0.78700000000000003</v>
      </c>
      <c r="G60" s="103">
        <v>71.105000000000004</v>
      </c>
      <c r="H60" s="103">
        <v>611.29899999999998</v>
      </c>
      <c r="I60" s="103">
        <v>957.96100000000001</v>
      </c>
    </row>
    <row r="61" spans="1:9">
      <c r="A61" s="109">
        <v>2020</v>
      </c>
      <c r="B61" s="103" t="s">
        <v>2294</v>
      </c>
      <c r="C61" s="103">
        <v>256.38400000000001</v>
      </c>
      <c r="D61" s="103">
        <v>30.273</v>
      </c>
      <c r="E61" s="103">
        <v>31.123000000000001</v>
      </c>
      <c r="F61" s="103">
        <v>0.79300000000000004</v>
      </c>
      <c r="G61" s="103">
        <v>62.189</v>
      </c>
      <c r="H61" s="103">
        <v>571.31399999999996</v>
      </c>
      <c r="I61" s="103">
        <v>889.88800000000003</v>
      </c>
    </row>
    <row r="62" spans="1:9">
      <c r="A62" s="109">
        <v>2021</v>
      </c>
      <c r="B62" s="103" t="s">
        <v>2294</v>
      </c>
      <c r="C62" s="103">
        <v>258.64499999999998</v>
      </c>
      <c r="D62" s="103">
        <v>35.137999999999998</v>
      </c>
      <c r="E62" s="103">
        <v>30.443999999999999</v>
      </c>
      <c r="F62" s="103">
        <v>0.68899999999999995</v>
      </c>
      <c r="G62" s="103">
        <v>66.27</v>
      </c>
      <c r="H62" s="103">
        <v>599.32000000000005</v>
      </c>
      <c r="I62" s="103">
        <v>924.23500000000001</v>
      </c>
    </row>
    <row r="63" spans="1:9">
      <c r="A63" s="109">
        <v>2022</v>
      </c>
      <c r="B63" s="103" t="s">
        <v>2294</v>
      </c>
      <c r="C63" s="103">
        <v>273.44299999999998</v>
      </c>
      <c r="D63" s="103">
        <v>34.935000000000002</v>
      </c>
      <c r="E63" s="103">
        <v>30.870999999999999</v>
      </c>
      <c r="F63" s="103">
        <v>0.438</v>
      </c>
      <c r="G63" s="103">
        <v>66.244</v>
      </c>
      <c r="H63" s="103">
        <v>599.26700000000005</v>
      </c>
      <c r="I63" s="103">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5" customWidth="1"/>
    <col min="2" max="2" width="25.5703125" style="25" customWidth="1"/>
    <col min="3" max="3" width="28.42578125" style="25" customWidth="1"/>
    <col min="4" max="4" width="18.85546875" style="25" customWidth="1"/>
    <col min="5" max="5" width="22.140625" style="25" customWidth="1"/>
    <col min="6" max="6" width="26.42578125" style="25" customWidth="1"/>
    <col min="7" max="7" width="25.140625" style="25" customWidth="1"/>
    <col min="8" max="8" width="21.140625" style="25" customWidth="1"/>
    <col min="9" max="9" width="17.7109375" style="25" customWidth="1"/>
    <col min="10" max="10" width="22" style="25" customWidth="1"/>
    <col min="11" max="11" width="17.5703125" style="25" customWidth="1"/>
    <col min="12" max="12" width="48.140625" style="25" bestFit="1" customWidth="1"/>
    <col min="13" max="16384" width="9.140625" style="25"/>
  </cols>
  <sheetData>
    <row r="1" spans="1:12" s="26" customFormat="1" ht="23.25" customHeight="1">
      <c r="B1" s="26" t="s">
        <v>1924</v>
      </c>
      <c r="C1" s="26" t="s">
        <v>1926</v>
      </c>
      <c r="D1" s="26" t="s">
        <v>2365</v>
      </c>
      <c r="E1" s="26" t="s">
        <v>2366</v>
      </c>
      <c r="F1" s="26" t="s">
        <v>2368</v>
      </c>
      <c r="G1" s="26" t="s">
        <v>2376</v>
      </c>
      <c r="H1" s="26" t="s">
        <v>2371</v>
      </c>
      <c r="I1" s="26" t="s">
        <v>2372</v>
      </c>
      <c r="J1" s="26" t="s">
        <v>1921</v>
      </c>
      <c r="K1" s="26" t="s">
        <v>2375</v>
      </c>
      <c r="L1" s="26" t="s">
        <v>2374</v>
      </c>
    </row>
    <row r="2" spans="1:12" s="26" customFormat="1" ht="23.25" customHeight="1">
      <c r="A2" s="104" t="s">
        <v>2276</v>
      </c>
      <c r="B2" s="103"/>
      <c r="C2" s="103"/>
      <c r="D2" s="103"/>
      <c r="E2" s="103"/>
      <c r="F2" s="103"/>
      <c r="G2" s="103"/>
      <c r="H2" s="103"/>
      <c r="I2" s="103"/>
      <c r="J2" s="103"/>
      <c r="K2" s="103"/>
      <c r="L2" s="103"/>
    </row>
    <row r="3" spans="1:12" ht="18.75">
      <c r="A3" s="105" t="s">
        <v>7153</v>
      </c>
      <c r="B3" s="103"/>
      <c r="C3" s="103"/>
      <c r="D3" s="103"/>
      <c r="E3" s="103"/>
      <c r="F3" s="103"/>
      <c r="G3" s="103"/>
      <c r="H3" s="103"/>
      <c r="I3" s="103"/>
      <c r="J3" s="103"/>
      <c r="K3" s="103"/>
      <c r="L3" s="103"/>
    </row>
    <row r="4" spans="1:12">
      <c r="A4"/>
      <c r="B4"/>
      <c r="C4"/>
      <c r="D4"/>
      <c r="E4"/>
      <c r="F4"/>
      <c r="G4"/>
      <c r="H4"/>
      <c r="I4"/>
      <c r="J4"/>
      <c r="K4"/>
      <c r="L4"/>
    </row>
    <row r="5" spans="1:12">
      <c r="A5" s="106" t="s">
        <v>7154</v>
      </c>
      <c r="B5" s="103"/>
      <c r="C5" s="103"/>
      <c r="D5" s="103"/>
      <c r="E5" s="103"/>
      <c r="F5" s="103"/>
      <c r="G5" s="103"/>
      <c r="H5" s="103"/>
      <c r="I5" s="103"/>
      <c r="J5" s="103"/>
      <c r="K5" s="103"/>
      <c r="L5" s="103"/>
    </row>
    <row r="6" spans="1:12">
      <c r="A6"/>
      <c r="B6"/>
      <c r="C6"/>
      <c r="D6"/>
      <c r="E6"/>
      <c r="F6"/>
      <c r="G6"/>
      <c r="H6"/>
      <c r="I6"/>
      <c r="J6"/>
      <c r="K6"/>
      <c r="L6"/>
    </row>
    <row r="7" spans="1:12">
      <c r="A7" s="103" t="s">
        <v>7155</v>
      </c>
      <c r="B7" s="103"/>
      <c r="C7" s="103"/>
      <c r="D7" s="103"/>
      <c r="E7" s="103"/>
      <c r="F7" s="103"/>
      <c r="G7" s="103"/>
      <c r="H7" s="103"/>
      <c r="I7" s="103"/>
      <c r="J7" s="103"/>
      <c r="K7" s="103"/>
      <c r="L7" s="103"/>
    </row>
    <row r="8" spans="1:12">
      <c r="A8" s="103" t="s">
        <v>7156</v>
      </c>
      <c r="B8" s="103"/>
      <c r="C8" s="103"/>
      <c r="D8" s="103"/>
      <c r="E8" s="103"/>
      <c r="F8" s="103"/>
      <c r="G8" s="103"/>
      <c r="H8" s="103"/>
      <c r="I8" s="103"/>
      <c r="J8" s="103"/>
      <c r="K8" s="103"/>
      <c r="L8" s="103"/>
    </row>
    <row r="9" spans="1:12">
      <c r="A9"/>
      <c r="B9"/>
      <c r="C9"/>
      <c r="D9"/>
      <c r="E9"/>
      <c r="F9"/>
      <c r="G9"/>
      <c r="H9"/>
      <c r="I9"/>
      <c r="J9"/>
      <c r="K9"/>
      <c r="L9"/>
    </row>
    <row r="10" spans="1:12" ht="15.75">
      <c r="A10" s="107" t="s">
        <v>2304</v>
      </c>
      <c r="B10" s="103"/>
      <c r="C10" s="103"/>
      <c r="D10" s="103"/>
      <c r="E10" s="103"/>
      <c r="F10" s="103"/>
      <c r="G10" s="103"/>
      <c r="H10" s="103"/>
      <c r="I10" s="103"/>
      <c r="J10" s="103"/>
      <c r="K10" s="103"/>
      <c r="L10" s="103"/>
    </row>
    <row r="11" spans="1:12">
      <c r="A11"/>
      <c r="B11"/>
      <c r="C11"/>
      <c r="D11"/>
      <c r="E11"/>
      <c r="F11"/>
      <c r="G11"/>
      <c r="H11"/>
      <c r="I11"/>
      <c r="J11"/>
      <c r="K11"/>
      <c r="L11"/>
    </row>
    <row r="12" spans="1:12">
      <c r="A12" s="108" t="s">
        <v>2278</v>
      </c>
      <c r="B12" s="108" t="s">
        <v>2305</v>
      </c>
      <c r="C12" s="108" t="s">
        <v>2306</v>
      </c>
      <c r="D12" s="108" t="s">
        <v>2307</v>
      </c>
      <c r="E12" s="108" t="s">
        <v>2308</v>
      </c>
      <c r="F12" s="108" t="s">
        <v>2309</v>
      </c>
      <c r="G12" s="108" t="s">
        <v>2310</v>
      </c>
      <c r="H12" s="108" t="s">
        <v>2311</v>
      </c>
      <c r="I12" s="108" t="s">
        <v>2312</v>
      </c>
      <c r="J12" s="108" t="s">
        <v>2313</v>
      </c>
      <c r="K12" s="108" t="s">
        <v>2314</v>
      </c>
      <c r="L12" s="108" t="s">
        <v>2315</v>
      </c>
    </row>
    <row r="13" spans="1:12">
      <c r="A13" s="108"/>
      <c r="B13" s="108" t="s">
        <v>2293</v>
      </c>
      <c r="C13" s="108" t="s">
        <v>2293</v>
      </c>
      <c r="D13" s="108" t="s">
        <v>2293</v>
      </c>
      <c r="E13" s="108" t="s">
        <v>2293</v>
      </c>
      <c r="F13" s="108" t="s">
        <v>2293</v>
      </c>
      <c r="G13" s="108" t="s">
        <v>2293</v>
      </c>
      <c r="H13" s="108" t="s">
        <v>2293</v>
      </c>
      <c r="I13" s="108" t="s">
        <v>2293</v>
      </c>
      <c r="J13" s="108" t="s">
        <v>2293</v>
      </c>
      <c r="K13" s="108" t="s">
        <v>2293</v>
      </c>
      <c r="L13" s="108" t="s">
        <v>2293</v>
      </c>
    </row>
    <row r="14" spans="1:12">
      <c r="A14" s="109">
        <v>1973</v>
      </c>
      <c r="B14" s="103">
        <v>15.353999999999999</v>
      </c>
      <c r="C14" s="103">
        <v>140.40199999999999</v>
      </c>
      <c r="D14" s="103">
        <v>47.597000000000001</v>
      </c>
      <c r="E14" s="103">
        <v>9.2370000000000001</v>
      </c>
      <c r="F14" s="103">
        <v>4.734</v>
      </c>
      <c r="G14" s="103">
        <v>6.1829999999999998</v>
      </c>
      <c r="H14" s="103" t="s">
        <v>2294</v>
      </c>
      <c r="I14" s="103">
        <v>49.968000000000004</v>
      </c>
      <c r="J14" s="103">
        <v>117.72</v>
      </c>
      <c r="K14" s="103">
        <v>333.73599999999999</v>
      </c>
      <c r="L14" s="103">
        <v>607.21299999999997</v>
      </c>
    </row>
    <row r="15" spans="1:12">
      <c r="A15" s="109">
        <v>1974</v>
      </c>
      <c r="B15" s="103">
        <v>16.757999999999999</v>
      </c>
      <c r="C15" s="103">
        <v>138.70400000000001</v>
      </c>
      <c r="D15" s="103">
        <v>44.051000000000002</v>
      </c>
      <c r="E15" s="103">
        <v>8.4510000000000005</v>
      </c>
      <c r="F15" s="103">
        <v>3.9929999999999999</v>
      </c>
      <c r="G15" s="103">
        <v>5.9089999999999998</v>
      </c>
      <c r="H15" s="103" t="s">
        <v>2294</v>
      </c>
      <c r="I15" s="103">
        <v>44.545999999999999</v>
      </c>
      <c r="J15" s="103">
        <v>106.95099999999999</v>
      </c>
      <c r="K15" s="103">
        <v>322.65699999999998</v>
      </c>
      <c r="L15" s="103">
        <v>585.07000000000005</v>
      </c>
    </row>
    <row r="16" spans="1:12">
      <c r="A16" s="109">
        <v>1975</v>
      </c>
      <c r="B16" s="103">
        <v>14.08</v>
      </c>
      <c r="C16" s="103">
        <v>135.60400000000001</v>
      </c>
      <c r="D16" s="103">
        <v>43.386000000000003</v>
      </c>
      <c r="E16" s="103">
        <v>8.1519999999999992</v>
      </c>
      <c r="F16" s="103">
        <v>3.605</v>
      </c>
      <c r="G16" s="103">
        <v>6.3360000000000003</v>
      </c>
      <c r="H16" s="103" t="s">
        <v>2294</v>
      </c>
      <c r="I16" s="103">
        <v>36.921999999999997</v>
      </c>
      <c r="J16" s="103">
        <v>98.402000000000001</v>
      </c>
      <c r="K16" s="103">
        <v>333.65300000000002</v>
      </c>
      <c r="L16" s="103">
        <v>581.73900000000003</v>
      </c>
    </row>
    <row r="17" spans="1:12">
      <c r="A17" s="109">
        <v>1976</v>
      </c>
      <c r="B17" s="103">
        <v>13.843999999999999</v>
      </c>
      <c r="C17" s="103">
        <v>144.083</v>
      </c>
      <c r="D17" s="103">
        <v>48.508000000000003</v>
      </c>
      <c r="E17" s="103">
        <v>8.5510000000000002</v>
      </c>
      <c r="F17" s="103">
        <v>3.2050000000000001</v>
      </c>
      <c r="G17" s="103">
        <v>6.9029999999999996</v>
      </c>
      <c r="H17" s="103" t="s">
        <v>2294</v>
      </c>
      <c r="I17" s="103">
        <v>42.603999999999999</v>
      </c>
      <c r="J17" s="103">
        <v>109.771</v>
      </c>
      <c r="K17" s="103">
        <v>358.46499999999997</v>
      </c>
      <c r="L17" s="103">
        <v>626.16300000000001</v>
      </c>
    </row>
    <row r="18" spans="1:12">
      <c r="A18" s="109">
        <v>1977</v>
      </c>
      <c r="B18" s="103">
        <v>14.188000000000001</v>
      </c>
      <c r="C18" s="103">
        <v>135.066</v>
      </c>
      <c r="D18" s="103">
        <v>50.000999999999998</v>
      </c>
      <c r="E18" s="103">
        <v>8.5020000000000007</v>
      </c>
      <c r="F18" s="103">
        <v>3.8130000000000002</v>
      </c>
      <c r="G18" s="103">
        <v>7.1639999999999997</v>
      </c>
      <c r="H18" s="103" t="s">
        <v>2294</v>
      </c>
      <c r="I18" s="103">
        <v>44.152999999999999</v>
      </c>
      <c r="J18" s="103">
        <v>113.63500000000001</v>
      </c>
      <c r="K18" s="103">
        <v>380.59399999999999</v>
      </c>
      <c r="L18" s="103">
        <v>643.48199999999997</v>
      </c>
    </row>
    <row r="19" spans="1:12">
      <c r="A19" s="109">
        <v>1978</v>
      </c>
      <c r="B19" s="103">
        <v>15.798999999999999</v>
      </c>
      <c r="C19" s="103">
        <v>140.07</v>
      </c>
      <c r="D19" s="103">
        <v>49.228999999999999</v>
      </c>
      <c r="E19" s="103">
        <v>8.2629999999999999</v>
      </c>
      <c r="F19" s="103">
        <v>4.0049999999999999</v>
      </c>
      <c r="G19" s="103">
        <v>7.5919999999999996</v>
      </c>
      <c r="H19" s="103" t="s">
        <v>2294</v>
      </c>
      <c r="I19" s="103">
        <v>39.923999999999999</v>
      </c>
      <c r="J19" s="103">
        <v>109.012</v>
      </c>
      <c r="K19" s="103">
        <v>381.28699999999998</v>
      </c>
      <c r="L19" s="103">
        <v>646.16899999999998</v>
      </c>
    </row>
    <row r="20" spans="1:12">
      <c r="A20" s="109">
        <v>1979</v>
      </c>
      <c r="B20" s="103">
        <v>14.332000000000001</v>
      </c>
      <c r="C20" s="103">
        <v>150.32</v>
      </c>
      <c r="D20" s="103">
        <v>43.155000000000001</v>
      </c>
      <c r="E20" s="103">
        <v>5.9950000000000001</v>
      </c>
      <c r="F20" s="103">
        <v>5.7450000000000001</v>
      </c>
      <c r="G20" s="103">
        <v>7.4379999999999997</v>
      </c>
      <c r="H20" s="103" t="s">
        <v>2294</v>
      </c>
      <c r="I20" s="103">
        <v>37.923000000000002</v>
      </c>
      <c r="J20" s="103">
        <v>100.255</v>
      </c>
      <c r="K20" s="103">
        <v>395.9</v>
      </c>
      <c r="L20" s="103">
        <v>660.80799999999999</v>
      </c>
    </row>
    <row r="21" spans="1:12">
      <c r="A21" s="109">
        <v>1980</v>
      </c>
      <c r="B21" s="103">
        <v>11.034000000000001</v>
      </c>
      <c r="C21" s="103">
        <v>140.50200000000001</v>
      </c>
      <c r="D21" s="103">
        <v>38.289000000000001</v>
      </c>
      <c r="E21" s="103">
        <v>5.5469999999999997</v>
      </c>
      <c r="F21" s="103">
        <v>2.972</v>
      </c>
      <c r="G21" s="103">
        <v>7.625</v>
      </c>
      <c r="H21" s="103" t="s">
        <v>2294</v>
      </c>
      <c r="I21" s="103">
        <v>42.406999999999996</v>
      </c>
      <c r="J21" s="103">
        <v>96.84</v>
      </c>
      <c r="K21" s="103">
        <v>413.65800000000002</v>
      </c>
      <c r="L21" s="103">
        <v>662.03300000000002</v>
      </c>
    </row>
    <row r="22" spans="1:12">
      <c r="A22" s="109">
        <v>1981</v>
      </c>
      <c r="B22" s="103">
        <v>13.132</v>
      </c>
      <c r="C22" s="103">
        <v>135.54499999999999</v>
      </c>
      <c r="D22" s="103">
        <v>33.807000000000002</v>
      </c>
      <c r="E22" s="103">
        <v>5.45</v>
      </c>
      <c r="F22" s="103">
        <v>5.0750000000000002</v>
      </c>
      <c r="G22" s="103">
        <v>6.5220000000000002</v>
      </c>
      <c r="H22" s="103" t="s">
        <v>2294</v>
      </c>
      <c r="I22" s="103">
        <v>31.335999999999999</v>
      </c>
      <c r="J22" s="103">
        <v>82.188999999999993</v>
      </c>
      <c r="K22" s="103">
        <v>432.90100000000001</v>
      </c>
      <c r="L22" s="103">
        <v>663.76700000000005</v>
      </c>
    </row>
    <row r="23" spans="1:12">
      <c r="A23" s="109">
        <v>1982</v>
      </c>
      <c r="B23" s="103">
        <v>14.904</v>
      </c>
      <c r="C23" s="103">
        <v>140.43</v>
      </c>
      <c r="D23" s="103">
        <v>32.515000000000001</v>
      </c>
      <c r="E23" s="103">
        <v>5.1020000000000003</v>
      </c>
      <c r="F23" s="103">
        <v>2.2189999999999999</v>
      </c>
      <c r="G23" s="103">
        <v>6.2370000000000001</v>
      </c>
      <c r="H23" s="103" t="s">
        <v>2294</v>
      </c>
      <c r="I23" s="103">
        <v>29.931000000000001</v>
      </c>
      <c r="J23" s="103">
        <v>76.004000000000005</v>
      </c>
      <c r="K23" s="103">
        <v>434.702</v>
      </c>
      <c r="L23" s="103">
        <v>666.04100000000005</v>
      </c>
    </row>
    <row r="24" spans="1:12">
      <c r="A24" s="109">
        <v>1983</v>
      </c>
      <c r="B24" s="103">
        <v>15.519</v>
      </c>
      <c r="C24" s="103">
        <v>131.786</v>
      </c>
      <c r="D24" s="103">
        <v>48.18</v>
      </c>
      <c r="E24" s="103">
        <v>6.0739999999999998</v>
      </c>
      <c r="F24" s="103">
        <v>8.1460000000000008</v>
      </c>
      <c r="G24" s="103">
        <v>7.2880000000000003</v>
      </c>
      <c r="H24" s="103" t="s">
        <v>2294</v>
      </c>
      <c r="I24" s="103">
        <v>15.648999999999999</v>
      </c>
      <c r="J24" s="103">
        <v>85.337000000000003</v>
      </c>
      <c r="K24" s="103">
        <v>441.26799999999997</v>
      </c>
      <c r="L24" s="103">
        <v>673.91099999999994</v>
      </c>
    </row>
    <row r="25" spans="1:12">
      <c r="A25" s="109">
        <v>1984</v>
      </c>
      <c r="B25" s="103">
        <v>16.222000000000001</v>
      </c>
      <c r="C25" s="103">
        <v>136.87700000000001</v>
      </c>
      <c r="D25" s="103">
        <v>54.371000000000002</v>
      </c>
      <c r="E25" s="103">
        <v>5.2469999999999999</v>
      </c>
      <c r="F25" s="103">
        <v>2.625</v>
      </c>
      <c r="G25" s="103">
        <v>7.6310000000000002</v>
      </c>
      <c r="H25" s="103" t="s">
        <v>2294</v>
      </c>
      <c r="I25" s="103">
        <v>19.937999999999999</v>
      </c>
      <c r="J25" s="103">
        <v>89.811000000000007</v>
      </c>
      <c r="K25" s="103">
        <v>464.42899999999997</v>
      </c>
      <c r="L25" s="103">
        <v>707.33900000000006</v>
      </c>
    </row>
    <row r="26" spans="1:12">
      <c r="A26" s="109">
        <v>1985</v>
      </c>
      <c r="B26" s="103">
        <v>13.195</v>
      </c>
      <c r="C26" s="103">
        <v>131.85599999999999</v>
      </c>
      <c r="D26" s="103">
        <v>46.658000000000001</v>
      </c>
      <c r="E26" s="103">
        <v>5.9880000000000004</v>
      </c>
      <c r="F26" s="103">
        <v>2.403</v>
      </c>
      <c r="G26" s="103">
        <v>6.8449999999999998</v>
      </c>
      <c r="H26" s="103" t="s">
        <v>2294</v>
      </c>
      <c r="I26" s="103">
        <v>17.097999999999999</v>
      </c>
      <c r="J26" s="103">
        <v>78.992000000000004</v>
      </c>
      <c r="K26" s="103">
        <v>483.685</v>
      </c>
      <c r="L26" s="103">
        <v>707.72799999999995</v>
      </c>
    </row>
    <row r="27" spans="1:12">
      <c r="A27" s="109">
        <v>1986</v>
      </c>
      <c r="B27" s="103">
        <v>13.009</v>
      </c>
      <c r="C27" s="103">
        <v>125.474</v>
      </c>
      <c r="D27" s="103">
        <v>46.103000000000002</v>
      </c>
      <c r="E27" s="103">
        <v>5.8609999999999998</v>
      </c>
      <c r="F27" s="103">
        <v>3.6539999999999999</v>
      </c>
      <c r="G27" s="103">
        <v>7.5730000000000004</v>
      </c>
      <c r="H27" s="103" t="s">
        <v>2294</v>
      </c>
      <c r="I27" s="103">
        <v>21.757000000000001</v>
      </c>
      <c r="J27" s="103">
        <v>84.947999999999993</v>
      </c>
      <c r="K27" s="103">
        <v>490.12799999999999</v>
      </c>
      <c r="L27" s="103">
        <v>713.55899999999997</v>
      </c>
    </row>
    <row r="28" spans="1:12">
      <c r="A28" s="109">
        <v>1987</v>
      </c>
      <c r="B28" s="103">
        <v>11.965</v>
      </c>
      <c r="C28" s="103">
        <v>131.92500000000001</v>
      </c>
      <c r="D28" s="103">
        <v>44.927</v>
      </c>
      <c r="E28" s="103">
        <v>6.3920000000000003</v>
      </c>
      <c r="F28" s="103">
        <v>3.5609999999999999</v>
      </c>
      <c r="G28" s="103">
        <v>7.8879999999999999</v>
      </c>
      <c r="H28" s="103" t="s">
        <v>2294</v>
      </c>
      <c r="I28" s="103">
        <v>19.713000000000001</v>
      </c>
      <c r="J28" s="103">
        <v>82.480999999999995</v>
      </c>
      <c r="K28" s="103">
        <v>512.4</v>
      </c>
      <c r="L28" s="103">
        <v>738.77099999999996</v>
      </c>
    </row>
    <row r="29" spans="1:12">
      <c r="A29" s="109">
        <v>1988</v>
      </c>
      <c r="B29" s="103">
        <v>12.587999999999999</v>
      </c>
      <c r="C29" s="103">
        <v>144.74299999999999</v>
      </c>
      <c r="D29" s="103">
        <v>44.366</v>
      </c>
      <c r="E29" s="103">
        <v>6.2489999999999997</v>
      </c>
      <c r="F29" s="103">
        <v>1.9119999999999999</v>
      </c>
      <c r="G29" s="103">
        <v>7.8570000000000002</v>
      </c>
      <c r="H29" s="103" t="s">
        <v>2294</v>
      </c>
      <c r="I29" s="103">
        <v>19.809999999999999</v>
      </c>
      <c r="J29" s="103">
        <v>80.194000000000003</v>
      </c>
      <c r="K29" s="103">
        <v>537.601</v>
      </c>
      <c r="L29" s="103">
        <v>775.12599999999998</v>
      </c>
    </row>
    <row r="30" spans="1:12">
      <c r="A30" s="109">
        <v>1989</v>
      </c>
      <c r="B30" s="103">
        <v>11.065</v>
      </c>
      <c r="C30" s="103">
        <v>147.744</v>
      </c>
      <c r="D30" s="103">
        <v>42.429000000000002</v>
      </c>
      <c r="E30" s="103">
        <v>6.891</v>
      </c>
      <c r="F30" s="103">
        <v>2.0179999999999998</v>
      </c>
      <c r="G30" s="103">
        <v>7.26</v>
      </c>
      <c r="H30" s="103">
        <v>0</v>
      </c>
      <c r="I30" s="103">
        <v>17.129000000000001</v>
      </c>
      <c r="J30" s="103">
        <v>75.727999999999994</v>
      </c>
      <c r="K30" s="103">
        <v>562.39099999999996</v>
      </c>
      <c r="L30" s="103">
        <v>796.928</v>
      </c>
    </row>
    <row r="31" spans="1:12">
      <c r="A31" s="109">
        <v>1990</v>
      </c>
      <c r="B31" s="103">
        <v>11.951000000000001</v>
      </c>
      <c r="C31" s="103">
        <v>142.02500000000001</v>
      </c>
      <c r="D31" s="103">
        <v>39.628</v>
      </c>
      <c r="E31" s="103">
        <v>6.4390000000000001</v>
      </c>
      <c r="F31" s="103">
        <v>0.86599999999999999</v>
      </c>
      <c r="G31" s="103">
        <v>7.9189999999999996</v>
      </c>
      <c r="H31" s="103">
        <v>0</v>
      </c>
      <c r="I31" s="103">
        <v>17.260000000000002</v>
      </c>
      <c r="J31" s="103">
        <v>72.111999999999995</v>
      </c>
      <c r="K31" s="103">
        <v>564.16399999999999</v>
      </c>
      <c r="L31" s="103">
        <v>790.25199999999995</v>
      </c>
    </row>
    <row r="32" spans="1:12">
      <c r="A32" s="109">
        <v>1991</v>
      </c>
      <c r="B32" s="103">
        <v>11.124000000000001</v>
      </c>
      <c r="C32" s="103">
        <v>148.12799999999999</v>
      </c>
      <c r="D32" s="103">
        <v>38.262999999999998</v>
      </c>
      <c r="E32" s="103">
        <v>6.8150000000000004</v>
      </c>
      <c r="F32" s="103">
        <v>0.88500000000000001</v>
      </c>
      <c r="G32" s="103">
        <v>6.0629999999999997</v>
      </c>
      <c r="H32" s="103">
        <v>0</v>
      </c>
      <c r="I32" s="103">
        <v>15.914</v>
      </c>
      <c r="J32" s="103">
        <v>67.94</v>
      </c>
      <c r="K32" s="103">
        <v>564.92600000000004</v>
      </c>
      <c r="L32" s="103">
        <v>792.11800000000005</v>
      </c>
    </row>
    <row r="33" spans="1:12">
      <c r="A33" s="109">
        <v>1992</v>
      </c>
      <c r="B33" s="103">
        <v>11.276999999999999</v>
      </c>
      <c r="C33" s="103">
        <v>152.14400000000001</v>
      </c>
      <c r="D33" s="103">
        <v>37.470999999999997</v>
      </c>
      <c r="E33" s="103">
        <v>6.7309999999999999</v>
      </c>
      <c r="F33" s="103">
        <v>0.81399999999999995</v>
      </c>
      <c r="G33" s="103">
        <v>5.6879999999999997</v>
      </c>
      <c r="H33" s="103">
        <v>7.0000000000000001E-3</v>
      </c>
      <c r="I33" s="103">
        <v>14.199</v>
      </c>
      <c r="J33" s="103">
        <v>64.911000000000001</v>
      </c>
      <c r="K33" s="103">
        <v>565.67999999999995</v>
      </c>
      <c r="L33" s="103">
        <v>794.01199999999994</v>
      </c>
    </row>
    <row r="34" spans="1:12">
      <c r="A34" s="109">
        <v>1993</v>
      </c>
      <c r="B34" s="103">
        <v>11.250999999999999</v>
      </c>
      <c r="C34" s="103">
        <v>154.86000000000001</v>
      </c>
      <c r="D34" s="103">
        <v>36.463000000000001</v>
      </c>
      <c r="E34" s="103">
        <v>6.8789999999999996</v>
      </c>
      <c r="F34" s="103">
        <v>1.0269999999999999</v>
      </c>
      <c r="G34" s="103">
        <v>2.081</v>
      </c>
      <c r="H34" s="103">
        <v>1.6E-2</v>
      </c>
      <c r="I34" s="103">
        <v>12.97</v>
      </c>
      <c r="J34" s="103">
        <v>59.436</v>
      </c>
      <c r="K34" s="103">
        <v>591.99</v>
      </c>
      <c r="L34" s="103">
        <v>817.53800000000001</v>
      </c>
    </row>
    <row r="35" spans="1:12">
      <c r="A35" s="109">
        <v>1994</v>
      </c>
      <c r="B35" s="103">
        <v>11.3</v>
      </c>
      <c r="C35" s="103">
        <v>157.02799999999999</v>
      </c>
      <c r="D35" s="103">
        <v>37.015999999999998</v>
      </c>
      <c r="E35" s="103">
        <v>6.7539999999999996</v>
      </c>
      <c r="F35" s="103">
        <v>1.4239999999999999</v>
      </c>
      <c r="G35" s="103">
        <v>1.772</v>
      </c>
      <c r="H35" s="103">
        <v>1.4E-2</v>
      </c>
      <c r="I35" s="103">
        <v>12.912000000000001</v>
      </c>
      <c r="J35" s="103">
        <v>59.892000000000003</v>
      </c>
      <c r="K35" s="103">
        <v>603.53700000000003</v>
      </c>
      <c r="L35" s="103">
        <v>831.75599999999997</v>
      </c>
    </row>
    <row r="36" spans="1:12">
      <c r="A36" s="109">
        <v>1995</v>
      </c>
      <c r="B36" s="103">
        <v>11.186999999999999</v>
      </c>
      <c r="C36" s="103">
        <v>164.208</v>
      </c>
      <c r="D36" s="103">
        <v>35.386000000000003</v>
      </c>
      <c r="E36" s="103">
        <v>6.8460000000000001</v>
      </c>
      <c r="F36" s="103">
        <v>1.6180000000000001</v>
      </c>
      <c r="G36" s="103">
        <v>1.2729999999999999</v>
      </c>
      <c r="H36" s="103">
        <v>1.2999999999999999E-2</v>
      </c>
      <c r="I36" s="103">
        <v>10.624000000000001</v>
      </c>
      <c r="J36" s="103">
        <v>55.76</v>
      </c>
      <c r="K36" s="103">
        <v>619.03499999999997</v>
      </c>
      <c r="L36" s="103">
        <v>850.19100000000003</v>
      </c>
    </row>
    <row r="37" spans="1:12">
      <c r="A37" s="109">
        <v>1996</v>
      </c>
      <c r="B37" s="103">
        <v>11.605</v>
      </c>
      <c r="C37" s="103">
        <v>171.12100000000001</v>
      </c>
      <c r="D37" s="103">
        <v>35.683999999999997</v>
      </c>
      <c r="E37" s="103">
        <v>7.7069999999999999</v>
      </c>
      <c r="F37" s="103">
        <v>1.5389999999999999</v>
      </c>
      <c r="G37" s="103">
        <v>1.871</v>
      </c>
      <c r="H37" s="103">
        <v>1.2E-2</v>
      </c>
      <c r="I37" s="103">
        <v>10.302</v>
      </c>
      <c r="J37" s="103">
        <v>57.115000000000002</v>
      </c>
      <c r="K37" s="103">
        <v>641.57000000000005</v>
      </c>
      <c r="L37" s="103">
        <v>881.41099999999994</v>
      </c>
    </row>
    <row r="38" spans="1:12">
      <c r="A38" s="109">
        <v>1997</v>
      </c>
      <c r="B38" s="103">
        <v>12.282999999999999</v>
      </c>
      <c r="C38" s="103">
        <v>174.25</v>
      </c>
      <c r="D38" s="103">
        <v>32.795000000000002</v>
      </c>
      <c r="E38" s="103">
        <v>7.5709999999999997</v>
      </c>
      <c r="F38" s="103">
        <v>1.804</v>
      </c>
      <c r="G38" s="103">
        <v>3.0070000000000001</v>
      </c>
      <c r="H38" s="103">
        <v>1.4E-2</v>
      </c>
      <c r="I38" s="103">
        <v>8.3539999999999992</v>
      </c>
      <c r="J38" s="103">
        <v>53.542999999999999</v>
      </c>
      <c r="K38" s="103">
        <v>684.63599999999997</v>
      </c>
      <c r="L38" s="103">
        <v>924.71400000000006</v>
      </c>
    </row>
    <row r="39" spans="1:12">
      <c r="A39" s="109">
        <v>1998</v>
      </c>
      <c r="B39" s="103">
        <v>8.9260000000000002</v>
      </c>
      <c r="C39" s="103">
        <v>163.32900000000001</v>
      </c>
      <c r="D39" s="103">
        <v>31.683</v>
      </c>
      <c r="E39" s="103">
        <v>7.4029999999999996</v>
      </c>
      <c r="F39" s="103">
        <v>2.2799999999999998</v>
      </c>
      <c r="G39" s="103">
        <v>2.742</v>
      </c>
      <c r="H39" s="103">
        <v>1.2999999999999999E-2</v>
      </c>
      <c r="I39" s="103">
        <v>6.399</v>
      </c>
      <c r="J39" s="103">
        <v>50.518999999999998</v>
      </c>
      <c r="K39" s="103">
        <v>722.09299999999996</v>
      </c>
      <c r="L39" s="103">
        <v>944.86800000000005</v>
      </c>
    </row>
    <row r="40" spans="1:12">
      <c r="A40" s="109">
        <v>1999</v>
      </c>
      <c r="B40" s="103">
        <v>9.7639999999999993</v>
      </c>
      <c r="C40" s="103">
        <v>165.18</v>
      </c>
      <c r="D40" s="103">
        <v>32.392000000000003</v>
      </c>
      <c r="E40" s="103">
        <v>8.8249999999999993</v>
      </c>
      <c r="F40" s="103">
        <v>1.972</v>
      </c>
      <c r="G40" s="103">
        <v>1.994</v>
      </c>
      <c r="H40" s="103">
        <v>1.2E-2</v>
      </c>
      <c r="I40" s="103">
        <v>5.5049999999999999</v>
      </c>
      <c r="J40" s="103">
        <v>50.701000000000001</v>
      </c>
      <c r="K40" s="103">
        <v>733.13900000000001</v>
      </c>
      <c r="L40" s="103">
        <v>958.78300000000002</v>
      </c>
    </row>
    <row r="41" spans="1:12">
      <c r="A41" s="109">
        <v>2000</v>
      </c>
      <c r="B41" s="103">
        <v>8.76</v>
      </c>
      <c r="C41" s="103">
        <v>172.49799999999999</v>
      </c>
      <c r="D41" s="103">
        <v>36.667999999999999</v>
      </c>
      <c r="E41" s="103">
        <v>9.4689999999999994</v>
      </c>
      <c r="F41" s="103">
        <v>2.17</v>
      </c>
      <c r="G41" s="103">
        <v>3.1459999999999999</v>
      </c>
      <c r="H41" s="103">
        <v>1.7000000000000001E-2</v>
      </c>
      <c r="I41" s="103">
        <v>6.8769999999999998</v>
      </c>
      <c r="J41" s="103">
        <v>58.348999999999997</v>
      </c>
      <c r="K41" s="103">
        <v>781.46199999999999</v>
      </c>
      <c r="L41" s="103">
        <v>1021.069</v>
      </c>
    </row>
    <row r="42" spans="1:12">
      <c r="A42" s="109">
        <v>2001</v>
      </c>
      <c r="B42" s="103">
        <v>9.2309999999999999</v>
      </c>
      <c r="C42" s="103">
        <v>164.2</v>
      </c>
      <c r="D42" s="103">
        <v>37.911999999999999</v>
      </c>
      <c r="E42" s="103">
        <v>8.984</v>
      </c>
      <c r="F42" s="103">
        <v>2.298</v>
      </c>
      <c r="G42" s="103">
        <v>2.6259999999999999</v>
      </c>
      <c r="H42" s="103">
        <v>1.9E-2</v>
      </c>
      <c r="I42" s="103">
        <v>5.2460000000000004</v>
      </c>
      <c r="J42" s="103">
        <v>57.085000000000001</v>
      </c>
      <c r="K42" s="103">
        <v>795.44399999999996</v>
      </c>
      <c r="L42" s="103">
        <v>1025.9590000000001</v>
      </c>
    </row>
    <row r="43" spans="1:12">
      <c r="A43" s="109">
        <v>2002</v>
      </c>
      <c r="B43" s="103">
        <v>8.5510000000000002</v>
      </c>
      <c r="C43" s="103">
        <v>170.465</v>
      </c>
      <c r="D43" s="103">
        <v>33.118000000000002</v>
      </c>
      <c r="E43" s="103">
        <v>8.8650000000000002</v>
      </c>
      <c r="F43" s="103">
        <v>1.167</v>
      </c>
      <c r="G43" s="103">
        <v>3.1629999999999998</v>
      </c>
      <c r="H43" s="103">
        <v>2.5000000000000001E-2</v>
      </c>
      <c r="I43" s="103">
        <v>5.9930000000000003</v>
      </c>
      <c r="J43" s="103">
        <v>52.332000000000001</v>
      </c>
      <c r="K43" s="103">
        <v>794.18200000000002</v>
      </c>
      <c r="L43" s="103">
        <v>1025.53</v>
      </c>
    </row>
    <row r="44" spans="1:12">
      <c r="A44" s="109">
        <v>2003</v>
      </c>
      <c r="B44" s="103">
        <v>7.8220000000000001</v>
      </c>
      <c r="C44" s="103">
        <v>172.876</v>
      </c>
      <c r="D44" s="103">
        <v>37.01</v>
      </c>
      <c r="E44" s="103">
        <v>9.8759999999999994</v>
      </c>
      <c r="F44" s="103">
        <v>1.3640000000000001</v>
      </c>
      <c r="G44" s="103">
        <v>4.2389999999999999</v>
      </c>
      <c r="H44" s="103">
        <v>3.3000000000000002E-2</v>
      </c>
      <c r="I44" s="103">
        <v>8.3439999999999994</v>
      </c>
      <c r="J44" s="103">
        <v>60.866999999999997</v>
      </c>
      <c r="K44" s="103">
        <v>794.30399999999997</v>
      </c>
      <c r="L44" s="103">
        <v>1035.8679999999999</v>
      </c>
    </row>
    <row r="45" spans="1:12">
      <c r="A45" s="109">
        <v>2004</v>
      </c>
      <c r="B45" s="103">
        <v>9.7669999999999995</v>
      </c>
      <c r="C45" s="103">
        <v>169.77699999999999</v>
      </c>
      <c r="D45" s="103">
        <v>35.119999999999997</v>
      </c>
      <c r="E45" s="103">
        <v>9.5690000000000008</v>
      </c>
      <c r="F45" s="103">
        <v>1.5</v>
      </c>
      <c r="G45" s="103">
        <v>3.1179999999999999</v>
      </c>
      <c r="H45" s="103">
        <v>2.7E-2</v>
      </c>
      <c r="I45" s="103">
        <v>9.1980000000000004</v>
      </c>
      <c r="J45" s="103">
        <v>58.531999999999996</v>
      </c>
      <c r="K45" s="103">
        <v>813.75400000000002</v>
      </c>
      <c r="L45" s="103">
        <v>1051.83</v>
      </c>
    </row>
    <row r="46" spans="1:12">
      <c r="A46" s="109">
        <v>2005</v>
      </c>
      <c r="B46" s="103">
        <v>9.26</v>
      </c>
      <c r="C46" s="103">
        <v>162.92500000000001</v>
      </c>
      <c r="D46" s="103">
        <v>33.383000000000003</v>
      </c>
      <c r="E46" s="103">
        <v>8.2729999999999997</v>
      </c>
      <c r="F46" s="103">
        <v>1.58</v>
      </c>
      <c r="G46" s="103">
        <v>3.161</v>
      </c>
      <c r="H46" s="103">
        <v>2.7E-2</v>
      </c>
      <c r="I46" s="103">
        <v>8.6980000000000004</v>
      </c>
      <c r="J46" s="103">
        <v>55.122</v>
      </c>
      <c r="K46" s="103">
        <v>839.80499999999995</v>
      </c>
      <c r="L46" s="103">
        <v>1067.1130000000001</v>
      </c>
    </row>
    <row r="47" spans="1:12">
      <c r="A47" s="109">
        <v>2006</v>
      </c>
      <c r="B47" s="103">
        <v>6.2389999999999999</v>
      </c>
      <c r="C47" s="103">
        <v>153.83199999999999</v>
      </c>
      <c r="D47" s="103">
        <v>29.797000000000001</v>
      </c>
      <c r="E47" s="103">
        <v>7.7549999999999999</v>
      </c>
      <c r="F47" s="103">
        <v>1.1100000000000001</v>
      </c>
      <c r="G47" s="103">
        <v>3.3620000000000001</v>
      </c>
      <c r="H47" s="103">
        <v>2.9000000000000001E-2</v>
      </c>
      <c r="I47" s="103">
        <v>5.6520000000000001</v>
      </c>
      <c r="J47" s="103">
        <v>47.704999999999998</v>
      </c>
      <c r="K47" s="103">
        <v>834.35</v>
      </c>
      <c r="L47" s="103">
        <v>1042.125</v>
      </c>
    </row>
    <row r="48" spans="1:12">
      <c r="A48" s="109">
        <v>2007</v>
      </c>
      <c r="B48" s="103">
        <v>6.6550000000000002</v>
      </c>
      <c r="C48" s="103">
        <v>163.59</v>
      </c>
      <c r="D48" s="103">
        <v>28.305</v>
      </c>
      <c r="E48" s="103">
        <v>7.6449999999999996</v>
      </c>
      <c r="F48" s="103">
        <v>0.67100000000000004</v>
      </c>
      <c r="G48" s="103">
        <v>4.18</v>
      </c>
      <c r="H48" s="103">
        <v>3.5999999999999997E-2</v>
      </c>
      <c r="I48" s="103">
        <v>5.6609999999999996</v>
      </c>
      <c r="J48" s="103">
        <v>46.497999999999998</v>
      </c>
      <c r="K48" s="103">
        <v>859.86699999999996</v>
      </c>
      <c r="L48" s="103">
        <v>1076.6110000000001</v>
      </c>
    </row>
    <row r="49" spans="1:12">
      <c r="A49" s="109">
        <v>2008</v>
      </c>
      <c r="B49" s="103">
        <v>7.6120000000000001</v>
      </c>
      <c r="C49" s="103">
        <v>171.19300000000001</v>
      </c>
      <c r="D49" s="103">
        <v>28.504999999999999</v>
      </c>
      <c r="E49" s="103">
        <v>9.9469999999999992</v>
      </c>
      <c r="F49" s="103">
        <v>0.32500000000000001</v>
      </c>
      <c r="G49" s="103">
        <v>3.02</v>
      </c>
      <c r="H49" s="103">
        <v>2.9000000000000001E-2</v>
      </c>
      <c r="I49" s="103">
        <v>5.3330000000000002</v>
      </c>
      <c r="J49" s="103">
        <v>47.158999999999999</v>
      </c>
      <c r="K49" s="103">
        <v>848.38</v>
      </c>
      <c r="L49" s="103">
        <v>1074.3430000000001</v>
      </c>
    </row>
    <row r="50" spans="1:12">
      <c r="A50" s="109">
        <v>2009</v>
      </c>
      <c r="B50" s="103">
        <v>6.9210000000000003</v>
      </c>
      <c r="C50" s="103">
        <v>169.053</v>
      </c>
      <c r="D50" s="103">
        <v>29.309000000000001</v>
      </c>
      <c r="E50" s="103">
        <v>8.7430000000000003</v>
      </c>
      <c r="F50" s="103">
        <v>0.309</v>
      </c>
      <c r="G50" s="103">
        <v>3.4940000000000002</v>
      </c>
      <c r="H50" s="103">
        <v>2.5000000000000001E-2</v>
      </c>
      <c r="I50" s="103">
        <v>5.3529999999999998</v>
      </c>
      <c r="J50" s="103">
        <v>47.231999999999999</v>
      </c>
      <c r="K50" s="103">
        <v>783.55399999999997</v>
      </c>
      <c r="L50" s="103">
        <v>1006.761</v>
      </c>
    </row>
    <row r="51" spans="1:12">
      <c r="A51" s="109">
        <v>2010</v>
      </c>
      <c r="B51" s="103">
        <v>6.5759999999999996</v>
      </c>
      <c r="C51" s="103">
        <v>168.023</v>
      </c>
      <c r="D51" s="103">
        <v>29.030999999999999</v>
      </c>
      <c r="E51" s="103">
        <v>8.8040000000000003</v>
      </c>
      <c r="F51" s="103">
        <v>0.35299999999999998</v>
      </c>
      <c r="G51" s="103">
        <v>3.4489999999999998</v>
      </c>
      <c r="H51" s="103">
        <v>3.5000000000000003E-2</v>
      </c>
      <c r="I51" s="103">
        <v>4.6319999999999997</v>
      </c>
      <c r="J51" s="103">
        <v>46.305</v>
      </c>
      <c r="K51" s="103">
        <v>804.19799999999998</v>
      </c>
      <c r="L51" s="103">
        <v>1025.1030000000001</v>
      </c>
    </row>
    <row r="52" spans="1:12">
      <c r="A52" s="109">
        <v>2011</v>
      </c>
      <c r="B52" s="103">
        <v>5.84</v>
      </c>
      <c r="C52" s="103">
        <v>170.75299999999999</v>
      </c>
      <c r="D52" s="103">
        <v>29.021999999999998</v>
      </c>
      <c r="E52" s="103">
        <v>8.9610000000000003</v>
      </c>
      <c r="F52" s="103">
        <v>0.23400000000000001</v>
      </c>
      <c r="G52" s="103">
        <v>2.923</v>
      </c>
      <c r="H52" s="103">
        <v>1.9E-2</v>
      </c>
      <c r="I52" s="103">
        <v>4.0359999999999996</v>
      </c>
      <c r="J52" s="103">
        <v>45.195</v>
      </c>
      <c r="K52" s="103">
        <v>768.42100000000005</v>
      </c>
      <c r="L52" s="103">
        <v>990.21</v>
      </c>
    </row>
    <row r="53" spans="1:12">
      <c r="A53" s="109">
        <v>2012</v>
      </c>
      <c r="B53" s="103">
        <v>4.133</v>
      </c>
      <c r="C53" s="103">
        <v>157.02199999999999</v>
      </c>
      <c r="D53" s="103">
        <v>26.332000000000001</v>
      </c>
      <c r="E53" s="103">
        <v>8.5220000000000002</v>
      </c>
      <c r="F53" s="103">
        <v>8.7999999999999995E-2</v>
      </c>
      <c r="G53" s="103">
        <v>2.5579999999999998</v>
      </c>
      <c r="H53" s="103">
        <v>3.6999999999999998E-2</v>
      </c>
      <c r="I53" s="103">
        <v>2.3580000000000001</v>
      </c>
      <c r="J53" s="103">
        <v>39.893999999999998</v>
      </c>
      <c r="K53" s="103">
        <v>730.84400000000005</v>
      </c>
      <c r="L53" s="103">
        <v>931.89300000000003</v>
      </c>
    </row>
    <row r="54" spans="1:12">
      <c r="A54" s="109">
        <v>2013</v>
      </c>
      <c r="B54" s="103">
        <v>3.9340000000000002</v>
      </c>
      <c r="C54" s="103">
        <v>179.197</v>
      </c>
      <c r="D54" s="103">
        <v>25.483000000000001</v>
      </c>
      <c r="E54" s="103">
        <v>9.5340000000000007</v>
      </c>
      <c r="F54" s="103">
        <v>7.4999999999999997E-2</v>
      </c>
      <c r="G54" s="103">
        <v>2.6309999999999998</v>
      </c>
      <c r="H54" s="103">
        <v>3.5999999999999997E-2</v>
      </c>
      <c r="I54" s="103">
        <v>1.8320000000000001</v>
      </c>
      <c r="J54" s="103">
        <v>39.590000000000003</v>
      </c>
      <c r="K54" s="103">
        <v>735.62099999999998</v>
      </c>
      <c r="L54" s="103">
        <v>958.34199999999998</v>
      </c>
    </row>
    <row r="55" spans="1:12">
      <c r="A55" s="109">
        <v>2014</v>
      </c>
      <c r="B55" s="103">
        <v>3.8149999999999999</v>
      </c>
      <c r="C55" s="103">
        <v>189.25200000000001</v>
      </c>
      <c r="D55" s="103">
        <v>26.446000000000002</v>
      </c>
      <c r="E55" s="103">
        <v>10.090999999999999</v>
      </c>
      <c r="F55" s="103">
        <v>0.14899999999999999</v>
      </c>
      <c r="G55" s="103">
        <v>3.5449999999999999</v>
      </c>
      <c r="H55" s="103">
        <v>5.3999999999999999E-2</v>
      </c>
      <c r="I55" s="103">
        <v>0.59599999999999997</v>
      </c>
      <c r="J55" s="103">
        <v>40.881</v>
      </c>
      <c r="K55" s="103">
        <v>735.70899999999995</v>
      </c>
      <c r="L55" s="103">
        <v>969.65700000000004</v>
      </c>
    </row>
    <row r="56" spans="1:12">
      <c r="A56" s="109">
        <v>2015</v>
      </c>
      <c r="B56" s="103">
        <v>2.964</v>
      </c>
      <c r="C56" s="103">
        <v>175.428</v>
      </c>
      <c r="D56" s="103">
        <v>26.692</v>
      </c>
      <c r="E56" s="103">
        <v>9.3079999999999998</v>
      </c>
      <c r="F56" s="103">
        <v>0.1</v>
      </c>
      <c r="G56" s="103">
        <v>24.731000000000002</v>
      </c>
      <c r="H56" s="103">
        <v>5.2999999999999999E-2</v>
      </c>
      <c r="I56" s="103">
        <v>0.29799999999999999</v>
      </c>
      <c r="J56" s="103">
        <v>61.183</v>
      </c>
      <c r="K56" s="103">
        <v>692.08699999999999</v>
      </c>
      <c r="L56" s="103">
        <v>931.66200000000003</v>
      </c>
    </row>
    <row r="57" spans="1:12">
      <c r="A57" s="109">
        <v>2016</v>
      </c>
      <c r="B57" s="103">
        <v>2.2650000000000001</v>
      </c>
      <c r="C57" s="103">
        <v>170.55600000000001</v>
      </c>
      <c r="D57" s="103">
        <v>24.17</v>
      </c>
      <c r="E57" s="103">
        <v>9.4329999999999998</v>
      </c>
      <c r="F57" s="103">
        <v>0.152</v>
      </c>
      <c r="G57" s="103">
        <v>24.638000000000002</v>
      </c>
      <c r="H57" s="103">
        <v>0.03</v>
      </c>
      <c r="I57" s="103">
        <v>0.33300000000000002</v>
      </c>
      <c r="J57" s="103">
        <v>58.756999999999998</v>
      </c>
      <c r="K57" s="103">
        <v>661.34400000000005</v>
      </c>
      <c r="L57" s="103">
        <v>892.92200000000003</v>
      </c>
    </row>
    <row r="58" spans="1:12">
      <c r="A58" s="109">
        <v>2017</v>
      </c>
      <c r="B58" s="103">
        <v>1.976</v>
      </c>
      <c r="C58" s="103">
        <v>173.167</v>
      </c>
      <c r="D58" s="103">
        <v>23.913</v>
      </c>
      <c r="E58" s="103">
        <v>9.7889999999999997</v>
      </c>
      <c r="F58" s="103">
        <v>8.6999999999999994E-2</v>
      </c>
      <c r="G58" s="103">
        <v>23.725999999999999</v>
      </c>
      <c r="H58" s="103">
        <v>5.0999999999999997E-2</v>
      </c>
      <c r="I58" s="103">
        <v>0.28799999999999998</v>
      </c>
      <c r="J58" s="103">
        <v>57.853999999999999</v>
      </c>
      <c r="K58" s="103">
        <v>633.17899999999997</v>
      </c>
      <c r="L58" s="103">
        <v>866.17600000000004</v>
      </c>
    </row>
    <row r="59" spans="1:12">
      <c r="A59" s="109">
        <v>2018</v>
      </c>
      <c r="B59" s="103">
        <v>1.7909999999999999</v>
      </c>
      <c r="C59" s="103">
        <v>192.50200000000001</v>
      </c>
      <c r="D59" s="103">
        <v>23.952000000000002</v>
      </c>
      <c r="E59" s="103">
        <v>11.065</v>
      </c>
      <c r="F59" s="103">
        <v>9.8000000000000004E-2</v>
      </c>
      <c r="G59" s="103">
        <v>24.088000000000001</v>
      </c>
      <c r="H59" s="103">
        <v>3.5999999999999997E-2</v>
      </c>
      <c r="I59" s="103">
        <v>0.23300000000000001</v>
      </c>
      <c r="J59" s="103">
        <v>59.472000000000001</v>
      </c>
      <c r="K59" s="103">
        <v>631.65800000000002</v>
      </c>
      <c r="L59" s="103">
        <v>885.42399999999998</v>
      </c>
    </row>
    <row r="60" spans="1:12">
      <c r="A60" s="109">
        <v>2019</v>
      </c>
      <c r="B60" s="103">
        <v>1.6</v>
      </c>
      <c r="C60" s="103">
        <v>192.97800000000001</v>
      </c>
      <c r="D60" s="103">
        <v>24.260999999999999</v>
      </c>
      <c r="E60" s="103">
        <v>11.446999999999999</v>
      </c>
      <c r="F60" s="103">
        <v>0.13500000000000001</v>
      </c>
      <c r="G60" s="103">
        <v>24.244</v>
      </c>
      <c r="H60" s="103">
        <v>2.1000000000000001E-2</v>
      </c>
      <c r="I60" s="103">
        <v>0.17499999999999999</v>
      </c>
      <c r="J60" s="103">
        <v>60.283000000000001</v>
      </c>
      <c r="K60" s="103">
        <v>577.59400000000005</v>
      </c>
      <c r="L60" s="103">
        <v>832.45500000000004</v>
      </c>
    </row>
    <row r="61" spans="1:12">
      <c r="A61" s="109">
        <v>2020</v>
      </c>
      <c r="B61" s="103">
        <v>1.395</v>
      </c>
      <c r="C61" s="103">
        <v>173.86500000000001</v>
      </c>
      <c r="D61" s="103">
        <v>20.484999999999999</v>
      </c>
      <c r="E61" s="103">
        <v>12.641999999999999</v>
      </c>
      <c r="F61" s="103">
        <v>0.124</v>
      </c>
      <c r="G61" s="103">
        <v>24.382999999999999</v>
      </c>
      <c r="H61" s="103">
        <v>1.0999999999999999E-2</v>
      </c>
      <c r="I61" s="103">
        <v>0.17599999999999999</v>
      </c>
      <c r="J61" s="103">
        <v>57.820999999999998</v>
      </c>
      <c r="K61" s="103">
        <v>502.20600000000002</v>
      </c>
      <c r="L61" s="103">
        <v>735.28700000000003</v>
      </c>
    </row>
    <row r="62" spans="1:12">
      <c r="A62" s="109">
        <v>2021</v>
      </c>
      <c r="B62" s="103">
        <v>1.4330000000000001</v>
      </c>
      <c r="C62" s="103">
        <v>180.88</v>
      </c>
      <c r="D62" s="103">
        <v>24.344999999999999</v>
      </c>
      <c r="E62" s="103">
        <v>13.644</v>
      </c>
      <c r="F62" s="103">
        <v>0.105</v>
      </c>
      <c r="G62" s="103">
        <v>24.584</v>
      </c>
      <c r="H62" s="103">
        <v>0.02</v>
      </c>
      <c r="I62" s="103">
        <v>0.23799999999999999</v>
      </c>
      <c r="J62" s="103">
        <v>62.936</v>
      </c>
      <c r="K62" s="103">
        <v>541.42700000000002</v>
      </c>
      <c r="L62" s="103">
        <v>786.67600000000004</v>
      </c>
    </row>
    <row r="63" spans="1:12">
      <c r="A63" s="109">
        <v>2022</v>
      </c>
      <c r="B63" s="103">
        <v>1.39</v>
      </c>
      <c r="C63" s="103">
        <v>193.13800000000001</v>
      </c>
      <c r="D63" s="103">
        <v>24.204999999999998</v>
      </c>
      <c r="E63" s="103">
        <v>13.835000000000001</v>
      </c>
      <c r="F63" s="103">
        <v>6.7000000000000004E-2</v>
      </c>
      <c r="G63" s="103">
        <v>24.454999999999998</v>
      </c>
      <c r="H63" s="103">
        <v>4.8000000000000001E-2</v>
      </c>
      <c r="I63" s="103">
        <v>0.25600000000000001</v>
      </c>
      <c r="J63" s="103">
        <v>62.866</v>
      </c>
      <c r="K63" s="103">
        <v>540.65300000000002</v>
      </c>
      <c r="L63" s="103">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5" customWidth="1"/>
    <col min="2" max="2" width="20.5703125" style="25" customWidth="1"/>
    <col min="3" max="3" width="16" style="25" customWidth="1"/>
    <col min="4" max="4" width="18.42578125" style="25" customWidth="1"/>
    <col min="5" max="5" width="12.28515625" style="25" customWidth="1"/>
    <col min="6" max="6" width="21.28515625" style="25" customWidth="1"/>
    <col min="7" max="7" width="15.28515625" style="25" customWidth="1"/>
    <col min="8" max="8" width="13.28515625" style="25" customWidth="1"/>
    <col min="9" max="9" width="16.42578125" style="25" customWidth="1"/>
    <col min="10" max="10" width="17.28515625" style="25" customWidth="1"/>
    <col min="11" max="11" width="13" style="25" customWidth="1"/>
    <col min="12" max="12" width="21.85546875" style="25" customWidth="1"/>
    <col min="13" max="13" width="15.5703125" style="25" customWidth="1"/>
    <col min="14" max="14" width="17" style="25" customWidth="1"/>
    <col min="15" max="15" width="13" style="25" customWidth="1"/>
    <col min="16" max="16384" width="9.140625" style="25"/>
  </cols>
  <sheetData>
    <row r="1" spans="1:15" s="26" customFormat="1" ht="23.25" customHeight="1">
      <c r="B1" s="26" t="s">
        <v>1924</v>
      </c>
      <c r="C1" s="26" t="s">
        <v>1924</v>
      </c>
      <c r="D1" s="26" t="s">
        <v>1926</v>
      </c>
      <c r="E1" s="27" t="s">
        <v>2382</v>
      </c>
      <c r="F1" s="26" t="s">
        <v>2380</v>
      </c>
      <c r="G1" s="26" t="s">
        <v>2380</v>
      </c>
      <c r="H1" s="26" t="s">
        <v>2380</v>
      </c>
      <c r="I1" s="26" t="s">
        <v>2380</v>
      </c>
      <c r="J1" s="26" t="s">
        <v>1923</v>
      </c>
      <c r="K1" s="27" t="s">
        <v>2378</v>
      </c>
      <c r="L1" s="26" t="s">
        <v>2380</v>
      </c>
      <c r="M1" s="26" t="s">
        <v>1899</v>
      </c>
      <c r="N1" s="26" t="s">
        <v>2375</v>
      </c>
      <c r="O1" s="26" t="s">
        <v>2374</v>
      </c>
    </row>
    <row r="2" spans="1:15" s="26" customFormat="1" ht="23.25" customHeight="1">
      <c r="A2" s="104" t="s">
        <v>2276</v>
      </c>
      <c r="B2" s="103"/>
      <c r="C2" s="103"/>
      <c r="D2" s="103"/>
      <c r="E2" s="103"/>
      <c r="F2" s="103"/>
      <c r="G2" s="103"/>
      <c r="H2" s="103"/>
      <c r="I2" s="103"/>
      <c r="J2" s="103"/>
      <c r="K2" s="103"/>
      <c r="L2" s="103"/>
      <c r="M2" s="103"/>
      <c r="N2" s="103"/>
      <c r="O2" s="103"/>
    </row>
    <row r="3" spans="1:15" ht="18.75">
      <c r="A3" s="105" t="s">
        <v>7153</v>
      </c>
      <c r="B3" s="103"/>
      <c r="C3" s="103"/>
      <c r="D3" s="103"/>
      <c r="E3" s="103"/>
      <c r="F3" s="103"/>
      <c r="G3" s="103"/>
      <c r="H3" s="103"/>
      <c r="I3" s="103"/>
      <c r="J3" s="103"/>
      <c r="K3" s="103"/>
      <c r="L3" s="103"/>
      <c r="M3" s="103"/>
      <c r="N3" s="103"/>
      <c r="O3" s="103"/>
    </row>
    <row r="4" spans="1:15">
      <c r="A4"/>
      <c r="B4"/>
      <c r="C4"/>
      <c r="D4"/>
      <c r="E4"/>
      <c r="F4"/>
      <c r="G4"/>
      <c r="H4"/>
      <c r="I4"/>
      <c r="J4"/>
      <c r="K4"/>
      <c r="L4"/>
      <c r="M4"/>
      <c r="N4"/>
      <c r="O4"/>
    </row>
    <row r="5" spans="1:15">
      <c r="A5" s="106" t="s">
        <v>7154</v>
      </c>
      <c r="B5" s="103"/>
      <c r="C5" s="103"/>
      <c r="D5" s="103"/>
      <c r="E5" s="103"/>
      <c r="F5" s="103"/>
      <c r="G5" s="103"/>
      <c r="H5" s="103"/>
      <c r="I5" s="103"/>
      <c r="J5" s="103"/>
      <c r="K5" s="103"/>
      <c r="L5" s="103"/>
      <c r="M5" s="103"/>
      <c r="N5" s="103"/>
      <c r="O5" s="103"/>
    </row>
    <row r="6" spans="1:15">
      <c r="A6"/>
      <c r="B6"/>
      <c r="C6"/>
      <c r="D6"/>
      <c r="E6"/>
      <c r="F6"/>
      <c r="G6"/>
      <c r="H6"/>
      <c r="I6"/>
      <c r="J6"/>
      <c r="K6"/>
      <c r="L6"/>
      <c r="M6"/>
      <c r="N6"/>
      <c r="O6"/>
    </row>
    <row r="7" spans="1:15">
      <c r="A7" s="103" t="s">
        <v>7155</v>
      </c>
      <c r="B7" s="103"/>
      <c r="C7" s="103"/>
      <c r="D7" s="103"/>
      <c r="E7" s="103"/>
      <c r="F7" s="103"/>
      <c r="G7" s="103"/>
      <c r="H7" s="103"/>
      <c r="I7" s="103"/>
      <c r="J7" s="103"/>
      <c r="K7" s="103"/>
      <c r="L7" s="103"/>
      <c r="M7" s="103"/>
      <c r="N7" s="103"/>
      <c r="O7" s="103"/>
    </row>
    <row r="8" spans="1:15">
      <c r="A8" s="103" t="s">
        <v>7156</v>
      </c>
      <c r="B8" s="103"/>
      <c r="C8" s="103"/>
      <c r="D8" s="103"/>
      <c r="E8" s="103"/>
      <c r="F8" s="103"/>
      <c r="G8" s="103"/>
      <c r="H8" s="103"/>
      <c r="I8" s="103"/>
      <c r="J8" s="103"/>
      <c r="K8" s="103"/>
      <c r="L8" s="103"/>
      <c r="M8" s="103"/>
      <c r="N8" s="103"/>
      <c r="O8" s="103"/>
    </row>
    <row r="9" spans="1:15">
      <c r="A9"/>
      <c r="B9"/>
      <c r="C9"/>
      <c r="D9"/>
      <c r="E9"/>
      <c r="F9"/>
      <c r="G9"/>
      <c r="H9"/>
      <c r="I9"/>
      <c r="J9"/>
      <c r="K9"/>
      <c r="L9"/>
      <c r="M9"/>
      <c r="N9"/>
      <c r="O9"/>
    </row>
    <row r="10" spans="1:15" ht="15.75">
      <c r="A10" s="107" t="s">
        <v>2316</v>
      </c>
      <c r="B10" s="103"/>
      <c r="C10" s="103"/>
      <c r="D10" s="103"/>
      <c r="E10" s="103"/>
      <c r="F10" s="103"/>
      <c r="G10" s="103"/>
      <c r="H10" s="103"/>
      <c r="I10" s="103"/>
      <c r="J10" s="103"/>
      <c r="K10" s="103"/>
      <c r="L10" s="103"/>
      <c r="M10" s="103"/>
      <c r="N10" s="103"/>
      <c r="O10" s="103"/>
    </row>
    <row r="11" spans="1:15">
      <c r="A11"/>
      <c r="B11"/>
      <c r="C11"/>
      <c r="D11"/>
      <c r="E11"/>
      <c r="F11"/>
      <c r="G11"/>
      <c r="H11"/>
      <c r="I11"/>
      <c r="J11"/>
      <c r="K11"/>
      <c r="L11"/>
      <c r="M11"/>
      <c r="N11"/>
      <c r="O11"/>
    </row>
    <row r="12" spans="1:15">
      <c r="A12" s="108" t="s">
        <v>2278</v>
      </c>
      <c r="B12" s="108" t="s">
        <v>2317</v>
      </c>
      <c r="C12" s="108" t="s">
        <v>2318</v>
      </c>
      <c r="D12" s="108" t="s">
        <v>2319</v>
      </c>
      <c r="E12" s="108" t="s">
        <v>2320</v>
      </c>
      <c r="F12" s="108" t="s">
        <v>2321</v>
      </c>
      <c r="G12" s="108" t="s">
        <v>2322</v>
      </c>
      <c r="H12" s="108" t="s">
        <v>2323</v>
      </c>
      <c r="I12" s="108" t="s">
        <v>2324</v>
      </c>
      <c r="J12" s="108" t="s">
        <v>2325</v>
      </c>
      <c r="K12" s="108" t="s">
        <v>2326</v>
      </c>
      <c r="L12" s="108" t="s">
        <v>2327</v>
      </c>
      <c r="M12" s="108" t="s">
        <v>2328</v>
      </c>
      <c r="N12" s="108" t="s">
        <v>2329</v>
      </c>
      <c r="O12" s="108" t="s">
        <v>2330</v>
      </c>
    </row>
    <row r="13" spans="1:15">
      <c r="A13" s="108"/>
      <c r="B13" s="108" t="s">
        <v>2293</v>
      </c>
      <c r="C13" s="108" t="s">
        <v>2293</v>
      </c>
      <c r="D13" s="108" t="s">
        <v>2293</v>
      </c>
      <c r="E13" s="108" t="s">
        <v>2293</v>
      </c>
      <c r="F13" s="108" t="s">
        <v>2293</v>
      </c>
      <c r="G13" s="108" t="s">
        <v>2293</v>
      </c>
      <c r="H13" s="108" t="s">
        <v>2293</v>
      </c>
      <c r="I13" s="108" t="s">
        <v>2293</v>
      </c>
      <c r="J13" s="108" t="s">
        <v>2293</v>
      </c>
      <c r="K13" s="108" t="s">
        <v>2293</v>
      </c>
      <c r="L13" s="108" t="s">
        <v>2293</v>
      </c>
      <c r="M13" s="108" t="s">
        <v>2293</v>
      </c>
      <c r="N13" s="108" t="s">
        <v>2293</v>
      </c>
      <c r="O13" s="108" t="s">
        <v>2293</v>
      </c>
    </row>
    <row r="14" spans="1:15">
      <c r="A14" s="109">
        <v>1973</v>
      </c>
      <c r="B14" s="103">
        <v>373.40699999999998</v>
      </c>
      <c r="C14" s="103">
        <v>-0.84799999999999998</v>
      </c>
      <c r="D14" s="103">
        <v>532.64599999999996</v>
      </c>
      <c r="E14" s="103">
        <v>107.41200000000001</v>
      </c>
      <c r="F14" s="103">
        <v>31.271999999999998</v>
      </c>
      <c r="G14" s="103">
        <v>11.394</v>
      </c>
      <c r="H14" s="103">
        <v>7.2389999999999999</v>
      </c>
      <c r="I14" s="103">
        <v>18.178999999999998</v>
      </c>
      <c r="J14" s="103">
        <v>53.578000000000003</v>
      </c>
      <c r="K14" s="103">
        <v>139.33199999999999</v>
      </c>
      <c r="L14" s="103">
        <v>102.15300000000001</v>
      </c>
      <c r="M14" s="103">
        <v>470.56</v>
      </c>
      <c r="N14" s="103">
        <v>515.11500000000001</v>
      </c>
      <c r="O14" s="103">
        <v>1890.8810000000001</v>
      </c>
    </row>
    <row r="15" spans="1:15">
      <c r="A15" s="109">
        <v>1974</v>
      </c>
      <c r="B15" s="103">
        <v>356.45699999999999</v>
      </c>
      <c r="C15" s="103">
        <v>6.3760000000000003</v>
      </c>
      <c r="D15" s="103">
        <v>512.923</v>
      </c>
      <c r="E15" s="103">
        <v>98.445999999999998</v>
      </c>
      <c r="F15" s="103">
        <v>32.08</v>
      </c>
      <c r="G15" s="103">
        <v>9.2569999999999997</v>
      </c>
      <c r="H15" s="103">
        <v>6.9329999999999998</v>
      </c>
      <c r="I15" s="103">
        <v>16.742999999999999</v>
      </c>
      <c r="J15" s="103">
        <v>48.551000000000002</v>
      </c>
      <c r="K15" s="103">
        <v>129.63499999999999</v>
      </c>
      <c r="L15" s="103">
        <v>101.288</v>
      </c>
      <c r="M15" s="103">
        <v>442.93299999999999</v>
      </c>
      <c r="N15" s="103">
        <v>502.209</v>
      </c>
      <c r="O15" s="103">
        <v>1820.8979999999999</v>
      </c>
    </row>
    <row r="16" spans="1:15">
      <c r="A16" s="109">
        <v>1975</v>
      </c>
      <c r="B16" s="103">
        <v>337.74099999999999</v>
      </c>
      <c r="C16" s="103">
        <v>1.5389999999999999</v>
      </c>
      <c r="D16" s="103">
        <v>437.459</v>
      </c>
      <c r="E16" s="103">
        <v>97.926000000000002</v>
      </c>
      <c r="F16" s="103">
        <v>29.725999999999999</v>
      </c>
      <c r="G16" s="103">
        <v>8.7110000000000003</v>
      </c>
      <c r="H16" s="103">
        <v>5.5359999999999996</v>
      </c>
      <c r="I16" s="103">
        <v>15.9</v>
      </c>
      <c r="J16" s="103">
        <v>51.886000000000003</v>
      </c>
      <c r="K16" s="103">
        <v>113.19799999999999</v>
      </c>
      <c r="L16" s="103">
        <v>96.927000000000007</v>
      </c>
      <c r="M16" s="103">
        <v>419.81</v>
      </c>
      <c r="N16" s="103">
        <v>489.96</v>
      </c>
      <c r="O16" s="103">
        <v>1686.509</v>
      </c>
    </row>
    <row r="17" spans="1:15">
      <c r="A17" s="109">
        <v>1976</v>
      </c>
      <c r="B17" s="103">
        <v>337.20800000000003</v>
      </c>
      <c r="C17" s="103">
        <v>-1.0999999999999999E-2</v>
      </c>
      <c r="D17" s="103">
        <v>449.23899999999998</v>
      </c>
      <c r="E17" s="103">
        <v>111.872</v>
      </c>
      <c r="F17" s="103">
        <v>29.988</v>
      </c>
      <c r="G17" s="103">
        <v>8.9870000000000001</v>
      </c>
      <c r="H17" s="103">
        <v>6.15</v>
      </c>
      <c r="I17" s="103">
        <v>15.032999999999999</v>
      </c>
      <c r="J17" s="103">
        <v>51.338999999999999</v>
      </c>
      <c r="K17" s="103">
        <v>136.661</v>
      </c>
      <c r="L17" s="103">
        <v>105.093</v>
      </c>
      <c r="M17" s="103">
        <v>465.12200000000001</v>
      </c>
      <c r="N17" s="103">
        <v>549.654</v>
      </c>
      <c r="O17" s="103">
        <v>1801.212</v>
      </c>
    </row>
    <row r="18" spans="1:15">
      <c r="A18" s="109">
        <v>1977</v>
      </c>
      <c r="B18" s="103">
        <v>318.358</v>
      </c>
      <c r="C18" s="103">
        <v>1.6579999999999999</v>
      </c>
      <c r="D18" s="103">
        <v>442.77199999999999</v>
      </c>
      <c r="E18" s="103">
        <v>125.752</v>
      </c>
      <c r="F18" s="103">
        <v>29.343</v>
      </c>
      <c r="G18" s="103">
        <v>10.478999999999999</v>
      </c>
      <c r="H18" s="103">
        <v>6.7350000000000003</v>
      </c>
      <c r="I18" s="103">
        <v>13.983000000000001</v>
      </c>
      <c r="J18" s="103">
        <v>56.253</v>
      </c>
      <c r="K18" s="103">
        <v>145.26</v>
      </c>
      <c r="L18" s="103">
        <v>117.68899999999999</v>
      </c>
      <c r="M18" s="103">
        <v>505.495</v>
      </c>
      <c r="N18" s="103">
        <v>581.99199999999996</v>
      </c>
      <c r="O18" s="103">
        <v>1850.2750000000001</v>
      </c>
    </row>
    <row r="19" spans="1:15">
      <c r="A19" s="109">
        <v>1978</v>
      </c>
      <c r="B19" s="103">
        <v>305.767</v>
      </c>
      <c r="C19" s="103">
        <v>14.177</v>
      </c>
      <c r="D19" s="103">
        <v>437.82799999999997</v>
      </c>
      <c r="E19" s="103">
        <v>127.979</v>
      </c>
      <c r="F19" s="103">
        <v>27.765999999999998</v>
      </c>
      <c r="G19" s="103">
        <v>11.384</v>
      </c>
      <c r="H19" s="103">
        <v>7.2329999999999997</v>
      </c>
      <c r="I19" s="103">
        <v>12.657999999999999</v>
      </c>
      <c r="J19" s="103">
        <v>52.832000000000001</v>
      </c>
      <c r="K19" s="103">
        <v>128.702</v>
      </c>
      <c r="L19" s="103">
        <v>129.02799999999999</v>
      </c>
      <c r="M19" s="103">
        <v>497.58100000000002</v>
      </c>
      <c r="N19" s="103">
        <v>580.48299999999995</v>
      </c>
      <c r="O19" s="103">
        <v>1835.836</v>
      </c>
    </row>
    <row r="20" spans="1:15">
      <c r="A20" s="109">
        <v>1979</v>
      </c>
      <c r="B20" s="103">
        <v>331.51400000000001</v>
      </c>
      <c r="C20" s="103">
        <v>7.1429999999999998</v>
      </c>
      <c r="D20" s="103">
        <v>438.34500000000003</v>
      </c>
      <c r="E20" s="103">
        <v>129.03100000000001</v>
      </c>
      <c r="F20" s="103">
        <v>53.058</v>
      </c>
      <c r="G20" s="103">
        <v>12.989000000000001</v>
      </c>
      <c r="H20" s="103">
        <v>7.569</v>
      </c>
      <c r="I20" s="103">
        <v>11.507</v>
      </c>
      <c r="J20" s="103">
        <v>51.207000000000001</v>
      </c>
      <c r="K20" s="103">
        <v>124.154</v>
      </c>
      <c r="L20" s="103">
        <v>136.71899999999999</v>
      </c>
      <c r="M20" s="103">
        <v>526.23199999999997</v>
      </c>
      <c r="N20" s="103">
        <v>613.36500000000001</v>
      </c>
      <c r="O20" s="103">
        <v>1916.5989999999999</v>
      </c>
    </row>
    <row r="21" spans="1:15">
      <c r="A21" s="109">
        <v>1980</v>
      </c>
      <c r="B21" s="103">
        <v>290.86900000000003</v>
      </c>
      <c r="C21" s="103">
        <v>-3.9820000000000002</v>
      </c>
      <c r="D21" s="103">
        <v>427.13200000000001</v>
      </c>
      <c r="E21" s="103">
        <v>96.81</v>
      </c>
      <c r="F21" s="103">
        <v>51.731999999999999</v>
      </c>
      <c r="G21" s="103">
        <v>13.28</v>
      </c>
      <c r="H21" s="103">
        <v>6.74</v>
      </c>
      <c r="I21" s="103">
        <v>11.262</v>
      </c>
      <c r="J21" s="103">
        <v>49.564999999999998</v>
      </c>
      <c r="K21" s="103">
        <v>101.199</v>
      </c>
      <c r="L21" s="103">
        <v>134.06899999999999</v>
      </c>
      <c r="M21" s="103">
        <v>464.65699999999998</v>
      </c>
      <c r="N21" s="103">
        <v>603.53200000000004</v>
      </c>
      <c r="O21" s="103">
        <v>1782.2090000000001</v>
      </c>
    </row>
    <row r="22" spans="1:15">
      <c r="A22" s="109">
        <v>1981</v>
      </c>
      <c r="B22" s="103">
        <v>291.96800000000002</v>
      </c>
      <c r="C22" s="103">
        <v>-1.8129999999999999</v>
      </c>
      <c r="D22" s="103">
        <v>419.36399999999998</v>
      </c>
      <c r="E22" s="103">
        <v>101.554</v>
      </c>
      <c r="F22" s="103">
        <v>51.5</v>
      </c>
      <c r="G22" s="103">
        <v>7.8949999999999996</v>
      </c>
      <c r="H22" s="103">
        <v>6.4640000000000004</v>
      </c>
      <c r="I22" s="103">
        <v>11.384</v>
      </c>
      <c r="J22" s="103">
        <v>52.74</v>
      </c>
      <c r="K22" s="103">
        <v>81.097999999999999</v>
      </c>
      <c r="L22" s="103">
        <v>85.379000000000005</v>
      </c>
      <c r="M22" s="103">
        <v>398.01299999999998</v>
      </c>
      <c r="N22" s="103">
        <v>599.86599999999999</v>
      </c>
      <c r="O22" s="103">
        <v>1707.3969999999999</v>
      </c>
    </row>
    <row r="23" spans="1:15">
      <c r="A23" s="109">
        <v>1982</v>
      </c>
      <c r="B23" s="103">
        <v>236.95099999999999</v>
      </c>
      <c r="C23" s="103">
        <v>-2.4620000000000002</v>
      </c>
      <c r="D23" s="103">
        <v>362.791</v>
      </c>
      <c r="E23" s="103">
        <v>96.010999999999996</v>
      </c>
      <c r="F23" s="103">
        <v>53.832999999999998</v>
      </c>
      <c r="G23" s="103">
        <v>10.31</v>
      </c>
      <c r="H23" s="103">
        <v>5.8940000000000001</v>
      </c>
      <c r="I23" s="103">
        <v>9.8420000000000005</v>
      </c>
      <c r="J23" s="103">
        <v>51.914999999999999</v>
      </c>
      <c r="K23" s="103">
        <v>78.5</v>
      </c>
      <c r="L23" s="103">
        <v>73.784999999999997</v>
      </c>
      <c r="M23" s="103">
        <v>380.09100000000001</v>
      </c>
      <c r="N23" s="103">
        <v>531.96199999999999</v>
      </c>
      <c r="O23" s="103">
        <v>1509.3340000000001</v>
      </c>
    </row>
    <row r="24" spans="1:15">
      <c r="A24" s="109">
        <v>1983</v>
      </c>
      <c r="B24" s="103">
        <v>231.501</v>
      </c>
      <c r="C24" s="103">
        <v>-1.7769999999999999</v>
      </c>
      <c r="D24" s="103">
        <v>347.66300000000001</v>
      </c>
      <c r="E24" s="103">
        <v>83.540999999999997</v>
      </c>
      <c r="F24" s="103">
        <v>43.3</v>
      </c>
      <c r="G24" s="103">
        <v>4.8390000000000004</v>
      </c>
      <c r="H24" s="103">
        <v>6.1710000000000003</v>
      </c>
      <c r="I24" s="103">
        <v>7.9960000000000004</v>
      </c>
      <c r="J24" s="103">
        <v>47.523000000000003</v>
      </c>
      <c r="K24" s="103">
        <v>59.363</v>
      </c>
      <c r="L24" s="103">
        <v>98.284999999999997</v>
      </c>
      <c r="M24" s="103">
        <v>351.01799999999997</v>
      </c>
      <c r="N24" s="103">
        <v>552.03599999999994</v>
      </c>
      <c r="O24" s="103">
        <v>1480.441</v>
      </c>
    </row>
    <row r="25" spans="1:15">
      <c r="A25" s="109">
        <v>1984</v>
      </c>
      <c r="B25" s="103">
        <v>264.04399999999998</v>
      </c>
      <c r="C25" s="103">
        <v>-1.306</v>
      </c>
      <c r="D25" s="103">
        <v>379.95699999999999</v>
      </c>
      <c r="E25" s="103">
        <v>87.983000000000004</v>
      </c>
      <c r="F25" s="103">
        <v>54.268000000000001</v>
      </c>
      <c r="G25" s="103">
        <v>3.15</v>
      </c>
      <c r="H25" s="103">
        <v>6.5810000000000004</v>
      </c>
      <c r="I25" s="103">
        <v>11.385999999999999</v>
      </c>
      <c r="J25" s="103">
        <v>51.646999999999998</v>
      </c>
      <c r="K25" s="103">
        <v>66.652000000000001</v>
      </c>
      <c r="L25" s="103">
        <v>96.790999999999997</v>
      </c>
      <c r="M25" s="103">
        <v>378.45699999999999</v>
      </c>
      <c r="N25" s="103">
        <v>586.29999999999995</v>
      </c>
      <c r="O25" s="103">
        <v>1607.452</v>
      </c>
    </row>
    <row r="26" spans="1:15">
      <c r="A26" s="109">
        <v>1985</v>
      </c>
      <c r="B26" s="103">
        <v>256.59100000000001</v>
      </c>
      <c r="C26" s="103">
        <v>-1.534</v>
      </c>
      <c r="D26" s="103">
        <v>360.66899999999998</v>
      </c>
      <c r="E26" s="103">
        <v>81.852000000000004</v>
      </c>
      <c r="F26" s="103">
        <v>54.222999999999999</v>
      </c>
      <c r="G26" s="103">
        <v>3.2450000000000001</v>
      </c>
      <c r="H26" s="103">
        <v>6.133</v>
      </c>
      <c r="I26" s="103">
        <v>15.52</v>
      </c>
      <c r="J26" s="103">
        <v>55.173999999999999</v>
      </c>
      <c r="K26" s="103">
        <v>56.069000000000003</v>
      </c>
      <c r="L26" s="103">
        <v>85.879000000000005</v>
      </c>
      <c r="M26" s="103">
        <v>358.09500000000003</v>
      </c>
      <c r="N26" s="103">
        <v>587.31899999999996</v>
      </c>
      <c r="O26" s="103">
        <v>1561.14</v>
      </c>
    </row>
    <row r="27" spans="1:15">
      <c r="A27" s="109">
        <v>1986</v>
      </c>
      <c r="B27" s="103">
        <v>247.059</v>
      </c>
      <c r="C27" s="103">
        <v>-1.9039999999999999</v>
      </c>
      <c r="D27" s="103">
        <v>340.92399999999998</v>
      </c>
      <c r="E27" s="103">
        <v>84.844999999999999</v>
      </c>
      <c r="F27" s="103">
        <v>52.024999999999999</v>
      </c>
      <c r="G27" s="103">
        <v>2.3490000000000002</v>
      </c>
      <c r="H27" s="103">
        <v>5.9969999999999999</v>
      </c>
      <c r="I27" s="103">
        <v>14.686</v>
      </c>
      <c r="J27" s="103">
        <v>55.753</v>
      </c>
      <c r="K27" s="103">
        <v>55.235999999999997</v>
      </c>
      <c r="L27" s="103">
        <v>92.816999999999993</v>
      </c>
      <c r="M27" s="103">
        <v>363.70699999999999</v>
      </c>
      <c r="N27" s="103">
        <v>569.54600000000005</v>
      </c>
      <c r="O27" s="103">
        <v>1519.3309999999999</v>
      </c>
    </row>
    <row r="28" spans="1:15">
      <c r="A28" s="109">
        <v>1987</v>
      </c>
      <c r="B28" s="103">
        <v>249.88200000000001</v>
      </c>
      <c r="C28" s="103">
        <v>0.98099999999999998</v>
      </c>
      <c r="D28" s="103">
        <v>373.87900000000002</v>
      </c>
      <c r="E28" s="103">
        <v>83.462000000000003</v>
      </c>
      <c r="F28" s="103">
        <v>51.499000000000002</v>
      </c>
      <c r="G28" s="103">
        <v>2.0720000000000001</v>
      </c>
      <c r="H28" s="103">
        <v>6.78</v>
      </c>
      <c r="I28" s="103">
        <v>14.647</v>
      </c>
      <c r="J28" s="103">
        <v>62.072000000000003</v>
      </c>
      <c r="K28" s="103">
        <v>43.624000000000002</v>
      </c>
      <c r="L28" s="103">
        <v>97.453999999999994</v>
      </c>
      <c r="M28" s="103">
        <v>361.61</v>
      </c>
      <c r="N28" s="103">
        <v>591.02</v>
      </c>
      <c r="O28" s="103">
        <v>1577.3720000000001</v>
      </c>
    </row>
    <row r="29" spans="1:15">
      <c r="A29" s="109">
        <v>1988</v>
      </c>
      <c r="B29" s="103">
        <v>264.66699999999997</v>
      </c>
      <c r="C29" s="103">
        <v>4.4960000000000004</v>
      </c>
      <c r="D29" s="103">
        <v>392.46199999999999</v>
      </c>
      <c r="E29" s="103">
        <v>83.292000000000002</v>
      </c>
      <c r="F29" s="103">
        <v>54.773000000000003</v>
      </c>
      <c r="G29" s="103">
        <v>2.19</v>
      </c>
      <c r="H29" s="103">
        <v>6.5380000000000003</v>
      </c>
      <c r="I29" s="103">
        <v>13.743</v>
      </c>
      <c r="J29" s="103">
        <v>64.8</v>
      </c>
      <c r="K29" s="103">
        <v>40.932000000000002</v>
      </c>
      <c r="L29" s="103">
        <v>113.82</v>
      </c>
      <c r="M29" s="103">
        <v>380.08800000000002</v>
      </c>
      <c r="N29" s="103">
        <v>614.72</v>
      </c>
      <c r="O29" s="103">
        <v>1656.433</v>
      </c>
    </row>
    <row r="30" spans="1:15">
      <c r="A30" s="109">
        <v>1989</v>
      </c>
      <c r="B30" s="103">
        <v>260.93599999999998</v>
      </c>
      <c r="C30" s="103">
        <v>3.456</v>
      </c>
      <c r="D30" s="103">
        <v>416.745</v>
      </c>
      <c r="E30" s="103">
        <v>83.980999999999995</v>
      </c>
      <c r="F30" s="103">
        <v>50.164999999999999</v>
      </c>
      <c r="G30" s="103">
        <v>2.161</v>
      </c>
      <c r="H30" s="103">
        <v>6.7060000000000004</v>
      </c>
      <c r="I30" s="103">
        <v>14.156000000000001</v>
      </c>
      <c r="J30" s="103">
        <v>63.375999999999998</v>
      </c>
      <c r="K30" s="103">
        <v>30.718</v>
      </c>
      <c r="L30" s="103">
        <v>112.738</v>
      </c>
      <c r="M30" s="103">
        <v>364.00200000000001</v>
      </c>
      <c r="N30" s="103">
        <v>642.01599999999996</v>
      </c>
      <c r="O30" s="103">
        <v>1687.155</v>
      </c>
    </row>
    <row r="31" spans="1:15">
      <c r="A31" s="109">
        <v>1990</v>
      </c>
      <c r="B31" s="103">
        <v>258.02699999999999</v>
      </c>
      <c r="C31" s="103">
        <v>0.54300000000000004</v>
      </c>
      <c r="D31" s="103">
        <v>435.07100000000003</v>
      </c>
      <c r="E31" s="103">
        <v>84.823999999999998</v>
      </c>
      <c r="F31" s="103">
        <v>44.771000000000001</v>
      </c>
      <c r="G31" s="103">
        <v>0.89800000000000002</v>
      </c>
      <c r="H31" s="103">
        <v>6.9009999999999998</v>
      </c>
      <c r="I31" s="103">
        <v>13.19</v>
      </c>
      <c r="J31" s="103">
        <v>68.582999999999998</v>
      </c>
      <c r="K31" s="103">
        <v>30.861999999999998</v>
      </c>
      <c r="L31" s="103">
        <v>119.05800000000001</v>
      </c>
      <c r="M31" s="103">
        <v>369.08600000000001</v>
      </c>
      <c r="N31" s="103">
        <v>636.351</v>
      </c>
      <c r="O31" s="103">
        <v>1699.079</v>
      </c>
    </row>
    <row r="32" spans="1:15">
      <c r="A32" s="109">
        <v>1991</v>
      </c>
      <c r="B32" s="103">
        <v>244.101</v>
      </c>
      <c r="C32" s="103">
        <v>1.101</v>
      </c>
      <c r="D32" s="103">
        <v>440.47399999999999</v>
      </c>
      <c r="E32" s="103">
        <v>79.457999999999998</v>
      </c>
      <c r="F32" s="103">
        <v>48.3</v>
      </c>
      <c r="G32" s="103">
        <v>0.83299999999999996</v>
      </c>
      <c r="H32" s="103">
        <v>6.1740000000000004</v>
      </c>
      <c r="I32" s="103">
        <v>13.779</v>
      </c>
      <c r="J32" s="103">
        <v>66.512</v>
      </c>
      <c r="K32" s="103">
        <v>25.045000000000002</v>
      </c>
      <c r="L32" s="103">
        <v>103.81100000000001</v>
      </c>
      <c r="M32" s="103">
        <v>343.91199999999998</v>
      </c>
      <c r="N32" s="103">
        <v>625.26</v>
      </c>
      <c r="O32" s="103">
        <v>1654.848</v>
      </c>
    </row>
    <row r="33" spans="1:15">
      <c r="A33" s="109">
        <v>1992</v>
      </c>
      <c r="B33" s="103">
        <v>235.65100000000001</v>
      </c>
      <c r="C33" s="103">
        <v>3.9359999999999999</v>
      </c>
      <c r="D33" s="103">
        <v>458.22399999999999</v>
      </c>
      <c r="E33" s="103">
        <v>81.605999999999995</v>
      </c>
      <c r="F33" s="103">
        <v>54.398000000000003</v>
      </c>
      <c r="G33" s="103">
        <v>0.71599999999999997</v>
      </c>
      <c r="H33" s="103">
        <v>6.2939999999999996</v>
      </c>
      <c r="I33" s="103">
        <v>13.882</v>
      </c>
      <c r="J33" s="103">
        <v>76.599999999999994</v>
      </c>
      <c r="K33" s="103">
        <v>29.021999999999998</v>
      </c>
      <c r="L33" s="103">
        <v>121.223</v>
      </c>
      <c r="M33" s="103">
        <v>383.74200000000002</v>
      </c>
      <c r="N33" s="103">
        <v>647.34199999999998</v>
      </c>
      <c r="O33" s="103">
        <v>1728.894</v>
      </c>
    </row>
    <row r="34" spans="1:15">
      <c r="A34" s="109">
        <v>1993</v>
      </c>
      <c r="B34" s="103">
        <v>233.25700000000001</v>
      </c>
      <c r="C34" s="103">
        <v>3.081</v>
      </c>
      <c r="D34" s="103">
        <v>465.87900000000002</v>
      </c>
      <c r="E34" s="103">
        <v>82.326999999999998</v>
      </c>
      <c r="F34" s="103">
        <v>53.384999999999998</v>
      </c>
      <c r="G34" s="103">
        <v>0.95499999999999996</v>
      </c>
      <c r="H34" s="103">
        <v>6.4089999999999998</v>
      </c>
      <c r="I34" s="103">
        <v>12.619</v>
      </c>
      <c r="J34" s="103">
        <v>69.647000000000006</v>
      </c>
      <c r="K34" s="103">
        <v>33.447000000000003</v>
      </c>
      <c r="L34" s="103">
        <v>110.91200000000001</v>
      </c>
      <c r="M34" s="103">
        <v>369.70100000000002</v>
      </c>
      <c r="N34" s="103">
        <v>653.82799999999997</v>
      </c>
      <c r="O34" s="103">
        <v>1725.7460000000001</v>
      </c>
    </row>
    <row r="35" spans="1:15">
      <c r="A35" s="109">
        <v>1994</v>
      </c>
      <c r="B35" s="103">
        <v>234.44800000000001</v>
      </c>
      <c r="C35" s="103">
        <v>6.63</v>
      </c>
      <c r="D35" s="103">
        <v>467.65899999999999</v>
      </c>
      <c r="E35" s="103">
        <v>81.805999999999997</v>
      </c>
      <c r="F35" s="103">
        <v>57</v>
      </c>
      <c r="G35" s="103">
        <v>1.238</v>
      </c>
      <c r="H35" s="103">
        <v>6.6989999999999998</v>
      </c>
      <c r="I35" s="103">
        <v>13.518000000000001</v>
      </c>
      <c r="J35" s="103">
        <v>69.441999999999993</v>
      </c>
      <c r="K35" s="103">
        <v>31.422000000000001</v>
      </c>
      <c r="L35" s="103">
        <v>119.435</v>
      </c>
      <c r="M35" s="103">
        <v>380.55900000000003</v>
      </c>
      <c r="N35" s="103">
        <v>666.24699999999996</v>
      </c>
      <c r="O35" s="103">
        <v>1755.5429999999999</v>
      </c>
    </row>
    <row r="36" spans="1:15">
      <c r="A36" s="109">
        <v>1995</v>
      </c>
      <c r="B36" s="103">
        <v>232.482</v>
      </c>
      <c r="C36" s="103">
        <v>6.9409999999999998</v>
      </c>
      <c r="D36" s="103">
        <v>491.89800000000002</v>
      </c>
      <c r="E36" s="103">
        <v>83.316000000000003</v>
      </c>
      <c r="F36" s="103">
        <v>57.055</v>
      </c>
      <c r="G36" s="103">
        <v>1.1299999999999999</v>
      </c>
      <c r="H36" s="103">
        <v>6.5839999999999996</v>
      </c>
      <c r="I36" s="103">
        <v>14.061</v>
      </c>
      <c r="J36" s="103">
        <v>69.263000000000005</v>
      </c>
      <c r="K36" s="103">
        <v>25.257000000000001</v>
      </c>
      <c r="L36" s="103">
        <v>111.2</v>
      </c>
      <c r="M36" s="103">
        <v>367.86599999999999</v>
      </c>
      <c r="N36" s="103">
        <v>657.72900000000004</v>
      </c>
      <c r="O36" s="103">
        <v>1756.915</v>
      </c>
    </row>
    <row r="37" spans="1:15">
      <c r="A37" s="109">
        <v>1996</v>
      </c>
      <c r="B37" s="103">
        <v>227.22800000000001</v>
      </c>
      <c r="C37" s="103">
        <v>2.593</v>
      </c>
      <c r="D37" s="103">
        <v>507.68599999999998</v>
      </c>
      <c r="E37" s="103">
        <v>87.432000000000002</v>
      </c>
      <c r="F37" s="103">
        <v>58.610999999999997</v>
      </c>
      <c r="G37" s="103">
        <v>1.339</v>
      </c>
      <c r="H37" s="103">
        <v>6.39</v>
      </c>
      <c r="I37" s="103">
        <v>14.095000000000001</v>
      </c>
      <c r="J37" s="103">
        <v>72.676000000000002</v>
      </c>
      <c r="K37" s="103">
        <v>25.145</v>
      </c>
      <c r="L37" s="103">
        <v>129.559</v>
      </c>
      <c r="M37" s="103">
        <v>395.24599999999998</v>
      </c>
      <c r="N37" s="103">
        <v>676.63800000000003</v>
      </c>
      <c r="O37" s="103">
        <v>1809.3910000000001</v>
      </c>
    </row>
    <row r="38" spans="1:15">
      <c r="A38" s="109">
        <v>1997</v>
      </c>
      <c r="B38" s="103">
        <v>223.75</v>
      </c>
      <c r="C38" s="103">
        <v>5.2789999999999999</v>
      </c>
      <c r="D38" s="103">
        <v>509.20100000000002</v>
      </c>
      <c r="E38" s="103">
        <v>88.623000000000005</v>
      </c>
      <c r="F38" s="103">
        <v>57.863</v>
      </c>
      <c r="G38" s="103">
        <v>1.377</v>
      </c>
      <c r="H38" s="103">
        <v>6.75</v>
      </c>
      <c r="I38" s="103">
        <v>14.906000000000001</v>
      </c>
      <c r="J38" s="103">
        <v>69.849999999999994</v>
      </c>
      <c r="K38" s="103">
        <v>21.8</v>
      </c>
      <c r="L38" s="103">
        <v>135.99799999999999</v>
      </c>
      <c r="M38" s="103">
        <v>397.16699999999997</v>
      </c>
      <c r="N38" s="103">
        <v>692.35299999999995</v>
      </c>
      <c r="O38" s="103">
        <v>1827.75</v>
      </c>
    </row>
    <row r="39" spans="1:15">
      <c r="A39" s="109">
        <v>1998</v>
      </c>
      <c r="B39" s="103">
        <v>218.82900000000001</v>
      </c>
      <c r="C39" s="103">
        <v>7.6260000000000003</v>
      </c>
      <c r="D39" s="103">
        <v>498.89299999999997</v>
      </c>
      <c r="E39" s="103">
        <v>89.072999999999993</v>
      </c>
      <c r="F39" s="103">
        <v>50.545000000000002</v>
      </c>
      <c r="G39" s="103">
        <v>1.615</v>
      </c>
      <c r="H39" s="103">
        <v>7.0659999999999998</v>
      </c>
      <c r="I39" s="103">
        <v>14.032</v>
      </c>
      <c r="J39" s="103">
        <v>80.754999999999995</v>
      </c>
      <c r="K39" s="103">
        <v>17.239999999999998</v>
      </c>
      <c r="L39" s="103">
        <v>120.881</v>
      </c>
      <c r="M39" s="103">
        <v>381.20800000000003</v>
      </c>
      <c r="N39" s="103">
        <v>704.17200000000003</v>
      </c>
      <c r="O39" s="103">
        <v>1810.7280000000001</v>
      </c>
    </row>
    <row r="40" spans="1:15">
      <c r="A40" s="109">
        <v>1999</v>
      </c>
      <c r="B40" s="103">
        <v>208.56800000000001</v>
      </c>
      <c r="C40" s="103">
        <v>6.5579999999999998</v>
      </c>
      <c r="D40" s="103">
        <v>479.62</v>
      </c>
      <c r="E40" s="103">
        <v>87.286000000000001</v>
      </c>
      <c r="F40" s="103">
        <v>58.691000000000003</v>
      </c>
      <c r="G40" s="103">
        <v>0.94</v>
      </c>
      <c r="H40" s="103">
        <v>7.14</v>
      </c>
      <c r="I40" s="103">
        <v>10.645</v>
      </c>
      <c r="J40" s="103">
        <v>88.025000000000006</v>
      </c>
      <c r="K40" s="103">
        <v>15.561999999999999</v>
      </c>
      <c r="L40" s="103">
        <v>123.252</v>
      </c>
      <c r="M40" s="103">
        <v>391.541</v>
      </c>
      <c r="N40" s="103">
        <v>702.84900000000005</v>
      </c>
      <c r="O40" s="103">
        <v>1789.135</v>
      </c>
    </row>
    <row r="41" spans="1:15">
      <c r="A41" s="109">
        <v>2000</v>
      </c>
      <c r="B41" s="103">
        <v>211.10499999999999</v>
      </c>
      <c r="C41" s="103">
        <v>7.43</v>
      </c>
      <c r="D41" s="103">
        <v>486.27499999999998</v>
      </c>
      <c r="E41" s="103">
        <v>89.218000000000004</v>
      </c>
      <c r="F41" s="103">
        <v>60.758000000000003</v>
      </c>
      <c r="G41" s="103">
        <v>1.145</v>
      </c>
      <c r="H41" s="103">
        <v>7.0330000000000004</v>
      </c>
      <c r="I41" s="103">
        <v>10.613</v>
      </c>
      <c r="J41" s="103">
        <v>74.884</v>
      </c>
      <c r="K41" s="103">
        <v>18.05</v>
      </c>
      <c r="L41" s="103">
        <v>110.919</v>
      </c>
      <c r="M41" s="103">
        <v>372.62</v>
      </c>
      <c r="N41" s="103">
        <v>717.35500000000002</v>
      </c>
      <c r="O41" s="103">
        <v>1794.7840000000001</v>
      </c>
    </row>
    <row r="42" spans="1:15">
      <c r="A42" s="109">
        <v>2001</v>
      </c>
      <c r="B42" s="103">
        <v>204.72399999999999</v>
      </c>
      <c r="C42" s="103">
        <v>3.3260000000000001</v>
      </c>
      <c r="D42" s="103">
        <v>444.12599999999998</v>
      </c>
      <c r="E42" s="103">
        <v>96.472999999999999</v>
      </c>
      <c r="F42" s="103">
        <v>52.848999999999997</v>
      </c>
      <c r="G42" s="103">
        <v>1.7</v>
      </c>
      <c r="H42" s="103">
        <v>6.444</v>
      </c>
      <c r="I42" s="103">
        <v>20.696000000000002</v>
      </c>
      <c r="J42" s="103">
        <v>80.67</v>
      </c>
      <c r="K42" s="103">
        <v>15.244999999999999</v>
      </c>
      <c r="L42" s="103">
        <v>129.346</v>
      </c>
      <c r="M42" s="103">
        <v>403.423</v>
      </c>
      <c r="N42" s="103">
        <v>665.88400000000001</v>
      </c>
      <c r="O42" s="103">
        <v>1721.4829999999999</v>
      </c>
    </row>
    <row r="43" spans="1:15">
      <c r="A43" s="109">
        <v>2002</v>
      </c>
      <c r="B43" s="103">
        <v>187.35900000000001</v>
      </c>
      <c r="C43" s="103">
        <v>6.9059999999999997</v>
      </c>
      <c r="D43" s="103">
        <v>452.91300000000001</v>
      </c>
      <c r="E43" s="103">
        <v>89.379000000000005</v>
      </c>
      <c r="F43" s="103">
        <v>53.798999999999999</v>
      </c>
      <c r="G43" s="103">
        <v>1.0109999999999999</v>
      </c>
      <c r="H43" s="103">
        <v>6.367</v>
      </c>
      <c r="I43" s="103">
        <v>21.664999999999999</v>
      </c>
      <c r="J43" s="103">
        <v>80.988</v>
      </c>
      <c r="K43" s="103">
        <v>14.259</v>
      </c>
      <c r="L43" s="103">
        <v>125.539</v>
      </c>
      <c r="M43" s="103">
        <v>393.00700000000001</v>
      </c>
      <c r="N43" s="103">
        <v>652.89200000000005</v>
      </c>
      <c r="O43" s="103">
        <v>1693.077</v>
      </c>
    </row>
    <row r="44" spans="1:15">
      <c r="A44" s="109">
        <v>2003</v>
      </c>
      <c r="B44" s="103">
        <v>189.232</v>
      </c>
      <c r="C44" s="103">
        <v>5.742</v>
      </c>
      <c r="D44" s="103">
        <v>434.93900000000002</v>
      </c>
      <c r="E44" s="103">
        <v>86.924999999999997</v>
      </c>
      <c r="F44" s="103">
        <v>49.95</v>
      </c>
      <c r="G44" s="103">
        <v>1.7649999999999999</v>
      </c>
      <c r="H44" s="103">
        <v>5.8869999999999996</v>
      </c>
      <c r="I44" s="103">
        <v>22.925999999999998</v>
      </c>
      <c r="J44" s="103">
        <v>79.314999999999998</v>
      </c>
      <c r="K44" s="103">
        <v>16.535</v>
      </c>
      <c r="L44" s="103">
        <v>138.25700000000001</v>
      </c>
      <c r="M44" s="103">
        <v>401.55900000000003</v>
      </c>
      <c r="N44" s="103">
        <v>670.82100000000003</v>
      </c>
      <c r="O44" s="103">
        <v>1702.2919999999999</v>
      </c>
    </row>
    <row r="45" spans="1:15">
      <c r="A45" s="109">
        <v>2004</v>
      </c>
      <c r="B45" s="103">
        <v>189.83500000000001</v>
      </c>
      <c r="C45" s="103">
        <v>15.659000000000001</v>
      </c>
      <c r="D45" s="103">
        <v>438.298</v>
      </c>
      <c r="E45" s="103">
        <v>90.245999999999995</v>
      </c>
      <c r="F45" s="103">
        <v>53.026000000000003</v>
      </c>
      <c r="G45" s="103">
        <v>2.0649999999999999</v>
      </c>
      <c r="H45" s="103">
        <v>5.9640000000000004</v>
      </c>
      <c r="I45" s="103">
        <v>25.966999999999999</v>
      </c>
      <c r="J45" s="103">
        <v>90.113</v>
      </c>
      <c r="K45" s="103">
        <v>18.655000000000001</v>
      </c>
      <c r="L45" s="103">
        <v>140.19399999999999</v>
      </c>
      <c r="M45" s="103">
        <v>426.22899999999998</v>
      </c>
      <c r="N45" s="103">
        <v>673.16499999999996</v>
      </c>
      <c r="O45" s="103">
        <v>1743.1859999999999</v>
      </c>
    </row>
    <row r="46" spans="1:15">
      <c r="A46" s="109">
        <v>2005</v>
      </c>
      <c r="B46" s="103">
        <v>182.286</v>
      </c>
      <c r="C46" s="103">
        <v>5.0229999999999997</v>
      </c>
      <c r="D46" s="103">
        <v>405.37799999999999</v>
      </c>
      <c r="E46" s="103">
        <v>93.805999999999997</v>
      </c>
      <c r="F46" s="103">
        <v>49.27</v>
      </c>
      <c r="G46" s="103">
        <v>2.86</v>
      </c>
      <c r="H46" s="103">
        <v>5.9329999999999998</v>
      </c>
      <c r="I46" s="103">
        <v>24.606000000000002</v>
      </c>
      <c r="J46" s="103">
        <v>85.962000000000003</v>
      </c>
      <c r="K46" s="103">
        <v>21.106000000000002</v>
      </c>
      <c r="L46" s="103">
        <v>139.661</v>
      </c>
      <c r="M46" s="103">
        <v>423.20400000000001</v>
      </c>
      <c r="N46" s="103">
        <v>671.24699999999996</v>
      </c>
      <c r="O46" s="103">
        <v>1687.1379999999999</v>
      </c>
    </row>
    <row r="47" spans="1:15">
      <c r="A47" s="109">
        <v>2006</v>
      </c>
      <c r="B47" s="103">
        <v>179.554</v>
      </c>
      <c r="C47" s="103">
        <v>6.9089999999999998</v>
      </c>
      <c r="D47" s="103">
        <v>407.46800000000002</v>
      </c>
      <c r="E47" s="103">
        <v>93.132999999999996</v>
      </c>
      <c r="F47" s="103">
        <v>48.470999999999997</v>
      </c>
      <c r="G47" s="103">
        <v>2.165</v>
      </c>
      <c r="H47" s="103">
        <v>5.78</v>
      </c>
      <c r="I47" s="103">
        <v>25.991</v>
      </c>
      <c r="J47" s="103">
        <v>85.176000000000002</v>
      </c>
      <c r="K47" s="103">
        <v>17.946999999999999</v>
      </c>
      <c r="L47" s="103">
        <v>150.881</v>
      </c>
      <c r="M47" s="103">
        <v>429.54399999999998</v>
      </c>
      <c r="N47" s="103">
        <v>649.18600000000004</v>
      </c>
      <c r="O47" s="103">
        <v>1672.662</v>
      </c>
    </row>
    <row r="48" spans="1:15">
      <c r="A48" s="109">
        <v>2007</v>
      </c>
      <c r="B48" s="103">
        <v>174.78800000000001</v>
      </c>
      <c r="C48" s="103">
        <v>2.863</v>
      </c>
      <c r="D48" s="103">
        <v>418.51299999999998</v>
      </c>
      <c r="E48" s="103">
        <v>92.611999999999995</v>
      </c>
      <c r="F48" s="103">
        <v>50.091000000000001</v>
      </c>
      <c r="G48" s="103">
        <v>0.98199999999999998</v>
      </c>
      <c r="H48" s="103">
        <v>5.9690000000000003</v>
      </c>
      <c r="I48" s="103">
        <v>20.917000000000002</v>
      </c>
      <c r="J48" s="103">
        <v>82.605000000000004</v>
      </c>
      <c r="K48" s="103">
        <v>14.494</v>
      </c>
      <c r="L48" s="103">
        <v>147.22999999999999</v>
      </c>
      <c r="M48" s="103">
        <v>414.90100000000001</v>
      </c>
      <c r="N48" s="103">
        <v>661.37</v>
      </c>
      <c r="O48" s="103">
        <v>1672.4349999999999</v>
      </c>
    </row>
    <row r="49" spans="1:15">
      <c r="A49" s="109">
        <v>2008</v>
      </c>
      <c r="B49" s="103">
        <v>168.06</v>
      </c>
      <c r="C49" s="103">
        <v>4.6340000000000003</v>
      </c>
      <c r="D49" s="103">
        <v>418.84399999999999</v>
      </c>
      <c r="E49" s="103">
        <v>99.403999999999996</v>
      </c>
      <c r="F49" s="103">
        <v>41.264000000000003</v>
      </c>
      <c r="G49" s="103">
        <v>0.28000000000000003</v>
      </c>
      <c r="H49" s="103">
        <v>5.5410000000000004</v>
      </c>
      <c r="I49" s="103">
        <v>16.509</v>
      </c>
      <c r="J49" s="103">
        <v>79.015000000000001</v>
      </c>
      <c r="K49" s="103">
        <v>14.577999999999999</v>
      </c>
      <c r="L49" s="103">
        <v>129.809</v>
      </c>
      <c r="M49" s="103">
        <v>386.4</v>
      </c>
      <c r="N49" s="103">
        <v>640.99400000000003</v>
      </c>
      <c r="O49" s="103">
        <v>1618.932</v>
      </c>
    </row>
    <row r="50" spans="1:15">
      <c r="A50" s="109">
        <v>2009</v>
      </c>
      <c r="B50" s="103">
        <v>130.792</v>
      </c>
      <c r="C50" s="103">
        <v>-2.706</v>
      </c>
      <c r="D50" s="103">
        <v>394.80799999999999</v>
      </c>
      <c r="E50" s="103">
        <v>79.063999999999993</v>
      </c>
      <c r="F50" s="103">
        <v>41.008000000000003</v>
      </c>
      <c r="G50" s="103">
        <v>0.32200000000000001</v>
      </c>
      <c r="H50" s="103">
        <v>4.9820000000000002</v>
      </c>
      <c r="I50" s="103">
        <v>16.015000000000001</v>
      </c>
      <c r="J50" s="103">
        <v>73.111999999999995</v>
      </c>
      <c r="K50" s="103">
        <v>9.7609999999999992</v>
      </c>
      <c r="L50" s="103">
        <v>111.176</v>
      </c>
      <c r="M50" s="103">
        <v>335.44</v>
      </c>
      <c r="N50" s="103">
        <v>550.05899999999997</v>
      </c>
      <c r="O50" s="103">
        <v>1408.393</v>
      </c>
    </row>
    <row r="51" spans="1:15">
      <c r="A51" s="109">
        <v>2010</v>
      </c>
      <c r="B51" s="103">
        <v>152.5</v>
      </c>
      <c r="C51" s="103">
        <v>-0.70099999999999996</v>
      </c>
      <c r="D51" s="103">
        <v>427.58100000000002</v>
      </c>
      <c r="E51" s="103">
        <v>85.378</v>
      </c>
      <c r="F51" s="103">
        <v>41.802</v>
      </c>
      <c r="G51" s="103">
        <v>0.53600000000000003</v>
      </c>
      <c r="H51" s="103">
        <v>5.032</v>
      </c>
      <c r="I51" s="103">
        <v>17.274000000000001</v>
      </c>
      <c r="J51" s="103">
        <v>66.966999999999999</v>
      </c>
      <c r="K51" s="103">
        <v>8.7899999999999991</v>
      </c>
      <c r="L51" s="103">
        <v>119.10899999999999</v>
      </c>
      <c r="M51" s="103">
        <v>344.88799999999998</v>
      </c>
      <c r="N51" s="103">
        <v>587.17100000000005</v>
      </c>
      <c r="O51" s="103">
        <v>1511.4369999999999</v>
      </c>
    </row>
    <row r="52" spans="1:15">
      <c r="A52" s="109">
        <v>2011</v>
      </c>
      <c r="B52" s="103">
        <v>145.839</v>
      </c>
      <c r="C52" s="103">
        <v>1.262</v>
      </c>
      <c r="D52" s="103">
        <v>438.07</v>
      </c>
      <c r="E52" s="103">
        <v>91.408000000000001</v>
      </c>
      <c r="F52" s="103">
        <v>38.448999999999998</v>
      </c>
      <c r="G52" s="103">
        <v>0.26500000000000001</v>
      </c>
      <c r="H52" s="103">
        <v>4.718</v>
      </c>
      <c r="I52" s="103">
        <v>16.88</v>
      </c>
      <c r="J52" s="103">
        <v>63.963999999999999</v>
      </c>
      <c r="K52" s="103">
        <v>9.8670000000000009</v>
      </c>
      <c r="L52" s="103">
        <v>118.056</v>
      </c>
      <c r="M52" s="103">
        <v>343.60599999999999</v>
      </c>
      <c r="N52" s="103">
        <v>573.58100000000002</v>
      </c>
      <c r="O52" s="103">
        <v>1502.3579999999999</v>
      </c>
    </row>
    <row r="53" spans="1:15">
      <c r="A53" s="109">
        <v>2012</v>
      </c>
      <c r="B53" s="103">
        <v>141.51499999999999</v>
      </c>
      <c r="C53" s="103">
        <v>0.45300000000000001</v>
      </c>
      <c r="D53" s="103">
        <v>455.36900000000003</v>
      </c>
      <c r="E53" s="103">
        <v>94.031000000000006</v>
      </c>
      <c r="F53" s="103">
        <v>41.703000000000003</v>
      </c>
      <c r="G53" s="103">
        <v>0.14699999999999999</v>
      </c>
      <c r="H53" s="103">
        <v>4.3819999999999997</v>
      </c>
      <c r="I53" s="103">
        <v>16.719000000000001</v>
      </c>
      <c r="J53" s="103">
        <v>69.162999999999997</v>
      </c>
      <c r="K53" s="103">
        <v>5.1109999999999998</v>
      </c>
      <c r="L53" s="103">
        <v>114.14400000000001</v>
      </c>
      <c r="M53" s="103">
        <v>345.399</v>
      </c>
      <c r="N53" s="103">
        <v>542.84</v>
      </c>
      <c r="O53" s="103">
        <v>1485.576</v>
      </c>
    </row>
    <row r="54" spans="1:15">
      <c r="A54" s="109">
        <v>2013</v>
      </c>
      <c r="B54" s="103">
        <v>144.58799999999999</v>
      </c>
      <c r="C54" s="103">
        <v>-1.98</v>
      </c>
      <c r="D54" s="103">
        <v>471.71499999999997</v>
      </c>
      <c r="E54" s="103">
        <v>93.701999999999998</v>
      </c>
      <c r="F54" s="103">
        <v>45.83</v>
      </c>
      <c r="G54" s="103">
        <v>0.108</v>
      </c>
      <c r="H54" s="103">
        <v>4.633</v>
      </c>
      <c r="I54" s="103">
        <v>17.321000000000002</v>
      </c>
      <c r="J54" s="103">
        <v>64.021000000000001</v>
      </c>
      <c r="K54" s="103">
        <v>3.5270000000000001</v>
      </c>
      <c r="L54" s="103">
        <v>119.629</v>
      </c>
      <c r="M54" s="103">
        <v>348.77</v>
      </c>
      <c r="N54" s="103">
        <v>542.11099999999999</v>
      </c>
      <c r="O54" s="103">
        <v>1505.204</v>
      </c>
    </row>
    <row r="55" spans="1:15">
      <c r="A55" s="109">
        <v>2014</v>
      </c>
      <c r="B55" s="103">
        <v>143.51400000000001</v>
      </c>
      <c r="C55" s="103">
        <v>-2.4510000000000001</v>
      </c>
      <c r="D55" s="103">
        <v>487.238</v>
      </c>
      <c r="E55" s="103">
        <v>101.114</v>
      </c>
      <c r="F55" s="103">
        <v>44.518999999999998</v>
      </c>
      <c r="G55" s="103">
        <v>0.20699999999999999</v>
      </c>
      <c r="H55" s="103">
        <v>4.8390000000000004</v>
      </c>
      <c r="I55" s="103">
        <v>13.83</v>
      </c>
      <c r="J55" s="103">
        <v>64.989999999999995</v>
      </c>
      <c r="K55" s="103">
        <v>2.968</v>
      </c>
      <c r="L55" s="103">
        <v>112.23099999999999</v>
      </c>
      <c r="M55" s="103">
        <v>344.697</v>
      </c>
      <c r="N55" s="103">
        <v>542.78099999999995</v>
      </c>
      <c r="O55" s="103">
        <v>1515.78</v>
      </c>
    </row>
    <row r="56" spans="1:15">
      <c r="A56" s="109">
        <v>2015</v>
      </c>
      <c r="B56" s="103">
        <v>129.47900000000001</v>
      </c>
      <c r="C56" s="103">
        <v>-2.0209999999999999</v>
      </c>
      <c r="D56" s="103">
        <v>486.09100000000001</v>
      </c>
      <c r="E56" s="103">
        <v>86.548000000000002</v>
      </c>
      <c r="F56" s="103">
        <v>48.203000000000003</v>
      </c>
      <c r="G56" s="103">
        <v>0.126</v>
      </c>
      <c r="H56" s="103">
        <v>5.2640000000000002</v>
      </c>
      <c r="I56" s="103">
        <v>16.962</v>
      </c>
      <c r="J56" s="103">
        <v>65.959999999999994</v>
      </c>
      <c r="K56" s="103">
        <v>2.476</v>
      </c>
      <c r="L56" s="103">
        <v>115.867</v>
      </c>
      <c r="M56" s="103">
        <v>341.40699999999998</v>
      </c>
      <c r="N56" s="103">
        <v>501.74400000000003</v>
      </c>
      <c r="O56" s="103">
        <v>1456.7</v>
      </c>
    </row>
    <row r="57" spans="1:15">
      <c r="A57" s="109">
        <v>2016</v>
      </c>
      <c r="B57" s="103">
        <v>113.26600000000001</v>
      </c>
      <c r="C57" s="103">
        <v>-2.1749999999999998</v>
      </c>
      <c r="D57" s="103">
        <v>495.786</v>
      </c>
      <c r="E57" s="103">
        <v>85.558999999999997</v>
      </c>
      <c r="F57" s="103">
        <v>45.786999999999999</v>
      </c>
      <c r="G57" s="103">
        <v>0.16600000000000001</v>
      </c>
      <c r="H57" s="103">
        <v>5.0049999999999999</v>
      </c>
      <c r="I57" s="103">
        <v>17.228000000000002</v>
      </c>
      <c r="J57" s="103">
        <v>64.914000000000001</v>
      </c>
      <c r="K57" s="103">
        <v>3.8330000000000002</v>
      </c>
      <c r="L57" s="103">
        <v>123.898</v>
      </c>
      <c r="M57" s="103">
        <v>346.39100000000002</v>
      </c>
      <c r="N57" s="103">
        <v>472.46100000000001</v>
      </c>
      <c r="O57" s="103">
        <v>1425.7280000000001</v>
      </c>
    </row>
    <row r="58" spans="1:15">
      <c r="A58" s="109">
        <v>2017</v>
      </c>
      <c r="B58" s="103">
        <v>112.20399999999999</v>
      </c>
      <c r="C58" s="103">
        <v>-3.2509999999999999</v>
      </c>
      <c r="D58" s="103">
        <v>508.52699999999999</v>
      </c>
      <c r="E58" s="103">
        <v>89.128</v>
      </c>
      <c r="F58" s="103">
        <v>47.762</v>
      </c>
      <c r="G58" s="103">
        <v>8.2000000000000003E-2</v>
      </c>
      <c r="H58" s="103">
        <v>4.625</v>
      </c>
      <c r="I58" s="103">
        <v>17.382000000000001</v>
      </c>
      <c r="J58" s="103">
        <v>60.682000000000002</v>
      </c>
      <c r="K58" s="103">
        <v>3.6520000000000001</v>
      </c>
      <c r="L58" s="103">
        <v>130.46299999999999</v>
      </c>
      <c r="M58" s="103">
        <v>353.77600000000001</v>
      </c>
      <c r="N58" s="103">
        <v>460.67200000000003</v>
      </c>
      <c r="O58" s="103">
        <v>1431.9280000000001</v>
      </c>
    </row>
    <row r="59" spans="1:15">
      <c r="A59" s="109">
        <v>2018</v>
      </c>
      <c r="B59" s="103">
        <v>110.654</v>
      </c>
      <c r="C59" s="103">
        <v>-2.9159999999999999</v>
      </c>
      <c r="D59" s="103">
        <v>531.86300000000006</v>
      </c>
      <c r="E59" s="103">
        <v>92.727999999999994</v>
      </c>
      <c r="F59" s="103">
        <v>53.962000000000003</v>
      </c>
      <c r="G59" s="103">
        <v>0.11899999999999999</v>
      </c>
      <c r="H59" s="103">
        <v>4.5179999999999998</v>
      </c>
      <c r="I59" s="103">
        <v>17.713000000000001</v>
      </c>
      <c r="J59" s="103">
        <v>62.313000000000002</v>
      </c>
      <c r="K59" s="103">
        <v>3.169</v>
      </c>
      <c r="L59" s="103">
        <v>127.146</v>
      </c>
      <c r="M59" s="103">
        <v>361.66800000000001</v>
      </c>
      <c r="N59" s="103">
        <v>457.44900000000001</v>
      </c>
      <c r="O59" s="103">
        <v>1458.7180000000001</v>
      </c>
    </row>
    <row r="60" spans="1:15">
      <c r="A60" s="109">
        <v>2019</v>
      </c>
      <c r="B60" s="103">
        <v>104.72</v>
      </c>
      <c r="C60" s="103">
        <v>-2.4009999999999998</v>
      </c>
      <c r="D60" s="103">
        <v>540.29499999999996</v>
      </c>
      <c r="E60" s="103">
        <v>89.201999999999998</v>
      </c>
      <c r="F60" s="103">
        <v>59.481000000000002</v>
      </c>
      <c r="G60" s="103">
        <v>0.104</v>
      </c>
      <c r="H60" s="103">
        <v>4.3819999999999997</v>
      </c>
      <c r="I60" s="103">
        <v>17.510000000000002</v>
      </c>
      <c r="J60" s="103">
        <v>59.704999999999998</v>
      </c>
      <c r="K60" s="103">
        <v>2.9910000000000001</v>
      </c>
      <c r="L60" s="103">
        <v>130.804</v>
      </c>
      <c r="M60" s="103">
        <v>364.17700000000002</v>
      </c>
      <c r="N60" s="103">
        <v>425.42700000000002</v>
      </c>
      <c r="O60" s="103">
        <v>1432.2190000000001</v>
      </c>
    </row>
    <row r="61" spans="1:15">
      <c r="A61" s="109">
        <v>2020</v>
      </c>
      <c r="B61" s="103">
        <v>88.126000000000005</v>
      </c>
      <c r="C61" s="103">
        <v>-1.4710000000000001</v>
      </c>
      <c r="D61" s="103">
        <v>526.00900000000001</v>
      </c>
      <c r="E61" s="103">
        <v>79.003</v>
      </c>
      <c r="F61" s="103">
        <v>60.219000000000001</v>
      </c>
      <c r="G61" s="103">
        <v>0.221</v>
      </c>
      <c r="H61" s="103">
        <v>4.1139999999999999</v>
      </c>
      <c r="I61" s="103">
        <v>17.672000000000001</v>
      </c>
      <c r="J61" s="103">
        <v>49.088000000000001</v>
      </c>
      <c r="K61" s="103">
        <v>2.3380000000000001</v>
      </c>
      <c r="L61" s="103">
        <v>122.979</v>
      </c>
      <c r="M61" s="103">
        <v>335.63499999999999</v>
      </c>
      <c r="N61" s="103">
        <v>374.12</v>
      </c>
      <c r="O61" s="103">
        <v>1322.4179999999999</v>
      </c>
    </row>
    <row r="62" spans="1:15">
      <c r="A62" s="109">
        <v>2021</v>
      </c>
      <c r="B62" s="103">
        <v>97.135999999999996</v>
      </c>
      <c r="C62" s="103">
        <v>-5.5419999999999998</v>
      </c>
      <c r="D62" s="103">
        <v>537.67600000000004</v>
      </c>
      <c r="E62" s="103">
        <v>87.748000000000005</v>
      </c>
      <c r="F62" s="103">
        <v>66.286000000000001</v>
      </c>
      <c r="G62" s="103">
        <v>0.106</v>
      </c>
      <c r="H62" s="103">
        <v>4.2030000000000003</v>
      </c>
      <c r="I62" s="103">
        <v>17.344000000000001</v>
      </c>
      <c r="J62" s="103">
        <v>51.046999999999997</v>
      </c>
      <c r="K62" s="103">
        <v>3.3519999999999999</v>
      </c>
      <c r="L62" s="103">
        <v>116.05500000000001</v>
      </c>
      <c r="M62" s="103">
        <v>346.14100000000002</v>
      </c>
      <c r="N62" s="103">
        <v>407.81599999999997</v>
      </c>
      <c r="O62" s="103">
        <v>1383.2270000000001</v>
      </c>
    </row>
    <row r="63" spans="1:15">
      <c r="A63" s="109">
        <v>2022</v>
      </c>
      <c r="B63" s="103">
        <v>92.611999999999995</v>
      </c>
      <c r="C63" s="103">
        <v>-6.383</v>
      </c>
      <c r="D63" s="103">
        <v>549.92399999999998</v>
      </c>
      <c r="E63" s="103">
        <v>87.241</v>
      </c>
      <c r="F63" s="103">
        <v>67.935000000000002</v>
      </c>
      <c r="G63" s="103">
        <v>6.8000000000000005E-2</v>
      </c>
      <c r="H63" s="103">
        <v>4.4729999999999999</v>
      </c>
      <c r="I63" s="103">
        <v>17.253</v>
      </c>
      <c r="J63" s="103">
        <v>48.482999999999997</v>
      </c>
      <c r="K63" s="103">
        <v>3.61</v>
      </c>
      <c r="L63" s="103">
        <v>128.751</v>
      </c>
      <c r="M63" s="103">
        <v>357.81299999999999</v>
      </c>
      <c r="N63" s="103">
        <v>396.73200000000003</v>
      </c>
      <c r="O63" s="103">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5" customWidth="1"/>
    <col min="2" max="2" width="28" style="25" customWidth="1"/>
    <col min="3" max="3" width="32.42578125" style="25" customWidth="1"/>
    <col min="4" max="4" width="28.85546875" style="25" customWidth="1"/>
    <col min="5" max="5" width="19" style="25" customWidth="1"/>
    <col min="6" max="6" width="22.7109375" style="25" customWidth="1"/>
    <col min="7" max="7" width="19.28515625" style="25" customWidth="1"/>
    <col min="8" max="8" width="26.5703125" style="25" customWidth="1"/>
    <col min="9" max="9" width="14.85546875" style="25" customWidth="1"/>
    <col min="10" max="10" width="21" style="25" customWidth="1"/>
    <col min="11" max="11" width="25.42578125" style="25" customWidth="1"/>
    <col min="12" max="12" width="18.42578125" style="25" customWidth="1"/>
    <col min="13" max="13" width="30" style="25" customWidth="1"/>
    <col min="14" max="16384" width="9.140625" style="25"/>
  </cols>
  <sheetData>
    <row r="1" spans="1:13" s="26" customFormat="1" ht="23.25" customHeight="1">
      <c r="B1" s="26" t="s">
        <v>2380</v>
      </c>
      <c r="C1" s="26" t="s">
        <v>1926</v>
      </c>
      <c r="D1" s="26" t="s">
        <v>1890</v>
      </c>
      <c r="E1" s="26" t="s">
        <v>2365</v>
      </c>
      <c r="F1" s="26" t="s">
        <v>2366</v>
      </c>
      <c r="G1" s="26" t="s">
        <v>2367</v>
      </c>
      <c r="H1" s="26" t="s">
        <v>2380</v>
      </c>
      <c r="I1" s="26" t="s">
        <v>2376</v>
      </c>
      <c r="J1" s="26" t="s">
        <v>2372</v>
      </c>
      <c r="K1" s="26" t="s">
        <v>1899</v>
      </c>
      <c r="L1" s="26" t="s">
        <v>1899</v>
      </c>
      <c r="M1" s="26" t="s">
        <v>2374</v>
      </c>
    </row>
    <row r="2" spans="1:13" s="26" customFormat="1" ht="23.25" customHeight="1">
      <c r="A2" s="104" t="s">
        <v>2276</v>
      </c>
      <c r="B2" s="103"/>
      <c r="C2" s="103"/>
      <c r="D2" s="103"/>
      <c r="E2" s="103"/>
      <c r="F2" s="103"/>
      <c r="G2" s="103"/>
      <c r="H2" s="103"/>
      <c r="I2" s="103"/>
      <c r="J2" s="103"/>
      <c r="K2" s="103"/>
      <c r="L2" s="103"/>
      <c r="M2" s="103"/>
    </row>
    <row r="3" spans="1:13" ht="18.75">
      <c r="A3" s="105" t="s">
        <v>7153</v>
      </c>
      <c r="B3" s="103"/>
      <c r="C3" s="103"/>
      <c r="D3" s="103"/>
      <c r="E3" s="103"/>
      <c r="F3" s="103"/>
      <c r="G3" s="103"/>
      <c r="H3" s="103"/>
      <c r="I3" s="103"/>
      <c r="J3" s="103"/>
      <c r="K3" s="103"/>
      <c r="L3" s="103"/>
      <c r="M3" s="103"/>
    </row>
    <row r="4" spans="1:13">
      <c r="A4"/>
      <c r="B4"/>
      <c r="C4"/>
      <c r="D4"/>
      <c r="E4"/>
      <c r="F4"/>
      <c r="G4"/>
      <c r="H4"/>
      <c r="I4"/>
      <c r="J4"/>
      <c r="K4"/>
      <c r="L4"/>
      <c r="M4"/>
    </row>
    <row r="5" spans="1:13">
      <c r="A5" s="106" t="s">
        <v>7154</v>
      </c>
      <c r="B5" s="103"/>
      <c r="C5" s="103"/>
      <c r="D5" s="103"/>
      <c r="E5" s="103"/>
      <c r="F5" s="103"/>
      <c r="G5" s="103"/>
      <c r="H5" s="103"/>
      <c r="I5" s="103"/>
      <c r="J5" s="103"/>
      <c r="K5" s="103"/>
      <c r="L5" s="103"/>
      <c r="M5" s="103"/>
    </row>
    <row r="6" spans="1:13">
      <c r="A6"/>
      <c r="B6"/>
      <c r="C6"/>
      <c r="D6"/>
      <c r="E6"/>
      <c r="F6"/>
      <c r="G6"/>
      <c r="H6"/>
      <c r="I6"/>
      <c r="J6"/>
      <c r="K6"/>
      <c r="L6"/>
      <c r="M6"/>
    </row>
    <row r="7" spans="1:13">
      <c r="A7" s="103" t="s">
        <v>7155</v>
      </c>
      <c r="B7" s="103"/>
      <c r="C7" s="103"/>
      <c r="D7" s="103"/>
      <c r="E7" s="103"/>
      <c r="F7" s="103"/>
      <c r="G7" s="103"/>
      <c r="H7" s="103"/>
      <c r="I7" s="103"/>
      <c r="J7" s="103"/>
      <c r="K7" s="103"/>
      <c r="L7" s="103"/>
      <c r="M7" s="103"/>
    </row>
    <row r="8" spans="1:13">
      <c r="A8" s="103" t="s">
        <v>7156</v>
      </c>
      <c r="B8" s="103"/>
      <c r="C8" s="103"/>
      <c r="D8" s="103"/>
      <c r="E8" s="103"/>
      <c r="F8" s="103"/>
      <c r="G8" s="103"/>
      <c r="H8" s="103"/>
      <c r="I8" s="103"/>
      <c r="J8" s="103"/>
      <c r="K8" s="103"/>
      <c r="L8" s="103"/>
      <c r="M8" s="103"/>
    </row>
    <row r="9" spans="1:13">
      <c r="A9"/>
      <c r="B9"/>
      <c r="C9"/>
      <c r="D9"/>
      <c r="E9"/>
      <c r="F9"/>
      <c r="G9"/>
      <c r="H9"/>
      <c r="I9"/>
      <c r="J9"/>
      <c r="K9"/>
      <c r="L9"/>
      <c r="M9"/>
    </row>
    <row r="10" spans="1:13" ht="15.75">
      <c r="A10" s="107" t="s">
        <v>2331</v>
      </c>
      <c r="B10" s="103"/>
      <c r="C10" s="103"/>
      <c r="D10" s="103"/>
      <c r="E10" s="103"/>
      <c r="F10" s="103"/>
      <c r="G10" s="103"/>
      <c r="H10" s="103"/>
      <c r="I10" s="103"/>
      <c r="J10" s="103"/>
      <c r="K10" s="103"/>
      <c r="L10" s="103"/>
      <c r="M10" s="103"/>
    </row>
    <row r="11" spans="1:13">
      <c r="A11"/>
      <c r="B11"/>
      <c r="C11"/>
      <c r="D11"/>
      <c r="E11"/>
      <c r="F11"/>
      <c r="G11"/>
      <c r="H11"/>
      <c r="I11"/>
      <c r="J11"/>
      <c r="K11"/>
      <c r="L11"/>
      <c r="M11"/>
    </row>
    <row r="12" spans="1:13">
      <c r="A12" s="108" t="s">
        <v>2278</v>
      </c>
      <c r="B12" s="108" t="s">
        <v>2332</v>
      </c>
      <c r="C12" s="108" t="s">
        <v>2333</v>
      </c>
      <c r="D12" s="108" t="s">
        <v>2334</v>
      </c>
      <c r="E12" s="108" t="s">
        <v>2335</v>
      </c>
      <c r="F12" s="108" t="s">
        <v>2336</v>
      </c>
      <c r="G12" s="108" t="s">
        <v>2337</v>
      </c>
      <c r="H12" s="108" t="s">
        <v>2338</v>
      </c>
      <c r="I12" s="108" t="s">
        <v>2339</v>
      </c>
      <c r="J12" s="108" t="s">
        <v>2340</v>
      </c>
      <c r="K12" s="108" t="s">
        <v>2341</v>
      </c>
      <c r="L12" s="108" t="s">
        <v>2342</v>
      </c>
      <c r="M12" s="108" t="s">
        <v>2343</v>
      </c>
    </row>
    <row r="13" spans="1:13">
      <c r="A13" s="108"/>
      <c r="B13" s="108" t="s">
        <v>2293</v>
      </c>
      <c r="C13" s="108" t="s">
        <v>2293</v>
      </c>
      <c r="D13" s="108" t="s">
        <v>2293</v>
      </c>
      <c r="E13" s="108" t="s">
        <v>2293</v>
      </c>
      <c r="F13" s="108" t="s">
        <v>2293</v>
      </c>
      <c r="G13" s="108" t="s">
        <v>2293</v>
      </c>
      <c r="H13" s="108" t="s">
        <v>2293</v>
      </c>
      <c r="I13" s="108" t="s">
        <v>2293</v>
      </c>
      <c r="J13" s="108" t="s">
        <v>2293</v>
      </c>
      <c r="K13" s="108" t="s">
        <v>2293</v>
      </c>
      <c r="L13" s="108" t="s">
        <v>2293</v>
      </c>
      <c r="M13" s="108" t="s">
        <v>2293</v>
      </c>
    </row>
    <row r="14" spans="1:13">
      <c r="A14" s="109">
        <v>1973</v>
      </c>
      <c r="B14" s="103">
        <v>0.248</v>
      </c>
      <c r="C14" s="103">
        <v>39.366999999999997</v>
      </c>
      <c r="D14" s="103">
        <v>5.7690000000000001</v>
      </c>
      <c r="E14" s="103">
        <v>164.333</v>
      </c>
      <c r="F14" s="103">
        <v>3.1120000000000001</v>
      </c>
      <c r="G14" s="103">
        <v>151.601</v>
      </c>
      <c r="H14" s="103">
        <v>6.0510000000000002</v>
      </c>
      <c r="I14" s="103">
        <v>887.01099999999997</v>
      </c>
      <c r="J14" s="103">
        <v>54.616999999999997</v>
      </c>
      <c r="K14" s="103">
        <v>1272.4939999999999</v>
      </c>
      <c r="L14" s="103">
        <v>2.3180000000000001</v>
      </c>
      <c r="M14" s="103">
        <v>1314.4259999999999</v>
      </c>
    </row>
    <row r="15" spans="1:13">
      <c r="A15" s="109">
        <v>1974</v>
      </c>
      <c r="B15" s="103">
        <v>0.17</v>
      </c>
      <c r="C15" s="103">
        <v>36.298000000000002</v>
      </c>
      <c r="D15" s="103">
        <v>5.6589999999999998</v>
      </c>
      <c r="E15" s="103">
        <v>162.87799999999999</v>
      </c>
      <c r="F15" s="103">
        <v>2.87</v>
      </c>
      <c r="G15" s="103">
        <v>142.34200000000001</v>
      </c>
      <c r="H15" s="103">
        <v>5.7949999999999999</v>
      </c>
      <c r="I15" s="103">
        <v>870.02300000000002</v>
      </c>
      <c r="J15" s="103">
        <v>52.317999999999998</v>
      </c>
      <c r="K15" s="103">
        <v>1241.886</v>
      </c>
      <c r="L15" s="103">
        <v>2.089</v>
      </c>
      <c r="M15" s="103">
        <v>1280.443</v>
      </c>
    </row>
    <row r="16" spans="1:13">
      <c r="A16" s="109">
        <v>1975</v>
      </c>
      <c r="B16" s="103">
        <v>5.0999999999999997E-2</v>
      </c>
      <c r="C16" s="103">
        <v>31.515999999999998</v>
      </c>
      <c r="D16" s="103">
        <v>4.9089999999999998</v>
      </c>
      <c r="E16" s="103">
        <v>156.863</v>
      </c>
      <c r="F16" s="103">
        <v>2.714</v>
      </c>
      <c r="G16" s="103">
        <v>144.33500000000001</v>
      </c>
      <c r="H16" s="103">
        <v>5.7320000000000002</v>
      </c>
      <c r="I16" s="103">
        <v>889.16399999999999</v>
      </c>
      <c r="J16" s="103">
        <v>53.396999999999998</v>
      </c>
      <c r="K16" s="103">
        <v>1257.114</v>
      </c>
      <c r="L16" s="103">
        <v>2.1190000000000002</v>
      </c>
      <c r="M16" s="103">
        <v>1290.8009999999999</v>
      </c>
    </row>
    <row r="17" spans="1:13">
      <c r="A17" s="109">
        <v>1976</v>
      </c>
      <c r="B17" s="103">
        <v>2.5999999999999999E-2</v>
      </c>
      <c r="C17" s="103">
        <v>29.614999999999998</v>
      </c>
      <c r="D17" s="103">
        <v>4.6630000000000003</v>
      </c>
      <c r="E17" s="103">
        <v>169.22800000000001</v>
      </c>
      <c r="F17" s="103">
        <v>2.96</v>
      </c>
      <c r="G17" s="103">
        <v>142.40799999999999</v>
      </c>
      <c r="H17" s="103">
        <v>6.367</v>
      </c>
      <c r="I17" s="103">
        <v>933.46100000000001</v>
      </c>
      <c r="J17" s="103">
        <v>61.862000000000002</v>
      </c>
      <c r="K17" s="103">
        <v>1320.9490000000001</v>
      </c>
      <c r="L17" s="103">
        <v>2.149</v>
      </c>
      <c r="M17" s="103">
        <v>1352.7380000000001</v>
      </c>
    </row>
    <row r="18" spans="1:13">
      <c r="A18" s="109">
        <v>1977</v>
      </c>
      <c r="B18" s="103">
        <v>1.9E-2</v>
      </c>
      <c r="C18" s="103">
        <v>28.768999999999998</v>
      </c>
      <c r="D18" s="103">
        <v>4.8620000000000001</v>
      </c>
      <c r="E18" s="103">
        <v>184.05699999999999</v>
      </c>
      <c r="F18" s="103">
        <v>3.1469999999999998</v>
      </c>
      <c r="G18" s="103">
        <v>148.69900000000001</v>
      </c>
      <c r="H18" s="103">
        <v>6.3609999999999998</v>
      </c>
      <c r="I18" s="103">
        <v>958.83100000000002</v>
      </c>
      <c r="J18" s="103">
        <v>68.221000000000004</v>
      </c>
      <c r="K18" s="103">
        <v>1374.1790000000001</v>
      </c>
      <c r="L18" s="103">
        <v>2.2629999999999999</v>
      </c>
      <c r="M18" s="103">
        <v>1405.23</v>
      </c>
    </row>
    <row r="19" spans="1:13">
      <c r="A19" s="109">
        <v>1978</v>
      </c>
      <c r="B19" s="103">
        <v>0</v>
      </c>
      <c r="C19" s="103">
        <v>28.565000000000001</v>
      </c>
      <c r="D19" s="103">
        <v>4.9400000000000004</v>
      </c>
      <c r="E19" s="103">
        <v>198.155</v>
      </c>
      <c r="F19" s="103">
        <v>3.3929999999999998</v>
      </c>
      <c r="G19" s="103">
        <v>152.102</v>
      </c>
      <c r="H19" s="103">
        <v>6.8319999999999999</v>
      </c>
      <c r="I19" s="103">
        <v>991.81399999999996</v>
      </c>
      <c r="J19" s="103">
        <v>74.323999999999998</v>
      </c>
      <c r="K19" s="103">
        <v>1431.56</v>
      </c>
      <c r="L19" s="103">
        <v>2.109</v>
      </c>
      <c r="M19" s="103">
        <v>1462.2339999999999</v>
      </c>
    </row>
    <row r="20" spans="1:13">
      <c r="A20" s="109">
        <v>1979</v>
      </c>
      <c r="B20" s="103">
        <v>0</v>
      </c>
      <c r="C20" s="103">
        <v>32.426000000000002</v>
      </c>
      <c r="D20" s="103">
        <v>4.8609999999999998</v>
      </c>
      <c r="E20" s="103">
        <v>214.85599999999999</v>
      </c>
      <c r="F20" s="103">
        <v>1.3680000000000001</v>
      </c>
      <c r="G20" s="103">
        <v>155.47200000000001</v>
      </c>
      <c r="H20" s="103">
        <v>7.149</v>
      </c>
      <c r="I20" s="103">
        <v>941.59199999999998</v>
      </c>
      <c r="J20" s="103">
        <v>92.225999999999999</v>
      </c>
      <c r="K20" s="103">
        <v>1417.5239999999999</v>
      </c>
      <c r="L20" s="103">
        <v>2.16</v>
      </c>
      <c r="M20" s="103">
        <v>1452.11</v>
      </c>
    </row>
    <row r="21" spans="1:13">
      <c r="A21" s="109">
        <v>1980</v>
      </c>
      <c r="B21" s="103">
        <v>0</v>
      </c>
      <c r="C21" s="103">
        <v>34.444000000000003</v>
      </c>
      <c r="D21" s="103">
        <v>4.4489999999999998</v>
      </c>
      <c r="E21" s="103">
        <v>206.697</v>
      </c>
      <c r="F21" s="103">
        <v>1.1100000000000001</v>
      </c>
      <c r="G21" s="103">
        <v>155.02600000000001</v>
      </c>
      <c r="H21" s="103">
        <v>6.3659999999999997</v>
      </c>
      <c r="I21" s="103">
        <v>881.85799999999995</v>
      </c>
      <c r="J21" s="103">
        <v>105.01600000000001</v>
      </c>
      <c r="K21" s="103">
        <v>1360.5219999999999</v>
      </c>
      <c r="L21" s="103">
        <v>2.4020000000000001</v>
      </c>
      <c r="M21" s="103">
        <v>1397.3679999999999</v>
      </c>
    </row>
    <row r="22" spans="1:13">
      <c r="A22" s="109">
        <v>1981</v>
      </c>
      <c r="B22" s="103">
        <v>0</v>
      </c>
      <c r="C22" s="103">
        <v>34.896000000000001</v>
      </c>
      <c r="D22" s="103">
        <v>3.89</v>
      </c>
      <c r="E22" s="103">
        <v>214.57300000000001</v>
      </c>
      <c r="F22" s="103">
        <v>2.137</v>
      </c>
      <c r="G22" s="103">
        <v>146.405</v>
      </c>
      <c r="H22" s="103">
        <v>6.1050000000000004</v>
      </c>
      <c r="I22" s="103">
        <v>881.60500000000002</v>
      </c>
      <c r="J22" s="103">
        <v>91.534999999999997</v>
      </c>
      <c r="K22" s="103">
        <v>1346.251</v>
      </c>
      <c r="L22" s="103">
        <v>2.3140000000000001</v>
      </c>
      <c r="M22" s="103">
        <v>1383.461</v>
      </c>
    </row>
    <row r="23" spans="1:13">
      <c r="A23" s="109">
        <v>1982</v>
      </c>
      <c r="B23" s="103">
        <v>0</v>
      </c>
      <c r="C23" s="103">
        <v>32.433</v>
      </c>
      <c r="D23" s="103">
        <v>3.2480000000000002</v>
      </c>
      <c r="E23" s="103">
        <v>206.304</v>
      </c>
      <c r="F23" s="103">
        <v>2.1440000000000001</v>
      </c>
      <c r="G23" s="103">
        <v>147.17699999999999</v>
      </c>
      <c r="H23" s="103">
        <v>5.5670000000000002</v>
      </c>
      <c r="I23" s="103">
        <v>876.83900000000006</v>
      </c>
      <c r="J23" s="103">
        <v>76.581999999999994</v>
      </c>
      <c r="K23" s="103">
        <v>1317.8620000000001</v>
      </c>
      <c r="L23" s="103">
        <v>2.3029999999999999</v>
      </c>
      <c r="M23" s="103">
        <v>1352.598</v>
      </c>
    </row>
    <row r="24" spans="1:13">
      <c r="A24" s="109">
        <v>1983</v>
      </c>
      <c r="B24" s="103">
        <v>0</v>
      </c>
      <c r="C24" s="103">
        <v>26.779</v>
      </c>
      <c r="D24" s="103">
        <v>3.2959999999999998</v>
      </c>
      <c r="E24" s="103">
        <v>214.87299999999999</v>
      </c>
      <c r="F24" s="103">
        <v>2.5459999999999998</v>
      </c>
      <c r="G24" s="103">
        <v>152.29</v>
      </c>
      <c r="H24" s="103">
        <v>5.8289999999999997</v>
      </c>
      <c r="I24" s="103">
        <v>888.95399999999995</v>
      </c>
      <c r="J24" s="103">
        <v>61.652999999999999</v>
      </c>
      <c r="K24" s="103">
        <v>1329.441</v>
      </c>
      <c r="L24" s="103">
        <v>2.6429999999999998</v>
      </c>
      <c r="M24" s="103">
        <v>1358.8620000000001</v>
      </c>
    </row>
    <row r="25" spans="1:13">
      <c r="A25" s="109">
        <v>1984</v>
      </c>
      <c r="B25" s="103">
        <v>0</v>
      </c>
      <c r="C25" s="103">
        <v>28.866</v>
      </c>
      <c r="D25" s="103">
        <v>3.0339999999999998</v>
      </c>
      <c r="E25" s="103">
        <v>218.012</v>
      </c>
      <c r="F25" s="103">
        <v>2.68</v>
      </c>
      <c r="G25" s="103">
        <v>171.696</v>
      </c>
      <c r="H25" s="103">
        <v>6.2160000000000002</v>
      </c>
      <c r="I25" s="103">
        <v>897.33399999999995</v>
      </c>
      <c r="J25" s="103">
        <v>60.591000000000001</v>
      </c>
      <c r="K25" s="103">
        <v>1359.5619999999999</v>
      </c>
      <c r="L25" s="103">
        <v>2.931</v>
      </c>
      <c r="M25" s="103">
        <v>1391.3589999999999</v>
      </c>
    </row>
    <row r="26" spans="1:13">
      <c r="A26" s="109">
        <v>1985</v>
      </c>
      <c r="B26" s="103">
        <v>0</v>
      </c>
      <c r="C26" s="103">
        <v>27.527999999999999</v>
      </c>
      <c r="D26" s="103">
        <v>3.4790000000000001</v>
      </c>
      <c r="E26" s="103">
        <v>234.44800000000001</v>
      </c>
      <c r="F26" s="103">
        <v>1.859</v>
      </c>
      <c r="G26" s="103">
        <v>177.61199999999999</v>
      </c>
      <c r="H26" s="103">
        <v>5.7930000000000001</v>
      </c>
      <c r="I26" s="103">
        <v>910.40899999999999</v>
      </c>
      <c r="J26" s="103">
        <v>58.988</v>
      </c>
      <c r="K26" s="103">
        <v>1392.588</v>
      </c>
      <c r="L26" s="103">
        <v>2.91</v>
      </c>
      <c r="M26" s="103">
        <v>1423.027</v>
      </c>
    </row>
    <row r="27" spans="1:13">
      <c r="A27" s="109">
        <v>1986</v>
      </c>
      <c r="B27" s="103">
        <v>0</v>
      </c>
      <c r="C27" s="103">
        <v>26.454000000000001</v>
      </c>
      <c r="D27" s="103">
        <v>4.0739999999999998</v>
      </c>
      <c r="E27" s="103">
        <v>237.98599999999999</v>
      </c>
      <c r="F27" s="103">
        <v>1.718</v>
      </c>
      <c r="G27" s="103">
        <v>190.80500000000001</v>
      </c>
      <c r="H27" s="103">
        <v>5.6639999999999997</v>
      </c>
      <c r="I27" s="103">
        <v>938.22699999999998</v>
      </c>
      <c r="J27" s="103">
        <v>65.313999999999993</v>
      </c>
      <c r="K27" s="103">
        <v>1443.787</v>
      </c>
      <c r="L27" s="103">
        <v>3.0259999999999998</v>
      </c>
      <c r="M27" s="103">
        <v>1473.2670000000001</v>
      </c>
    </row>
    <row r="28" spans="1:13">
      <c r="A28" s="109">
        <v>1987</v>
      </c>
      <c r="B28" s="103">
        <v>0</v>
      </c>
      <c r="C28" s="103">
        <v>28.37</v>
      </c>
      <c r="D28" s="103">
        <v>3.1549999999999998</v>
      </c>
      <c r="E28" s="103">
        <v>246.61199999999999</v>
      </c>
      <c r="F28" s="103">
        <v>1.36</v>
      </c>
      <c r="G28" s="103">
        <v>202.21899999999999</v>
      </c>
      <c r="H28" s="103">
        <v>6.4029999999999996</v>
      </c>
      <c r="I28" s="103">
        <v>961.38900000000001</v>
      </c>
      <c r="J28" s="103">
        <v>67.620999999999995</v>
      </c>
      <c r="K28" s="103">
        <v>1488.76</v>
      </c>
      <c r="L28" s="103">
        <v>3.1419999999999999</v>
      </c>
      <c r="M28" s="103">
        <v>1520.2719999999999</v>
      </c>
    </row>
    <row r="29" spans="1:13">
      <c r="A29" s="109">
        <v>1988</v>
      </c>
      <c r="B29" s="103">
        <v>0</v>
      </c>
      <c r="C29" s="103">
        <v>33.481999999999999</v>
      </c>
      <c r="D29" s="103">
        <v>3.387</v>
      </c>
      <c r="E29" s="103">
        <v>268.17599999999999</v>
      </c>
      <c r="F29" s="103">
        <v>1.466</v>
      </c>
      <c r="G29" s="103">
        <v>212.10300000000001</v>
      </c>
      <c r="H29" s="103">
        <v>6.1749999999999998</v>
      </c>
      <c r="I29" s="103">
        <v>982.92100000000005</v>
      </c>
      <c r="J29" s="103">
        <v>69.018000000000001</v>
      </c>
      <c r="K29" s="103">
        <v>1543.2449999999999</v>
      </c>
      <c r="L29" s="103">
        <v>3.2010000000000001</v>
      </c>
      <c r="M29" s="103">
        <v>1579.9290000000001</v>
      </c>
    </row>
    <row r="30" spans="1:13">
      <c r="A30" s="109">
        <v>1989</v>
      </c>
      <c r="B30" s="103">
        <v>0</v>
      </c>
      <c r="C30" s="103">
        <v>34.421999999999997</v>
      </c>
      <c r="D30" s="103">
        <v>3.29</v>
      </c>
      <c r="E30" s="103">
        <v>272.642</v>
      </c>
      <c r="F30" s="103">
        <v>1.431</v>
      </c>
      <c r="G30" s="103">
        <v>217.59</v>
      </c>
      <c r="H30" s="103">
        <v>6.3339999999999996</v>
      </c>
      <c r="I30" s="103">
        <v>979.18600000000004</v>
      </c>
      <c r="J30" s="103">
        <v>72.924999999999997</v>
      </c>
      <c r="K30" s="103">
        <v>1553.3979999999999</v>
      </c>
      <c r="L30" s="103">
        <v>3.3079999999999998</v>
      </c>
      <c r="M30" s="103">
        <v>1591.1279999999999</v>
      </c>
    </row>
    <row r="31" spans="1:13">
      <c r="A31" s="109">
        <v>1990</v>
      </c>
      <c r="B31" s="103">
        <v>0</v>
      </c>
      <c r="C31" s="103">
        <v>36.000999999999998</v>
      </c>
      <c r="D31" s="103">
        <v>3.11</v>
      </c>
      <c r="E31" s="103">
        <v>270.76499999999999</v>
      </c>
      <c r="F31" s="103">
        <v>1.4410000000000001</v>
      </c>
      <c r="G31" s="103">
        <v>222.61099999999999</v>
      </c>
      <c r="H31" s="103">
        <v>6.5179999999999998</v>
      </c>
      <c r="I31" s="103">
        <v>966.8</v>
      </c>
      <c r="J31" s="103">
        <v>76.295000000000002</v>
      </c>
      <c r="K31" s="103">
        <v>1547.54</v>
      </c>
      <c r="L31" s="103">
        <v>3.198</v>
      </c>
      <c r="M31" s="103">
        <v>1586.7380000000001</v>
      </c>
    </row>
    <row r="32" spans="1:13">
      <c r="A32" s="109">
        <v>1991</v>
      </c>
      <c r="B32" s="103">
        <v>0</v>
      </c>
      <c r="C32" s="103">
        <v>32.871000000000002</v>
      </c>
      <c r="D32" s="103">
        <v>2.8839999999999999</v>
      </c>
      <c r="E32" s="103">
        <v>266.29000000000002</v>
      </c>
      <c r="F32" s="103">
        <v>1.331</v>
      </c>
      <c r="G32" s="103">
        <v>215.179</v>
      </c>
      <c r="H32" s="103">
        <v>5.8310000000000004</v>
      </c>
      <c r="I32" s="103">
        <v>962.41200000000003</v>
      </c>
      <c r="J32" s="103">
        <v>77.040000000000006</v>
      </c>
      <c r="K32" s="103">
        <v>1530.9659999999999</v>
      </c>
      <c r="L32" s="103">
        <v>3.1429999999999998</v>
      </c>
      <c r="M32" s="103">
        <v>1566.98</v>
      </c>
    </row>
    <row r="33" spans="1:13">
      <c r="A33" s="109">
        <v>1992</v>
      </c>
      <c r="B33" s="103">
        <v>0</v>
      </c>
      <c r="C33" s="103">
        <v>32.223999999999997</v>
      </c>
      <c r="D33" s="103">
        <v>2.8380000000000001</v>
      </c>
      <c r="E33" s="103">
        <v>272.45</v>
      </c>
      <c r="F33" s="103">
        <v>1.222</v>
      </c>
      <c r="G33" s="103">
        <v>213.38499999999999</v>
      </c>
      <c r="H33" s="103">
        <v>5.9450000000000003</v>
      </c>
      <c r="I33" s="103">
        <v>979.05399999999997</v>
      </c>
      <c r="J33" s="103">
        <v>80.347999999999999</v>
      </c>
      <c r="K33" s="103">
        <v>1555.242</v>
      </c>
      <c r="L33" s="103">
        <v>3.1320000000000001</v>
      </c>
      <c r="M33" s="103">
        <v>1590.597</v>
      </c>
    </row>
    <row r="34" spans="1:13">
      <c r="A34" s="109">
        <v>1993</v>
      </c>
      <c r="B34" s="103">
        <v>0</v>
      </c>
      <c r="C34" s="103">
        <v>34.155000000000001</v>
      </c>
      <c r="D34" s="103">
        <v>2.6539999999999999</v>
      </c>
      <c r="E34" s="103">
        <v>280.726</v>
      </c>
      <c r="F34" s="103">
        <v>1.2749999999999999</v>
      </c>
      <c r="G34" s="103">
        <v>215.059</v>
      </c>
      <c r="H34" s="103">
        <v>6.0529999999999999</v>
      </c>
      <c r="I34" s="103">
        <v>993.06600000000003</v>
      </c>
      <c r="J34" s="103">
        <v>67.692999999999998</v>
      </c>
      <c r="K34" s="103">
        <v>1566.527</v>
      </c>
      <c r="L34" s="103">
        <v>3.1920000000000002</v>
      </c>
      <c r="M34" s="103">
        <v>1603.874</v>
      </c>
    </row>
    <row r="35" spans="1:13">
      <c r="A35" s="109">
        <v>1994</v>
      </c>
      <c r="B35" s="103">
        <v>0</v>
      </c>
      <c r="C35" s="103">
        <v>37.563000000000002</v>
      </c>
      <c r="D35" s="103">
        <v>2.637</v>
      </c>
      <c r="E35" s="103">
        <v>297.93700000000001</v>
      </c>
      <c r="F35" s="103">
        <v>2.141</v>
      </c>
      <c r="G35" s="103">
        <v>223.81200000000001</v>
      </c>
      <c r="H35" s="103">
        <v>6.327</v>
      </c>
      <c r="I35" s="103">
        <v>1004.056</v>
      </c>
      <c r="J35" s="103">
        <v>66.277000000000001</v>
      </c>
      <c r="K35" s="103">
        <v>1603.1859999999999</v>
      </c>
      <c r="L35" s="103">
        <v>3.3010000000000002</v>
      </c>
      <c r="M35" s="103">
        <v>1644.05</v>
      </c>
    </row>
    <row r="36" spans="1:13">
      <c r="A36" s="109">
        <v>1995</v>
      </c>
      <c r="B36" s="103">
        <v>0</v>
      </c>
      <c r="C36" s="103">
        <v>38.398000000000003</v>
      </c>
      <c r="D36" s="103">
        <v>2.7370000000000001</v>
      </c>
      <c r="E36" s="103">
        <v>309.98099999999999</v>
      </c>
      <c r="F36" s="103">
        <v>1.1160000000000001</v>
      </c>
      <c r="G36" s="103">
        <v>222.114</v>
      </c>
      <c r="H36" s="103">
        <v>6.218</v>
      </c>
      <c r="I36" s="103">
        <v>1026.384</v>
      </c>
      <c r="J36" s="103">
        <v>68.373999999999995</v>
      </c>
      <c r="K36" s="103">
        <v>1636.924</v>
      </c>
      <c r="L36" s="103">
        <v>3.2309999999999999</v>
      </c>
      <c r="M36" s="103">
        <v>1678.5519999999999</v>
      </c>
    </row>
    <row r="37" spans="1:13">
      <c r="A37" s="109">
        <v>1996</v>
      </c>
      <c r="B37" s="103">
        <v>0</v>
      </c>
      <c r="C37" s="103">
        <v>39.084000000000003</v>
      </c>
      <c r="D37" s="103">
        <v>2.5830000000000002</v>
      </c>
      <c r="E37" s="103">
        <v>330.25299999999999</v>
      </c>
      <c r="F37" s="103">
        <v>0.98399999999999999</v>
      </c>
      <c r="G37" s="103">
        <v>236.47300000000001</v>
      </c>
      <c r="H37" s="103">
        <v>6.0350000000000001</v>
      </c>
      <c r="I37" s="103">
        <v>1046.05</v>
      </c>
      <c r="J37" s="103">
        <v>63.927</v>
      </c>
      <c r="K37" s="103">
        <v>1686.3040000000001</v>
      </c>
      <c r="L37" s="103">
        <v>3.2229999999999999</v>
      </c>
      <c r="M37" s="103">
        <v>1728.61</v>
      </c>
    </row>
    <row r="38" spans="1:13">
      <c r="A38" s="109">
        <v>1997</v>
      </c>
      <c r="B38" s="103">
        <v>0</v>
      </c>
      <c r="C38" s="103">
        <v>41.387</v>
      </c>
      <c r="D38" s="103">
        <v>2.7450000000000001</v>
      </c>
      <c r="E38" s="103">
        <v>345.24900000000002</v>
      </c>
      <c r="F38" s="103">
        <v>0.89600000000000002</v>
      </c>
      <c r="G38" s="103">
        <v>238.923</v>
      </c>
      <c r="H38" s="103">
        <v>6.375</v>
      </c>
      <c r="I38" s="103">
        <v>1055.42</v>
      </c>
      <c r="J38" s="103">
        <v>53.445</v>
      </c>
      <c r="K38" s="103">
        <v>1703.0519999999999</v>
      </c>
      <c r="L38" s="103">
        <v>3.2730000000000001</v>
      </c>
      <c r="M38" s="103">
        <v>1747.712</v>
      </c>
    </row>
    <row r="39" spans="1:13">
      <c r="A39" s="109">
        <v>1998</v>
      </c>
      <c r="B39" s="103">
        <v>0</v>
      </c>
      <c r="C39" s="103">
        <v>35.287999999999997</v>
      </c>
      <c r="D39" s="103">
        <v>2.4540000000000002</v>
      </c>
      <c r="E39" s="103">
        <v>355.47800000000001</v>
      </c>
      <c r="F39" s="103">
        <v>1.111</v>
      </c>
      <c r="G39" s="103">
        <v>242.434</v>
      </c>
      <c r="H39" s="103">
        <v>6.6740000000000004</v>
      </c>
      <c r="I39" s="103">
        <v>1087.8979999999999</v>
      </c>
      <c r="J39" s="103">
        <v>50.591000000000001</v>
      </c>
      <c r="K39" s="103">
        <v>1746.6410000000001</v>
      </c>
      <c r="L39" s="103">
        <v>3.3239999999999998</v>
      </c>
      <c r="M39" s="103">
        <v>1785.2529999999999</v>
      </c>
    </row>
    <row r="40" spans="1:13">
      <c r="A40" s="109">
        <v>1999</v>
      </c>
      <c r="B40" s="103">
        <v>0</v>
      </c>
      <c r="C40" s="103">
        <v>35.811</v>
      </c>
      <c r="D40" s="103">
        <v>2.7080000000000002</v>
      </c>
      <c r="E40" s="103">
        <v>369.47800000000001</v>
      </c>
      <c r="F40" s="103">
        <v>0.89900000000000002</v>
      </c>
      <c r="G40" s="103">
        <v>250.018</v>
      </c>
      <c r="H40" s="103">
        <v>6.7439999999999998</v>
      </c>
      <c r="I40" s="103">
        <v>1112.777</v>
      </c>
      <c r="J40" s="103">
        <v>49.970999999999997</v>
      </c>
      <c r="K40" s="103">
        <v>1792.5940000000001</v>
      </c>
      <c r="L40" s="103">
        <v>3.4049999999999998</v>
      </c>
      <c r="M40" s="103">
        <v>1831.809</v>
      </c>
    </row>
    <row r="41" spans="1:13">
      <c r="A41" s="109">
        <v>2000</v>
      </c>
      <c r="B41" s="103">
        <v>0</v>
      </c>
      <c r="C41" s="103">
        <v>35.65</v>
      </c>
      <c r="D41" s="103">
        <v>2.5089999999999999</v>
      </c>
      <c r="E41" s="103">
        <v>385.72</v>
      </c>
      <c r="F41" s="103">
        <v>0.748</v>
      </c>
      <c r="G41" s="103">
        <v>258.58100000000002</v>
      </c>
      <c r="H41" s="103">
        <v>6.6429999999999998</v>
      </c>
      <c r="I41" s="103">
        <v>1127.539</v>
      </c>
      <c r="J41" s="103">
        <v>66.647999999999996</v>
      </c>
      <c r="K41" s="103">
        <v>1848.3879999999999</v>
      </c>
      <c r="L41" s="103">
        <v>3.6280000000000001</v>
      </c>
      <c r="M41" s="103">
        <v>1887.6659999999999</v>
      </c>
    </row>
    <row r="42" spans="1:13">
      <c r="A42" s="109">
        <v>2001</v>
      </c>
      <c r="B42" s="103">
        <v>0</v>
      </c>
      <c r="C42" s="103">
        <v>34.886000000000003</v>
      </c>
      <c r="D42" s="103">
        <v>2.415</v>
      </c>
      <c r="E42" s="103">
        <v>394.63600000000002</v>
      </c>
      <c r="F42" s="103">
        <v>0.86399999999999999</v>
      </c>
      <c r="G42" s="103">
        <v>247.43199999999999</v>
      </c>
      <c r="H42" s="103">
        <v>6.0860000000000003</v>
      </c>
      <c r="I42" s="103">
        <v>1125.28</v>
      </c>
      <c r="J42" s="103">
        <v>43.97</v>
      </c>
      <c r="K42" s="103">
        <v>1820.684</v>
      </c>
      <c r="L42" s="103">
        <v>3.8250000000000002</v>
      </c>
      <c r="M42" s="103">
        <v>1859.394</v>
      </c>
    </row>
    <row r="43" spans="1:13">
      <c r="A43" s="109">
        <v>2002</v>
      </c>
      <c r="B43" s="103">
        <v>0</v>
      </c>
      <c r="C43" s="103">
        <v>37.087000000000003</v>
      </c>
      <c r="D43" s="103">
        <v>2.3319999999999999</v>
      </c>
      <c r="E43" s="103">
        <v>402.14499999999998</v>
      </c>
      <c r="F43" s="103">
        <v>0.89900000000000002</v>
      </c>
      <c r="G43" s="103">
        <v>241.245</v>
      </c>
      <c r="H43" s="103">
        <v>6.0140000000000002</v>
      </c>
      <c r="I43" s="103">
        <v>1154.548</v>
      </c>
      <c r="J43" s="103">
        <v>50.823999999999998</v>
      </c>
      <c r="K43" s="103">
        <v>1858.0070000000001</v>
      </c>
      <c r="L43" s="103">
        <v>3.6379999999999999</v>
      </c>
      <c r="M43" s="103">
        <v>1898.731</v>
      </c>
    </row>
    <row r="44" spans="1:13">
      <c r="A44" s="109">
        <v>2003</v>
      </c>
      <c r="B44" s="103">
        <v>0</v>
      </c>
      <c r="C44" s="103">
        <v>33.264000000000003</v>
      </c>
      <c r="D44" s="103">
        <v>2.089</v>
      </c>
      <c r="E44" s="103">
        <v>417.065</v>
      </c>
      <c r="F44" s="103">
        <v>1.125</v>
      </c>
      <c r="G44" s="103">
        <v>235.839</v>
      </c>
      <c r="H44" s="103">
        <v>5.56</v>
      </c>
      <c r="I44" s="103">
        <v>1174.2560000000001</v>
      </c>
      <c r="J44" s="103">
        <v>42.872999999999998</v>
      </c>
      <c r="K44" s="103">
        <v>1878.808</v>
      </c>
      <c r="L44" s="103">
        <v>4.5119999999999996</v>
      </c>
      <c r="M44" s="103">
        <v>1916.5840000000001</v>
      </c>
    </row>
    <row r="45" spans="1:13">
      <c r="A45" s="109">
        <v>2004</v>
      </c>
      <c r="B45" s="103">
        <v>0</v>
      </c>
      <c r="C45" s="103">
        <v>31.927</v>
      </c>
      <c r="D45" s="103">
        <v>2.16</v>
      </c>
      <c r="E45" s="103">
        <v>442.97699999999998</v>
      </c>
      <c r="F45" s="103">
        <v>1.2030000000000001</v>
      </c>
      <c r="G45" s="103">
        <v>244.29400000000001</v>
      </c>
      <c r="H45" s="103">
        <v>5.633</v>
      </c>
      <c r="I45" s="103">
        <v>1183.096</v>
      </c>
      <c r="J45" s="103">
        <v>55.531999999999996</v>
      </c>
      <c r="K45" s="103">
        <v>1934.894</v>
      </c>
      <c r="L45" s="103">
        <v>4.7770000000000001</v>
      </c>
      <c r="M45" s="103">
        <v>1971.5989999999999</v>
      </c>
    </row>
    <row r="46" spans="1:13">
      <c r="A46" s="109">
        <v>2005</v>
      </c>
      <c r="B46" s="103">
        <v>0</v>
      </c>
      <c r="C46" s="103">
        <v>33.076000000000001</v>
      </c>
      <c r="D46" s="103">
        <v>2.4449999999999998</v>
      </c>
      <c r="E46" s="103">
        <v>453.238</v>
      </c>
      <c r="F46" s="103">
        <v>1.776</v>
      </c>
      <c r="G46" s="103">
        <v>250.95400000000001</v>
      </c>
      <c r="H46" s="103">
        <v>5.6029999999999998</v>
      </c>
      <c r="I46" s="103">
        <v>1177.443</v>
      </c>
      <c r="J46" s="103">
        <v>62.886000000000003</v>
      </c>
      <c r="K46" s="103">
        <v>1954.346</v>
      </c>
      <c r="L46" s="103">
        <v>4.944</v>
      </c>
      <c r="M46" s="103">
        <v>1992.366</v>
      </c>
    </row>
    <row r="47" spans="1:13">
      <c r="A47" s="109">
        <v>2006</v>
      </c>
      <c r="B47" s="103">
        <v>0</v>
      </c>
      <c r="C47" s="103">
        <v>33.133000000000003</v>
      </c>
      <c r="D47" s="103">
        <v>2.3119999999999998</v>
      </c>
      <c r="E47" s="103">
        <v>476.33300000000003</v>
      </c>
      <c r="F47" s="103">
        <v>1.7290000000000001</v>
      </c>
      <c r="G47" s="103">
        <v>244.066</v>
      </c>
      <c r="H47" s="103">
        <v>5.4589999999999996</v>
      </c>
      <c r="I47" s="103">
        <v>1187.527</v>
      </c>
      <c r="J47" s="103">
        <v>68.010000000000005</v>
      </c>
      <c r="K47" s="103">
        <v>1985.4369999999999</v>
      </c>
      <c r="L47" s="103">
        <v>4.7229999999999999</v>
      </c>
      <c r="M47" s="103">
        <v>2023.2929999999999</v>
      </c>
    </row>
    <row r="48" spans="1:13">
      <c r="A48" s="109">
        <v>2007</v>
      </c>
      <c r="B48" s="103">
        <v>0</v>
      </c>
      <c r="C48" s="103">
        <v>35.180999999999997</v>
      </c>
      <c r="D48" s="103">
        <v>2.1840000000000002</v>
      </c>
      <c r="E48" s="103">
        <v>476.048</v>
      </c>
      <c r="F48" s="103">
        <v>1.3819999999999999</v>
      </c>
      <c r="G48" s="103">
        <v>242.494</v>
      </c>
      <c r="H48" s="103">
        <v>5.6379999999999999</v>
      </c>
      <c r="I48" s="103">
        <v>1183.5239999999999</v>
      </c>
      <c r="J48" s="103">
        <v>74.616</v>
      </c>
      <c r="K48" s="103">
        <v>1985.885</v>
      </c>
      <c r="L48" s="103">
        <v>5.2590000000000003</v>
      </c>
      <c r="M48" s="103">
        <v>2026.325</v>
      </c>
    </row>
    <row r="49" spans="1:13">
      <c r="A49" s="109">
        <v>2008</v>
      </c>
      <c r="B49" s="103">
        <v>0</v>
      </c>
      <c r="C49" s="103">
        <v>36.701999999999998</v>
      </c>
      <c r="D49" s="103">
        <v>1.9550000000000001</v>
      </c>
      <c r="E49" s="103">
        <v>430.065</v>
      </c>
      <c r="F49" s="103">
        <v>2.528</v>
      </c>
      <c r="G49" s="103">
        <v>230.59399999999999</v>
      </c>
      <c r="H49" s="103">
        <v>5.234</v>
      </c>
      <c r="I49" s="103">
        <v>1114.0630000000001</v>
      </c>
      <c r="J49" s="103">
        <v>69.531000000000006</v>
      </c>
      <c r="K49" s="103">
        <v>1853.97</v>
      </c>
      <c r="L49" s="103">
        <v>4.859</v>
      </c>
      <c r="M49" s="103">
        <v>1895.5309999999999</v>
      </c>
    </row>
    <row r="50" spans="1:13">
      <c r="A50" s="109">
        <v>2009</v>
      </c>
      <c r="B50" s="103">
        <v>0</v>
      </c>
      <c r="C50" s="103">
        <v>37.924999999999997</v>
      </c>
      <c r="D50" s="103">
        <v>1.8360000000000001</v>
      </c>
      <c r="E50" s="103">
        <v>406.02600000000001</v>
      </c>
      <c r="F50" s="103">
        <v>1.7649999999999999</v>
      </c>
      <c r="G50" s="103">
        <v>208.23699999999999</v>
      </c>
      <c r="H50" s="103">
        <v>4.7060000000000004</v>
      </c>
      <c r="I50" s="103">
        <v>1107.038</v>
      </c>
      <c r="J50" s="103">
        <v>59.362000000000002</v>
      </c>
      <c r="K50" s="103">
        <v>1788.97</v>
      </c>
      <c r="L50" s="103">
        <v>4.657</v>
      </c>
      <c r="M50" s="103">
        <v>1831.5530000000001</v>
      </c>
    </row>
    <row r="51" spans="1:13">
      <c r="A51" s="109">
        <v>2010</v>
      </c>
      <c r="B51" s="103">
        <v>0</v>
      </c>
      <c r="C51" s="103">
        <v>38.171999999999997</v>
      </c>
      <c r="D51" s="103">
        <v>1.87</v>
      </c>
      <c r="E51" s="103">
        <v>428.98</v>
      </c>
      <c r="F51" s="103">
        <v>0.28799999999999998</v>
      </c>
      <c r="G51" s="103">
        <v>214.018</v>
      </c>
      <c r="H51" s="103">
        <v>5.7320000000000002</v>
      </c>
      <c r="I51" s="103">
        <v>1086.2729999999999</v>
      </c>
      <c r="J51" s="103">
        <v>66.981999999999999</v>
      </c>
      <c r="K51" s="103">
        <v>1804.1420000000001</v>
      </c>
      <c r="L51" s="103">
        <v>4.6630000000000003</v>
      </c>
      <c r="M51" s="103">
        <v>1846.9760000000001</v>
      </c>
    </row>
    <row r="52" spans="1:13">
      <c r="A52" s="109">
        <v>2011</v>
      </c>
      <c r="B52" s="103">
        <v>0</v>
      </c>
      <c r="C52" s="103">
        <v>38.947000000000003</v>
      </c>
      <c r="D52" s="103">
        <v>1.871</v>
      </c>
      <c r="E52" s="103">
        <v>436.35599999999999</v>
      </c>
      <c r="F52" s="103">
        <v>0.28899999999999998</v>
      </c>
      <c r="G52" s="103">
        <v>213.07499999999999</v>
      </c>
      <c r="H52" s="103">
        <v>5.4950000000000001</v>
      </c>
      <c r="I52" s="103">
        <v>1053.942</v>
      </c>
      <c r="J52" s="103">
        <v>58.296999999999997</v>
      </c>
      <c r="K52" s="103">
        <v>1769.325</v>
      </c>
      <c r="L52" s="103">
        <v>4.4390000000000001</v>
      </c>
      <c r="M52" s="103">
        <v>1812.71</v>
      </c>
    </row>
    <row r="53" spans="1:13">
      <c r="A53" s="109">
        <v>2012</v>
      </c>
      <c r="B53" s="103">
        <v>0</v>
      </c>
      <c r="C53" s="103">
        <v>41.372</v>
      </c>
      <c r="D53" s="103">
        <v>1.7370000000000001</v>
      </c>
      <c r="E53" s="103">
        <v>416.74900000000002</v>
      </c>
      <c r="F53" s="103">
        <v>0.28399999999999997</v>
      </c>
      <c r="G53" s="103">
        <v>209.58</v>
      </c>
      <c r="H53" s="103">
        <v>5.0149999999999997</v>
      </c>
      <c r="I53" s="103">
        <v>1046.5070000000001</v>
      </c>
      <c r="J53" s="103">
        <v>50.351999999999997</v>
      </c>
      <c r="K53" s="103">
        <v>1730.2239999999999</v>
      </c>
      <c r="L53" s="103">
        <v>4.0309999999999997</v>
      </c>
      <c r="M53" s="103">
        <v>1775.627</v>
      </c>
    </row>
    <row r="54" spans="1:13">
      <c r="A54" s="109">
        <v>2013</v>
      </c>
      <c r="B54" s="103">
        <v>0</v>
      </c>
      <c r="C54" s="103">
        <v>47.042999999999999</v>
      </c>
      <c r="D54" s="103">
        <v>1.546</v>
      </c>
      <c r="E54" s="103">
        <v>421.43200000000002</v>
      </c>
      <c r="F54" s="103">
        <v>0.38300000000000001</v>
      </c>
      <c r="G54" s="103">
        <v>214.429</v>
      </c>
      <c r="H54" s="103">
        <v>5.3090000000000002</v>
      </c>
      <c r="I54" s="103">
        <v>1057.4349999999999</v>
      </c>
      <c r="J54" s="103">
        <v>43.640999999999998</v>
      </c>
      <c r="K54" s="103">
        <v>1744.174</v>
      </c>
      <c r="L54" s="103">
        <v>4.1950000000000003</v>
      </c>
      <c r="M54" s="103">
        <v>1795.413</v>
      </c>
    </row>
    <row r="55" spans="1:13">
      <c r="A55" s="109">
        <v>2014</v>
      </c>
      <c r="B55" s="103">
        <v>0</v>
      </c>
      <c r="C55" s="103">
        <v>40.252000000000002</v>
      </c>
      <c r="D55" s="103">
        <v>1.5</v>
      </c>
      <c r="E55" s="103">
        <v>440.99200000000002</v>
      </c>
      <c r="F55" s="103">
        <v>0.47899999999999998</v>
      </c>
      <c r="G55" s="103">
        <v>219.74</v>
      </c>
      <c r="H55" s="103">
        <v>5.5309999999999997</v>
      </c>
      <c r="I55" s="103">
        <v>1067.444</v>
      </c>
      <c r="J55" s="103">
        <v>33.531999999999996</v>
      </c>
      <c r="K55" s="103">
        <v>1769.2190000000001</v>
      </c>
      <c r="L55" s="103">
        <v>4.2210000000000001</v>
      </c>
      <c r="M55" s="103">
        <v>1813.692</v>
      </c>
    </row>
    <row r="56" spans="1:13">
      <c r="A56" s="109">
        <v>2015</v>
      </c>
      <c r="B56" s="103">
        <v>0</v>
      </c>
      <c r="C56" s="103">
        <v>39.409999999999997</v>
      </c>
      <c r="D56" s="103">
        <v>1.462</v>
      </c>
      <c r="E56" s="103">
        <v>446.80099999999999</v>
      </c>
      <c r="F56" s="103">
        <v>0.628</v>
      </c>
      <c r="G56" s="103">
        <v>231.44800000000001</v>
      </c>
      <c r="H56" s="103">
        <v>6.0289999999999999</v>
      </c>
      <c r="I56" s="103">
        <v>1072.7070000000001</v>
      </c>
      <c r="J56" s="103">
        <v>34.798000000000002</v>
      </c>
      <c r="K56" s="103">
        <v>1793.873</v>
      </c>
      <c r="L56" s="103">
        <v>3.8839999999999999</v>
      </c>
      <c r="M56" s="103">
        <v>1837.1669999999999</v>
      </c>
    </row>
    <row r="57" spans="1:13">
      <c r="A57" s="109">
        <v>2016</v>
      </c>
      <c r="B57" s="103">
        <v>0</v>
      </c>
      <c r="C57" s="103">
        <v>40.063000000000002</v>
      </c>
      <c r="D57" s="103">
        <v>1.415</v>
      </c>
      <c r="E57" s="103">
        <v>437.04700000000003</v>
      </c>
      <c r="F57" s="103">
        <v>0.74299999999999999</v>
      </c>
      <c r="G57" s="103">
        <v>241.97300000000001</v>
      </c>
      <c r="H57" s="103">
        <v>5.7160000000000002</v>
      </c>
      <c r="I57" s="103">
        <v>1091.6500000000001</v>
      </c>
      <c r="J57" s="103">
        <v>46.792000000000002</v>
      </c>
      <c r="K57" s="103">
        <v>1825.337</v>
      </c>
      <c r="L57" s="103">
        <v>3.6259999999999999</v>
      </c>
      <c r="M57" s="103">
        <v>1869.0260000000001</v>
      </c>
    </row>
    <row r="58" spans="1:13">
      <c r="A58" s="109">
        <v>2017</v>
      </c>
      <c r="B58" s="103">
        <v>0</v>
      </c>
      <c r="C58" s="103">
        <v>42.252000000000002</v>
      </c>
      <c r="D58" s="103">
        <v>1.4490000000000001</v>
      </c>
      <c r="E58" s="103">
        <v>442.065</v>
      </c>
      <c r="F58" s="103">
        <v>0.77900000000000003</v>
      </c>
      <c r="G58" s="103">
        <v>251.46899999999999</v>
      </c>
      <c r="H58" s="103">
        <v>5.258</v>
      </c>
      <c r="I58" s="103">
        <v>1090.1420000000001</v>
      </c>
      <c r="J58" s="103">
        <v>49.905999999999999</v>
      </c>
      <c r="K58" s="103">
        <v>1841.069</v>
      </c>
      <c r="L58" s="103">
        <v>3.5209999999999999</v>
      </c>
      <c r="M58" s="103">
        <v>1886.8420000000001</v>
      </c>
    </row>
    <row r="59" spans="1:13">
      <c r="A59" s="109">
        <v>2018</v>
      </c>
      <c r="B59" s="103">
        <v>0</v>
      </c>
      <c r="C59" s="103">
        <v>50.908999999999999</v>
      </c>
      <c r="D59" s="103">
        <v>1.5489999999999999</v>
      </c>
      <c r="E59" s="103">
        <v>466.16899999999998</v>
      </c>
      <c r="F59" s="103">
        <v>0.79300000000000004</v>
      </c>
      <c r="G59" s="103">
        <v>255.18299999999999</v>
      </c>
      <c r="H59" s="103">
        <v>5.0730000000000004</v>
      </c>
      <c r="I59" s="103">
        <v>1089.598</v>
      </c>
      <c r="J59" s="103">
        <v>45.359000000000002</v>
      </c>
      <c r="K59" s="103">
        <v>1863.723</v>
      </c>
      <c r="L59" s="103">
        <v>3.504</v>
      </c>
      <c r="M59" s="103">
        <v>1918.136</v>
      </c>
    </row>
    <row r="60" spans="1:13">
      <c r="A60" s="109">
        <v>2019</v>
      </c>
      <c r="B60" s="103">
        <v>0</v>
      </c>
      <c r="C60" s="103">
        <v>58.948</v>
      </c>
      <c r="D60" s="103">
        <v>1.617</v>
      </c>
      <c r="E60" s="103">
        <v>468.47899999999998</v>
      </c>
      <c r="F60" s="103">
        <v>0.78500000000000003</v>
      </c>
      <c r="G60" s="103">
        <v>260.61900000000003</v>
      </c>
      <c r="H60" s="103">
        <v>4.8639999999999999</v>
      </c>
      <c r="I60" s="103">
        <v>1085.924</v>
      </c>
      <c r="J60" s="103">
        <v>39.731999999999999</v>
      </c>
      <c r="K60" s="103">
        <v>1862.02</v>
      </c>
      <c r="L60" s="103">
        <v>3.2389999999999999</v>
      </c>
      <c r="M60" s="103">
        <v>1924.2070000000001</v>
      </c>
    </row>
    <row r="61" spans="1:13">
      <c r="A61" s="109">
        <v>2020</v>
      </c>
      <c r="B61" s="103">
        <v>0</v>
      </c>
      <c r="C61" s="103">
        <v>58.658999999999999</v>
      </c>
      <c r="D61" s="103">
        <v>1.397</v>
      </c>
      <c r="E61" s="103">
        <v>439.20100000000002</v>
      </c>
      <c r="F61" s="103">
        <v>0.54400000000000004</v>
      </c>
      <c r="G61" s="103">
        <v>161.358</v>
      </c>
      <c r="H61" s="103">
        <v>4.282</v>
      </c>
      <c r="I61" s="103">
        <v>935.38900000000001</v>
      </c>
      <c r="J61" s="103">
        <v>29.396000000000001</v>
      </c>
      <c r="K61" s="103">
        <v>1571.566</v>
      </c>
      <c r="L61" s="103">
        <v>2.5539999999999998</v>
      </c>
      <c r="M61" s="103">
        <v>1632.78</v>
      </c>
    </row>
    <row r="62" spans="1:13">
      <c r="A62" s="109">
        <v>2021</v>
      </c>
      <c r="B62" s="103">
        <v>0</v>
      </c>
      <c r="C62" s="103">
        <v>65.090999999999994</v>
      </c>
      <c r="D62" s="103">
        <v>1.49</v>
      </c>
      <c r="E62" s="103">
        <v>459.30399999999997</v>
      </c>
      <c r="F62" s="103">
        <v>0.61399999999999999</v>
      </c>
      <c r="G62" s="103">
        <v>204.785</v>
      </c>
      <c r="H62" s="103">
        <v>4.4080000000000004</v>
      </c>
      <c r="I62" s="103">
        <v>1024.604</v>
      </c>
      <c r="J62" s="103">
        <v>46.171999999999997</v>
      </c>
      <c r="K62" s="103">
        <v>1741.3779999999999</v>
      </c>
      <c r="L62" s="103">
        <v>2.5819999999999999</v>
      </c>
      <c r="M62" s="103">
        <v>1809.05</v>
      </c>
    </row>
    <row r="63" spans="1:13">
      <c r="A63" s="109">
        <v>2022</v>
      </c>
      <c r="B63" s="103">
        <v>0</v>
      </c>
      <c r="C63" s="103">
        <v>68.290999999999997</v>
      </c>
      <c r="D63" s="103">
        <v>1.5389999999999999</v>
      </c>
      <c r="E63" s="103">
        <v>456.82400000000001</v>
      </c>
      <c r="F63" s="103">
        <v>0.622</v>
      </c>
      <c r="G63" s="103">
        <v>232.97</v>
      </c>
      <c r="H63" s="103">
        <v>4.6909999999999998</v>
      </c>
      <c r="I63" s="103">
        <v>1019.2329999999999</v>
      </c>
      <c r="J63" s="103">
        <v>49.725000000000001</v>
      </c>
      <c r="K63" s="103">
        <v>1765.605</v>
      </c>
      <c r="L63" s="103">
        <v>2.6</v>
      </c>
      <c r="M63" s="103">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workbookViewId="0">
      <selection activeCell="B63" sqref="B63"/>
    </sheetView>
  </sheetViews>
  <sheetFormatPr defaultColWidth="9.140625" defaultRowHeight="15"/>
  <cols>
    <col min="1" max="1" width="106.5703125" style="25" bestFit="1" customWidth="1"/>
    <col min="2" max="2" width="43.85546875" style="25" bestFit="1" customWidth="1"/>
    <col min="3" max="3" width="51.28515625" style="25" bestFit="1" customWidth="1"/>
    <col min="4" max="4" width="97.42578125" style="25" bestFit="1" customWidth="1"/>
    <col min="5" max="5" width="54.5703125" style="25" bestFit="1" customWidth="1"/>
    <col min="6" max="6" width="57.7109375" style="25" bestFit="1" customWidth="1"/>
    <col min="7" max="7" width="49.140625" style="25" bestFit="1" customWidth="1"/>
    <col min="8" max="9" width="57.7109375" style="25" bestFit="1" customWidth="1"/>
    <col min="10" max="10" width="52.42578125" style="25" bestFit="1" customWidth="1"/>
    <col min="11" max="11" width="9.140625" style="25"/>
    <col min="12" max="12" width="10.5703125" style="25" bestFit="1" customWidth="1"/>
    <col min="13" max="16384" width="9.140625" style="25"/>
  </cols>
  <sheetData>
    <row r="1" spans="1:10" s="26" customFormat="1" ht="23.25" customHeight="1">
      <c r="B1" s="26" t="s">
        <v>1924</v>
      </c>
      <c r="C1" s="26" t="s">
        <v>1926</v>
      </c>
      <c r="D1" s="26" t="s">
        <v>1921</v>
      </c>
      <c r="E1" s="26" t="s">
        <v>1921</v>
      </c>
      <c r="F1" s="26" t="s">
        <v>1921</v>
      </c>
      <c r="G1" s="26" t="s">
        <v>1921</v>
      </c>
      <c r="H1" s="27" t="s">
        <v>1920</v>
      </c>
      <c r="I1" s="26" t="s">
        <v>10684</v>
      </c>
      <c r="J1" s="27" t="s">
        <v>2374</v>
      </c>
    </row>
    <row r="2" spans="1:10" s="26" customFormat="1" ht="23.25" customHeight="1">
      <c r="A2" s="104" t="s">
        <v>2276</v>
      </c>
      <c r="B2" s="103"/>
      <c r="C2" s="103"/>
      <c r="D2" s="103"/>
      <c r="E2" s="103"/>
      <c r="F2" s="103"/>
      <c r="G2" s="103"/>
      <c r="H2" s="103"/>
      <c r="I2" s="103"/>
      <c r="J2" s="103"/>
    </row>
    <row r="3" spans="1:10" ht="18.75">
      <c r="A3" s="105" t="s">
        <v>7153</v>
      </c>
      <c r="B3" s="103"/>
      <c r="C3" s="103"/>
      <c r="D3" s="103"/>
      <c r="E3" s="103"/>
      <c r="F3" s="103"/>
      <c r="G3" s="103"/>
      <c r="H3" s="103"/>
      <c r="I3" s="103"/>
      <c r="J3" s="103"/>
    </row>
    <row r="4" spans="1:10">
      <c r="A4"/>
      <c r="B4"/>
      <c r="C4"/>
      <c r="D4"/>
      <c r="E4"/>
      <c r="F4"/>
      <c r="G4"/>
      <c r="H4"/>
      <c r="I4"/>
      <c r="J4"/>
    </row>
    <row r="5" spans="1:10">
      <c r="A5" s="106" t="s">
        <v>7154</v>
      </c>
      <c r="B5" s="103"/>
      <c r="C5" s="103"/>
      <c r="D5" s="103"/>
      <c r="E5" s="103"/>
      <c r="F5" s="103"/>
      <c r="G5" s="103"/>
      <c r="H5" s="103"/>
      <c r="I5" s="103"/>
      <c r="J5" s="103"/>
    </row>
    <row r="6" spans="1:10">
      <c r="A6"/>
      <c r="B6"/>
      <c r="C6"/>
      <c r="D6"/>
      <c r="E6"/>
      <c r="F6"/>
      <c r="G6"/>
      <c r="H6"/>
      <c r="I6"/>
      <c r="J6"/>
    </row>
    <row r="7" spans="1:10">
      <c r="A7" s="103" t="s">
        <v>7155</v>
      </c>
      <c r="B7" s="103"/>
      <c r="C7" s="103"/>
      <c r="D7" s="103"/>
      <c r="E7" s="103"/>
      <c r="F7" s="103"/>
      <c r="G7" s="103"/>
      <c r="H7" s="103"/>
      <c r="I7" s="103"/>
      <c r="J7" s="103"/>
    </row>
    <row r="8" spans="1:10">
      <c r="A8" s="103" t="s">
        <v>7156</v>
      </c>
      <c r="B8" s="103"/>
      <c r="C8" s="103"/>
      <c r="D8" s="103"/>
      <c r="E8" s="103"/>
      <c r="F8" s="103"/>
      <c r="G8" s="103"/>
      <c r="H8" s="103"/>
      <c r="I8" s="103"/>
      <c r="J8" s="103"/>
    </row>
    <row r="9" spans="1:10">
      <c r="A9"/>
      <c r="B9"/>
      <c r="C9"/>
      <c r="D9"/>
      <c r="E9"/>
      <c r="F9"/>
      <c r="G9"/>
      <c r="H9"/>
      <c r="I9"/>
      <c r="J9"/>
    </row>
    <row r="10" spans="1:10" ht="15.75">
      <c r="A10" s="107" t="s">
        <v>2344</v>
      </c>
      <c r="B10" s="103"/>
      <c r="C10" s="103"/>
      <c r="D10" s="103"/>
      <c r="E10" s="103"/>
      <c r="F10" s="103"/>
      <c r="G10" s="103"/>
      <c r="H10" s="103"/>
      <c r="I10" s="103"/>
      <c r="J10" s="103"/>
    </row>
    <row r="11" spans="1:10">
      <c r="A11"/>
      <c r="B11"/>
      <c r="C11"/>
      <c r="D11"/>
      <c r="E11"/>
      <c r="F11"/>
      <c r="G11"/>
      <c r="H11"/>
      <c r="I11"/>
      <c r="J11"/>
    </row>
    <row r="12" spans="1:10">
      <c r="A12" s="108" t="s">
        <v>2278</v>
      </c>
      <c r="B12" s="108" t="s">
        <v>2345</v>
      </c>
      <c r="C12" s="108" t="s">
        <v>2346</v>
      </c>
      <c r="D12" s="108" t="s">
        <v>2347</v>
      </c>
      <c r="E12" s="108" t="s">
        <v>2348</v>
      </c>
      <c r="F12" s="108" t="s">
        <v>2349</v>
      </c>
      <c r="G12" s="108" t="s">
        <v>2350</v>
      </c>
      <c r="H12" s="108" t="s">
        <v>2351</v>
      </c>
      <c r="I12" s="108" t="s">
        <v>2352</v>
      </c>
      <c r="J12" s="108" t="s">
        <v>2353</v>
      </c>
    </row>
    <row r="13" spans="1:10">
      <c r="A13" s="108"/>
      <c r="B13" s="108" t="s">
        <v>2293</v>
      </c>
      <c r="C13" s="108" t="s">
        <v>2293</v>
      </c>
      <c r="D13" s="108" t="s">
        <v>2293</v>
      </c>
      <c r="E13" s="108" t="s">
        <v>2293</v>
      </c>
      <c r="F13" s="108" t="s">
        <v>2293</v>
      </c>
      <c r="G13" s="108" t="s">
        <v>2293</v>
      </c>
      <c r="H13" s="108" t="s">
        <v>2293</v>
      </c>
      <c r="I13" s="108" t="s">
        <v>2293</v>
      </c>
      <c r="J13" s="108" t="s">
        <v>2293</v>
      </c>
    </row>
    <row r="14" spans="1:10" hidden="1">
      <c r="A14" s="109">
        <v>1973</v>
      </c>
      <c r="B14" s="103">
        <v>823.46600000000001</v>
      </c>
      <c r="C14" s="103">
        <v>198.65299999999999</v>
      </c>
      <c r="D14" s="103">
        <v>20.097999999999999</v>
      </c>
      <c r="E14" s="103">
        <v>1.5589999999999999</v>
      </c>
      <c r="F14" s="103">
        <v>242.28299999999999</v>
      </c>
      <c r="G14" s="103">
        <v>263.94</v>
      </c>
      <c r="H14" s="103" t="s">
        <v>2294</v>
      </c>
      <c r="I14" s="103" t="s">
        <v>2294</v>
      </c>
      <c r="J14" s="103">
        <v>1286.059</v>
      </c>
    </row>
    <row r="15" spans="1:10" hidden="1">
      <c r="A15" s="109">
        <v>1974</v>
      </c>
      <c r="B15" s="103">
        <v>811.63699999999994</v>
      </c>
      <c r="C15" s="103">
        <v>186.52500000000001</v>
      </c>
      <c r="D15" s="103">
        <v>22.745000000000001</v>
      </c>
      <c r="E15" s="103">
        <v>1.9219999999999999</v>
      </c>
      <c r="F15" s="103">
        <v>228.09899999999999</v>
      </c>
      <c r="G15" s="103">
        <v>252.76599999999999</v>
      </c>
      <c r="H15" s="103" t="s">
        <v>2294</v>
      </c>
      <c r="I15" s="103" t="s">
        <v>2294</v>
      </c>
      <c r="J15" s="103">
        <v>1250.9290000000001</v>
      </c>
    </row>
    <row r="16" spans="1:10" hidden="1">
      <c r="A16" s="109">
        <v>1975</v>
      </c>
      <c r="B16" s="103">
        <v>835.58600000000001</v>
      </c>
      <c r="C16" s="103">
        <v>171.715</v>
      </c>
      <c r="D16" s="103">
        <v>16.673999999999999</v>
      </c>
      <c r="E16" s="103">
        <v>0.216</v>
      </c>
      <c r="F16" s="103">
        <v>220.58099999999999</v>
      </c>
      <c r="G16" s="103">
        <v>237.47</v>
      </c>
      <c r="H16" s="103" t="s">
        <v>2294</v>
      </c>
      <c r="I16" s="103" t="s">
        <v>2294</v>
      </c>
      <c r="J16" s="103">
        <v>1244.771</v>
      </c>
    </row>
    <row r="17" spans="1:10" hidden="1">
      <c r="A17" s="109">
        <v>1976</v>
      </c>
      <c r="B17" s="103">
        <v>924.452</v>
      </c>
      <c r="C17" s="103">
        <v>167.04900000000001</v>
      </c>
      <c r="D17" s="103">
        <v>17.91</v>
      </c>
      <c r="E17" s="103">
        <v>0.20899999999999999</v>
      </c>
      <c r="F17" s="103">
        <v>242.702</v>
      </c>
      <c r="G17" s="103">
        <v>260.82100000000003</v>
      </c>
      <c r="H17" s="103" t="s">
        <v>2294</v>
      </c>
      <c r="I17" s="103" t="s">
        <v>2294</v>
      </c>
      <c r="J17" s="103">
        <v>1352.3219999999999</v>
      </c>
    </row>
    <row r="18" spans="1:10" hidden="1">
      <c r="A18" s="109">
        <v>1977</v>
      </c>
      <c r="B18" s="103">
        <v>975.98</v>
      </c>
      <c r="C18" s="103">
        <v>174.04599999999999</v>
      </c>
      <c r="D18" s="103">
        <v>20.864000000000001</v>
      </c>
      <c r="E18" s="103">
        <v>0.3</v>
      </c>
      <c r="F18" s="103">
        <v>271.40199999999999</v>
      </c>
      <c r="G18" s="103">
        <v>292.56599999999997</v>
      </c>
      <c r="H18" s="103" t="s">
        <v>2294</v>
      </c>
      <c r="I18" s="103" t="s">
        <v>2294</v>
      </c>
      <c r="J18" s="103">
        <v>1442.5920000000001</v>
      </c>
    </row>
    <row r="19" spans="1:10" hidden="1">
      <c r="A19" s="109">
        <v>1978</v>
      </c>
      <c r="B19" s="103">
        <v>973.721</v>
      </c>
      <c r="C19" s="103">
        <v>174.73599999999999</v>
      </c>
      <c r="D19" s="103">
        <v>20.347999999999999</v>
      </c>
      <c r="E19" s="103">
        <v>1.2250000000000001</v>
      </c>
      <c r="F19" s="103">
        <v>277.75200000000001</v>
      </c>
      <c r="G19" s="103">
        <v>299.32499999999999</v>
      </c>
      <c r="H19" s="103" t="s">
        <v>2294</v>
      </c>
      <c r="I19" s="103" t="s">
        <v>2294</v>
      </c>
      <c r="J19" s="103">
        <v>1447.7819999999999</v>
      </c>
    </row>
    <row r="20" spans="1:10" hidden="1">
      <c r="A20" s="109">
        <v>1979</v>
      </c>
      <c r="B20" s="103">
        <v>1070.886</v>
      </c>
      <c r="C20" s="103">
        <v>191.48099999999999</v>
      </c>
      <c r="D20" s="103">
        <v>13.134</v>
      </c>
      <c r="E20" s="103">
        <v>0.82399999999999995</v>
      </c>
      <c r="F20" s="103">
        <v>232.565</v>
      </c>
      <c r="G20" s="103">
        <v>246.524</v>
      </c>
      <c r="H20" s="103" t="s">
        <v>2294</v>
      </c>
      <c r="I20" s="103" t="s">
        <v>2294</v>
      </c>
      <c r="J20" s="103">
        <v>1508.89</v>
      </c>
    </row>
    <row r="21" spans="1:10" hidden="1">
      <c r="A21" s="109">
        <v>1980</v>
      </c>
      <c r="B21" s="103">
        <v>1152.94</v>
      </c>
      <c r="C21" s="103">
        <v>200.249</v>
      </c>
      <c r="D21" s="103">
        <v>12.462</v>
      </c>
      <c r="E21" s="103">
        <v>0.55100000000000005</v>
      </c>
      <c r="F21" s="103">
        <v>184.673</v>
      </c>
      <c r="G21" s="103">
        <v>197.68600000000001</v>
      </c>
      <c r="H21" s="103" t="s">
        <v>2294</v>
      </c>
      <c r="I21" s="103" t="s">
        <v>2294</v>
      </c>
      <c r="J21" s="103">
        <v>1550.874</v>
      </c>
    </row>
    <row r="22" spans="1:10" hidden="1">
      <c r="A22" s="109">
        <v>1981</v>
      </c>
      <c r="B22" s="103">
        <v>1196.7619999999999</v>
      </c>
      <c r="C22" s="103">
        <v>197.72200000000001</v>
      </c>
      <c r="D22" s="103">
        <v>9.1620000000000008</v>
      </c>
      <c r="E22" s="103">
        <v>0.42699999999999999</v>
      </c>
      <c r="F22" s="103">
        <v>155.702</v>
      </c>
      <c r="G22" s="103">
        <v>165.291</v>
      </c>
      <c r="H22" s="103" t="s">
        <v>2294</v>
      </c>
      <c r="I22" s="103" t="s">
        <v>2294</v>
      </c>
      <c r="J22" s="103">
        <v>1559.7750000000001</v>
      </c>
    </row>
    <row r="23" spans="1:10" hidden="1">
      <c r="A23" s="109">
        <v>1982</v>
      </c>
      <c r="B23" s="103">
        <v>1196.6379999999999</v>
      </c>
      <c r="C23" s="103">
        <v>175.54</v>
      </c>
      <c r="D23" s="103">
        <v>6.5949999999999998</v>
      </c>
      <c r="E23" s="103">
        <v>0.45900000000000002</v>
      </c>
      <c r="F23" s="103">
        <v>110.679</v>
      </c>
      <c r="G23" s="103">
        <v>117.733</v>
      </c>
      <c r="H23" s="103" t="s">
        <v>2294</v>
      </c>
      <c r="I23" s="103" t="s">
        <v>2294</v>
      </c>
      <c r="J23" s="103">
        <v>1489.912</v>
      </c>
    </row>
    <row r="24" spans="1:10" hidden="1">
      <c r="A24" s="109">
        <v>1983</v>
      </c>
      <c r="B24" s="103">
        <v>1256.596</v>
      </c>
      <c r="C24" s="103">
        <v>157.542</v>
      </c>
      <c r="D24" s="103">
        <v>7.1130000000000004</v>
      </c>
      <c r="E24" s="103">
        <v>0.80400000000000005</v>
      </c>
      <c r="F24" s="103">
        <v>108.10599999999999</v>
      </c>
      <c r="G24" s="103">
        <v>116.024</v>
      </c>
      <c r="H24" s="103" t="s">
        <v>2294</v>
      </c>
      <c r="I24" s="103" t="s">
        <v>2294</v>
      </c>
      <c r="J24" s="103">
        <v>1530.162</v>
      </c>
    </row>
    <row r="25" spans="1:10" hidden="1">
      <c r="A25" s="109">
        <v>1984</v>
      </c>
      <c r="B25" s="103">
        <v>1333.337</v>
      </c>
      <c r="C25" s="103">
        <v>169.53200000000001</v>
      </c>
      <c r="D25" s="103">
        <v>6.5439999999999996</v>
      </c>
      <c r="E25" s="103">
        <v>0.77400000000000002</v>
      </c>
      <c r="F25" s="103">
        <v>89.364999999999995</v>
      </c>
      <c r="G25" s="103">
        <v>96.683000000000007</v>
      </c>
      <c r="H25" s="103" t="s">
        <v>2294</v>
      </c>
      <c r="I25" s="103" t="s">
        <v>2294</v>
      </c>
      <c r="J25" s="103">
        <v>1599.5509999999999</v>
      </c>
    </row>
    <row r="26" spans="1:10" hidden="1">
      <c r="A26" s="109">
        <v>1985</v>
      </c>
      <c r="B26" s="103">
        <v>1383.0509999999999</v>
      </c>
      <c r="C26" s="103">
        <v>166.136</v>
      </c>
      <c r="D26" s="103">
        <v>6.3049999999999997</v>
      </c>
      <c r="E26" s="103">
        <v>0.71199999999999997</v>
      </c>
      <c r="F26" s="103">
        <v>74.960999999999999</v>
      </c>
      <c r="G26" s="103">
        <v>81.977999999999994</v>
      </c>
      <c r="H26" s="103" t="s">
        <v>2294</v>
      </c>
      <c r="I26" s="103" t="s">
        <v>2294</v>
      </c>
      <c r="J26" s="103">
        <v>1631.165</v>
      </c>
    </row>
    <row r="27" spans="1:10" hidden="1">
      <c r="A27" s="109">
        <v>1986</v>
      </c>
      <c r="B27" s="103">
        <v>1373.684</v>
      </c>
      <c r="C27" s="103">
        <v>141.53100000000001</v>
      </c>
      <c r="D27" s="103">
        <v>6.1719999999999997</v>
      </c>
      <c r="E27" s="103">
        <v>0.96199999999999997</v>
      </c>
      <c r="F27" s="103">
        <v>102.05</v>
      </c>
      <c r="G27" s="103">
        <v>109.18300000000001</v>
      </c>
      <c r="H27" s="103" t="s">
        <v>2294</v>
      </c>
      <c r="I27" s="103" t="s">
        <v>2294</v>
      </c>
      <c r="J27" s="103">
        <v>1624.3989999999999</v>
      </c>
    </row>
    <row r="28" spans="1:10" hidden="1">
      <c r="A28" s="109">
        <v>1987</v>
      </c>
      <c r="B28" s="103">
        <v>1443.0820000000001</v>
      </c>
      <c r="C28" s="103">
        <v>154.55000000000001</v>
      </c>
      <c r="D28" s="103">
        <v>6.62</v>
      </c>
      <c r="E28" s="103">
        <v>1.069</v>
      </c>
      <c r="F28" s="103">
        <v>86.873999999999995</v>
      </c>
      <c r="G28" s="103">
        <v>94.563000000000002</v>
      </c>
      <c r="H28" s="103" t="s">
        <v>2294</v>
      </c>
      <c r="I28" s="103" t="s">
        <v>2294</v>
      </c>
      <c r="J28" s="103">
        <v>1692.1949999999999</v>
      </c>
    </row>
    <row r="29" spans="1:10" hidden="1">
      <c r="A29" s="109">
        <v>1988</v>
      </c>
      <c r="B29" s="103">
        <v>1507.4269999999999</v>
      </c>
      <c r="C29" s="103">
        <v>142.715</v>
      </c>
      <c r="D29" s="103">
        <v>8.0860000000000003</v>
      </c>
      <c r="E29" s="103">
        <v>1.258</v>
      </c>
      <c r="F29" s="103">
        <v>108.268</v>
      </c>
      <c r="G29" s="103">
        <v>117.611</v>
      </c>
      <c r="H29" s="103" t="s">
        <v>2294</v>
      </c>
      <c r="I29" s="103" t="s">
        <v>2294</v>
      </c>
      <c r="J29" s="103">
        <v>1767.7529999999999</v>
      </c>
    </row>
    <row r="30" spans="1:10" hidden="1">
      <c r="A30" s="109">
        <v>1989</v>
      </c>
      <c r="B30" s="103">
        <v>1534.7460000000001</v>
      </c>
      <c r="C30" s="103">
        <v>168.15299999999999</v>
      </c>
      <c r="D30" s="103">
        <v>11.268000000000001</v>
      </c>
      <c r="E30" s="103">
        <v>1.591</v>
      </c>
      <c r="F30" s="103">
        <v>115.28</v>
      </c>
      <c r="G30" s="103">
        <v>128.13900000000001</v>
      </c>
      <c r="H30" s="103">
        <v>0.36299999999999999</v>
      </c>
      <c r="I30" s="103">
        <v>4.3659999999999997</v>
      </c>
      <c r="J30" s="103">
        <v>1835.7670000000001</v>
      </c>
    </row>
    <row r="31" spans="1:10" hidden="1">
      <c r="A31" s="109">
        <v>1990</v>
      </c>
      <c r="B31" s="103">
        <v>1546.5139999999999</v>
      </c>
      <c r="C31" s="103">
        <v>175.36</v>
      </c>
      <c r="D31" s="103">
        <v>7.1369999999999996</v>
      </c>
      <c r="E31" s="103">
        <v>3.101</v>
      </c>
      <c r="F31" s="103">
        <v>87.301000000000002</v>
      </c>
      <c r="G31" s="103">
        <v>97.539000000000001</v>
      </c>
      <c r="H31" s="103">
        <v>0.38400000000000001</v>
      </c>
      <c r="I31" s="103">
        <v>5.7949999999999999</v>
      </c>
      <c r="J31" s="103">
        <v>1825.5920000000001</v>
      </c>
    </row>
    <row r="32" spans="1:10" hidden="1">
      <c r="A32" s="109">
        <v>1991</v>
      </c>
      <c r="B32" s="103">
        <v>1547.174</v>
      </c>
      <c r="C32" s="103">
        <v>178.96600000000001</v>
      </c>
      <c r="D32" s="103">
        <v>6.1859999999999999</v>
      </c>
      <c r="E32" s="103">
        <v>2.9950000000000001</v>
      </c>
      <c r="F32" s="103">
        <v>81.498000000000005</v>
      </c>
      <c r="G32" s="103">
        <v>90.679000000000002</v>
      </c>
      <c r="H32" s="103">
        <v>0.39800000000000002</v>
      </c>
      <c r="I32" s="103">
        <v>7.2069999999999999</v>
      </c>
      <c r="J32" s="103">
        <v>1824.425</v>
      </c>
    </row>
    <row r="33" spans="1:10" hidden="1">
      <c r="A33" s="109">
        <v>1992</v>
      </c>
      <c r="B33" s="103">
        <v>1568.5409999999999</v>
      </c>
      <c r="C33" s="103">
        <v>186.07499999999999</v>
      </c>
      <c r="D33" s="103">
        <v>5.4379999999999997</v>
      </c>
      <c r="E33" s="103">
        <v>4.5960000000000001</v>
      </c>
      <c r="F33" s="103">
        <v>65.494</v>
      </c>
      <c r="G33" s="103">
        <v>75.528000000000006</v>
      </c>
      <c r="H33" s="103">
        <v>0.4</v>
      </c>
      <c r="I33" s="103">
        <v>8.4760000000000009</v>
      </c>
      <c r="J33" s="103">
        <v>1839.021</v>
      </c>
    </row>
    <row r="34" spans="1:10" hidden="1">
      <c r="A34" s="109">
        <v>1993</v>
      </c>
      <c r="B34" s="103">
        <v>1631.6189999999999</v>
      </c>
      <c r="C34" s="103">
        <v>187.58199999999999</v>
      </c>
      <c r="D34" s="103">
        <v>6.3970000000000002</v>
      </c>
      <c r="E34" s="103">
        <v>8.0310000000000006</v>
      </c>
      <c r="F34" s="103">
        <v>71.988</v>
      </c>
      <c r="G34" s="103">
        <v>86.415999999999997</v>
      </c>
      <c r="H34" s="103">
        <v>0.41499999999999998</v>
      </c>
      <c r="I34" s="103">
        <v>8.5920000000000005</v>
      </c>
      <c r="J34" s="103">
        <v>1914.625</v>
      </c>
    </row>
    <row r="35" spans="1:10" hidden="1">
      <c r="A35" s="109">
        <v>1994</v>
      </c>
      <c r="B35" s="103">
        <v>1637.8530000000001</v>
      </c>
      <c r="C35" s="103">
        <v>210.85499999999999</v>
      </c>
      <c r="D35" s="103">
        <v>8.8719999999999999</v>
      </c>
      <c r="E35" s="103">
        <v>7.1189999999999998</v>
      </c>
      <c r="F35" s="103">
        <v>65.256</v>
      </c>
      <c r="G35" s="103">
        <v>81.247</v>
      </c>
      <c r="H35" s="103">
        <v>0.38400000000000001</v>
      </c>
      <c r="I35" s="103">
        <v>9.3230000000000004</v>
      </c>
      <c r="J35" s="103">
        <v>1939.662</v>
      </c>
    </row>
    <row r="36" spans="1:10" hidden="1">
      <c r="A36" s="109">
        <v>1995</v>
      </c>
      <c r="B36" s="103">
        <v>1659.8610000000001</v>
      </c>
      <c r="C36" s="103">
        <v>228.173</v>
      </c>
      <c r="D36" s="103">
        <v>7.9859999999999998</v>
      </c>
      <c r="E36" s="103">
        <v>8.2260000000000009</v>
      </c>
      <c r="F36" s="103">
        <v>42.500999999999998</v>
      </c>
      <c r="G36" s="103">
        <v>58.712000000000003</v>
      </c>
      <c r="H36" s="103">
        <v>0.32900000000000001</v>
      </c>
      <c r="I36" s="103">
        <v>10.007999999999999</v>
      </c>
      <c r="J36" s="103">
        <v>1957.0830000000001</v>
      </c>
    </row>
    <row r="37" spans="1:10" hidden="1">
      <c r="A37" s="109">
        <v>1996</v>
      </c>
      <c r="B37" s="103">
        <v>1751.5229999999999</v>
      </c>
      <c r="C37" s="103">
        <v>204.86099999999999</v>
      </c>
      <c r="D37" s="103">
        <v>8.0830000000000002</v>
      </c>
      <c r="E37" s="103">
        <v>8.1259999999999994</v>
      </c>
      <c r="F37" s="103">
        <v>47.188000000000002</v>
      </c>
      <c r="G37" s="103">
        <v>63.396999999999998</v>
      </c>
      <c r="H37" s="103">
        <v>0.36</v>
      </c>
      <c r="I37" s="103">
        <v>9.9260000000000002</v>
      </c>
      <c r="J37" s="103">
        <v>2030.067</v>
      </c>
    </row>
    <row r="38" spans="1:10" hidden="1">
      <c r="A38" s="109">
        <v>1997</v>
      </c>
      <c r="B38" s="103">
        <v>1796.019</v>
      </c>
      <c r="C38" s="103">
        <v>218.81299999999999</v>
      </c>
      <c r="D38" s="103">
        <v>8.173</v>
      </c>
      <c r="E38" s="103">
        <v>10.371</v>
      </c>
      <c r="F38" s="103">
        <v>53.664000000000001</v>
      </c>
      <c r="G38" s="103">
        <v>72.207999999999998</v>
      </c>
      <c r="H38" s="103">
        <v>0.374</v>
      </c>
      <c r="I38" s="103">
        <v>10.33</v>
      </c>
      <c r="J38" s="103">
        <v>2097.7449999999999</v>
      </c>
    </row>
    <row r="39" spans="1:10" hidden="1">
      <c r="A39" s="109">
        <v>1998</v>
      </c>
      <c r="B39" s="103">
        <v>1827.1479999999999</v>
      </c>
      <c r="C39" s="103">
        <v>247.666</v>
      </c>
      <c r="D39" s="103">
        <v>10.026999999999999</v>
      </c>
      <c r="E39" s="103">
        <v>12.617000000000001</v>
      </c>
      <c r="F39" s="103">
        <v>78.62</v>
      </c>
      <c r="G39" s="103">
        <v>101.264</v>
      </c>
      <c r="H39" s="103">
        <v>0.375</v>
      </c>
      <c r="I39" s="103">
        <v>10.164</v>
      </c>
      <c r="J39" s="103">
        <v>2186.6170000000002</v>
      </c>
    </row>
    <row r="40" spans="1:10" hidden="1">
      <c r="A40" s="109">
        <v>1999</v>
      </c>
      <c r="B40" s="103">
        <v>1835.402</v>
      </c>
      <c r="C40" s="103">
        <v>259.94499999999999</v>
      </c>
      <c r="D40" s="103">
        <v>10.353</v>
      </c>
      <c r="E40" s="103">
        <v>11.487</v>
      </c>
      <c r="F40" s="103">
        <v>71.994</v>
      </c>
      <c r="G40" s="103">
        <v>93.834000000000003</v>
      </c>
      <c r="H40" s="103">
        <v>0.38100000000000001</v>
      </c>
      <c r="I40" s="103">
        <v>10.266999999999999</v>
      </c>
      <c r="J40" s="103">
        <v>2199.83</v>
      </c>
    </row>
    <row r="41" spans="1:10" hidden="1">
      <c r="A41" s="109">
        <v>2000</v>
      </c>
      <c r="B41" s="103">
        <v>1926.365</v>
      </c>
      <c r="C41" s="103">
        <v>280.82100000000003</v>
      </c>
      <c r="D41" s="103">
        <v>13.058999999999999</v>
      </c>
      <c r="E41" s="103">
        <v>10.073</v>
      </c>
      <c r="F41" s="103">
        <v>65.394000000000005</v>
      </c>
      <c r="G41" s="103">
        <v>88.525000000000006</v>
      </c>
      <c r="H41" s="103">
        <v>0.36199999999999999</v>
      </c>
      <c r="I41" s="103">
        <v>10.144</v>
      </c>
      <c r="J41" s="103">
        <v>2306.2179999999998</v>
      </c>
    </row>
    <row r="42" spans="1:10" hidden="1">
      <c r="A42" s="109">
        <v>2001</v>
      </c>
      <c r="B42" s="103">
        <v>1868.8340000000001</v>
      </c>
      <c r="C42" s="103">
        <v>289.35899999999998</v>
      </c>
      <c r="D42" s="103">
        <v>12.717000000000001</v>
      </c>
      <c r="E42" s="103">
        <v>10.541</v>
      </c>
      <c r="F42" s="103">
        <v>75.304000000000002</v>
      </c>
      <c r="G42" s="103">
        <v>98.561999999999998</v>
      </c>
      <c r="H42" s="103">
        <v>0.35299999999999998</v>
      </c>
      <c r="I42" s="103">
        <v>10.896000000000001</v>
      </c>
      <c r="J42" s="103">
        <v>2268.0039999999999</v>
      </c>
    </row>
    <row r="43" spans="1:10" hidden="1">
      <c r="A43" s="109">
        <v>2002</v>
      </c>
      <c r="B43" s="103">
        <v>1888.895</v>
      </c>
      <c r="C43" s="103">
        <v>306.00900000000001</v>
      </c>
      <c r="D43" s="103">
        <v>9.5030000000000001</v>
      </c>
      <c r="E43" s="103">
        <v>17.888000000000002</v>
      </c>
      <c r="F43" s="103">
        <v>49.465000000000003</v>
      </c>
      <c r="G43" s="103">
        <v>76.855999999999995</v>
      </c>
      <c r="H43" s="103">
        <v>0.372</v>
      </c>
      <c r="I43" s="103">
        <v>12.749000000000001</v>
      </c>
      <c r="J43" s="103">
        <v>2284.8820000000001</v>
      </c>
    </row>
    <row r="44" spans="1:10" hidden="1">
      <c r="A44" s="109">
        <v>2003</v>
      </c>
      <c r="B44" s="103">
        <v>1929.9570000000001</v>
      </c>
      <c r="C44" s="103">
        <v>278.12700000000001</v>
      </c>
      <c r="D44" s="103">
        <v>12.009</v>
      </c>
      <c r="E44" s="103">
        <v>17.835999999999999</v>
      </c>
      <c r="F44" s="103">
        <v>65.283000000000001</v>
      </c>
      <c r="G44" s="103">
        <v>95.129000000000005</v>
      </c>
      <c r="H44" s="103">
        <v>0.371</v>
      </c>
      <c r="I44" s="103">
        <v>11.443</v>
      </c>
      <c r="J44" s="103">
        <v>2315.027</v>
      </c>
    </row>
    <row r="45" spans="1:10" hidden="1">
      <c r="A45" s="109">
        <v>2004</v>
      </c>
      <c r="B45" s="103">
        <v>1942.02</v>
      </c>
      <c r="C45" s="103">
        <v>296.75</v>
      </c>
      <c r="D45" s="103">
        <v>8.3109999999999999</v>
      </c>
      <c r="E45" s="103">
        <v>21.527000000000001</v>
      </c>
      <c r="F45" s="103">
        <v>66.009</v>
      </c>
      <c r="G45" s="103">
        <v>95.846999999999994</v>
      </c>
      <c r="H45" s="103">
        <v>0.38100000000000001</v>
      </c>
      <c r="I45" s="103">
        <v>11.164999999999999</v>
      </c>
      <c r="J45" s="103">
        <v>2346.1619999999998</v>
      </c>
    </row>
    <row r="46" spans="1:10" hidden="1">
      <c r="A46" s="109">
        <v>2005</v>
      </c>
      <c r="B46" s="103">
        <v>1982.771</v>
      </c>
      <c r="C46" s="103">
        <v>318.858</v>
      </c>
      <c r="D46" s="103">
        <v>8.5500000000000007</v>
      </c>
      <c r="E46" s="103">
        <v>23.602</v>
      </c>
      <c r="F46" s="103">
        <v>65.816000000000003</v>
      </c>
      <c r="G46" s="103">
        <v>97.968999999999994</v>
      </c>
      <c r="H46" s="103">
        <v>0.377</v>
      </c>
      <c r="I46" s="103">
        <v>11.247999999999999</v>
      </c>
      <c r="J46" s="103">
        <v>2411.2240000000002</v>
      </c>
    </row>
    <row r="47" spans="1:10" hidden="1">
      <c r="A47" s="109">
        <v>2006</v>
      </c>
      <c r="B47" s="103">
        <v>1952.6890000000001</v>
      </c>
      <c r="C47" s="103">
        <v>337.97500000000002</v>
      </c>
      <c r="D47" s="103">
        <v>5.4710000000000001</v>
      </c>
      <c r="E47" s="103">
        <v>20.734000000000002</v>
      </c>
      <c r="F47" s="103">
        <v>27.073</v>
      </c>
      <c r="G47" s="103">
        <v>53.277999999999999</v>
      </c>
      <c r="H47" s="103">
        <v>0.374</v>
      </c>
      <c r="I47" s="103">
        <v>11.529</v>
      </c>
      <c r="J47" s="103">
        <v>2355.8449999999998</v>
      </c>
    </row>
    <row r="48" spans="1:10" hidden="1">
      <c r="A48" s="109">
        <v>2007</v>
      </c>
      <c r="B48" s="103">
        <v>1986.25</v>
      </c>
      <c r="C48" s="103">
        <v>371.46499999999997</v>
      </c>
      <c r="D48" s="103">
        <v>6.5819999999999999</v>
      </c>
      <c r="E48" s="103">
        <v>16.600000000000001</v>
      </c>
      <c r="F48" s="103">
        <v>29.783999999999999</v>
      </c>
      <c r="G48" s="103">
        <v>52.966000000000001</v>
      </c>
      <c r="H48" s="103">
        <v>0.376</v>
      </c>
      <c r="I48" s="103">
        <v>11.292999999999999</v>
      </c>
      <c r="J48" s="103">
        <v>2422.3490000000002</v>
      </c>
    </row>
    <row r="49" spans="1:13" hidden="1">
      <c r="A49" s="109">
        <v>2008</v>
      </c>
      <c r="B49" s="103">
        <v>1958.3879999999999</v>
      </c>
      <c r="C49" s="103">
        <v>362.11599999999999</v>
      </c>
      <c r="D49" s="103">
        <v>5.3849999999999998</v>
      </c>
      <c r="E49" s="103">
        <v>14.949</v>
      </c>
      <c r="F49" s="103">
        <v>18.053999999999998</v>
      </c>
      <c r="G49" s="103">
        <v>38.387999999999998</v>
      </c>
      <c r="H49" s="103">
        <v>0.38100000000000001</v>
      </c>
      <c r="I49" s="103">
        <v>11.614000000000001</v>
      </c>
      <c r="J49" s="103">
        <v>2370.886</v>
      </c>
    </row>
    <row r="50" spans="1:13" hidden="1">
      <c r="A50" s="109">
        <v>2009</v>
      </c>
      <c r="B50" s="103">
        <v>1740.153</v>
      </c>
      <c r="C50" s="103">
        <v>372.548</v>
      </c>
      <c r="D50" s="103">
        <v>5.1609999999999996</v>
      </c>
      <c r="E50" s="103">
        <v>13.462999999999999</v>
      </c>
      <c r="F50" s="103">
        <v>13.589</v>
      </c>
      <c r="G50" s="103">
        <v>32.213000000000001</v>
      </c>
      <c r="H50" s="103">
        <v>0.38600000000000001</v>
      </c>
      <c r="I50" s="103">
        <v>11.244999999999999</v>
      </c>
      <c r="J50" s="103">
        <v>2156.5430000000001</v>
      </c>
    </row>
    <row r="51" spans="1:13" hidden="1">
      <c r="A51" s="109">
        <v>2010</v>
      </c>
      <c r="B51" s="103">
        <v>1827.5640000000001</v>
      </c>
      <c r="C51" s="103">
        <v>399.66800000000001</v>
      </c>
      <c r="D51" s="103">
        <v>5.9130000000000003</v>
      </c>
      <c r="E51" s="103">
        <v>13.949</v>
      </c>
      <c r="F51" s="103">
        <v>11.568</v>
      </c>
      <c r="G51" s="103">
        <v>31.43</v>
      </c>
      <c r="H51" s="103">
        <v>0.39100000000000001</v>
      </c>
      <c r="I51" s="103">
        <v>11.010999999999999</v>
      </c>
      <c r="J51" s="103">
        <v>2270.0630000000001</v>
      </c>
    </row>
    <row r="52" spans="1:13" hidden="1">
      <c r="A52" s="109">
        <v>2011</v>
      </c>
      <c r="B52" s="103">
        <v>1722.66</v>
      </c>
      <c r="C52" s="103">
        <v>409.46699999999998</v>
      </c>
      <c r="D52" s="103">
        <v>4.7190000000000003</v>
      </c>
      <c r="E52" s="103">
        <v>14.125</v>
      </c>
      <c r="F52" s="103">
        <v>6.9889999999999999</v>
      </c>
      <c r="G52" s="103">
        <v>25.832999999999998</v>
      </c>
      <c r="H52" s="103">
        <v>0.39500000000000002</v>
      </c>
      <c r="I52" s="103">
        <v>11.327999999999999</v>
      </c>
      <c r="J52" s="103">
        <v>2169.6819999999998</v>
      </c>
    </row>
    <row r="53" spans="1:13" hidden="1">
      <c r="A53" s="109">
        <v>2012</v>
      </c>
      <c r="B53" s="103">
        <v>1511.7729999999999</v>
      </c>
      <c r="C53" s="103">
        <v>492.726</v>
      </c>
      <c r="D53" s="103">
        <v>3.887</v>
      </c>
      <c r="E53" s="103">
        <v>8.6850000000000005</v>
      </c>
      <c r="F53" s="103">
        <v>5.7610000000000001</v>
      </c>
      <c r="G53" s="103">
        <v>18.334</v>
      </c>
      <c r="H53" s="103">
        <v>0.4</v>
      </c>
      <c r="I53" s="103">
        <v>11.436999999999999</v>
      </c>
      <c r="J53" s="103">
        <v>2034.67</v>
      </c>
    </row>
    <row r="54" spans="1:13" hidden="1">
      <c r="A54" s="109">
        <v>2013</v>
      </c>
      <c r="B54" s="103">
        <v>1571.3030000000001</v>
      </c>
      <c r="C54" s="103">
        <v>444.10899999999998</v>
      </c>
      <c r="D54" s="103">
        <v>4.1109999999999998</v>
      </c>
      <c r="E54" s="103">
        <v>12.510999999999999</v>
      </c>
      <c r="F54" s="103">
        <v>5.7990000000000004</v>
      </c>
      <c r="G54" s="103">
        <v>22.420999999999999</v>
      </c>
      <c r="H54" s="103">
        <v>0.40500000000000003</v>
      </c>
      <c r="I54" s="103">
        <v>11.074</v>
      </c>
      <c r="J54" s="103">
        <v>2049.3119999999999</v>
      </c>
    </row>
    <row r="55" spans="1:13" hidden="1">
      <c r="A55" s="109">
        <v>2014</v>
      </c>
      <c r="B55" s="103">
        <v>1568.4880000000001</v>
      </c>
      <c r="C55" s="103">
        <v>443.03</v>
      </c>
      <c r="D55" s="103">
        <v>6.0960000000000001</v>
      </c>
      <c r="E55" s="103">
        <v>12.066000000000001</v>
      </c>
      <c r="F55" s="103">
        <v>7.1440000000000001</v>
      </c>
      <c r="G55" s="103">
        <v>25.305</v>
      </c>
      <c r="H55" s="103">
        <v>0.41799999999999998</v>
      </c>
      <c r="I55" s="103">
        <v>11.132</v>
      </c>
      <c r="J55" s="103">
        <v>2048.3719999999998</v>
      </c>
    </row>
    <row r="56" spans="1:13" hidden="1">
      <c r="A56" s="109">
        <v>2015</v>
      </c>
      <c r="B56" s="103">
        <v>1351.4749999999999</v>
      </c>
      <c r="C56" s="103">
        <v>525.20899999999995</v>
      </c>
      <c r="D56" s="103">
        <v>5.2190000000000003</v>
      </c>
      <c r="E56" s="103">
        <v>11.407999999999999</v>
      </c>
      <c r="F56" s="103">
        <v>7.048</v>
      </c>
      <c r="G56" s="103">
        <v>23.675000000000001</v>
      </c>
      <c r="H56" s="103">
        <v>0.41899999999999998</v>
      </c>
      <c r="I56" s="103">
        <v>11.07</v>
      </c>
      <c r="J56" s="103">
        <v>1911.848</v>
      </c>
    </row>
    <row r="57" spans="1:13" hidden="1">
      <c r="A57" s="109">
        <v>2016</v>
      </c>
      <c r="B57" s="103">
        <v>1241.845</v>
      </c>
      <c r="C57" s="103">
        <v>545.04200000000003</v>
      </c>
      <c r="D57" s="103">
        <v>4.0679999999999996</v>
      </c>
      <c r="E57" s="103">
        <v>12.082000000000001</v>
      </c>
      <c r="F57" s="103">
        <v>5.3079999999999998</v>
      </c>
      <c r="G57" s="103">
        <v>21.457999999999998</v>
      </c>
      <c r="H57" s="103">
        <v>0.41599999999999998</v>
      </c>
      <c r="I57" s="103">
        <v>11.234</v>
      </c>
      <c r="J57" s="103">
        <v>1819.9949999999999</v>
      </c>
    </row>
    <row r="58" spans="1:13" hidden="1">
      <c r="A58" s="109">
        <v>2017</v>
      </c>
      <c r="B58" s="103">
        <v>1207.0219999999999</v>
      </c>
      <c r="C58" s="103">
        <v>505.56599999999997</v>
      </c>
      <c r="D58" s="103">
        <v>4.0549999999999997</v>
      </c>
      <c r="E58" s="103">
        <v>9.9269999999999996</v>
      </c>
      <c r="F58" s="103">
        <v>4.9400000000000004</v>
      </c>
      <c r="G58" s="103">
        <v>18.922000000000001</v>
      </c>
      <c r="H58" s="103">
        <v>0.41899999999999998</v>
      </c>
      <c r="I58" s="103">
        <v>10.677</v>
      </c>
      <c r="J58" s="103">
        <v>1742.607</v>
      </c>
    </row>
    <row r="59" spans="1:13" hidden="1">
      <c r="A59" s="109">
        <v>2018</v>
      </c>
      <c r="B59" s="103">
        <v>1153.0260000000001</v>
      </c>
      <c r="C59" s="103">
        <v>577.85699999999997</v>
      </c>
      <c r="D59" s="103">
        <v>5.9770000000000003</v>
      </c>
      <c r="E59" s="103">
        <v>10.363</v>
      </c>
      <c r="F59" s="103">
        <v>5.8760000000000003</v>
      </c>
      <c r="G59" s="103">
        <v>22.216000000000001</v>
      </c>
      <c r="H59" s="103">
        <v>0.41899999999999998</v>
      </c>
      <c r="I59" s="103">
        <v>10.677</v>
      </c>
      <c r="J59" s="103">
        <v>1764.1949999999999</v>
      </c>
    </row>
    <row r="60" spans="1:13" hidden="1">
      <c r="A60" s="109">
        <v>2019</v>
      </c>
      <c r="B60" s="103">
        <v>973.6</v>
      </c>
      <c r="C60" s="103">
        <v>616.846</v>
      </c>
      <c r="D60" s="103">
        <v>3.9950000000000001</v>
      </c>
      <c r="E60" s="103">
        <v>7.7519999999999998</v>
      </c>
      <c r="F60" s="103">
        <v>4.415</v>
      </c>
      <c r="G60" s="103">
        <v>16.161999999999999</v>
      </c>
      <c r="H60" s="103">
        <v>0.39500000000000002</v>
      </c>
      <c r="I60" s="103">
        <v>10.557</v>
      </c>
      <c r="J60" s="103">
        <v>1617.56</v>
      </c>
    </row>
    <row r="61" spans="1:13" hidden="1">
      <c r="A61" s="109">
        <v>2020</v>
      </c>
      <c r="B61" s="103">
        <v>788.14599999999996</v>
      </c>
      <c r="C61" s="103">
        <v>634.90499999999997</v>
      </c>
      <c r="D61" s="103">
        <v>3.2829999999999999</v>
      </c>
      <c r="E61" s="103">
        <v>8.9280000000000008</v>
      </c>
      <c r="F61" s="103">
        <v>3.9569999999999999</v>
      </c>
      <c r="G61" s="103">
        <v>16.167000000000002</v>
      </c>
      <c r="H61" s="103">
        <v>0.47</v>
      </c>
      <c r="I61" s="103">
        <v>10.505000000000001</v>
      </c>
      <c r="J61" s="103">
        <v>1450.194</v>
      </c>
    </row>
    <row r="62" spans="1:13">
      <c r="A62" s="109">
        <v>2021</v>
      </c>
      <c r="B62" s="103">
        <v>909.62400000000002</v>
      </c>
      <c r="C62" s="103">
        <v>612.83100000000002</v>
      </c>
      <c r="D62" s="103">
        <v>4.431</v>
      </c>
      <c r="E62" s="103">
        <v>8.98</v>
      </c>
      <c r="F62" s="103">
        <v>4.3029999999999999</v>
      </c>
      <c r="G62" s="103">
        <v>17.715</v>
      </c>
      <c r="H62" s="103">
        <v>0.47</v>
      </c>
      <c r="I62" s="103">
        <v>10.505000000000001</v>
      </c>
      <c r="J62" s="139">
        <v>1551.144</v>
      </c>
      <c r="L62" s="138"/>
      <c r="M62" s="138"/>
    </row>
    <row r="63" spans="1:13">
      <c r="A63" s="109">
        <v>2022</v>
      </c>
      <c r="B63" s="103">
        <v>847.04100000000005</v>
      </c>
      <c r="C63" s="103">
        <v>660.83199999999999</v>
      </c>
      <c r="D63" s="103">
        <v>6.4720000000000004</v>
      </c>
      <c r="E63" s="103">
        <v>8.4809999999999999</v>
      </c>
      <c r="F63" s="103">
        <v>5.45</v>
      </c>
      <c r="G63" s="103">
        <v>20.402999999999999</v>
      </c>
      <c r="H63" s="103">
        <v>0.47</v>
      </c>
      <c r="I63" s="103">
        <v>10.505000000000001</v>
      </c>
      <c r="J63" s="139">
        <v>1539.251</v>
      </c>
      <c r="L63" s="138"/>
      <c r="M63" s="138"/>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6" customFormat="1" ht="23.25" customHeight="1">
      <c r="A1" s="104" t="s">
        <v>2276</v>
      </c>
      <c r="B1" s="103"/>
      <c r="C1" s="103"/>
      <c r="D1" s="103"/>
      <c r="E1" s="103"/>
      <c r="F1" s="103"/>
      <c r="G1" s="103"/>
      <c r="H1" s="103"/>
      <c r="I1" s="103"/>
      <c r="J1" s="103"/>
      <c r="K1" s="103"/>
      <c r="L1" s="103"/>
    </row>
    <row r="2" spans="1:12" s="25" customFormat="1" ht="18.75">
      <c r="A2" s="105" t="s">
        <v>7153</v>
      </c>
      <c r="B2" s="103"/>
      <c r="C2" s="103"/>
      <c r="D2" s="103"/>
      <c r="E2" s="103"/>
      <c r="F2" s="103"/>
      <c r="G2" s="103"/>
      <c r="H2" s="103"/>
      <c r="I2" s="103"/>
      <c r="J2" s="103"/>
      <c r="K2" s="103"/>
      <c r="L2" s="103"/>
    </row>
    <row r="3" spans="1:12" s="25" customFormat="1">
      <c r="A3"/>
      <c r="B3"/>
      <c r="C3"/>
      <c r="D3"/>
      <c r="E3"/>
      <c r="F3"/>
      <c r="G3"/>
      <c r="H3"/>
      <c r="I3"/>
      <c r="J3"/>
      <c r="K3"/>
      <c r="L3"/>
    </row>
    <row r="4" spans="1:12" s="25" customFormat="1">
      <c r="A4" s="106" t="s">
        <v>7154</v>
      </c>
      <c r="B4" s="103"/>
      <c r="C4" s="103"/>
      <c r="D4" s="103"/>
      <c r="E4" s="103"/>
      <c r="F4" s="103"/>
      <c r="G4" s="103"/>
      <c r="H4" s="103"/>
      <c r="I4" s="103"/>
      <c r="J4" s="103"/>
      <c r="K4" s="103"/>
      <c r="L4" s="103"/>
    </row>
    <row r="5" spans="1:12" s="25" customFormat="1">
      <c r="A5"/>
      <c r="B5"/>
      <c r="C5"/>
      <c r="D5"/>
      <c r="E5"/>
      <c r="F5"/>
      <c r="G5"/>
      <c r="H5"/>
      <c r="I5"/>
      <c r="J5"/>
      <c r="K5"/>
      <c r="L5"/>
    </row>
    <row r="6" spans="1:12" s="25" customFormat="1">
      <c r="A6" s="103" t="s">
        <v>7155</v>
      </c>
      <c r="B6" s="103"/>
      <c r="C6" s="103"/>
      <c r="D6" s="103"/>
      <c r="E6" s="103"/>
      <c r="F6" s="103"/>
      <c r="G6" s="103"/>
      <c r="H6" s="103"/>
      <c r="I6" s="103"/>
      <c r="J6" s="103"/>
      <c r="K6" s="103"/>
      <c r="L6" s="103"/>
    </row>
    <row r="7" spans="1:12" s="25" customFormat="1">
      <c r="A7" s="103" t="s">
        <v>7156</v>
      </c>
      <c r="B7" s="103"/>
      <c r="C7" s="103"/>
      <c r="D7" s="103"/>
      <c r="E7" s="103"/>
      <c r="F7" s="103"/>
      <c r="G7" s="103"/>
      <c r="H7" s="103"/>
      <c r="I7" s="103"/>
      <c r="J7" s="103"/>
      <c r="K7" s="103"/>
      <c r="L7" s="103"/>
    </row>
    <row r="8" spans="1:12" s="25" customFormat="1">
      <c r="A8"/>
      <c r="B8"/>
      <c r="C8"/>
      <c r="D8"/>
      <c r="E8"/>
      <c r="F8"/>
      <c r="G8"/>
      <c r="H8"/>
      <c r="I8"/>
      <c r="J8"/>
      <c r="K8"/>
      <c r="L8"/>
    </row>
    <row r="9" spans="1:12" s="25" customFormat="1" ht="15.75">
      <c r="A9" s="107" t="s">
        <v>2354</v>
      </c>
      <c r="B9" s="103"/>
      <c r="C9" s="103"/>
      <c r="D9" s="103"/>
      <c r="E9" s="103"/>
      <c r="F9" s="103"/>
      <c r="G9" s="103"/>
      <c r="H9" s="103"/>
      <c r="I9" s="103"/>
      <c r="J9" s="103"/>
      <c r="K9" s="103"/>
      <c r="L9" s="103"/>
    </row>
    <row r="10" spans="1:12" s="25" customFormat="1">
      <c r="A10"/>
      <c r="B10"/>
      <c r="C10"/>
      <c r="D10"/>
      <c r="E10"/>
      <c r="F10"/>
      <c r="G10"/>
      <c r="H10"/>
      <c r="I10"/>
      <c r="J10"/>
      <c r="K10"/>
      <c r="L10"/>
    </row>
    <row r="11" spans="1:12" s="25" customFormat="1">
      <c r="A11" s="108" t="s">
        <v>2278</v>
      </c>
      <c r="B11" s="108" t="s">
        <v>2355</v>
      </c>
      <c r="C11" s="108" t="s">
        <v>2356</v>
      </c>
      <c r="D11" s="108" t="s">
        <v>2357</v>
      </c>
      <c r="E11" s="108" t="s">
        <v>2358</v>
      </c>
      <c r="F11" s="108" t="s">
        <v>2359</v>
      </c>
      <c r="G11" s="108" t="s">
        <v>2360</v>
      </c>
      <c r="H11" s="108" t="s">
        <v>2361</v>
      </c>
      <c r="I11" s="108" t="s">
        <v>2362</v>
      </c>
      <c r="J11" s="108" t="s">
        <v>2363</v>
      </c>
      <c r="K11" s="108" t="s">
        <v>2364</v>
      </c>
      <c r="L11" s="108" t="s">
        <v>2359</v>
      </c>
    </row>
    <row r="12" spans="1:12" s="25" customFormat="1">
      <c r="A12" s="108"/>
      <c r="B12" s="108" t="s">
        <v>2293</v>
      </c>
      <c r="C12" s="108" t="s">
        <v>2293</v>
      </c>
      <c r="D12" s="108" t="s">
        <v>2293</v>
      </c>
      <c r="E12" s="108" t="s">
        <v>2293</v>
      </c>
      <c r="F12" s="108" t="s">
        <v>2293</v>
      </c>
      <c r="G12" s="108" t="s">
        <v>2293</v>
      </c>
      <c r="H12" s="108" t="s">
        <v>2293</v>
      </c>
      <c r="I12" s="108" t="s">
        <v>2293</v>
      </c>
      <c r="J12" s="108" t="s">
        <v>2293</v>
      </c>
      <c r="K12" s="108" t="s">
        <v>2293</v>
      </c>
      <c r="L12" s="108" t="s">
        <v>2293</v>
      </c>
    </row>
    <row r="13" spans="1:12" s="25" customFormat="1">
      <c r="A13" s="109">
        <v>1973</v>
      </c>
      <c r="B13" s="103">
        <v>143.23400000000001</v>
      </c>
      <c r="C13" s="103">
        <v>0.125</v>
      </c>
      <c r="D13" s="103" t="s">
        <v>2294</v>
      </c>
      <c r="E13" s="103" t="s">
        <v>2294</v>
      </c>
      <c r="F13" s="103">
        <v>143.35900000000001</v>
      </c>
      <c r="G13" s="103">
        <v>33.213999999999999</v>
      </c>
      <c r="H13" s="103">
        <v>0.629</v>
      </c>
      <c r="I13" s="103">
        <v>109.26300000000001</v>
      </c>
      <c r="J13" s="103" t="s">
        <v>2294</v>
      </c>
      <c r="K13" s="103">
        <v>0.252</v>
      </c>
      <c r="L13" s="103">
        <v>143.35900000000001</v>
      </c>
    </row>
    <row r="14" spans="1:12" s="25" customFormat="1">
      <c r="A14" s="109">
        <v>1974</v>
      </c>
      <c r="B14" s="103">
        <v>144.24199999999999</v>
      </c>
      <c r="C14" s="103">
        <v>0.11600000000000001</v>
      </c>
      <c r="D14" s="103" t="s">
        <v>2294</v>
      </c>
      <c r="E14" s="103" t="s">
        <v>2294</v>
      </c>
      <c r="F14" s="103">
        <v>144.357</v>
      </c>
      <c r="G14" s="103">
        <v>34.795000000000002</v>
      </c>
      <c r="H14" s="103">
        <v>0.65800000000000003</v>
      </c>
      <c r="I14" s="103">
        <v>108.721</v>
      </c>
      <c r="J14" s="103" t="s">
        <v>2294</v>
      </c>
      <c r="K14" s="103">
        <v>0.183</v>
      </c>
      <c r="L14" s="103">
        <v>144.357</v>
      </c>
    </row>
    <row r="15" spans="1:12" s="25" customFormat="1">
      <c r="A15" s="109">
        <v>1975</v>
      </c>
      <c r="B15" s="103">
        <v>140.41200000000001</v>
      </c>
      <c r="C15" s="103">
        <v>0.11</v>
      </c>
      <c r="D15" s="103" t="s">
        <v>2294</v>
      </c>
      <c r="E15" s="103" t="s">
        <v>2294</v>
      </c>
      <c r="F15" s="103">
        <v>140.52199999999999</v>
      </c>
      <c r="G15" s="103">
        <v>39.902999999999999</v>
      </c>
      <c r="H15" s="103">
        <v>0.75700000000000001</v>
      </c>
      <c r="I15" s="103">
        <v>99.734999999999999</v>
      </c>
      <c r="J15" s="103" t="s">
        <v>2294</v>
      </c>
      <c r="K15" s="103">
        <v>0.127</v>
      </c>
      <c r="L15" s="103">
        <v>140.52199999999999</v>
      </c>
    </row>
    <row r="16" spans="1:12" s="25" customFormat="1">
      <c r="A16" s="109">
        <v>1976</v>
      </c>
      <c r="B16" s="103">
        <v>160.53700000000001</v>
      </c>
      <c r="C16" s="103">
        <v>0.115</v>
      </c>
      <c r="D16" s="103" t="s">
        <v>2294</v>
      </c>
      <c r="E16" s="103" t="s">
        <v>2294</v>
      </c>
      <c r="F16" s="103">
        <v>160.65199999999999</v>
      </c>
      <c r="G16" s="103">
        <v>45.177</v>
      </c>
      <c r="H16" s="103">
        <v>0.85299999999999998</v>
      </c>
      <c r="I16" s="103">
        <v>114.42400000000001</v>
      </c>
      <c r="J16" s="103" t="s">
        <v>2294</v>
      </c>
      <c r="K16" s="103">
        <v>0.19700000000000001</v>
      </c>
      <c r="L16" s="103">
        <v>160.65199999999999</v>
      </c>
    </row>
    <row r="17" spans="1:12" s="25" customFormat="1">
      <c r="A17" s="109">
        <v>1977</v>
      </c>
      <c r="B17" s="103">
        <v>172.26599999999999</v>
      </c>
      <c r="C17" s="103">
        <v>0.11</v>
      </c>
      <c r="D17" s="103" t="s">
        <v>2294</v>
      </c>
      <c r="E17" s="103" t="s">
        <v>2294</v>
      </c>
      <c r="F17" s="103">
        <v>172.376</v>
      </c>
      <c r="G17" s="103">
        <v>50.819000000000003</v>
      </c>
      <c r="H17" s="103">
        <v>0.96499999999999997</v>
      </c>
      <c r="I17" s="103">
        <v>120.181</v>
      </c>
      <c r="J17" s="103" t="s">
        <v>2294</v>
      </c>
      <c r="K17" s="103">
        <v>0.41099999999999998</v>
      </c>
      <c r="L17" s="103">
        <v>172.376</v>
      </c>
    </row>
    <row r="18" spans="1:12" s="25" customFormat="1">
      <c r="A18" s="109">
        <v>1978</v>
      </c>
      <c r="B18" s="103">
        <v>190.99100000000001</v>
      </c>
      <c r="C18" s="103">
        <v>8.7999999999999995E-2</v>
      </c>
      <c r="D18" s="103" t="s">
        <v>2294</v>
      </c>
      <c r="E18" s="103" t="s">
        <v>2294</v>
      </c>
      <c r="F18" s="103">
        <v>191.07900000000001</v>
      </c>
      <c r="G18" s="103">
        <v>58.329000000000001</v>
      </c>
      <c r="H18" s="103">
        <v>1.1100000000000001</v>
      </c>
      <c r="I18" s="103">
        <v>131.36000000000001</v>
      </c>
      <c r="J18" s="103" t="s">
        <v>2294</v>
      </c>
      <c r="K18" s="103">
        <v>0.28000000000000003</v>
      </c>
      <c r="L18" s="103">
        <v>191.07900000000001</v>
      </c>
    </row>
    <row r="19" spans="1:12" s="25" customFormat="1">
      <c r="A19" s="109">
        <v>1979</v>
      </c>
      <c r="B19" s="103">
        <v>201.65600000000001</v>
      </c>
      <c r="C19" s="103">
        <v>0.125</v>
      </c>
      <c r="D19" s="103" t="s">
        <v>2294</v>
      </c>
      <c r="E19" s="103" t="s">
        <v>2294</v>
      </c>
      <c r="F19" s="103">
        <v>201.78100000000001</v>
      </c>
      <c r="G19" s="103">
        <v>68.293999999999997</v>
      </c>
      <c r="H19" s="103">
        <v>1.296</v>
      </c>
      <c r="I19" s="103">
        <v>131.77600000000001</v>
      </c>
      <c r="J19" s="103" t="s">
        <v>2294</v>
      </c>
      <c r="K19" s="103">
        <v>0.41599999999999998</v>
      </c>
      <c r="L19" s="103">
        <v>201.78100000000001</v>
      </c>
    </row>
    <row r="20" spans="1:12" s="25" customFormat="1">
      <c r="A20" s="109">
        <v>1980</v>
      </c>
      <c r="B20" s="103">
        <v>232.048</v>
      </c>
      <c r="C20" s="103">
        <v>0.1</v>
      </c>
      <c r="D20" s="103" t="s">
        <v>2294</v>
      </c>
      <c r="E20" s="103" t="s">
        <v>2294</v>
      </c>
      <c r="F20" s="103">
        <v>232.148</v>
      </c>
      <c r="G20" s="103">
        <v>79.73</v>
      </c>
      <c r="H20" s="103">
        <v>1.97</v>
      </c>
      <c r="I20" s="103">
        <v>150.08000000000001</v>
      </c>
      <c r="J20" s="103" t="s">
        <v>2294</v>
      </c>
      <c r="K20" s="103">
        <v>0.36799999999999999</v>
      </c>
      <c r="L20" s="103">
        <v>232.148</v>
      </c>
    </row>
    <row r="21" spans="1:12" s="25" customFormat="1">
      <c r="A21" s="109">
        <v>1981</v>
      </c>
      <c r="B21" s="103">
        <v>234.084</v>
      </c>
      <c r="C21" s="103">
        <v>5.3479999999999999</v>
      </c>
      <c r="D21" s="103">
        <v>0.46899999999999997</v>
      </c>
      <c r="E21" s="103" t="s">
        <v>2294</v>
      </c>
      <c r="F21" s="103">
        <v>239.90100000000001</v>
      </c>
      <c r="G21" s="103">
        <v>81.605999999999995</v>
      </c>
      <c r="H21" s="103">
        <v>1.9730000000000001</v>
      </c>
      <c r="I21" s="103">
        <v>155.54300000000001</v>
      </c>
      <c r="J21" s="103">
        <v>0.46</v>
      </c>
      <c r="K21" s="103">
        <v>0.318</v>
      </c>
      <c r="L21" s="103">
        <v>239.90100000000001</v>
      </c>
    </row>
    <row r="22" spans="1:12" s="25" customFormat="1">
      <c r="A22" s="109">
        <v>1982</v>
      </c>
      <c r="B22" s="103">
        <v>235.44300000000001</v>
      </c>
      <c r="C22" s="103">
        <v>7.2309999999999999</v>
      </c>
      <c r="D22" s="103">
        <v>1.274</v>
      </c>
      <c r="E22" s="103" t="s">
        <v>2294</v>
      </c>
      <c r="F22" s="103">
        <v>243.94800000000001</v>
      </c>
      <c r="G22" s="103">
        <v>90.986000000000004</v>
      </c>
      <c r="H22" s="103">
        <v>2.073</v>
      </c>
      <c r="I22" s="103">
        <v>149.36699999999999</v>
      </c>
      <c r="J22" s="103">
        <v>1.2509999999999999</v>
      </c>
      <c r="K22" s="103">
        <v>0.27200000000000002</v>
      </c>
      <c r="L22" s="103">
        <v>243.94800000000001</v>
      </c>
    </row>
    <row r="23" spans="1:12" s="25" customFormat="1">
      <c r="A23" s="109">
        <v>1983</v>
      </c>
      <c r="B23" s="103">
        <v>251.785</v>
      </c>
      <c r="C23" s="103">
        <v>9.5410000000000004</v>
      </c>
      <c r="D23" s="103">
        <v>2.347</v>
      </c>
      <c r="E23" s="103" t="s">
        <v>2294</v>
      </c>
      <c r="F23" s="103">
        <v>263.673</v>
      </c>
      <c r="G23" s="103">
        <v>90.986000000000004</v>
      </c>
      <c r="H23" s="103">
        <v>2.0830000000000002</v>
      </c>
      <c r="I23" s="103">
        <v>167.97900000000001</v>
      </c>
      <c r="J23" s="103">
        <v>2.3079999999999998</v>
      </c>
      <c r="K23" s="103">
        <v>0.317</v>
      </c>
      <c r="L23" s="103">
        <v>263.673</v>
      </c>
    </row>
    <row r="24" spans="1:12" s="25" customFormat="1">
      <c r="A24" s="109">
        <v>1984</v>
      </c>
      <c r="B24" s="103">
        <v>251.93</v>
      </c>
      <c r="C24" s="103">
        <v>12.64</v>
      </c>
      <c r="D24" s="103">
        <v>2.8839999999999999</v>
      </c>
      <c r="E24" s="103" t="s">
        <v>2294</v>
      </c>
      <c r="F24" s="103">
        <v>267.45400000000001</v>
      </c>
      <c r="G24" s="103">
        <v>91.924000000000007</v>
      </c>
      <c r="H24" s="103">
        <v>2.0880000000000001</v>
      </c>
      <c r="I24" s="103">
        <v>169.89699999999999</v>
      </c>
      <c r="J24" s="103">
        <v>2.8239999999999998</v>
      </c>
      <c r="K24" s="103">
        <v>0.72099999999999997</v>
      </c>
      <c r="L24" s="103">
        <v>267.45400000000001</v>
      </c>
    </row>
    <row r="25" spans="1:12" s="25" customFormat="1">
      <c r="A25" s="109">
        <v>1985</v>
      </c>
      <c r="B25" s="103">
        <v>252.01900000000001</v>
      </c>
      <c r="C25" s="103">
        <v>14.361000000000001</v>
      </c>
      <c r="D25" s="103">
        <v>3.488</v>
      </c>
      <c r="E25" s="103" t="s">
        <v>2294</v>
      </c>
      <c r="F25" s="103">
        <v>269.86700000000002</v>
      </c>
      <c r="G25" s="103">
        <v>94.738</v>
      </c>
      <c r="H25" s="103">
        <v>2.2770000000000001</v>
      </c>
      <c r="I25" s="103">
        <v>168.31399999999999</v>
      </c>
      <c r="J25" s="103">
        <v>3.4039999999999999</v>
      </c>
      <c r="K25" s="103">
        <v>1.1339999999999999</v>
      </c>
      <c r="L25" s="103">
        <v>269.86700000000002</v>
      </c>
    </row>
    <row r="26" spans="1:12" s="25" customFormat="1">
      <c r="A26" s="109">
        <v>1986</v>
      </c>
      <c r="B26" s="103">
        <v>240.328</v>
      </c>
      <c r="C26" s="103">
        <v>15.974</v>
      </c>
      <c r="D26" s="103">
        <v>4.024</v>
      </c>
      <c r="E26" s="103" t="s">
        <v>2294</v>
      </c>
      <c r="F26" s="103">
        <v>260.32600000000002</v>
      </c>
      <c r="G26" s="103">
        <v>86.296000000000006</v>
      </c>
      <c r="H26" s="103">
        <v>2.5640000000000001</v>
      </c>
      <c r="I26" s="103">
        <v>166.61799999999999</v>
      </c>
      <c r="J26" s="103">
        <v>3.931</v>
      </c>
      <c r="K26" s="103">
        <v>0.91700000000000004</v>
      </c>
      <c r="L26" s="103">
        <v>260.32600000000002</v>
      </c>
    </row>
    <row r="27" spans="1:12" s="25" customFormat="1">
      <c r="A27" s="109">
        <v>1987</v>
      </c>
      <c r="B27" s="103">
        <v>231.04400000000001</v>
      </c>
      <c r="C27" s="103">
        <v>17.562000000000001</v>
      </c>
      <c r="D27" s="103">
        <v>4.6280000000000001</v>
      </c>
      <c r="E27" s="103" t="s">
        <v>2294</v>
      </c>
      <c r="F27" s="103">
        <v>253.23400000000001</v>
      </c>
      <c r="G27" s="103">
        <v>79.73</v>
      </c>
      <c r="H27" s="103">
        <v>2.7570000000000001</v>
      </c>
      <c r="I27" s="103">
        <v>165.02099999999999</v>
      </c>
      <c r="J27" s="103">
        <v>4.5220000000000002</v>
      </c>
      <c r="K27" s="103">
        <v>1.2050000000000001</v>
      </c>
      <c r="L27" s="103">
        <v>253.23400000000001</v>
      </c>
    </row>
    <row r="28" spans="1:12" s="25" customFormat="1">
      <c r="A28" s="109">
        <v>1988</v>
      </c>
      <c r="B28" s="103">
        <v>241.691</v>
      </c>
      <c r="C28" s="103">
        <v>19.161999999999999</v>
      </c>
      <c r="D28" s="103">
        <v>4.6950000000000003</v>
      </c>
      <c r="E28" s="103" t="s">
        <v>2294</v>
      </c>
      <c r="F28" s="103">
        <v>265.548</v>
      </c>
      <c r="G28" s="103">
        <v>85.358000000000004</v>
      </c>
      <c r="H28" s="103">
        <v>3.0379999999999998</v>
      </c>
      <c r="I28" s="103">
        <v>171.18799999999999</v>
      </c>
      <c r="J28" s="103">
        <v>4.5940000000000003</v>
      </c>
      <c r="K28" s="103">
        <v>1.37</v>
      </c>
      <c r="L28" s="103">
        <v>265.548</v>
      </c>
    </row>
    <row r="29" spans="1:12" s="25" customFormat="1">
      <c r="A29" s="109">
        <v>1989</v>
      </c>
      <c r="B29" s="103">
        <v>251.34899999999999</v>
      </c>
      <c r="C29" s="103">
        <v>21.533999999999999</v>
      </c>
      <c r="D29" s="103">
        <v>4.7619999999999996</v>
      </c>
      <c r="E29" s="103" t="s">
        <v>2294</v>
      </c>
      <c r="F29" s="103">
        <v>277.64499999999998</v>
      </c>
      <c r="G29" s="103">
        <v>86.296000000000006</v>
      </c>
      <c r="H29" s="103">
        <v>8.5449999999999999</v>
      </c>
      <c r="I29" s="103">
        <v>160.78399999999999</v>
      </c>
      <c r="J29" s="103">
        <v>4.66</v>
      </c>
      <c r="K29" s="103">
        <v>17.359000000000002</v>
      </c>
      <c r="L29" s="103">
        <v>277.64499999999998</v>
      </c>
    </row>
    <row r="30" spans="1:12" s="25" customFormat="1">
      <c r="A30" s="109">
        <v>1990</v>
      </c>
      <c r="B30" s="103">
        <v>207.876</v>
      </c>
      <c r="C30" s="103">
        <v>24.428000000000001</v>
      </c>
      <c r="D30" s="103">
        <v>4.2249999999999996</v>
      </c>
      <c r="E30" s="103" t="s">
        <v>2294</v>
      </c>
      <c r="F30" s="103">
        <v>236.53</v>
      </c>
      <c r="G30" s="103">
        <v>54.404000000000003</v>
      </c>
      <c r="H30" s="103">
        <v>7.8620000000000001</v>
      </c>
      <c r="I30" s="103">
        <v>146.821</v>
      </c>
      <c r="J30" s="103">
        <v>4.1349999999999998</v>
      </c>
      <c r="K30" s="103">
        <v>23.308</v>
      </c>
      <c r="L30" s="103">
        <v>236.53</v>
      </c>
    </row>
    <row r="31" spans="1:12" s="25" customFormat="1">
      <c r="A31" s="109">
        <v>1991</v>
      </c>
      <c r="B31" s="103">
        <v>207.68100000000001</v>
      </c>
      <c r="C31" s="103">
        <v>25.922999999999998</v>
      </c>
      <c r="D31" s="103">
        <v>4.8959999999999999</v>
      </c>
      <c r="E31" s="103" t="s">
        <v>2294</v>
      </c>
      <c r="F31" s="103">
        <v>238.5</v>
      </c>
      <c r="G31" s="103">
        <v>57.218000000000004</v>
      </c>
      <c r="H31" s="103">
        <v>8.0109999999999992</v>
      </c>
      <c r="I31" s="103">
        <v>143.19999999999999</v>
      </c>
      <c r="J31" s="103">
        <v>4.7969999999999997</v>
      </c>
      <c r="K31" s="103">
        <v>25.274000000000001</v>
      </c>
      <c r="L31" s="103">
        <v>238.5</v>
      </c>
    </row>
    <row r="32" spans="1:12" s="25" customFormat="1">
      <c r="A32" s="109">
        <v>1992</v>
      </c>
      <c r="B32" s="103">
        <v>217.00399999999999</v>
      </c>
      <c r="C32" s="103">
        <v>27.468</v>
      </c>
      <c r="D32" s="103">
        <v>5.5670000000000002</v>
      </c>
      <c r="E32" s="103" t="s">
        <v>2294</v>
      </c>
      <c r="F32" s="103">
        <v>250.03899999999999</v>
      </c>
      <c r="G32" s="103">
        <v>60.031999999999996</v>
      </c>
      <c r="H32" s="103">
        <v>8.6720000000000006</v>
      </c>
      <c r="I32" s="103">
        <v>147.50200000000001</v>
      </c>
      <c r="J32" s="103">
        <v>5.4580000000000002</v>
      </c>
      <c r="K32" s="103">
        <v>28.375</v>
      </c>
      <c r="L32" s="103">
        <v>250.03899999999999</v>
      </c>
    </row>
    <row r="33" spans="1:12" s="25" customFormat="1">
      <c r="A33" s="109">
        <v>1993</v>
      </c>
      <c r="B33" s="103">
        <v>211.96700000000001</v>
      </c>
      <c r="C33" s="103">
        <v>27.824000000000002</v>
      </c>
      <c r="D33" s="103">
        <v>6.5049999999999999</v>
      </c>
      <c r="E33" s="103" t="s">
        <v>2294</v>
      </c>
      <c r="F33" s="103">
        <v>246.29599999999999</v>
      </c>
      <c r="G33" s="103">
        <v>51.59</v>
      </c>
      <c r="H33" s="103">
        <v>9.0429999999999993</v>
      </c>
      <c r="I33" s="103">
        <v>149.82900000000001</v>
      </c>
      <c r="J33" s="103">
        <v>6.41</v>
      </c>
      <c r="K33" s="103">
        <v>29.425000000000001</v>
      </c>
      <c r="L33" s="103">
        <v>246.29599999999999</v>
      </c>
    </row>
    <row r="34" spans="1:12" s="25" customFormat="1">
      <c r="A34" s="109">
        <v>1994</v>
      </c>
      <c r="B34" s="103">
        <v>217.97399999999999</v>
      </c>
      <c r="C34" s="103">
        <v>29.446000000000002</v>
      </c>
      <c r="D34" s="103">
        <v>7.2839999999999998</v>
      </c>
      <c r="E34" s="103" t="s">
        <v>2294</v>
      </c>
      <c r="F34" s="103">
        <v>254.70500000000001</v>
      </c>
      <c r="G34" s="103">
        <v>48.776000000000003</v>
      </c>
      <c r="H34" s="103">
        <v>8.7119999999999997</v>
      </c>
      <c r="I34" s="103">
        <v>159.66399999999999</v>
      </c>
      <c r="J34" s="103">
        <v>7.1749999999999998</v>
      </c>
      <c r="K34" s="103">
        <v>30.376999999999999</v>
      </c>
      <c r="L34" s="103">
        <v>254.70500000000001</v>
      </c>
    </row>
    <row r="35" spans="1:12" s="25" customFormat="1">
      <c r="A35" s="109">
        <v>1995</v>
      </c>
      <c r="B35" s="103">
        <v>222.29400000000001</v>
      </c>
      <c r="C35" s="103">
        <v>29.887</v>
      </c>
      <c r="D35" s="103">
        <v>7.8140000000000001</v>
      </c>
      <c r="E35" s="103" t="s">
        <v>2294</v>
      </c>
      <c r="F35" s="103">
        <v>259.995</v>
      </c>
      <c r="G35" s="103">
        <v>48.776000000000003</v>
      </c>
      <c r="H35" s="103">
        <v>9.0589999999999993</v>
      </c>
      <c r="I35" s="103">
        <v>166.03700000000001</v>
      </c>
      <c r="J35" s="103">
        <v>7.6989999999999998</v>
      </c>
      <c r="K35" s="103">
        <v>28.422999999999998</v>
      </c>
      <c r="L35" s="103">
        <v>259.995</v>
      </c>
    </row>
    <row r="36" spans="1:12" s="25" customFormat="1">
      <c r="A36" s="109">
        <v>1996</v>
      </c>
      <c r="B36" s="103">
        <v>228.59299999999999</v>
      </c>
      <c r="C36" s="103">
        <v>31.922999999999998</v>
      </c>
      <c r="D36" s="103">
        <v>5.6050000000000004</v>
      </c>
      <c r="E36" s="103" t="s">
        <v>2294</v>
      </c>
      <c r="F36" s="103">
        <v>266.12099999999998</v>
      </c>
      <c r="G36" s="103">
        <v>50.652000000000001</v>
      </c>
      <c r="H36" s="103">
        <v>10.041</v>
      </c>
      <c r="I36" s="103">
        <v>170.35499999999999</v>
      </c>
      <c r="J36" s="103">
        <v>5.52</v>
      </c>
      <c r="K36" s="103">
        <v>29.552</v>
      </c>
      <c r="L36" s="103">
        <v>266.12099999999998</v>
      </c>
    </row>
    <row r="37" spans="1:12" s="25" customFormat="1">
      <c r="A37" s="109">
        <v>1997</v>
      </c>
      <c r="B37" s="103">
        <v>222.399</v>
      </c>
      <c r="C37" s="103">
        <v>29.963999999999999</v>
      </c>
      <c r="D37" s="103">
        <v>7.0970000000000004</v>
      </c>
      <c r="E37" s="103" t="s">
        <v>2294</v>
      </c>
      <c r="F37" s="103">
        <v>259.45999999999998</v>
      </c>
      <c r="G37" s="103">
        <v>40.334000000000003</v>
      </c>
      <c r="H37" s="103">
        <v>10.038</v>
      </c>
      <c r="I37" s="103">
        <v>172.44399999999999</v>
      </c>
      <c r="J37" s="103">
        <v>6.9790000000000001</v>
      </c>
      <c r="K37" s="103">
        <v>29.664999999999999</v>
      </c>
      <c r="L37" s="103">
        <v>259.45999999999998</v>
      </c>
    </row>
    <row r="38" spans="1:12" s="25" customFormat="1">
      <c r="A38" s="109">
        <v>1998</v>
      </c>
      <c r="B38" s="103">
        <v>204.874</v>
      </c>
      <c r="C38" s="103">
        <v>29.512</v>
      </c>
      <c r="D38" s="103">
        <v>7.8419999999999996</v>
      </c>
      <c r="E38" s="103" t="s">
        <v>2294</v>
      </c>
      <c r="F38" s="103">
        <v>242.22800000000001</v>
      </c>
      <c r="G38" s="103">
        <v>35.643999999999998</v>
      </c>
      <c r="H38" s="103">
        <v>8.9710000000000001</v>
      </c>
      <c r="I38" s="103">
        <v>160.31700000000001</v>
      </c>
      <c r="J38" s="103">
        <v>7.7229999999999999</v>
      </c>
      <c r="K38" s="103">
        <v>29.573</v>
      </c>
      <c r="L38" s="103">
        <v>242.22800000000001</v>
      </c>
    </row>
    <row r="39" spans="1:12" s="25" customFormat="1">
      <c r="A39" s="109">
        <v>1999</v>
      </c>
      <c r="B39" s="103">
        <v>207.68899999999999</v>
      </c>
      <c r="C39" s="103">
        <v>29.395</v>
      </c>
      <c r="D39" s="103">
        <v>8.1530000000000005</v>
      </c>
      <c r="E39" s="103" t="s">
        <v>2294</v>
      </c>
      <c r="F39" s="103">
        <v>245.238</v>
      </c>
      <c r="G39" s="103">
        <v>36.582000000000001</v>
      </c>
      <c r="H39" s="103">
        <v>9.1980000000000004</v>
      </c>
      <c r="I39" s="103">
        <v>161.29599999999999</v>
      </c>
      <c r="J39" s="103">
        <v>8.0619999999999994</v>
      </c>
      <c r="K39" s="103">
        <v>30.1</v>
      </c>
      <c r="L39" s="103">
        <v>245.238</v>
      </c>
    </row>
    <row r="40" spans="1:12" s="25" customFormat="1">
      <c r="A40" s="109">
        <v>2000</v>
      </c>
      <c r="B40" s="103">
        <v>212.149</v>
      </c>
      <c r="C40" s="103">
        <v>26.870999999999999</v>
      </c>
      <c r="D40" s="103">
        <v>9.3439999999999994</v>
      </c>
      <c r="E40" s="103" t="s">
        <v>2294</v>
      </c>
      <c r="F40" s="103">
        <v>248.364</v>
      </c>
      <c r="G40" s="103">
        <v>39.396000000000001</v>
      </c>
      <c r="H40" s="103">
        <v>9.2159999999999993</v>
      </c>
      <c r="I40" s="103">
        <v>161.16999999999999</v>
      </c>
      <c r="J40" s="103">
        <v>9.2319999999999993</v>
      </c>
      <c r="K40" s="103">
        <v>29.350999999999999</v>
      </c>
      <c r="L40" s="103">
        <v>248.364</v>
      </c>
    </row>
    <row r="41" spans="1:12" s="25" customFormat="1">
      <c r="A41" s="109">
        <v>2001</v>
      </c>
      <c r="B41" s="103">
        <v>188.14699999999999</v>
      </c>
      <c r="C41" s="103">
        <v>33.003</v>
      </c>
      <c r="D41" s="103">
        <v>9.8379999999999992</v>
      </c>
      <c r="E41" s="103">
        <v>9.7000000000000003E-2</v>
      </c>
      <c r="F41" s="103">
        <v>231.08500000000001</v>
      </c>
      <c r="G41" s="103">
        <v>34.706000000000003</v>
      </c>
      <c r="H41" s="103">
        <v>8.5129999999999999</v>
      </c>
      <c r="I41" s="103">
        <v>147.161</v>
      </c>
      <c r="J41" s="103">
        <v>9.7349999999999994</v>
      </c>
      <c r="K41" s="103">
        <v>30.97</v>
      </c>
      <c r="L41" s="103">
        <v>231.08500000000001</v>
      </c>
    </row>
    <row r="42" spans="1:12" s="25" customFormat="1">
      <c r="A42" s="109">
        <v>2002</v>
      </c>
      <c r="B42" s="103">
        <v>187.15799999999999</v>
      </c>
      <c r="C42" s="103">
        <v>36.462000000000003</v>
      </c>
      <c r="D42" s="103">
        <v>11.715999999999999</v>
      </c>
      <c r="E42" s="103">
        <v>0.154</v>
      </c>
      <c r="F42" s="103">
        <v>235.49</v>
      </c>
      <c r="G42" s="103">
        <v>35.643999999999998</v>
      </c>
      <c r="H42" s="103">
        <v>8.8190000000000008</v>
      </c>
      <c r="I42" s="103">
        <v>144.47399999999999</v>
      </c>
      <c r="J42" s="103">
        <v>11.624000000000001</v>
      </c>
      <c r="K42" s="103">
        <v>34.929000000000002</v>
      </c>
      <c r="L42" s="103">
        <v>235.49</v>
      </c>
    </row>
    <row r="43" spans="1:12" s="25" customFormat="1">
      <c r="A43" s="109">
        <v>2003</v>
      </c>
      <c r="B43" s="103">
        <v>187.791</v>
      </c>
      <c r="C43" s="103">
        <v>36.402000000000001</v>
      </c>
      <c r="D43" s="103">
        <v>15.971</v>
      </c>
      <c r="E43" s="103">
        <v>0.127</v>
      </c>
      <c r="F43" s="103">
        <v>240.292</v>
      </c>
      <c r="G43" s="103">
        <v>37.520000000000003</v>
      </c>
      <c r="H43" s="103">
        <v>9.39</v>
      </c>
      <c r="I43" s="103">
        <v>141.10300000000001</v>
      </c>
      <c r="J43" s="103">
        <v>15.737</v>
      </c>
      <c r="K43" s="103">
        <v>36.542000000000002</v>
      </c>
      <c r="L43" s="103">
        <v>240.292</v>
      </c>
    </row>
    <row r="44" spans="1:12" s="25" customFormat="1">
      <c r="A44" s="109">
        <v>2004</v>
      </c>
      <c r="B44" s="103">
        <v>198.97300000000001</v>
      </c>
      <c r="C44" s="103">
        <v>35.286000000000001</v>
      </c>
      <c r="D44" s="103">
        <v>20.074999999999999</v>
      </c>
      <c r="E44" s="103">
        <v>0.253</v>
      </c>
      <c r="F44" s="103">
        <v>254.58799999999999</v>
      </c>
      <c r="G44" s="103">
        <v>38.457999999999998</v>
      </c>
      <c r="H44" s="103">
        <v>9.7539999999999996</v>
      </c>
      <c r="I44" s="103">
        <v>150.82</v>
      </c>
      <c r="J44" s="103">
        <v>19.847000000000001</v>
      </c>
      <c r="K44" s="103">
        <v>35.71</v>
      </c>
      <c r="L44" s="103">
        <v>254.58799999999999</v>
      </c>
    </row>
    <row r="45" spans="1:12" s="25" customFormat="1">
      <c r="A45" s="109">
        <v>2005</v>
      </c>
      <c r="B45" s="103">
        <v>200.422</v>
      </c>
      <c r="C45" s="103">
        <v>36.572000000000003</v>
      </c>
      <c r="D45" s="103">
        <v>22.937999999999999</v>
      </c>
      <c r="E45" s="103">
        <v>0.85599999999999998</v>
      </c>
      <c r="F45" s="103">
        <v>260.78699999999998</v>
      </c>
      <c r="G45" s="103">
        <v>40.334000000000003</v>
      </c>
      <c r="H45" s="103">
        <v>9.7319999999999993</v>
      </c>
      <c r="I45" s="103">
        <v>150.08699999999999</v>
      </c>
      <c r="J45" s="103">
        <v>23.265000000000001</v>
      </c>
      <c r="K45" s="103">
        <v>37.369999999999997</v>
      </c>
      <c r="L45" s="103">
        <v>260.78699999999998</v>
      </c>
    </row>
    <row r="46" spans="1:12" s="25" customFormat="1">
      <c r="A46" s="109">
        <v>2006</v>
      </c>
      <c r="B46" s="103">
        <v>196.916</v>
      </c>
      <c r="C46" s="103">
        <v>35.968000000000004</v>
      </c>
      <c r="D46" s="103">
        <v>30.977</v>
      </c>
      <c r="E46" s="103">
        <v>2.4580000000000002</v>
      </c>
      <c r="F46" s="103">
        <v>266.32</v>
      </c>
      <c r="G46" s="103">
        <v>35.643999999999998</v>
      </c>
      <c r="H46" s="103">
        <v>9.4860000000000007</v>
      </c>
      <c r="I46" s="103">
        <v>150.52600000000001</v>
      </c>
      <c r="J46" s="103">
        <v>32.688000000000002</v>
      </c>
      <c r="K46" s="103">
        <v>37.975999999999999</v>
      </c>
      <c r="L46" s="103">
        <v>266.32</v>
      </c>
    </row>
    <row r="47" spans="1:12" s="25" customFormat="1">
      <c r="A47" s="109">
        <v>2007</v>
      </c>
      <c r="B47" s="103">
        <v>195.92699999999999</v>
      </c>
      <c r="C47" s="103">
        <v>37.479999999999997</v>
      </c>
      <c r="D47" s="103">
        <v>38.914999999999999</v>
      </c>
      <c r="E47" s="103">
        <v>3.3330000000000002</v>
      </c>
      <c r="F47" s="103">
        <v>275.65499999999997</v>
      </c>
      <c r="G47" s="103">
        <v>39.396000000000001</v>
      </c>
      <c r="H47" s="103">
        <v>9.49</v>
      </c>
      <c r="I47" s="103">
        <v>146.34700000000001</v>
      </c>
      <c r="J47" s="103">
        <v>41.439</v>
      </c>
      <c r="K47" s="103">
        <v>38.982999999999997</v>
      </c>
      <c r="L47" s="103">
        <v>275.65499999999997</v>
      </c>
    </row>
    <row r="48" spans="1:12" s="25" customFormat="1">
      <c r="A48" s="109">
        <v>2008</v>
      </c>
      <c r="B48" s="103">
        <v>193.13300000000001</v>
      </c>
      <c r="C48" s="103">
        <v>39.478000000000002</v>
      </c>
      <c r="D48" s="103">
        <v>54.725999999999999</v>
      </c>
      <c r="E48" s="103">
        <v>2.86</v>
      </c>
      <c r="F48" s="103">
        <v>290.197</v>
      </c>
      <c r="G48" s="103">
        <v>44.085999999999999</v>
      </c>
      <c r="H48" s="103">
        <v>10.087</v>
      </c>
      <c r="I48" s="103">
        <v>139.352</v>
      </c>
      <c r="J48" s="103">
        <v>56.643000000000001</v>
      </c>
      <c r="K48" s="103">
        <v>40.029000000000003</v>
      </c>
      <c r="L48" s="103">
        <v>290.197</v>
      </c>
    </row>
    <row r="49" spans="1:12" s="25" customFormat="1">
      <c r="A49" s="109">
        <v>2009</v>
      </c>
      <c r="B49" s="103">
        <v>181.50399999999999</v>
      </c>
      <c r="C49" s="103">
        <v>40.968000000000004</v>
      </c>
      <c r="D49" s="103">
        <v>62.256999999999998</v>
      </c>
      <c r="E49" s="103">
        <v>3.032</v>
      </c>
      <c r="F49" s="103">
        <v>287.76100000000002</v>
      </c>
      <c r="G49" s="103">
        <v>47.274999999999999</v>
      </c>
      <c r="H49" s="103">
        <v>10.3</v>
      </c>
      <c r="I49" s="103">
        <v>125.417</v>
      </c>
      <c r="J49" s="103">
        <v>64.210999999999999</v>
      </c>
      <c r="K49" s="103">
        <v>40.558</v>
      </c>
      <c r="L49" s="103">
        <v>287.76100000000002</v>
      </c>
    </row>
    <row r="50" spans="1:12" s="25" customFormat="1">
      <c r="A50" s="109">
        <v>2010</v>
      </c>
      <c r="B50" s="103">
        <v>207.93</v>
      </c>
      <c r="C50" s="103">
        <v>42.44</v>
      </c>
      <c r="D50" s="103">
        <v>72.63</v>
      </c>
      <c r="E50" s="103">
        <v>2.4500000000000002</v>
      </c>
      <c r="F50" s="103">
        <v>325.45</v>
      </c>
      <c r="G50" s="103">
        <v>50.701000000000001</v>
      </c>
      <c r="H50" s="103">
        <v>10.205</v>
      </c>
      <c r="I50" s="103">
        <v>148.55099999999999</v>
      </c>
      <c r="J50" s="103">
        <v>73.72</v>
      </c>
      <c r="K50" s="103">
        <v>42.271000000000001</v>
      </c>
      <c r="L50" s="103">
        <v>325.45</v>
      </c>
    </row>
    <row r="51" spans="1:12" s="25" customFormat="1">
      <c r="A51" s="109">
        <v>2011</v>
      </c>
      <c r="B51" s="103">
        <v>207.6</v>
      </c>
      <c r="C51" s="103">
        <v>41.884999999999998</v>
      </c>
      <c r="D51" s="103">
        <v>72.864000000000004</v>
      </c>
      <c r="E51" s="103">
        <v>8.3490000000000002</v>
      </c>
      <c r="F51" s="103">
        <v>330.697</v>
      </c>
      <c r="G51" s="103">
        <v>49.176000000000002</v>
      </c>
      <c r="H51" s="103">
        <v>10.544</v>
      </c>
      <c r="I51" s="103">
        <v>150.93299999999999</v>
      </c>
      <c r="J51" s="103">
        <v>79.869</v>
      </c>
      <c r="K51" s="103">
        <v>40.176000000000002</v>
      </c>
      <c r="L51" s="103">
        <v>330.697</v>
      </c>
    </row>
    <row r="52" spans="1:12" s="25" customFormat="1">
      <c r="A52" s="109">
        <v>2012</v>
      </c>
      <c r="B52" s="103">
        <v>201.78399999999999</v>
      </c>
      <c r="C52" s="103">
        <v>42.320999999999998</v>
      </c>
      <c r="D52" s="103">
        <v>72.81</v>
      </c>
      <c r="E52" s="103">
        <v>8.4700000000000006</v>
      </c>
      <c r="F52" s="103">
        <v>325.38499999999999</v>
      </c>
      <c r="G52" s="103">
        <v>41.093000000000004</v>
      </c>
      <c r="H52" s="103">
        <v>9.9710000000000001</v>
      </c>
      <c r="I52" s="103">
        <v>152.71299999999999</v>
      </c>
      <c r="J52" s="103">
        <v>79.962999999999994</v>
      </c>
      <c r="K52" s="103">
        <v>41.643999999999998</v>
      </c>
      <c r="L52" s="103">
        <v>325.38499999999999</v>
      </c>
    </row>
    <row r="53" spans="1:12" s="25" customFormat="1">
      <c r="A53" s="109">
        <v>2013</v>
      </c>
      <c r="B53" s="103">
        <v>219.328</v>
      </c>
      <c r="C53" s="103">
        <v>45.027000000000001</v>
      </c>
      <c r="D53" s="103">
        <v>74.724999999999994</v>
      </c>
      <c r="E53" s="103">
        <v>13.462</v>
      </c>
      <c r="F53" s="103">
        <v>352.54199999999997</v>
      </c>
      <c r="G53" s="103">
        <v>53.621000000000002</v>
      </c>
      <c r="H53" s="103">
        <v>11.034000000000001</v>
      </c>
      <c r="I53" s="103">
        <v>157.84700000000001</v>
      </c>
      <c r="J53" s="103">
        <v>86.802999999999997</v>
      </c>
      <c r="K53" s="103">
        <v>43.237000000000002</v>
      </c>
      <c r="L53" s="103">
        <v>352.54199999999997</v>
      </c>
    </row>
    <row r="54" spans="1:12" s="25" customFormat="1">
      <c r="A54" s="109">
        <v>2014</v>
      </c>
      <c r="B54" s="103">
        <v>225.221</v>
      </c>
      <c r="C54" s="103">
        <v>46.79</v>
      </c>
      <c r="D54" s="103">
        <v>76.057000000000002</v>
      </c>
      <c r="E54" s="103">
        <v>13.349</v>
      </c>
      <c r="F54" s="103">
        <v>361.41699999999997</v>
      </c>
      <c r="G54" s="103">
        <v>54.267000000000003</v>
      </c>
      <c r="H54" s="103">
        <v>11.664</v>
      </c>
      <c r="I54" s="103">
        <v>158.43600000000001</v>
      </c>
      <c r="J54" s="103">
        <v>88.186999999999998</v>
      </c>
      <c r="K54" s="103">
        <v>48.863</v>
      </c>
      <c r="L54" s="103">
        <v>361.41699999999997</v>
      </c>
    </row>
    <row r="55" spans="1:12" s="25" customFormat="1">
      <c r="A55" s="109">
        <v>2015</v>
      </c>
      <c r="B55" s="103">
        <v>216.84399999999999</v>
      </c>
      <c r="C55" s="103">
        <v>47.015999999999998</v>
      </c>
      <c r="D55" s="103">
        <v>78.915000000000006</v>
      </c>
      <c r="E55" s="103">
        <v>14.077</v>
      </c>
      <c r="F55" s="103">
        <v>356.85300000000001</v>
      </c>
      <c r="G55" s="103">
        <v>48.094999999999999</v>
      </c>
      <c r="H55" s="103">
        <v>13.454000000000001</v>
      </c>
      <c r="I55" s="103">
        <v>156.90100000000001</v>
      </c>
      <c r="J55" s="103">
        <v>90.04</v>
      </c>
      <c r="K55" s="103">
        <v>48.362000000000002</v>
      </c>
      <c r="L55" s="103">
        <v>356.85300000000001</v>
      </c>
    </row>
    <row r="56" spans="1:12" s="25" customFormat="1">
      <c r="A56" s="109">
        <v>2016</v>
      </c>
      <c r="B56" s="103">
        <v>208.852</v>
      </c>
      <c r="C56" s="103">
        <v>45.642000000000003</v>
      </c>
      <c r="D56" s="103">
        <v>81.23</v>
      </c>
      <c r="E56" s="103">
        <v>19.648</v>
      </c>
      <c r="F56" s="103">
        <v>355.37200000000001</v>
      </c>
      <c r="G56" s="103">
        <v>41.707000000000001</v>
      </c>
      <c r="H56" s="103">
        <v>13.986000000000001</v>
      </c>
      <c r="I56" s="103">
        <v>155.29499999999999</v>
      </c>
      <c r="J56" s="103">
        <v>97.878</v>
      </c>
      <c r="K56" s="103">
        <v>46.505000000000003</v>
      </c>
      <c r="L56" s="103">
        <v>355.37200000000001</v>
      </c>
    </row>
    <row r="57" spans="1:12" s="25" customFormat="1">
      <c r="A57" s="109">
        <v>2017</v>
      </c>
      <c r="B57" s="103">
        <v>204.94900000000001</v>
      </c>
      <c r="C57" s="103">
        <v>44.92</v>
      </c>
      <c r="D57" s="103">
        <v>82.067999999999998</v>
      </c>
      <c r="E57" s="103">
        <v>18.704999999999998</v>
      </c>
      <c r="F57" s="103">
        <v>350.642</v>
      </c>
      <c r="G57" s="103">
        <v>40.293999999999997</v>
      </c>
      <c r="H57" s="103">
        <v>13.884</v>
      </c>
      <c r="I57" s="103">
        <v>151.74700000000001</v>
      </c>
      <c r="J57" s="103">
        <v>97.79</v>
      </c>
      <c r="K57" s="103">
        <v>46.926000000000002</v>
      </c>
      <c r="L57" s="103">
        <v>350.642</v>
      </c>
    </row>
    <row r="58" spans="1:12" s="25" customFormat="1">
      <c r="A58" s="109">
        <v>2018</v>
      </c>
      <c r="B58" s="103">
        <v>212.17500000000001</v>
      </c>
      <c r="C58" s="103">
        <v>44.201999999999998</v>
      </c>
      <c r="D58" s="103">
        <v>81.897000000000006</v>
      </c>
      <c r="E58" s="103">
        <v>17.936</v>
      </c>
      <c r="F58" s="103">
        <v>356.21100000000001</v>
      </c>
      <c r="G58" s="103">
        <v>49.231999999999999</v>
      </c>
      <c r="H58" s="103">
        <v>13.885999999999999</v>
      </c>
      <c r="I58" s="103">
        <v>150.60599999999999</v>
      </c>
      <c r="J58" s="103">
        <v>96.808000000000007</v>
      </c>
      <c r="K58" s="103">
        <v>45.68</v>
      </c>
      <c r="L58" s="103">
        <v>356.21100000000001</v>
      </c>
    </row>
    <row r="59" spans="1:12" s="25" customFormat="1">
      <c r="A59" s="109">
        <v>2019</v>
      </c>
      <c r="B59" s="103">
        <v>209.86</v>
      </c>
      <c r="C59" s="103">
        <v>40.130000000000003</v>
      </c>
      <c r="D59" s="103">
        <v>82.558000000000007</v>
      </c>
      <c r="E59" s="103">
        <v>17.079999999999998</v>
      </c>
      <c r="F59" s="103">
        <v>349.62799999999999</v>
      </c>
      <c r="G59" s="103">
        <v>51.168999999999997</v>
      </c>
      <c r="H59" s="103">
        <v>13.223000000000001</v>
      </c>
      <c r="I59" s="103">
        <v>147.387</v>
      </c>
      <c r="J59" s="103">
        <v>96.581000000000003</v>
      </c>
      <c r="K59" s="103">
        <v>41.268000000000001</v>
      </c>
      <c r="L59" s="103">
        <v>349.62799999999999</v>
      </c>
    </row>
    <row r="60" spans="1:12" s="25" customFormat="1">
      <c r="A60" s="109">
        <v>2020</v>
      </c>
      <c r="B60" s="103">
        <v>193.67099999999999</v>
      </c>
      <c r="C60" s="103">
        <v>39.884</v>
      </c>
      <c r="D60" s="103">
        <v>71.831000000000003</v>
      </c>
      <c r="E60" s="103">
        <v>17.678000000000001</v>
      </c>
      <c r="F60" s="103">
        <v>323.06400000000002</v>
      </c>
      <c r="G60" s="103">
        <v>41.290999999999997</v>
      </c>
      <c r="H60" s="103">
        <v>13.006</v>
      </c>
      <c r="I60" s="103">
        <v>142.99199999999999</v>
      </c>
      <c r="J60" s="103">
        <v>86.418000000000006</v>
      </c>
      <c r="K60" s="103">
        <v>39.356000000000002</v>
      </c>
      <c r="L60" s="103">
        <v>323.06400000000002</v>
      </c>
    </row>
    <row r="61" spans="1:12" s="25" customFormat="1">
      <c r="A61" s="109">
        <v>2021</v>
      </c>
      <c r="B61" s="103">
        <v>195.505</v>
      </c>
      <c r="C61" s="103">
        <v>39.024999999999999</v>
      </c>
      <c r="D61" s="103">
        <v>79.045000000000002</v>
      </c>
      <c r="E61" s="103">
        <v>16.111999999999998</v>
      </c>
      <c r="F61" s="103">
        <v>329.68700000000001</v>
      </c>
      <c r="G61" s="103">
        <v>41.174999999999997</v>
      </c>
      <c r="H61" s="103">
        <v>13.145</v>
      </c>
      <c r="I61" s="103">
        <v>144.05099999999999</v>
      </c>
      <c r="J61" s="103">
        <v>92.049000000000007</v>
      </c>
      <c r="K61" s="103">
        <v>39.267000000000003</v>
      </c>
      <c r="L61" s="103">
        <v>329.68700000000001</v>
      </c>
    </row>
    <row r="62" spans="1:12" s="25" customFormat="1">
      <c r="A62" s="109">
        <v>2022</v>
      </c>
      <c r="B62" s="103">
        <v>197.017</v>
      </c>
      <c r="C62" s="103">
        <v>37.262</v>
      </c>
      <c r="D62" s="103">
        <v>79.334999999999994</v>
      </c>
      <c r="E62" s="103">
        <v>15.019</v>
      </c>
      <c r="F62" s="103">
        <v>328.63299999999998</v>
      </c>
      <c r="G62" s="103">
        <v>50.552</v>
      </c>
      <c r="H62" s="103">
        <v>12.983000000000001</v>
      </c>
      <c r="I62" s="103">
        <v>135.76</v>
      </c>
      <c r="J62" s="103">
        <v>91.234999999999999</v>
      </c>
      <c r="K62" s="103">
        <v>38.103999999999999</v>
      </c>
      <c r="L62" s="103">
        <v>328.63299999999998</v>
      </c>
    </row>
    <row r="63" spans="1:12">
      <c r="A63" s="58">
        <v>28185</v>
      </c>
      <c r="B63">
        <v>14.64</v>
      </c>
      <c r="C63">
        <v>8.9999999999999993E-3</v>
      </c>
      <c r="D63" t="s">
        <v>2294</v>
      </c>
      <c r="E63" t="s">
        <v>2294</v>
      </c>
      <c r="F63">
        <v>14.648</v>
      </c>
      <c r="G63">
        <v>4.3159999999999998</v>
      </c>
      <c r="H63">
        <v>8.2000000000000003E-2</v>
      </c>
      <c r="I63">
        <v>10.207000000000001</v>
      </c>
      <c r="J63" t="s">
        <v>2294</v>
      </c>
      <c r="K63">
        <v>4.2999999999999997E-2</v>
      </c>
      <c r="L63">
        <v>14.648</v>
      </c>
    </row>
    <row r="64" spans="1:12">
      <c r="A64" s="58">
        <v>28216</v>
      </c>
      <c r="B64">
        <v>14.164999999999999</v>
      </c>
      <c r="C64">
        <v>8.9999999999999993E-3</v>
      </c>
      <c r="D64" t="s">
        <v>2294</v>
      </c>
      <c r="E64" t="s">
        <v>2294</v>
      </c>
      <c r="F64">
        <v>14.173999999999999</v>
      </c>
      <c r="G64">
        <v>4.1769999999999996</v>
      </c>
      <c r="H64">
        <v>7.9000000000000001E-2</v>
      </c>
      <c r="I64">
        <v>9.8780000000000001</v>
      </c>
      <c r="J64" t="s">
        <v>2294</v>
      </c>
      <c r="K64">
        <v>0.04</v>
      </c>
      <c r="L64">
        <v>14.173999999999999</v>
      </c>
    </row>
    <row r="65" spans="1:12">
      <c r="A65" s="58">
        <v>28246</v>
      </c>
      <c r="B65">
        <v>14.635999999999999</v>
      </c>
      <c r="C65">
        <v>8.9999999999999993E-3</v>
      </c>
      <c r="D65" t="s">
        <v>2294</v>
      </c>
      <c r="E65" t="s">
        <v>2294</v>
      </c>
      <c r="F65">
        <v>14.645</v>
      </c>
      <c r="G65">
        <v>4.3159999999999998</v>
      </c>
      <c r="H65">
        <v>8.2000000000000003E-2</v>
      </c>
      <c r="I65">
        <v>10.207000000000001</v>
      </c>
      <c r="J65" t="s">
        <v>2294</v>
      </c>
      <c r="K65">
        <v>0.04</v>
      </c>
      <c r="L65">
        <v>14.645</v>
      </c>
    </row>
    <row r="66" spans="1:12">
      <c r="A66" s="58">
        <v>28277</v>
      </c>
      <c r="B66">
        <v>14.164</v>
      </c>
      <c r="C66">
        <v>8.9999999999999993E-3</v>
      </c>
      <c r="D66" t="s">
        <v>2294</v>
      </c>
      <c r="E66" t="s">
        <v>2294</v>
      </c>
      <c r="F66">
        <v>14.173</v>
      </c>
      <c r="G66">
        <v>4.1769999999999996</v>
      </c>
      <c r="H66">
        <v>7.9000000000000001E-2</v>
      </c>
      <c r="I66">
        <v>9.8780000000000001</v>
      </c>
      <c r="J66" t="s">
        <v>2294</v>
      </c>
      <c r="K66">
        <v>3.9E-2</v>
      </c>
      <c r="L66">
        <v>14.173</v>
      </c>
    </row>
    <row r="67" spans="1:12">
      <c r="A67" s="58">
        <v>28307</v>
      </c>
      <c r="B67">
        <v>14.609</v>
      </c>
      <c r="C67">
        <v>1.0999999999999999E-2</v>
      </c>
      <c r="D67" t="s">
        <v>2294</v>
      </c>
      <c r="E67" t="s">
        <v>2294</v>
      </c>
      <c r="F67">
        <v>14.619</v>
      </c>
      <c r="G67">
        <v>4.3159999999999998</v>
      </c>
      <c r="H67">
        <v>8.2000000000000003E-2</v>
      </c>
      <c r="I67">
        <v>10.207000000000001</v>
      </c>
      <c r="J67" t="s">
        <v>2294</v>
      </c>
      <c r="K67">
        <v>1.4E-2</v>
      </c>
      <c r="L67">
        <v>14.619</v>
      </c>
    </row>
    <row r="68" spans="1:12">
      <c r="A68" s="58">
        <v>28338</v>
      </c>
      <c r="B68">
        <v>14.624000000000001</v>
      </c>
      <c r="C68">
        <v>0.01</v>
      </c>
      <c r="D68" t="s">
        <v>2294</v>
      </c>
      <c r="E68" t="s">
        <v>2294</v>
      </c>
      <c r="F68">
        <v>14.635</v>
      </c>
      <c r="G68">
        <v>4.3159999999999998</v>
      </c>
      <c r="H68">
        <v>8.2000000000000003E-2</v>
      </c>
      <c r="I68">
        <v>10.207000000000001</v>
      </c>
      <c r="J68" t="s">
        <v>2294</v>
      </c>
      <c r="K68">
        <v>2.9000000000000001E-2</v>
      </c>
      <c r="L68">
        <v>14.635</v>
      </c>
    </row>
    <row r="69" spans="1:12">
      <c r="A69" s="58">
        <v>28369</v>
      </c>
      <c r="B69">
        <v>14.157999999999999</v>
      </c>
      <c r="C69">
        <v>0.01</v>
      </c>
      <c r="D69" t="s">
        <v>2294</v>
      </c>
      <c r="E69" t="s">
        <v>2294</v>
      </c>
      <c r="F69">
        <v>14.167999999999999</v>
      </c>
      <c r="G69">
        <v>4.1769999999999996</v>
      </c>
      <c r="H69">
        <v>7.9000000000000001E-2</v>
      </c>
      <c r="I69">
        <v>9.8780000000000001</v>
      </c>
      <c r="J69" t="s">
        <v>2294</v>
      </c>
      <c r="K69">
        <v>3.4000000000000002E-2</v>
      </c>
      <c r="L69">
        <v>14.167999999999999</v>
      </c>
    </row>
    <row r="70" spans="1:12">
      <c r="A70" s="58">
        <v>28399</v>
      </c>
      <c r="B70">
        <v>14.632999999999999</v>
      </c>
      <c r="C70">
        <v>1.0999999999999999E-2</v>
      </c>
      <c r="D70" t="s">
        <v>2294</v>
      </c>
      <c r="E70" t="s">
        <v>2294</v>
      </c>
      <c r="F70">
        <v>14.643000000000001</v>
      </c>
      <c r="G70">
        <v>4.3159999999999998</v>
      </c>
      <c r="H70">
        <v>8.2000000000000003E-2</v>
      </c>
      <c r="I70">
        <v>10.207000000000001</v>
      </c>
      <c r="J70" t="s">
        <v>2294</v>
      </c>
      <c r="K70">
        <v>3.7999999999999999E-2</v>
      </c>
      <c r="L70">
        <v>14.643000000000001</v>
      </c>
    </row>
    <row r="71" spans="1:12">
      <c r="A71" s="58">
        <v>28430</v>
      </c>
      <c r="B71">
        <v>14.153</v>
      </c>
      <c r="C71">
        <v>7.0000000000000001E-3</v>
      </c>
      <c r="D71" t="s">
        <v>2294</v>
      </c>
      <c r="E71" t="s">
        <v>2294</v>
      </c>
      <c r="F71">
        <v>14.16</v>
      </c>
      <c r="G71">
        <v>4.1769999999999996</v>
      </c>
      <c r="H71">
        <v>7.9000000000000001E-2</v>
      </c>
      <c r="I71">
        <v>9.8780000000000001</v>
      </c>
      <c r="J71" t="s">
        <v>2294</v>
      </c>
      <c r="K71">
        <v>2.5999999999999999E-2</v>
      </c>
      <c r="L71">
        <v>14.16</v>
      </c>
    </row>
    <row r="72" spans="1:12">
      <c r="A72" s="58">
        <v>28460</v>
      </c>
      <c r="B72">
        <v>14.616</v>
      </c>
      <c r="C72">
        <v>7.0000000000000001E-3</v>
      </c>
      <c r="D72" t="s">
        <v>2294</v>
      </c>
      <c r="E72" t="s">
        <v>2294</v>
      </c>
      <c r="F72">
        <v>14.622999999999999</v>
      </c>
      <c r="G72">
        <v>4.3159999999999998</v>
      </c>
      <c r="H72">
        <v>8.2000000000000003E-2</v>
      </c>
      <c r="I72">
        <v>10.207000000000001</v>
      </c>
      <c r="J72" t="s">
        <v>2294</v>
      </c>
      <c r="K72">
        <v>1.7999999999999999E-2</v>
      </c>
      <c r="L72">
        <v>14.622999999999999</v>
      </c>
    </row>
    <row r="73" spans="1:12">
      <c r="A73" s="58">
        <v>28491</v>
      </c>
      <c r="B73">
        <v>16.228000000000002</v>
      </c>
      <c r="C73">
        <v>7.0000000000000001E-3</v>
      </c>
      <c r="D73" t="s">
        <v>2294</v>
      </c>
      <c r="E73" t="s">
        <v>2294</v>
      </c>
      <c r="F73">
        <v>16.234999999999999</v>
      </c>
      <c r="G73">
        <v>4.9539999999999997</v>
      </c>
      <c r="H73">
        <v>9.4E-2</v>
      </c>
      <c r="I73">
        <v>11.157</v>
      </c>
      <c r="J73" t="s">
        <v>2294</v>
      </c>
      <c r="K73">
        <v>0.03</v>
      </c>
      <c r="L73">
        <v>16.234999999999999</v>
      </c>
    </row>
    <row r="74" spans="1:12">
      <c r="A74" s="58">
        <v>28522</v>
      </c>
      <c r="B74">
        <v>14.659000000000001</v>
      </c>
      <c r="C74">
        <v>7.0000000000000001E-3</v>
      </c>
      <c r="D74" t="s">
        <v>2294</v>
      </c>
      <c r="E74" t="s">
        <v>2294</v>
      </c>
      <c r="F74">
        <v>14.664999999999999</v>
      </c>
      <c r="G74">
        <v>4.4749999999999996</v>
      </c>
      <c r="H74">
        <v>8.5000000000000006E-2</v>
      </c>
      <c r="I74">
        <v>10.077</v>
      </c>
      <c r="J74" t="s">
        <v>2294</v>
      </c>
      <c r="K74">
        <v>2.9000000000000001E-2</v>
      </c>
      <c r="L74">
        <v>14.664999999999999</v>
      </c>
    </row>
    <row r="75" spans="1:12">
      <c r="A75" s="58">
        <v>28550</v>
      </c>
      <c r="B75">
        <v>16.23</v>
      </c>
      <c r="C75">
        <v>7.0000000000000001E-3</v>
      </c>
      <c r="D75" t="s">
        <v>2294</v>
      </c>
      <c r="E75" t="s">
        <v>2294</v>
      </c>
      <c r="F75">
        <v>16.236999999999998</v>
      </c>
      <c r="G75">
        <v>4.9539999999999997</v>
      </c>
      <c r="H75">
        <v>9.4E-2</v>
      </c>
      <c r="I75">
        <v>11.157</v>
      </c>
      <c r="J75" t="s">
        <v>2294</v>
      </c>
      <c r="K75">
        <v>3.2000000000000001E-2</v>
      </c>
      <c r="L75">
        <v>16.236999999999998</v>
      </c>
    </row>
    <row r="76" spans="1:12">
      <c r="A76" s="58">
        <v>28581</v>
      </c>
      <c r="B76">
        <v>15.686999999999999</v>
      </c>
      <c r="C76">
        <v>6.0000000000000001E-3</v>
      </c>
      <c r="D76" t="s">
        <v>2294</v>
      </c>
      <c r="E76" t="s">
        <v>2294</v>
      </c>
      <c r="F76">
        <v>15.694000000000001</v>
      </c>
      <c r="G76">
        <v>4.7939999999999996</v>
      </c>
      <c r="H76">
        <v>9.0999999999999998E-2</v>
      </c>
      <c r="I76">
        <v>10.797000000000001</v>
      </c>
      <c r="J76" t="s">
        <v>2294</v>
      </c>
      <c r="K76">
        <v>1.2E-2</v>
      </c>
      <c r="L76">
        <v>15.694000000000001</v>
      </c>
    </row>
    <row r="77" spans="1:12">
      <c r="A77" s="58">
        <v>28611</v>
      </c>
      <c r="B77">
        <v>16.209</v>
      </c>
      <c r="C77">
        <v>7.0000000000000001E-3</v>
      </c>
      <c r="D77" t="s">
        <v>2294</v>
      </c>
      <c r="E77" t="s">
        <v>2294</v>
      </c>
      <c r="F77">
        <v>16.216000000000001</v>
      </c>
      <c r="G77">
        <v>4.9539999999999997</v>
      </c>
      <c r="H77">
        <v>9.4E-2</v>
      </c>
      <c r="I77">
        <v>11.157</v>
      </c>
      <c r="J77" t="s">
        <v>2294</v>
      </c>
      <c r="K77">
        <v>1.0999999999999999E-2</v>
      </c>
      <c r="L77">
        <v>16.216000000000001</v>
      </c>
    </row>
    <row r="78" spans="1:12">
      <c r="A78" s="58">
        <v>28642</v>
      </c>
      <c r="B78">
        <v>15.686999999999999</v>
      </c>
      <c r="C78">
        <v>6.0000000000000001E-3</v>
      </c>
      <c r="D78" t="s">
        <v>2294</v>
      </c>
      <c r="E78" t="s">
        <v>2294</v>
      </c>
      <c r="F78">
        <v>15.693</v>
      </c>
      <c r="G78">
        <v>4.7939999999999996</v>
      </c>
      <c r="H78">
        <v>9.0999999999999998E-2</v>
      </c>
      <c r="I78">
        <v>10.797000000000001</v>
      </c>
      <c r="J78" t="s">
        <v>2294</v>
      </c>
      <c r="K78">
        <v>1.0999999999999999E-2</v>
      </c>
      <c r="L78">
        <v>15.693</v>
      </c>
    </row>
    <row r="79" spans="1:12">
      <c r="A79" s="58">
        <v>28672</v>
      </c>
      <c r="B79">
        <v>16.210999999999999</v>
      </c>
      <c r="C79">
        <v>5.0000000000000001E-3</v>
      </c>
      <c r="D79" t="s">
        <v>2294</v>
      </c>
      <c r="E79" t="s">
        <v>2294</v>
      </c>
      <c r="F79">
        <v>16.216000000000001</v>
      </c>
      <c r="G79">
        <v>4.9539999999999997</v>
      </c>
      <c r="H79">
        <v>9.4E-2</v>
      </c>
      <c r="I79">
        <v>11.157</v>
      </c>
      <c r="J79" t="s">
        <v>2294</v>
      </c>
      <c r="K79">
        <v>1.0999999999999999E-2</v>
      </c>
      <c r="L79">
        <v>16.216000000000001</v>
      </c>
    </row>
    <row r="80" spans="1:12">
      <c r="A80" s="58">
        <v>28703</v>
      </c>
      <c r="B80">
        <v>16.228000000000002</v>
      </c>
      <c r="C80">
        <v>1.0999999999999999E-2</v>
      </c>
      <c r="D80" t="s">
        <v>2294</v>
      </c>
      <c r="E80" t="s">
        <v>2294</v>
      </c>
      <c r="F80">
        <v>16.239000000000001</v>
      </c>
      <c r="G80">
        <v>4.9539999999999997</v>
      </c>
      <c r="H80">
        <v>9.4E-2</v>
      </c>
      <c r="I80">
        <v>11.157</v>
      </c>
      <c r="J80" t="s">
        <v>2294</v>
      </c>
      <c r="K80">
        <v>3.4000000000000002E-2</v>
      </c>
      <c r="L80">
        <v>16.239000000000001</v>
      </c>
    </row>
    <row r="81" spans="1:12">
      <c r="A81" s="58">
        <v>28734</v>
      </c>
      <c r="B81">
        <v>15.695</v>
      </c>
      <c r="C81">
        <v>8.0000000000000002E-3</v>
      </c>
      <c r="D81" t="s">
        <v>2294</v>
      </c>
      <c r="E81" t="s">
        <v>2294</v>
      </c>
      <c r="F81">
        <v>15.702999999999999</v>
      </c>
      <c r="G81">
        <v>4.7939999999999996</v>
      </c>
      <c r="H81">
        <v>9.0999999999999998E-2</v>
      </c>
      <c r="I81">
        <v>10.797000000000001</v>
      </c>
      <c r="J81" t="s">
        <v>2294</v>
      </c>
      <c r="K81">
        <v>2.1000000000000001E-2</v>
      </c>
      <c r="L81">
        <v>15.702999999999999</v>
      </c>
    </row>
    <row r="82" spans="1:12">
      <c r="A82" s="58">
        <v>28764</v>
      </c>
      <c r="B82">
        <v>16.23</v>
      </c>
      <c r="C82">
        <v>8.9999999999999993E-3</v>
      </c>
      <c r="D82" t="s">
        <v>2294</v>
      </c>
      <c r="E82" t="s">
        <v>2294</v>
      </c>
      <c r="F82">
        <v>16.239000000000001</v>
      </c>
      <c r="G82">
        <v>4.9539999999999997</v>
      </c>
      <c r="H82">
        <v>9.4E-2</v>
      </c>
      <c r="I82">
        <v>11.157</v>
      </c>
      <c r="J82" t="s">
        <v>2294</v>
      </c>
      <c r="K82">
        <v>3.4000000000000002E-2</v>
      </c>
      <c r="L82">
        <v>16.239000000000001</v>
      </c>
    </row>
    <row r="83" spans="1:12">
      <c r="A83" s="58">
        <v>28795</v>
      </c>
      <c r="B83">
        <v>15.706</v>
      </c>
      <c r="C83">
        <v>7.0000000000000001E-3</v>
      </c>
      <c r="D83" t="s">
        <v>2294</v>
      </c>
      <c r="E83" t="s">
        <v>2294</v>
      </c>
      <c r="F83">
        <v>15.712999999999999</v>
      </c>
      <c r="G83">
        <v>4.7939999999999996</v>
      </c>
      <c r="H83">
        <v>9.0999999999999998E-2</v>
      </c>
      <c r="I83">
        <v>10.797000000000001</v>
      </c>
      <c r="J83" t="s">
        <v>2294</v>
      </c>
      <c r="K83">
        <v>3.1E-2</v>
      </c>
      <c r="L83">
        <v>15.712999999999999</v>
      </c>
    </row>
    <row r="84" spans="1:12">
      <c r="A84" s="58">
        <v>28825</v>
      </c>
      <c r="B84">
        <v>16.221</v>
      </c>
      <c r="C84">
        <v>8.0000000000000002E-3</v>
      </c>
      <c r="D84" t="s">
        <v>2294</v>
      </c>
      <c r="E84" t="s">
        <v>2294</v>
      </c>
      <c r="F84">
        <v>16.228999999999999</v>
      </c>
      <c r="G84">
        <v>4.9539999999999997</v>
      </c>
      <c r="H84">
        <v>9.4E-2</v>
      </c>
      <c r="I84">
        <v>11.157</v>
      </c>
      <c r="J84" t="s">
        <v>2294</v>
      </c>
      <c r="K84">
        <v>2.4E-2</v>
      </c>
      <c r="L84">
        <v>16.228999999999999</v>
      </c>
    </row>
    <row r="85" spans="1:12">
      <c r="A85" s="58">
        <v>28856</v>
      </c>
      <c r="B85">
        <v>17.114000000000001</v>
      </c>
      <c r="C85">
        <v>8.9999999999999993E-3</v>
      </c>
      <c r="D85" t="s">
        <v>2294</v>
      </c>
      <c r="E85" t="s">
        <v>2294</v>
      </c>
      <c r="F85">
        <v>17.123000000000001</v>
      </c>
      <c r="G85">
        <v>5.8</v>
      </c>
      <c r="H85">
        <v>0.11</v>
      </c>
      <c r="I85">
        <v>11.192</v>
      </c>
      <c r="J85" t="s">
        <v>2294</v>
      </c>
      <c r="K85">
        <v>2.1000000000000001E-2</v>
      </c>
      <c r="L85">
        <v>17.123000000000001</v>
      </c>
    </row>
    <row r="86" spans="1:12">
      <c r="A86" s="58">
        <v>28887</v>
      </c>
      <c r="B86">
        <v>15.47</v>
      </c>
      <c r="C86">
        <v>0.01</v>
      </c>
      <c r="D86" t="s">
        <v>2294</v>
      </c>
      <c r="E86" t="s">
        <v>2294</v>
      </c>
      <c r="F86">
        <v>15.48</v>
      </c>
      <c r="G86">
        <v>5.2389999999999999</v>
      </c>
      <c r="H86">
        <v>9.9000000000000005E-2</v>
      </c>
      <c r="I86">
        <v>10.109</v>
      </c>
      <c r="J86" t="s">
        <v>2294</v>
      </c>
      <c r="K86">
        <v>3.3000000000000002E-2</v>
      </c>
      <c r="L86">
        <v>15.48</v>
      </c>
    </row>
    <row r="87" spans="1:12">
      <c r="A87" s="58">
        <v>28915</v>
      </c>
      <c r="B87">
        <v>17.132000000000001</v>
      </c>
      <c r="C87">
        <v>1.4999999999999999E-2</v>
      </c>
      <c r="D87" t="s">
        <v>2294</v>
      </c>
      <c r="E87" t="s">
        <v>2294</v>
      </c>
      <c r="F87">
        <v>17.146000000000001</v>
      </c>
      <c r="G87">
        <v>5.8</v>
      </c>
      <c r="H87">
        <v>0.11</v>
      </c>
      <c r="I87">
        <v>11.192</v>
      </c>
      <c r="J87" t="s">
        <v>2294</v>
      </c>
      <c r="K87">
        <v>4.3999999999999997E-2</v>
      </c>
      <c r="L87">
        <v>17.146000000000001</v>
      </c>
    </row>
    <row r="88" spans="1:12">
      <c r="A88" s="58">
        <v>28946</v>
      </c>
      <c r="B88">
        <v>16.574999999999999</v>
      </c>
      <c r="C88">
        <v>8.0000000000000002E-3</v>
      </c>
      <c r="D88" t="s">
        <v>2294</v>
      </c>
      <c r="E88" t="s">
        <v>2294</v>
      </c>
      <c r="F88">
        <v>16.582999999999998</v>
      </c>
      <c r="G88">
        <v>5.6130000000000004</v>
      </c>
      <c r="H88">
        <v>0.106</v>
      </c>
      <c r="I88">
        <v>10.831</v>
      </c>
      <c r="J88" t="s">
        <v>2294</v>
      </c>
      <c r="K88">
        <v>3.3000000000000002E-2</v>
      </c>
      <c r="L88">
        <v>16.582999999999998</v>
      </c>
    </row>
    <row r="89" spans="1:12">
      <c r="A89" s="58">
        <v>28976</v>
      </c>
      <c r="B89">
        <v>17.123999999999999</v>
      </c>
      <c r="C89">
        <v>1.2999999999999999E-2</v>
      </c>
      <c r="D89" t="s">
        <v>2294</v>
      </c>
      <c r="E89" t="s">
        <v>2294</v>
      </c>
      <c r="F89">
        <v>17.138000000000002</v>
      </c>
      <c r="G89">
        <v>5.8</v>
      </c>
      <c r="H89">
        <v>0.11</v>
      </c>
      <c r="I89">
        <v>11.192</v>
      </c>
      <c r="J89" t="s">
        <v>2294</v>
      </c>
      <c r="K89">
        <v>3.5000000000000003E-2</v>
      </c>
      <c r="L89">
        <v>17.138000000000002</v>
      </c>
    </row>
    <row r="90" spans="1:12">
      <c r="A90" s="58">
        <v>29007</v>
      </c>
      <c r="B90">
        <v>16.571000000000002</v>
      </c>
      <c r="C90">
        <v>0.01</v>
      </c>
      <c r="D90" t="s">
        <v>2294</v>
      </c>
      <c r="E90" t="s">
        <v>2294</v>
      </c>
      <c r="F90">
        <v>16.581</v>
      </c>
      <c r="G90">
        <v>5.6130000000000004</v>
      </c>
      <c r="H90">
        <v>0.106</v>
      </c>
      <c r="I90">
        <v>10.831</v>
      </c>
      <c r="J90" t="s">
        <v>2294</v>
      </c>
      <c r="K90">
        <v>3.1E-2</v>
      </c>
      <c r="L90">
        <v>16.581</v>
      </c>
    </row>
    <row r="91" spans="1:12">
      <c r="A91" s="58">
        <v>29037</v>
      </c>
      <c r="B91">
        <v>17.122</v>
      </c>
      <c r="C91">
        <v>0.01</v>
      </c>
      <c r="D91" t="s">
        <v>2294</v>
      </c>
      <c r="E91" t="s">
        <v>2294</v>
      </c>
      <c r="F91">
        <v>17.132000000000001</v>
      </c>
      <c r="G91">
        <v>5.8</v>
      </c>
      <c r="H91">
        <v>0.11</v>
      </c>
      <c r="I91">
        <v>11.192</v>
      </c>
      <c r="J91" t="s">
        <v>2294</v>
      </c>
      <c r="K91">
        <v>0.03</v>
      </c>
      <c r="L91">
        <v>17.132000000000001</v>
      </c>
    </row>
    <row r="92" spans="1:12">
      <c r="A92" s="58">
        <v>29068</v>
      </c>
      <c r="B92">
        <v>17.131</v>
      </c>
      <c r="C92">
        <v>0.01</v>
      </c>
      <c r="D92" t="s">
        <v>2294</v>
      </c>
      <c r="E92" t="s">
        <v>2294</v>
      </c>
      <c r="F92">
        <v>17.141999999999999</v>
      </c>
      <c r="G92">
        <v>5.8</v>
      </c>
      <c r="H92">
        <v>0.11</v>
      </c>
      <c r="I92">
        <v>11.192</v>
      </c>
      <c r="J92" t="s">
        <v>2294</v>
      </c>
      <c r="K92">
        <v>0.04</v>
      </c>
      <c r="L92">
        <v>17.141999999999999</v>
      </c>
    </row>
    <row r="93" spans="1:12">
      <c r="A93" s="58">
        <v>29099</v>
      </c>
      <c r="B93">
        <v>16.581</v>
      </c>
      <c r="C93">
        <v>8.0000000000000002E-3</v>
      </c>
      <c r="D93" t="s">
        <v>2294</v>
      </c>
      <c r="E93" t="s">
        <v>2294</v>
      </c>
      <c r="F93">
        <v>16.588000000000001</v>
      </c>
      <c r="G93">
        <v>5.6130000000000004</v>
      </c>
      <c r="H93">
        <v>0.106</v>
      </c>
      <c r="I93">
        <v>10.831</v>
      </c>
      <c r="J93" t="s">
        <v>2294</v>
      </c>
      <c r="K93">
        <v>3.7999999999999999E-2</v>
      </c>
      <c r="L93">
        <v>16.588000000000001</v>
      </c>
    </row>
    <row r="94" spans="1:12">
      <c r="A94" s="58">
        <v>29129</v>
      </c>
      <c r="B94">
        <v>17.131</v>
      </c>
      <c r="C94">
        <v>7.0000000000000001E-3</v>
      </c>
      <c r="D94" t="s">
        <v>2294</v>
      </c>
      <c r="E94" t="s">
        <v>2294</v>
      </c>
      <c r="F94">
        <v>17.138000000000002</v>
      </c>
      <c r="G94">
        <v>5.8</v>
      </c>
      <c r="H94">
        <v>0.11</v>
      </c>
      <c r="I94">
        <v>11.192</v>
      </c>
      <c r="J94" t="s">
        <v>2294</v>
      </c>
      <c r="K94">
        <v>3.5999999999999997E-2</v>
      </c>
      <c r="L94">
        <v>17.138000000000002</v>
      </c>
    </row>
    <row r="95" spans="1:12">
      <c r="A95" s="58">
        <v>29160</v>
      </c>
      <c r="B95">
        <v>16.581</v>
      </c>
      <c r="C95">
        <v>1.0999999999999999E-2</v>
      </c>
      <c r="D95" t="s">
        <v>2294</v>
      </c>
      <c r="E95" t="s">
        <v>2294</v>
      </c>
      <c r="F95">
        <v>16.591999999999999</v>
      </c>
      <c r="G95">
        <v>5.6130000000000004</v>
      </c>
      <c r="H95">
        <v>0.106</v>
      </c>
      <c r="I95">
        <v>10.831</v>
      </c>
      <c r="J95" t="s">
        <v>2294</v>
      </c>
      <c r="K95">
        <v>4.1000000000000002E-2</v>
      </c>
      <c r="L95">
        <v>16.591999999999999</v>
      </c>
    </row>
    <row r="96" spans="1:12">
      <c r="A96" s="58">
        <v>29190</v>
      </c>
      <c r="B96">
        <v>17.125</v>
      </c>
      <c r="C96">
        <v>1.2E-2</v>
      </c>
      <c r="D96" t="s">
        <v>2294</v>
      </c>
      <c r="E96" t="s">
        <v>2294</v>
      </c>
      <c r="F96">
        <v>17.137</v>
      </c>
      <c r="G96">
        <v>5.8</v>
      </c>
      <c r="H96">
        <v>0.11</v>
      </c>
      <c r="I96">
        <v>11.192</v>
      </c>
      <c r="J96" t="s">
        <v>2294</v>
      </c>
      <c r="K96">
        <v>3.5000000000000003E-2</v>
      </c>
      <c r="L96">
        <v>17.137</v>
      </c>
    </row>
    <row r="97" spans="1:12">
      <c r="A97" s="58">
        <v>29221</v>
      </c>
      <c r="B97">
        <v>19.661999999999999</v>
      </c>
      <c r="C97">
        <v>1.2999999999999999E-2</v>
      </c>
      <c r="D97" t="s">
        <v>2294</v>
      </c>
      <c r="E97" t="s">
        <v>2294</v>
      </c>
      <c r="F97">
        <v>19.675000000000001</v>
      </c>
      <c r="G97">
        <v>6.7530000000000001</v>
      </c>
      <c r="H97">
        <v>0.16700000000000001</v>
      </c>
      <c r="I97">
        <v>12.712</v>
      </c>
      <c r="J97" t="s">
        <v>2294</v>
      </c>
      <c r="K97">
        <v>4.2999999999999997E-2</v>
      </c>
      <c r="L97">
        <v>19.675000000000001</v>
      </c>
    </row>
    <row r="98" spans="1:12">
      <c r="A98" s="58">
        <v>29252</v>
      </c>
      <c r="B98">
        <v>18.396000000000001</v>
      </c>
      <c r="C98">
        <v>1.2E-2</v>
      </c>
      <c r="D98" t="s">
        <v>2294</v>
      </c>
      <c r="E98" t="s">
        <v>2294</v>
      </c>
      <c r="F98">
        <v>18.407</v>
      </c>
      <c r="G98">
        <v>6.3170000000000002</v>
      </c>
      <c r="H98">
        <v>0.156</v>
      </c>
      <c r="I98">
        <v>11.891999999999999</v>
      </c>
      <c r="J98" t="s">
        <v>2294</v>
      </c>
      <c r="K98">
        <v>4.2000000000000003E-2</v>
      </c>
      <c r="L98">
        <v>18.407</v>
      </c>
    </row>
    <row r="99" spans="1:12">
      <c r="A99" s="58">
        <v>29281</v>
      </c>
      <c r="B99">
        <v>19.66</v>
      </c>
      <c r="C99">
        <v>8.0000000000000002E-3</v>
      </c>
      <c r="D99" t="s">
        <v>2294</v>
      </c>
      <c r="E99" t="s">
        <v>2294</v>
      </c>
      <c r="F99">
        <v>19.667999999999999</v>
      </c>
      <c r="G99">
        <v>6.7530000000000001</v>
      </c>
      <c r="H99">
        <v>0.16700000000000001</v>
      </c>
      <c r="I99">
        <v>12.712</v>
      </c>
      <c r="J99" t="s">
        <v>2294</v>
      </c>
      <c r="K99">
        <v>3.6999999999999998E-2</v>
      </c>
      <c r="L99">
        <v>19.667999999999999</v>
      </c>
    </row>
    <row r="100" spans="1:12">
      <c r="A100" s="58">
        <v>29312</v>
      </c>
      <c r="B100">
        <v>19.02</v>
      </c>
      <c r="C100">
        <v>8.0000000000000002E-3</v>
      </c>
      <c r="D100" t="s">
        <v>2294</v>
      </c>
      <c r="E100" t="s">
        <v>2294</v>
      </c>
      <c r="F100">
        <v>19.027000000000001</v>
      </c>
      <c r="G100">
        <v>6.5350000000000001</v>
      </c>
      <c r="H100">
        <v>0.161</v>
      </c>
      <c r="I100">
        <v>12.302</v>
      </c>
      <c r="J100" t="s">
        <v>2294</v>
      </c>
      <c r="K100">
        <v>2.9000000000000001E-2</v>
      </c>
      <c r="L100">
        <v>19.027000000000001</v>
      </c>
    </row>
    <row r="101" spans="1:12">
      <c r="A101" s="58">
        <v>29342</v>
      </c>
      <c r="B101">
        <v>19.640999999999998</v>
      </c>
      <c r="C101">
        <v>8.9999999999999993E-3</v>
      </c>
      <c r="D101" t="s">
        <v>2294</v>
      </c>
      <c r="E101" t="s">
        <v>2294</v>
      </c>
      <c r="F101">
        <v>19.651</v>
      </c>
      <c r="G101">
        <v>6.7530000000000001</v>
      </c>
      <c r="H101">
        <v>0.16700000000000001</v>
      </c>
      <c r="I101">
        <v>12.712</v>
      </c>
      <c r="J101" t="s">
        <v>2294</v>
      </c>
      <c r="K101">
        <v>1.9E-2</v>
      </c>
      <c r="L101">
        <v>19.651</v>
      </c>
    </row>
    <row r="102" spans="1:12">
      <c r="A102" s="58">
        <v>29373</v>
      </c>
      <c r="B102">
        <v>19.004999999999999</v>
      </c>
      <c r="C102">
        <v>7.0000000000000001E-3</v>
      </c>
      <c r="D102" t="s">
        <v>2294</v>
      </c>
      <c r="E102" t="s">
        <v>2294</v>
      </c>
      <c r="F102">
        <v>19.012</v>
      </c>
      <c r="G102">
        <v>6.5350000000000001</v>
      </c>
      <c r="H102">
        <v>0.161</v>
      </c>
      <c r="I102">
        <v>12.302</v>
      </c>
      <c r="J102" t="s">
        <v>2294</v>
      </c>
      <c r="K102">
        <v>1.2999999999999999E-2</v>
      </c>
      <c r="L102">
        <v>19.012</v>
      </c>
    </row>
    <row r="103" spans="1:12">
      <c r="A103" s="58">
        <v>29403</v>
      </c>
      <c r="B103">
        <v>19.646000000000001</v>
      </c>
      <c r="C103">
        <v>6.0000000000000001E-3</v>
      </c>
      <c r="D103" t="s">
        <v>2294</v>
      </c>
      <c r="E103" t="s">
        <v>2294</v>
      </c>
      <c r="F103">
        <v>19.652999999999999</v>
      </c>
      <c r="G103">
        <v>6.7530000000000001</v>
      </c>
      <c r="H103">
        <v>0.16700000000000001</v>
      </c>
      <c r="I103">
        <v>12.712</v>
      </c>
      <c r="J103" t="s">
        <v>2294</v>
      </c>
      <c r="K103">
        <v>2.1000000000000001E-2</v>
      </c>
      <c r="L103">
        <v>19.652999999999999</v>
      </c>
    </row>
    <row r="104" spans="1:12">
      <c r="A104" s="58">
        <v>29434</v>
      </c>
      <c r="B104">
        <v>19.655000000000001</v>
      </c>
      <c r="C104">
        <v>8.0000000000000002E-3</v>
      </c>
      <c r="D104" t="s">
        <v>2294</v>
      </c>
      <c r="E104" t="s">
        <v>2294</v>
      </c>
      <c r="F104">
        <v>19.663</v>
      </c>
      <c r="G104">
        <v>6.7530000000000001</v>
      </c>
      <c r="H104">
        <v>0.16700000000000001</v>
      </c>
      <c r="I104">
        <v>12.712</v>
      </c>
      <c r="J104" t="s">
        <v>2294</v>
      </c>
      <c r="K104">
        <v>3.2000000000000001E-2</v>
      </c>
      <c r="L104">
        <v>19.663</v>
      </c>
    </row>
    <row r="105" spans="1:12">
      <c r="A105" s="58">
        <v>29465</v>
      </c>
      <c r="B105">
        <v>19.021999999999998</v>
      </c>
      <c r="C105">
        <v>7.0000000000000001E-3</v>
      </c>
      <c r="D105" t="s">
        <v>2294</v>
      </c>
      <c r="E105" t="s">
        <v>2294</v>
      </c>
      <c r="F105">
        <v>19.029</v>
      </c>
      <c r="G105">
        <v>6.5350000000000001</v>
      </c>
      <c r="H105">
        <v>0.161</v>
      </c>
      <c r="I105">
        <v>12.302</v>
      </c>
      <c r="J105" t="s">
        <v>2294</v>
      </c>
      <c r="K105">
        <v>0.03</v>
      </c>
      <c r="L105">
        <v>19.029</v>
      </c>
    </row>
    <row r="106" spans="1:12">
      <c r="A106" s="58">
        <v>29495</v>
      </c>
      <c r="B106">
        <v>19.661000000000001</v>
      </c>
      <c r="C106">
        <v>7.0000000000000001E-3</v>
      </c>
      <c r="D106" t="s">
        <v>2294</v>
      </c>
      <c r="E106" t="s">
        <v>2294</v>
      </c>
      <c r="F106">
        <v>19.667999999999999</v>
      </c>
      <c r="G106">
        <v>6.7530000000000001</v>
      </c>
      <c r="H106">
        <v>0.16700000000000001</v>
      </c>
      <c r="I106">
        <v>12.712</v>
      </c>
      <c r="J106" t="s">
        <v>2294</v>
      </c>
      <c r="K106">
        <v>3.5999999999999997E-2</v>
      </c>
      <c r="L106">
        <v>19.667999999999999</v>
      </c>
    </row>
    <row r="107" spans="1:12">
      <c r="A107" s="58">
        <v>29526</v>
      </c>
      <c r="B107">
        <v>19.026</v>
      </c>
      <c r="C107">
        <v>7.0000000000000001E-3</v>
      </c>
      <c r="D107" t="s">
        <v>2294</v>
      </c>
      <c r="E107" t="s">
        <v>2294</v>
      </c>
      <c r="F107">
        <v>19.032</v>
      </c>
      <c r="G107">
        <v>6.5350000000000001</v>
      </c>
      <c r="H107">
        <v>0.161</v>
      </c>
      <c r="I107">
        <v>12.302</v>
      </c>
      <c r="J107" t="s">
        <v>2294</v>
      </c>
      <c r="K107">
        <v>3.4000000000000002E-2</v>
      </c>
      <c r="L107">
        <v>19.032</v>
      </c>
    </row>
    <row r="108" spans="1:12">
      <c r="A108" s="58">
        <v>29556</v>
      </c>
      <c r="B108">
        <v>19.655000000000001</v>
      </c>
      <c r="C108">
        <v>8.0000000000000002E-3</v>
      </c>
      <c r="D108" t="s">
        <v>2294</v>
      </c>
      <c r="E108" t="s">
        <v>2294</v>
      </c>
      <c r="F108">
        <v>19.663</v>
      </c>
      <c r="G108">
        <v>6.7530000000000001</v>
      </c>
      <c r="H108">
        <v>0.16700000000000001</v>
      </c>
      <c r="I108">
        <v>12.712</v>
      </c>
      <c r="J108" t="s">
        <v>2294</v>
      </c>
      <c r="K108">
        <v>3.1E-2</v>
      </c>
      <c r="L108">
        <v>19.663</v>
      </c>
    </row>
    <row r="109" spans="1:12">
      <c r="A109" s="58">
        <v>29587</v>
      </c>
      <c r="B109">
        <v>19.885000000000002</v>
      </c>
      <c r="C109">
        <v>0.45400000000000001</v>
      </c>
      <c r="D109">
        <v>0.04</v>
      </c>
      <c r="E109" t="s">
        <v>2294</v>
      </c>
      <c r="F109">
        <v>20.379000000000001</v>
      </c>
      <c r="G109">
        <v>6.931</v>
      </c>
      <c r="H109">
        <v>0.16800000000000001</v>
      </c>
      <c r="I109">
        <v>13.211</v>
      </c>
      <c r="J109">
        <v>3.9E-2</v>
      </c>
      <c r="K109">
        <v>3.1E-2</v>
      </c>
      <c r="L109">
        <v>20.379000000000001</v>
      </c>
    </row>
    <row r="110" spans="1:12">
      <c r="A110" s="58">
        <v>29618</v>
      </c>
      <c r="B110">
        <v>17.965</v>
      </c>
      <c r="C110">
        <v>0.41</v>
      </c>
      <c r="D110">
        <v>3.5999999999999997E-2</v>
      </c>
      <c r="E110" t="s">
        <v>2294</v>
      </c>
      <c r="F110">
        <v>18.411000000000001</v>
      </c>
      <c r="G110">
        <v>6.26</v>
      </c>
      <c r="H110">
        <v>0.151</v>
      </c>
      <c r="I110">
        <v>11.932</v>
      </c>
      <c r="J110">
        <v>3.5000000000000003E-2</v>
      </c>
      <c r="K110">
        <v>3.2000000000000001E-2</v>
      </c>
      <c r="L110">
        <v>18.411000000000001</v>
      </c>
    </row>
    <row r="111" spans="1:12">
      <c r="A111" s="58">
        <v>29646</v>
      </c>
      <c r="B111">
        <v>19.89</v>
      </c>
      <c r="C111">
        <v>0.45400000000000001</v>
      </c>
      <c r="D111">
        <v>0.04</v>
      </c>
      <c r="E111" t="s">
        <v>2294</v>
      </c>
      <c r="F111">
        <v>20.382999999999999</v>
      </c>
      <c r="G111">
        <v>6.931</v>
      </c>
      <c r="H111">
        <v>0.16800000000000001</v>
      </c>
      <c r="I111">
        <v>13.211</v>
      </c>
      <c r="J111">
        <v>3.9E-2</v>
      </c>
      <c r="K111">
        <v>3.5000000000000003E-2</v>
      </c>
      <c r="L111">
        <v>20.382999999999999</v>
      </c>
    </row>
    <row r="112" spans="1:12">
      <c r="A112" s="58">
        <v>29677</v>
      </c>
      <c r="B112">
        <v>19.247</v>
      </c>
      <c r="C112">
        <v>0.439</v>
      </c>
      <c r="D112">
        <v>3.9E-2</v>
      </c>
      <c r="E112" t="s">
        <v>2294</v>
      </c>
      <c r="F112">
        <v>19.725000000000001</v>
      </c>
      <c r="G112">
        <v>6.7069999999999999</v>
      </c>
      <c r="H112">
        <v>0.16200000000000001</v>
      </c>
      <c r="I112">
        <v>12.784000000000001</v>
      </c>
      <c r="J112">
        <v>3.7999999999999999E-2</v>
      </c>
      <c r="K112">
        <v>3.3000000000000002E-2</v>
      </c>
      <c r="L112">
        <v>19.725000000000001</v>
      </c>
    </row>
    <row r="113" spans="1:12">
      <c r="A113" s="58">
        <v>29707</v>
      </c>
      <c r="B113">
        <v>19.875</v>
      </c>
      <c r="C113">
        <v>0.45400000000000001</v>
      </c>
      <c r="D113">
        <v>0.04</v>
      </c>
      <c r="E113" t="s">
        <v>2294</v>
      </c>
      <c r="F113">
        <v>20.367999999999999</v>
      </c>
      <c r="G113">
        <v>6.931</v>
      </c>
      <c r="H113">
        <v>0.16800000000000001</v>
      </c>
      <c r="I113">
        <v>13.211</v>
      </c>
      <c r="J113">
        <v>3.9E-2</v>
      </c>
      <c r="K113">
        <v>0.02</v>
      </c>
      <c r="L113">
        <v>20.367999999999999</v>
      </c>
    </row>
    <row r="114" spans="1:12">
      <c r="A114" s="58">
        <v>29738</v>
      </c>
      <c r="B114">
        <v>19.227</v>
      </c>
      <c r="C114">
        <v>0.439</v>
      </c>
      <c r="D114">
        <v>3.9E-2</v>
      </c>
      <c r="E114" t="s">
        <v>2294</v>
      </c>
      <c r="F114">
        <v>19.704000000000001</v>
      </c>
      <c r="G114">
        <v>6.7069999999999999</v>
      </c>
      <c r="H114">
        <v>0.16200000000000001</v>
      </c>
      <c r="I114">
        <v>12.784000000000001</v>
      </c>
      <c r="J114">
        <v>3.7999999999999999E-2</v>
      </c>
      <c r="K114">
        <v>1.2E-2</v>
      </c>
      <c r="L114">
        <v>19.704000000000001</v>
      </c>
    </row>
    <row r="115" spans="1:12">
      <c r="A115" s="58">
        <v>29768</v>
      </c>
      <c r="B115">
        <v>19.87</v>
      </c>
      <c r="C115">
        <v>0.45400000000000001</v>
      </c>
      <c r="D115">
        <v>0.04</v>
      </c>
      <c r="E115" t="s">
        <v>2294</v>
      </c>
      <c r="F115">
        <v>20.364000000000001</v>
      </c>
      <c r="G115">
        <v>6.931</v>
      </c>
      <c r="H115">
        <v>0.16800000000000001</v>
      </c>
      <c r="I115">
        <v>13.211</v>
      </c>
      <c r="J115">
        <v>3.9E-2</v>
      </c>
      <c r="K115">
        <v>1.6E-2</v>
      </c>
      <c r="L115">
        <v>20.364000000000001</v>
      </c>
    </row>
    <row r="116" spans="1:12">
      <c r="A116" s="58">
        <v>29799</v>
      </c>
      <c r="B116">
        <v>19.870999999999999</v>
      </c>
      <c r="C116">
        <v>0.45600000000000002</v>
      </c>
      <c r="D116">
        <v>0.04</v>
      </c>
      <c r="E116" t="s">
        <v>2294</v>
      </c>
      <c r="F116">
        <v>20.367000000000001</v>
      </c>
      <c r="G116">
        <v>6.931</v>
      </c>
      <c r="H116">
        <v>0.16800000000000001</v>
      </c>
      <c r="I116">
        <v>13.211</v>
      </c>
      <c r="J116">
        <v>3.9E-2</v>
      </c>
      <c r="K116">
        <v>1.9E-2</v>
      </c>
      <c r="L116">
        <v>20.367000000000001</v>
      </c>
    </row>
    <row r="117" spans="1:12">
      <c r="A117" s="58">
        <v>29830</v>
      </c>
      <c r="B117">
        <v>19.242999999999999</v>
      </c>
      <c r="C117">
        <v>0.443</v>
      </c>
      <c r="D117">
        <v>3.9E-2</v>
      </c>
      <c r="E117" t="s">
        <v>2294</v>
      </c>
      <c r="F117">
        <v>19.724</v>
      </c>
      <c r="G117">
        <v>6.7069999999999999</v>
      </c>
      <c r="H117">
        <v>0.16200000000000001</v>
      </c>
      <c r="I117">
        <v>12.784000000000001</v>
      </c>
      <c r="J117">
        <v>3.7999999999999999E-2</v>
      </c>
      <c r="K117">
        <v>3.3000000000000002E-2</v>
      </c>
      <c r="L117">
        <v>19.724</v>
      </c>
    </row>
    <row r="118" spans="1:12">
      <c r="A118" s="58">
        <v>29860</v>
      </c>
      <c r="B118">
        <v>19.885999999999999</v>
      </c>
      <c r="C118">
        <v>0.45600000000000002</v>
      </c>
      <c r="D118">
        <v>0.04</v>
      </c>
      <c r="E118" t="s">
        <v>2294</v>
      </c>
      <c r="F118">
        <v>20.381</v>
      </c>
      <c r="G118">
        <v>6.931</v>
      </c>
      <c r="H118">
        <v>0.16800000000000001</v>
      </c>
      <c r="I118">
        <v>13.211</v>
      </c>
      <c r="J118">
        <v>3.9E-2</v>
      </c>
      <c r="K118">
        <v>3.3000000000000002E-2</v>
      </c>
      <c r="L118">
        <v>20.381</v>
      </c>
    </row>
    <row r="119" spans="1:12">
      <c r="A119" s="58">
        <v>29891</v>
      </c>
      <c r="B119">
        <v>19.245000000000001</v>
      </c>
      <c r="C119">
        <v>0.439</v>
      </c>
      <c r="D119">
        <v>3.9E-2</v>
      </c>
      <c r="E119" t="s">
        <v>2294</v>
      </c>
      <c r="F119">
        <v>19.722000000000001</v>
      </c>
      <c r="G119">
        <v>6.7069999999999999</v>
      </c>
      <c r="H119">
        <v>0.16200000000000001</v>
      </c>
      <c r="I119">
        <v>12.784000000000001</v>
      </c>
      <c r="J119">
        <v>3.7999999999999999E-2</v>
      </c>
      <c r="K119">
        <v>3.1E-2</v>
      </c>
      <c r="L119">
        <v>19.722000000000001</v>
      </c>
    </row>
    <row r="120" spans="1:12">
      <c r="A120" s="58">
        <v>29921</v>
      </c>
      <c r="B120">
        <v>19.881</v>
      </c>
      <c r="C120">
        <v>0.45</v>
      </c>
      <c r="D120">
        <v>0.04</v>
      </c>
      <c r="E120" t="s">
        <v>2294</v>
      </c>
      <c r="F120">
        <v>20.370999999999999</v>
      </c>
      <c r="G120">
        <v>6.931</v>
      </c>
      <c r="H120">
        <v>0.16800000000000001</v>
      </c>
      <c r="I120">
        <v>13.211</v>
      </c>
      <c r="J120">
        <v>3.9E-2</v>
      </c>
      <c r="K120">
        <v>2.3E-2</v>
      </c>
      <c r="L120">
        <v>20.370999999999999</v>
      </c>
    </row>
    <row r="121" spans="1:12">
      <c r="A121" s="58">
        <v>29952</v>
      </c>
      <c r="B121">
        <v>19.998999999999999</v>
      </c>
      <c r="C121">
        <v>0.61499999999999999</v>
      </c>
      <c r="D121">
        <v>0.108</v>
      </c>
      <c r="E121" t="s">
        <v>2294</v>
      </c>
      <c r="F121">
        <v>20.722000000000001</v>
      </c>
      <c r="G121">
        <v>7.7279999999999998</v>
      </c>
      <c r="H121">
        <v>0.17599999999999999</v>
      </c>
      <c r="I121">
        <v>12.686</v>
      </c>
      <c r="J121">
        <v>0.106</v>
      </c>
      <c r="K121">
        <v>2.5999999999999999E-2</v>
      </c>
      <c r="L121">
        <v>20.722000000000001</v>
      </c>
    </row>
    <row r="122" spans="1:12">
      <c r="A122" s="58">
        <v>29983</v>
      </c>
      <c r="B122">
        <v>18.065999999999999</v>
      </c>
      <c r="C122">
        <v>0.55500000000000005</v>
      </c>
      <c r="D122">
        <v>9.8000000000000004E-2</v>
      </c>
      <c r="E122" t="s">
        <v>2294</v>
      </c>
      <c r="F122">
        <v>18.719000000000001</v>
      </c>
      <c r="G122">
        <v>6.98</v>
      </c>
      <c r="H122">
        <v>0.159</v>
      </c>
      <c r="I122">
        <v>11.458</v>
      </c>
      <c r="J122">
        <v>9.6000000000000002E-2</v>
      </c>
      <c r="K122">
        <v>2.5999999999999999E-2</v>
      </c>
      <c r="L122">
        <v>18.719000000000001</v>
      </c>
    </row>
    <row r="123" spans="1:12">
      <c r="A123" s="58">
        <v>30011</v>
      </c>
      <c r="B123">
        <v>19.992000000000001</v>
      </c>
      <c r="C123">
        <v>0.61399999999999999</v>
      </c>
      <c r="D123">
        <v>0.108</v>
      </c>
      <c r="E123" t="s">
        <v>2294</v>
      </c>
      <c r="F123">
        <v>20.713999999999999</v>
      </c>
      <c r="G123">
        <v>7.7279999999999998</v>
      </c>
      <c r="H123">
        <v>0.17599999999999999</v>
      </c>
      <c r="I123">
        <v>12.686</v>
      </c>
      <c r="J123">
        <v>0.106</v>
      </c>
      <c r="K123">
        <v>1.7999999999999999E-2</v>
      </c>
      <c r="L123">
        <v>20.713999999999999</v>
      </c>
    </row>
    <row r="124" spans="1:12">
      <c r="A124" s="58">
        <v>30042</v>
      </c>
      <c r="B124">
        <v>19.344999999999999</v>
      </c>
      <c r="C124">
        <v>0.59299999999999997</v>
      </c>
      <c r="D124">
        <v>0.105</v>
      </c>
      <c r="E124" t="s">
        <v>2294</v>
      </c>
      <c r="F124">
        <v>20.042999999999999</v>
      </c>
      <c r="G124">
        <v>7.4779999999999998</v>
      </c>
      <c r="H124">
        <v>0.17</v>
      </c>
      <c r="I124">
        <v>12.276999999999999</v>
      </c>
      <c r="J124">
        <v>0.10299999999999999</v>
      </c>
      <c r="K124">
        <v>1.4E-2</v>
      </c>
      <c r="L124">
        <v>20.042999999999999</v>
      </c>
    </row>
    <row r="125" spans="1:12">
      <c r="A125" s="58">
        <v>30072</v>
      </c>
      <c r="B125">
        <v>19.989000000000001</v>
      </c>
      <c r="C125">
        <v>0.61499999999999999</v>
      </c>
      <c r="D125">
        <v>0.108</v>
      </c>
      <c r="E125" t="s">
        <v>2294</v>
      </c>
      <c r="F125">
        <v>20.712</v>
      </c>
      <c r="G125">
        <v>7.7279999999999998</v>
      </c>
      <c r="H125">
        <v>0.17599999999999999</v>
      </c>
      <c r="I125">
        <v>12.686</v>
      </c>
      <c r="J125">
        <v>0.106</v>
      </c>
      <c r="K125">
        <v>1.6E-2</v>
      </c>
      <c r="L125">
        <v>20.712</v>
      </c>
    </row>
    <row r="126" spans="1:12">
      <c r="A126" s="58">
        <v>30103</v>
      </c>
      <c r="B126">
        <v>19.347000000000001</v>
      </c>
      <c r="C126">
        <v>0.59499999999999997</v>
      </c>
      <c r="D126">
        <v>0.105</v>
      </c>
      <c r="E126" t="s">
        <v>2294</v>
      </c>
      <c r="F126">
        <v>20.045999999999999</v>
      </c>
      <c r="G126">
        <v>7.4779999999999998</v>
      </c>
      <c r="H126">
        <v>0.17</v>
      </c>
      <c r="I126">
        <v>12.276999999999999</v>
      </c>
      <c r="J126">
        <v>0.10299999999999999</v>
      </c>
      <c r="K126">
        <v>1.7999999999999999E-2</v>
      </c>
      <c r="L126">
        <v>20.045999999999999</v>
      </c>
    </row>
    <row r="127" spans="1:12">
      <c r="A127" s="58">
        <v>30133</v>
      </c>
      <c r="B127">
        <v>19.992999999999999</v>
      </c>
      <c r="C127">
        <v>0.61599999999999999</v>
      </c>
      <c r="D127">
        <v>0.108</v>
      </c>
      <c r="E127" t="s">
        <v>2294</v>
      </c>
      <c r="F127">
        <v>20.716999999999999</v>
      </c>
      <c r="G127">
        <v>7.7279999999999998</v>
      </c>
      <c r="H127">
        <v>0.17599999999999999</v>
      </c>
      <c r="I127">
        <v>12.686</v>
      </c>
      <c r="J127">
        <v>0.106</v>
      </c>
      <c r="K127">
        <v>2.1000000000000001E-2</v>
      </c>
      <c r="L127">
        <v>20.716999999999999</v>
      </c>
    </row>
    <row r="128" spans="1:12">
      <c r="A128" s="58">
        <v>30164</v>
      </c>
      <c r="B128">
        <v>19.994</v>
      </c>
      <c r="C128">
        <v>0.61299999999999999</v>
      </c>
      <c r="D128">
        <v>0.108</v>
      </c>
      <c r="E128" t="s">
        <v>2294</v>
      </c>
      <c r="F128">
        <v>20.715</v>
      </c>
      <c r="G128">
        <v>7.7279999999999998</v>
      </c>
      <c r="H128">
        <v>0.17599999999999999</v>
      </c>
      <c r="I128">
        <v>12.686</v>
      </c>
      <c r="J128">
        <v>0.106</v>
      </c>
      <c r="K128">
        <v>0.02</v>
      </c>
      <c r="L128">
        <v>20.715</v>
      </c>
    </row>
    <row r="129" spans="1:12">
      <c r="A129" s="58">
        <v>30195</v>
      </c>
      <c r="B129">
        <v>19.356999999999999</v>
      </c>
      <c r="C129">
        <v>0.59299999999999997</v>
      </c>
      <c r="D129">
        <v>0.105</v>
      </c>
      <c r="E129" t="s">
        <v>2294</v>
      </c>
      <c r="F129">
        <v>20.055</v>
      </c>
      <c r="G129">
        <v>7.4779999999999998</v>
      </c>
      <c r="H129">
        <v>0.17</v>
      </c>
      <c r="I129">
        <v>12.276999999999999</v>
      </c>
      <c r="J129">
        <v>0.10299999999999999</v>
      </c>
      <c r="K129">
        <v>2.5999999999999999E-2</v>
      </c>
      <c r="L129">
        <v>20.055</v>
      </c>
    </row>
    <row r="130" spans="1:12">
      <c r="A130" s="58">
        <v>30225</v>
      </c>
      <c r="B130">
        <v>20.010999999999999</v>
      </c>
      <c r="C130">
        <v>0.61499999999999999</v>
      </c>
      <c r="D130">
        <v>0.108</v>
      </c>
      <c r="E130" t="s">
        <v>2294</v>
      </c>
      <c r="F130">
        <v>20.734000000000002</v>
      </c>
      <c r="G130">
        <v>7.7279999999999998</v>
      </c>
      <c r="H130">
        <v>0.17599999999999999</v>
      </c>
      <c r="I130">
        <v>12.686</v>
      </c>
      <c r="J130">
        <v>0.106</v>
      </c>
      <c r="K130">
        <v>3.7999999999999999E-2</v>
      </c>
      <c r="L130">
        <v>20.734000000000002</v>
      </c>
    </row>
    <row r="131" spans="1:12">
      <c r="A131" s="58">
        <v>30256</v>
      </c>
      <c r="B131">
        <v>19.355</v>
      </c>
      <c r="C131">
        <v>0.59399999999999997</v>
      </c>
      <c r="D131">
        <v>0.105</v>
      </c>
      <c r="E131" t="s">
        <v>2294</v>
      </c>
      <c r="F131">
        <v>20.053999999999998</v>
      </c>
      <c r="G131">
        <v>7.4779999999999998</v>
      </c>
      <c r="H131">
        <v>0.17</v>
      </c>
      <c r="I131">
        <v>12.276999999999999</v>
      </c>
      <c r="J131">
        <v>0.10299999999999999</v>
      </c>
      <c r="K131">
        <v>2.5999999999999999E-2</v>
      </c>
      <c r="L131">
        <v>20.053999999999998</v>
      </c>
    </row>
    <row r="132" spans="1:12">
      <c r="A132" s="58">
        <v>30286</v>
      </c>
      <c r="B132">
        <v>19.995000000000001</v>
      </c>
      <c r="C132">
        <v>0.61499999999999999</v>
      </c>
      <c r="D132">
        <v>0.108</v>
      </c>
      <c r="E132" t="s">
        <v>2294</v>
      </c>
      <c r="F132">
        <v>20.718</v>
      </c>
      <c r="G132">
        <v>7.7279999999999998</v>
      </c>
      <c r="H132">
        <v>0.17599999999999999</v>
      </c>
      <c r="I132">
        <v>12.686</v>
      </c>
      <c r="J132">
        <v>0.106</v>
      </c>
      <c r="K132">
        <v>2.3E-2</v>
      </c>
      <c r="L132">
        <v>20.718</v>
      </c>
    </row>
    <row r="133" spans="1:12">
      <c r="A133" s="58">
        <v>30317</v>
      </c>
      <c r="B133">
        <v>21.379000000000001</v>
      </c>
      <c r="C133">
        <v>0.80700000000000005</v>
      </c>
      <c r="D133">
        <v>0.19900000000000001</v>
      </c>
      <c r="E133" t="s">
        <v>2294</v>
      </c>
      <c r="F133">
        <v>22.385999999999999</v>
      </c>
      <c r="G133">
        <v>7.7279999999999998</v>
      </c>
      <c r="H133">
        <v>0.17699999999999999</v>
      </c>
      <c r="I133">
        <v>14.266999999999999</v>
      </c>
      <c r="J133">
        <v>0.19600000000000001</v>
      </c>
      <c r="K133">
        <v>1.9E-2</v>
      </c>
      <c r="L133">
        <v>22.385999999999999</v>
      </c>
    </row>
    <row r="134" spans="1:12">
      <c r="A134" s="58">
        <v>30348</v>
      </c>
      <c r="B134">
        <v>19.311</v>
      </c>
      <c r="C134">
        <v>0.73099999999999998</v>
      </c>
      <c r="D134">
        <v>0.18</v>
      </c>
      <c r="E134" t="s">
        <v>2294</v>
      </c>
      <c r="F134">
        <v>20.221</v>
      </c>
      <c r="G134">
        <v>6.98</v>
      </c>
      <c r="H134">
        <v>0.16</v>
      </c>
      <c r="I134">
        <v>12.885999999999999</v>
      </c>
      <c r="J134">
        <v>0.17699999999999999</v>
      </c>
      <c r="K134">
        <v>1.9E-2</v>
      </c>
      <c r="L134">
        <v>20.221</v>
      </c>
    </row>
    <row r="135" spans="1:12">
      <c r="A135" s="58">
        <v>30376</v>
      </c>
      <c r="B135">
        <v>21.381</v>
      </c>
      <c r="C135">
        <v>0.80900000000000005</v>
      </c>
      <c r="D135">
        <v>0.19900000000000001</v>
      </c>
      <c r="E135" t="s">
        <v>2294</v>
      </c>
      <c r="F135">
        <v>22.388999999999999</v>
      </c>
      <c r="G135">
        <v>7.7279999999999998</v>
      </c>
      <c r="H135">
        <v>0.17699999999999999</v>
      </c>
      <c r="I135">
        <v>14.266999999999999</v>
      </c>
      <c r="J135">
        <v>0.19600000000000001</v>
      </c>
      <c r="K135">
        <v>2.1999999999999999E-2</v>
      </c>
      <c r="L135">
        <v>22.388999999999999</v>
      </c>
    </row>
    <row r="136" spans="1:12">
      <c r="A136" s="58">
        <v>30407</v>
      </c>
      <c r="B136">
        <v>20.689</v>
      </c>
      <c r="C136">
        <v>0.78200000000000003</v>
      </c>
      <c r="D136">
        <v>0.193</v>
      </c>
      <c r="E136" t="s">
        <v>2294</v>
      </c>
      <c r="F136">
        <v>21.664000000000001</v>
      </c>
      <c r="G136">
        <v>7.4779999999999998</v>
      </c>
      <c r="H136">
        <v>0.17100000000000001</v>
      </c>
      <c r="I136">
        <v>13.807</v>
      </c>
      <c r="J136">
        <v>0.19</v>
      </c>
      <c r="K136">
        <v>1.7999999999999999E-2</v>
      </c>
      <c r="L136">
        <v>21.664000000000001</v>
      </c>
    </row>
    <row r="137" spans="1:12">
      <c r="A137" s="58">
        <v>30437</v>
      </c>
      <c r="B137">
        <v>21.376999999999999</v>
      </c>
      <c r="C137">
        <v>0.81399999999999995</v>
      </c>
      <c r="D137">
        <v>0.19900000000000001</v>
      </c>
      <c r="E137" t="s">
        <v>2294</v>
      </c>
      <c r="F137">
        <v>22.39</v>
      </c>
      <c r="G137">
        <v>7.7279999999999998</v>
      </c>
      <c r="H137">
        <v>0.17699999999999999</v>
      </c>
      <c r="I137">
        <v>14.266999999999999</v>
      </c>
      <c r="J137">
        <v>0.19600000000000001</v>
      </c>
      <c r="K137">
        <v>2.1999999999999999E-2</v>
      </c>
      <c r="L137">
        <v>22.39</v>
      </c>
    </row>
    <row r="138" spans="1:12">
      <c r="A138" s="58">
        <v>30468</v>
      </c>
      <c r="B138">
        <v>20.690999999999999</v>
      </c>
      <c r="C138">
        <v>0.78800000000000003</v>
      </c>
      <c r="D138">
        <v>0.193</v>
      </c>
      <c r="E138" t="s">
        <v>2294</v>
      </c>
      <c r="F138">
        <v>21.670999999999999</v>
      </c>
      <c r="G138">
        <v>7.4779999999999998</v>
      </c>
      <c r="H138">
        <v>0.17100000000000001</v>
      </c>
      <c r="I138">
        <v>13.807</v>
      </c>
      <c r="J138">
        <v>0.19</v>
      </c>
      <c r="K138">
        <v>2.5999999999999999E-2</v>
      </c>
      <c r="L138">
        <v>21.670999999999999</v>
      </c>
    </row>
    <row r="139" spans="1:12">
      <c r="A139" s="58">
        <v>30498</v>
      </c>
      <c r="B139">
        <v>21.38</v>
      </c>
      <c r="C139">
        <v>0.81200000000000006</v>
      </c>
      <c r="D139">
        <v>0.19900000000000001</v>
      </c>
      <c r="E139" t="s">
        <v>2294</v>
      </c>
      <c r="F139">
        <v>22.390999999999998</v>
      </c>
      <c r="G139">
        <v>7.7279999999999998</v>
      </c>
      <c r="H139">
        <v>0.17699999999999999</v>
      </c>
      <c r="I139">
        <v>14.266999999999999</v>
      </c>
      <c r="J139">
        <v>0.19600000000000001</v>
      </c>
      <c r="K139">
        <v>2.4E-2</v>
      </c>
      <c r="L139">
        <v>22.390999999999998</v>
      </c>
    </row>
    <row r="140" spans="1:12">
      <c r="A140" s="58">
        <v>30529</v>
      </c>
      <c r="B140">
        <v>21.384</v>
      </c>
      <c r="C140">
        <v>0.81200000000000006</v>
      </c>
      <c r="D140">
        <v>0.19900000000000001</v>
      </c>
      <c r="E140" t="s">
        <v>2294</v>
      </c>
      <c r="F140">
        <v>22.395</v>
      </c>
      <c r="G140">
        <v>7.7279999999999998</v>
      </c>
      <c r="H140">
        <v>0.17699999999999999</v>
      </c>
      <c r="I140">
        <v>14.266999999999999</v>
      </c>
      <c r="J140">
        <v>0.19600000000000001</v>
      </c>
      <c r="K140">
        <v>2.8000000000000001E-2</v>
      </c>
      <c r="L140">
        <v>22.395</v>
      </c>
    </row>
    <row r="141" spans="1:12">
      <c r="A141" s="58">
        <v>30560</v>
      </c>
      <c r="B141">
        <v>20.696000000000002</v>
      </c>
      <c r="C141">
        <v>0.78500000000000003</v>
      </c>
      <c r="D141">
        <v>0.193</v>
      </c>
      <c r="E141" t="s">
        <v>2294</v>
      </c>
      <c r="F141">
        <v>21.673999999999999</v>
      </c>
      <c r="G141">
        <v>7.4779999999999998</v>
      </c>
      <c r="H141">
        <v>0.17100000000000001</v>
      </c>
      <c r="I141">
        <v>13.807</v>
      </c>
      <c r="J141">
        <v>0.19</v>
      </c>
      <c r="K141">
        <v>2.9000000000000001E-2</v>
      </c>
      <c r="L141">
        <v>21.673999999999999</v>
      </c>
    </row>
    <row r="142" spans="1:12">
      <c r="A142" s="58">
        <v>30590</v>
      </c>
      <c r="B142">
        <v>21.388999999999999</v>
      </c>
      <c r="C142">
        <v>0.81100000000000005</v>
      </c>
      <c r="D142">
        <v>0.19900000000000001</v>
      </c>
      <c r="E142" t="s">
        <v>2294</v>
      </c>
      <c r="F142">
        <v>22.399000000000001</v>
      </c>
      <c r="G142">
        <v>7.7279999999999998</v>
      </c>
      <c r="H142">
        <v>0.17699999999999999</v>
      </c>
      <c r="I142">
        <v>14.266999999999999</v>
      </c>
      <c r="J142">
        <v>0.19600000000000001</v>
      </c>
      <c r="K142">
        <v>3.2000000000000001E-2</v>
      </c>
      <c r="L142">
        <v>22.399000000000001</v>
      </c>
    </row>
    <row r="143" spans="1:12">
      <c r="A143" s="58">
        <v>30621</v>
      </c>
      <c r="B143">
        <v>20.702999999999999</v>
      </c>
      <c r="C143">
        <v>0.78200000000000003</v>
      </c>
      <c r="D143">
        <v>0.193</v>
      </c>
      <c r="E143" t="s">
        <v>2294</v>
      </c>
      <c r="F143">
        <v>21.678999999999998</v>
      </c>
      <c r="G143">
        <v>7.4779999999999998</v>
      </c>
      <c r="H143">
        <v>0.17100000000000001</v>
      </c>
      <c r="I143">
        <v>13.807</v>
      </c>
      <c r="J143">
        <v>0.19</v>
      </c>
      <c r="K143">
        <v>3.3000000000000002E-2</v>
      </c>
      <c r="L143">
        <v>21.678999999999998</v>
      </c>
    </row>
    <row r="144" spans="1:12">
      <c r="A144" s="58">
        <v>30651</v>
      </c>
      <c r="B144">
        <v>21.405000000000001</v>
      </c>
      <c r="C144">
        <v>0.80900000000000005</v>
      </c>
      <c r="D144">
        <v>0.19900000000000001</v>
      </c>
      <c r="E144" t="s">
        <v>2294</v>
      </c>
      <c r="F144">
        <v>22.413</v>
      </c>
      <c r="G144">
        <v>7.7279999999999998</v>
      </c>
      <c r="H144">
        <v>0.17699999999999999</v>
      </c>
      <c r="I144">
        <v>14.266999999999999</v>
      </c>
      <c r="J144">
        <v>0.19600000000000001</v>
      </c>
      <c r="K144">
        <v>4.5999999999999999E-2</v>
      </c>
      <c r="L144">
        <v>22.413</v>
      </c>
    </row>
    <row r="145" spans="1:12">
      <c r="A145" s="58">
        <v>30682</v>
      </c>
      <c r="B145">
        <v>21.344000000000001</v>
      </c>
      <c r="C145">
        <v>1.056</v>
      </c>
      <c r="D145">
        <v>0.24399999999999999</v>
      </c>
      <c r="E145" t="s">
        <v>2294</v>
      </c>
      <c r="F145">
        <v>22.645</v>
      </c>
      <c r="G145">
        <v>7.7859999999999996</v>
      </c>
      <c r="H145">
        <v>0.17699999999999999</v>
      </c>
      <c r="I145">
        <v>14.39</v>
      </c>
      <c r="J145">
        <v>0.23899999999999999</v>
      </c>
      <c r="K145">
        <v>5.2999999999999999E-2</v>
      </c>
      <c r="L145">
        <v>22.645</v>
      </c>
    </row>
    <row r="146" spans="1:12">
      <c r="A146" s="58">
        <v>30713</v>
      </c>
      <c r="B146">
        <v>19.949000000000002</v>
      </c>
      <c r="C146">
        <v>0.995</v>
      </c>
      <c r="D146">
        <v>0.22900000000000001</v>
      </c>
      <c r="E146" t="s">
        <v>2294</v>
      </c>
      <c r="F146">
        <v>21.172000000000001</v>
      </c>
      <c r="G146">
        <v>7.2839999999999998</v>
      </c>
      <c r="H146">
        <v>0.16500000000000001</v>
      </c>
      <c r="I146">
        <v>13.462</v>
      </c>
      <c r="J146">
        <v>0.224</v>
      </c>
      <c r="K146">
        <v>3.7999999999999999E-2</v>
      </c>
      <c r="L146">
        <v>21.172000000000001</v>
      </c>
    </row>
    <row r="147" spans="1:12">
      <c r="A147" s="58">
        <v>30742</v>
      </c>
      <c r="B147">
        <v>21.327999999999999</v>
      </c>
      <c r="C147">
        <v>1.07</v>
      </c>
      <c r="D147">
        <v>0.24399999999999999</v>
      </c>
      <c r="E147" t="s">
        <v>2294</v>
      </c>
      <c r="F147">
        <v>22.641999999999999</v>
      </c>
      <c r="G147">
        <v>7.7859999999999996</v>
      </c>
      <c r="H147">
        <v>0.17699999999999999</v>
      </c>
      <c r="I147">
        <v>14.39</v>
      </c>
      <c r="J147">
        <v>0.23899999999999999</v>
      </c>
      <c r="K147">
        <v>0.05</v>
      </c>
      <c r="L147">
        <v>22.641999999999999</v>
      </c>
    </row>
    <row r="148" spans="1:12">
      <c r="A148" s="58">
        <v>30773</v>
      </c>
      <c r="B148">
        <v>20.626999999999999</v>
      </c>
      <c r="C148">
        <v>1.0349999999999999</v>
      </c>
      <c r="D148">
        <v>0.23599999999999999</v>
      </c>
      <c r="E148" t="s">
        <v>2294</v>
      </c>
      <c r="F148">
        <v>21.899000000000001</v>
      </c>
      <c r="G148">
        <v>7.5350000000000001</v>
      </c>
      <c r="H148">
        <v>0.17100000000000001</v>
      </c>
      <c r="I148">
        <v>13.926</v>
      </c>
      <c r="J148">
        <v>0.23100000000000001</v>
      </c>
      <c r="K148">
        <v>3.5000000000000003E-2</v>
      </c>
      <c r="L148">
        <v>21.899000000000001</v>
      </c>
    </row>
    <row r="149" spans="1:12">
      <c r="A149" s="58">
        <v>30803</v>
      </c>
      <c r="B149">
        <v>21.315000000000001</v>
      </c>
      <c r="C149">
        <v>1.071</v>
      </c>
      <c r="D149">
        <v>0.24399999999999999</v>
      </c>
      <c r="E149" t="s">
        <v>2294</v>
      </c>
      <c r="F149">
        <v>22.63</v>
      </c>
      <c r="G149">
        <v>7.7859999999999996</v>
      </c>
      <c r="H149">
        <v>0.17699999999999999</v>
      </c>
      <c r="I149">
        <v>14.39</v>
      </c>
      <c r="J149">
        <v>0.23899999999999999</v>
      </c>
      <c r="K149">
        <v>3.7999999999999999E-2</v>
      </c>
      <c r="L149">
        <v>22.63</v>
      </c>
    </row>
    <row r="150" spans="1:12">
      <c r="A150" s="58">
        <v>30834</v>
      </c>
      <c r="B150">
        <v>20.628</v>
      </c>
      <c r="C150">
        <v>1.036</v>
      </c>
      <c r="D150">
        <v>0.23599999999999999</v>
      </c>
      <c r="E150" t="s">
        <v>2294</v>
      </c>
      <c r="F150">
        <v>21.901</v>
      </c>
      <c r="G150">
        <v>7.5350000000000001</v>
      </c>
      <c r="H150">
        <v>0.17100000000000001</v>
      </c>
      <c r="I150">
        <v>13.926</v>
      </c>
      <c r="J150">
        <v>0.23100000000000001</v>
      </c>
      <c r="K150">
        <v>3.6999999999999998E-2</v>
      </c>
      <c r="L150">
        <v>21.901</v>
      </c>
    </row>
    <row r="151" spans="1:12">
      <c r="A151" s="58">
        <v>30864</v>
      </c>
      <c r="B151">
        <v>21.335999999999999</v>
      </c>
      <c r="C151">
        <v>1.071</v>
      </c>
      <c r="D151">
        <v>0.24399999999999999</v>
      </c>
      <c r="E151" t="s">
        <v>2294</v>
      </c>
      <c r="F151">
        <v>22.651</v>
      </c>
      <c r="G151">
        <v>7.7859999999999996</v>
      </c>
      <c r="H151">
        <v>0.17699999999999999</v>
      </c>
      <c r="I151">
        <v>14.39</v>
      </c>
      <c r="J151">
        <v>0.23899999999999999</v>
      </c>
      <c r="K151">
        <v>5.8999999999999997E-2</v>
      </c>
      <c r="L151">
        <v>22.651</v>
      </c>
    </row>
    <row r="152" spans="1:12">
      <c r="A152" s="58">
        <v>30895</v>
      </c>
      <c r="B152">
        <v>21.338000000000001</v>
      </c>
      <c r="C152">
        <v>1.07</v>
      </c>
      <c r="D152">
        <v>0.24399999999999999</v>
      </c>
      <c r="E152" t="s">
        <v>2294</v>
      </c>
      <c r="F152">
        <v>22.652000000000001</v>
      </c>
      <c r="G152">
        <v>7.7859999999999996</v>
      </c>
      <c r="H152">
        <v>0.17699999999999999</v>
      </c>
      <c r="I152">
        <v>14.39</v>
      </c>
      <c r="J152">
        <v>0.23899999999999999</v>
      </c>
      <c r="K152">
        <v>0.06</v>
      </c>
      <c r="L152">
        <v>22.652000000000001</v>
      </c>
    </row>
    <row r="153" spans="1:12">
      <c r="A153" s="58">
        <v>30926</v>
      </c>
      <c r="B153">
        <v>20.655999999999999</v>
      </c>
      <c r="C153">
        <v>1.036</v>
      </c>
      <c r="D153">
        <v>0.23599999999999999</v>
      </c>
      <c r="E153" t="s">
        <v>2294</v>
      </c>
      <c r="F153">
        <v>21.928000000000001</v>
      </c>
      <c r="G153">
        <v>7.5350000000000001</v>
      </c>
      <c r="H153">
        <v>0.17100000000000001</v>
      </c>
      <c r="I153">
        <v>13.926</v>
      </c>
      <c r="J153">
        <v>0.23100000000000001</v>
      </c>
      <c r="K153">
        <v>6.5000000000000002E-2</v>
      </c>
      <c r="L153">
        <v>21.928000000000001</v>
      </c>
    </row>
    <row r="154" spans="1:12">
      <c r="A154" s="58">
        <v>30956</v>
      </c>
      <c r="B154">
        <v>21.353000000000002</v>
      </c>
      <c r="C154">
        <v>1.081</v>
      </c>
      <c r="D154">
        <v>0.24399999999999999</v>
      </c>
      <c r="E154" t="s">
        <v>2294</v>
      </c>
      <c r="F154">
        <v>22.678000000000001</v>
      </c>
      <c r="G154">
        <v>7.7859999999999996</v>
      </c>
      <c r="H154">
        <v>0.17699999999999999</v>
      </c>
      <c r="I154">
        <v>14.39</v>
      </c>
      <c r="J154">
        <v>0.23899999999999999</v>
      </c>
      <c r="K154">
        <v>8.5999999999999993E-2</v>
      </c>
      <c r="L154">
        <v>22.678000000000001</v>
      </c>
    </row>
    <row r="155" spans="1:12">
      <c r="A155" s="58">
        <v>30987</v>
      </c>
      <c r="B155">
        <v>20.687999999999999</v>
      </c>
      <c r="C155">
        <v>1.044</v>
      </c>
      <c r="D155">
        <v>0.23599999999999999</v>
      </c>
      <c r="E155" t="s">
        <v>2294</v>
      </c>
      <c r="F155">
        <v>21.968</v>
      </c>
      <c r="G155">
        <v>7.5350000000000001</v>
      </c>
      <c r="H155">
        <v>0.17100000000000001</v>
      </c>
      <c r="I155">
        <v>13.926</v>
      </c>
      <c r="J155">
        <v>0.23100000000000001</v>
      </c>
      <c r="K155">
        <v>0.105</v>
      </c>
      <c r="L155">
        <v>21.968</v>
      </c>
    </row>
    <row r="156" spans="1:12">
      <c r="A156" s="58">
        <v>31017</v>
      </c>
      <c r="B156">
        <v>21.369</v>
      </c>
      <c r="C156">
        <v>1.075</v>
      </c>
      <c r="D156">
        <v>0.24399999999999999</v>
      </c>
      <c r="E156" t="s">
        <v>2294</v>
      </c>
      <c r="F156">
        <v>22.687999999999999</v>
      </c>
      <c r="G156">
        <v>7.7859999999999996</v>
      </c>
      <c r="H156">
        <v>0.17699999999999999</v>
      </c>
      <c r="I156">
        <v>14.39</v>
      </c>
      <c r="J156">
        <v>0.23899999999999999</v>
      </c>
      <c r="K156">
        <v>9.5000000000000001E-2</v>
      </c>
      <c r="L156">
        <v>22.687999999999999</v>
      </c>
    </row>
    <row r="157" spans="1:12">
      <c r="A157" s="58">
        <v>31048</v>
      </c>
      <c r="B157">
        <v>21.422999999999998</v>
      </c>
      <c r="C157">
        <v>1.216</v>
      </c>
      <c r="D157">
        <v>0.29599999999999999</v>
      </c>
      <c r="E157" t="s">
        <v>2294</v>
      </c>
      <c r="F157">
        <v>22.936</v>
      </c>
      <c r="G157">
        <v>8.0459999999999994</v>
      </c>
      <c r="H157">
        <v>0.193</v>
      </c>
      <c r="I157">
        <v>14.295</v>
      </c>
      <c r="J157">
        <v>0.28899999999999998</v>
      </c>
      <c r="K157">
        <v>0.112</v>
      </c>
      <c r="L157">
        <v>22.936</v>
      </c>
    </row>
    <row r="158" spans="1:12">
      <c r="A158" s="58">
        <v>31079</v>
      </c>
      <c r="B158">
        <v>19.350000000000001</v>
      </c>
      <c r="C158">
        <v>1.0980000000000001</v>
      </c>
      <c r="D158">
        <v>0.26800000000000002</v>
      </c>
      <c r="E158" t="s">
        <v>2294</v>
      </c>
      <c r="F158">
        <v>20.716000000000001</v>
      </c>
      <c r="G158">
        <v>7.2679999999999998</v>
      </c>
      <c r="H158">
        <v>0.17499999999999999</v>
      </c>
      <c r="I158">
        <v>12.912000000000001</v>
      </c>
      <c r="J158">
        <v>0.26100000000000001</v>
      </c>
      <c r="K158">
        <v>0.10100000000000001</v>
      </c>
      <c r="L158">
        <v>20.716000000000001</v>
      </c>
    </row>
    <row r="159" spans="1:12">
      <c r="A159" s="58">
        <v>31107</v>
      </c>
      <c r="B159">
        <v>21.420999999999999</v>
      </c>
      <c r="C159">
        <v>1.218</v>
      </c>
      <c r="D159">
        <v>0.29599999999999999</v>
      </c>
      <c r="E159" t="s">
        <v>2294</v>
      </c>
      <c r="F159">
        <v>22.936</v>
      </c>
      <c r="G159">
        <v>8.0459999999999994</v>
      </c>
      <c r="H159">
        <v>0.193</v>
      </c>
      <c r="I159">
        <v>14.295</v>
      </c>
      <c r="J159">
        <v>0.28899999999999998</v>
      </c>
      <c r="K159">
        <v>0.112</v>
      </c>
      <c r="L159">
        <v>22.936</v>
      </c>
    </row>
    <row r="160" spans="1:12">
      <c r="A160" s="58">
        <v>31138</v>
      </c>
      <c r="B160">
        <v>20.678999999999998</v>
      </c>
      <c r="C160">
        <v>1.1839999999999999</v>
      </c>
      <c r="D160">
        <v>0.28699999999999998</v>
      </c>
      <c r="E160" t="s">
        <v>2294</v>
      </c>
      <c r="F160">
        <v>22.15</v>
      </c>
      <c r="G160">
        <v>7.7869999999999999</v>
      </c>
      <c r="H160">
        <v>0.187</v>
      </c>
      <c r="I160">
        <v>13.834</v>
      </c>
      <c r="J160">
        <v>0.28000000000000003</v>
      </c>
      <c r="K160">
        <v>6.2E-2</v>
      </c>
      <c r="L160">
        <v>22.15</v>
      </c>
    </row>
    <row r="161" spans="1:12">
      <c r="A161" s="58">
        <v>31168</v>
      </c>
      <c r="B161">
        <v>21.373000000000001</v>
      </c>
      <c r="C161">
        <v>1.222</v>
      </c>
      <c r="D161">
        <v>0.29599999999999999</v>
      </c>
      <c r="E161" t="s">
        <v>2294</v>
      </c>
      <c r="F161">
        <v>22.890999999999998</v>
      </c>
      <c r="G161">
        <v>8.0459999999999994</v>
      </c>
      <c r="H161">
        <v>0.193</v>
      </c>
      <c r="I161">
        <v>14.295</v>
      </c>
      <c r="J161">
        <v>0.28899999999999998</v>
      </c>
      <c r="K161">
        <v>6.8000000000000005E-2</v>
      </c>
      <c r="L161">
        <v>22.890999999999998</v>
      </c>
    </row>
    <row r="162" spans="1:12">
      <c r="A162" s="58">
        <v>31199</v>
      </c>
      <c r="B162">
        <v>20.68</v>
      </c>
      <c r="C162">
        <v>1.1859999999999999</v>
      </c>
      <c r="D162">
        <v>0.28699999999999998</v>
      </c>
      <c r="E162" t="s">
        <v>2294</v>
      </c>
      <c r="F162">
        <v>22.152999999999999</v>
      </c>
      <c r="G162">
        <v>7.7869999999999999</v>
      </c>
      <c r="H162">
        <v>0.187</v>
      </c>
      <c r="I162">
        <v>13.834</v>
      </c>
      <c r="J162">
        <v>0.28000000000000003</v>
      </c>
      <c r="K162">
        <v>6.5000000000000002E-2</v>
      </c>
      <c r="L162">
        <v>22.152999999999999</v>
      </c>
    </row>
    <row r="163" spans="1:12">
      <c r="A163" s="58">
        <v>31229</v>
      </c>
      <c r="B163">
        <v>21.395</v>
      </c>
      <c r="C163">
        <v>1.2250000000000001</v>
      </c>
      <c r="D163">
        <v>0.29599999999999999</v>
      </c>
      <c r="E163" t="s">
        <v>2294</v>
      </c>
      <c r="F163">
        <v>22.916</v>
      </c>
      <c r="G163">
        <v>8.0459999999999994</v>
      </c>
      <c r="H163">
        <v>0.193</v>
      </c>
      <c r="I163">
        <v>14.295</v>
      </c>
      <c r="J163">
        <v>0.28899999999999998</v>
      </c>
      <c r="K163">
        <v>9.1999999999999998E-2</v>
      </c>
      <c r="L163">
        <v>22.916</v>
      </c>
    </row>
    <row r="164" spans="1:12">
      <c r="A164" s="58">
        <v>31260</v>
      </c>
      <c r="B164">
        <v>21.411999999999999</v>
      </c>
      <c r="C164">
        <v>1.222</v>
      </c>
      <c r="D164">
        <v>0.29599999999999999</v>
      </c>
      <c r="E164" t="s">
        <v>2294</v>
      </c>
      <c r="F164">
        <v>22.931000000000001</v>
      </c>
      <c r="G164">
        <v>8.0459999999999994</v>
      </c>
      <c r="H164">
        <v>0.193</v>
      </c>
      <c r="I164">
        <v>14.295</v>
      </c>
      <c r="J164">
        <v>0.28899999999999998</v>
      </c>
      <c r="K164">
        <v>0.107</v>
      </c>
      <c r="L164">
        <v>22.931000000000001</v>
      </c>
    </row>
    <row r="165" spans="1:12">
      <c r="A165" s="58">
        <v>31291</v>
      </c>
      <c r="B165">
        <v>20.73</v>
      </c>
      <c r="C165">
        <v>1.175</v>
      </c>
      <c r="D165">
        <v>0.28699999999999998</v>
      </c>
      <c r="E165" t="s">
        <v>2294</v>
      </c>
      <c r="F165">
        <v>22.192</v>
      </c>
      <c r="G165">
        <v>7.7869999999999999</v>
      </c>
      <c r="H165">
        <v>0.187</v>
      </c>
      <c r="I165">
        <v>13.834</v>
      </c>
      <c r="J165">
        <v>0.28000000000000003</v>
      </c>
      <c r="K165">
        <v>0.104</v>
      </c>
      <c r="L165">
        <v>22.192</v>
      </c>
    </row>
    <row r="166" spans="1:12">
      <c r="A166" s="58">
        <v>31321</v>
      </c>
      <c r="B166">
        <v>21.413</v>
      </c>
      <c r="C166">
        <v>1.214</v>
      </c>
      <c r="D166">
        <v>0.29599999999999999</v>
      </c>
      <c r="E166" t="s">
        <v>2294</v>
      </c>
      <c r="F166">
        <v>22.923999999999999</v>
      </c>
      <c r="G166">
        <v>8.0459999999999994</v>
      </c>
      <c r="H166">
        <v>0.193</v>
      </c>
      <c r="I166">
        <v>14.295</v>
      </c>
      <c r="J166">
        <v>0.28899999999999998</v>
      </c>
      <c r="K166">
        <v>0.1</v>
      </c>
      <c r="L166">
        <v>22.923999999999999</v>
      </c>
    </row>
    <row r="167" spans="1:12">
      <c r="A167" s="58">
        <v>31352</v>
      </c>
      <c r="B167">
        <v>20.725999999999999</v>
      </c>
      <c r="C167">
        <v>1.1819999999999999</v>
      </c>
      <c r="D167">
        <v>0.28699999999999998</v>
      </c>
      <c r="E167" t="s">
        <v>2294</v>
      </c>
      <c r="F167">
        <v>22.195</v>
      </c>
      <c r="G167">
        <v>7.7869999999999999</v>
      </c>
      <c r="H167">
        <v>0.187</v>
      </c>
      <c r="I167">
        <v>13.834</v>
      </c>
      <c r="J167">
        <v>0.28000000000000003</v>
      </c>
      <c r="K167">
        <v>0.107</v>
      </c>
      <c r="L167">
        <v>22.195</v>
      </c>
    </row>
    <row r="168" spans="1:12">
      <c r="A168" s="58">
        <v>31382</v>
      </c>
      <c r="B168">
        <v>21.414000000000001</v>
      </c>
      <c r="C168">
        <v>1.218</v>
      </c>
      <c r="D168">
        <v>0.29599999999999999</v>
      </c>
      <c r="E168" t="s">
        <v>2294</v>
      </c>
      <c r="F168">
        <v>22.928000000000001</v>
      </c>
      <c r="G168">
        <v>8.0459999999999994</v>
      </c>
      <c r="H168">
        <v>0.193</v>
      </c>
      <c r="I168">
        <v>14.295</v>
      </c>
      <c r="J168">
        <v>0.28899999999999998</v>
      </c>
      <c r="K168">
        <v>0.104</v>
      </c>
      <c r="L168">
        <v>22.928000000000001</v>
      </c>
    </row>
    <row r="169" spans="1:12">
      <c r="A169" s="58">
        <v>31413</v>
      </c>
      <c r="B169">
        <v>20.433</v>
      </c>
      <c r="C169">
        <v>1.3520000000000001</v>
      </c>
      <c r="D169">
        <v>0.34200000000000003</v>
      </c>
      <c r="E169" t="s">
        <v>2294</v>
      </c>
      <c r="F169">
        <v>22.126999999999999</v>
      </c>
      <c r="G169">
        <v>7.3289999999999997</v>
      </c>
      <c r="H169">
        <v>0.218</v>
      </c>
      <c r="I169">
        <v>14.151</v>
      </c>
      <c r="J169">
        <v>0.33400000000000002</v>
      </c>
      <c r="K169">
        <v>9.5000000000000001E-2</v>
      </c>
      <c r="L169">
        <v>22.126999999999999</v>
      </c>
    </row>
    <row r="170" spans="1:12">
      <c r="A170" s="58">
        <v>31444</v>
      </c>
      <c r="B170">
        <v>18.434999999999999</v>
      </c>
      <c r="C170">
        <v>1.226</v>
      </c>
      <c r="D170">
        <v>0.309</v>
      </c>
      <c r="E170" t="s">
        <v>2294</v>
      </c>
      <c r="F170">
        <v>19.97</v>
      </c>
      <c r="G170">
        <v>6.62</v>
      </c>
      <c r="H170">
        <v>0.19700000000000001</v>
      </c>
      <c r="I170">
        <v>12.782</v>
      </c>
      <c r="J170">
        <v>0.30199999999999999</v>
      </c>
      <c r="K170">
        <v>7.0000000000000007E-2</v>
      </c>
      <c r="L170">
        <v>19.97</v>
      </c>
    </row>
    <row r="171" spans="1:12">
      <c r="A171" s="58">
        <v>31472</v>
      </c>
      <c r="B171">
        <v>20.39</v>
      </c>
      <c r="C171">
        <v>1.359</v>
      </c>
      <c r="D171">
        <v>0.34200000000000003</v>
      </c>
      <c r="E171" t="s">
        <v>2294</v>
      </c>
      <c r="F171">
        <v>22.091000000000001</v>
      </c>
      <c r="G171">
        <v>7.3289999999999997</v>
      </c>
      <c r="H171">
        <v>0.218</v>
      </c>
      <c r="I171">
        <v>14.151</v>
      </c>
      <c r="J171">
        <v>0.33400000000000002</v>
      </c>
      <c r="K171">
        <v>5.8999999999999997E-2</v>
      </c>
      <c r="L171">
        <v>22.091000000000001</v>
      </c>
    </row>
    <row r="172" spans="1:12">
      <c r="A172" s="58">
        <v>31503</v>
      </c>
      <c r="B172">
        <v>19.733000000000001</v>
      </c>
      <c r="C172">
        <v>1.3129999999999999</v>
      </c>
      <c r="D172">
        <v>0.33100000000000002</v>
      </c>
      <c r="E172" t="s">
        <v>2294</v>
      </c>
      <c r="F172">
        <v>21.376999999999999</v>
      </c>
      <c r="G172">
        <v>7.093</v>
      </c>
      <c r="H172">
        <v>0.21099999999999999</v>
      </c>
      <c r="I172">
        <v>13.695</v>
      </c>
      <c r="J172">
        <v>0.32300000000000001</v>
      </c>
      <c r="K172">
        <v>5.6000000000000001E-2</v>
      </c>
      <c r="L172">
        <v>21.376999999999999</v>
      </c>
    </row>
    <row r="173" spans="1:12">
      <c r="A173" s="58">
        <v>31533</v>
      </c>
      <c r="B173">
        <v>20.393999999999998</v>
      </c>
      <c r="C173">
        <v>1.355</v>
      </c>
      <c r="D173">
        <v>0.34200000000000003</v>
      </c>
      <c r="E173" t="s">
        <v>2294</v>
      </c>
      <c r="F173">
        <v>22.091000000000001</v>
      </c>
      <c r="G173">
        <v>7.3289999999999997</v>
      </c>
      <c r="H173">
        <v>0.218</v>
      </c>
      <c r="I173">
        <v>14.151</v>
      </c>
      <c r="J173">
        <v>0.33400000000000002</v>
      </c>
      <c r="K173">
        <v>5.8999999999999997E-2</v>
      </c>
      <c r="L173">
        <v>22.091000000000001</v>
      </c>
    </row>
    <row r="174" spans="1:12">
      <c r="A174" s="58">
        <v>31564</v>
      </c>
      <c r="B174">
        <v>19.739999999999998</v>
      </c>
      <c r="C174">
        <v>1.3120000000000001</v>
      </c>
      <c r="D174">
        <v>0.33100000000000002</v>
      </c>
      <c r="E174" t="s">
        <v>2294</v>
      </c>
      <c r="F174">
        <v>21.382000000000001</v>
      </c>
      <c r="G174">
        <v>7.093</v>
      </c>
      <c r="H174">
        <v>0.21099999999999999</v>
      </c>
      <c r="I174">
        <v>13.695</v>
      </c>
      <c r="J174">
        <v>0.32300000000000001</v>
      </c>
      <c r="K174">
        <v>6.0999999999999999E-2</v>
      </c>
      <c r="L174">
        <v>21.382000000000001</v>
      </c>
    </row>
    <row r="175" spans="1:12">
      <c r="A175" s="58">
        <v>31594</v>
      </c>
      <c r="B175">
        <v>20.411000000000001</v>
      </c>
      <c r="C175">
        <v>1.3560000000000001</v>
      </c>
      <c r="D175">
        <v>0.34200000000000003</v>
      </c>
      <c r="E175" t="s">
        <v>2294</v>
      </c>
      <c r="F175">
        <v>22.109000000000002</v>
      </c>
      <c r="G175">
        <v>7.3289999999999997</v>
      </c>
      <c r="H175">
        <v>0.218</v>
      </c>
      <c r="I175">
        <v>14.151</v>
      </c>
      <c r="J175">
        <v>0.33400000000000002</v>
      </c>
      <c r="K175">
        <v>7.6999999999999999E-2</v>
      </c>
      <c r="L175">
        <v>22.109000000000002</v>
      </c>
    </row>
    <row r="176" spans="1:12">
      <c r="A176" s="58">
        <v>31625</v>
      </c>
      <c r="B176">
        <v>20.425999999999998</v>
      </c>
      <c r="C176">
        <v>1.3560000000000001</v>
      </c>
      <c r="D176">
        <v>0.34200000000000003</v>
      </c>
      <c r="E176" t="s">
        <v>2294</v>
      </c>
      <c r="F176">
        <v>22.123999999999999</v>
      </c>
      <c r="G176">
        <v>7.3289999999999997</v>
      </c>
      <c r="H176">
        <v>0.218</v>
      </c>
      <c r="I176">
        <v>14.151</v>
      </c>
      <c r="J176">
        <v>0.33400000000000002</v>
      </c>
      <c r="K176">
        <v>9.1999999999999998E-2</v>
      </c>
      <c r="L176">
        <v>22.123999999999999</v>
      </c>
    </row>
    <row r="177" spans="1:12">
      <c r="A177" s="58">
        <v>31656</v>
      </c>
      <c r="B177">
        <v>19.763999999999999</v>
      </c>
      <c r="C177">
        <v>1.3109999999999999</v>
      </c>
      <c r="D177">
        <v>0.33100000000000002</v>
      </c>
      <c r="E177" t="s">
        <v>2294</v>
      </c>
      <c r="F177">
        <v>21.405000000000001</v>
      </c>
      <c r="G177">
        <v>7.093</v>
      </c>
      <c r="H177">
        <v>0.21099999999999999</v>
      </c>
      <c r="I177">
        <v>13.695</v>
      </c>
      <c r="J177">
        <v>0.32300000000000001</v>
      </c>
      <c r="K177">
        <v>8.4000000000000005E-2</v>
      </c>
      <c r="L177">
        <v>21.405000000000001</v>
      </c>
    </row>
    <row r="178" spans="1:12">
      <c r="A178" s="58">
        <v>31686</v>
      </c>
      <c r="B178">
        <v>20.408000000000001</v>
      </c>
      <c r="C178">
        <v>1.355</v>
      </c>
      <c r="D178">
        <v>0.34200000000000003</v>
      </c>
      <c r="E178" t="s">
        <v>2294</v>
      </c>
      <c r="F178">
        <v>22.106000000000002</v>
      </c>
      <c r="G178">
        <v>7.3289999999999997</v>
      </c>
      <c r="H178">
        <v>0.218</v>
      </c>
      <c r="I178">
        <v>14.151</v>
      </c>
      <c r="J178">
        <v>0.33400000000000002</v>
      </c>
      <c r="K178">
        <v>7.3999999999999996E-2</v>
      </c>
      <c r="L178">
        <v>22.106000000000002</v>
      </c>
    </row>
    <row r="179" spans="1:12">
      <c r="A179" s="58">
        <v>31717</v>
      </c>
      <c r="B179">
        <v>19.759</v>
      </c>
      <c r="C179">
        <v>1.3169999999999999</v>
      </c>
      <c r="D179">
        <v>0.33100000000000002</v>
      </c>
      <c r="E179" t="s">
        <v>2294</v>
      </c>
      <c r="F179">
        <v>21.405999999999999</v>
      </c>
      <c r="G179">
        <v>7.093</v>
      </c>
      <c r="H179">
        <v>0.21099999999999999</v>
      </c>
      <c r="I179">
        <v>13.695</v>
      </c>
      <c r="J179">
        <v>0.32300000000000001</v>
      </c>
      <c r="K179">
        <v>8.5000000000000006E-2</v>
      </c>
      <c r="L179">
        <v>21.405999999999999</v>
      </c>
    </row>
    <row r="180" spans="1:12">
      <c r="A180" s="58">
        <v>31747</v>
      </c>
      <c r="B180">
        <v>20.436</v>
      </c>
      <c r="C180">
        <v>1.361</v>
      </c>
      <c r="D180">
        <v>0.34200000000000003</v>
      </c>
      <c r="E180" t="s">
        <v>2294</v>
      </c>
      <c r="F180">
        <v>22.138000000000002</v>
      </c>
      <c r="G180">
        <v>7.3289999999999997</v>
      </c>
      <c r="H180">
        <v>0.218</v>
      </c>
      <c r="I180">
        <v>14.151</v>
      </c>
      <c r="J180">
        <v>0.33400000000000002</v>
      </c>
      <c r="K180">
        <v>0.106</v>
      </c>
      <c r="L180">
        <v>22.138000000000002</v>
      </c>
    </row>
    <row r="181" spans="1:12">
      <c r="A181" s="58">
        <v>31778</v>
      </c>
      <c r="B181">
        <v>19.620999999999999</v>
      </c>
      <c r="C181">
        <v>1.4910000000000001</v>
      </c>
      <c r="D181">
        <v>0.39300000000000002</v>
      </c>
      <c r="E181" t="s">
        <v>2294</v>
      </c>
      <c r="F181">
        <v>21.504999999999999</v>
      </c>
      <c r="G181">
        <v>6.7720000000000002</v>
      </c>
      <c r="H181">
        <v>0.23400000000000001</v>
      </c>
      <c r="I181">
        <v>14.015000000000001</v>
      </c>
      <c r="J181">
        <v>0.38400000000000001</v>
      </c>
      <c r="K181">
        <v>0.1</v>
      </c>
      <c r="L181">
        <v>21.504999999999999</v>
      </c>
    </row>
    <row r="182" spans="1:12">
      <c r="A182" s="58">
        <v>31809</v>
      </c>
      <c r="B182">
        <v>17.721</v>
      </c>
      <c r="C182">
        <v>1.347</v>
      </c>
      <c r="D182">
        <v>0.35499999999999998</v>
      </c>
      <c r="E182" t="s">
        <v>2294</v>
      </c>
      <c r="F182">
        <v>19.422999999999998</v>
      </c>
      <c r="G182">
        <v>6.1159999999999997</v>
      </c>
      <c r="H182">
        <v>0.21199999999999999</v>
      </c>
      <c r="I182">
        <v>12.659000000000001</v>
      </c>
      <c r="J182">
        <v>0.34699999999999998</v>
      </c>
      <c r="K182">
        <v>0.09</v>
      </c>
      <c r="L182">
        <v>19.422999999999998</v>
      </c>
    </row>
    <row r="183" spans="1:12">
      <c r="A183" s="58">
        <v>31837</v>
      </c>
      <c r="B183">
        <v>19.614999999999998</v>
      </c>
      <c r="C183">
        <v>1.496</v>
      </c>
      <c r="D183">
        <v>0.39300000000000002</v>
      </c>
      <c r="E183" t="s">
        <v>2294</v>
      </c>
      <c r="F183">
        <v>21.504000000000001</v>
      </c>
      <c r="G183">
        <v>6.7720000000000002</v>
      </c>
      <c r="H183">
        <v>0.23400000000000001</v>
      </c>
      <c r="I183">
        <v>14.015000000000001</v>
      </c>
      <c r="J183">
        <v>0.38400000000000001</v>
      </c>
      <c r="K183">
        <v>9.9000000000000005E-2</v>
      </c>
      <c r="L183">
        <v>21.504000000000001</v>
      </c>
    </row>
    <row r="184" spans="1:12">
      <c r="A184" s="58">
        <v>31868</v>
      </c>
      <c r="B184">
        <v>18.971</v>
      </c>
      <c r="C184">
        <v>1.446</v>
      </c>
      <c r="D184">
        <v>0.38</v>
      </c>
      <c r="E184" t="s">
        <v>2294</v>
      </c>
      <c r="F184">
        <v>20.797999999999998</v>
      </c>
      <c r="G184">
        <v>6.5529999999999999</v>
      </c>
      <c r="H184">
        <v>0.22700000000000001</v>
      </c>
      <c r="I184">
        <v>13.563000000000001</v>
      </c>
      <c r="J184">
        <v>0.372</v>
      </c>
      <c r="K184">
        <v>8.3000000000000004E-2</v>
      </c>
      <c r="L184">
        <v>20.797999999999998</v>
      </c>
    </row>
    <row r="185" spans="1:12">
      <c r="A185" s="58">
        <v>31898</v>
      </c>
      <c r="B185">
        <v>19.603000000000002</v>
      </c>
      <c r="C185">
        <v>1.4950000000000001</v>
      </c>
      <c r="D185">
        <v>0.39300000000000002</v>
      </c>
      <c r="E185" t="s">
        <v>2294</v>
      </c>
      <c r="F185">
        <v>21.491</v>
      </c>
      <c r="G185">
        <v>6.7720000000000002</v>
      </c>
      <c r="H185">
        <v>0.23400000000000001</v>
      </c>
      <c r="I185">
        <v>14.015000000000001</v>
      </c>
      <c r="J185">
        <v>0.38400000000000001</v>
      </c>
      <c r="K185">
        <v>8.5999999999999993E-2</v>
      </c>
      <c r="L185">
        <v>21.491</v>
      </c>
    </row>
    <row r="186" spans="1:12">
      <c r="A186" s="58">
        <v>31929</v>
      </c>
      <c r="B186">
        <v>19.003</v>
      </c>
      <c r="C186">
        <v>1.4490000000000001</v>
      </c>
      <c r="D186">
        <v>0.38</v>
      </c>
      <c r="E186" t="s">
        <v>2294</v>
      </c>
      <c r="F186">
        <v>20.832999999999998</v>
      </c>
      <c r="G186">
        <v>6.5529999999999999</v>
      </c>
      <c r="H186">
        <v>0.22700000000000001</v>
      </c>
      <c r="I186">
        <v>13.563000000000001</v>
      </c>
      <c r="J186">
        <v>0.372</v>
      </c>
      <c r="K186">
        <v>0.11799999999999999</v>
      </c>
      <c r="L186">
        <v>20.832999999999998</v>
      </c>
    </row>
    <row r="187" spans="1:12">
      <c r="A187" s="58">
        <v>31959</v>
      </c>
      <c r="B187">
        <v>19.635999999999999</v>
      </c>
      <c r="C187">
        <v>1.4950000000000001</v>
      </c>
      <c r="D187">
        <v>0.39300000000000002</v>
      </c>
      <c r="E187" t="s">
        <v>2294</v>
      </c>
      <c r="F187">
        <v>21.524000000000001</v>
      </c>
      <c r="G187">
        <v>6.7720000000000002</v>
      </c>
      <c r="H187">
        <v>0.23400000000000001</v>
      </c>
      <c r="I187">
        <v>14.015000000000001</v>
      </c>
      <c r="J187">
        <v>0.38400000000000001</v>
      </c>
      <c r="K187">
        <v>0.11799999999999999</v>
      </c>
      <c r="L187">
        <v>21.524000000000001</v>
      </c>
    </row>
    <row r="188" spans="1:12">
      <c r="A188" s="58">
        <v>31990</v>
      </c>
      <c r="B188">
        <v>19.638000000000002</v>
      </c>
      <c r="C188">
        <v>1.4950000000000001</v>
      </c>
      <c r="D188">
        <v>0.39300000000000002</v>
      </c>
      <c r="E188" t="s">
        <v>2294</v>
      </c>
      <c r="F188">
        <v>21.527000000000001</v>
      </c>
      <c r="G188">
        <v>6.7720000000000002</v>
      </c>
      <c r="H188">
        <v>0.23400000000000001</v>
      </c>
      <c r="I188">
        <v>14.015000000000001</v>
      </c>
      <c r="J188">
        <v>0.38400000000000001</v>
      </c>
      <c r="K188">
        <v>0.122</v>
      </c>
      <c r="L188">
        <v>21.527000000000001</v>
      </c>
    </row>
    <row r="189" spans="1:12">
      <c r="A189" s="58">
        <v>32021</v>
      </c>
      <c r="B189">
        <v>18.995999999999999</v>
      </c>
      <c r="C189">
        <v>1.44</v>
      </c>
      <c r="D189">
        <v>0.38</v>
      </c>
      <c r="E189" t="s">
        <v>2294</v>
      </c>
      <c r="F189">
        <v>20.815999999999999</v>
      </c>
      <c r="G189">
        <v>6.5529999999999999</v>
      </c>
      <c r="H189">
        <v>0.22700000000000001</v>
      </c>
      <c r="I189">
        <v>13.563000000000001</v>
      </c>
      <c r="J189">
        <v>0.372</v>
      </c>
      <c r="K189">
        <v>0.10199999999999999</v>
      </c>
      <c r="L189">
        <v>20.815999999999999</v>
      </c>
    </row>
    <row r="190" spans="1:12">
      <c r="A190" s="58">
        <v>32051</v>
      </c>
      <c r="B190">
        <v>19.614999999999998</v>
      </c>
      <c r="C190">
        <v>1.49</v>
      </c>
      <c r="D190">
        <v>0.39300000000000002</v>
      </c>
      <c r="E190" t="s">
        <v>2294</v>
      </c>
      <c r="F190">
        <v>21.498000000000001</v>
      </c>
      <c r="G190">
        <v>6.7720000000000002</v>
      </c>
      <c r="H190">
        <v>0.23400000000000001</v>
      </c>
      <c r="I190">
        <v>14.015000000000001</v>
      </c>
      <c r="J190">
        <v>0.38400000000000001</v>
      </c>
      <c r="K190">
        <v>9.2999999999999999E-2</v>
      </c>
      <c r="L190">
        <v>21.498000000000001</v>
      </c>
    </row>
    <row r="191" spans="1:12">
      <c r="A191" s="58">
        <v>32082</v>
      </c>
      <c r="B191">
        <v>18.991</v>
      </c>
      <c r="C191">
        <v>1.4370000000000001</v>
      </c>
      <c r="D191">
        <v>0.38</v>
      </c>
      <c r="E191" t="s">
        <v>2294</v>
      </c>
      <c r="F191">
        <v>20.808</v>
      </c>
      <c r="G191">
        <v>6.5529999999999999</v>
      </c>
      <c r="H191">
        <v>0.22700000000000001</v>
      </c>
      <c r="I191">
        <v>13.563000000000001</v>
      </c>
      <c r="J191">
        <v>0.372</v>
      </c>
      <c r="K191">
        <v>9.4E-2</v>
      </c>
      <c r="L191">
        <v>20.808</v>
      </c>
    </row>
    <row r="192" spans="1:12">
      <c r="A192" s="58">
        <v>32112</v>
      </c>
      <c r="B192">
        <v>19.632999999999999</v>
      </c>
      <c r="C192">
        <v>1.4810000000000001</v>
      </c>
      <c r="D192">
        <v>0.39300000000000002</v>
      </c>
      <c r="E192" t="s">
        <v>2294</v>
      </c>
      <c r="F192">
        <v>21.507000000000001</v>
      </c>
      <c r="G192">
        <v>6.7720000000000002</v>
      </c>
      <c r="H192">
        <v>0.23400000000000001</v>
      </c>
      <c r="I192">
        <v>14.015000000000001</v>
      </c>
      <c r="J192">
        <v>0.38400000000000001</v>
      </c>
      <c r="K192">
        <v>0.10199999999999999</v>
      </c>
      <c r="L192">
        <v>21.507000000000001</v>
      </c>
    </row>
    <row r="193" spans="1:12">
      <c r="A193" s="58">
        <v>32143</v>
      </c>
      <c r="B193">
        <v>20.483000000000001</v>
      </c>
      <c r="C193">
        <v>1.6080000000000001</v>
      </c>
      <c r="D193">
        <v>0.39800000000000002</v>
      </c>
      <c r="E193" t="s">
        <v>2294</v>
      </c>
      <c r="F193">
        <v>22.488</v>
      </c>
      <c r="G193">
        <v>7.23</v>
      </c>
      <c r="H193">
        <v>0.25700000000000001</v>
      </c>
      <c r="I193">
        <v>14.5</v>
      </c>
      <c r="J193">
        <v>0.38900000000000001</v>
      </c>
      <c r="K193">
        <v>0.112</v>
      </c>
      <c r="L193">
        <v>22.488</v>
      </c>
    </row>
    <row r="194" spans="1:12">
      <c r="A194" s="58">
        <v>32174</v>
      </c>
      <c r="B194">
        <v>19.158000000000001</v>
      </c>
      <c r="C194">
        <v>1.506</v>
      </c>
      <c r="D194">
        <v>0.372</v>
      </c>
      <c r="E194" t="s">
        <v>2294</v>
      </c>
      <c r="F194">
        <v>21.036000000000001</v>
      </c>
      <c r="G194">
        <v>6.7629999999999999</v>
      </c>
      <c r="H194">
        <v>0.24099999999999999</v>
      </c>
      <c r="I194">
        <v>13.564</v>
      </c>
      <c r="J194">
        <v>0.36399999999999999</v>
      </c>
      <c r="K194">
        <v>0.104</v>
      </c>
      <c r="L194">
        <v>21.036000000000001</v>
      </c>
    </row>
    <row r="195" spans="1:12">
      <c r="A195" s="58">
        <v>32203</v>
      </c>
      <c r="B195">
        <v>20.481000000000002</v>
      </c>
      <c r="C195">
        <v>1.6120000000000001</v>
      </c>
      <c r="D195">
        <v>0.39800000000000002</v>
      </c>
      <c r="E195" t="s">
        <v>2294</v>
      </c>
      <c r="F195">
        <v>22.491</v>
      </c>
      <c r="G195">
        <v>7.23</v>
      </c>
      <c r="H195">
        <v>0.25700000000000001</v>
      </c>
      <c r="I195">
        <v>14.5</v>
      </c>
      <c r="J195">
        <v>0.38900000000000001</v>
      </c>
      <c r="K195">
        <v>0.115</v>
      </c>
      <c r="L195">
        <v>22.491</v>
      </c>
    </row>
    <row r="196" spans="1:12">
      <c r="A196" s="58">
        <v>32234</v>
      </c>
      <c r="B196">
        <v>19.803000000000001</v>
      </c>
      <c r="C196">
        <v>1.577</v>
      </c>
      <c r="D196">
        <v>0.38500000000000001</v>
      </c>
      <c r="E196" t="s">
        <v>2294</v>
      </c>
      <c r="F196">
        <v>21.765000000000001</v>
      </c>
      <c r="G196">
        <v>6.9969999999999999</v>
      </c>
      <c r="H196">
        <v>0.249</v>
      </c>
      <c r="I196">
        <v>14.032</v>
      </c>
      <c r="J196">
        <v>0.377</v>
      </c>
      <c r="K196">
        <v>0.111</v>
      </c>
      <c r="L196">
        <v>21.765000000000001</v>
      </c>
    </row>
    <row r="197" spans="1:12">
      <c r="A197" s="58">
        <v>32264</v>
      </c>
      <c r="B197">
        <v>20.431999999999999</v>
      </c>
      <c r="C197">
        <v>1.6319999999999999</v>
      </c>
      <c r="D197">
        <v>0.39800000000000002</v>
      </c>
      <c r="E197" t="s">
        <v>2294</v>
      </c>
      <c r="F197">
        <v>22.462</v>
      </c>
      <c r="G197">
        <v>7.23</v>
      </c>
      <c r="H197">
        <v>0.25700000000000001</v>
      </c>
      <c r="I197">
        <v>14.5</v>
      </c>
      <c r="J197">
        <v>0.38900000000000001</v>
      </c>
      <c r="K197">
        <v>8.5999999999999993E-2</v>
      </c>
      <c r="L197">
        <v>22.462</v>
      </c>
    </row>
    <row r="198" spans="1:12">
      <c r="A198" s="58">
        <v>32295</v>
      </c>
      <c r="B198">
        <v>19.815000000000001</v>
      </c>
      <c r="C198">
        <v>1.5760000000000001</v>
      </c>
      <c r="D198">
        <v>0.38500000000000001</v>
      </c>
      <c r="E198" t="s">
        <v>2294</v>
      </c>
      <c r="F198">
        <v>21.774999999999999</v>
      </c>
      <c r="G198">
        <v>6.9969999999999999</v>
      </c>
      <c r="H198">
        <v>0.249</v>
      </c>
      <c r="I198">
        <v>14.032</v>
      </c>
      <c r="J198">
        <v>0.377</v>
      </c>
      <c r="K198">
        <v>0.121</v>
      </c>
      <c r="L198">
        <v>21.774999999999999</v>
      </c>
    </row>
    <row r="199" spans="1:12">
      <c r="A199" s="58">
        <v>32325</v>
      </c>
      <c r="B199">
        <v>20.474</v>
      </c>
      <c r="C199">
        <v>1.629</v>
      </c>
      <c r="D199">
        <v>0.39800000000000002</v>
      </c>
      <c r="E199" t="s">
        <v>2294</v>
      </c>
      <c r="F199">
        <v>22.5</v>
      </c>
      <c r="G199">
        <v>7.23</v>
      </c>
      <c r="H199">
        <v>0.25700000000000001</v>
      </c>
      <c r="I199">
        <v>14.5</v>
      </c>
      <c r="J199">
        <v>0.38900000000000001</v>
      </c>
      <c r="K199">
        <v>0.125</v>
      </c>
      <c r="L199">
        <v>22.5</v>
      </c>
    </row>
    <row r="200" spans="1:12">
      <c r="A200" s="58">
        <v>32356</v>
      </c>
      <c r="B200">
        <v>20.486999999999998</v>
      </c>
      <c r="C200">
        <v>1.6339999999999999</v>
      </c>
      <c r="D200">
        <v>0.39800000000000002</v>
      </c>
      <c r="E200" t="s">
        <v>2294</v>
      </c>
      <c r="F200">
        <v>22.518999999999998</v>
      </c>
      <c r="G200">
        <v>7.23</v>
      </c>
      <c r="H200">
        <v>0.25700000000000001</v>
      </c>
      <c r="I200">
        <v>14.5</v>
      </c>
      <c r="J200">
        <v>0.38900000000000001</v>
      </c>
      <c r="K200">
        <v>0.14299999999999999</v>
      </c>
      <c r="L200">
        <v>22.518999999999998</v>
      </c>
    </row>
    <row r="201" spans="1:12">
      <c r="A201" s="58">
        <v>32387</v>
      </c>
      <c r="B201">
        <v>19.812000000000001</v>
      </c>
      <c r="C201">
        <v>1.5780000000000001</v>
      </c>
      <c r="D201">
        <v>0.38500000000000001</v>
      </c>
      <c r="E201" t="s">
        <v>2294</v>
      </c>
      <c r="F201">
        <v>21.774999999999999</v>
      </c>
      <c r="G201">
        <v>6.9969999999999999</v>
      </c>
      <c r="H201">
        <v>0.249</v>
      </c>
      <c r="I201">
        <v>14.032</v>
      </c>
      <c r="J201">
        <v>0.377</v>
      </c>
      <c r="K201">
        <v>0.121</v>
      </c>
      <c r="L201">
        <v>21.774999999999999</v>
      </c>
    </row>
    <row r="202" spans="1:12">
      <c r="A202" s="58">
        <v>32417</v>
      </c>
      <c r="B202">
        <v>20.466999999999999</v>
      </c>
      <c r="C202">
        <v>1.629</v>
      </c>
      <c r="D202">
        <v>0.39800000000000002</v>
      </c>
      <c r="E202" t="s">
        <v>2294</v>
      </c>
      <c r="F202">
        <v>22.494</v>
      </c>
      <c r="G202">
        <v>7.23</v>
      </c>
      <c r="H202">
        <v>0.25700000000000001</v>
      </c>
      <c r="I202">
        <v>14.5</v>
      </c>
      <c r="J202">
        <v>0.38900000000000001</v>
      </c>
      <c r="K202">
        <v>0.11799999999999999</v>
      </c>
      <c r="L202">
        <v>22.494</v>
      </c>
    </row>
    <row r="203" spans="1:12">
      <c r="A203" s="58">
        <v>32448</v>
      </c>
      <c r="B203">
        <v>19.809999999999999</v>
      </c>
      <c r="C203">
        <v>1.5640000000000001</v>
      </c>
      <c r="D203">
        <v>0.38500000000000001</v>
      </c>
      <c r="E203" t="s">
        <v>2294</v>
      </c>
      <c r="F203">
        <v>21.759</v>
      </c>
      <c r="G203">
        <v>6.9969999999999999</v>
      </c>
      <c r="H203">
        <v>0.249</v>
      </c>
      <c r="I203">
        <v>14.032</v>
      </c>
      <c r="J203">
        <v>0.377</v>
      </c>
      <c r="K203">
        <v>0.105</v>
      </c>
      <c r="L203">
        <v>21.759</v>
      </c>
    </row>
    <row r="204" spans="1:12">
      <c r="A204" s="58">
        <v>32478</v>
      </c>
      <c r="B204">
        <v>20.469000000000001</v>
      </c>
      <c r="C204">
        <v>1.6180000000000001</v>
      </c>
      <c r="D204">
        <v>0.39800000000000002</v>
      </c>
      <c r="E204" t="s">
        <v>2294</v>
      </c>
      <c r="F204">
        <v>22.484000000000002</v>
      </c>
      <c r="G204">
        <v>7.23</v>
      </c>
      <c r="H204">
        <v>0.25700000000000001</v>
      </c>
      <c r="I204">
        <v>14.5</v>
      </c>
      <c r="J204">
        <v>0.38900000000000001</v>
      </c>
      <c r="K204">
        <v>0.108</v>
      </c>
      <c r="L204">
        <v>22.484000000000002</v>
      </c>
    </row>
    <row r="205" spans="1:12">
      <c r="A205" s="58">
        <v>32509</v>
      </c>
      <c r="B205">
        <v>21.684000000000001</v>
      </c>
      <c r="C205">
        <v>1.504</v>
      </c>
      <c r="D205">
        <v>0.40400000000000003</v>
      </c>
      <c r="E205" t="s">
        <v>2294</v>
      </c>
      <c r="F205">
        <v>23.591999999999999</v>
      </c>
      <c r="G205">
        <v>7.3289999999999997</v>
      </c>
      <c r="H205">
        <v>0.68899999999999995</v>
      </c>
      <c r="I205">
        <v>13.898999999999999</v>
      </c>
      <c r="J205">
        <v>0.39600000000000002</v>
      </c>
      <c r="K205">
        <v>1.28</v>
      </c>
      <c r="L205">
        <v>23.591999999999999</v>
      </c>
    </row>
    <row r="206" spans="1:12">
      <c r="A206" s="58">
        <v>32540</v>
      </c>
      <c r="B206">
        <v>19.817</v>
      </c>
      <c r="C206">
        <v>1.4</v>
      </c>
      <c r="D206">
        <v>0.36499999999999999</v>
      </c>
      <c r="E206" t="s">
        <v>2294</v>
      </c>
      <c r="F206">
        <v>21.582999999999998</v>
      </c>
      <c r="G206">
        <v>6.62</v>
      </c>
      <c r="H206">
        <v>0.627</v>
      </c>
      <c r="I206">
        <v>12.771000000000001</v>
      </c>
      <c r="J206">
        <v>0.35699999999999998</v>
      </c>
      <c r="K206">
        <v>1.2070000000000001</v>
      </c>
      <c r="L206">
        <v>21.582999999999998</v>
      </c>
    </row>
    <row r="207" spans="1:12">
      <c r="A207" s="58">
        <v>32568</v>
      </c>
      <c r="B207">
        <v>22.193000000000001</v>
      </c>
      <c r="C207">
        <v>1.28</v>
      </c>
      <c r="D207">
        <v>0.40400000000000003</v>
      </c>
      <c r="E207" t="s">
        <v>2294</v>
      </c>
      <c r="F207">
        <v>23.878</v>
      </c>
      <c r="G207">
        <v>7.3289999999999997</v>
      </c>
      <c r="H207">
        <v>0.66300000000000003</v>
      </c>
      <c r="I207">
        <v>14.317</v>
      </c>
      <c r="J207">
        <v>0.39600000000000002</v>
      </c>
      <c r="K207">
        <v>1.1719999999999999</v>
      </c>
      <c r="L207">
        <v>23.878</v>
      </c>
    </row>
    <row r="208" spans="1:12">
      <c r="A208" s="58">
        <v>32599</v>
      </c>
      <c r="B208">
        <v>20.475999999999999</v>
      </c>
      <c r="C208">
        <v>1.419</v>
      </c>
      <c r="D208">
        <v>0.39100000000000001</v>
      </c>
      <c r="E208" t="s">
        <v>2294</v>
      </c>
      <c r="F208">
        <v>22.286000000000001</v>
      </c>
      <c r="G208">
        <v>7.093</v>
      </c>
      <c r="H208">
        <v>0.66100000000000003</v>
      </c>
      <c r="I208">
        <v>12.986000000000001</v>
      </c>
      <c r="J208">
        <v>0.38300000000000001</v>
      </c>
      <c r="K208">
        <v>1.163</v>
      </c>
      <c r="L208">
        <v>22.286000000000001</v>
      </c>
    </row>
    <row r="209" spans="1:12">
      <c r="A209" s="58">
        <v>32629</v>
      </c>
      <c r="B209">
        <v>18.827000000000002</v>
      </c>
      <c r="C209">
        <v>1.8160000000000001</v>
      </c>
      <c r="D209">
        <v>0.40400000000000003</v>
      </c>
      <c r="E209" t="s">
        <v>2294</v>
      </c>
      <c r="F209">
        <v>21.047000000000001</v>
      </c>
      <c r="G209">
        <v>7.3289999999999997</v>
      </c>
      <c r="H209">
        <v>0.71899999999999997</v>
      </c>
      <c r="I209">
        <v>11.382</v>
      </c>
      <c r="J209">
        <v>0.39600000000000002</v>
      </c>
      <c r="K209">
        <v>1.2210000000000001</v>
      </c>
      <c r="L209">
        <v>21.047000000000001</v>
      </c>
    </row>
    <row r="210" spans="1:12">
      <c r="A210" s="58">
        <v>32660</v>
      </c>
      <c r="B210">
        <v>19.552</v>
      </c>
      <c r="C210">
        <v>1.8049999999999999</v>
      </c>
      <c r="D210">
        <v>0.39100000000000001</v>
      </c>
      <c r="E210" t="s">
        <v>2294</v>
      </c>
      <c r="F210">
        <v>21.748000000000001</v>
      </c>
      <c r="G210">
        <v>7.093</v>
      </c>
      <c r="H210">
        <v>0.70399999999999996</v>
      </c>
      <c r="I210">
        <v>12.224</v>
      </c>
      <c r="J210">
        <v>0.38300000000000001</v>
      </c>
      <c r="K210">
        <v>1.3440000000000001</v>
      </c>
      <c r="L210">
        <v>21.748000000000001</v>
      </c>
    </row>
    <row r="211" spans="1:12">
      <c r="A211" s="58">
        <v>32690</v>
      </c>
      <c r="B211">
        <v>20.393000000000001</v>
      </c>
      <c r="C211">
        <v>2.0209999999999999</v>
      </c>
      <c r="D211">
        <v>0.40400000000000003</v>
      </c>
      <c r="E211" t="s">
        <v>2294</v>
      </c>
      <c r="F211">
        <v>22.818000000000001</v>
      </c>
      <c r="G211">
        <v>7.3289999999999997</v>
      </c>
      <c r="H211">
        <v>0.746</v>
      </c>
      <c r="I211">
        <v>12.83</v>
      </c>
      <c r="J211">
        <v>0.39600000000000002</v>
      </c>
      <c r="K211">
        <v>1.5169999999999999</v>
      </c>
      <c r="L211">
        <v>22.818000000000001</v>
      </c>
    </row>
    <row r="212" spans="1:12">
      <c r="A212" s="58">
        <v>32721</v>
      </c>
      <c r="B212">
        <v>21.957000000000001</v>
      </c>
      <c r="C212">
        <v>1.96</v>
      </c>
      <c r="D212">
        <v>0.40400000000000003</v>
      </c>
      <c r="E212" t="s">
        <v>2294</v>
      </c>
      <c r="F212">
        <v>24.321999999999999</v>
      </c>
      <c r="G212">
        <v>7.3289999999999997</v>
      </c>
      <c r="H212">
        <v>0.74199999999999999</v>
      </c>
      <c r="I212">
        <v>14.228999999999999</v>
      </c>
      <c r="J212">
        <v>0.39600000000000002</v>
      </c>
      <c r="K212">
        <v>1.625</v>
      </c>
      <c r="L212">
        <v>24.321999999999999</v>
      </c>
    </row>
    <row r="213" spans="1:12">
      <c r="A213" s="58">
        <v>32752</v>
      </c>
      <c r="B213">
        <v>20.681000000000001</v>
      </c>
      <c r="C213">
        <v>2.0680000000000001</v>
      </c>
      <c r="D213">
        <v>0.39100000000000001</v>
      </c>
      <c r="E213" t="s">
        <v>2294</v>
      </c>
      <c r="F213">
        <v>23.14</v>
      </c>
      <c r="G213">
        <v>7.093</v>
      </c>
      <c r="H213">
        <v>0.73699999999999999</v>
      </c>
      <c r="I213">
        <v>13.29</v>
      </c>
      <c r="J213">
        <v>0.38300000000000001</v>
      </c>
      <c r="K213">
        <v>1.637</v>
      </c>
      <c r="L213">
        <v>23.14</v>
      </c>
    </row>
    <row r="214" spans="1:12">
      <c r="A214" s="58">
        <v>32782</v>
      </c>
      <c r="B214">
        <v>21.62</v>
      </c>
      <c r="C214">
        <v>2.1459999999999999</v>
      </c>
      <c r="D214">
        <v>0.40400000000000003</v>
      </c>
      <c r="E214" t="s">
        <v>2294</v>
      </c>
      <c r="F214">
        <v>24.170999999999999</v>
      </c>
      <c r="G214">
        <v>7.3289999999999997</v>
      </c>
      <c r="H214">
        <v>0.76300000000000001</v>
      </c>
      <c r="I214">
        <v>13.96</v>
      </c>
      <c r="J214">
        <v>0.39600000000000002</v>
      </c>
      <c r="K214">
        <v>1.7230000000000001</v>
      </c>
      <c r="L214">
        <v>24.170999999999999</v>
      </c>
    </row>
    <row r="215" spans="1:12">
      <c r="A215" s="58">
        <v>32813</v>
      </c>
      <c r="B215">
        <v>21.725000000000001</v>
      </c>
      <c r="C215">
        <v>2.121</v>
      </c>
      <c r="D215">
        <v>0.39100000000000001</v>
      </c>
      <c r="E215" t="s">
        <v>2294</v>
      </c>
      <c r="F215">
        <v>24.238</v>
      </c>
      <c r="G215">
        <v>7.093</v>
      </c>
      <c r="H215">
        <v>0.745</v>
      </c>
      <c r="I215">
        <v>14.241</v>
      </c>
      <c r="J215">
        <v>0.38300000000000001</v>
      </c>
      <c r="K215">
        <v>1.776</v>
      </c>
      <c r="L215">
        <v>24.238</v>
      </c>
    </row>
    <row r="216" spans="1:12">
      <c r="A216" s="58">
        <v>32843</v>
      </c>
      <c r="B216">
        <v>22.423999999999999</v>
      </c>
      <c r="C216">
        <v>1.994</v>
      </c>
      <c r="D216">
        <v>0.40400000000000003</v>
      </c>
      <c r="E216" t="s">
        <v>2294</v>
      </c>
      <c r="F216">
        <v>24.821999999999999</v>
      </c>
      <c r="G216">
        <v>7.3289999999999997</v>
      </c>
      <c r="H216">
        <v>0.747</v>
      </c>
      <c r="I216">
        <v>14.656000000000001</v>
      </c>
      <c r="J216">
        <v>0.39600000000000002</v>
      </c>
      <c r="K216">
        <v>1.694</v>
      </c>
      <c r="L216">
        <v>24.821999999999999</v>
      </c>
    </row>
    <row r="217" spans="1:12">
      <c r="A217" s="58">
        <v>32874</v>
      </c>
      <c r="B217">
        <v>18.141999999999999</v>
      </c>
      <c r="C217">
        <v>2.0270000000000001</v>
      </c>
      <c r="D217">
        <v>0.35899999999999999</v>
      </c>
      <c r="E217" t="s">
        <v>2294</v>
      </c>
      <c r="F217">
        <v>20.527999999999999</v>
      </c>
      <c r="G217">
        <v>4.6210000000000004</v>
      </c>
      <c r="H217">
        <v>0.66300000000000003</v>
      </c>
      <c r="I217">
        <v>12.898</v>
      </c>
      <c r="J217">
        <v>0.35099999999999998</v>
      </c>
      <c r="K217">
        <v>1.9950000000000001</v>
      </c>
      <c r="L217">
        <v>20.527999999999999</v>
      </c>
    </row>
    <row r="218" spans="1:12">
      <c r="A218" s="58">
        <v>32905</v>
      </c>
      <c r="B218">
        <v>17.515000000000001</v>
      </c>
      <c r="C218">
        <v>1.8580000000000001</v>
      </c>
      <c r="D218">
        <v>0.32400000000000001</v>
      </c>
      <c r="E218" t="s">
        <v>2294</v>
      </c>
      <c r="F218">
        <v>19.696999999999999</v>
      </c>
      <c r="G218">
        <v>4.173</v>
      </c>
      <c r="H218">
        <v>0.60399999999999998</v>
      </c>
      <c r="I218">
        <v>12.664999999999999</v>
      </c>
      <c r="J218">
        <v>0.317</v>
      </c>
      <c r="K218">
        <v>1.9370000000000001</v>
      </c>
      <c r="L218">
        <v>19.696999999999999</v>
      </c>
    </row>
    <row r="219" spans="1:12">
      <c r="A219" s="58">
        <v>32933</v>
      </c>
      <c r="B219">
        <v>18.719000000000001</v>
      </c>
      <c r="C219">
        <v>2.1110000000000002</v>
      </c>
      <c r="D219">
        <v>0.35899999999999999</v>
      </c>
      <c r="E219" t="s">
        <v>2294</v>
      </c>
      <c r="F219">
        <v>21.189</v>
      </c>
      <c r="G219">
        <v>4.6210000000000004</v>
      </c>
      <c r="H219">
        <v>0.67400000000000004</v>
      </c>
      <c r="I219">
        <v>13.429</v>
      </c>
      <c r="J219">
        <v>0.35099999999999998</v>
      </c>
      <c r="K219">
        <v>2.1150000000000002</v>
      </c>
      <c r="L219">
        <v>21.189</v>
      </c>
    </row>
    <row r="220" spans="1:12">
      <c r="A220" s="58">
        <v>32964</v>
      </c>
      <c r="B220">
        <v>17.837</v>
      </c>
      <c r="C220">
        <v>1.998</v>
      </c>
      <c r="D220">
        <v>0.34699999999999998</v>
      </c>
      <c r="E220" t="s">
        <v>2294</v>
      </c>
      <c r="F220">
        <v>20.181999999999999</v>
      </c>
      <c r="G220">
        <v>4.4720000000000004</v>
      </c>
      <c r="H220">
        <v>0.64600000000000002</v>
      </c>
      <c r="I220">
        <v>12.739000000000001</v>
      </c>
      <c r="J220">
        <v>0.34</v>
      </c>
      <c r="K220">
        <v>1.9850000000000001</v>
      </c>
      <c r="L220">
        <v>20.181999999999999</v>
      </c>
    </row>
    <row r="221" spans="1:12">
      <c r="A221" s="58">
        <v>32994</v>
      </c>
      <c r="B221">
        <v>15.646000000000001</v>
      </c>
      <c r="C221">
        <v>2.0289999999999999</v>
      </c>
      <c r="D221">
        <v>0.35899999999999999</v>
      </c>
      <c r="E221" t="s">
        <v>2294</v>
      </c>
      <c r="F221">
        <v>18.033999999999999</v>
      </c>
      <c r="G221">
        <v>4.6210000000000004</v>
      </c>
      <c r="H221">
        <v>0.65900000000000003</v>
      </c>
      <c r="I221">
        <v>10.662000000000001</v>
      </c>
      <c r="J221">
        <v>0.35099999999999998</v>
      </c>
      <c r="K221">
        <v>1.74</v>
      </c>
      <c r="L221">
        <v>18.033999999999999</v>
      </c>
    </row>
    <row r="222" spans="1:12">
      <c r="A222" s="58">
        <v>33025</v>
      </c>
      <c r="B222">
        <v>12.657</v>
      </c>
      <c r="C222">
        <v>2.0649999999999999</v>
      </c>
      <c r="D222">
        <v>0.34699999999999998</v>
      </c>
      <c r="E222" t="s">
        <v>2294</v>
      </c>
      <c r="F222">
        <v>15.069000000000001</v>
      </c>
      <c r="G222">
        <v>4.4720000000000004</v>
      </c>
      <c r="H222">
        <v>0.64500000000000002</v>
      </c>
      <c r="I222">
        <v>8.109</v>
      </c>
      <c r="J222">
        <v>0.34</v>
      </c>
      <c r="K222">
        <v>1.504</v>
      </c>
      <c r="L222">
        <v>15.069000000000001</v>
      </c>
    </row>
    <row r="223" spans="1:12">
      <c r="A223" s="58">
        <v>33055</v>
      </c>
      <c r="B223">
        <v>16.567</v>
      </c>
      <c r="C223">
        <v>2.016</v>
      </c>
      <c r="D223">
        <v>0.35899999999999999</v>
      </c>
      <c r="E223" t="s">
        <v>2294</v>
      </c>
      <c r="F223">
        <v>18.942</v>
      </c>
      <c r="G223">
        <v>4.6210000000000004</v>
      </c>
      <c r="H223">
        <v>0.66</v>
      </c>
      <c r="I223">
        <v>11.484999999999999</v>
      </c>
      <c r="J223">
        <v>0.35099999999999998</v>
      </c>
      <c r="K223">
        <v>1.825</v>
      </c>
      <c r="L223">
        <v>18.942</v>
      </c>
    </row>
    <row r="224" spans="1:12">
      <c r="A224" s="58">
        <v>33086</v>
      </c>
      <c r="B224">
        <v>18.896000000000001</v>
      </c>
      <c r="C224">
        <v>2.081</v>
      </c>
      <c r="D224">
        <v>0.35899999999999999</v>
      </c>
      <c r="E224" t="s">
        <v>2294</v>
      </c>
      <c r="F224">
        <v>21.335999999999999</v>
      </c>
      <c r="G224">
        <v>4.6210000000000004</v>
      </c>
      <c r="H224">
        <v>0.67100000000000004</v>
      </c>
      <c r="I224">
        <v>13.582000000000001</v>
      </c>
      <c r="J224">
        <v>0.35099999999999998</v>
      </c>
      <c r="K224">
        <v>2.1110000000000002</v>
      </c>
      <c r="L224">
        <v>21.335999999999999</v>
      </c>
    </row>
    <row r="225" spans="1:12">
      <c r="A225" s="58">
        <v>33117</v>
      </c>
      <c r="B225">
        <v>18.393999999999998</v>
      </c>
      <c r="C225">
        <v>2.0779999999999998</v>
      </c>
      <c r="D225">
        <v>0.34699999999999998</v>
      </c>
      <c r="E225" t="s">
        <v>2294</v>
      </c>
      <c r="F225">
        <v>20.82</v>
      </c>
      <c r="G225">
        <v>4.4720000000000004</v>
      </c>
      <c r="H225">
        <v>0.65600000000000003</v>
      </c>
      <c r="I225">
        <v>13.250999999999999</v>
      </c>
      <c r="J225">
        <v>0.34</v>
      </c>
      <c r="K225">
        <v>2.101</v>
      </c>
      <c r="L225">
        <v>20.82</v>
      </c>
    </row>
    <row r="226" spans="1:12">
      <c r="A226" s="58">
        <v>33147</v>
      </c>
      <c r="B226">
        <v>17.861000000000001</v>
      </c>
      <c r="C226">
        <v>2.1320000000000001</v>
      </c>
      <c r="D226">
        <v>0.35899999999999999</v>
      </c>
      <c r="E226" t="s">
        <v>2294</v>
      </c>
      <c r="F226">
        <v>20.350999999999999</v>
      </c>
      <c r="G226">
        <v>4.6210000000000004</v>
      </c>
      <c r="H226">
        <v>0.67400000000000004</v>
      </c>
      <c r="I226">
        <v>12.663</v>
      </c>
      <c r="J226">
        <v>0.35099999999999998</v>
      </c>
      <c r="K226">
        <v>2.0419999999999998</v>
      </c>
      <c r="L226">
        <v>20.350999999999999</v>
      </c>
    </row>
    <row r="227" spans="1:12">
      <c r="A227" s="58">
        <v>33178</v>
      </c>
      <c r="B227">
        <v>16.661999999999999</v>
      </c>
      <c r="C227">
        <v>2.0059999999999998</v>
      </c>
      <c r="D227">
        <v>0.34699999999999998</v>
      </c>
      <c r="E227" t="s">
        <v>2294</v>
      </c>
      <c r="F227">
        <v>19.015000000000001</v>
      </c>
      <c r="G227">
        <v>4.4720000000000004</v>
      </c>
      <c r="H227">
        <v>0.64500000000000002</v>
      </c>
      <c r="I227">
        <v>11.686999999999999</v>
      </c>
      <c r="J227">
        <v>0.34</v>
      </c>
      <c r="K227">
        <v>1.871</v>
      </c>
      <c r="L227">
        <v>19.015000000000001</v>
      </c>
    </row>
    <row r="228" spans="1:12">
      <c r="A228" s="58">
        <v>33208</v>
      </c>
      <c r="B228">
        <v>18.981999999999999</v>
      </c>
      <c r="C228">
        <v>2.0270000000000001</v>
      </c>
      <c r="D228">
        <v>0.35899999999999999</v>
      </c>
      <c r="E228" t="s">
        <v>2294</v>
      </c>
      <c r="F228">
        <v>21.367999999999999</v>
      </c>
      <c r="G228">
        <v>4.6210000000000004</v>
      </c>
      <c r="H228">
        <v>0.66500000000000004</v>
      </c>
      <c r="I228">
        <v>13.65</v>
      </c>
      <c r="J228">
        <v>0.35099999999999998</v>
      </c>
      <c r="K228">
        <v>2.081</v>
      </c>
      <c r="L228">
        <v>21.367999999999999</v>
      </c>
    </row>
    <row r="229" spans="1:12">
      <c r="A229" s="58">
        <v>33239</v>
      </c>
      <c r="B229">
        <v>20.802</v>
      </c>
      <c r="C229">
        <v>2.1749999999999998</v>
      </c>
      <c r="D229">
        <v>0.41599999999999998</v>
      </c>
      <c r="E229" t="s">
        <v>2294</v>
      </c>
      <c r="F229">
        <v>23.393000000000001</v>
      </c>
      <c r="G229">
        <v>4.8600000000000003</v>
      </c>
      <c r="H229">
        <v>0.68300000000000005</v>
      </c>
      <c r="I229">
        <v>14.986000000000001</v>
      </c>
      <c r="J229">
        <v>0.40699999999999997</v>
      </c>
      <c r="K229">
        <v>2.456</v>
      </c>
      <c r="L229">
        <v>23.393000000000001</v>
      </c>
    </row>
    <row r="230" spans="1:12">
      <c r="A230" s="58">
        <v>33270</v>
      </c>
      <c r="B230">
        <v>15.157</v>
      </c>
      <c r="C230">
        <v>1.9530000000000001</v>
      </c>
      <c r="D230">
        <v>0.376</v>
      </c>
      <c r="E230" t="s">
        <v>2294</v>
      </c>
      <c r="F230">
        <v>17.486000000000001</v>
      </c>
      <c r="G230">
        <v>4.3890000000000002</v>
      </c>
      <c r="H230">
        <v>0.61</v>
      </c>
      <c r="I230">
        <v>10.288</v>
      </c>
      <c r="J230">
        <v>0.36799999999999999</v>
      </c>
      <c r="K230">
        <v>1.83</v>
      </c>
      <c r="L230">
        <v>17.486000000000001</v>
      </c>
    </row>
    <row r="231" spans="1:12">
      <c r="A231" s="58">
        <v>33298</v>
      </c>
      <c r="B231">
        <v>15.553000000000001</v>
      </c>
      <c r="C231">
        <v>2.222</v>
      </c>
      <c r="D231">
        <v>0.41599999999999998</v>
      </c>
      <c r="E231" t="s">
        <v>2294</v>
      </c>
      <c r="F231">
        <v>18.190999999999999</v>
      </c>
      <c r="G231">
        <v>4.8600000000000003</v>
      </c>
      <c r="H231">
        <v>0.67900000000000005</v>
      </c>
      <c r="I231">
        <v>10.301</v>
      </c>
      <c r="J231">
        <v>0.40699999999999997</v>
      </c>
      <c r="K231">
        <v>1.944</v>
      </c>
      <c r="L231">
        <v>18.190999999999999</v>
      </c>
    </row>
    <row r="232" spans="1:12">
      <c r="A232" s="58">
        <v>33329</v>
      </c>
      <c r="B232">
        <v>13.352</v>
      </c>
      <c r="C232">
        <v>2.2160000000000002</v>
      </c>
      <c r="D232">
        <v>0.40200000000000002</v>
      </c>
      <c r="E232" t="s">
        <v>2294</v>
      </c>
      <c r="F232">
        <v>15.97</v>
      </c>
      <c r="G232">
        <v>4.7030000000000003</v>
      </c>
      <c r="H232">
        <v>0.66</v>
      </c>
      <c r="I232">
        <v>8.4580000000000002</v>
      </c>
      <c r="J232">
        <v>0.39400000000000002</v>
      </c>
      <c r="K232">
        <v>1.7549999999999999</v>
      </c>
      <c r="L232">
        <v>15.97</v>
      </c>
    </row>
    <row r="233" spans="1:12">
      <c r="A233" s="58">
        <v>33359</v>
      </c>
      <c r="B233">
        <v>14.661</v>
      </c>
      <c r="C233">
        <v>2.323</v>
      </c>
      <c r="D233">
        <v>0.41599999999999998</v>
      </c>
      <c r="E233" t="s">
        <v>2294</v>
      </c>
      <c r="F233">
        <v>17.399999999999999</v>
      </c>
      <c r="G233">
        <v>4.8600000000000003</v>
      </c>
      <c r="H233">
        <v>0.68600000000000005</v>
      </c>
      <c r="I233">
        <v>9.516</v>
      </c>
      <c r="J233">
        <v>0.40699999999999997</v>
      </c>
      <c r="K233">
        <v>1.931</v>
      </c>
      <c r="L233">
        <v>17.399999999999999</v>
      </c>
    </row>
    <row r="234" spans="1:12">
      <c r="A234" s="58">
        <v>33390</v>
      </c>
      <c r="B234">
        <v>15.18</v>
      </c>
      <c r="C234">
        <v>2.2029999999999998</v>
      </c>
      <c r="D234">
        <v>0.40200000000000002</v>
      </c>
      <c r="E234" t="s">
        <v>2294</v>
      </c>
      <c r="F234">
        <v>17.785</v>
      </c>
      <c r="G234">
        <v>4.7030000000000003</v>
      </c>
      <c r="H234">
        <v>0.66200000000000003</v>
      </c>
      <c r="I234">
        <v>10.09</v>
      </c>
      <c r="J234">
        <v>0.39400000000000002</v>
      </c>
      <c r="K234">
        <v>1.9359999999999999</v>
      </c>
      <c r="L234">
        <v>17.785</v>
      </c>
    </row>
    <row r="235" spans="1:12">
      <c r="A235" s="58">
        <v>33420</v>
      </c>
      <c r="B235">
        <v>15.308999999999999</v>
      </c>
      <c r="C235">
        <v>2.121</v>
      </c>
      <c r="D235">
        <v>0.41599999999999998</v>
      </c>
      <c r="E235" t="s">
        <v>2294</v>
      </c>
      <c r="F235">
        <v>17.846</v>
      </c>
      <c r="G235">
        <v>4.8600000000000003</v>
      </c>
      <c r="H235">
        <v>0.66900000000000004</v>
      </c>
      <c r="I235">
        <v>10.07</v>
      </c>
      <c r="J235">
        <v>0.40699999999999997</v>
      </c>
      <c r="K235">
        <v>1.84</v>
      </c>
      <c r="L235">
        <v>17.846</v>
      </c>
    </row>
    <row r="236" spans="1:12">
      <c r="A236" s="58">
        <v>33451</v>
      </c>
      <c r="B236">
        <v>18.937000000000001</v>
      </c>
      <c r="C236">
        <v>2.2450000000000001</v>
      </c>
      <c r="D236">
        <v>0.41599999999999998</v>
      </c>
      <c r="E236" t="s">
        <v>2294</v>
      </c>
      <c r="F236">
        <v>21.597999999999999</v>
      </c>
      <c r="G236">
        <v>4.8600000000000003</v>
      </c>
      <c r="H236">
        <v>0.68700000000000006</v>
      </c>
      <c r="I236">
        <v>13.327999999999999</v>
      </c>
      <c r="J236">
        <v>0.40699999999999997</v>
      </c>
      <c r="K236">
        <v>2.3159999999999998</v>
      </c>
      <c r="L236">
        <v>21.597999999999999</v>
      </c>
    </row>
    <row r="237" spans="1:12">
      <c r="A237" s="58">
        <v>33482</v>
      </c>
      <c r="B237">
        <v>20.715</v>
      </c>
      <c r="C237">
        <v>2.1440000000000001</v>
      </c>
      <c r="D237">
        <v>0.40200000000000002</v>
      </c>
      <c r="E237" t="s">
        <v>2294</v>
      </c>
      <c r="F237">
        <v>23.262</v>
      </c>
      <c r="G237">
        <v>4.7030000000000003</v>
      </c>
      <c r="H237">
        <v>0.66600000000000004</v>
      </c>
      <c r="I237">
        <v>15.03</v>
      </c>
      <c r="J237">
        <v>0.39400000000000002</v>
      </c>
      <c r="K237">
        <v>2.4689999999999999</v>
      </c>
      <c r="L237">
        <v>23.262</v>
      </c>
    </row>
    <row r="238" spans="1:12">
      <c r="A238" s="58">
        <v>33512</v>
      </c>
      <c r="B238">
        <v>19.151</v>
      </c>
      <c r="C238">
        <v>2.0259999999999998</v>
      </c>
      <c r="D238">
        <v>0.41599999999999998</v>
      </c>
      <c r="E238" t="s">
        <v>2294</v>
      </c>
      <c r="F238">
        <v>21.593</v>
      </c>
      <c r="G238">
        <v>4.8600000000000003</v>
      </c>
      <c r="H238">
        <v>0.66700000000000004</v>
      </c>
      <c r="I238">
        <v>13.492000000000001</v>
      </c>
      <c r="J238">
        <v>0.40699999999999997</v>
      </c>
      <c r="K238">
        <v>2.1669999999999998</v>
      </c>
      <c r="L238">
        <v>21.593</v>
      </c>
    </row>
    <row r="239" spans="1:12">
      <c r="A239" s="58">
        <v>33543</v>
      </c>
      <c r="B239">
        <v>18.206</v>
      </c>
      <c r="C239">
        <v>2.177</v>
      </c>
      <c r="D239">
        <v>0.40200000000000002</v>
      </c>
      <c r="E239" t="s">
        <v>2294</v>
      </c>
      <c r="F239">
        <v>20.785</v>
      </c>
      <c r="G239">
        <v>4.7030000000000003</v>
      </c>
      <c r="H239">
        <v>0.66500000000000004</v>
      </c>
      <c r="I239">
        <v>12.791</v>
      </c>
      <c r="J239">
        <v>0.39400000000000002</v>
      </c>
      <c r="K239">
        <v>2.2320000000000002</v>
      </c>
      <c r="L239">
        <v>20.785</v>
      </c>
    </row>
    <row r="240" spans="1:12">
      <c r="A240" s="58">
        <v>33573</v>
      </c>
      <c r="B240">
        <v>20.657</v>
      </c>
      <c r="C240">
        <v>2.1190000000000002</v>
      </c>
      <c r="D240">
        <v>0.41599999999999998</v>
      </c>
      <c r="E240" t="s">
        <v>2294</v>
      </c>
      <c r="F240">
        <v>23.190999999999999</v>
      </c>
      <c r="G240">
        <v>4.8600000000000003</v>
      </c>
      <c r="H240">
        <v>0.67800000000000005</v>
      </c>
      <c r="I240">
        <v>14.849</v>
      </c>
      <c r="J240">
        <v>0.40699999999999997</v>
      </c>
      <c r="K240">
        <v>2.3969999999999998</v>
      </c>
      <c r="L240">
        <v>23.190999999999999</v>
      </c>
    </row>
    <row r="241" spans="1:12">
      <c r="A241" s="58">
        <v>33604</v>
      </c>
      <c r="B241">
        <v>21.126000000000001</v>
      </c>
      <c r="C241">
        <v>2.42</v>
      </c>
      <c r="D241">
        <v>0.47199999999999998</v>
      </c>
      <c r="E241" t="s">
        <v>2294</v>
      </c>
      <c r="F241">
        <v>24.018000000000001</v>
      </c>
      <c r="G241">
        <v>5.085</v>
      </c>
      <c r="H241">
        <v>0.748</v>
      </c>
      <c r="I241">
        <v>14.95</v>
      </c>
      <c r="J241">
        <v>0.46200000000000002</v>
      </c>
      <c r="K241">
        <v>2.7719999999999998</v>
      </c>
      <c r="L241">
        <v>24.018000000000001</v>
      </c>
    </row>
    <row r="242" spans="1:12">
      <c r="A242" s="58">
        <v>33635</v>
      </c>
      <c r="B242">
        <v>16.8</v>
      </c>
      <c r="C242">
        <v>2.3140000000000001</v>
      </c>
      <c r="D242">
        <v>0.441</v>
      </c>
      <c r="E242" t="s">
        <v>2294</v>
      </c>
      <c r="F242">
        <v>19.556000000000001</v>
      </c>
      <c r="G242">
        <v>4.7569999999999997</v>
      </c>
      <c r="H242">
        <v>0.7</v>
      </c>
      <c r="I242">
        <v>11.352</v>
      </c>
      <c r="J242">
        <v>0.432</v>
      </c>
      <c r="K242">
        <v>2.3140000000000001</v>
      </c>
      <c r="L242">
        <v>19.556000000000001</v>
      </c>
    </row>
    <row r="243" spans="1:12">
      <c r="A243" s="58">
        <v>33664</v>
      </c>
      <c r="B243">
        <v>15.907</v>
      </c>
      <c r="C243">
        <v>2.282</v>
      </c>
      <c r="D243">
        <v>0.47199999999999998</v>
      </c>
      <c r="E243" t="s">
        <v>2294</v>
      </c>
      <c r="F243">
        <v>18.66</v>
      </c>
      <c r="G243">
        <v>5.085</v>
      </c>
      <c r="H243">
        <v>0.72599999999999998</v>
      </c>
      <c r="I243">
        <v>10.285</v>
      </c>
      <c r="J243">
        <v>0.46200000000000002</v>
      </c>
      <c r="K243">
        <v>2.1019999999999999</v>
      </c>
      <c r="L243">
        <v>18.66</v>
      </c>
    </row>
    <row r="244" spans="1:12">
      <c r="A244" s="58">
        <v>33695</v>
      </c>
      <c r="B244">
        <v>15.243</v>
      </c>
      <c r="C244">
        <v>2.077</v>
      </c>
      <c r="D244">
        <v>0.45600000000000002</v>
      </c>
      <c r="E244" t="s">
        <v>2294</v>
      </c>
      <c r="F244">
        <v>17.776</v>
      </c>
      <c r="G244">
        <v>4.9210000000000003</v>
      </c>
      <c r="H244">
        <v>0.69</v>
      </c>
      <c r="I244">
        <v>9.8030000000000008</v>
      </c>
      <c r="J244">
        <v>0.44700000000000001</v>
      </c>
      <c r="K244">
        <v>1.915</v>
      </c>
      <c r="L244">
        <v>17.776</v>
      </c>
    </row>
    <row r="245" spans="1:12">
      <c r="A245" s="58">
        <v>33725</v>
      </c>
      <c r="B245">
        <v>12.805</v>
      </c>
      <c r="C245">
        <v>2.423</v>
      </c>
      <c r="D245">
        <v>0.47199999999999998</v>
      </c>
      <c r="E245" t="s">
        <v>2294</v>
      </c>
      <c r="F245">
        <v>15.699</v>
      </c>
      <c r="G245">
        <v>5.085</v>
      </c>
      <c r="H245">
        <v>0.73499999999999999</v>
      </c>
      <c r="I245">
        <v>7.5380000000000003</v>
      </c>
      <c r="J245">
        <v>0.46200000000000002</v>
      </c>
      <c r="K245">
        <v>1.879</v>
      </c>
      <c r="L245">
        <v>15.699</v>
      </c>
    </row>
    <row r="246" spans="1:12">
      <c r="A246" s="58">
        <v>33756</v>
      </c>
      <c r="B246">
        <v>16.783999999999999</v>
      </c>
      <c r="C246">
        <v>2.331</v>
      </c>
      <c r="D246">
        <v>0.45600000000000002</v>
      </c>
      <c r="E246" t="s">
        <v>2294</v>
      </c>
      <c r="F246">
        <v>19.571999999999999</v>
      </c>
      <c r="G246">
        <v>4.9210000000000003</v>
      </c>
      <c r="H246">
        <v>0.71699999999999997</v>
      </c>
      <c r="I246">
        <v>11.206</v>
      </c>
      <c r="J246">
        <v>0.44700000000000001</v>
      </c>
      <c r="K246">
        <v>2.2810000000000001</v>
      </c>
      <c r="L246">
        <v>19.571999999999999</v>
      </c>
    </row>
    <row r="247" spans="1:12">
      <c r="A247" s="58">
        <v>33786</v>
      </c>
      <c r="B247">
        <v>18.405000000000001</v>
      </c>
      <c r="C247">
        <v>2.4180000000000001</v>
      </c>
      <c r="D247">
        <v>0.47199999999999998</v>
      </c>
      <c r="E247" t="s">
        <v>2294</v>
      </c>
      <c r="F247">
        <v>21.294</v>
      </c>
      <c r="G247">
        <v>5.085</v>
      </c>
      <c r="H247">
        <v>0.74299999999999999</v>
      </c>
      <c r="I247">
        <v>12.526</v>
      </c>
      <c r="J247">
        <v>0.46200000000000002</v>
      </c>
      <c r="K247">
        <v>2.4780000000000002</v>
      </c>
      <c r="L247">
        <v>21.294</v>
      </c>
    </row>
    <row r="248" spans="1:12">
      <c r="A248" s="58">
        <v>33817</v>
      </c>
      <c r="B248">
        <v>20.283999999999999</v>
      </c>
      <c r="C248">
        <v>2.3879999999999999</v>
      </c>
      <c r="D248">
        <v>0.47199999999999998</v>
      </c>
      <c r="E248" t="s">
        <v>2294</v>
      </c>
      <c r="F248">
        <v>23.143000000000001</v>
      </c>
      <c r="G248">
        <v>5.085</v>
      </c>
      <c r="H248">
        <v>0.74299999999999999</v>
      </c>
      <c r="I248">
        <v>14.196999999999999</v>
      </c>
      <c r="J248">
        <v>0.46200000000000002</v>
      </c>
      <c r="K248">
        <v>2.6560000000000001</v>
      </c>
      <c r="L248">
        <v>23.143000000000001</v>
      </c>
    </row>
    <row r="249" spans="1:12">
      <c r="A249" s="58">
        <v>33848</v>
      </c>
      <c r="B249">
        <v>18.713000000000001</v>
      </c>
      <c r="C249">
        <v>2.3290000000000002</v>
      </c>
      <c r="D249">
        <v>0.45600000000000002</v>
      </c>
      <c r="E249" t="s">
        <v>2294</v>
      </c>
      <c r="F249">
        <v>21.498999999999999</v>
      </c>
      <c r="G249">
        <v>4.9210000000000003</v>
      </c>
      <c r="H249">
        <v>0.72</v>
      </c>
      <c r="I249">
        <v>12.923999999999999</v>
      </c>
      <c r="J249">
        <v>0.44700000000000001</v>
      </c>
      <c r="K249">
        <v>2.4870000000000001</v>
      </c>
      <c r="L249">
        <v>21.498999999999999</v>
      </c>
    </row>
    <row r="250" spans="1:12">
      <c r="A250" s="58">
        <v>33878</v>
      </c>
      <c r="B250">
        <v>20.547000000000001</v>
      </c>
      <c r="C250">
        <v>2.218</v>
      </c>
      <c r="D250">
        <v>0.47199999999999998</v>
      </c>
      <c r="E250" t="s">
        <v>2294</v>
      </c>
      <c r="F250">
        <v>23.236999999999998</v>
      </c>
      <c r="G250">
        <v>5.085</v>
      </c>
      <c r="H250">
        <v>0.72699999999999998</v>
      </c>
      <c r="I250">
        <v>14.411</v>
      </c>
      <c r="J250">
        <v>0.46200000000000002</v>
      </c>
      <c r="K250">
        <v>2.5510000000000002</v>
      </c>
      <c r="L250">
        <v>23.236999999999998</v>
      </c>
    </row>
    <row r="251" spans="1:12">
      <c r="A251" s="58">
        <v>33909</v>
      </c>
      <c r="B251">
        <v>20.692</v>
      </c>
      <c r="C251">
        <v>1.8520000000000001</v>
      </c>
      <c r="D251">
        <v>0.45600000000000002</v>
      </c>
      <c r="E251" t="s">
        <v>2294</v>
      </c>
      <c r="F251">
        <v>23</v>
      </c>
      <c r="G251">
        <v>4.9210000000000003</v>
      </c>
      <c r="H251">
        <v>0.67600000000000005</v>
      </c>
      <c r="I251">
        <v>14.631</v>
      </c>
      <c r="J251">
        <v>0.44700000000000001</v>
      </c>
      <c r="K251">
        <v>2.3239999999999998</v>
      </c>
      <c r="L251">
        <v>23</v>
      </c>
    </row>
    <row r="252" spans="1:12">
      <c r="A252" s="58">
        <v>33939</v>
      </c>
      <c r="B252">
        <v>19.696999999999999</v>
      </c>
      <c r="C252">
        <v>2.4159999999999999</v>
      </c>
      <c r="D252">
        <v>0.47199999999999998</v>
      </c>
      <c r="E252" t="s">
        <v>2294</v>
      </c>
      <c r="F252">
        <v>22.585000000000001</v>
      </c>
      <c r="G252">
        <v>5.085</v>
      </c>
      <c r="H252">
        <v>0.745</v>
      </c>
      <c r="I252">
        <v>13.677</v>
      </c>
      <c r="J252">
        <v>0.46200000000000002</v>
      </c>
      <c r="K252">
        <v>2.6150000000000002</v>
      </c>
      <c r="L252">
        <v>22.585000000000001</v>
      </c>
    </row>
    <row r="253" spans="1:12">
      <c r="A253" s="58">
        <v>33970</v>
      </c>
      <c r="B253">
        <v>19.972000000000001</v>
      </c>
      <c r="C253">
        <v>2.7069999999999999</v>
      </c>
      <c r="D253">
        <v>0.51400000000000001</v>
      </c>
      <c r="E253" t="s">
        <v>2294</v>
      </c>
      <c r="F253">
        <v>23.193000000000001</v>
      </c>
      <c r="G253">
        <v>4.3819999999999997</v>
      </c>
      <c r="H253">
        <v>0.80400000000000005</v>
      </c>
      <c r="I253">
        <v>14.513</v>
      </c>
      <c r="J253">
        <v>0.50600000000000001</v>
      </c>
      <c r="K253">
        <v>2.9870000000000001</v>
      </c>
      <c r="L253">
        <v>23.193000000000001</v>
      </c>
    </row>
    <row r="254" spans="1:12">
      <c r="A254" s="58">
        <v>34001</v>
      </c>
      <c r="B254">
        <v>17.896999999999998</v>
      </c>
      <c r="C254">
        <v>2.181</v>
      </c>
      <c r="D254">
        <v>0.51200000000000001</v>
      </c>
      <c r="E254" t="s">
        <v>2294</v>
      </c>
      <c r="F254">
        <v>20.59</v>
      </c>
      <c r="G254">
        <v>3.9580000000000002</v>
      </c>
      <c r="H254">
        <v>0.70099999999999996</v>
      </c>
      <c r="I254">
        <v>12.949</v>
      </c>
      <c r="J254">
        <v>0.504</v>
      </c>
      <c r="K254">
        <v>2.4790000000000001</v>
      </c>
      <c r="L254">
        <v>20.59</v>
      </c>
    </row>
    <row r="255" spans="1:12">
      <c r="A255" s="58">
        <v>34029</v>
      </c>
      <c r="B255">
        <v>18.991</v>
      </c>
      <c r="C255">
        <v>2.665</v>
      </c>
      <c r="D255">
        <v>0.58699999999999997</v>
      </c>
      <c r="E255" t="s">
        <v>2294</v>
      </c>
      <c r="F255">
        <v>22.242999999999999</v>
      </c>
      <c r="G255">
        <v>4.3819999999999997</v>
      </c>
      <c r="H255">
        <v>0.79900000000000004</v>
      </c>
      <c r="I255">
        <v>13.641</v>
      </c>
      <c r="J255">
        <v>0.57799999999999996</v>
      </c>
      <c r="K255">
        <v>2.8439999999999999</v>
      </c>
      <c r="L255">
        <v>22.242999999999999</v>
      </c>
    </row>
    <row r="256" spans="1:12">
      <c r="A256" s="58">
        <v>34060</v>
      </c>
      <c r="B256">
        <v>16.550999999999998</v>
      </c>
      <c r="C256">
        <v>2.1019999999999999</v>
      </c>
      <c r="D256">
        <v>0.49399999999999999</v>
      </c>
      <c r="E256" t="s">
        <v>2294</v>
      </c>
      <c r="F256">
        <v>19.146999999999998</v>
      </c>
      <c r="G256">
        <v>4.24</v>
      </c>
      <c r="H256">
        <v>0.72399999999999998</v>
      </c>
      <c r="I256">
        <v>11.518000000000001</v>
      </c>
      <c r="J256">
        <v>0.48699999999999999</v>
      </c>
      <c r="K256">
        <v>2.177</v>
      </c>
      <c r="L256">
        <v>19.146999999999998</v>
      </c>
    </row>
    <row r="257" spans="1:12">
      <c r="A257" s="58">
        <v>34090</v>
      </c>
      <c r="B257">
        <v>13.231</v>
      </c>
      <c r="C257">
        <v>2.351</v>
      </c>
      <c r="D257">
        <v>0.48799999999999999</v>
      </c>
      <c r="E257" t="s">
        <v>2294</v>
      </c>
      <c r="F257">
        <v>16.07</v>
      </c>
      <c r="G257">
        <v>4.3819999999999997</v>
      </c>
      <c r="H257">
        <v>0.76</v>
      </c>
      <c r="I257">
        <v>8.4990000000000006</v>
      </c>
      <c r="J257">
        <v>0.48099999999999998</v>
      </c>
      <c r="K257">
        <v>1.948</v>
      </c>
      <c r="L257">
        <v>16.07</v>
      </c>
    </row>
    <row r="258" spans="1:12">
      <c r="A258" s="58">
        <v>34121</v>
      </c>
      <c r="B258">
        <v>13.401999999999999</v>
      </c>
      <c r="C258">
        <v>2.355</v>
      </c>
      <c r="D258">
        <v>0.50600000000000001</v>
      </c>
      <c r="E258" t="s">
        <v>2294</v>
      </c>
      <c r="F258">
        <v>16.263000000000002</v>
      </c>
      <c r="G258">
        <v>4.24</v>
      </c>
      <c r="H258">
        <v>0.74399999999999999</v>
      </c>
      <c r="I258">
        <v>8.7650000000000006</v>
      </c>
      <c r="J258">
        <v>0.499</v>
      </c>
      <c r="K258">
        <v>2.0150000000000001</v>
      </c>
      <c r="L258">
        <v>16.263000000000002</v>
      </c>
    </row>
    <row r="259" spans="1:12">
      <c r="A259" s="58">
        <v>34151</v>
      </c>
      <c r="B259">
        <v>14.920999999999999</v>
      </c>
      <c r="C259">
        <v>2.3079999999999998</v>
      </c>
      <c r="D259">
        <v>0.52100000000000002</v>
      </c>
      <c r="E259" t="s">
        <v>2294</v>
      </c>
      <c r="F259">
        <v>17.751000000000001</v>
      </c>
      <c r="G259">
        <v>4.3819999999999997</v>
      </c>
      <c r="H259">
        <v>0.75800000000000001</v>
      </c>
      <c r="I259">
        <v>9.99</v>
      </c>
      <c r="J259">
        <v>0.51400000000000001</v>
      </c>
      <c r="K259">
        <v>2.1070000000000002</v>
      </c>
      <c r="L259">
        <v>17.751000000000001</v>
      </c>
    </row>
    <row r="260" spans="1:12">
      <c r="A260" s="58">
        <v>34182</v>
      </c>
      <c r="B260">
        <v>20.190000000000001</v>
      </c>
      <c r="C260">
        <v>2.0310000000000001</v>
      </c>
      <c r="D260">
        <v>0.41</v>
      </c>
      <c r="E260" t="s">
        <v>2294</v>
      </c>
      <c r="F260">
        <v>22.631</v>
      </c>
      <c r="G260">
        <v>4.3819999999999997</v>
      </c>
      <c r="H260">
        <v>0.73899999999999999</v>
      </c>
      <c r="I260">
        <v>14.616</v>
      </c>
      <c r="J260">
        <v>0.40400000000000003</v>
      </c>
      <c r="K260">
        <v>2.4910000000000001</v>
      </c>
      <c r="L260">
        <v>22.631</v>
      </c>
    </row>
    <row r="261" spans="1:12">
      <c r="A261" s="58">
        <v>34213</v>
      </c>
      <c r="B261">
        <v>18.524999999999999</v>
      </c>
      <c r="C261">
        <v>2.3130000000000002</v>
      </c>
      <c r="D261">
        <v>0.54500000000000004</v>
      </c>
      <c r="E261" t="s">
        <v>2294</v>
      </c>
      <c r="F261">
        <v>21.382999999999999</v>
      </c>
      <c r="G261">
        <v>4.24</v>
      </c>
      <c r="H261">
        <v>0.747</v>
      </c>
      <c r="I261">
        <v>13.294</v>
      </c>
      <c r="J261">
        <v>0.53800000000000003</v>
      </c>
      <c r="K261">
        <v>2.5640000000000001</v>
      </c>
      <c r="L261">
        <v>21.382999999999999</v>
      </c>
    </row>
    <row r="262" spans="1:12">
      <c r="A262" s="58">
        <v>34243</v>
      </c>
      <c r="B262">
        <v>19.044</v>
      </c>
      <c r="C262">
        <v>2.3159999999999998</v>
      </c>
      <c r="D262">
        <v>0.56799999999999995</v>
      </c>
      <c r="E262" t="s">
        <v>2294</v>
      </c>
      <c r="F262">
        <v>21.928000000000001</v>
      </c>
      <c r="G262">
        <v>4.3819999999999997</v>
      </c>
      <c r="H262">
        <v>0.76500000000000001</v>
      </c>
      <c r="I262">
        <v>13.641</v>
      </c>
      <c r="J262">
        <v>0.55900000000000005</v>
      </c>
      <c r="K262">
        <v>2.581</v>
      </c>
      <c r="L262">
        <v>21.928000000000001</v>
      </c>
    </row>
    <row r="263" spans="1:12">
      <c r="A263" s="58">
        <v>34274</v>
      </c>
      <c r="B263">
        <v>19.66</v>
      </c>
      <c r="C263">
        <v>2.1840000000000002</v>
      </c>
      <c r="D263">
        <v>0.68899999999999995</v>
      </c>
      <c r="E263" t="s">
        <v>2294</v>
      </c>
      <c r="F263">
        <v>22.533000000000001</v>
      </c>
      <c r="G263">
        <v>4.24</v>
      </c>
      <c r="H263">
        <v>0.73699999999999999</v>
      </c>
      <c r="I263">
        <v>14.284000000000001</v>
      </c>
      <c r="J263">
        <v>0.67900000000000005</v>
      </c>
      <c r="K263">
        <v>2.593</v>
      </c>
      <c r="L263">
        <v>22.533000000000001</v>
      </c>
    </row>
    <row r="264" spans="1:12">
      <c r="A264" s="58">
        <v>34304</v>
      </c>
      <c r="B264">
        <v>19.582000000000001</v>
      </c>
      <c r="C264">
        <v>2.3119999999999998</v>
      </c>
      <c r="D264">
        <v>0.67100000000000004</v>
      </c>
      <c r="E264" t="s">
        <v>2294</v>
      </c>
      <c r="F264">
        <v>22.564</v>
      </c>
      <c r="G264">
        <v>4.3819999999999997</v>
      </c>
      <c r="H264">
        <v>0.76500000000000001</v>
      </c>
      <c r="I264">
        <v>14.118</v>
      </c>
      <c r="J264">
        <v>0.66100000000000003</v>
      </c>
      <c r="K264">
        <v>2.6389999999999998</v>
      </c>
      <c r="L264">
        <v>22.564</v>
      </c>
    </row>
    <row r="265" spans="1:12">
      <c r="A265" s="58">
        <v>34335</v>
      </c>
      <c r="B265">
        <v>23.722000000000001</v>
      </c>
      <c r="C265">
        <v>2.1259999999999999</v>
      </c>
      <c r="D265">
        <v>0.70599999999999996</v>
      </c>
      <c r="E265" t="s">
        <v>2294</v>
      </c>
      <c r="F265">
        <v>26.553999999999998</v>
      </c>
      <c r="G265">
        <v>4.1429999999999998</v>
      </c>
      <c r="H265">
        <v>0.70799999999999996</v>
      </c>
      <c r="I265">
        <v>18.157</v>
      </c>
      <c r="J265">
        <v>0.69499999999999995</v>
      </c>
      <c r="K265">
        <v>2.851</v>
      </c>
      <c r="L265">
        <v>26.553999999999998</v>
      </c>
    </row>
    <row r="266" spans="1:12">
      <c r="A266" s="58">
        <v>34366</v>
      </c>
      <c r="B266">
        <v>18.202999999999999</v>
      </c>
      <c r="C266">
        <v>2.129</v>
      </c>
      <c r="D266">
        <v>0.55400000000000005</v>
      </c>
      <c r="E266" t="s">
        <v>2294</v>
      </c>
      <c r="F266">
        <v>20.887</v>
      </c>
      <c r="G266">
        <v>3.742</v>
      </c>
      <c r="H266">
        <v>0.65700000000000003</v>
      </c>
      <c r="I266">
        <v>13.553000000000001</v>
      </c>
      <c r="J266">
        <v>0.54600000000000004</v>
      </c>
      <c r="K266">
        <v>2.3889999999999998</v>
      </c>
      <c r="L266">
        <v>20.887</v>
      </c>
    </row>
    <row r="267" spans="1:12">
      <c r="A267" s="58">
        <v>34394</v>
      </c>
      <c r="B267">
        <v>19.004000000000001</v>
      </c>
      <c r="C267">
        <v>2.4609999999999999</v>
      </c>
      <c r="D267">
        <v>0.63</v>
      </c>
      <c r="E267" t="s">
        <v>2294</v>
      </c>
      <c r="F267">
        <v>22.094999999999999</v>
      </c>
      <c r="G267">
        <v>4.1429999999999998</v>
      </c>
      <c r="H267">
        <v>0.73599999999999999</v>
      </c>
      <c r="I267">
        <v>13.993</v>
      </c>
      <c r="J267">
        <v>0.621</v>
      </c>
      <c r="K267">
        <v>2.6019999999999999</v>
      </c>
      <c r="L267">
        <v>22.094999999999999</v>
      </c>
    </row>
    <row r="268" spans="1:12">
      <c r="A268" s="58">
        <v>34425</v>
      </c>
      <c r="B268">
        <v>17.181000000000001</v>
      </c>
      <c r="C268">
        <v>2.2599999999999998</v>
      </c>
      <c r="D268">
        <v>0.56000000000000005</v>
      </c>
      <c r="E268" t="s">
        <v>2294</v>
      </c>
      <c r="F268">
        <v>20.001000000000001</v>
      </c>
      <c r="G268">
        <v>4.0090000000000003</v>
      </c>
      <c r="H268">
        <v>0.7</v>
      </c>
      <c r="I268">
        <v>12.45</v>
      </c>
      <c r="J268">
        <v>0.55200000000000005</v>
      </c>
      <c r="K268">
        <v>2.2909999999999999</v>
      </c>
      <c r="L268">
        <v>20.001000000000001</v>
      </c>
    </row>
    <row r="269" spans="1:12">
      <c r="A269" s="58">
        <v>34455</v>
      </c>
      <c r="B269">
        <v>13.249000000000001</v>
      </c>
      <c r="C269">
        <v>2.6349999999999998</v>
      </c>
      <c r="D269">
        <v>0.57299999999999995</v>
      </c>
      <c r="E269" t="s">
        <v>2294</v>
      </c>
      <c r="F269">
        <v>16.457000000000001</v>
      </c>
      <c r="G269">
        <v>4.1429999999999998</v>
      </c>
      <c r="H269">
        <v>0.749</v>
      </c>
      <c r="I269">
        <v>8.8879999999999999</v>
      </c>
      <c r="J269">
        <v>0.56499999999999995</v>
      </c>
      <c r="K269">
        <v>2.113</v>
      </c>
      <c r="L269">
        <v>16.457000000000001</v>
      </c>
    </row>
    <row r="270" spans="1:12">
      <c r="A270" s="58">
        <v>34486</v>
      </c>
      <c r="B270">
        <v>14.683</v>
      </c>
      <c r="C270">
        <v>2.5680000000000001</v>
      </c>
      <c r="D270">
        <v>0.51</v>
      </c>
      <c r="E270" t="s">
        <v>2294</v>
      </c>
      <c r="F270">
        <v>17.760999999999999</v>
      </c>
      <c r="G270">
        <v>4.0090000000000003</v>
      </c>
      <c r="H270">
        <v>0.72799999999999998</v>
      </c>
      <c r="I270">
        <v>10.26</v>
      </c>
      <c r="J270">
        <v>0.502</v>
      </c>
      <c r="K270">
        <v>2.262</v>
      </c>
      <c r="L270">
        <v>17.760999999999999</v>
      </c>
    </row>
    <row r="271" spans="1:12">
      <c r="A271" s="58">
        <v>34516</v>
      </c>
      <c r="B271">
        <v>20.292000000000002</v>
      </c>
      <c r="C271">
        <v>2.4849999999999999</v>
      </c>
      <c r="D271">
        <v>0.54300000000000004</v>
      </c>
      <c r="E271" t="s">
        <v>2294</v>
      </c>
      <c r="F271">
        <v>23.32</v>
      </c>
      <c r="G271">
        <v>4.1429999999999998</v>
      </c>
      <c r="H271">
        <v>0.74</v>
      </c>
      <c r="I271">
        <v>15.141999999999999</v>
      </c>
      <c r="J271">
        <v>0.53500000000000003</v>
      </c>
      <c r="K271">
        <v>2.7610000000000001</v>
      </c>
      <c r="L271">
        <v>23.32</v>
      </c>
    </row>
    <row r="272" spans="1:12">
      <c r="A272" s="58">
        <v>34547</v>
      </c>
      <c r="B272">
        <v>18.138000000000002</v>
      </c>
      <c r="C272">
        <v>2.4580000000000002</v>
      </c>
      <c r="D272">
        <v>0.60399999999999998</v>
      </c>
      <c r="E272" t="s">
        <v>2294</v>
      </c>
      <c r="F272">
        <v>21.2</v>
      </c>
      <c r="G272">
        <v>4.1429999999999998</v>
      </c>
      <c r="H272">
        <v>0.73499999999999999</v>
      </c>
      <c r="I272">
        <v>13.222</v>
      </c>
      <c r="J272">
        <v>0.59499999999999997</v>
      </c>
      <c r="K272">
        <v>2.5049999999999999</v>
      </c>
      <c r="L272">
        <v>21.2</v>
      </c>
    </row>
    <row r="273" spans="1:12">
      <c r="A273" s="58">
        <v>34578</v>
      </c>
      <c r="B273">
        <v>16.971</v>
      </c>
      <c r="C273">
        <v>2.3010000000000002</v>
      </c>
      <c r="D273">
        <v>0.48099999999999998</v>
      </c>
      <c r="E273" t="s">
        <v>2294</v>
      </c>
      <c r="F273">
        <v>19.753</v>
      </c>
      <c r="G273">
        <v>4.0090000000000003</v>
      </c>
      <c r="H273">
        <v>0.70399999999999996</v>
      </c>
      <c r="I273">
        <v>12.266999999999999</v>
      </c>
      <c r="J273">
        <v>0.47299999999999998</v>
      </c>
      <c r="K273">
        <v>2.2999999999999998</v>
      </c>
      <c r="L273">
        <v>19.753</v>
      </c>
    </row>
    <row r="274" spans="1:12">
      <c r="A274" s="58">
        <v>34608</v>
      </c>
      <c r="B274">
        <v>19.649999999999999</v>
      </c>
      <c r="C274">
        <v>2.6280000000000001</v>
      </c>
      <c r="D274">
        <v>0.72599999999999998</v>
      </c>
      <c r="E274" t="s">
        <v>2294</v>
      </c>
      <c r="F274">
        <v>23.004000000000001</v>
      </c>
      <c r="G274">
        <v>4.1429999999999998</v>
      </c>
      <c r="H274">
        <v>0.753</v>
      </c>
      <c r="I274">
        <v>14.589</v>
      </c>
      <c r="J274">
        <v>0.71499999999999997</v>
      </c>
      <c r="K274">
        <v>2.8039999999999998</v>
      </c>
      <c r="L274">
        <v>23.004000000000001</v>
      </c>
    </row>
    <row r="275" spans="1:12">
      <c r="A275" s="58">
        <v>34639</v>
      </c>
      <c r="B275">
        <v>18.64</v>
      </c>
      <c r="C275">
        <v>2.569</v>
      </c>
      <c r="D275">
        <v>0.66300000000000003</v>
      </c>
      <c r="E275" t="s">
        <v>2294</v>
      </c>
      <c r="F275">
        <v>21.872</v>
      </c>
      <c r="G275">
        <v>4.0090000000000003</v>
      </c>
      <c r="H275">
        <v>0.73099999999999998</v>
      </c>
      <c r="I275">
        <v>13.786</v>
      </c>
      <c r="J275">
        <v>0.65300000000000002</v>
      </c>
      <c r="K275">
        <v>2.6930000000000001</v>
      </c>
      <c r="L275">
        <v>21.872</v>
      </c>
    </row>
    <row r="276" spans="1:12">
      <c r="A276" s="58">
        <v>34669</v>
      </c>
      <c r="B276">
        <v>18.241</v>
      </c>
      <c r="C276">
        <v>2.8250000000000002</v>
      </c>
      <c r="D276">
        <v>0.73399999999999999</v>
      </c>
      <c r="E276" t="s">
        <v>2294</v>
      </c>
      <c r="F276">
        <v>21.8</v>
      </c>
      <c r="G276">
        <v>4.1429999999999998</v>
      </c>
      <c r="H276">
        <v>0.77100000000000002</v>
      </c>
      <c r="I276">
        <v>13.356999999999999</v>
      </c>
      <c r="J276">
        <v>0.72299999999999998</v>
      </c>
      <c r="K276">
        <v>2.806</v>
      </c>
      <c r="L276">
        <v>21.8</v>
      </c>
    </row>
    <row r="277" spans="1:12">
      <c r="A277" s="58">
        <v>34700</v>
      </c>
      <c r="B277">
        <v>17.04</v>
      </c>
      <c r="C277">
        <v>2.4369999999999998</v>
      </c>
      <c r="D277">
        <v>0.64200000000000002</v>
      </c>
      <c r="E277" t="s">
        <v>2294</v>
      </c>
      <c r="F277">
        <v>20.119</v>
      </c>
      <c r="G277">
        <v>4.1429999999999998</v>
      </c>
      <c r="H277">
        <v>0.75700000000000001</v>
      </c>
      <c r="I277">
        <v>12.42</v>
      </c>
      <c r="J277">
        <v>0.63200000000000001</v>
      </c>
      <c r="K277">
        <v>2.1669999999999998</v>
      </c>
      <c r="L277">
        <v>20.119</v>
      </c>
    </row>
    <row r="278" spans="1:12">
      <c r="A278" s="58">
        <v>34731</v>
      </c>
      <c r="B278">
        <v>14.242000000000001</v>
      </c>
      <c r="C278">
        <v>2.1389999999999998</v>
      </c>
      <c r="D278">
        <v>0.58499999999999996</v>
      </c>
      <c r="E278" t="s">
        <v>2294</v>
      </c>
      <c r="F278">
        <v>16.966999999999999</v>
      </c>
      <c r="G278">
        <v>3.742</v>
      </c>
      <c r="H278">
        <v>0.67600000000000005</v>
      </c>
      <c r="I278">
        <v>10.169</v>
      </c>
      <c r="J278">
        <v>0.57599999999999996</v>
      </c>
      <c r="K278">
        <v>1.804</v>
      </c>
      <c r="L278">
        <v>16.966999999999999</v>
      </c>
    </row>
    <row r="279" spans="1:12">
      <c r="A279" s="58">
        <v>34759</v>
      </c>
      <c r="B279">
        <v>17.068000000000001</v>
      </c>
      <c r="C279">
        <v>2.2320000000000002</v>
      </c>
      <c r="D279">
        <v>0.71899999999999997</v>
      </c>
      <c r="E279" t="s">
        <v>2294</v>
      </c>
      <c r="F279">
        <v>20.018999999999998</v>
      </c>
      <c r="G279">
        <v>4.1429999999999998</v>
      </c>
      <c r="H279">
        <v>0.73499999999999999</v>
      </c>
      <c r="I279">
        <v>12.426</v>
      </c>
      <c r="J279">
        <v>0.70799999999999996</v>
      </c>
      <c r="K279">
        <v>2.0070000000000001</v>
      </c>
      <c r="L279">
        <v>20.018999999999998</v>
      </c>
    </row>
    <row r="280" spans="1:12">
      <c r="A280" s="58">
        <v>34790</v>
      </c>
      <c r="B280">
        <v>18.960999999999999</v>
      </c>
      <c r="C280">
        <v>2.69</v>
      </c>
      <c r="D280">
        <v>0.66400000000000003</v>
      </c>
      <c r="E280" t="s">
        <v>2294</v>
      </c>
      <c r="F280">
        <v>22.314</v>
      </c>
      <c r="G280">
        <v>4.0090000000000003</v>
      </c>
      <c r="H280">
        <v>0.77</v>
      </c>
      <c r="I280">
        <v>14.298</v>
      </c>
      <c r="J280">
        <v>0.65400000000000003</v>
      </c>
      <c r="K280">
        <v>2.5830000000000002</v>
      </c>
      <c r="L280">
        <v>22.314</v>
      </c>
    </row>
    <row r="281" spans="1:12">
      <c r="A281" s="58">
        <v>34820</v>
      </c>
      <c r="B281">
        <v>16.388999999999999</v>
      </c>
      <c r="C281">
        <v>1.9990000000000001</v>
      </c>
      <c r="D281">
        <v>0.55600000000000005</v>
      </c>
      <c r="E281" t="s">
        <v>2294</v>
      </c>
      <c r="F281">
        <v>18.943999999999999</v>
      </c>
      <c r="G281">
        <v>4.1429999999999998</v>
      </c>
      <c r="H281">
        <v>0.70899999999999996</v>
      </c>
      <c r="I281">
        <v>11.782999999999999</v>
      </c>
      <c r="J281">
        <v>0.54800000000000004</v>
      </c>
      <c r="K281">
        <v>1.7609999999999999</v>
      </c>
      <c r="L281">
        <v>18.943999999999999</v>
      </c>
    </row>
    <row r="282" spans="1:12">
      <c r="A282" s="58">
        <v>34851</v>
      </c>
      <c r="B282">
        <v>15.474</v>
      </c>
      <c r="C282">
        <v>2.5630000000000002</v>
      </c>
      <c r="D282">
        <v>0.70599999999999996</v>
      </c>
      <c r="E282" t="s">
        <v>2294</v>
      </c>
      <c r="F282">
        <v>18.742999999999999</v>
      </c>
      <c r="G282">
        <v>4.0090000000000003</v>
      </c>
      <c r="H282">
        <v>0.754</v>
      </c>
      <c r="I282">
        <v>11.118</v>
      </c>
      <c r="J282">
        <v>0.69599999999999995</v>
      </c>
      <c r="K282">
        <v>2.1669999999999998</v>
      </c>
      <c r="L282">
        <v>18.742999999999999</v>
      </c>
    </row>
    <row r="283" spans="1:12">
      <c r="A283" s="58">
        <v>34881</v>
      </c>
      <c r="B283">
        <v>21.952999999999999</v>
      </c>
      <c r="C283">
        <v>2.5230000000000001</v>
      </c>
      <c r="D283">
        <v>0.52600000000000002</v>
      </c>
      <c r="E283" t="s">
        <v>2294</v>
      </c>
      <c r="F283">
        <v>25.001999999999999</v>
      </c>
      <c r="G283">
        <v>4.1429999999999998</v>
      </c>
      <c r="H283">
        <v>0.77</v>
      </c>
      <c r="I283">
        <v>16.89</v>
      </c>
      <c r="J283">
        <v>0.51900000000000002</v>
      </c>
      <c r="K283">
        <v>2.681</v>
      </c>
      <c r="L283">
        <v>25.001999999999999</v>
      </c>
    </row>
    <row r="284" spans="1:12">
      <c r="A284" s="58">
        <v>34912</v>
      </c>
      <c r="B284">
        <v>22.533999999999999</v>
      </c>
      <c r="C284">
        <v>2.6280000000000001</v>
      </c>
      <c r="D284">
        <v>0.435</v>
      </c>
      <c r="E284" t="s">
        <v>2294</v>
      </c>
      <c r="F284">
        <v>25.597000000000001</v>
      </c>
      <c r="G284">
        <v>4.1429999999999998</v>
      </c>
      <c r="H284">
        <v>0.78200000000000003</v>
      </c>
      <c r="I284">
        <v>17.428000000000001</v>
      </c>
      <c r="J284">
        <v>0.42899999999999999</v>
      </c>
      <c r="K284">
        <v>2.8159999999999998</v>
      </c>
      <c r="L284">
        <v>25.597000000000001</v>
      </c>
    </row>
    <row r="285" spans="1:12">
      <c r="A285" s="58">
        <v>34943</v>
      </c>
      <c r="B285">
        <v>19.530999999999999</v>
      </c>
      <c r="C285">
        <v>2.5590000000000002</v>
      </c>
      <c r="D285">
        <v>0.58799999999999997</v>
      </c>
      <c r="E285" t="s">
        <v>2294</v>
      </c>
      <c r="F285">
        <v>22.677</v>
      </c>
      <c r="G285">
        <v>4.0090000000000003</v>
      </c>
      <c r="H285">
        <v>0.75700000000000001</v>
      </c>
      <c r="I285">
        <v>14.801</v>
      </c>
      <c r="J285">
        <v>0.57899999999999996</v>
      </c>
      <c r="K285">
        <v>2.5310000000000001</v>
      </c>
      <c r="L285">
        <v>22.677</v>
      </c>
    </row>
    <row r="286" spans="1:12">
      <c r="A286" s="58">
        <v>34973</v>
      </c>
      <c r="B286">
        <v>21.334</v>
      </c>
      <c r="C286">
        <v>2.746</v>
      </c>
      <c r="D286">
        <v>0.78100000000000003</v>
      </c>
      <c r="E286" t="s">
        <v>2294</v>
      </c>
      <c r="F286">
        <v>24.86</v>
      </c>
      <c r="G286">
        <v>4.1429999999999998</v>
      </c>
      <c r="H286">
        <v>0.79400000000000004</v>
      </c>
      <c r="I286">
        <v>16.353999999999999</v>
      </c>
      <c r="J286">
        <v>0.76900000000000002</v>
      </c>
      <c r="K286">
        <v>2.8010000000000002</v>
      </c>
      <c r="L286">
        <v>24.86</v>
      </c>
    </row>
    <row r="287" spans="1:12">
      <c r="A287" s="58">
        <v>35004</v>
      </c>
      <c r="B287">
        <v>19.097999999999999</v>
      </c>
      <c r="C287">
        <v>2.7589999999999999</v>
      </c>
      <c r="D287">
        <v>0.91300000000000003</v>
      </c>
      <c r="E287" t="s">
        <v>2294</v>
      </c>
      <c r="F287">
        <v>22.77</v>
      </c>
      <c r="G287">
        <v>4.0090000000000003</v>
      </c>
      <c r="H287">
        <v>0.77800000000000002</v>
      </c>
      <c r="I287">
        <v>14.433</v>
      </c>
      <c r="J287">
        <v>0.89900000000000002</v>
      </c>
      <c r="K287">
        <v>2.6509999999999998</v>
      </c>
      <c r="L287">
        <v>22.77</v>
      </c>
    </row>
    <row r="288" spans="1:12">
      <c r="A288" s="58">
        <v>35034</v>
      </c>
      <c r="B288">
        <v>18.670999999999999</v>
      </c>
      <c r="C288">
        <v>2.6120000000000001</v>
      </c>
      <c r="D288">
        <v>0.7</v>
      </c>
      <c r="E288" t="s">
        <v>2294</v>
      </c>
      <c r="F288">
        <v>21.983000000000001</v>
      </c>
      <c r="G288">
        <v>4.1429999999999998</v>
      </c>
      <c r="H288">
        <v>0.77700000000000002</v>
      </c>
      <c r="I288">
        <v>13.92</v>
      </c>
      <c r="J288">
        <v>0.69</v>
      </c>
      <c r="K288">
        <v>2.4529999999999998</v>
      </c>
      <c r="L288">
        <v>21.983000000000001</v>
      </c>
    </row>
    <row r="289" spans="1:12">
      <c r="A289" s="58">
        <v>35065</v>
      </c>
      <c r="B289">
        <v>20.199000000000002</v>
      </c>
      <c r="C289">
        <v>2.2770000000000001</v>
      </c>
      <c r="D289">
        <v>0.69499999999999995</v>
      </c>
      <c r="E289" t="s">
        <v>2294</v>
      </c>
      <c r="F289">
        <v>23.170999999999999</v>
      </c>
      <c r="G289">
        <v>4.29</v>
      </c>
      <c r="H289">
        <v>0.79400000000000004</v>
      </c>
      <c r="I289">
        <v>15.141999999999999</v>
      </c>
      <c r="J289">
        <v>0.68500000000000005</v>
      </c>
      <c r="K289">
        <v>2.2589999999999999</v>
      </c>
      <c r="L289">
        <v>23.170999999999999</v>
      </c>
    </row>
    <row r="290" spans="1:12">
      <c r="A290" s="58">
        <v>35096</v>
      </c>
      <c r="B290">
        <v>15.898</v>
      </c>
      <c r="C290">
        <v>2.419</v>
      </c>
      <c r="D290">
        <v>0.60899999999999999</v>
      </c>
      <c r="E290" t="s">
        <v>2294</v>
      </c>
      <c r="F290">
        <v>18.925999999999998</v>
      </c>
      <c r="G290">
        <v>4.0129999999999999</v>
      </c>
      <c r="H290">
        <v>0.77800000000000002</v>
      </c>
      <c r="I290">
        <v>11.497</v>
      </c>
      <c r="J290">
        <v>0.6</v>
      </c>
      <c r="K290">
        <v>2.0369999999999999</v>
      </c>
      <c r="L290">
        <v>18.925999999999998</v>
      </c>
    </row>
    <row r="291" spans="1:12">
      <c r="A291" s="58">
        <v>35125</v>
      </c>
      <c r="B291">
        <v>18.437000000000001</v>
      </c>
      <c r="C291">
        <v>2.6749999999999998</v>
      </c>
      <c r="D291">
        <v>0.59699999999999998</v>
      </c>
      <c r="E291" t="s">
        <v>2294</v>
      </c>
      <c r="F291">
        <v>21.71</v>
      </c>
      <c r="G291">
        <v>4.29</v>
      </c>
      <c r="H291">
        <v>0.84599999999999997</v>
      </c>
      <c r="I291">
        <v>13.596</v>
      </c>
      <c r="J291">
        <v>0.58799999999999997</v>
      </c>
      <c r="K291">
        <v>2.3889999999999998</v>
      </c>
      <c r="L291">
        <v>21.71</v>
      </c>
    </row>
    <row r="292" spans="1:12">
      <c r="A292" s="58">
        <v>35156</v>
      </c>
      <c r="B292">
        <v>14.039</v>
      </c>
      <c r="C292">
        <v>2.4350000000000001</v>
      </c>
      <c r="D292">
        <v>0.47299999999999998</v>
      </c>
      <c r="E292" t="s">
        <v>2294</v>
      </c>
      <c r="F292">
        <v>16.946999999999999</v>
      </c>
      <c r="G292">
        <v>4.1520000000000001</v>
      </c>
      <c r="H292">
        <v>0.79300000000000004</v>
      </c>
      <c r="I292">
        <v>9.7189999999999994</v>
      </c>
      <c r="J292">
        <v>0.46600000000000003</v>
      </c>
      <c r="K292">
        <v>1.8169999999999999</v>
      </c>
      <c r="L292">
        <v>16.946999999999999</v>
      </c>
    </row>
    <row r="293" spans="1:12">
      <c r="A293" s="58">
        <v>35186</v>
      </c>
      <c r="B293">
        <v>16.582999999999998</v>
      </c>
      <c r="C293">
        <v>2.5129999999999999</v>
      </c>
      <c r="D293">
        <v>0.41</v>
      </c>
      <c r="E293" t="s">
        <v>2294</v>
      </c>
      <c r="F293">
        <v>19.506</v>
      </c>
      <c r="G293">
        <v>4.29</v>
      </c>
      <c r="H293">
        <v>0.82099999999999995</v>
      </c>
      <c r="I293">
        <v>11.909000000000001</v>
      </c>
      <c r="J293">
        <v>0.40400000000000003</v>
      </c>
      <c r="K293">
        <v>2.081</v>
      </c>
      <c r="L293">
        <v>19.506</v>
      </c>
    </row>
    <row r="294" spans="1:12">
      <c r="A294" s="58">
        <v>35217</v>
      </c>
      <c r="B294">
        <v>18.504999999999999</v>
      </c>
      <c r="C294">
        <v>2.7770000000000001</v>
      </c>
      <c r="D294">
        <v>0.29899999999999999</v>
      </c>
      <c r="E294" t="s">
        <v>2294</v>
      </c>
      <c r="F294">
        <v>21.58</v>
      </c>
      <c r="G294">
        <v>4.1520000000000001</v>
      </c>
      <c r="H294">
        <v>0.84399999999999997</v>
      </c>
      <c r="I294">
        <v>13.768000000000001</v>
      </c>
      <c r="J294">
        <v>0.29399999999999998</v>
      </c>
      <c r="K294">
        <v>2.5219999999999998</v>
      </c>
      <c r="L294">
        <v>21.58</v>
      </c>
    </row>
    <row r="295" spans="1:12">
      <c r="A295" s="58">
        <v>35247</v>
      </c>
      <c r="B295">
        <v>20.733000000000001</v>
      </c>
      <c r="C295">
        <v>2.9380000000000002</v>
      </c>
      <c r="D295">
        <v>0.28699999999999998</v>
      </c>
      <c r="E295" t="s">
        <v>2294</v>
      </c>
      <c r="F295">
        <v>23.957000000000001</v>
      </c>
      <c r="G295">
        <v>4.29</v>
      </c>
      <c r="H295">
        <v>0.88300000000000001</v>
      </c>
      <c r="I295">
        <v>15.683</v>
      </c>
      <c r="J295">
        <v>0.28199999999999997</v>
      </c>
      <c r="K295">
        <v>2.8180000000000001</v>
      </c>
      <c r="L295">
        <v>23.957000000000001</v>
      </c>
    </row>
    <row r="296" spans="1:12">
      <c r="A296" s="58">
        <v>35278</v>
      </c>
      <c r="B296">
        <v>22.658000000000001</v>
      </c>
      <c r="C296">
        <v>2.4329999999999998</v>
      </c>
      <c r="D296">
        <v>0.35799999999999998</v>
      </c>
      <c r="E296" t="s">
        <v>2294</v>
      </c>
      <c r="F296">
        <v>25.449000000000002</v>
      </c>
      <c r="G296">
        <v>4.29</v>
      </c>
      <c r="H296">
        <v>0.81799999999999995</v>
      </c>
      <c r="I296">
        <v>17.366</v>
      </c>
      <c r="J296">
        <v>0.35299999999999998</v>
      </c>
      <c r="K296">
        <v>2.6230000000000002</v>
      </c>
      <c r="L296">
        <v>25.449000000000002</v>
      </c>
    </row>
    <row r="297" spans="1:12">
      <c r="A297" s="58">
        <v>35309</v>
      </c>
      <c r="B297">
        <v>18.867999999999999</v>
      </c>
      <c r="C297">
        <v>2.68</v>
      </c>
      <c r="D297">
        <v>0.33200000000000002</v>
      </c>
      <c r="E297" t="s">
        <v>2294</v>
      </c>
      <c r="F297">
        <v>21.88</v>
      </c>
      <c r="G297">
        <v>4.1520000000000001</v>
      </c>
      <c r="H297">
        <v>0.83199999999999996</v>
      </c>
      <c r="I297">
        <v>14.085000000000001</v>
      </c>
      <c r="J297">
        <v>0.32700000000000001</v>
      </c>
      <c r="K297">
        <v>2.484</v>
      </c>
      <c r="L297">
        <v>21.88</v>
      </c>
    </row>
    <row r="298" spans="1:12">
      <c r="A298" s="58">
        <v>35339</v>
      </c>
      <c r="B298">
        <v>22.606999999999999</v>
      </c>
      <c r="C298">
        <v>3.0129999999999999</v>
      </c>
      <c r="D298">
        <v>0.47899999999999998</v>
      </c>
      <c r="E298" t="s">
        <v>2294</v>
      </c>
      <c r="F298">
        <v>26.1</v>
      </c>
      <c r="G298">
        <v>4.29</v>
      </c>
      <c r="H298">
        <v>0.89600000000000002</v>
      </c>
      <c r="I298">
        <v>17.379000000000001</v>
      </c>
      <c r="J298">
        <v>0.47199999999999998</v>
      </c>
      <c r="K298">
        <v>3.0619999999999998</v>
      </c>
      <c r="L298">
        <v>26.1</v>
      </c>
    </row>
    <row r="299" spans="1:12">
      <c r="A299" s="58">
        <v>35370</v>
      </c>
      <c r="B299">
        <v>21.602</v>
      </c>
      <c r="C299">
        <v>2.827</v>
      </c>
      <c r="D299">
        <v>0.54500000000000004</v>
      </c>
      <c r="E299" t="s">
        <v>2294</v>
      </c>
      <c r="F299">
        <v>24.974</v>
      </c>
      <c r="G299">
        <v>4.1520000000000001</v>
      </c>
      <c r="H299">
        <v>0.85499999999999998</v>
      </c>
      <c r="I299">
        <v>16.562999999999999</v>
      </c>
      <c r="J299">
        <v>0.53700000000000003</v>
      </c>
      <c r="K299">
        <v>2.8679999999999999</v>
      </c>
      <c r="L299">
        <v>24.974</v>
      </c>
    </row>
    <row r="300" spans="1:12">
      <c r="A300" s="58">
        <v>35400</v>
      </c>
      <c r="B300">
        <v>18.465</v>
      </c>
      <c r="C300">
        <v>2.9369999999999998</v>
      </c>
      <c r="D300">
        <v>0.52100000000000002</v>
      </c>
      <c r="E300" t="s">
        <v>2294</v>
      </c>
      <c r="F300">
        <v>21.922000000000001</v>
      </c>
      <c r="G300">
        <v>4.29</v>
      </c>
      <c r="H300">
        <v>0.88100000000000001</v>
      </c>
      <c r="I300">
        <v>13.646000000000001</v>
      </c>
      <c r="J300">
        <v>0.51300000000000001</v>
      </c>
      <c r="K300">
        <v>2.5920000000000001</v>
      </c>
      <c r="L300">
        <v>21.922000000000001</v>
      </c>
    </row>
    <row r="301" spans="1:12">
      <c r="A301" s="58">
        <v>35431</v>
      </c>
      <c r="B301">
        <v>20.591999999999999</v>
      </c>
      <c r="C301">
        <v>2.2610000000000001</v>
      </c>
      <c r="D301">
        <v>0.52300000000000002</v>
      </c>
      <c r="E301" t="s">
        <v>2294</v>
      </c>
      <c r="F301">
        <v>23.376000000000001</v>
      </c>
      <c r="G301">
        <v>3.4260000000000002</v>
      </c>
      <c r="H301">
        <v>0.81499999999999995</v>
      </c>
      <c r="I301">
        <v>16.149999999999999</v>
      </c>
      <c r="J301">
        <v>0.51400000000000001</v>
      </c>
      <c r="K301">
        <v>2.472</v>
      </c>
      <c r="L301">
        <v>23.376000000000001</v>
      </c>
    </row>
    <row r="302" spans="1:12">
      <c r="A302" s="58">
        <v>35462</v>
      </c>
      <c r="B302">
        <v>15.930999999999999</v>
      </c>
      <c r="C302">
        <v>2.33</v>
      </c>
      <c r="D302">
        <v>0.55200000000000005</v>
      </c>
      <c r="E302" t="s">
        <v>2294</v>
      </c>
      <c r="F302">
        <v>18.812999999999999</v>
      </c>
      <c r="G302">
        <v>3.0939999999999999</v>
      </c>
      <c r="H302">
        <v>0.77300000000000002</v>
      </c>
      <c r="I302">
        <v>12.215</v>
      </c>
      <c r="J302">
        <v>0.54300000000000004</v>
      </c>
      <c r="K302">
        <v>2.1890000000000001</v>
      </c>
      <c r="L302">
        <v>18.812999999999999</v>
      </c>
    </row>
    <row r="303" spans="1:12">
      <c r="A303" s="58">
        <v>35490</v>
      </c>
      <c r="B303">
        <v>17.934999999999999</v>
      </c>
      <c r="C303">
        <v>2.3929999999999998</v>
      </c>
      <c r="D303">
        <v>0.60499999999999998</v>
      </c>
      <c r="E303" t="s">
        <v>2294</v>
      </c>
      <c r="F303">
        <v>20.933</v>
      </c>
      <c r="G303">
        <v>3.4260000000000002</v>
      </c>
      <c r="H303">
        <v>0.83</v>
      </c>
      <c r="I303">
        <v>13.772</v>
      </c>
      <c r="J303">
        <v>0.59499999999999997</v>
      </c>
      <c r="K303">
        <v>2.3109999999999999</v>
      </c>
      <c r="L303">
        <v>20.933</v>
      </c>
    </row>
    <row r="304" spans="1:12">
      <c r="A304" s="58">
        <v>35521</v>
      </c>
      <c r="B304">
        <v>17.809000000000001</v>
      </c>
      <c r="C304">
        <v>2.609</v>
      </c>
      <c r="D304">
        <v>0.54600000000000004</v>
      </c>
      <c r="E304" t="s">
        <v>2294</v>
      </c>
      <c r="F304">
        <v>20.963999999999999</v>
      </c>
      <c r="G304">
        <v>3.3149999999999999</v>
      </c>
      <c r="H304">
        <v>0.84499999999999997</v>
      </c>
      <c r="I304">
        <v>13.763999999999999</v>
      </c>
      <c r="J304">
        <v>0.53700000000000003</v>
      </c>
      <c r="K304">
        <v>2.5030000000000001</v>
      </c>
      <c r="L304">
        <v>20.963999999999999</v>
      </c>
    </row>
    <row r="305" spans="1:12">
      <c r="A305" s="58">
        <v>35551</v>
      </c>
      <c r="B305">
        <v>18.841999999999999</v>
      </c>
      <c r="C305">
        <v>2.7010000000000001</v>
      </c>
      <c r="D305">
        <v>0.56499999999999995</v>
      </c>
      <c r="E305" t="s">
        <v>2294</v>
      </c>
      <c r="F305">
        <v>22.108000000000001</v>
      </c>
      <c r="G305">
        <v>3.4260000000000002</v>
      </c>
      <c r="H305">
        <v>0.875</v>
      </c>
      <c r="I305">
        <v>14.619</v>
      </c>
      <c r="J305">
        <v>0.55600000000000005</v>
      </c>
      <c r="K305">
        <v>2.633</v>
      </c>
      <c r="L305">
        <v>22.108000000000001</v>
      </c>
    </row>
    <row r="306" spans="1:12">
      <c r="A306" s="58">
        <v>35582</v>
      </c>
      <c r="B306">
        <v>16.202999999999999</v>
      </c>
      <c r="C306">
        <v>2.4790000000000001</v>
      </c>
      <c r="D306">
        <v>0.47399999999999998</v>
      </c>
      <c r="E306" t="s">
        <v>2294</v>
      </c>
      <c r="F306">
        <v>19.155999999999999</v>
      </c>
      <c r="G306">
        <v>3.3149999999999999</v>
      </c>
      <c r="H306">
        <v>0.82399999999999995</v>
      </c>
      <c r="I306">
        <v>12.304</v>
      </c>
      <c r="J306">
        <v>0.46600000000000003</v>
      </c>
      <c r="K306">
        <v>2.2469999999999999</v>
      </c>
      <c r="L306">
        <v>19.155999999999999</v>
      </c>
    </row>
    <row r="307" spans="1:12">
      <c r="A307" s="58">
        <v>35612</v>
      </c>
      <c r="B307">
        <v>18.370999999999999</v>
      </c>
      <c r="C307">
        <v>2.5760000000000001</v>
      </c>
      <c r="D307">
        <v>0.64600000000000002</v>
      </c>
      <c r="E307" t="s">
        <v>2294</v>
      </c>
      <c r="F307">
        <v>21.593</v>
      </c>
      <c r="G307">
        <v>3.4260000000000002</v>
      </c>
      <c r="H307">
        <v>0.85599999999999998</v>
      </c>
      <c r="I307">
        <v>14.183</v>
      </c>
      <c r="J307">
        <v>0.63500000000000001</v>
      </c>
      <c r="K307">
        <v>2.4929999999999999</v>
      </c>
      <c r="L307">
        <v>21.593</v>
      </c>
    </row>
    <row r="308" spans="1:12">
      <c r="A308" s="58">
        <v>35643</v>
      </c>
      <c r="B308">
        <v>19.163</v>
      </c>
      <c r="C308">
        <v>2.5960000000000001</v>
      </c>
      <c r="D308">
        <v>0.49099999999999999</v>
      </c>
      <c r="E308" t="s">
        <v>2294</v>
      </c>
      <c r="F308">
        <v>22.25</v>
      </c>
      <c r="G308">
        <v>3.4260000000000002</v>
      </c>
      <c r="H308">
        <v>0.86</v>
      </c>
      <c r="I308">
        <v>14.897</v>
      </c>
      <c r="J308">
        <v>0.48199999999999998</v>
      </c>
      <c r="K308">
        <v>2.585</v>
      </c>
      <c r="L308">
        <v>22.25</v>
      </c>
    </row>
    <row r="309" spans="1:12">
      <c r="A309" s="58">
        <v>35674</v>
      </c>
      <c r="B309">
        <v>18.123000000000001</v>
      </c>
      <c r="C309">
        <v>2.2930000000000001</v>
      </c>
      <c r="D309">
        <v>0.55100000000000005</v>
      </c>
      <c r="E309" t="s">
        <v>2294</v>
      </c>
      <c r="F309">
        <v>20.966999999999999</v>
      </c>
      <c r="G309">
        <v>3.3149999999999999</v>
      </c>
      <c r="H309">
        <v>0.80100000000000005</v>
      </c>
      <c r="I309">
        <v>14.016</v>
      </c>
      <c r="J309">
        <v>0.54100000000000004</v>
      </c>
      <c r="K309">
        <v>2.294</v>
      </c>
      <c r="L309">
        <v>20.966999999999999</v>
      </c>
    </row>
    <row r="310" spans="1:12">
      <c r="A310" s="58">
        <v>35704</v>
      </c>
      <c r="B310">
        <v>22.477</v>
      </c>
      <c r="C310">
        <v>2.625</v>
      </c>
      <c r="D310">
        <v>0.76600000000000001</v>
      </c>
      <c r="E310" t="s">
        <v>2294</v>
      </c>
      <c r="F310">
        <v>25.867999999999999</v>
      </c>
      <c r="G310">
        <v>3.4260000000000002</v>
      </c>
      <c r="H310">
        <v>0.86899999999999999</v>
      </c>
      <c r="I310">
        <v>17.888000000000002</v>
      </c>
      <c r="J310">
        <v>0.754</v>
      </c>
      <c r="K310">
        <v>2.9319999999999999</v>
      </c>
      <c r="L310">
        <v>25.867999999999999</v>
      </c>
    </row>
    <row r="311" spans="1:12">
      <c r="A311" s="58">
        <v>35735</v>
      </c>
      <c r="B311">
        <v>19.113</v>
      </c>
      <c r="C311">
        <v>2.4980000000000002</v>
      </c>
      <c r="D311">
        <v>0.6</v>
      </c>
      <c r="E311" t="s">
        <v>2294</v>
      </c>
      <c r="F311">
        <v>22.210999999999999</v>
      </c>
      <c r="G311">
        <v>3.3149999999999999</v>
      </c>
      <c r="H311">
        <v>0.83099999999999996</v>
      </c>
      <c r="I311">
        <v>14.928000000000001</v>
      </c>
      <c r="J311">
        <v>0.59</v>
      </c>
      <c r="K311">
        <v>2.5470000000000002</v>
      </c>
      <c r="L311">
        <v>22.210999999999999</v>
      </c>
    </row>
    <row r="312" spans="1:12">
      <c r="A312" s="58">
        <v>35765</v>
      </c>
      <c r="B312">
        <v>17.838999999999999</v>
      </c>
      <c r="C312">
        <v>2.601</v>
      </c>
      <c r="D312">
        <v>0.78</v>
      </c>
      <c r="E312" t="s">
        <v>2294</v>
      </c>
      <c r="F312">
        <v>21.22</v>
      </c>
      <c r="G312">
        <v>3.4260000000000002</v>
      </c>
      <c r="H312">
        <v>0.86</v>
      </c>
      <c r="I312">
        <v>13.709</v>
      </c>
      <c r="J312">
        <v>0.76700000000000002</v>
      </c>
      <c r="K312">
        <v>2.4590000000000001</v>
      </c>
      <c r="L312">
        <v>21.22</v>
      </c>
    </row>
    <row r="313" spans="1:12">
      <c r="A313" s="58">
        <v>35796</v>
      </c>
      <c r="B313">
        <v>20.457000000000001</v>
      </c>
      <c r="C313">
        <v>2.2120000000000002</v>
      </c>
      <c r="D313">
        <v>0.73399999999999999</v>
      </c>
      <c r="E313" t="s">
        <v>2294</v>
      </c>
      <c r="F313">
        <v>23.402999999999999</v>
      </c>
      <c r="G313">
        <v>3.0270000000000001</v>
      </c>
      <c r="H313">
        <v>0.72599999999999998</v>
      </c>
      <c r="I313">
        <v>16.329999999999998</v>
      </c>
      <c r="J313">
        <v>0.72299999999999998</v>
      </c>
      <c r="K313">
        <v>2.597</v>
      </c>
      <c r="L313">
        <v>23.402999999999999</v>
      </c>
    </row>
    <row r="314" spans="1:12">
      <c r="A314" s="58">
        <v>35827</v>
      </c>
      <c r="B314">
        <v>14.853</v>
      </c>
      <c r="C314">
        <v>2.1669999999999998</v>
      </c>
      <c r="D314">
        <v>0.59299999999999997</v>
      </c>
      <c r="E314" t="s">
        <v>2294</v>
      </c>
      <c r="F314">
        <v>17.611999999999998</v>
      </c>
      <c r="G314">
        <v>2.734</v>
      </c>
      <c r="H314">
        <v>0.67400000000000004</v>
      </c>
      <c r="I314">
        <v>11.513</v>
      </c>
      <c r="J314">
        <v>0.58399999999999996</v>
      </c>
      <c r="K314">
        <v>2.1070000000000002</v>
      </c>
      <c r="L314">
        <v>17.611999999999998</v>
      </c>
    </row>
    <row r="315" spans="1:12">
      <c r="A315" s="58">
        <v>35855</v>
      </c>
      <c r="B315">
        <v>16.837</v>
      </c>
      <c r="C315">
        <v>2.512</v>
      </c>
      <c r="D315">
        <v>0.67900000000000005</v>
      </c>
      <c r="E315" t="s">
        <v>2294</v>
      </c>
      <c r="F315">
        <v>20.027999999999999</v>
      </c>
      <c r="G315">
        <v>3.0270000000000001</v>
      </c>
      <c r="H315">
        <v>0.76200000000000001</v>
      </c>
      <c r="I315">
        <v>13.111000000000001</v>
      </c>
      <c r="J315">
        <v>0.66900000000000004</v>
      </c>
      <c r="K315">
        <v>2.4590000000000001</v>
      </c>
      <c r="L315">
        <v>20.027999999999999</v>
      </c>
    </row>
    <row r="316" spans="1:12">
      <c r="A316" s="58">
        <v>35886</v>
      </c>
      <c r="B316">
        <v>16.702000000000002</v>
      </c>
      <c r="C316">
        <v>2.4529999999999998</v>
      </c>
      <c r="D316">
        <v>0.58899999999999997</v>
      </c>
      <c r="E316" t="s">
        <v>2294</v>
      </c>
      <c r="F316">
        <v>19.745000000000001</v>
      </c>
      <c r="G316">
        <v>2.93</v>
      </c>
      <c r="H316">
        <v>0.74099999999999999</v>
      </c>
      <c r="I316">
        <v>13.055999999999999</v>
      </c>
      <c r="J316">
        <v>0.57999999999999996</v>
      </c>
      <c r="K316">
        <v>2.4380000000000002</v>
      </c>
      <c r="L316">
        <v>19.745000000000001</v>
      </c>
    </row>
    <row r="317" spans="1:12">
      <c r="A317" s="58">
        <v>35916</v>
      </c>
      <c r="B317">
        <v>17.504999999999999</v>
      </c>
      <c r="C317">
        <v>2.6589999999999998</v>
      </c>
      <c r="D317">
        <v>0.52600000000000002</v>
      </c>
      <c r="E317" t="s">
        <v>2294</v>
      </c>
      <c r="F317">
        <v>20.69</v>
      </c>
      <c r="G317">
        <v>3.0270000000000001</v>
      </c>
      <c r="H317">
        <v>0.78200000000000003</v>
      </c>
      <c r="I317">
        <v>13.724</v>
      </c>
      <c r="J317">
        <v>0.51800000000000002</v>
      </c>
      <c r="K317">
        <v>2.6389999999999998</v>
      </c>
      <c r="L317">
        <v>20.69</v>
      </c>
    </row>
    <row r="318" spans="1:12">
      <c r="A318" s="58">
        <v>35947</v>
      </c>
      <c r="B318">
        <v>12.071999999999999</v>
      </c>
      <c r="C318">
        <v>2.2509999999999999</v>
      </c>
      <c r="D318">
        <v>0.56699999999999995</v>
      </c>
      <c r="E318" t="s">
        <v>2294</v>
      </c>
      <c r="F318">
        <v>14.89</v>
      </c>
      <c r="G318">
        <v>2.93</v>
      </c>
      <c r="H318">
        <v>0.70799999999999996</v>
      </c>
      <c r="I318">
        <v>8.8789999999999996</v>
      </c>
      <c r="J318">
        <v>0.55900000000000005</v>
      </c>
      <c r="K318">
        <v>1.8140000000000001</v>
      </c>
      <c r="L318">
        <v>14.89</v>
      </c>
    </row>
    <row r="319" spans="1:12">
      <c r="A319" s="58">
        <v>35977</v>
      </c>
      <c r="B319">
        <v>17.311</v>
      </c>
      <c r="C319">
        <v>2.5110000000000001</v>
      </c>
      <c r="D319">
        <v>0.59499999999999997</v>
      </c>
      <c r="E319" t="s">
        <v>2294</v>
      </c>
      <c r="F319">
        <v>20.417000000000002</v>
      </c>
      <c r="G319">
        <v>3.0270000000000001</v>
      </c>
      <c r="H319">
        <v>0.76200000000000001</v>
      </c>
      <c r="I319">
        <v>13.535</v>
      </c>
      <c r="J319">
        <v>0.58599999999999997</v>
      </c>
      <c r="K319">
        <v>2.5059999999999998</v>
      </c>
      <c r="L319">
        <v>20.417000000000002</v>
      </c>
    </row>
    <row r="320" spans="1:12">
      <c r="A320" s="58">
        <v>36008</v>
      </c>
      <c r="B320">
        <v>17.986999999999998</v>
      </c>
      <c r="C320">
        <v>2.5150000000000001</v>
      </c>
      <c r="D320">
        <v>0.63500000000000001</v>
      </c>
      <c r="E320" t="s">
        <v>2294</v>
      </c>
      <c r="F320">
        <v>21.135999999999999</v>
      </c>
      <c r="G320">
        <v>3.0270000000000001</v>
      </c>
      <c r="H320">
        <v>0.76400000000000001</v>
      </c>
      <c r="I320">
        <v>14.143000000000001</v>
      </c>
      <c r="J320">
        <v>0.625</v>
      </c>
      <c r="K320">
        <v>2.577</v>
      </c>
      <c r="L320">
        <v>21.135999999999999</v>
      </c>
    </row>
    <row r="321" spans="1:12">
      <c r="A321" s="58">
        <v>36039</v>
      </c>
      <c r="B321">
        <v>17.492000000000001</v>
      </c>
      <c r="C321">
        <v>2.423</v>
      </c>
      <c r="D321">
        <v>0.65300000000000002</v>
      </c>
      <c r="E321" t="s">
        <v>2294</v>
      </c>
      <c r="F321">
        <v>20.568000000000001</v>
      </c>
      <c r="G321">
        <v>2.93</v>
      </c>
      <c r="H321">
        <v>0.73799999999999999</v>
      </c>
      <c r="I321">
        <v>13.762</v>
      </c>
      <c r="J321">
        <v>0.64300000000000002</v>
      </c>
      <c r="K321">
        <v>2.4950000000000001</v>
      </c>
      <c r="L321">
        <v>20.568000000000001</v>
      </c>
    </row>
    <row r="322" spans="1:12">
      <c r="A322" s="58">
        <v>36069</v>
      </c>
      <c r="B322">
        <v>18.948</v>
      </c>
      <c r="C322">
        <v>2.6259999999999999</v>
      </c>
      <c r="D322">
        <v>0.749</v>
      </c>
      <c r="E322" t="s">
        <v>2294</v>
      </c>
      <c r="F322">
        <v>22.324000000000002</v>
      </c>
      <c r="G322">
        <v>3.0270000000000001</v>
      </c>
      <c r="H322">
        <v>0.78</v>
      </c>
      <c r="I322">
        <v>15.019</v>
      </c>
      <c r="J322">
        <v>0.73799999999999999</v>
      </c>
      <c r="K322">
        <v>2.76</v>
      </c>
      <c r="L322">
        <v>22.324000000000002</v>
      </c>
    </row>
    <row r="323" spans="1:12">
      <c r="A323" s="58">
        <v>36100</v>
      </c>
      <c r="B323">
        <v>16.068999999999999</v>
      </c>
      <c r="C323">
        <v>2.2519999999999998</v>
      </c>
      <c r="D323">
        <v>0.66700000000000004</v>
      </c>
      <c r="E323" t="s">
        <v>2294</v>
      </c>
      <c r="F323">
        <v>18.988</v>
      </c>
      <c r="G323">
        <v>2.93</v>
      </c>
      <c r="H323">
        <v>0.71299999999999997</v>
      </c>
      <c r="I323">
        <v>12.468</v>
      </c>
      <c r="J323">
        <v>0.65700000000000003</v>
      </c>
      <c r="K323">
        <v>2.2200000000000002</v>
      </c>
      <c r="L323">
        <v>18.988</v>
      </c>
    </row>
    <row r="324" spans="1:12">
      <c r="A324" s="58">
        <v>36130</v>
      </c>
      <c r="B324">
        <v>18.641999999999999</v>
      </c>
      <c r="C324">
        <v>2.93</v>
      </c>
      <c r="D324">
        <v>0.85399999999999998</v>
      </c>
      <c r="E324" t="s">
        <v>2294</v>
      </c>
      <c r="F324">
        <v>22.427</v>
      </c>
      <c r="G324">
        <v>3.0270000000000001</v>
      </c>
      <c r="H324">
        <v>0.82099999999999995</v>
      </c>
      <c r="I324">
        <v>14.776999999999999</v>
      </c>
      <c r="J324">
        <v>0.84099999999999997</v>
      </c>
      <c r="K324">
        <v>2.9609999999999999</v>
      </c>
      <c r="L324">
        <v>22.427</v>
      </c>
    </row>
    <row r="325" spans="1:12">
      <c r="A325" s="58">
        <v>36161</v>
      </c>
      <c r="B325">
        <v>19.791</v>
      </c>
      <c r="C325">
        <v>2.2909999999999999</v>
      </c>
      <c r="D325">
        <v>0.71299999999999997</v>
      </c>
      <c r="E325" t="s">
        <v>2294</v>
      </c>
      <c r="F325">
        <v>22.795999999999999</v>
      </c>
      <c r="G325">
        <v>3.1070000000000002</v>
      </c>
      <c r="H325">
        <v>0.755</v>
      </c>
      <c r="I325">
        <v>15.614000000000001</v>
      </c>
      <c r="J325">
        <v>0.70499999999999996</v>
      </c>
      <c r="K325">
        <v>2.6139999999999999</v>
      </c>
      <c r="L325">
        <v>22.795999999999999</v>
      </c>
    </row>
    <row r="326" spans="1:12">
      <c r="A326" s="58">
        <v>36192</v>
      </c>
      <c r="B326">
        <v>15.228999999999999</v>
      </c>
      <c r="C326">
        <v>2.3279999999999998</v>
      </c>
      <c r="D326">
        <v>0.59799999999999998</v>
      </c>
      <c r="E326" t="s">
        <v>2294</v>
      </c>
      <c r="F326">
        <v>18.155000000000001</v>
      </c>
      <c r="G326">
        <v>2.806</v>
      </c>
      <c r="H326">
        <v>0.71499999999999997</v>
      </c>
      <c r="I326">
        <v>11.747</v>
      </c>
      <c r="J326">
        <v>0.59199999999999997</v>
      </c>
      <c r="K326">
        <v>2.294</v>
      </c>
      <c r="L326">
        <v>18.155000000000001</v>
      </c>
    </row>
    <row r="327" spans="1:12">
      <c r="A327" s="58">
        <v>36220</v>
      </c>
      <c r="B327">
        <v>14.061999999999999</v>
      </c>
      <c r="C327">
        <v>2.4249999999999998</v>
      </c>
      <c r="D327">
        <v>0.63800000000000001</v>
      </c>
      <c r="E327" t="s">
        <v>2294</v>
      </c>
      <c r="F327">
        <v>17.126000000000001</v>
      </c>
      <c r="G327">
        <v>3.1070000000000002</v>
      </c>
      <c r="H327">
        <v>0.76900000000000002</v>
      </c>
      <c r="I327">
        <v>10.483000000000001</v>
      </c>
      <c r="J327">
        <v>0.63100000000000001</v>
      </c>
      <c r="K327">
        <v>2.1349999999999998</v>
      </c>
      <c r="L327">
        <v>17.126000000000001</v>
      </c>
    </row>
    <row r="328" spans="1:12">
      <c r="A328" s="58">
        <v>36251</v>
      </c>
      <c r="B328">
        <v>17.215</v>
      </c>
      <c r="C328">
        <v>2.57</v>
      </c>
      <c r="D328">
        <v>0.58899999999999997</v>
      </c>
      <c r="E328" t="s">
        <v>2294</v>
      </c>
      <c r="F328">
        <v>20.375</v>
      </c>
      <c r="G328">
        <v>3.0070000000000001</v>
      </c>
      <c r="H328">
        <v>0.77700000000000002</v>
      </c>
      <c r="I328">
        <v>13.398999999999999</v>
      </c>
      <c r="J328">
        <v>0.58299999999999996</v>
      </c>
      <c r="K328">
        <v>2.61</v>
      </c>
      <c r="L328">
        <v>20.375</v>
      </c>
    </row>
    <row r="329" spans="1:12">
      <c r="A329" s="58">
        <v>36281</v>
      </c>
      <c r="B329">
        <v>20.838999999999999</v>
      </c>
      <c r="C329">
        <v>2.7050000000000001</v>
      </c>
      <c r="D329">
        <v>0.59299999999999997</v>
      </c>
      <c r="E329" t="s">
        <v>2294</v>
      </c>
      <c r="F329">
        <v>24.138000000000002</v>
      </c>
      <c r="G329">
        <v>3.1070000000000002</v>
      </c>
      <c r="H329">
        <v>0.81100000000000005</v>
      </c>
      <c r="I329">
        <v>16.585000000000001</v>
      </c>
      <c r="J329">
        <v>0.58699999999999997</v>
      </c>
      <c r="K329">
        <v>3.0470000000000002</v>
      </c>
      <c r="L329">
        <v>24.138000000000002</v>
      </c>
    </row>
    <row r="330" spans="1:12">
      <c r="A330" s="58">
        <v>36312</v>
      </c>
      <c r="B330">
        <v>16.312000000000001</v>
      </c>
      <c r="C330">
        <v>2.6040000000000001</v>
      </c>
      <c r="D330">
        <v>0.65200000000000002</v>
      </c>
      <c r="E330" t="s">
        <v>2294</v>
      </c>
      <c r="F330">
        <v>19.568000000000001</v>
      </c>
      <c r="G330">
        <v>3.0070000000000001</v>
      </c>
      <c r="H330">
        <v>0.78100000000000003</v>
      </c>
      <c r="I330">
        <v>12.590999999999999</v>
      </c>
      <c r="J330">
        <v>0.64500000000000002</v>
      </c>
      <c r="K330">
        <v>2.5449999999999999</v>
      </c>
      <c r="L330">
        <v>19.568000000000001</v>
      </c>
    </row>
    <row r="331" spans="1:12">
      <c r="A331" s="58">
        <v>36342</v>
      </c>
      <c r="B331">
        <v>19.131</v>
      </c>
      <c r="C331">
        <v>2.5070000000000001</v>
      </c>
      <c r="D331">
        <v>0.55800000000000005</v>
      </c>
      <c r="E331" t="s">
        <v>2294</v>
      </c>
      <c r="F331">
        <v>22.195</v>
      </c>
      <c r="G331">
        <v>3.1070000000000002</v>
      </c>
      <c r="H331">
        <v>0.78300000000000003</v>
      </c>
      <c r="I331">
        <v>15.037000000000001</v>
      </c>
      <c r="J331">
        <v>0.55100000000000005</v>
      </c>
      <c r="K331">
        <v>2.7170000000000001</v>
      </c>
      <c r="L331">
        <v>22.195</v>
      </c>
    </row>
    <row r="332" spans="1:12">
      <c r="A332" s="58">
        <v>36373</v>
      </c>
      <c r="B332">
        <v>18.55</v>
      </c>
      <c r="C332">
        <v>2.3929999999999998</v>
      </c>
      <c r="D332">
        <v>0.63900000000000001</v>
      </c>
      <c r="E332" t="s">
        <v>2294</v>
      </c>
      <c r="F332">
        <v>21.582000000000001</v>
      </c>
      <c r="G332">
        <v>3.1070000000000002</v>
      </c>
      <c r="H332">
        <v>0.76800000000000002</v>
      </c>
      <c r="I332">
        <v>14.507999999999999</v>
      </c>
      <c r="J332">
        <v>0.63200000000000001</v>
      </c>
      <c r="K332">
        <v>2.5680000000000001</v>
      </c>
      <c r="L332">
        <v>21.582000000000001</v>
      </c>
    </row>
    <row r="333" spans="1:12">
      <c r="A333" s="58">
        <v>36404</v>
      </c>
      <c r="B333">
        <v>17.062000000000001</v>
      </c>
      <c r="C333">
        <v>2.4140000000000001</v>
      </c>
      <c r="D333">
        <v>0.64</v>
      </c>
      <c r="E333" t="s">
        <v>2294</v>
      </c>
      <c r="F333">
        <v>20.117000000000001</v>
      </c>
      <c r="G333">
        <v>3.0070000000000001</v>
      </c>
      <c r="H333">
        <v>0.75600000000000001</v>
      </c>
      <c r="I333">
        <v>13.249000000000001</v>
      </c>
      <c r="J333">
        <v>0.63300000000000001</v>
      </c>
      <c r="K333">
        <v>2.472</v>
      </c>
      <c r="L333">
        <v>20.117000000000001</v>
      </c>
    </row>
    <row r="334" spans="1:12">
      <c r="A334" s="58">
        <v>36434</v>
      </c>
      <c r="B334">
        <v>15.422000000000001</v>
      </c>
      <c r="C334">
        <v>2.4239999999999999</v>
      </c>
      <c r="D334">
        <v>0.79500000000000004</v>
      </c>
      <c r="E334" t="s">
        <v>2294</v>
      </c>
      <c r="F334">
        <v>18.64</v>
      </c>
      <c r="G334">
        <v>3.1070000000000002</v>
      </c>
      <c r="H334">
        <v>0.77</v>
      </c>
      <c r="I334">
        <v>11.705</v>
      </c>
      <c r="J334">
        <v>0.78600000000000003</v>
      </c>
      <c r="K334">
        <v>2.2730000000000001</v>
      </c>
      <c r="L334">
        <v>18.64</v>
      </c>
    </row>
    <row r="335" spans="1:12">
      <c r="A335" s="58">
        <v>36465</v>
      </c>
      <c r="B335">
        <v>18.03</v>
      </c>
      <c r="C335">
        <v>2.3839999999999999</v>
      </c>
      <c r="D335">
        <v>0.81699999999999995</v>
      </c>
      <c r="E335" t="s">
        <v>2294</v>
      </c>
      <c r="F335">
        <v>21.231000000000002</v>
      </c>
      <c r="G335">
        <v>3.0070000000000001</v>
      </c>
      <c r="H335">
        <v>0.753</v>
      </c>
      <c r="I335">
        <v>14.117000000000001</v>
      </c>
      <c r="J335">
        <v>0.80800000000000005</v>
      </c>
      <c r="K335">
        <v>2.5470000000000002</v>
      </c>
      <c r="L335">
        <v>21.231000000000002</v>
      </c>
    </row>
    <row r="336" spans="1:12">
      <c r="A336" s="58">
        <v>36495</v>
      </c>
      <c r="B336">
        <v>16.045000000000002</v>
      </c>
      <c r="C336">
        <v>2.3490000000000002</v>
      </c>
      <c r="D336">
        <v>0.92100000000000004</v>
      </c>
      <c r="E336" t="s">
        <v>2294</v>
      </c>
      <c r="F336">
        <v>19.315000000000001</v>
      </c>
      <c r="G336">
        <v>3.1070000000000002</v>
      </c>
      <c r="H336">
        <v>0.76100000000000001</v>
      </c>
      <c r="I336">
        <v>12.259</v>
      </c>
      <c r="J336">
        <v>0.91</v>
      </c>
      <c r="K336">
        <v>2.278</v>
      </c>
      <c r="L336">
        <v>19.315000000000001</v>
      </c>
    </row>
    <row r="337" spans="1:12">
      <c r="A337" s="58">
        <v>36526</v>
      </c>
      <c r="B337">
        <v>15.074</v>
      </c>
      <c r="C337">
        <v>2.2109999999999999</v>
      </c>
      <c r="D337">
        <v>0.78600000000000003</v>
      </c>
      <c r="E337" t="s">
        <v>2294</v>
      </c>
      <c r="F337">
        <v>18.071000000000002</v>
      </c>
      <c r="G337">
        <v>3.3370000000000002</v>
      </c>
      <c r="H337">
        <v>0.77</v>
      </c>
      <c r="I337">
        <v>11.035</v>
      </c>
      <c r="J337">
        <v>0.77700000000000002</v>
      </c>
      <c r="K337">
        <v>2.1520000000000001</v>
      </c>
      <c r="L337">
        <v>18.071000000000002</v>
      </c>
    </row>
    <row r="338" spans="1:12">
      <c r="A338" s="58">
        <v>36557</v>
      </c>
      <c r="B338">
        <v>17.376999999999999</v>
      </c>
      <c r="C338">
        <v>2.2440000000000002</v>
      </c>
      <c r="D338">
        <v>0.65200000000000002</v>
      </c>
      <c r="E338" t="s">
        <v>2294</v>
      </c>
      <c r="F338">
        <v>20.273</v>
      </c>
      <c r="G338">
        <v>3.1219999999999999</v>
      </c>
      <c r="H338">
        <v>0.74399999999999999</v>
      </c>
      <c r="I338">
        <v>13.291</v>
      </c>
      <c r="J338">
        <v>0.64400000000000002</v>
      </c>
      <c r="K338">
        <v>2.472</v>
      </c>
      <c r="L338">
        <v>20.273</v>
      </c>
    </row>
    <row r="339" spans="1:12">
      <c r="A339" s="58">
        <v>36586</v>
      </c>
      <c r="B339">
        <v>18.358000000000001</v>
      </c>
      <c r="C339">
        <v>2.5249999999999999</v>
      </c>
      <c r="D339">
        <v>0.79900000000000004</v>
      </c>
      <c r="E339" t="s">
        <v>2294</v>
      </c>
      <c r="F339">
        <v>21.681999999999999</v>
      </c>
      <c r="G339">
        <v>3.3370000000000002</v>
      </c>
      <c r="H339">
        <v>0.81</v>
      </c>
      <c r="I339">
        <v>14.023999999999999</v>
      </c>
      <c r="J339">
        <v>0.79</v>
      </c>
      <c r="K339">
        <v>2.722</v>
      </c>
      <c r="L339">
        <v>21.681999999999999</v>
      </c>
    </row>
    <row r="340" spans="1:12">
      <c r="A340" s="58">
        <v>36617</v>
      </c>
      <c r="B340">
        <v>17.547000000000001</v>
      </c>
      <c r="C340">
        <v>2.5019999999999998</v>
      </c>
      <c r="D340">
        <v>0.69199999999999995</v>
      </c>
      <c r="E340" t="s">
        <v>2294</v>
      </c>
      <c r="F340">
        <v>20.741</v>
      </c>
      <c r="G340">
        <v>3.2290000000000001</v>
      </c>
      <c r="H340">
        <v>0.79100000000000004</v>
      </c>
      <c r="I340">
        <v>13.378</v>
      </c>
      <c r="J340">
        <v>0.68400000000000005</v>
      </c>
      <c r="K340">
        <v>2.6589999999999998</v>
      </c>
      <c r="L340">
        <v>20.741</v>
      </c>
    </row>
    <row r="341" spans="1:12">
      <c r="A341" s="58">
        <v>36647</v>
      </c>
      <c r="B341">
        <v>17.260000000000002</v>
      </c>
      <c r="C341">
        <v>2.6669999999999998</v>
      </c>
      <c r="D341">
        <v>0.79300000000000004</v>
      </c>
      <c r="E341" t="s">
        <v>2294</v>
      </c>
      <c r="F341">
        <v>20.72</v>
      </c>
      <c r="G341">
        <v>3.3370000000000002</v>
      </c>
      <c r="H341">
        <v>0.82599999999999996</v>
      </c>
      <c r="I341">
        <v>13.045999999999999</v>
      </c>
      <c r="J341">
        <v>0.78300000000000003</v>
      </c>
      <c r="K341">
        <v>2.7280000000000002</v>
      </c>
      <c r="L341">
        <v>20.72</v>
      </c>
    </row>
    <row r="342" spans="1:12">
      <c r="A342" s="58">
        <v>36678</v>
      </c>
      <c r="B342">
        <v>15.733000000000001</v>
      </c>
      <c r="C342">
        <v>2.226</v>
      </c>
      <c r="D342">
        <v>0.60099999999999998</v>
      </c>
      <c r="E342" t="s">
        <v>2294</v>
      </c>
      <c r="F342">
        <v>18.559999999999999</v>
      </c>
      <c r="G342">
        <v>3.2290000000000001</v>
      </c>
      <c r="H342">
        <v>0.75600000000000001</v>
      </c>
      <c r="I342">
        <v>11.717000000000001</v>
      </c>
      <c r="J342">
        <v>0.59399999999999997</v>
      </c>
      <c r="K342">
        <v>2.2629999999999999</v>
      </c>
      <c r="L342">
        <v>18.559999999999999</v>
      </c>
    </row>
    <row r="343" spans="1:12">
      <c r="A343" s="58">
        <v>36708</v>
      </c>
      <c r="B343">
        <v>17.943999999999999</v>
      </c>
      <c r="C343">
        <v>2.3220000000000001</v>
      </c>
      <c r="D343">
        <v>0.73699999999999999</v>
      </c>
      <c r="E343" t="s">
        <v>2294</v>
      </c>
      <c r="F343">
        <v>21.003</v>
      </c>
      <c r="G343">
        <v>3.3370000000000002</v>
      </c>
      <c r="H343">
        <v>0.78600000000000003</v>
      </c>
      <c r="I343">
        <v>13.632</v>
      </c>
      <c r="J343">
        <v>0.72899999999999998</v>
      </c>
      <c r="K343">
        <v>2.52</v>
      </c>
      <c r="L343">
        <v>21.003</v>
      </c>
    </row>
    <row r="344" spans="1:12">
      <c r="A344" s="58">
        <v>36739</v>
      </c>
      <c r="B344">
        <v>18.257000000000001</v>
      </c>
      <c r="C344">
        <v>2.2440000000000002</v>
      </c>
      <c r="D344">
        <v>0.81399999999999995</v>
      </c>
      <c r="E344" t="s">
        <v>2294</v>
      </c>
      <c r="F344">
        <v>21.314</v>
      </c>
      <c r="G344">
        <v>3.3370000000000002</v>
      </c>
      <c r="H344">
        <v>0.77700000000000002</v>
      </c>
      <c r="I344">
        <v>13.907999999999999</v>
      </c>
      <c r="J344">
        <v>0.80400000000000005</v>
      </c>
      <c r="K344">
        <v>2.488</v>
      </c>
      <c r="L344">
        <v>21.314</v>
      </c>
    </row>
    <row r="345" spans="1:12">
      <c r="A345" s="58">
        <v>36770</v>
      </c>
      <c r="B345">
        <v>16.956</v>
      </c>
      <c r="C345">
        <v>2.1480000000000001</v>
      </c>
      <c r="D345">
        <v>0.749</v>
      </c>
      <c r="E345" t="s">
        <v>2294</v>
      </c>
      <c r="F345">
        <v>19.853000000000002</v>
      </c>
      <c r="G345">
        <v>3.2290000000000001</v>
      </c>
      <c r="H345">
        <v>0.749</v>
      </c>
      <c r="I345">
        <v>12.815</v>
      </c>
      <c r="J345">
        <v>0.74</v>
      </c>
      <c r="K345">
        <v>2.3199999999999998</v>
      </c>
      <c r="L345">
        <v>19.853000000000002</v>
      </c>
    </row>
    <row r="346" spans="1:12">
      <c r="A346" s="58">
        <v>36800</v>
      </c>
      <c r="B346">
        <v>19.335999999999999</v>
      </c>
      <c r="C346">
        <v>2.2949999999999999</v>
      </c>
      <c r="D346">
        <v>0.89700000000000002</v>
      </c>
      <c r="E346" t="s">
        <v>2294</v>
      </c>
      <c r="F346">
        <v>22.529</v>
      </c>
      <c r="G346">
        <v>3.3370000000000002</v>
      </c>
      <c r="H346">
        <v>0.78400000000000003</v>
      </c>
      <c r="I346">
        <v>14.887</v>
      </c>
      <c r="J346">
        <v>0.88700000000000001</v>
      </c>
      <c r="K346">
        <v>2.6349999999999998</v>
      </c>
      <c r="L346">
        <v>22.529</v>
      </c>
    </row>
    <row r="347" spans="1:12">
      <c r="A347" s="58">
        <v>36831</v>
      </c>
      <c r="B347">
        <v>18.835000000000001</v>
      </c>
      <c r="C347">
        <v>2.137</v>
      </c>
      <c r="D347">
        <v>0.89</v>
      </c>
      <c r="E347" t="s">
        <v>2294</v>
      </c>
      <c r="F347">
        <v>21.861999999999998</v>
      </c>
      <c r="G347">
        <v>3.2290000000000001</v>
      </c>
      <c r="H347">
        <v>0.749</v>
      </c>
      <c r="I347">
        <v>14.51</v>
      </c>
      <c r="J347">
        <v>0.879</v>
      </c>
      <c r="K347">
        <v>2.4950000000000001</v>
      </c>
      <c r="L347">
        <v>21.861999999999998</v>
      </c>
    </row>
    <row r="348" spans="1:12">
      <c r="A348" s="58">
        <v>36861</v>
      </c>
      <c r="B348">
        <v>19.471</v>
      </c>
      <c r="C348">
        <v>1.351</v>
      </c>
      <c r="D348">
        <v>0.93400000000000005</v>
      </c>
      <c r="E348" t="s">
        <v>2294</v>
      </c>
      <c r="F348">
        <v>21.757000000000001</v>
      </c>
      <c r="G348">
        <v>3.3370000000000002</v>
      </c>
      <c r="H348">
        <v>0.67300000000000004</v>
      </c>
      <c r="I348">
        <v>14.926</v>
      </c>
      <c r="J348">
        <v>0.92300000000000004</v>
      </c>
      <c r="K348">
        <v>1.897</v>
      </c>
      <c r="L348">
        <v>21.757000000000001</v>
      </c>
    </row>
    <row r="349" spans="1:12">
      <c r="A349" s="58">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58">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58">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58">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58">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58">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58">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58">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58">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58">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58">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58">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58">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58">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58">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58">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58">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58">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58">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58">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58">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58">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58">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58">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58">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58">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58">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58">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58">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58">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58">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58">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58">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58">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58">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58">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58">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58">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58">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58">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58">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58">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58">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58">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58">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58">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58">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58">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58">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58">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58">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58">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58">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58">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58">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58">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58">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58">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58">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58">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58">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58">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58">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58">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58">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58">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58">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58">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58">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58">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58">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58">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58">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58">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58">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58">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58">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58">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58">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58">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58">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58">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58">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58">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58">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58">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58">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58">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58">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58">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58">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58">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58">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58">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58">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58">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58">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58">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58">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58">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58">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58">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58">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58">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58">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58">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58">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58">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58">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58">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58">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58">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58">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58">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58">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58">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58">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58">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58">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58">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58">
        <v>40544</v>
      </c>
      <c r="B469">
        <v>18.163</v>
      </c>
      <c r="C469">
        <v>3.4950000000000001</v>
      </c>
      <c r="D469">
        <v>5.7469999999999999</v>
      </c>
      <c r="E469">
        <v>0.249</v>
      </c>
      <c r="F469">
        <v>27.654</v>
      </c>
      <c r="G469">
        <v>4.1769999999999996</v>
      </c>
      <c r="H469">
        <v>0.871</v>
      </c>
      <c r="I469">
        <v>13.269</v>
      </c>
      <c r="J469">
        <v>5.89</v>
      </c>
      <c r="K469">
        <v>3.448</v>
      </c>
      <c r="L469">
        <v>27.654</v>
      </c>
    </row>
    <row r="470" spans="1:12">
      <c r="A470" s="58">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58">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58">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58">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58">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58">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58">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58">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58">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58">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58">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58">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58">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58">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58">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58">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58">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58">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58">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58">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58">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58">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58">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58">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58">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58">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58">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58">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58">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58">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58">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58">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58">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58">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58">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58">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58">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58">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58">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58">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58">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58">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58">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58">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58">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58">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58">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58">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58">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58">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58">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58">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58">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58">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58">
        <v>42217</v>
      </c>
      <c r="B524">
        <v>18.753</v>
      </c>
      <c r="C524">
        <v>3.9969999999999999</v>
      </c>
      <c r="D524">
        <v>6.94</v>
      </c>
      <c r="E524">
        <v>1.46</v>
      </c>
      <c r="F524">
        <v>31.15</v>
      </c>
      <c r="G524">
        <v>4.085</v>
      </c>
      <c r="H524">
        <v>1.153</v>
      </c>
      <c r="I524">
        <v>13.371</v>
      </c>
      <c r="J524">
        <v>8.141</v>
      </c>
      <c r="K524">
        <v>4.4009999999999998</v>
      </c>
      <c r="L524">
        <v>31.15</v>
      </c>
    </row>
    <row r="525" spans="1:12">
      <c r="A525" s="58">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58">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58">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58">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58">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58">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58">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58">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58">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58">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58">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58">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58">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58">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58">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58">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58">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58">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58">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58">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58">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58">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58">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58">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58">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58">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58">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58">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58">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58">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58">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58">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58">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58">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58">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58">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58">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58">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58">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58">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58">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58">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58">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58">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58">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58">
        <v>43617</v>
      </c>
      <c r="B570">
        <v>17.103000000000002</v>
      </c>
      <c r="C570">
        <v>3.282</v>
      </c>
      <c r="D570">
        <v>7.1079999999999997</v>
      </c>
      <c r="E570">
        <v>1.498</v>
      </c>
      <c r="F570">
        <v>28.991</v>
      </c>
      <c r="G570">
        <v>4.1970000000000001</v>
      </c>
      <c r="H570">
        <v>1.093</v>
      </c>
      <c r="I570">
        <v>11.98</v>
      </c>
      <c r="J570">
        <v>8.343</v>
      </c>
      <c r="K570">
        <v>3.379</v>
      </c>
      <c r="L570">
        <v>28.991</v>
      </c>
    </row>
    <row r="571" spans="1:12">
      <c r="A571" s="58">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58">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58">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58">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58">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58">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58">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58">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58">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58">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58">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58">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58">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58">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58">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58">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58">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58">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election activeCell="O25" sqref="O25"/>
    </sheetView>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election activeCell="K53" sqref="K53"/>
    </sheetView>
  </sheetViews>
  <sheetFormatPr defaultColWidth="9.140625" defaultRowHeight="15"/>
  <cols>
    <col min="1" max="1" width="51.42578125" bestFit="1" customWidth="1"/>
    <col min="2" max="2" width="20.42578125" customWidth="1"/>
    <col min="4" max="4" width="10.5703125" bestFit="1" customWidth="1"/>
    <col min="6" max="6" width="35.7109375" customWidth="1"/>
    <col min="7" max="7" width="24.7109375" customWidth="1"/>
    <col min="8" max="8" width="20.85546875" customWidth="1"/>
    <col min="9" max="11" width="12" bestFit="1" customWidth="1"/>
  </cols>
  <sheetData>
    <row r="1" spans="1:8" s="30" customFormat="1">
      <c r="A1"/>
      <c r="B1"/>
      <c r="C1"/>
      <c r="D1"/>
      <c r="E1"/>
      <c r="F1" s="33"/>
      <c r="G1" s="37"/>
      <c r="H1" s="44"/>
    </row>
    <row r="2" spans="1:8" s="30" customFormat="1">
      <c r="A2" t="s">
        <v>2393</v>
      </c>
      <c r="B2" t="s">
        <v>2394</v>
      </c>
      <c r="C2" t="s">
        <v>2395</v>
      </c>
      <c r="D2" t="s">
        <v>2396</v>
      </c>
      <c r="E2" t="s">
        <v>2397</v>
      </c>
      <c r="F2" s="34" t="s">
        <v>1980</v>
      </c>
      <c r="G2" s="38" t="s">
        <v>2865</v>
      </c>
      <c r="H2" s="45" t="s">
        <v>3260</v>
      </c>
    </row>
    <row r="3" spans="1:8" s="30" customFormat="1">
      <c r="A3" t="s">
        <v>2398</v>
      </c>
      <c r="B3" t="s">
        <v>2436</v>
      </c>
      <c r="C3" t="s">
        <v>2437</v>
      </c>
      <c r="D3">
        <v>29519528</v>
      </c>
      <c r="E3" t="s">
        <v>2402</v>
      </c>
      <c r="F3" s="33" t="s">
        <v>1899</v>
      </c>
      <c r="G3" s="37" t="s">
        <v>1705</v>
      </c>
      <c r="H3" s="44">
        <f t="shared" ref="H3:H67" si="0">IF(E3="TON",D3/metricton_to_shortton,0)*10^6</f>
        <v>26779697181373.664</v>
      </c>
    </row>
    <row r="4" spans="1:8" s="30" customFormat="1" hidden="1">
      <c r="A4" t="s">
        <v>2406</v>
      </c>
      <c r="B4" t="s">
        <v>2440</v>
      </c>
      <c r="C4" t="s">
        <v>2437</v>
      </c>
      <c r="D4">
        <v>19619895</v>
      </c>
      <c r="E4" t="s">
        <v>2402</v>
      </c>
      <c r="F4" s="33" t="str">
        <f>INDEX('Crosswalk Particulates'!$B:$B,MATCH('2020 EPA Data'!A4,'Crosswalk Particulates'!$A:$A,0))</f>
        <v>Other-EPA</v>
      </c>
      <c r="G4" s="37" t="str">
        <f>INDEX('Crosswalk Particulates'!$E:$E,MATCH('2020 EPA Data'!$B4,'Crosswalk Particulates'!$D:$D,0))</f>
        <v>CO</v>
      </c>
      <c r="H4" s="44">
        <f t="shared" si="0"/>
        <v>17798890511743.523</v>
      </c>
    </row>
    <row r="5" spans="1:8" s="30" customFormat="1" hidden="1">
      <c r="A5" t="s">
        <v>2403</v>
      </c>
      <c r="B5" t="s">
        <v>2440</v>
      </c>
      <c r="C5" t="s">
        <v>2437</v>
      </c>
      <c r="D5">
        <v>12972028</v>
      </c>
      <c r="E5" t="s">
        <v>2402</v>
      </c>
      <c r="F5" s="33" t="str">
        <f>INDEX('Crosswalk Particulates'!$B:$B,MATCH('2020 EPA Data'!A5,'Crosswalk Particulates'!$A:$A,0))</f>
        <v>Transportation Sector</v>
      </c>
      <c r="G5" s="37" t="str">
        <f>INDEX('Crosswalk Particulates'!$E:$E,MATCH('2020 EPA Data'!$B5,'Crosswalk Particulates'!$D:$D,0))</f>
        <v>CO</v>
      </c>
      <c r="H5" s="44">
        <f t="shared" si="0"/>
        <v>11768039843601.166</v>
      </c>
    </row>
    <row r="6" spans="1:8" s="30" customFormat="1" hidden="1">
      <c r="A6" t="s">
        <v>2412</v>
      </c>
      <c r="B6" t="s">
        <v>2440</v>
      </c>
      <c r="C6" t="s">
        <v>2437</v>
      </c>
      <c r="D6">
        <v>10727319</v>
      </c>
      <c r="E6" t="s">
        <v>2402</v>
      </c>
      <c r="F6" s="33" t="str">
        <f>INDEX('Crosswalk Particulates'!$B:$B,MATCH('2020 EPA Data'!A6,'Crosswalk Particulates'!$A:$A,0))</f>
        <v>Other-EPA</v>
      </c>
      <c r="G6" s="37" t="str">
        <f>INDEX('Crosswalk Particulates'!$E:$E,MATCH('2020 EPA Data'!$B6,'Crosswalk Particulates'!$D:$D,0))</f>
        <v>CO</v>
      </c>
      <c r="H6" s="44">
        <f t="shared" si="0"/>
        <v>9731671671308.4355</v>
      </c>
    </row>
    <row r="7" spans="1:8" s="30" customFormat="1" hidden="1">
      <c r="A7" t="s">
        <v>2409</v>
      </c>
      <c r="B7" t="s">
        <v>2440</v>
      </c>
      <c r="C7" t="s">
        <v>2437</v>
      </c>
      <c r="D7">
        <v>8384258</v>
      </c>
      <c r="E7" t="s">
        <v>2402</v>
      </c>
      <c r="F7" s="33" t="str">
        <f>INDEX('Crosswalk Particulates'!$B:$B,MATCH('2020 EPA Data'!A7,'Crosswalk Particulates'!$A:$A,0))</f>
        <v>Other-EPA</v>
      </c>
      <c r="G7" s="37" t="str">
        <f>INDEX('Crosswalk Particulates'!$E:$E,MATCH('2020 EPA Data'!$B7,'Crosswalk Particulates'!$D:$D,0))</f>
        <v>CO</v>
      </c>
      <c r="H7" s="44">
        <f t="shared" si="0"/>
        <v>7606079959358.0752</v>
      </c>
    </row>
    <row r="8" spans="1:8" s="30" customFormat="1" hidden="1">
      <c r="A8" t="s">
        <v>2469</v>
      </c>
      <c r="B8" t="s">
        <v>2470</v>
      </c>
      <c r="C8" t="s">
        <v>2437</v>
      </c>
      <c r="D8">
        <v>5709128</v>
      </c>
      <c r="E8" t="s">
        <v>2402</v>
      </c>
      <c r="F8" s="33" t="str">
        <f>INDEX('Crosswalk Particulates'!$B:$B,MATCH('2020 EPA Data'!A8,'Crosswalk Particulates'!$A:$A,0))</f>
        <v>Other-EPA</v>
      </c>
      <c r="G8" s="37" t="str">
        <f>INDEX('Crosswalk Particulates'!$E:$E,MATCH('2020 EPA Data'!$B8,'Crosswalk Particulates'!$D:$D,0))</f>
        <v>PM10</v>
      </c>
      <c r="H8" s="44">
        <f t="shared" si="0"/>
        <v>5179239959720.9492</v>
      </c>
    </row>
    <row r="9" spans="1:8" s="30" customFormat="1">
      <c r="A9" t="s">
        <v>2406</v>
      </c>
      <c r="B9" t="s">
        <v>2436</v>
      </c>
      <c r="C9" t="s">
        <v>2437</v>
      </c>
      <c r="D9">
        <v>4622634</v>
      </c>
      <c r="E9" t="s">
        <v>2402</v>
      </c>
      <c r="F9" s="33" t="str">
        <f>INDEX('Crosswalk Particulates'!$B:$B,MATCH('2020 EPA Data'!A9,'Crosswalk Particulates'!$A:$A,0))</f>
        <v>Other-EPA</v>
      </c>
      <c r="G9" s="37" t="str">
        <f>INDEX('Crosswalk Particulates'!$E:$E,MATCH('2020 EPA Data'!$B9,'Crosswalk Particulates'!$D:$D,0))</f>
        <v>VOC</v>
      </c>
      <c r="H9" s="44">
        <f t="shared" si="0"/>
        <v>4193588010632.2183</v>
      </c>
    </row>
    <row r="10" spans="1:8" s="30" customFormat="1" hidden="1">
      <c r="A10" t="s">
        <v>2479</v>
      </c>
      <c r="B10" t="s">
        <v>2470</v>
      </c>
      <c r="C10" t="s">
        <v>2437</v>
      </c>
      <c r="D10">
        <v>3668607</v>
      </c>
      <c r="E10" t="s">
        <v>2402</v>
      </c>
      <c r="F10" s="33" t="str">
        <f>INDEX('Crosswalk Particulates'!$B:$B,MATCH('2020 EPA Data'!A10,'Crosswalk Particulates'!$A:$A,0))</f>
        <v>Other-EPA</v>
      </c>
      <c r="G10" s="37" t="str">
        <f>INDEX('Crosswalk Particulates'!$E:$E,MATCH('2020 EPA Data'!$B10,'Crosswalk Particulates'!$D:$D,0))</f>
        <v>PM10</v>
      </c>
      <c r="H10" s="44">
        <f t="shared" si="0"/>
        <v>3328108245411.9077</v>
      </c>
    </row>
    <row r="11" spans="1:8" s="30" customFormat="1" hidden="1">
      <c r="A11" t="s">
        <v>2398</v>
      </c>
      <c r="B11" t="s">
        <v>2440</v>
      </c>
      <c r="C11" t="s">
        <v>2437</v>
      </c>
      <c r="D11">
        <v>3660297</v>
      </c>
      <c r="E11" t="s">
        <v>2402</v>
      </c>
      <c r="F11" s="33" t="str">
        <f>INDEX('Crosswalk Particulates'!$B:$B,MATCH('2020 EPA Data'!A11,'Crosswalk Particulates'!$A:$A,0))</f>
        <v>Other-EPA</v>
      </c>
      <c r="G11" s="37" t="str">
        <f>INDEX('Crosswalk Particulates'!$E:$E,MATCH('2020 EPA Data'!$B11,'Crosswalk Particulates'!$D:$D,0))</f>
        <v>CO</v>
      </c>
      <c r="H11" s="44">
        <f t="shared" si="0"/>
        <v>3320569531257.0879</v>
      </c>
    </row>
    <row r="12" spans="1:8" s="30" customFormat="1" hidden="1">
      <c r="A12" t="s">
        <v>2429</v>
      </c>
      <c r="B12" t="s">
        <v>2440</v>
      </c>
      <c r="C12" t="s">
        <v>2437</v>
      </c>
      <c r="D12">
        <v>3159455</v>
      </c>
      <c r="E12" t="s">
        <v>2402</v>
      </c>
      <c r="F12" s="33" t="str">
        <f>INDEX('Crosswalk Particulates'!$B:$B,MATCH('2020 EPA Data'!A12,'Crosswalk Particulates'!$A:$A,0))</f>
        <v>Residential Buildings Sector</v>
      </c>
      <c r="G12" s="37" t="str">
        <f>INDEX('Crosswalk Particulates'!$E:$E,MATCH('2020 EPA Data'!$B12,'Crosswalk Particulates'!$D:$D,0))</f>
        <v>CO</v>
      </c>
      <c r="H12" s="44">
        <f t="shared" si="0"/>
        <v>2866212771361.958</v>
      </c>
    </row>
    <row r="13" spans="1:8" s="30" customFormat="1">
      <c r="A13" t="s">
        <v>2422</v>
      </c>
      <c r="B13" t="s">
        <v>2436</v>
      </c>
      <c r="C13" t="s">
        <v>2437</v>
      </c>
      <c r="D13">
        <v>2716673</v>
      </c>
      <c r="E13" t="s">
        <v>2402</v>
      </c>
      <c r="F13" s="33" t="str">
        <f>INDEX('Crosswalk Particulates'!$B:$B,MATCH('2020 EPA Data'!A13,'Crosswalk Particulates'!$A:$A,0))</f>
        <v>process-ngps-industry</v>
      </c>
      <c r="G13" s="37" t="str">
        <f>INDEX('Crosswalk Particulates'!$E:$E,MATCH('2020 EPA Data'!$B13,'Crosswalk Particulates'!$D:$D,0))</f>
        <v>VOC</v>
      </c>
      <c r="H13" s="44">
        <f t="shared" si="0"/>
        <v>2464527220110.4956</v>
      </c>
    </row>
    <row r="14" spans="1:8" s="30" customFormat="1" hidden="1">
      <c r="A14" t="s">
        <v>2432</v>
      </c>
      <c r="B14" t="s">
        <v>2485</v>
      </c>
      <c r="C14" t="s">
        <v>2437</v>
      </c>
      <c r="D14">
        <v>2695627</v>
      </c>
      <c r="E14" t="s">
        <v>2402</v>
      </c>
      <c r="F14" s="33" t="str">
        <f>INDEX('Crosswalk Particulates'!$B:$B,MATCH('2020 EPA Data'!A14,'Crosswalk Particulates'!$A:$A,0))</f>
        <v>process-agriculture-industry</v>
      </c>
      <c r="G14" s="37">
        <f>INDEX('Crosswalk Particulates'!$E:$E,MATCH('2020 EPA Data'!$B14,'Crosswalk Particulates'!$D:$D,0))</f>
        <v>0</v>
      </c>
      <c r="H14" s="44">
        <f t="shared" si="0"/>
        <v>2445434587366.5308</v>
      </c>
    </row>
    <row r="15" spans="1:8" s="30" customFormat="1" hidden="1">
      <c r="A15" t="s">
        <v>2406</v>
      </c>
      <c r="B15" t="s">
        <v>2470</v>
      </c>
      <c r="C15" t="s">
        <v>2437</v>
      </c>
      <c r="D15">
        <v>1976988</v>
      </c>
      <c r="E15" t="s">
        <v>2402</v>
      </c>
      <c r="F15" s="33" t="str">
        <f>INDEX('Crosswalk Particulates'!$B:$B,MATCH('2020 EPA Data'!A15,'Crosswalk Particulates'!$A:$A,0))</f>
        <v>Other-EPA</v>
      </c>
      <c r="G15" s="37" t="str">
        <f>INDEX('Crosswalk Particulates'!$E:$E,MATCH('2020 EPA Data'!$B15,'Crosswalk Particulates'!$D:$D,0))</f>
        <v>PM10</v>
      </c>
      <c r="H15" s="44">
        <f t="shared" si="0"/>
        <v>1793495477678.6931</v>
      </c>
    </row>
    <row r="16" spans="1:8" s="30" customFormat="1">
      <c r="A16" t="s">
        <v>2410</v>
      </c>
      <c r="B16" t="s">
        <v>2436</v>
      </c>
      <c r="C16" t="s">
        <v>2437</v>
      </c>
      <c r="D16">
        <v>1936169</v>
      </c>
      <c r="E16" t="s">
        <v>2402</v>
      </c>
      <c r="F16" s="33" t="s">
        <v>2861</v>
      </c>
      <c r="G16" s="37" t="str">
        <f>INDEX('Crosswalk Particulates'!$E:$E,MATCH('2020 EPA Data'!$B16,'Crosswalk Particulates'!$D:$D,0))</f>
        <v>VOC</v>
      </c>
      <c r="H16" s="44">
        <f t="shared" si="0"/>
        <v>1756465059738.1865</v>
      </c>
    </row>
    <row r="17" spans="1:8" s="30" customFormat="1">
      <c r="A17" t="s">
        <v>2409</v>
      </c>
      <c r="B17" t="s">
        <v>2436</v>
      </c>
      <c r="C17" t="s">
        <v>2437</v>
      </c>
      <c r="D17">
        <v>1936161</v>
      </c>
      <c r="E17" t="s">
        <v>2402</v>
      </c>
      <c r="F17" s="33" t="str">
        <f>INDEX('Crosswalk Particulates'!$B:$B,MATCH('2020 EPA Data'!A17,'Crosswalk Particulates'!$A:$A,0))</f>
        <v>Other-EPA</v>
      </c>
      <c r="G17" s="37" t="str">
        <f>INDEX('Crosswalk Particulates'!$E:$E,MATCH('2020 EPA Data'!$B17,'Crosswalk Particulates'!$D:$D,0))</f>
        <v>VOC</v>
      </c>
      <c r="H17" s="44">
        <f t="shared" si="0"/>
        <v>1756457802251.6353</v>
      </c>
    </row>
    <row r="18" spans="1:8" s="30" customFormat="1" hidden="1">
      <c r="A18" t="s">
        <v>2503</v>
      </c>
      <c r="B18" t="s">
        <v>2485</v>
      </c>
      <c r="C18" t="s">
        <v>2437</v>
      </c>
      <c r="D18">
        <v>1833677</v>
      </c>
      <c r="E18" t="s">
        <v>2402</v>
      </c>
      <c r="F18" s="33" t="str">
        <f>INDEX('Crosswalk Particulates'!$B:$B,MATCH('2020 EPA Data'!A18,'Crosswalk Particulates'!$A:$A,0))</f>
        <v>process-agriculture-industry</v>
      </c>
      <c r="G18" s="37">
        <f>INDEX('Crosswalk Particulates'!$E:$E,MATCH('2020 EPA Data'!$B18,'Crosswalk Particulates'!$D:$D,0))</f>
        <v>0</v>
      </c>
      <c r="H18" s="44">
        <f t="shared" si="0"/>
        <v>1663485770790.4312</v>
      </c>
    </row>
    <row r="19" spans="1:8" s="30" customFormat="1" hidden="1">
      <c r="A19" t="s">
        <v>2406</v>
      </c>
      <c r="B19" t="s">
        <v>2490</v>
      </c>
      <c r="C19" t="s">
        <v>2437</v>
      </c>
      <c r="D19">
        <v>1675479</v>
      </c>
      <c r="E19" t="s">
        <v>2402</v>
      </c>
      <c r="F19" s="33" t="str">
        <f>INDEX('Crosswalk Particulates'!$B:$B,MATCH('2020 EPA Data'!A19,'Crosswalk Particulates'!$A:$A,0))</f>
        <v>Other-EPA</v>
      </c>
      <c r="G19" s="37" t="str">
        <f>INDEX('Crosswalk Particulates'!$E:$E,MATCH('2020 EPA Data'!$B19,'Crosswalk Particulates'!$D:$D,0))</f>
        <v>PM25</v>
      </c>
      <c r="H19" s="44">
        <f t="shared" si="0"/>
        <v>1519970788616.6326</v>
      </c>
    </row>
    <row r="20" spans="1:8" s="30" customFormat="1" hidden="1">
      <c r="A20" t="s">
        <v>2439</v>
      </c>
      <c r="B20" t="s">
        <v>2440</v>
      </c>
      <c r="C20" t="s">
        <v>2437</v>
      </c>
      <c r="D20">
        <v>1479412</v>
      </c>
      <c r="E20" t="s">
        <v>2402</v>
      </c>
      <c r="F20" s="33" t="str">
        <f>INDEX('Crosswalk Particulates'!$B:$B,MATCH('2020 EPA Data'!A20,'Crosswalk Particulates'!$A:$A,0))</f>
        <v>process-waste-industry</v>
      </c>
      <c r="G20" s="37" t="str">
        <f>INDEX('Crosswalk Particulates'!$E:$E,MATCH('2020 EPA Data'!$B20,'Crosswalk Particulates'!$D:$D,0))</f>
        <v>CO</v>
      </c>
      <c r="H20" s="44">
        <f t="shared" si="0"/>
        <v>1342101586667.9973</v>
      </c>
    </row>
    <row r="21" spans="1:8" s="30" customFormat="1" hidden="1">
      <c r="A21" t="s">
        <v>2407</v>
      </c>
      <c r="B21" t="s">
        <v>2489</v>
      </c>
      <c r="C21" t="s">
        <v>2437</v>
      </c>
      <c r="D21">
        <v>1324144</v>
      </c>
      <c r="E21" t="s">
        <v>2402</v>
      </c>
      <c r="F21" s="33" t="str">
        <f>INDEX('Crosswalk Particulates'!$B:$B,MATCH('2020 EPA Data'!A21,'Crosswalk Particulates'!$A:$A,0))</f>
        <v>Transportation Sector</v>
      </c>
      <c r="G21" s="37" t="str">
        <f>INDEX('Crosswalk Particulates'!$E:$E,MATCH('2020 EPA Data'!$B21,'Crosswalk Particulates'!$D:$D,0))</f>
        <v>NOX</v>
      </c>
      <c r="H21" s="44">
        <f t="shared" si="0"/>
        <v>1201244658943.4915</v>
      </c>
    </row>
    <row r="22" spans="1:8" s="30" customFormat="1" hidden="1">
      <c r="A22" t="s">
        <v>2498</v>
      </c>
      <c r="B22" t="s">
        <v>2470</v>
      </c>
      <c r="C22" t="s">
        <v>2437</v>
      </c>
      <c r="D22">
        <v>1245435</v>
      </c>
      <c r="E22" t="s">
        <v>2402</v>
      </c>
      <c r="F22" s="33" t="str">
        <f>INDEX('Crosswalk Particulates'!$B:$B,MATCH('2020 EPA Data'!A22,'Crosswalk Particulates'!$A:$A,0))</f>
        <v>Other-EPA</v>
      </c>
      <c r="G22" s="37" t="str">
        <f>INDEX('Crosswalk Particulates'!$E:$E,MATCH('2020 EPA Data'!$B22,'Crosswalk Particulates'!$D:$D,0))</f>
        <v>PM10</v>
      </c>
      <c r="H22" s="44">
        <f t="shared" si="0"/>
        <v>1129840970325.9519</v>
      </c>
    </row>
    <row r="23" spans="1:8" s="30" customFormat="1" hidden="1">
      <c r="A23" t="s">
        <v>2398</v>
      </c>
      <c r="B23" t="s">
        <v>2489</v>
      </c>
      <c r="C23" t="s">
        <v>2437</v>
      </c>
      <c r="D23">
        <v>1028568</v>
      </c>
      <c r="E23" t="s">
        <v>2402</v>
      </c>
      <c r="F23" s="33" t="str">
        <f>INDEX('Crosswalk Particulates'!$B:$B,MATCH('2020 EPA Data'!A23,'Crosswalk Particulates'!$A:$A,0))</f>
        <v>Other-EPA</v>
      </c>
      <c r="G23" s="37" t="str">
        <f>INDEX('Crosswalk Particulates'!$E:$E,MATCH('2020 EPA Data'!$B23,'Crosswalk Particulates'!$D:$D,0))</f>
        <v>NOX</v>
      </c>
      <c r="H23" s="44">
        <f t="shared" si="0"/>
        <v>933102303344.79419</v>
      </c>
    </row>
    <row r="24" spans="1:8" s="30" customFormat="1">
      <c r="A24" t="s">
        <v>2412</v>
      </c>
      <c r="B24" t="s">
        <v>2436</v>
      </c>
      <c r="C24" t="s">
        <v>2437</v>
      </c>
      <c r="D24">
        <v>935161</v>
      </c>
      <c r="E24" t="s">
        <v>2402</v>
      </c>
      <c r="F24" s="33" t="str">
        <f>INDEX('Crosswalk Particulates'!$B:$B,MATCH('2020 EPA Data'!A24,'Crosswalk Particulates'!$A:$A,0))</f>
        <v>Other-EPA</v>
      </c>
      <c r="G24" s="37" t="str">
        <f>INDEX('Crosswalk Particulates'!$E:$E,MATCH('2020 EPA Data'!$B24,'Crosswalk Particulates'!$D:$D,0))</f>
        <v>VOC</v>
      </c>
      <c r="H24" s="44">
        <f t="shared" si="0"/>
        <v>848364797561.48462</v>
      </c>
    </row>
    <row r="25" spans="1:8" s="30" customFormat="1" hidden="1">
      <c r="A25" t="s">
        <v>2409</v>
      </c>
      <c r="B25" t="s">
        <v>2470</v>
      </c>
      <c r="C25" t="s">
        <v>2437</v>
      </c>
      <c r="D25">
        <v>909106</v>
      </c>
      <c r="E25" t="s">
        <v>2402</v>
      </c>
      <c r="F25" s="33" t="str">
        <f>INDEX('Crosswalk Particulates'!$B:$B,MATCH('2020 EPA Data'!A25,'Crosswalk Particulates'!$A:$A,0))</f>
        <v>Other-EPA</v>
      </c>
      <c r="G25" s="37" t="str">
        <f>INDEX('Crosswalk Particulates'!$E:$E,MATCH('2020 EPA Data'!$B25,'Crosswalk Particulates'!$D:$D,0))</f>
        <v>PM10</v>
      </c>
      <c r="H25" s="44">
        <f t="shared" si="0"/>
        <v>824728071050.79346</v>
      </c>
    </row>
    <row r="26" spans="1:8" s="30" customFormat="1" hidden="1">
      <c r="A26" t="s">
        <v>2406</v>
      </c>
      <c r="B26" t="s">
        <v>2513</v>
      </c>
      <c r="C26" t="s">
        <v>2379</v>
      </c>
      <c r="D26">
        <v>861758</v>
      </c>
      <c r="E26" t="s">
        <v>2402</v>
      </c>
      <c r="F26" s="33" t="str">
        <f>INDEX('Crosswalk Particulates'!$B:$B,MATCH('2020 EPA Data'!A26,'Crosswalk Particulates'!$A:$A,0))</f>
        <v>Other-EPA</v>
      </c>
      <c r="G26" s="37" t="str">
        <f>INDEX('Crosswalk Particulates'!$E:$E,MATCH('2020 EPA Data'!$B26,'Crosswalk Particulates'!$D:$D,0))</f>
        <v>OC</v>
      </c>
      <c r="H26" s="44">
        <f t="shared" si="0"/>
        <v>781774636898.8761</v>
      </c>
    </row>
    <row r="27" spans="1:8" s="30" customFormat="1" hidden="1">
      <c r="A27" t="s">
        <v>2403</v>
      </c>
      <c r="B27" t="s">
        <v>2489</v>
      </c>
      <c r="C27" t="s">
        <v>2437</v>
      </c>
      <c r="D27">
        <v>846917</v>
      </c>
      <c r="E27" t="s">
        <v>2402</v>
      </c>
      <c r="F27" s="33" t="str">
        <f>INDEX('Crosswalk Particulates'!$B:$B,MATCH('2020 EPA Data'!A27,'Crosswalk Particulates'!$A:$A,0))</f>
        <v>Transportation Sector</v>
      </c>
      <c r="G27" s="37" t="str">
        <f>INDEX('Crosswalk Particulates'!$E:$E,MATCH('2020 EPA Data'!$B27,'Crosswalk Particulates'!$D:$D,0))</f>
        <v>NOX</v>
      </c>
      <c r="H27" s="44">
        <f t="shared" si="0"/>
        <v>768311092161.00745</v>
      </c>
    </row>
    <row r="28" spans="1:8" s="30" customFormat="1">
      <c r="A28" t="s">
        <v>2403</v>
      </c>
      <c r="B28" t="s">
        <v>2436</v>
      </c>
      <c r="C28" t="s">
        <v>2437</v>
      </c>
      <c r="D28">
        <v>835443</v>
      </c>
      <c r="E28" t="s">
        <v>2402</v>
      </c>
      <c r="F28" s="33" t="str">
        <f>INDEX('Crosswalk Particulates'!$B:$B,MATCH('2020 EPA Data'!A28,'Crosswalk Particulates'!$A:$A,0))</f>
        <v>Transportation Sector</v>
      </c>
      <c r="G28" s="37" t="str">
        <f>INDEX('Crosswalk Particulates'!$E:$E,MATCH('2020 EPA Data'!$B28,'Crosswalk Particulates'!$D:$D,0))</f>
        <v>VOC</v>
      </c>
      <c r="H28" s="44">
        <f t="shared" si="0"/>
        <v>757902042075.27832</v>
      </c>
    </row>
    <row r="29" spans="1:8" s="30" customFormat="1" hidden="1">
      <c r="A29" t="s">
        <v>2506</v>
      </c>
      <c r="B29" t="s">
        <v>2470</v>
      </c>
      <c r="C29" t="s">
        <v>2437</v>
      </c>
      <c r="D29">
        <v>829929</v>
      </c>
      <c r="E29" t="s">
        <v>2402</v>
      </c>
      <c r="F29" s="33" t="str">
        <f>INDEX('Crosswalk Particulates'!$B:$B,MATCH('2020 EPA Data'!A29,'Crosswalk Particulates'!$A:$A,0))</f>
        <v>Other-EPA</v>
      </c>
      <c r="G29" s="37" t="str">
        <f>INDEX('Crosswalk Particulates'!$E:$E,MATCH('2020 EPA Data'!$B29,'Crosswalk Particulates'!$D:$D,0))</f>
        <v>PM10</v>
      </c>
      <c r="H29" s="44">
        <f t="shared" si="0"/>
        <v>752899819470.02209</v>
      </c>
    </row>
    <row r="30" spans="1:8" s="30" customFormat="1" hidden="1">
      <c r="A30" t="s">
        <v>2409</v>
      </c>
      <c r="B30" t="s">
        <v>2490</v>
      </c>
      <c r="C30" t="s">
        <v>2437</v>
      </c>
      <c r="D30">
        <v>779185</v>
      </c>
      <c r="E30" t="s">
        <v>2402</v>
      </c>
      <c r="F30" s="33" t="str">
        <f>INDEX('Crosswalk Particulates'!$B:$B,MATCH('2020 EPA Data'!A30,'Crosswalk Particulates'!$A:$A,0))</f>
        <v>Other-EPA</v>
      </c>
      <c r="G30" s="37" t="str">
        <f>INDEX('Crosswalk Particulates'!$E:$E,MATCH('2020 EPA Data'!$B30,'Crosswalk Particulates'!$D:$D,0))</f>
        <v>PM25</v>
      </c>
      <c r="H30" s="44">
        <f t="shared" si="0"/>
        <v>706865582277.2179</v>
      </c>
    </row>
    <row r="31" spans="1:8" s="30" customFormat="1" hidden="1">
      <c r="A31" t="s">
        <v>2445</v>
      </c>
      <c r="B31" t="s">
        <v>2495</v>
      </c>
      <c r="C31" t="s">
        <v>2437</v>
      </c>
      <c r="D31">
        <v>773088</v>
      </c>
      <c r="E31" t="s">
        <v>2402</v>
      </c>
      <c r="F31" s="33" t="str">
        <f>INDEX('Crosswalk Particulates'!$B:$B,MATCH('2020 EPA Data'!A31,'Crosswalk Particulates'!$A:$A,0))</f>
        <v>Electricity Sector</v>
      </c>
      <c r="G31" s="37" t="str">
        <f>INDEX('Crosswalk Particulates'!$E:$E,MATCH('2020 EPA Data'!$B31,'Crosswalk Particulates'!$D:$D,0))</f>
        <v>SOx</v>
      </c>
      <c r="H31" s="44">
        <f t="shared" si="0"/>
        <v>701334470339.55969</v>
      </c>
    </row>
    <row r="32" spans="1:8" s="30" customFormat="1" hidden="1">
      <c r="A32" t="s">
        <v>2479</v>
      </c>
      <c r="B32" t="s">
        <v>2490</v>
      </c>
      <c r="C32" t="s">
        <v>2437</v>
      </c>
      <c r="D32">
        <v>718926</v>
      </c>
      <c r="E32" t="s">
        <v>2402</v>
      </c>
      <c r="F32" s="33" t="str">
        <f>INDEX('Crosswalk Particulates'!$B:$B,MATCH('2020 EPA Data'!A32,'Crosswalk Particulates'!$A:$A,0))</f>
        <v>Other-EPA</v>
      </c>
      <c r="G32" s="37" t="str">
        <f>INDEX('Crosswalk Particulates'!$E:$E,MATCH('2020 EPA Data'!$B32,'Crosswalk Particulates'!$D:$D,0))</f>
        <v>PM25</v>
      </c>
      <c r="H32" s="44">
        <f t="shared" si="0"/>
        <v>652199472017.85352</v>
      </c>
    </row>
    <row r="33" spans="1:8" s="30" customFormat="1" hidden="1">
      <c r="A33" t="s">
        <v>2471</v>
      </c>
      <c r="B33" t="s">
        <v>2440</v>
      </c>
      <c r="C33" t="s">
        <v>2437</v>
      </c>
      <c r="D33">
        <v>676162</v>
      </c>
      <c r="E33" t="s">
        <v>2402</v>
      </c>
      <c r="F33" s="33" t="str">
        <f>INDEX('Crosswalk Particulates'!$B:$B,MATCH('2020 EPA Data'!A33,'Crosswalk Particulates'!$A:$A,0))</f>
        <v>Other-EPA</v>
      </c>
      <c r="G33" s="37" t="str">
        <f>INDEX('Crosswalk Particulates'!$E:$E,MATCH('2020 EPA Data'!$B33,'Crosswalk Particulates'!$D:$D,0))</f>
        <v>CO</v>
      </c>
      <c r="H33" s="44">
        <f t="shared" si="0"/>
        <v>613404577659.64209</v>
      </c>
    </row>
    <row r="34" spans="1:8" s="30" customFormat="1" hidden="1">
      <c r="A34" t="s">
        <v>2422</v>
      </c>
      <c r="B34" t="s">
        <v>2440</v>
      </c>
      <c r="C34" t="s">
        <v>2437</v>
      </c>
      <c r="D34">
        <v>674021</v>
      </c>
      <c r="E34" t="s">
        <v>2402</v>
      </c>
      <c r="F34" s="33" t="str">
        <f>INDEX('Crosswalk Particulates'!$B:$B,MATCH('2020 EPA Data'!A34,'Crosswalk Particulates'!$A:$A,0))</f>
        <v>process-ngps-industry</v>
      </c>
      <c r="G34" s="37" t="str">
        <f>INDEX('Crosswalk Particulates'!$E:$E,MATCH('2020 EPA Data'!$B34,'Crosswalk Particulates'!$D:$D,0))</f>
        <v>CO</v>
      </c>
      <c r="H34" s="44">
        <f t="shared" si="0"/>
        <v>611462292821.4386</v>
      </c>
    </row>
    <row r="35" spans="1:8" s="30" customFormat="1" hidden="1">
      <c r="A35" t="s">
        <v>2414</v>
      </c>
      <c r="B35" t="s">
        <v>2489</v>
      </c>
      <c r="C35" t="s">
        <v>2437</v>
      </c>
      <c r="D35">
        <v>654389</v>
      </c>
      <c r="E35" t="s">
        <v>2402</v>
      </c>
      <c r="F35" s="33" t="str">
        <f>INDEX('Crosswalk Particulates'!$B:$B,MATCH('2020 EPA Data'!A35,'Crosswalk Particulates'!$A:$A,0))</f>
        <v>Other-EPA</v>
      </c>
      <c r="G35" s="37" t="str">
        <f>INDEX('Crosswalk Particulates'!$E:$E,MATCH('2020 EPA Data'!$B35,'Crosswalk Particulates'!$D:$D,0))</f>
        <v>NOX</v>
      </c>
      <c r="H35" s="44">
        <f t="shared" si="0"/>
        <v>593652420825.35767</v>
      </c>
    </row>
    <row r="36" spans="1:8" s="30" customFormat="1" hidden="1">
      <c r="A36" t="s">
        <v>2406</v>
      </c>
      <c r="B36" t="s">
        <v>2509</v>
      </c>
      <c r="C36" t="s">
        <v>2379</v>
      </c>
      <c r="D36">
        <v>649089</v>
      </c>
      <c r="E36" t="s">
        <v>2402</v>
      </c>
      <c r="F36" s="33" t="str">
        <f>INDEX('Crosswalk Particulates'!$B:$B,MATCH('2020 EPA Data'!A36,'Crosswalk Particulates'!$A:$A,0))</f>
        <v>Other-EPA</v>
      </c>
      <c r="G36" s="37">
        <f>INDEX('Crosswalk Particulates'!$E:$E,MATCH('2020 EPA Data'!$B36,'Crosswalk Particulates'!$D:$D,0))</f>
        <v>0</v>
      </c>
      <c r="H36" s="44">
        <f t="shared" si="0"/>
        <v>588844335985.33997</v>
      </c>
    </row>
    <row r="37" spans="1:8" s="30" customFormat="1" hidden="1">
      <c r="A37" t="s">
        <v>2422</v>
      </c>
      <c r="B37" t="s">
        <v>2489</v>
      </c>
      <c r="C37" t="s">
        <v>2437</v>
      </c>
      <c r="D37">
        <v>613236</v>
      </c>
      <c r="E37" t="s">
        <v>2402</v>
      </c>
      <c r="F37" s="33" t="str">
        <f>INDEX('Crosswalk Particulates'!$B:$B,MATCH('2020 EPA Data'!A37,'Crosswalk Particulates'!$A:$A,0))</f>
        <v>process-ngps-industry</v>
      </c>
      <c r="G37" s="37" t="str">
        <f>INDEX('Crosswalk Particulates'!$E:$E,MATCH('2020 EPA Data'!$B37,'Crosswalk Particulates'!$D:$D,0))</f>
        <v>NOX</v>
      </c>
      <c r="H37" s="44">
        <f t="shared" si="0"/>
        <v>556319002821.3479</v>
      </c>
    </row>
    <row r="38" spans="1:8" s="30" customFormat="1" hidden="1">
      <c r="A38" t="s">
        <v>2479</v>
      </c>
      <c r="B38" t="s">
        <v>2509</v>
      </c>
      <c r="C38" t="s">
        <v>2379</v>
      </c>
      <c r="D38">
        <v>593324</v>
      </c>
      <c r="E38" t="s">
        <v>2402</v>
      </c>
      <c r="F38" s="33" t="str">
        <f>INDEX('Crosswalk Particulates'!$B:$B,MATCH('2020 EPA Data'!A38,'Crosswalk Particulates'!$A:$A,0))</f>
        <v>Other-EPA</v>
      </c>
      <c r="G38" s="37">
        <f>INDEX('Crosswalk Particulates'!$E:$E,MATCH('2020 EPA Data'!$B38,'Crosswalk Particulates'!$D:$D,0))</f>
        <v>0</v>
      </c>
      <c r="H38" s="44">
        <f t="shared" si="0"/>
        <v>538255118795.98303</v>
      </c>
    </row>
    <row r="39" spans="1:8" s="30" customFormat="1" hidden="1">
      <c r="A39" t="s">
        <v>2431</v>
      </c>
      <c r="B39" t="s">
        <v>2489</v>
      </c>
      <c r="C39" t="s">
        <v>2437</v>
      </c>
      <c r="D39">
        <v>577959</v>
      </c>
      <c r="E39" t="s">
        <v>2402</v>
      </c>
      <c r="F39" s="33" t="str">
        <f>INDEX('Crosswalk Particulates'!$B:$B,MATCH('2020 EPA Data'!A39,'Crosswalk Particulates'!$A:$A,0))</f>
        <v>industry-fuel-natural gas</v>
      </c>
      <c r="G39" s="37" t="str">
        <f>INDEX('Crosswalk Particulates'!$E:$E,MATCH('2020 EPA Data'!$B39,'Crosswalk Particulates'!$D:$D,0))</f>
        <v>NOX</v>
      </c>
      <c r="H39" s="44">
        <f t="shared" si="0"/>
        <v>524316208689.02582</v>
      </c>
    </row>
    <row r="40" spans="1:8" s="30" customFormat="1" hidden="1">
      <c r="A40" t="s">
        <v>2445</v>
      </c>
      <c r="B40" t="s">
        <v>2489</v>
      </c>
      <c r="C40" t="s">
        <v>2437</v>
      </c>
      <c r="D40">
        <v>575037</v>
      </c>
      <c r="E40" t="s">
        <v>2402</v>
      </c>
      <c r="F40" s="33" t="str">
        <f>INDEX('Crosswalk Particulates'!$B:$B,MATCH('2020 EPA Data'!A40,'Crosswalk Particulates'!$A:$A,0))</f>
        <v>Electricity Sector</v>
      </c>
      <c r="G40" s="37" t="str">
        <f>INDEX('Crosswalk Particulates'!$E:$E,MATCH('2020 EPA Data'!$B40,'Crosswalk Particulates'!$D:$D,0))</f>
        <v>NOX</v>
      </c>
      <c r="H40" s="44">
        <f t="shared" si="0"/>
        <v>521665411726.28394</v>
      </c>
    </row>
    <row r="41" spans="1:8" s="30" customFormat="1" hidden="1">
      <c r="A41" t="s">
        <v>2407</v>
      </c>
      <c r="B41" t="s">
        <v>2440</v>
      </c>
      <c r="C41" t="s">
        <v>2437</v>
      </c>
      <c r="D41">
        <v>568641</v>
      </c>
      <c r="E41" t="s">
        <v>2402</v>
      </c>
      <c r="F41" s="33" t="str">
        <f>INDEX('Crosswalk Particulates'!$B:$B,MATCH('2020 EPA Data'!A41,'Crosswalk Particulates'!$A:$A,0))</f>
        <v>Transportation Sector</v>
      </c>
      <c r="G41" s="37" t="str">
        <f>INDEX('Crosswalk Particulates'!$E:$E,MATCH('2020 EPA Data'!$B41,'Crosswalk Particulates'!$D:$D,0))</f>
        <v>CO</v>
      </c>
      <c r="H41" s="44">
        <f t="shared" si="0"/>
        <v>515863051228.7832</v>
      </c>
    </row>
    <row r="42" spans="1:8" s="30" customFormat="1" hidden="1">
      <c r="A42" t="s">
        <v>2469</v>
      </c>
      <c r="B42" t="s">
        <v>2490</v>
      </c>
      <c r="C42" t="s">
        <v>2437</v>
      </c>
      <c r="D42">
        <v>567952</v>
      </c>
      <c r="E42" t="s">
        <v>2402</v>
      </c>
      <c r="F42" s="33" t="str">
        <f>INDEX('Crosswalk Particulates'!$B:$B,MATCH('2020 EPA Data'!A42,'Crosswalk Particulates'!$A:$A,0))</f>
        <v>Other-EPA</v>
      </c>
      <c r="G42" s="37" t="str">
        <f>INDEX('Crosswalk Particulates'!$E:$E,MATCH('2020 EPA Data'!$B42,'Crosswalk Particulates'!$D:$D,0))</f>
        <v>PM25</v>
      </c>
      <c r="H42" s="44">
        <f t="shared" si="0"/>
        <v>515238000199.58093</v>
      </c>
    </row>
    <row r="43" spans="1:8" s="30" customFormat="1" hidden="1">
      <c r="A43" t="s">
        <v>2434</v>
      </c>
      <c r="B43" t="s">
        <v>2440</v>
      </c>
      <c r="C43" t="s">
        <v>2437</v>
      </c>
      <c r="D43">
        <v>538383</v>
      </c>
      <c r="E43" t="s">
        <v>2402</v>
      </c>
      <c r="F43" s="33" t="str">
        <f>INDEX('Crosswalk Particulates'!$B:$B,MATCH('2020 EPA Data'!A43,'Crosswalk Particulates'!$A:$A,0))</f>
        <v>Transportation Sector</v>
      </c>
      <c r="G43" s="37" t="str">
        <f>INDEX('Crosswalk Particulates'!$E:$E,MATCH('2020 EPA Data'!$B43,'Crosswalk Particulates'!$D:$D,0))</f>
        <v>CO</v>
      </c>
      <c r="H43" s="44">
        <f t="shared" si="0"/>
        <v>488413422721.37604</v>
      </c>
    </row>
    <row r="44" spans="1:8" s="30" customFormat="1" hidden="1">
      <c r="A44" t="s">
        <v>2469</v>
      </c>
      <c r="B44" t="s">
        <v>2509</v>
      </c>
      <c r="C44" t="s">
        <v>2379</v>
      </c>
      <c r="D44">
        <v>531380</v>
      </c>
      <c r="E44" t="s">
        <v>2402</v>
      </c>
      <c r="F44" s="33" t="str">
        <f>INDEX('Crosswalk Particulates'!$B:$B,MATCH('2020 EPA Data'!A44,'Crosswalk Particulates'!$A:$A,0))</f>
        <v>Other-EPA</v>
      </c>
      <c r="G44" s="37">
        <f>INDEX('Crosswalk Particulates'!$E:$E,MATCH('2020 EPA Data'!$B44,'Crosswalk Particulates'!$D:$D,0))</f>
        <v>0</v>
      </c>
      <c r="H44" s="44">
        <f t="shared" si="0"/>
        <v>482060400431.8205</v>
      </c>
    </row>
    <row r="45" spans="1:8" s="30" customFormat="1" hidden="1">
      <c r="A45" t="s">
        <v>2429</v>
      </c>
      <c r="B45" t="s">
        <v>2470</v>
      </c>
      <c r="C45" t="s">
        <v>2437</v>
      </c>
      <c r="D45">
        <v>488914</v>
      </c>
      <c r="E45" t="s">
        <v>2402</v>
      </c>
      <c r="F45" s="33" t="str">
        <f>INDEX('Crosswalk Particulates'!$B:$B,MATCH('2020 EPA Data'!A45,'Crosswalk Particulates'!$A:$A,0))</f>
        <v>Residential Buildings Sector</v>
      </c>
      <c r="G45" s="37" t="str">
        <f>INDEX('Crosswalk Particulates'!$E:$E,MATCH('2020 EPA Data'!$B45,'Crosswalk Particulates'!$D:$D,0))</f>
        <v>PM10</v>
      </c>
      <c r="H45" s="44">
        <f t="shared" si="0"/>
        <v>443535847447.63275</v>
      </c>
    </row>
    <row r="46" spans="1:8" s="30" customFormat="1" hidden="1">
      <c r="A46" t="s">
        <v>2429</v>
      </c>
      <c r="B46" t="s">
        <v>2490</v>
      </c>
      <c r="C46" t="s">
        <v>2437</v>
      </c>
      <c r="D46">
        <v>485077</v>
      </c>
      <c r="E46" t="s">
        <v>2402</v>
      </c>
      <c r="F46" s="33" t="str">
        <f>INDEX('Crosswalk Particulates'!$B:$B,MATCH('2020 EPA Data'!A46,'Crosswalk Particulates'!$A:$A,0))</f>
        <v>Residential Buildings Sector</v>
      </c>
      <c r="G46" s="37" t="str">
        <f>INDEX('Crosswalk Particulates'!$E:$E,MATCH('2020 EPA Data'!$B46,'Crosswalk Particulates'!$D:$D,0))</f>
        <v>PM25</v>
      </c>
      <c r="H46" s="44">
        <f t="shared" si="0"/>
        <v>440054975460.6236</v>
      </c>
    </row>
    <row r="47" spans="1:8" s="30" customFormat="1" hidden="1">
      <c r="A47" t="s">
        <v>2449</v>
      </c>
      <c r="B47" t="s">
        <v>2489</v>
      </c>
      <c r="C47" t="s">
        <v>2437</v>
      </c>
      <c r="D47">
        <v>462507</v>
      </c>
      <c r="E47" t="s">
        <v>2402</v>
      </c>
      <c r="F47" s="33" t="str">
        <f>INDEX('Crosswalk Particulates'!$B:$B,MATCH('2020 EPA Data'!A47,'Crosswalk Particulates'!$A:$A,0))</f>
        <v>Transportation Sector</v>
      </c>
      <c r="G47" s="37" t="str">
        <f>INDEX('Crosswalk Particulates'!$E:$E,MATCH('2020 EPA Data'!$B47,'Crosswalk Particulates'!$D:$D,0))</f>
        <v>NOX</v>
      </c>
      <c r="H47" s="44">
        <f t="shared" si="0"/>
        <v>419579791528.69885</v>
      </c>
    </row>
    <row r="48" spans="1:8" s="30" customFormat="1">
      <c r="A48" t="s">
        <v>2429</v>
      </c>
      <c r="B48" t="s">
        <v>2436</v>
      </c>
      <c r="C48" t="s">
        <v>2437</v>
      </c>
      <c r="D48">
        <v>459848</v>
      </c>
      <c r="E48" t="s">
        <v>2402</v>
      </c>
      <c r="F48" s="33" t="str">
        <f>INDEX('Crosswalk Particulates'!$B:$B,MATCH('2020 EPA Data'!A48,'Crosswalk Particulates'!$A:$A,0))</f>
        <v>Residential Buildings Sector</v>
      </c>
      <c r="G48" s="37" t="str">
        <f>INDEX('Crosswalk Particulates'!$E:$E,MATCH('2020 EPA Data'!$B48,'Crosswalk Particulates'!$D:$D,0))</f>
        <v>VOC</v>
      </c>
      <c r="H48" s="44">
        <f t="shared" si="0"/>
        <v>417167584436.32013</v>
      </c>
    </row>
    <row r="49" spans="1:8" s="30" customFormat="1" hidden="1">
      <c r="A49" t="s">
        <v>2409</v>
      </c>
      <c r="B49" t="s">
        <v>2513</v>
      </c>
      <c r="C49" t="s">
        <v>2379</v>
      </c>
      <c r="D49">
        <v>413897</v>
      </c>
      <c r="E49" t="s">
        <v>2402</v>
      </c>
      <c r="F49" s="33" t="str">
        <f>INDEX('Crosswalk Particulates'!$B:$B,MATCH('2020 EPA Data'!A49,'Crosswalk Particulates'!$A:$A,0))</f>
        <v>Other-EPA</v>
      </c>
      <c r="G49" s="37" t="str">
        <f>INDEX('Crosswalk Particulates'!$E:$E,MATCH('2020 EPA Data'!$B49,'Crosswalk Particulates'!$D:$D,0))</f>
        <v>OC</v>
      </c>
      <c r="H49" s="44">
        <f t="shared" si="0"/>
        <v>375481488873.36597</v>
      </c>
    </row>
    <row r="50" spans="1:8" s="30" customFormat="1">
      <c r="A50" t="s">
        <v>2427</v>
      </c>
      <c r="B50" t="s">
        <v>2436</v>
      </c>
      <c r="C50" t="s">
        <v>2437</v>
      </c>
      <c r="D50">
        <v>380978</v>
      </c>
      <c r="E50" t="s">
        <v>2402</v>
      </c>
      <c r="F50" s="33" t="str">
        <f>INDEX('Crosswalk Particulates'!$B:$B,MATCH('2020 EPA Data'!A50,'Crosswalk Particulates'!$A:$A,0))</f>
        <v>process-other-industry</v>
      </c>
      <c r="G50" s="37" t="str">
        <f>INDEX('Crosswalk Particulates'!$E:$E,MATCH('2020 EPA Data'!$B50,'Crosswalk Particulates'!$D:$D,0))</f>
        <v>VOC</v>
      </c>
      <c r="H50" s="44">
        <f t="shared" si="0"/>
        <v>345617838901.94232</v>
      </c>
    </row>
    <row r="51" spans="1:8" s="30" customFormat="1" hidden="1">
      <c r="A51" t="s">
        <v>2526</v>
      </c>
      <c r="B51" t="s">
        <v>2470</v>
      </c>
      <c r="C51" t="s">
        <v>2437</v>
      </c>
      <c r="D51">
        <v>369243</v>
      </c>
      <c r="E51" t="s">
        <v>2402</v>
      </c>
      <c r="F51" s="33" t="str">
        <f>INDEX('Crosswalk Particulates'!$B:$B,MATCH('2020 EPA Data'!A51,'Crosswalk Particulates'!$A:$A,0))</f>
        <v>process-mining-industry</v>
      </c>
      <c r="G51" s="37" t="str">
        <f>INDEX('Crosswalk Particulates'!$E:$E,MATCH('2020 EPA Data'!$B51,'Crosswalk Particulates'!$D:$D,0))</f>
        <v>PM10</v>
      </c>
      <c r="H51" s="44">
        <f t="shared" si="0"/>
        <v>334972013317.48785</v>
      </c>
    </row>
    <row r="52" spans="1:8" s="30" customFormat="1" hidden="1">
      <c r="A52" t="s">
        <v>2431</v>
      </c>
      <c r="B52" t="s">
        <v>2440</v>
      </c>
      <c r="C52" t="s">
        <v>2437</v>
      </c>
      <c r="D52">
        <v>345470</v>
      </c>
      <c r="E52" t="s">
        <v>2402</v>
      </c>
      <c r="F52" s="33" t="str">
        <f>INDEX('Crosswalk Particulates'!$B:$B,MATCH('2020 EPA Data'!A52,'Crosswalk Particulates'!$A:$A,0))</f>
        <v>industry-fuel-natural gas</v>
      </c>
      <c r="G52" s="37" t="str">
        <f>INDEX('Crosswalk Particulates'!$E:$E,MATCH('2020 EPA Data'!$B52,'Crosswalk Particulates'!$D:$D,0))</f>
        <v>CO</v>
      </c>
      <c r="H52" s="44">
        <f t="shared" si="0"/>
        <v>313405484845.46094</v>
      </c>
    </row>
    <row r="53" spans="1:8" s="30" customFormat="1">
      <c r="A53" t="s">
        <v>2426</v>
      </c>
      <c r="B53" t="s">
        <v>2436</v>
      </c>
      <c r="C53" t="s">
        <v>2437</v>
      </c>
      <c r="D53">
        <v>336647</v>
      </c>
      <c r="E53" t="s">
        <v>2402</v>
      </c>
      <c r="F53" s="33" t="str">
        <f>INDEX('Crosswalk Particulates'!$B:$B,MATCH('2020 EPA Data'!A53,'Crosswalk Particulates'!$A:$A,0))</f>
        <v>process-other-industry</v>
      </c>
      <c r="G53" s="37" t="str">
        <f>INDEX('Crosswalk Particulates'!$E:$E,MATCH('2020 EPA Data'!$B53,'Crosswalk Particulates'!$D:$D,0))</f>
        <v>VOC</v>
      </c>
      <c r="H53" s="44">
        <f t="shared" si="0"/>
        <v>305401384365.55963</v>
      </c>
    </row>
    <row r="54" spans="1:8" s="30" customFormat="1" hidden="1">
      <c r="A54" t="s">
        <v>2480</v>
      </c>
      <c r="B54" t="s">
        <v>2440</v>
      </c>
      <c r="C54" t="s">
        <v>2437</v>
      </c>
      <c r="D54">
        <v>330050</v>
      </c>
      <c r="E54" t="s">
        <v>2402</v>
      </c>
      <c r="F54" s="33" t="str">
        <f>INDEX('Crosswalk Particulates'!$B:$B,MATCH('2020 EPA Data'!A54,'Crosswalk Particulates'!$A:$A,0))</f>
        <v>industry-fuel-biomass</v>
      </c>
      <c r="G54" s="37" t="str">
        <f>INDEX('Crosswalk Particulates'!$E:$E,MATCH('2020 EPA Data'!$B54,'Crosswalk Particulates'!$D:$D,0))</f>
        <v>CO</v>
      </c>
      <c r="H54" s="44">
        <f t="shared" si="0"/>
        <v>299416679518.46576</v>
      </c>
    </row>
    <row r="55" spans="1:8" s="30" customFormat="1" hidden="1">
      <c r="A55" t="s">
        <v>2421</v>
      </c>
      <c r="B55" t="s">
        <v>2440</v>
      </c>
      <c r="C55" t="s">
        <v>2437</v>
      </c>
      <c r="D55">
        <v>327247</v>
      </c>
      <c r="E55" t="s">
        <v>2402</v>
      </c>
      <c r="F55" s="33" t="str">
        <f>INDEX('Crosswalk Particulates'!$B:$B,MATCH('2020 EPA Data'!A55,'Crosswalk Particulates'!$A:$A,0))</f>
        <v>Transportation Sector</v>
      </c>
      <c r="G55" s="37" t="str">
        <f>INDEX('Crosswalk Particulates'!$E:$E,MATCH('2020 EPA Data'!$B55,'Crosswalk Particulates'!$D:$D,0))</f>
        <v>CO</v>
      </c>
      <c r="H55" s="44">
        <f t="shared" si="0"/>
        <v>296873837668.16956</v>
      </c>
    </row>
    <row r="56" spans="1:8" s="30" customFormat="1">
      <c r="A56" t="s">
        <v>2465</v>
      </c>
      <c r="B56" t="s">
        <v>2436</v>
      </c>
      <c r="C56" t="s">
        <v>2437</v>
      </c>
      <c r="D56">
        <v>324975</v>
      </c>
      <c r="E56" t="s">
        <v>2402</v>
      </c>
      <c r="F56" s="33" t="s">
        <v>2861</v>
      </c>
      <c r="G56" s="37" t="str">
        <f>INDEX('Crosswalk Particulates'!$E:$E,MATCH('2020 EPA Data'!$B56,'Crosswalk Particulates'!$D:$D,0))</f>
        <v>VOC</v>
      </c>
      <c r="H56" s="44">
        <f t="shared" si="0"/>
        <v>294812711487.69409</v>
      </c>
    </row>
    <row r="57" spans="1:8" s="30" customFormat="1" hidden="1">
      <c r="A57" t="s">
        <v>2406</v>
      </c>
      <c r="B57" t="s">
        <v>2485</v>
      </c>
      <c r="C57" t="s">
        <v>2437</v>
      </c>
      <c r="D57">
        <v>321482</v>
      </c>
      <c r="E57" t="s">
        <v>2402</v>
      </c>
      <c r="F57" s="33" t="str">
        <f>INDEX('Crosswalk Particulates'!$B:$B,MATCH('2020 EPA Data'!A57,'Crosswalk Particulates'!$A:$A,0))</f>
        <v>Other-EPA</v>
      </c>
      <c r="G57" s="37">
        <f>INDEX('Crosswalk Particulates'!$E:$E,MATCH('2020 EPA Data'!$B57,'Crosswalk Particulates'!$D:$D,0))</f>
        <v>0</v>
      </c>
      <c r="H57" s="44">
        <f t="shared" si="0"/>
        <v>291643911422.37671</v>
      </c>
    </row>
    <row r="58" spans="1:8" s="30" customFormat="1" hidden="1">
      <c r="A58" t="s">
        <v>2409</v>
      </c>
      <c r="B58" t="s">
        <v>2509</v>
      </c>
      <c r="C58" t="s">
        <v>2379</v>
      </c>
      <c r="D58">
        <v>321452</v>
      </c>
      <c r="E58" t="s">
        <v>2402</v>
      </c>
      <c r="F58" s="33" t="str">
        <f>INDEX('Crosswalk Particulates'!$B:$B,MATCH('2020 EPA Data'!A58,'Crosswalk Particulates'!$A:$A,0))</f>
        <v>Other-EPA</v>
      </c>
      <c r="G58" s="37">
        <f>INDEX('Crosswalk Particulates'!$E:$E,MATCH('2020 EPA Data'!$B58,'Crosswalk Particulates'!$D:$D,0))</f>
        <v>0</v>
      </c>
      <c r="H58" s="44">
        <f t="shared" si="0"/>
        <v>291616695847.81055</v>
      </c>
    </row>
    <row r="59" spans="1:8" s="30" customFormat="1" hidden="1">
      <c r="A59" t="s">
        <v>2414</v>
      </c>
      <c r="B59" t="s">
        <v>2440</v>
      </c>
      <c r="C59" t="s">
        <v>2437</v>
      </c>
      <c r="D59">
        <v>300416</v>
      </c>
      <c r="E59" t="s">
        <v>2402</v>
      </c>
      <c r="F59" s="33" t="str">
        <f>INDEX('Crosswalk Particulates'!$B:$B,MATCH('2020 EPA Data'!A59,'Crosswalk Particulates'!$A:$A,0))</f>
        <v>Other-EPA</v>
      </c>
      <c r="G59" s="37" t="str">
        <f>INDEX('Crosswalk Particulates'!$E:$E,MATCH('2020 EPA Data'!$B59,'Crosswalk Particulates'!$D:$D,0))</f>
        <v>CO</v>
      </c>
      <c r="H59" s="44">
        <f t="shared" si="0"/>
        <v>272533134962.0343</v>
      </c>
    </row>
    <row r="60" spans="1:8" s="30" customFormat="1" hidden="1">
      <c r="A60" t="s">
        <v>2445</v>
      </c>
      <c r="B60" t="s">
        <v>2440</v>
      </c>
      <c r="C60" t="s">
        <v>2437</v>
      </c>
      <c r="D60">
        <v>268220</v>
      </c>
      <c r="E60" t="s">
        <v>2402</v>
      </c>
      <c r="F60" s="33" t="str">
        <f>INDEX('Crosswalk Particulates'!$B:$B,MATCH('2020 EPA Data'!A60,'Crosswalk Particulates'!$A:$A,0))</f>
        <v>Electricity Sector</v>
      </c>
      <c r="G60" s="37" t="str">
        <f>INDEX('Crosswalk Particulates'!$E:$E,MATCH('2020 EPA Data'!$B60,'Crosswalk Particulates'!$D:$D,0))</f>
        <v>CO</v>
      </c>
      <c r="H60" s="44">
        <f t="shared" si="0"/>
        <v>243325380337.65457</v>
      </c>
    </row>
    <row r="61" spans="1:8" s="30" customFormat="1" hidden="1">
      <c r="A61" t="s">
        <v>2429</v>
      </c>
      <c r="B61" t="s">
        <v>2513</v>
      </c>
      <c r="C61" t="s">
        <v>2379</v>
      </c>
      <c r="D61">
        <v>256192</v>
      </c>
      <c r="E61" t="s">
        <v>2402</v>
      </c>
      <c r="F61" s="33" t="str">
        <f>INDEX('Crosswalk Particulates'!$B:$B,MATCH('2020 EPA Data'!A61,'Crosswalk Particulates'!$A:$A,0))</f>
        <v>Residential Buildings Sector</v>
      </c>
      <c r="G61" s="37" t="str">
        <f>INDEX('Crosswalk Particulates'!$E:$E,MATCH('2020 EPA Data'!$B61,'Crosswalk Particulates'!$D:$D,0))</f>
        <v>OC</v>
      </c>
      <c r="H61" s="44">
        <f t="shared" si="0"/>
        <v>232413749308.27084</v>
      </c>
    </row>
    <row r="62" spans="1:8" s="30" customFormat="1" hidden="1">
      <c r="A62" t="s">
        <v>2439</v>
      </c>
      <c r="B62" t="s">
        <v>2470</v>
      </c>
      <c r="C62" t="s">
        <v>2437</v>
      </c>
      <c r="D62">
        <v>253018</v>
      </c>
      <c r="E62" t="s">
        <v>2402</v>
      </c>
      <c r="F62" s="33" t="str">
        <f>INDEX('Crosswalk Particulates'!$B:$B,MATCH('2020 EPA Data'!A62,'Crosswalk Particulates'!$A:$A,0))</f>
        <v>process-waste-industry</v>
      </c>
      <c r="G62" s="37" t="str">
        <f>INDEX('Crosswalk Particulates'!$E:$E,MATCH('2020 EPA Data'!$B62,'Crosswalk Particulates'!$D:$D,0))</f>
        <v>PM10</v>
      </c>
      <c r="H62" s="44">
        <f t="shared" si="0"/>
        <v>229534341519.17337</v>
      </c>
    </row>
    <row r="63" spans="1:8" s="30" customFormat="1" hidden="1">
      <c r="A63" t="s">
        <v>2406</v>
      </c>
      <c r="B63" t="s">
        <v>2489</v>
      </c>
      <c r="C63" t="s">
        <v>2437</v>
      </c>
      <c r="D63">
        <v>246135</v>
      </c>
      <c r="E63" t="s">
        <v>2402</v>
      </c>
      <c r="F63" s="33" t="str">
        <f>INDEX('Crosswalk Particulates'!$B:$B,MATCH('2020 EPA Data'!A63,'Crosswalk Particulates'!$A:$A,0))</f>
        <v>Other-EPA</v>
      </c>
      <c r="G63" s="37" t="str">
        <f>INDEX('Crosswalk Particulates'!$E:$E,MATCH('2020 EPA Data'!$B63,'Crosswalk Particulates'!$D:$D,0))</f>
        <v>NOX</v>
      </c>
      <c r="H63" s="44">
        <f t="shared" si="0"/>
        <v>223290181527.88239</v>
      </c>
    </row>
    <row r="64" spans="1:8" s="30" customFormat="1" hidden="1">
      <c r="A64" t="s">
        <v>2483</v>
      </c>
      <c r="B64" t="s">
        <v>2489</v>
      </c>
      <c r="C64" t="s">
        <v>2437</v>
      </c>
      <c r="D64">
        <v>240086</v>
      </c>
      <c r="E64" t="s">
        <v>2402</v>
      </c>
      <c r="F64" s="33" t="str">
        <f>INDEX('Crosswalk Particulates'!$B:$B,MATCH('2020 EPA Data'!A64,'Crosswalk Particulates'!$A:$A,0))</f>
        <v>Transportation Sector</v>
      </c>
      <c r="G64" s="37" t="str">
        <f>INDEX('Crosswalk Particulates'!$E:$E,MATCH('2020 EPA Data'!$B64,'Crosswalk Particulates'!$D:$D,0))</f>
        <v>NOX</v>
      </c>
      <c r="H64" s="44">
        <f t="shared" si="0"/>
        <v>217802614509.53003</v>
      </c>
    </row>
    <row r="65" spans="1:8" s="30" customFormat="1" hidden="1">
      <c r="A65" t="s">
        <v>2439</v>
      </c>
      <c r="B65" t="s">
        <v>2490</v>
      </c>
      <c r="C65" t="s">
        <v>2437</v>
      </c>
      <c r="D65">
        <v>227393</v>
      </c>
      <c r="E65" t="s">
        <v>2402</v>
      </c>
      <c r="F65" s="33" t="str">
        <f>INDEX('Crosswalk Particulates'!$B:$B,MATCH('2020 EPA Data'!A65,'Crosswalk Particulates'!$A:$A,0))</f>
        <v>process-waste-industry</v>
      </c>
      <c r="G65" s="37" t="str">
        <f>INDEX('Crosswalk Particulates'!$E:$E,MATCH('2020 EPA Data'!$B65,'Crosswalk Particulates'!$D:$D,0))</f>
        <v>PM25</v>
      </c>
      <c r="H65" s="44">
        <f t="shared" si="0"/>
        <v>206287704910.59686</v>
      </c>
    </row>
    <row r="66" spans="1:8" s="30" customFormat="1" hidden="1">
      <c r="A66" t="s">
        <v>2480</v>
      </c>
      <c r="B66" t="s">
        <v>2470</v>
      </c>
      <c r="C66" t="s">
        <v>2437</v>
      </c>
      <c r="D66">
        <v>226044</v>
      </c>
      <c r="E66" t="s">
        <v>2402</v>
      </c>
      <c r="F66" s="33" t="str">
        <f>INDEX('Crosswalk Particulates'!$B:$B,MATCH('2020 EPA Data'!A66,'Crosswalk Particulates'!$A:$A,0))</f>
        <v>industry-fuel-biomass</v>
      </c>
      <c r="G66" s="37" t="str">
        <f>INDEX('Crosswalk Particulates'!$E:$E,MATCH('2020 EPA Data'!$B66,'Crosswalk Particulates'!$D:$D,0))</f>
        <v>PM10</v>
      </c>
      <c r="H66" s="44">
        <f t="shared" si="0"/>
        <v>205063911240.93948</v>
      </c>
    </row>
    <row r="67" spans="1:8" s="30" customFormat="1">
      <c r="A67" t="s">
        <v>2432</v>
      </c>
      <c r="B67" t="s">
        <v>2436</v>
      </c>
      <c r="C67" t="s">
        <v>2437</v>
      </c>
      <c r="D67">
        <v>215767</v>
      </c>
      <c r="E67" t="s">
        <v>2402</v>
      </c>
      <c r="F67" s="33" t="str">
        <f>INDEX('Crosswalk Particulates'!$B:$B,MATCH('2020 EPA Data'!A67,'Crosswalk Particulates'!$A:$A,0))</f>
        <v>process-agriculture-industry</v>
      </c>
      <c r="G67" s="37" t="str">
        <f>INDEX('Crosswalk Particulates'!$E:$E,MATCH('2020 EPA Data'!$B67,'Crosswalk Particulates'!$D:$D,0))</f>
        <v>VOC</v>
      </c>
      <c r="H67" s="44">
        <f t="shared" si="0"/>
        <v>195740762580.39938</v>
      </c>
    </row>
    <row r="68" spans="1:8" s="30" customFormat="1" hidden="1">
      <c r="A68" t="s">
        <v>2510</v>
      </c>
      <c r="B68" t="s">
        <v>2489</v>
      </c>
      <c r="C68" t="s">
        <v>2437</v>
      </c>
      <c r="D68">
        <v>215690</v>
      </c>
      <c r="E68" t="s">
        <v>2402</v>
      </c>
      <c r="F68" s="33" t="str">
        <f>INDEX('Crosswalk Particulates'!$B:$B,MATCH('2020 EPA Data'!A68,'Crosswalk Particulates'!$A:$A,0))</f>
        <v>Residential Buildings Sector</v>
      </c>
      <c r="G68" s="37" t="str">
        <f>INDEX('Crosswalk Particulates'!$E:$E,MATCH('2020 EPA Data'!$B68,'Crosswalk Particulates'!$D:$D,0))</f>
        <v>NOX</v>
      </c>
      <c r="H68" s="44">
        <f t="shared" ref="H68:H131" si="1">IF(E68="TON",D68/metricton_to_shortton,0)*10^6</f>
        <v>195670909272.34625</v>
      </c>
    </row>
    <row r="69" spans="1:8" s="30" customFormat="1" hidden="1">
      <c r="A69" t="s">
        <v>2443</v>
      </c>
      <c r="B69" t="s">
        <v>2440</v>
      </c>
      <c r="C69" t="s">
        <v>2437</v>
      </c>
      <c r="D69">
        <v>211871</v>
      </c>
      <c r="E69" t="s">
        <v>2402</v>
      </c>
      <c r="F69" s="33" t="str">
        <f>INDEX('Crosswalk Particulates'!$B:$B,MATCH('2020 EPA Data'!A69,'Crosswalk Particulates'!$A:$A,0))</f>
        <v>Other-EPA</v>
      </c>
      <c r="G69" s="37" t="str">
        <f>INDEX('Crosswalk Particulates'!$E:$E,MATCH('2020 EPA Data'!$B69,'Crosswalk Particulates'!$D:$D,0))</f>
        <v>CO</v>
      </c>
      <c r="H69" s="44">
        <f t="shared" si="1"/>
        <v>192206366630.07687</v>
      </c>
    </row>
    <row r="70" spans="1:8" s="30" customFormat="1" hidden="1">
      <c r="A70" t="s">
        <v>2481</v>
      </c>
      <c r="B70" t="s">
        <v>2470</v>
      </c>
      <c r="C70" t="s">
        <v>2437</v>
      </c>
      <c r="D70">
        <v>201585</v>
      </c>
      <c r="E70" t="s">
        <v>2402</v>
      </c>
      <c r="F70" s="33" t="str">
        <f>INDEX('Crosswalk Particulates'!$B:$B,MATCH('2020 EPA Data'!A70,'Crosswalk Particulates'!$A:$A,0))</f>
        <v>Commercial Buildings Sector</v>
      </c>
      <c r="G70" s="37" t="str">
        <f>INDEX('Crosswalk Particulates'!$E:$E,MATCH('2020 EPA Data'!$B70,'Crosswalk Particulates'!$D:$D,0))</f>
        <v>PM10</v>
      </c>
      <c r="H70" s="44">
        <f t="shared" si="1"/>
        <v>182875053297.1669</v>
      </c>
    </row>
    <row r="71" spans="1:8" s="30" customFormat="1">
      <c r="A71" t="s">
        <v>2430</v>
      </c>
      <c r="B71" t="s">
        <v>2436</v>
      </c>
      <c r="C71" t="s">
        <v>2437</v>
      </c>
      <c r="D71">
        <v>201297</v>
      </c>
      <c r="E71" t="s">
        <v>2402</v>
      </c>
      <c r="F71" s="33" t="s">
        <v>2861</v>
      </c>
      <c r="G71" s="37" t="str">
        <f>INDEX('Crosswalk Particulates'!$E:$E,MATCH('2020 EPA Data'!$B71,'Crosswalk Particulates'!$D:$D,0))</f>
        <v>VOC</v>
      </c>
      <c r="H71" s="44">
        <f t="shared" si="1"/>
        <v>182613783781.33194</v>
      </c>
    </row>
    <row r="72" spans="1:8" s="30" customFormat="1" hidden="1">
      <c r="A72" t="s">
        <v>2499</v>
      </c>
      <c r="B72" t="s">
        <v>2440</v>
      </c>
      <c r="C72" t="s">
        <v>2437</v>
      </c>
      <c r="D72">
        <v>199513</v>
      </c>
      <c r="E72" t="s">
        <v>2402</v>
      </c>
      <c r="F72" s="33" t="str">
        <f>INDEX('Crosswalk Particulates'!$B:$B,MATCH('2020 EPA Data'!A72,'Crosswalk Particulates'!$A:$A,0))</f>
        <v>process-iron and steel-industry</v>
      </c>
      <c r="G72" s="37" t="str">
        <f>INDEX('Crosswalk Particulates'!$E:$E,MATCH('2020 EPA Data'!$B72,'Crosswalk Particulates'!$D:$D,0))</f>
        <v>CO</v>
      </c>
      <c r="H72" s="44">
        <f t="shared" si="1"/>
        <v>180995364280.46558</v>
      </c>
    </row>
    <row r="73" spans="1:8" s="30" customFormat="1" hidden="1">
      <c r="A73" t="s">
        <v>2429</v>
      </c>
      <c r="B73" t="s">
        <v>2509</v>
      </c>
      <c r="C73" t="s">
        <v>2379</v>
      </c>
      <c r="D73">
        <v>198873</v>
      </c>
      <c r="E73" t="s">
        <v>2402</v>
      </c>
      <c r="F73" s="33" t="str">
        <f>INDEX('Crosswalk Particulates'!$B:$B,MATCH('2020 EPA Data'!A73,'Crosswalk Particulates'!$A:$A,0))</f>
        <v>Residential Buildings Sector</v>
      </c>
      <c r="G73" s="37">
        <f>INDEX('Crosswalk Particulates'!$E:$E,MATCH('2020 EPA Data'!$B73,'Crosswalk Particulates'!$D:$D,0))</f>
        <v>0</v>
      </c>
      <c r="H73" s="44">
        <f t="shared" si="1"/>
        <v>180414765356.38797</v>
      </c>
    </row>
    <row r="74" spans="1:8" s="30" customFormat="1" hidden="1">
      <c r="A74" t="s">
        <v>2480</v>
      </c>
      <c r="B74" t="s">
        <v>2490</v>
      </c>
      <c r="C74" t="s">
        <v>2437</v>
      </c>
      <c r="D74">
        <v>195337</v>
      </c>
      <c r="E74" t="s">
        <v>2402</v>
      </c>
      <c r="F74" s="33" t="str">
        <f>INDEX('Crosswalk Particulates'!$B:$B,MATCH('2020 EPA Data'!A74,'Crosswalk Particulates'!$A:$A,0))</f>
        <v>industry-fuel-biomass</v>
      </c>
      <c r="G74" s="37" t="str">
        <f>INDEX('Crosswalk Particulates'!$E:$E,MATCH('2020 EPA Data'!$B74,'Crosswalk Particulates'!$D:$D,0))</f>
        <v>PM25</v>
      </c>
      <c r="H74" s="44">
        <f t="shared" si="1"/>
        <v>177206956300.8591</v>
      </c>
    </row>
    <row r="75" spans="1:8" s="30" customFormat="1" hidden="1">
      <c r="A75" t="s">
        <v>2506</v>
      </c>
      <c r="B75" t="s">
        <v>2490</v>
      </c>
      <c r="C75" t="s">
        <v>2437</v>
      </c>
      <c r="D75">
        <v>194060</v>
      </c>
      <c r="E75" t="s">
        <v>2402</v>
      </c>
      <c r="F75" s="33" t="str">
        <f>INDEX('Crosswalk Particulates'!$B:$B,MATCH('2020 EPA Data'!A75,'Crosswalk Particulates'!$A:$A,0))</f>
        <v>Other-EPA</v>
      </c>
      <c r="G75" s="37" t="str">
        <f>INDEX('Crosswalk Particulates'!$E:$E,MATCH('2020 EPA Data'!$B75,'Crosswalk Particulates'!$D:$D,0))</f>
        <v>PM25</v>
      </c>
      <c r="H75" s="44">
        <f t="shared" si="1"/>
        <v>176048480010.16049</v>
      </c>
    </row>
    <row r="76" spans="1:8" s="30" customFormat="1">
      <c r="A76" t="s">
        <v>2400</v>
      </c>
      <c r="B76" t="s">
        <v>2436</v>
      </c>
      <c r="C76" t="s">
        <v>2437</v>
      </c>
      <c r="D76">
        <v>192533</v>
      </c>
      <c r="E76" t="s">
        <v>2402</v>
      </c>
      <c r="F76" s="33" t="str">
        <f>INDEX('Crosswalk Particulates'!$B:$B,MATCH('2020 EPA Data'!A76,'Crosswalk Particulates'!$A:$A,0))</f>
        <v>process-other-industry</v>
      </c>
      <c r="G76" s="37" t="str">
        <f>INDEX('Crosswalk Particulates'!$E:$E,MATCH('2020 EPA Data'!$B76,'Crosswalk Particulates'!$D:$D,0))</f>
        <v>VOC</v>
      </c>
      <c r="H76" s="44">
        <f t="shared" si="1"/>
        <v>174663207264.74408</v>
      </c>
    </row>
    <row r="77" spans="1:8" s="30" customFormat="1">
      <c r="A77" t="s">
        <v>2439</v>
      </c>
      <c r="B77" t="s">
        <v>2436</v>
      </c>
      <c r="C77" t="s">
        <v>2437</v>
      </c>
      <c r="D77">
        <v>190690</v>
      </c>
      <c r="E77" t="s">
        <v>2402</v>
      </c>
      <c r="F77" s="33" t="str">
        <f>INDEX('Crosswalk Particulates'!$B:$B,MATCH('2020 EPA Data'!A77,'Crosswalk Particulates'!$A:$A,0))</f>
        <v>process-waste-industry</v>
      </c>
      <c r="G77" s="37" t="str">
        <f>INDEX('Crosswalk Particulates'!$E:$E,MATCH('2020 EPA Data'!$B77,'Crosswalk Particulates'!$D:$D,0))</f>
        <v>VOC</v>
      </c>
      <c r="H77" s="44">
        <f t="shared" si="1"/>
        <v>172991263800.56427</v>
      </c>
    </row>
    <row r="78" spans="1:8" s="30" customFormat="1">
      <c r="A78" t="s">
        <v>2466</v>
      </c>
      <c r="B78" t="s">
        <v>2436</v>
      </c>
      <c r="C78" t="s">
        <v>2437</v>
      </c>
      <c r="D78">
        <v>189246</v>
      </c>
      <c r="E78" t="s">
        <v>2402</v>
      </c>
      <c r="F78" s="33" t="str">
        <f>INDEX('Crosswalk Particulates'!$B:$B,MATCH('2020 EPA Data'!A78,'Crosswalk Particulates'!$A:$A,0))</f>
        <v>process-other-industry</v>
      </c>
      <c r="G78" s="37" t="str">
        <f>INDEX('Crosswalk Particulates'!$E:$E,MATCH('2020 EPA Data'!$B78,'Crosswalk Particulates'!$D:$D,0))</f>
        <v>VOC</v>
      </c>
      <c r="H78" s="44">
        <f t="shared" si="1"/>
        <v>171681287478.11417</v>
      </c>
    </row>
    <row r="79" spans="1:8" s="30" customFormat="1" hidden="1">
      <c r="A79" t="s">
        <v>2481</v>
      </c>
      <c r="B79" t="s">
        <v>2490</v>
      </c>
      <c r="C79" t="s">
        <v>2437</v>
      </c>
      <c r="D79">
        <v>187820</v>
      </c>
      <c r="E79" t="s">
        <v>2402</v>
      </c>
      <c r="F79" s="33" t="str">
        <f>INDEX('Crosswalk Particulates'!$B:$B,MATCH('2020 EPA Data'!A79,'Crosswalk Particulates'!$A:$A,0))</f>
        <v>Commercial Buildings Sector</v>
      </c>
      <c r="G79" s="37" t="str">
        <f>INDEX('Crosswalk Particulates'!$E:$E,MATCH('2020 EPA Data'!$B79,'Crosswalk Particulates'!$D:$D,0))</f>
        <v>PM25</v>
      </c>
      <c r="H79" s="44">
        <f t="shared" si="1"/>
        <v>170387640500.40372</v>
      </c>
    </row>
    <row r="80" spans="1:8" s="30" customFormat="1" hidden="1">
      <c r="A80" t="s">
        <v>2412</v>
      </c>
      <c r="B80" t="s">
        <v>2489</v>
      </c>
      <c r="C80" t="s">
        <v>2437</v>
      </c>
      <c r="D80">
        <v>187448</v>
      </c>
      <c r="E80" t="s">
        <v>2402</v>
      </c>
      <c r="F80" s="33" t="str">
        <f>INDEX('Crosswalk Particulates'!$B:$B,MATCH('2020 EPA Data'!A80,'Crosswalk Particulates'!$A:$A,0))</f>
        <v>Other-EPA</v>
      </c>
      <c r="G80" s="37" t="str">
        <f>INDEX('Crosswalk Particulates'!$E:$E,MATCH('2020 EPA Data'!$B80,'Crosswalk Particulates'!$D:$D,0))</f>
        <v>NOX</v>
      </c>
      <c r="H80" s="44">
        <f t="shared" si="1"/>
        <v>170050167375.7836</v>
      </c>
    </row>
    <row r="81" spans="1:8" s="30" customFormat="1" hidden="1">
      <c r="A81" t="s">
        <v>2425</v>
      </c>
      <c r="B81" t="s">
        <v>2440</v>
      </c>
      <c r="C81" t="s">
        <v>2437</v>
      </c>
      <c r="D81">
        <v>183074</v>
      </c>
      <c r="E81" t="s">
        <v>2402</v>
      </c>
      <c r="F81" s="33" t="str">
        <f>INDEX('Crosswalk Particulates'!$B:$B,MATCH('2020 EPA Data'!A81,'Crosswalk Particulates'!$A:$A,0))</f>
        <v>Transportation Sector</v>
      </c>
      <c r="G81" s="37" t="str">
        <f>INDEX('Crosswalk Particulates'!$E:$E,MATCH('2020 EPA Data'!$B81,'Crosswalk Particulates'!$D:$D,0))</f>
        <v>CO</v>
      </c>
      <c r="H81" s="44">
        <f t="shared" si="1"/>
        <v>166082136604.04062</v>
      </c>
    </row>
    <row r="82" spans="1:8" s="30" customFormat="1" hidden="1">
      <c r="A82" t="s">
        <v>2461</v>
      </c>
      <c r="B82" t="s">
        <v>2489</v>
      </c>
      <c r="C82" t="s">
        <v>2437</v>
      </c>
      <c r="D82">
        <v>177953</v>
      </c>
      <c r="E82" t="s">
        <v>2402</v>
      </c>
      <c r="F82" s="33" t="str">
        <f>INDEX('Crosswalk Particulates'!$B:$B,MATCH('2020 EPA Data'!A82,'Crosswalk Particulates'!$A:$A,0))</f>
        <v>Electricity Sector</v>
      </c>
      <c r="G82" s="37" t="str">
        <f>INDEX('Crosswalk Particulates'!$E:$E,MATCH('2020 EPA Data'!$B82,'Crosswalk Particulates'!$D:$D,0))</f>
        <v>NOX</v>
      </c>
      <c r="H82" s="44">
        <f t="shared" si="1"/>
        <v>161436438025.6008</v>
      </c>
    </row>
    <row r="83" spans="1:8" s="30" customFormat="1" hidden="1">
      <c r="A83" t="s">
        <v>2482</v>
      </c>
      <c r="B83" t="s">
        <v>2440</v>
      </c>
      <c r="C83" t="s">
        <v>2437</v>
      </c>
      <c r="D83">
        <v>174829</v>
      </c>
      <c r="E83" t="s">
        <v>2402</v>
      </c>
      <c r="F83" s="33" t="str">
        <f>INDEX('Crosswalk Particulates'!$B:$B,MATCH('2020 EPA Data'!A83,'Crosswalk Particulates'!$A:$A,0))</f>
        <v>process-other-industry</v>
      </c>
      <c r="G83" s="37" t="str">
        <f>INDEX('Crosswalk Particulates'!$E:$E,MATCH('2020 EPA Data'!$B83,'Crosswalk Particulates'!$D:$D,0))</f>
        <v>CO</v>
      </c>
      <c r="H83" s="44">
        <f t="shared" si="1"/>
        <v>158602389527.4469</v>
      </c>
    </row>
    <row r="84" spans="1:8" s="30" customFormat="1" hidden="1">
      <c r="A84" t="s">
        <v>2506</v>
      </c>
      <c r="B84" t="s">
        <v>2509</v>
      </c>
      <c r="C84" t="s">
        <v>2379</v>
      </c>
      <c r="D84">
        <v>171785</v>
      </c>
      <c r="E84" t="s">
        <v>2402</v>
      </c>
      <c r="F84" s="33" t="str">
        <f>INDEX('Crosswalk Particulates'!$B:$B,MATCH('2020 EPA Data'!A84,'Crosswalk Particulates'!$A:$A,0))</f>
        <v>Other-EPA</v>
      </c>
      <c r="G84" s="37">
        <f>INDEX('Crosswalk Particulates'!$E:$E,MATCH('2020 EPA Data'!$B84,'Crosswalk Particulates'!$D:$D,0))</f>
        <v>0</v>
      </c>
      <c r="H84" s="44">
        <f t="shared" si="1"/>
        <v>155840915894.80273</v>
      </c>
    </row>
    <row r="85" spans="1:8" s="30" customFormat="1">
      <c r="A85" t="s">
        <v>2435</v>
      </c>
      <c r="B85" t="s">
        <v>2436</v>
      </c>
      <c r="C85" t="s">
        <v>2437</v>
      </c>
      <c r="D85">
        <v>170018</v>
      </c>
      <c r="E85" t="s">
        <v>2402</v>
      </c>
      <c r="F85" s="33" t="s">
        <v>2861</v>
      </c>
      <c r="G85" s="37" t="str">
        <f>INDEX('Crosswalk Particulates'!$E:$E,MATCH('2020 EPA Data'!$B85,'Crosswalk Particulates'!$D:$D,0))</f>
        <v>VOC</v>
      </c>
      <c r="H85" s="44">
        <f t="shared" si="1"/>
        <v>154237918552.85718</v>
      </c>
    </row>
    <row r="86" spans="1:8" s="30" customFormat="1" hidden="1">
      <c r="A86" t="s">
        <v>2422</v>
      </c>
      <c r="B86" t="s">
        <v>2495</v>
      </c>
      <c r="C86" t="s">
        <v>2437</v>
      </c>
      <c r="D86">
        <v>165325</v>
      </c>
      <c r="E86" t="s">
        <v>2402</v>
      </c>
      <c r="F86" s="33" t="str">
        <f>INDEX('Crosswalk Particulates'!$B:$B,MATCH('2020 EPA Data'!A86,'Crosswalk Particulates'!$A:$A,0))</f>
        <v>process-ngps-industry</v>
      </c>
      <c r="G86" s="37" t="str">
        <f>INDEX('Crosswalk Particulates'!$E:$E,MATCH('2020 EPA Data'!$B86,'Crosswalk Particulates'!$D:$D,0))</f>
        <v>SOx</v>
      </c>
      <c r="H86" s="44">
        <f t="shared" si="1"/>
        <v>149980495504.89429</v>
      </c>
    </row>
    <row r="87" spans="1:8" s="30" customFormat="1" hidden="1">
      <c r="A87" t="s">
        <v>2406</v>
      </c>
      <c r="B87" t="s">
        <v>2595</v>
      </c>
      <c r="C87" t="s">
        <v>2379</v>
      </c>
      <c r="D87">
        <v>149443</v>
      </c>
      <c r="E87" t="s">
        <v>2402</v>
      </c>
      <c r="F87" s="33" t="str">
        <f>INDEX('Crosswalk Particulates'!$B:$B,MATCH('2020 EPA Data'!A87,'Crosswalk Particulates'!$A:$A,0))</f>
        <v>Other-EPA</v>
      </c>
      <c r="G87" s="37" t="str">
        <f>INDEX('Crosswalk Particulates'!$E:$E,MATCH('2020 EPA Data'!$B87,'Crosswalk Particulates'!$D:$D,0))</f>
        <v>BC</v>
      </c>
      <c r="H87" s="44">
        <f t="shared" si="1"/>
        <v>135572570329.58063</v>
      </c>
    </row>
    <row r="88" spans="1:8" s="30" customFormat="1" hidden="1">
      <c r="A88" t="s">
        <v>2409</v>
      </c>
      <c r="B88" t="s">
        <v>2489</v>
      </c>
      <c r="C88" t="s">
        <v>2437</v>
      </c>
      <c r="D88">
        <v>148752</v>
      </c>
      <c r="E88" t="s">
        <v>2402</v>
      </c>
      <c r="F88" s="33" t="str">
        <f>INDEX('Crosswalk Particulates'!$B:$B,MATCH('2020 EPA Data'!A88,'Crosswalk Particulates'!$A:$A,0))</f>
        <v>Other-EPA</v>
      </c>
      <c r="G88" s="37" t="str">
        <f>INDEX('Crosswalk Particulates'!$E:$E,MATCH('2020 EPA Data'!$B88,'Crosswalk Particulates'!$D:$D,0))</f>
        <v>NOX</v>
      </c>
      <c r="H88" s="44">
        <f t="shared" si="1"/>
        <v>134945704928.74057</v>
      </c>
    </row>
    <row r="89" spans="1:8" s="30" customFormat="1" hidden="1">
      <c r="A89" t="s">
        <v>2471</v>
      </c>
      <c r="B89" t="s">
        <v>2485</v>
      </c>
      <c r="C89" t="s">
        <v>2437</v>
      </c>
      <c r="D89">
        <v>145731</v>
      </c>
      <c r="E89" t="s">
        <v>2402</v>
      </c>
      <c r="F89" s="33" t="str">
        <f>INDEX('Crosswalk Particulates'!$B:$B,MATCH('2020 EPA Data'!A89,'Crosswalk Particulates'!$A:$A,0))</f>
        <v>Other-EPA</v>
      </c>
      <c r="G89" s="37">
        <f>INDEX('Crosswalk Particulates'!$E:$E,MATCH('2020 EPA Data'!$B89,'Crosswalk Particulates'!$D:$D,0))</f>
        <v>0</v>
      </c>
      <c r="H89" s="44">
        <f t="shared" si="1"/>
        <v>132205096569.93044</v>
      </c>
    </row>
    <row r="90" spans="1:8" s="30" customFormat="1" hidden="1">
      <c r="A90" t="s">
        <v>2425</v>
      </c>
      <c r="B90" t="s">
        <v>2489</v>
      </c>
      <c r="C90" t="s">
        <v>2437</v>
      </c>
      <c r="D90">
        <v>142732</v>
      </c>
      <c r="E90" t="s">
        <v>2402</v>
      </c>
      <c r="F90" s="33" t="str">
        <f>INDEX('Crosswalk Particulates'!$B:$B,MATCH('2020 EPA Data'!A90,'Crosswalk Particulates'!$A:$A,0))</f>
        <v>Transportation Sector</v>
      </c>
      <c r="G90" s="37" t="str">
        <f>INDEX('Crosswalk Particulates'!$E:$E,MATCH('2020 EPA Data'!$B90,'Crosswalk Particulates'!$D:$D,0))</f>
        <v>NOX</v>
      </c>
      <c r="H90" s="44">
        <f t="shared" si="1"/>
        <v>129484446299.13547</v>
      </c>
    </row>
    <row r="91" spans="1:8" s="30" customFormat="1" hidden="1">
      <c r="A91" t="s">
        <v>2406</v>
      </c>
      <c r="B91" t="s">
        <v>2495</v>
      </c>
      <c r="C91" t="s">
        <v>2437</v>
      </c>
      <c r="D91">
        <v>140766</v>
      </c>
      <c r="E91" t="s">
        <v>2402</v>
      </c>
      <c r="F91" s="33" t="str">
        <f>INDEX('Crosswalk Particulates'!$B:$B,MATCH('2020 EPA Data'!A91,'Crosswalk Particulates'!$A:$A,0))</f>
        <v>Other-EPA</v>
      </c>
      <c r="G91" s="37" t="str">
        <f>INDEX('Crosswalk Particulates'!$E:$E,MATCH('2020 EPA Data'!$B91,'Crosswalk Particulates'!$D:$D,0))</f>
        <v>SOx</v>
      </c>
      <c r="H91" s="44">
        <f t="shared" si="1"/>
        <v>127700918979.23453</v>
      </c>
    </row>
    <row r="92" spans="1:8" s="30" customFormat="1" hidden="1">
      <c r="A92" t="s">
        <v>2462</v>
      </c>
      <c r="B92" t="s">
        <v>2489</v>
      </c>
      <c r="C92" t="s">
        <v>2437</v>
      </c>
      <c r="D92">
        <v>140180</v>
      </c>
      <c r="E92" t="s">
        <v>2402</v>
      </c>
      <c r="F92" s="33" t="str">
        <f>INDEX('Crosswalk Particulates'!$B:$B,MATCH('2020 EPA Data'!A92,'Crosswalk Particulates'!$A:$A,0))</f>
        <v>Commercial Buildings Sector</v>
      </c>
      <c r="G92" s="37" t="str">
        <f>INDEX('Crosswalk Particulates'!$E:$E,MATCH('2020 EPA Data'!$B92,'Crosswalk Particulates'!$D:$D,0))</f>
        <v>NOX</v>
      </c>
      <c r="H92" s="44">
        <f t="shared" si="1"/>
        <v>127169308089.37596</v>
      </c>
    </row>
    <row r="93" spans="1:8" s="30" customFormat="1" hidden="1">
      <c r="A93" t="s">
        <v>2458</v>
      </c>
      <c r="B93" t="s">
        <v>2440</v>
      </c>
      <c r="C93" t="s">
        <v>2437</v>
      </c>
      <c r="D93">
        <v>138110</v>
      </c>
      <c r="E93" t="s">
        <v>2402</v>
      </c>
      <c r="F93" s="33" t="str">
        <f>INDEX('Crosswalk Particulates'!$B:$B,MATCH('2020 EPA Data'!A93,'Crosswalk Particulates'!$A:$A,0))</f>
        <v>process-chemicals-industry</v>
      </c>
      <c r="G93" s="37" t="str">
        <f>INDEX('Crosswalk Particulates'!$E:$E,MATCH('2020 EPA Data'!$B93,'Crosswalk Particulates'!$D:$D,0))</f>
        <v>CO</v>
      </c>
      <c r="H93" s="44">
        <f t="shared" si="1"/>
        <v>125291433444.31241</v>
      </c>
    </row>
    <row r="94" spans="1:8" s="30" customFormat="1" hidden="1">
      <c r="A94" t="s">
        <v>2409</v>
      </c>
      <c r="B94" t="s">
        <v>2485</v>
      </c>
      <c r="C94" t="s">
        <v>2437</v>
      </c>
      <c r="D94">
        <v>134544</v>
      </c>
      <c r="E94" t="s">
        <v>2402</v>
      </c>
      <c r="F94" s="33" t="str">
        <f>INDEX('Crosswalk Particulates'!$B:$B,MATCH('2020 EPA Data'!A94,'Crosswalk Particulates'!$A:$A,0))</f>
        <v>Other-EPA</v>
      </c>
      <c r="G94" s="37">
        <f>INDEX('Crosswalk Particulates'!$E:$E,MATCH('2020 EPA Data'!$B94,'Crosswalk Particulates'!$D:$D,0))</f>
        <v>0</v>
      </c>
      <c r="H94" s="44">
        <f t="shared" si="1"/>
        <v>122056408814.21742</v>
      </c>
    </row>
    <row r="95" spans="1:8" s="30" customFormat="1" hidden="1">
      <c r="A95" t="s">
        <v>2480</v>
      </c>
      <c r="B95" t="s">
        <v>2489</v>
      </c>
      <c r="C95" t="s">
        <v>2437</v>
      </c>
      <c r="D95">
        <v>133970</v>
      </c>
      <c r="E95" t="s">
        <v>2402</v>
      </c>
      <c r="F95" s="33" t="str">
        <f>INDEX('Crosswalk Particulates'!$B:$B,MATCH('2020 EPA Data'!A95,'Crosswalk Particulates'!$A:$A,0))</f>
        <v>industry-fuel-biomass</v>
      </c>
      <c r="G95" s="37" t="str">
        <f>INDEX('Crosswalk Particulates'!$E:$E,MATCH('2020 EPA Data'!$B95,'Crosswalk Particulates'!$D:$D,0))</f>
        <v>NOX</v>
      </c>
      <c r="H95" s="44">
        <f t="shared" si="1"/>
        <v>121535684154.1853</v>
      </c>
    </row>
    <row r="96" spans="1:8" s="30" customFormat="1" hidden="1">
      <c r="A96" t="s">
        <v>2400</v>
      </c>
      <c r="B96" t="s">
        <v>2489</v>
      </c>
      <c r="C96" t="s">
        <v>2437</v>
      </c>
      <c r="D96">
        <v>131434</v>
      </c>
      <c r="E96" t="s">
        <v>2402</v>
      </c>
      <c r="F96" s="33" t="str">
        <f>INDEX('Crosswalk Particulates'!$B:$B,MATCH('2020 EPA Data'!A96,'Crosswalk Particulates'!$A:$A,0))</f>
        <v>process-other-industry</v>
      </c>
      <c r="G96" s="37" t="str">
        <f>INDEX('Crosswalk Particulates'!$E:$E,MATCH('2020 EPA Data'!$B96,'Crosswalk Particulates'!$D:$D,0))</f>
        <v>NOX</v>
      </c>
      <c r="H96" s="44">
        <f t="shared" si="1"/>
        <v>119235060917.52776</v>
      </c>
    </row>
    <row r="97" spans="1:8" s="30" customFormat="1" hidden="1">
      <c r="A97" t="s">
        <v>2400</v>
      </c>
      <c r="B97" t="s">
        <v>2440</v>
      </c>
      <c r="C97" t="s">
        <v>2437</v>
      </c>
      <c r="D97">
        <v>128223</v>
      </c>
      <c r="E97" t="s">
        <v>2402</v>
      </c>
      <c r="F97" s="33" t="str">
        <f>INDEX('Crosswalk Particulates'!$B:$B,MATCH('2020 EPA Data'!A97,'Crosswalk Particulates'!$A:$A,0))</f>
        <v>process-other-industry</v>
      </c>
      <c r="G97" s="37" t="str">
        <f>INDEX('Crosswalk Particulates'!$E:$E,MATCH('2020 EPA Data'!$B97,'Crosswalk Particulates'!$D:$D,0))</f>
        <v>CO</v>
      </c>
      <c r="H97" s="44">
        <f t="shared" si="1"/>
        <v>116322087253.13206</v>
      </c>
    </row>
    <row r="98" spans="1:8" s="30" customFormat="1">
      <c r="A98" t="s">
        <v>2418</v>
      </c>
      <c r="B98" t="s">
        <v>2436</v>
      </c>
      <c r="C98" t="s">
        <v>2437</v>
      </c>
      <c r="D98">
        <v>126718</v>
      </c>
      <c r="E98" t="s">
        <v>2402</v>
      </c>
      <c r="F98" s="33" t="str">
        <f>INDEX('Crosswalk Particulates'!$B:$B,MATCH('2020 EPA Data'!A98,'Crosswalk Particulates'!$A:$A,0))</f>
        <v>process-other-industry</v>
      </c>
      <c r="G98" s="37" t="str">
        <f>INDEX('Crosswalk Particulates'!$E:$E,MATCH('2020 EPA Data'!$B98,'Crosswalk Particulates'!$D:$D,0))</f>
        <v>VOC</v>
      </c>
      <c r="H98" s="44">
        <f t="shared" si="1"/>
        <v>114956772595.7308</v>
      </c>
    </row>
    <row r="99" spans="1:8" s="30" customFormat="1" hidden="1">
      <c r="A99" t="s">
        <v>2498</v>
      </c>
      <c r="B99" t="s">
        <v>2490</v>
      </c>
      <c r="C99" t="s">
        <v>2437</v>
      </c>
      <c r="D99">
        <v>124695</v>
      </c>
      <c r="E99" t="s">
        <v>2402</v>
      </c>
      <c r="F99" s="33" t="str">
        <f>INDEX('Crosswalk Particulates'!$B:$B,MATCH('2020 EPA Data'!A99,'Crosswalk Particulates'!$A:$A,0))</f>
        <v>Other-EPA</v>
      </c>
      <c r="G99" s="37" t="str">
        <f>INDEX('Crosswalk Particulates'!$E:$E,MATCH('2020 EPA Data'!$B99,'Crosswalk Particulates'!$D:$D,0))</f>
        <v>PM25</v>
      </c>
      <c r="H99" s="44">
        <f t="shared" si="1"/>
        <v>113121535684.15419</v>
      </c>
    </row>
    <row r="100" spans="1:8" s="30" customFormat="1" hidden="1">
      <c r="A100" t="s">
        <v>2481</v>
      </c>
      <c r="B100" t="s">
        <v>2513</v>
      </c>
      <c r="C100" t="s">
        <v>2379</v>
      </c>
      <c r="D100">
        <v>123050</v>
      </c>
      <c r="E100" t="s">
        <v>2402</v>
      </c>
      <c r="F100" s="33" t="str">
        <f>INDEX('Crosswalk Particulates'!$B:$B,MATCH('2020 EPA Data'!A100,'Crosswalk Particulates'!$A:$A,0))</f>
        <v>Commercial Buildings Sector</v>
      </c>
      <c r="G100" s="37" t="str">
        <f>INDEX('Crosswalk Particulates'!$E:$E,MATCH('2020 EPA Data'!$B100,'Crosswalk Particulates'!$D:$D,0))</f>
        <v>OC</v>
      </c>
      <c r="H100" s="44">
        <f t="shared" si="1"/>
        <v>111629215012.11095</v>
      </c>
    </row>
    <row r="101" spans="1:8" s="30" customFormat="1">
      <c r="A101" t="s">
        <v>2475</v>
      </c>
      <c r="B101" t="s">
        <v>2436</v>
      </c>
      <c r="C101" t="s">
        <v>2437</v>
      </c>
      <c r="D101">
        <v>119457</v>
      </c>
      <c r="E101" t="s">
        <v>2402</v>
      </c>
      <c r="F101" s="33" t="str">
        <f>INDEX('Crosswalk Particulates'!$B:$B,MATCH('2020 EPA Data'!A101,'Crosswalk Particulates'!$A:$A,0))</f>
        <v>process-other-industry</v>
      </c>
      <c r="G101" s="37" t="str">
        <f>INDEX('Crosswalk Particulates'!$E:$E,MATCH('2020 EPA Data'!$B101,'Crosswalk Particulates'!$D:$D,0))</f>
        <v>VOC</v>
      </c>
      <c r="H101" s="44">
        <f t="shared" si="1"/>
        <v>108369696364.90643</v>
      </c>
    </row>
    <row r="102" spans="1:8" s="30" customFormat="1" hidden="1">
      <c r="A102" t="s">
        <v>2400</v>
      </c>
      <c r="B102" t="s">
        <v>2470</v>
      </c>
      <c r="C102" t="s">
        <v>2437</v>
      </c>
      <c r="D102">
        <v>117711</v>
      </c>
      <c r="E102" t="s">
        <v>2402</v>
      </c>
      <c r="F102" s="33" t="str">
        <f>INDEX('Crosswalk Particulates'!$B:$B,MATCH('2020 EPA Data'!A102,'Crosswalk Particulates'!$A:$A,0))</f>
        <v>process-other-industry</v>
      </c>
      <c r="G102" s="37" t="str">
        <f>INDEX('Crosswalk Particulates'!$E:$E,MATCH('2020 EPA Data'!$B102,'Crosswalk Particulates'!$D:$D,0))</f>
        <v>PM10</v>
      </c>
      <c r="H102" s="44">
        <f t="shared" si="1"/>
        <v>106785749925.15718</v>
      </c>
    </row>
    <row r="103" spans="1:8" s="30" customFormat="1" hidden="1">
      <c r="A103" t="s">
        <v>2498</v>
      </c>
      <c r="B103" t="s">
        <v>2509</v>
      </c>
      <c r="C103" t="s">
        <v>2379</v>
      </c>
      <c r="D103">
        <v>117622</v>
      </c>
      <c r="E103" t="s">
        <v>2402</v>
      </c>
      <c r="F103" s="33" t="str">
        <f>INDEX('Crosswalk Particulates'!$B:$B,MATCH('2020 EPA Data'!A103,'Crosswalk Particulates'!$A:$A,0))</f>
        <v>Other-EPA</v>
      </c>
      <c r="G103" s="37">
        <f>INDEX('Crosswalk Particulates'!$E:$E,MATCH('2020 EPA Data'!$B103,'Crosswalk Particulates'!$D:$D,0))</f>
        <v>0</v>
      </c>
      <c r="H103" s="44">
        <f t="shared" si="1"/>
        <v>106705010387.27763</v>
      </c>
    </row>
    <row r="104" spans="1:8" s="30" customFormat="1" hidden="1">
      <c r="A104" t="s">
        <v>2462</v>
      </c>
      <c r="B104" t="s">
        <v>2440</v>
      </c>
      <c r="C104" t="s">
        <v>2437</v>
      </c>
      <c r="D104">
        <v>115113</v>
      </c>
      <c r="E104" t="s">
        <v>2402</v>
      </c>
      <c r="F104" s="33" t="str">
        <f>INDEX('Crosswalk Particulates'!$B:$B,MATCH('2020 EPA Data'!A104,'Crosswalk Particulates'!$A:$A,0))</f>
        <v>Commercial Buildings Sector</v>
      </c>
      <c r="G104" s="37" t="str">
        <f>INDEX('Crosswalk Particulates'!$E:$E,MATCH('2020 EPA Data'!$B104,'Crosswalk Particulates'!$D:$D,0))</f>
        <v>CO</v>
      </c>
      <c r="H104" s="44">
        <f t="shared" si="1"/>
        <v>104428881167.72958</v>
      </c>
    </row>
    <row r="105" spans="1:8" s="30" customFormat="1" hidden="1">
      <c r="A105" t="s">
        <v>2439</v>
      </c>
      <c r="B105" t="s">
        <v>2509</v>
      </c>
      <c r="C105" t="s">
        <v>2379</v>
      </c>
      <c r="D105">
        <v>113877</v>
      </c>
      <c r="E105" t="s">
        <v>2402</v>
      </c>
      <c r="F105" s="33" t="str">
        <f>INDEX('Crosswalk Particulates'!$B:$B,MATCH('2020 EPA Data'!A105,'Crosswalk Particulates'!$A:$A,0))</f>
        <v>process-waste-industry</v>
      </c>
      <c r="G105" s="37">
        <f>INDEX('Crosswalk Particulates'!$E:$E,MATCH('2020 EPA Data'!$B105,'Crosswalk Particulates'!$D:$D,0))</f>
        <v>0</v>
      </c>
      <c r="H105" s="44">
        <f t="shared" si="1"/>
        <v>103307599495.60469</v>
      </c>
    </row>
    <row r="106" spans="1:8" s="30" customFormat="1" hidden="1">
      <c r="A106" t="s">
        <v>2476</v>
      </c>
      <c r="B106" t="s">
        <v>2495</v>
      </c>
      <c r="C106" t="s">
        <v>2437</v>
      </c>
      <c r="D106">
        <v>112052</v>
      </c>
      <c r="E106" t="s">
        <v>2402</v>
      </c>
      <c r="F106" s="33" t="str">
        <f>INDEX('Crosswalk Particulates'!$B:$B,MATCH('2020 EPA Data'!A106,'Crosswalk Particulates'!$A:$A,0))</f>
        <v>industry-fuel-coal</v>
      </c>
      <c r="G106" s="37" t="str">
        <f>INDEX('Crosswalk Particulates'!$E:$E,MATCH('2020 EPA Data'!$B106,'Crosswalk Particulates'!$D:$D,0))</f>
        <v>SOx</v>
      </c>
      <c r="H106" s="44">
        <f t="shared" si="1"/>
        <v>101651985376.16461</v>
      </c>
    </row>
    <row r="107" spans="1:8" s="30" customFormat="1" hidden="1">
      <c r="A107" t="s">
        <v>2400</v>
      </c>
      <c r="B107" t="s">
        <v>2495</v>
      </c>
      <c r="C107" t="s">
        <v>2437</v>
      </c>
      <c r="D107">
        <v>111630</v>
      </c>
      <c r="E107" t="s">
        <v>2402</v>
      </c>
      <c r="F107" s="33" t="str">
        <f>INDEX('Crosswalk Particulates'!$B:$B,MATCH('2020 EPA Data'!A107,'Crosswalk Particulates'!$A:$A,0))</f>
        <v>process-other-industry</v>
      </c>
      <c r="G107" s="37" t="str">
        <f>INDEX('Crosswalk Particulates'!$E:$E,MATCH('2020 EPA Data'!$B107,'Crosswalk Particulates'!$D:$D,0))</f>
        <v>SOx</v>
      </c>
      <c r="H107" s="44">
        <f t="shared" si="1"/>
        <v>101269152960.60092</v>
      </c>
    </row>
    <row r="108" spans="1:8" s="30" customFormat="1" hidden="1">
      <c r="A108" t="s">
        <v>2403</v>
      </c>
      <c r="B108" t="s">
        <v>2470</v>
      </c>
      <c r="C108" t="s">
        <v>2437</v>
      </c>
      <c r="D108">
        <v>110407</v>
      </c>
      <c r="E108" t="s">
        <v>2402</v>
      </c>
      <c r="F108" s="33" t="str">
        <f>INDEX('Crosswalk Particulates'!$B:$B,MATCH('2020 EPA Data'!A108,'Crosswalk Particulates'!$A:$A,0))</f>
        <v>Transportation Sector</v>
      </c>
      <c r="G108" s="37" t="str">
        <f>INDEX('Crosswalk Particulates'!$E:$E,MATCH('2020 EPA Data'!$B108,'Crosswalk Particulates'!$D:$D,0))</f>
        <v>PM10</v>
      </c>
      <c r="H108" s="44">
        <f t="shared" si="1"/>
        <v>100159664704.12135</v>
      </c>
    </row>
    <row r="109" spans="1:8" s="30" customFormat="1" hidden="1">
      <c r="A109" t="s">
        <v>2480</v>
      </c>
      <c r="B109" t="s">
        <v>2509</v>
      </c>
      <c r="C109" t="s">
        <v>2379</v>
      </c>
      <c r="D109">
        <v>106756</v>
      </c>
      <c r="E109" t="s">
        <v>2402</v>
      </c>
      <c r="F109" s="33" t="str">
        <f>INDEX('Crosswalk Particulates'!$B:$B,MATCH('2020 EPA Data'!A109,'Crosswalk Particulates'!$A:$A,0))</f>
        <v>industry-fuel-biomass</v>
      </c>
      <c r="G109" s="37">
        <f>INDEX('Crosswalk Particulates'!$E:$E,MATCH('2020 EPA Data'!$B109,'Crosswalk Particulates'!$D:$D,0))</f>
        <v>0</v>
      </c>
      <c r="H109" s="44">
        <f t="shared" si="1"/>
        <v>96847529279.422302</v>
      </c>
    </row>
    <row r="110" spans="1:8" s="30" customFormat="1" hidden="1">
      <c r="A110" t="s">
        <v>2487</v>
      </c>
      <c r="B110" t="s">
        <v>2489</v>
      </c>
      <c r="C110" t="s">
        <v>2437</v>
      </c>
      <c r="D110">
        <v>106709</v>
      </c>
      <c r="E110" t="s">
        <v>2402</v>
      </c>
      <c r="F110" s="33" t="str">
        <f>INDEX('Crosswalk Particulates'!$B:$B,MATCH('2020 EPA Data'!A110,'Crosswalk Particulates'!$A:$A,0))</f>
        <v>process-cement-industry</v>
      </c>
      <c r="G110" s="37" t="str">
        <f>INDEX('Crosswalk Particulates'!$E:$E,MATCH('2020 EPA Data'!$B110,'Crosswalk Particulates'!$D:$D,0))</f>
        <v>NOX</v>
      </c>
      <c r="H110" s="44">
        <f t="shared" si="1"/>
        <v>96804891545.935364</v>
      </c>
    </row>
    <row r="111" spans="1:8" s="30" customFormat="1">
      <c r="A111" t="s">
        <v>2471</v>
      </c>
      <c r="B111" t="s">
        <v>2436</v>
      </c>
      <c r="C111" t="s">
        <v>2437</v>
      </c>
      <c r="D111">
        <v>106126</v>
      </c>
      <c r="E111" t="s">
        <v>2402</v>
      </c>
      <c r="F111" s="33" t="str">
        <f>INDEX('Crosswalk Particulates'!$B:$B,MATCH('2020 EPA Data'!A111,'Crosswalk Particulates'!$A:$A,0))</f>
        <v>Other-EPA</v>
      </c>
      <c r="G111" s="37" t="str">
        <f>INDEX('Crosswalk Particulates'!$E:$E,MATCH('2020 EPA Data'!$B111,'Crosswalk Particulates'!$D:$D,0))</f>
        <v>VOC</v>
      </c>
      <c r="H111" s="44">
        <f t="shared" si="1"/>
        <v>96276002213.533401</v>
      </c>
    </row>
    <row r="112" spans="1:8" s="30" customFormat="1" hidden="1">
      <c r="A112" t="s">
        <v>2471</v>
      </c>
      <c r="B112" t="s">
        <v>2470</v>
      </c>
      <c r="C112" t="s">
        <v>2437</v>
      </c>
      <c r="D112">
        <v>101058</v>
      </c>
      <c r="E112" t="s">
        <v>2402</v>
      </c>
      <c r="F112" s="33" t="str">
        <f>INDEX('Crosswalk Particulates'!$B:$B,MATCH('2020 EPA Data'!A112,'Crosswalk Particulates'!$A:$A,0))</f>
        <v>Other-EPA</v>
      </c>
      <c r="G112" s="37" t="str">
        <f>INDEX('Crosswalk Particulates'!$E:$E,MATCH('2020 EPA Data'!$B112,'Crosswalk Particulates'!$D:$D,0))</f>
        <v>PM10</v>
      </c>
      <c r="H112" s="44">
        <f t="shared" si="1"/>
        <v>91678384483.493759</v>
      </c>
    </row>
    <row r="113" spans="1:8" s="30" customFormat="1" hidden="1">
      <c r="A113" t="s">
        <v>2449</v>
      </c>
      <c r="B113" t="s">
        <v>2440</v>
      </c>
      <c r="C113" t="s">
        <v>2437</v>
      </c>
      <c r="D113">
        <v>97689</v>
      </c>
      <c r="E113" t="s">
        <v>2402</v>
      </c>
      <c r="F113" s="33" t="str">
        <f>INDEX('Crosswalk Particulates'!$B:$B,MATCH('2020 EPA Data'!A113,'Crosswalk Particulates'!$A:$A,0))</f>
        <v>Transportation Sector</v>
      </c>
      <c r="G113" s="37" t="str">
        <f>INDEX('Crosswalk Particulates'!$E:$E,MATCH('2020 EPA Data'!$B113,'Crosswalk Particulates'!$D:$D,0))</f>
        <v>CO</v>
      </c>
      <c r="H113" s="44">
        <f t="shared" si="1"/>
        <v>88622075459.716415</v>
      </c>
    </row>
    <row r="114" spans="1:8" s="30" customFormat="1" hidden="1">
      <c r="A114" t="s">
        <v>2465</v>
      </c>
      <c r="B114" t="s">
        <v>2440</v>
      </c>
      <c r="C114" t="s">
        <v>2437</v>
      </c>
      <c r="D114">
        <v>97422</v>
      </c>
      <c r="E114" t="s">
        <v>2402</v>
      </c>
      <c r="F114" s="33" t="str">
        <f>INDEX('Crosswalk Particulates'!$B:$B,MATCH('2020 EPA Data'!A114,'Crosswalk Particulates'!$A:$A,0))</f>
        <v>process-other-industry</v>
      </c>
      <c r="G114" s="37" t="str">
        <f>INDEX('Crosswalk Particulates'!$E:$E,MATCH('2020 EPA Data'!$B114,'Crosswalk Particulates'!$D:$D,0))</f>
        <v>CO</v>
      </c>
      <c r="H114" s="44">
        <f t="shared" si="1"/>
        <v>88379856846.077789</v>
      </c>
    </row>
    <row r="115" spans="1:8" s="30" customFormat="1" hidden="1">
      <c r="A115" t="s">
        <v>2510</v>
      </c>
      <c r="B115" t="s">
        <v>2440</v>
      </c>
      <c r="C115" t="s">
        <v>2437</v>
      </c>
      <c r="D115">
        <v>93643</v>
      </c>
      <c r="E115" t="s">
        <v>2402</v>
      </c>
      <c r="F115" s="33" t="str">
        <f>INDEX('Crosswalk Particulates'!$B:$B,MATCH('2020 EPA Data'!A115,'Crosswalk Particulates'!$A:$A,0))</f>
        <v>Residential Buildings Sector</v>
      </c>
      <c r="G115" s="37" t="str">
        <f>INDEX('Crosswalk Particulates'!$E:$E,MATCH('2020 EPA Data'!$B115,'Crosswalk Particulates'!$D:$D,0))</f>
        <v>CO</v>
      </c>
      <c r="H115" s="44">
        <f t="shared" si="1"/>
        <v>84951601636.563217</v>
      </c>
    </row>
    <row r="116" spans="1:8" s="30" customFormat="1" hidden="1">
      <c r="A116" t="s">
        <v>2439</v>
      </c>
      <c r="B116" t="s">
        <v>2485</v>
      </c>
      <c r="C116" t="s">
        <v>2437</v>
      </c>
      <c r="D116">
        <v>92098</v>
      </c>
      <c r="E116" t="s">
        <v>2402</v>
      </c>
      <c r="F116" s="33" t="str">
        <f>INDEX('Crosswalk Particulates'!$B:$B,MATCH('2020 EPA Data'!A116,'Crosswalk Particulates'!$A:$A,0))</f>
        <v>process-waste-industry</v>
      </c>
      <c r="G116" s="37">
        <f>INDEX('Crosswalk Particulates'!$E:$E,MATCH('2020 EPA Data'!$B116,'Crosswalk Particulates'!$D:$D,0))</f>
        <v>0</v>
      </c>
      <c r="H116" s="44">
        <f t="shared" si="1"/>
        <v>83549999546.407089</v>
      </c>
    </row>
    <row r="117" spans="1:8" s="30" customFormat="1" hidden="1">
      <c r="A117" t="s">
        <v>2458</v>
      </c>
      <c r="B117" t="s">
        <v>2495</v>
      </c>
      <c r="C117" t="s">
        <v>2437</v>
      </c>
      <c r="D117">
        <v>91116</v>
      </c>
      <c r="E117" t="s">
        <v>2402</v>
      </c>
      <c r="F117" s="33" t="str">
        <f>INDEX('Crosswalk Particulates'!$B:$B,MATCH('2020 EPA Data'!A117,'Crosswalk Particulates'!$A:$A,0))</f>
        <v>process-chemicals-industry</v>
      </c>
      <c r="G117" s="37" t="str">
        <f>INDEX('Crosswalk Particulates'!$E:$E,MATCH('2020 EPA Data'!$B117,'Crosswalk Particulates'!$D:$D,0))</f>
        <v>SOx</v>
      </c>
      <c r="H117" s="44">
        <f t="shared" si="1"/>
        <v>82659143072.275497</v>
      </c>
    </row>
    <row r="118" spans="1:8" s="30" customFormat="1" hidden="1">
      <c r="A118" t="s">
        <v>2487</v>
      </c>
      <c r="B118" t="s">
        <v>2440</v>
      </c>
      <c r="C118" t="s">
        <v>2437</v>
      </c>
      <c r="D118">
        <v>90468</v>
      </c>
      <c r="E118" t="s">
        <v>2402</v>
      </c>
      <c r="F118" s="33" t="str">
        <f>INDEX('Crosswalk Particulates'!$B:$B,MATCH('2020 EPA Data'!A118,'Crosswalk Particulates'!$A:$A,0))</f>
        <v>process-cement-industry</v>
      </c>
      <c r="G118" s="37" t="str">
        <f>INDEX('Crosswalk Particulates'!$E:$E,MATCH('2020 EPA Data'!$B118,'Crosswalk Particulates'!$D:$D,0))</f>
        <v>CO</v>
      </c>
      <c r="H118" s="44">
        <f t="shared" si="1"/>
        <v>82071286661.646912</v>
      </c>
    </row>
    <row r="119" spans="1:8" s="30" customFormat="1">
      <c r="A119" t="s">
        <v>2458</v>
      </c>
      <c r="B119" t="s">
        <v>2436</v>
      </c>
      <c r="C119" t="s">
        <v>2437</v>
      </c>
      <c r="D119">
        <v>89794</v>
      </c>
      <c r="E119" t="s">
        <v>2402</v>
      </c>
      <c r="F119" s="33" t="str">
        <f>INDEX('Crosswalk Particulates'!$B:$B,MATCH('2020 EPA Data'!A119,'Crosswalk Particulates'!$A:$A,0))</f>
        <v>process-chemicals-industry</v>
      </c>
      <c r="G119" s="37" t="str">
        <f>INDEX('Crosswalk Particulates'!$E:$E,MATCH('2020 EPA Data'!$B119,'Crosswalk Particulates'!$D:$D,0))</f>
        <v>VOC</v>
      </c>
      <c r="H119" s="44">
        <f t="shared" si="1"/>
        <v>81459843419.727661</v>
      </c>
    </row>
    <row r="120" spans="1:8" s="30" customFormat="1" hidden="1">
      <c r="A120" t="s">
        <v>2418</v>
      </c>
      <c r="B120" t="s">
        <v>2440</v>
      </c>
      <c r="C120" t="s">
        <v>2437</v>
      </c>
      <c r="D120">
        <v>87995</v>
      </c>
      <c r="E120" t="s">
        <v>2402</v>
      </c>
      <c r="F120" s="33" t="str">
        <f>INDEX('Crosswalk Particulates'!$B:$B,MATCH('2020 EPA Data'!A120,'Crosswalk Particulates'!$A:$A,0))</f>
        <v>process-other-industry</v>
      </c>
      <c r="G120" s="37" t="str">
        <f>INDEX('Crosswalk Particulates'!$E:$E,MATCH('2020 EPA Data'!$B120,'Crosswalk Particulates'!$D:$D,0))</f>
        <v>CO</v>
      </c>
      <c r="H120" s="44">
        <f t="shared" si="1"/>
        <v>79827816131.578232</v>
      </c>
    </row>
    <row r="121" spans="1:8" s="30" customFormat="1" hidden="1">
      <c r="A121" t="s">
        <v>2439</v>
      </c>
      <c r="B121" t="s">
        <v>2513</v>
      </c>
      <c r="C121" t="s">
        <v>2379</v>
      </c>
      <c r="D121">
        <v>84691</v>
      </c>
      <c r="E121" t="s">
        <v>2402</v>
      </c>
      <c r="F121" s="33" t="str">
        <f>INDEX('Crosswalk Particulates'!$B:$B,MATCH('2020 EPA Data'!A121,'Crosswalk Particulates'!$A:$A,0))</f>
        <v>process-waste-industry</v>
      </c>
      <c r="G121" s="37" t="str">
        <f>INDEX('Crosswalk Particulates'!$E:$E,MATCH('2020 EPA Data'!$B121,'Crosswalk Particulates'!$D:$D,0))</f>
        <v>OC</v>
      </c>
      <c r="H121" s="44">
        <f t="shared" si="1"/>
        <v>76830474186.027527</v>
      </c>
    </row>
    <row r="122" spans="1:8" s="30" customFormat="1" hidden="1">
      <c r="A122" t="s">
        <v>2479</v>
      </c>
      <c r="B122" t="s">
        <v>2513</v>
      </c>
      <c r="C122" t="s">
        <v>2379</v>
      </c>
      <c r="D122">
        <v>83961</v>
      </c>
      <c r="E122" t="s">
        <v>2402</v>
      </c>
      <c r="F122" s="33" t="str">
        <f>INDEX('Crosswalk Particulates'!$B:$B,MATCH('2020 EPA Data'!A122,'Crosswalk Particulates'!$A:$A,0))</f>
        <v>Other-EPA</v>
      </c>
      <c r="G122" s="37" t="str">
        <f>INDEX('Crosswalk Particulates'!$E:$E,MATCH('2020 EPA Data'!$B122,'Crosswalk Particulates'!$D:$D,0))</f>
        <v>OC</v>
      </c>
      <c r="H122" s="44">
        <f t="shared" si="1"/>
        <v>76168228538.251495</v>
      </c>
    </row>
    <row r="123" spans="1:8" s="30" customFormat="1" hidden="1">
      <c r="A123" t="s">
        <v>2439</v>
      </c>
      <c r="B123" t="s">
        <v>2489</v>
      </c>
      <c r="C123" t="s">
        <v>2437</v>
      </c>
      <c r="D123">
        <v>83640</v>
      </c>
      <c r="E123" t="s">
        <v>2402</v>
      </c>
      <c r="F123" s="33" t="str">
        <f>INDEX('Crosswalk Particulates'!$B:$B,MATCH('2020 EPA Data'!A123,'Crosswalk Particulates'!$A:$A,0))</f>
        <v>process-waste-industry</v>
      </c>
      <c r="G123" s="37" t="str">
        <f>INDEX('Crosswalk Particulates'!$E:$E,MATCH('2020 EPA Data'!$B123,'Crosswalk Particulates'!$D:$D,0))</f>
        <v>NOX</v>
      </c>
      <c r="H123" s="44">
        <f t="shared" si="1"/>
        <v>75877021890.393829</v>
      </c>
    </row>
    <row r="124" spans="1:8" s="30" customFormat="1" hidden="1">
      <c r="A124" t="s">
        <v>2421</v>
      </c>
      <c r="B124" t="s">
        <v>2489</v>
      </c>
      <c r="C124" t="s">
        <v>2437</v>
      </c>
      <c r="D124">
        <v>83423</v>
      </c>
      <c r="E124" t="s">
        <v>2402</v>
      </c>
      <c r="F124" s="33" t="str">
        <f>INDEX('Crosswalk Particulates'!$B:$B,MATCH('2020 EPA Data'!A124,'Crosswalk Particulates'!$A:$A,0))</f>
        <v>Transportation Sector</v>
      </c>
      <c r="G124" s="37" t="str">
        <f>INDEX('Crosswalk Particulates'!$E:$E,MATCH('2020 EPA Data'!$B124,'Crosswalk Particulates'!$D:$D,0))</f>
        <v>NOX</v>
      </c>
      <c r="H124" s="44">
        <f t="shared" si="1"/>
        <v>75680162567.698746</v>
      </c>
    </row>
    <row r="125" spans="1:8" s="30" customFormat="1" hidden="1">
      <c r="A125" t="s">
        <v>2461</v>
      </c>
      <c r="B125" t="s">
        <v>2440</v>
      </c>
      <c r="C125" t="s">
        <v>2437</v>
      </c>
      <c r="D125">
        <v>83394</v>
      </c>
      <c r="E125" t="s">
        <v>2402</v>
      </c>
      <c r="F125" s="33" t="str">
        <f>INDEX('Crosswalk Particulates'!$B:$B,MATCH('2020 EPA Data'!A125,'Crosswalk Particulates'!$A:$A,0))</f>
        <v>Electricity Sector</v>
      </c>
      <c r="G125" s="37" t="str">
        <f>INDEX('Crosswalk Particulates'!$E:$E,MATCH('2020 EPA Data'!$B125,'Crosswalk Particulates'!$D:$D,0))</f>
        <v>CO</v>
      </c>
      <c r="H125" s="44">
        <f t="shared" si="1"/>
        <v>75653854178.951492</v>
      </c>
    </row>
    <row r="126" spans="1:8" s="30" customFormat="1" hidden="1">
      <c r="A126" t="s">
        <v>2403</v>
      </c>
      <c r="B126" t="s">
        <v>2485</v>
      </c>
      <c r="C126" t="s">
        <v>2437</v>
      </c>
      <c r="D126">
        <v>77402</v>
      </c>
      <c r="E126" t="s">
        <v>2402</v>
      </c>
      <c r="F126" s="33" t="str">
        <f>INDEX('Crosswalk Particulates'!$B:$B,MATCH('2020 EPA Data'!A126,'Crosswalk Particulates'!$A:$A,0))</f>
        <v>Transportation Sector</v>
      </c>
      <c r="G126" s="37">
        <f>INDEX('Crosswalk Particulates'!$E:$E,MATCH('2020 EPA Data'!$B126,'Crosswalk Particulates'!$D:$D,0))</f>
        <v>0</v>
      </c>
      <c r="H126" s="44">
        <f t="shared" si="1"/>
        <v>70217996752.27478</v>
      </c>
    </row>
    <row r="127" spans="1:8" s="30" customFormat="1" hidden="1">
      <c r="A127" t="s">
        <v>2508</v>
      </c>
      <c r="B127" t="s">
        <v>2489</v>
      </c>
      <c r="C127" t="s">
        <v>2437</v>
      </c>
      <c r="D127">
        <v>74908</v>
      </c>
      <c r="E127" t="s">
        <v>2402</v>
      </c>
      <c r="F127" s="33" t="str">
        <f>INDEX('Crosswalk Particulates'!$B:$B,MATCH('2020 EPA Data'!A127,'Crosswalk Particulates'!$A:$A,0))</f>
        <v>industry-fuel-oil</v>
      </c>
      <c r="G127" s="37" t="str">
        <f>INDEX('Crosswalk Particulates'!$E:$E,MATCH('2020 EPA Data'!$B127,'Crosswalk Particulates'!$D:$D,0))</f>
        <v>NOX</v>
      </c>
      <c r="H127" s="44">
        <f t="shared" si="1"/>
        <v>67955475320.009804</v>
      </c>
    </row>
    <row r="128" spans="1:8" s="30" customFormat="1" hidden="1">
      <c r="A128" t="s">
        <v>2481</v>
      </c>
      <c r="B128" t="s">
        <v>2440</v>
      </c>
      <c r="C128" t="s">
        <v>2437</v>
      </c>
      <c r="D128">
        <v>74477</v>
      </c>
      <c r="E128" t="s">
        <v>2402</v>
      </c>
      <c r="F128" s="33" t="str">
        <f>INDEX('Crosswalk Particulates'!$B:$B,MATCH('2020 EPA Data'!A128,'Crosswalk Particulates'!$A:$A,0))</f>
        <v>Commercial Buildings Sector</v>
      </c>
      <c r="G128" s="37" t="str">
        <f>INDEX('Crosswalk Particulates'!$E:$E,MATCH('2020 EPA Data'!$B128,'Crosswalk Particulates'!$D:$D,0))</f>
        <v>CO</v>
      </c>
      <c r="H128" s="44">
        <f t="shared" si="1"/>
        <v>67564478232.076279</v>
      </c>
    </row>
    <row r="129" spans="1:8" s="30" customFormat="1" hidden="1">
      <c r="A129" t="s">
        <v>2511</v>
      </c>
      <c r="B129" t="s">
        <v>2440</v>
      </c>
      <c r="C129" t="s">
        <v>2437</v>
      </c>
      <c r="D129">
        <v>73287</v>
      </c>
      <c r="E129" t="s">
        <v>2402</v>
      </c>
      <c r="F129" s="33" t="str">
        <f>INDEX('Crosswalk Particulates'!$B:$B,MATCH('2020 EPA Data'!A129,'Crosswalk Particulates'!$A:$A,0))</f>
        <v>industry-fuel-other</v>
      </c>
      <c r="G129" s="37" t="str">
        <f>INDEX('Crosswalk Particulates'!$E:$E,MATCH('2020 EPA Data'!$B129,'Crosswalk Particulates'!$D:$D,0))</f>
        <v>CO</v>
      </c>
      <c r="H129" s="44">
        <f t="shared" si="1"/>
        <v>66484927107.619453</v>
      </c>
    </row>
    <row r="130" spans="1:8" s="30" customFormat="1" hidden="1">
      <c r="A130" t="s">
        <v>2409</v>
      </c>
      <c r="B130" t="s">
        <v>2495</v>
      </c>
      <c r="C130" t="s">
        <v>2437</v>
      </c>
      <c r="D130">
        <v>71207</v>
      </c>
      <c r="E130" t="s">
        <v>2402</v>
      </c>
      <c r="F130" s="33" t="str">
        <f>INDEX('Crosswalk Particulates'!$B:$B,MATCH('2020 EPA Data'!A130,'Crosswalk Particulates'!$A:$A,0))</f>
        <v>Other-EPA</v>
      </c>
      <c r="G130" s="37" t="str">
        <f>INDEX('Crosswalk Particulates'!$E:$E,MATCH('2020 EPA Data'!$B130,'Crosswalk Particulates'!$D:$D,0))</f>
        <v>SOx</v>
      </c>
      <c r="H130" s="44">
        <f t="shared" si="1"/>
        <v>64597980604.367203</v>
      </c>
    </row>
    <row r="131" spans="1:8" s="30" customFormat="1">
      <c r="A131" t="s">
        <v>2433</v>
      </c>
      <c r="B131" t="s">
        <v>2436</v>
      </c>
      <c r="C131" t="s">
        <v>2437</v>
      </c>
      <c r="D131">
        <v>70458</v>
      </c>
      <c r="E131" t="s">
        <v>2402</v>
      </c>
      <c r="F131" s="33" t="str">
        <f>INDEX('Crosswalk Particulates'!$B:$B,MATCH('2020 EPA Data'!A131,'Crosswalk Particulates'!$A:$A,0))</f>
        <v>process-other-industry</v>
      </c>
      <c r="G131" s="37" t="str">
        <f>INDEX('Crosswalk Particulates'!$E:$E,MATCH('2020 EPA Data'!$B131,'Crosswalk Particulates'!$D:$D,0))</f>
        <v>VOC</v>
      </c>
      <c r="H131" s="44">
        <f t="shared" si="1"/>
        <v>63918498426.032608</v>
      </c>
    </row>
    <row r="132" spans="1:8" s="30" customFormat="1" hidden="1">
      <c r="A132" t="s">
        <v>2400</v>
      </c>
      <c r="B132" t="s">
        <v>2490</v>
      </c>
      <c r="C132" t="s">
        <v>2437</v>
      </c>
      <c r="D132">
        <v>70330</v>
      </c>
      <c r="E132" t="s">
        <v>2402</v>
      </c>
      <c r="F132" s="33" t="str">
        <f>INDEX('Crosswalk Particulates'!$B:$B,MATCH('2020 EPA Data'!A132,'Crosswalk Particulates'!$A:$A,0))</f>
        <v>process-other-industry</v>
      </c>
      <c r="G132" s="37" t="str">
        <f>INDEX('Crosswalk Particulates'!$E:$E,MATCH('2020 EPA Data'!$B132,'Crosswalk Particulates'!$D:$D,0))</f>
        <v>PM25</v>
      </c>
      <c r="H132" s="44">
        <f t="shared" ref="H132:H195" si="2">IF(E132="TON",D132/metricton_to_shortton,0)*10^6</f>
        <v>63802378641.217087</v>
      </c>
    </row>
    <row r="133" spans="1:8" s="30" customFormat="1">
      <c r="A133" t="s">
        <v>2407</v>
      </c>
      <c r="B133" t="s">
        <v>2436</v>
      </c>
      <c r="C133" t="s">
        <v>2437</v>
      </c>
      <c r="D133">
        <v>68839</v>
      </c>
      <c r="E133" t="s">
        <v>2402</v>
      </c>
      <c r="F133" s="33" t="str">
        <f>INDEX('Crosswalk Particulates'!$B:$B,MATCH('2020 EPA Data'!A133,'Crosswalk Particulates'!$A:$A,0))</f>
        <v>Transportation Sector</v>
      </c>
      <c r="G133" s="37" t="str">
        <f>INDEX('Crosswalk Particulates'!$E:$E,MATCH('2020 EPA Data'!$B133,'Crosswalk Particulates'!$D:$D,0))</f>
        <v>VOC</v>
      </c>
      <c r="H133" s="44">
        <f t="shared" si="2"/>
        <v>62449764585.280006</v>
      </c>
    </row>
    <row r="134" spans="1:8" s="30" customFormat="1" hidden="1">
      <c r="A134" t="s">
        <v>2480</v>
      </c>
      <c r="B134" t="s">
        <v>2513</v>
      </c>
      <c r="C134" t="s">
        <v>2379</v>
      </c>
      <c r="D134">
        <v>68543</v>
      </c>
      <c r="E134" t="s">
        <v>2402</v>
      </c>
      <c r="F134" s="33" t="str">
        <f>INDEX('Crosswalk Particulates'!$B:$B,MATCH('2020 EPA Data'!A134,'Crosswalk Particulates'!$A:$A,0))</f>
        <v>industry-fuel-biomass</v>
      </c>
      <c r="G134" s="37" t="str">
        <f>INDEX('Crosswalk Particulates'!$E:$E,MATCH('2020 EPA Data'!$B134,'Crosswalk Particulates'!$D:$D,0))</f>
        <v>OC</v>
      </c>
      <c r="H134" s="44">
        <f t="shared" si="2"/>
        <v>62181237582.894104</v>
      </c>
    </row>
    <row r="135" spans="1:8" s="30" customFormat="1" hidden="1">
      <c r="A135" t="s">
        <v>2418</v>
      </c>
      <c r="B135" t="s">
        <v>2489</v>
      </c>
      <c r="C135" t="s">
        <v>2437</v>
      </c>
      <c r="D135">
        <v>68190</v>
      </c>
      <c r="E135" t="s">
        <v>2402</v>
      </c>
      <c r="F135" s="33" t="str">
        <f>INDEX('Crosswalk Particulates'!$B:$B,MATCH('2020 EPA Data'!A135,'Crosswalk Particulates'!$A:$A,0))</f>
        <v>process-other-industry</v>
      </c>
      <c r="G135" s="37" t="str">
        <f>INDEX('Crosswalk Particulates'!$E:$E,MATCH('2020 EPA Data'!$B135,'Crosswalk Particulates'!$D:$D,0))</f>
        <v>NOX</v>
      </c>
      <c r="H135" s="44">
        <f t="shared" si="2"/>
        <v>61861000988.83255</v>
      </c>
    </row>
    <row r="136" spans="1:8" s="30" customFormat="1" hidden="1">
      <c r="A136" t="s">
        <v>2471</v>
      </c>
      <c r="B136" t="s">
        <v>2490</v>
      </c>
      <c r="C136" t="s">
        <v>2437</v>
      </c>
      <c r="D136">
        <v>67355</v>
      </c>
      <c r="E136" t="s">
        <v>2402</v>
      </c>
      <c r="F136" s="33" t="str">
        <f>INDEX('Crosswalk Particulates'!$B:$B,MATCH('2020 EPA Data'!A136,'Crosswalk Particulates'!$A:$A,0))</f>
        <v>Other-EPA</v>
      </c>
      <c r="G136" s="37" t="str">
        <f>INDEX('Crosswalk Particulates'!$E:$E,MATCH('2020 EPA Data'!$B136,'Crosswalk Particulates'!$D:$D,0))</f>
        <v>PM25</v>
      </c>
      <c r="H136" s="44">
        <f t="shared" si="2"/>
        <v>61103500830.075027</v>
      </c>
    </row>
    <row r="137" spans="1:8" s="30" customFormat="1" hidden="1">
      <c r="A137" t="s">
        <v>2407</v>
      </c>
      <c r="B137" t="s">
        <v>2470</v>
      </c>
      <c r="C137" t="s">
        <v>2437</v>
      </c>
      <c r="D137">
        <v>67141</v>
      </c>
      <c r="E137" t="s">
        <v>2402</v>
      </c>
      <c r="F137" s="33" t="str">
        <f>INDEX('Crosswalk Particulates'!$B:$B,MATCH('2020 EPA Data'!A137,'Crosswalk Particulates'!$A:$A,0))</f>
        <v>Transportation Sector</v>
      </c>
      <c r="G137" s="37" t="str">
        <f>INDEX('Crosswalk Particulates'!$E:$E,MATCH('2020 EPA Data'!$B137,'Crosswalk Particulates'!$D:$D,0))</f>
        <v>PM10</v>
      </c>
      <c r="H137" s="44">
        <f t="shared" si="2"/>
        <v>60909363064.836571</v>
      </c>
    </row>
    <row r="138" spans="1:8" s="30" customFormat="1">
      <c r="A138" t="s">
        <v>2431</v>
      </c>
      <c r="B138" t="s">
        <v>2436</v>
      </c>
      <c r="C138" t="s">
        <v>2437</v>
      </c>
      <c r="D138">
        <v>61972</v>
      </c>
      <c r="E138" t="s">
        <v>2402</v>
      </c>
      <c r="F138" s="33" t="str">
        <f>INDEX('Crosswalk Particulates'!$B:$B,MATCH('2020 EPA Data'!A138,'Crosswalk Particulates'!$A:$A,0))</f>
        <v>industry-fuel-natural gas</v>
      </c>
      <c r="G138" s="37" t="str">
        <f>INDEX('Crosswalk Particulates'!$E:$E,MATCH('2020 EPA Data'!$B138,'Crosswalk Particulates'!$D:$D,0))</f>
        <v>VOC</v>
      </c>
      <c r="H138" s="44">
        <f t="shared" si="2"/>
        <v>56220119567.090927</v>
      </c>
    </row>
    <row r="139" spans="1:8" s="30" customFormat="1" hidden="1">
      <c r="A139" t="s">
        <v>2445</v>
      </c>
      <c r="B139" t="s">
        <v>2470</v>
      </c>
      <c r="C139" t="s">
        <v>2437</v>
      </c>
      <c r="D139">
        <v>61596</v>
      </c>
      <c r="E139" t="s">
        <v>2402</v>
      </c>
      <c r="F139" s="33" t="str">
        <f>INDEX('Crosswalk Particulates'!$B:$B,MATCH('2020 EPA Data'!A139,'Crosswalk Particulates'!$A:$A,0))</f>
        <v>Electricity Sector</v>
      </c>
      <c r="G139" s="37" t="str">
        <f>INDEX('Crosswalk Particulates'!$E:$E,MATCH('2020 EPA Data'!$B139,'Crosswalk Particulates'!$D:$D,0))</f>
        <v>PM10</v>
      </c>
      <c r="H139" s="44">
        <f t="shared" si="2"/>
        <v>55879017699.195335</v>
      </c>
    </row>
    <row r="140" spans="1:8" s="30" customFormat="1" hidden="1">
      <c r="A140" t="s">
        <v>2472</v>
      </c>
      <c r="B140" t="s">
        <v>2489</v>
      </c>
      <c r="C140" t="s">
        <v>2437</v>
      </c>
      <c r="D140">
        <v>60980</v>
      </c>
      <c r="E140" t="s">
        <v>2402</v>
      </c>
      <c r="F140" s="33" t="str">
        <f>INDEX('Crosswalk Particulates'!$B:$B,MATCH('2020 EPA Data'!A140,'Crosswalk Particulates'!$A:$A,0))</f>
        <v>process-ngps-industry</v>
      </c>
      <c r="G140" s="37" t="str">
        <f>INDEX('Crosswalk Particulates'!$E:$E,MATCH('2020 EPA Data'!$B140,'Crosswalk Particulates'!$D:$D,0))</f>
        <v>NOX</v>
      </c>
      <c r="H140" s="44">
        <f t="shared" si="2"/>
        <v>55320191234.770622</v>
      </c>
    </row>
    <row r="141" spans="1:8" s="30" customFormat="1" hidden="1">
      <c r="A141" t="s">
        <v>2458</v>
      </c>
      <c r="B141" t="s">
        <v>2489</v>
      </c>
      <c r="C141" t="s">
        <v>2437</v>
      </c>
      <c r="D141">
        <v>59211</v>
      </c>
      <c r="E141" t="s">
        <v>2402</v>
      </c>
      <c r="F141" s="33" t="str">
        <f>INDEX('Crosswalk Particulates'!$B:$B,MATCH('2020 EPA Data'!A141,'Crosswalk Particulates'!$A:$A,0))</f>
        <v>process-chemicals-industry</v>
      </c>
      <c r="G141" s="37" t="str">
        <f>INDEX('Crosswalk Particulates'!$E:$E,MATCH('2020 EPA Data'!$B141,'Crosswalk Particulates'!$D:$D,0))</f>
        <v>NOX</v>
      </c>
      <c r="H141" s="44">
        <f t="shared" si="2"/>
        <v>53715379521.187332</v>
      </c>
    </row>
    <row r="142" spans="1:8" s="30" customFormat="1">
      <c r="A142" t="s">
        <v>2414</v>
      </c>
      <c r="B142" t="s">
        <v>2436</v>
      </c>
      <c r="C142" t="s">
        <v>2437</v>
      </c>
      <c r="D142">
        <v>57320</v>
      </c>
      <c r="E142" t="s">
        <v>2402</v>
      </c>
      <c r="F142" s="33" t="str">
        <f>INDEX('Crosswalk Particulates'!$B:$B,MATCH('2020 EPA Data'!A142,'Crosswalk Particulates'!$A:$A,0))</f>
        <v>Other-EPA</v>
      </c>
      <c r="G142" s="37" t="str">
        <f>INDEX('Crosswalk Particulates'!$E:$E,MATCH('2020 EPA Data'!$B142,'Crosswalk Particulates'!$D:$D,0))</f>
        <v>VOC</v>
      </c>
      <c r="H142" s="44">
        <f t="shared" si="2"/>
        <v>51999891137.701744</v>
      </c>
    </row>
    <row r="143" spans="1:8" s="30" customFormat="1" hidden="1">
      <c r="A143" t="s">
        <v>2481</v>
      </c>
      <c r="B143" t="s">
        <v>2509</v>
      </c>
      <c r="C143" t="s">
        <v>2379</v>
      </c>
      <c r="D143">
        <v>56994</v>
      </c>
      <c r="E143" t="s">
        <v>2402</v>
      </c>
      <c r="F143" s="33" t="str">
        <f>INDEX('Crosswalk Particulates'!$B:$B,MATCH('2020 EPA Data'!A143,'Crosswalk Particulates'!$A:$A,0))</f>
        <v>Commercial Buildings Sector</v>
      </c>
      <c r="G143" s="37">
        <f>INDEX('Crosswalk Particulates'!$E:$E,MATCH('2020 EPA Data'!$B143,'Crosswalk Particulates'!$D:$D,0))</f>
        <v>0</v>
      </c>
      <c r="H143" s="44">
        <f t="shared" si="2"/>
        <v>51704148560.749702</v>
      </c>
    </row>
    <row r="144" spans="1:8" s="30" customFormat="1" hidden="1">
      <c r="A144" t="s">
        <v>2528</v>
      </c>
      <c r="B144" t="s">
        <v>2489</v>
      </c>
      <c r="C144" t="s">
        <v>2437</v>
      </c>
      <c r="D144">
        <v>55427</v>
      </c>
      <c r="E144" t="s">
        <v>2402</v>
      </c>
      <c r="F144" s="33" t="str">
        <f>INDEX('Crosswalk Particulates'!$B:$B,MATCH('2020 EPA Data'!A144,'Crosswalk Particulates'!$A:$A,0))</f>
        <v>Electricity Sector</v>
      </c>
      <c r="G144" s="37" t="str">
        <f>INDEX('Crosswalk Particulates'!$E:$E,MATCH('2020 EPA Data'!$B144,'Crosswalk Particulates'!$D:$D,0))</f>
        <v>NOX</v>
      </c>
      <c r="H144" s="44">
        <f t="shared" si="2"/>
        <v>50282588382.578415</v>
      </c>
    </row>
    <row r="145" spans="1:8" s="30" customFormat="1" hidden="1">
      <c r="A145" t="s">
        <v>2400</v>
      </c>
      <c r="B145" t="s">
        <v>2509</v>
      </c>
      <c r="C145" t="s">
        <v>2379</v>
      </c>
      <c r="D145">
        <v>53472</v>
      </c>
      <c r="E145" t="s">
        <v>2402</v>
      </c>
      <c r="F145" s="33" t="str">
        <f>INDEX('Crosswalk Particulates'!$B:$B,MATCH('2020 EPA Data'!A145,'Crosswalk Particulates'!$A:$A,0))</f>
        <v>process-other-industry</v>
      </c>
      <c r="G145" s="37">
        <f>INDEX('Crosswalk Particulates'!$E:$E,MATCH('2020 EPA Data'!$B145,'Crosswalk Particulates'!$D:$D,0))</f>
        <v>0</v>
      </c>
      <c r="H145" s="44">
        <f t="shared" si="2"/>
        <v>48509040106.685051</v>
      </c>
    </row>
    <row r="146" spans="1:8" s="30" customFormat="1">
      <c r="A146" t="s">
        <v>2421</v>
      </c>
      <c r="B146" t="s">
        <v>2436</v>
      </c>
      <c r="C146" t="s">
        <v>2437</v>
      </c>
      <c r="D146">
        <v>50822</v>
      </c>
      <c r="E146" t="s">
        <v>2402</v>
      </c>
      <c r="F146" s="33" t="str">
        <f>INDEX('Crosswalk Particulates'!$B:$B,MATCH('2020 EPA Data'!A146,'Crosswalk Particulates'!$A:$A,0))</f>
        <v>Transportation Sector</v>
      </c>
      <c r="G146" s="37" t="str">
        <f>INDEX('Crosswalk Particulates'!$E:$E,MATCH('2020 EPA Data'!$B146,'Crosswalk Particulates'!$D:$D,0))</f>
        <v>VOC</v>
      </c>
      <c r="H146" s="44">
        <f t="shared" si="2"/>
        <v>46104997686.676163</v>
      </c>
    </row>
    <row r="147" spans="1:8" s="30" customFormat="1" hidden="1">
      <c r="A147" t="s">
        <v>2472</v>
      </c>
      <c r="B147" t="s">
        <v>2440</v>
      </c>
      <c r="C147" t="s">
        <v>2437</v>
      </c>
      <c r="D147">
        <v>49857</v>
      </c>
      <c r="E147" t="s">
        <v>2402</v>
      </c>
      <c r="F147" s="33" t="str">
        <f>INDEX('Crosswalk Particulates'!$B:$B,MATCH('2020 EPA Data'!A147,'Crosswalk Particulates'!$A:$A,0))</f>
        <v>process-ngps-industry</v>
      </c>
      <c r="G147" s="37" t="str">
        <f>INDEX('Crosswalk Particulates'!$E:$E,MATCH('2020 EPA Data'!$B147,'Crosswalk Particulates'!$D:$D,0))</f>
        <v>CO</v>
      </c>
      <c r="H147" s="44">
        <f t="shared" si="2"/>
        <v>45229563371.465378</v>
      </c>
    </row>
    <row r="148" spans="1:8" s="30" customFormat="1" hidden="1">
      <c r="A148" t="s">
        <v>2429</v>
      </c>
      <c r="B148" t="s">
        <v>2489</v>
      </c>
      <c r="C148" t="s">
        <v>2437</v>
      </c>
      <c r="D148">
        <v>49794</v>
      </c>
      <c r="E148" t="s">
        <v>2402</v>
      </c>
      <c r="F148" s="33" t="str">
        <f>INDEX('Crosswalk Particulates'!$B:$B,MATCH('2020 EPA Data'!A148,'Crosswalk Particulates'!$A:$A,0))</f>
        <v>Residential Buildings Sector</v>
      </c>
      <c r="G148" s="37" t="str">
        <f>INDEX('Crosswalk Particulates'!$E:$E,MATCH('2020 EPA Data'!$B148,'Crosswalk Particulates'!$D:$D,0))</f>
        <v>NOX</v>
      </c>
      <c r="H148" s="44">
        <f t="shared" si="2"/>
        <v>45172410664.876495</v>
      </c>
    </row>
    <row r="149" spans="1:8" s="30" customFormat="1" hidden="1">
      <c r="A149" t="s">
        <v>2526</v>
      </c>
      <c r="B149" t="s">
        <v>2490</v>
      </c>
      <c r="C149" t="s">
        <v>2437</v>
      </c>
      <c r="D149">
        <v>49074</v>
      </c>
      <c r="E149" t="s">
        <v>2402</v>
      </c>
      <c r="F149" s="33" t="str">
        <f>INDEX('Crosswalk Particulates'!$B:$B,MATCH('2020 EPA Data'!A149,'Crosswalk Particulates'!$A:$A,0))</f>
        <v>process-mining-industry</v>
      </c>
      <c r="G149" s="37" t="str">
        <f>INDEX('Crosswalk Particulates'!$E:$E,MATCH('2020 EPA Data'!$B149,'Crosswalk Particulates'!$D:$D,0))</f>
        <v>PM25</v>
      </c>
      <c r="H149" s="44">
        <f t="shared" si="2"/>
        <v>44519236875.289169</v>
      </c>
    </row>
    <row r="150" spans="1:8" s="30" customFormat="1" hidden="1">
      <c r="A150" t="s">
        <v>2445</v>
      </c>
      <c r="B150" t="s">
        <v>2490</v>
      </c>
      <c r="C150" t="s">
        <v>2437</v>
      </c>
      <c r="D150">
        <v>48525</v>
      </c>
      <c r="E150" t="s">
        <v>2402</v>
      </c>
      <c r="F150" s="33" t="str">
        <f>INDEX('Crosswalk Particulates'!$B:$B,MATCH('2020 EPA Data'!A150,'Crosswalk Particulates'!$A:$A,0))</f>
        <v>Electricity Sector</v>
      </c>
      <c r="G150" s="37" t="str">
        <f>INDEX('Crosswalk Particulates'!$E:$E,MATCH('2020 EPA Data'!$B150,'Crosswalk Particulates'!$D:$D,0))</f>
        <v>PM25</v>
      </c>
      <c r="H150" s="44">
        <f t="shared" si="2"/>
        <v>44021191860.728836</v>
      </c>
    </row>
    <row r="151" spans="1:8" s="30" customFormat="1" hidden="1">
      <c r="A151" t="s">
        <v>2526</v>
      </c>
      <c r="B151" t="s">
        <v>2509</v>
      </c>
      <c r="C151" t="s">
        <v>2379</v>
      </c>
      <c r="D151">
        <v>48045</v>
      </c>
      <c r="E151" t="s">
        <v>2402</v>
      </c>
      <c r="F151" s="33" t="str">
        <f>INDEX('Crosswalk Particulates'!$B:$B,MATCH('2020 EPA Data'!A151,'Crosswalk Particulates'!$A:$A,0))</f>
        <v>process-mining-industry</v>
      </c>
      <c r="G151" s="37">
        <f>INDEX('Crosswalk Particulates'!$E:$E,MATCH('2020 EPA Data'!$B151,'Crosswalk Particulates'!$D:$D,0))</f>
        <v>0</v>
      </c>
      <c r="H151" s="44">
        <f t="shared" si="2"/>
        <v>43585742667.670624</v>
      </c>
    </row>
    <row r="152" spans="1:8" s="30" customFormat="1">
      <c r="A152" t="s">
        <v>2472</v>
      </c>
      <c r="B152" t="s">
        <v>2436</v>
      </c>
      <c r="C152" t="s">
        <v>2437</v>
      </c>
      <c r="D152">
        <v>47802</v>
      </c>
      <c r="E152" t="s">
        <v>2402</v>
      </c>
      <c r="F152" s="33" t="str">
        <f>INDEX('Crosswalk Particulates'!$B:$B,MATCH('2020 EPA Data'!A152,'Crosswalk Particulates'!$A:$A,0))</f>
        <v>process-ngps-industry</v>
      </c>
      <c r="G152" s="37" t="str">
        <f>INDEX('Crosswalk Particulates'!$E:$E,MATCH('2020 EPA Data'!$B152,'Crosswalk Particulates'!$D:$D,0))</f>
        <v>VOC</v>
      </c>
      <c r="H152" s="44">
        <f t="shared" si="2"/>
        <v>43365296513.684898</v>
      </c>
    </row>
    <row r="153" spans="1:8" s="30" customFormat="1" hidden="1">
      <c r="A153" t="s">
        <v>2511</v>
      </c>
      <c r="B153" t="s">
        <v>2489</v>
      </c>
      <c r="C153" t="s">
        <v>2437</v>
      </c>
      <c r="D153">
        <v>47600</v>
      </c>
      <c r="E153" t="s">
        <v>2402</v>
      </c>
      <c r="F153" s="33" t="str">
        <f>INDEX('Crosswalk Particulates'!$B:$B,MATCH('2020 EPA Data'!A153,'Crosswalk Particulates'!$A:$A,0))</f>
        <v>industry-fuel-other</v>
      </c>
      <c r="G153" s="37" t="str">
        <f>INDEX('Crosswalk Particulates'!$E:$E,MATCH('2020 EPA Data'!$B153,'Crosswalk Particulates'!$D:$D,0))</f>
        <v>NOX</v>
      </c>
      <c r="H153" s="44">
        <f t="shared" si="2"/>
        <v>43182044978.272903</v>
      </c>
    </row>
    <row r="154" spans="1:8" s="30" customFormat="1" hidden="1">
      <c r="A154" t="s">
        <v>2472</v>
      </c>
      <c r="B154" t="s">
        <v>2495</v>
      </c>
      <c r="C154" t="s">
        <v>2437</v>
      </c>
      <c r="D154">
        <v>47436</v>
      </c>
      <c r="E154" t="s">
        <v>2402</v>
      </c>
      <c r="F154" s="33" t="str">
        <f>INDEX('Crosswalk Particulates'!$B:$B,MATCH('2020 EPA Data'!A154,'Crosswalk Particulates'!$A:$A,0))</f>
        <v>process-ngps-industry</v>
      </c>
      <c r="G154" s="37" t="str">
        <f>INDEX('Crosswalk Particulates'!$E:$E,MATCH('2020 EPA Data'!$B154,'Crosswalk Particulates'!$D:$D,0))</f>
        <v>SOx</v>
      </c>
      <c r="H154" s="44">
        <f t="shared" si="2"/>
        <v>43033266503.978012</v>
      </c>
    </row>
    <row r="155" spans="1:8" s="30" customFormat="1" hidden="1">
      <c r="A155" t="s">
        <v>2414</v>
      </c>
      <c r="B155" t="s">
        <v>2470</v>
      </c>
      <c r="C155" t="s">
        <v>2437</v>
      </c>
      <c r="D155">
        <v>45176</v>
      </c>
      <c r="E155" t="s">
        <v>2402</v>
      </c>
      <c r="F155" s="33" t="str">
        <f>INDEX('Crosswalk Particulates'!$B:$B,MATCH('2020 EPA Data'!A155,'Crosswalk Particulates'!$A:$A,0))</f>
        <v>Other-EPA</v>
      </c>
      <c r="G155" s="37" t="str">
        <f>INDEX('Crosswalk Particulates'!$E:$E,MATCH('2020 EPA Data'!$B155,'Crosswalk Particulates'!$D:$D,0))</f>
        <v>PM10</v>
      </c>
      <c r="H155" s="44">
        <f t="shared" si="2"/>
        <v>40983026553.328918</v>
      </c>
    </row>
    <row r="156" spans="1:8" s="30" customFormat="1" hidden="1">
      <c r="A156" t="s">
        <v>2510</v>
      </c>
      <c r="B156" t="s">
        <v>2485</v>
      </c>
      <c r="C156" t="s">
        <v>2437</v>
      </c>
      <c r="D156">
        <v>44705</v>
      </c>
      <c r="E156" t="s">
        <v>2402</v>
      </c>
      <c r="F156" s="33" t="str">
        <f>INDEX('Crosswalk Particulates'!$B:$B,MATCH('2020 EPA Data'!A156,'Crosswalk Particulates'!$A:$A,0))</f>
        <v>Residential Buildings Sector</v>
      </c>
      <c r="G156" s="37">
        <f>INDEX('Crosswalk Particulates'!$E:$E,MATCH('2020 EPA Data'!$B156,'Crosswalk Particulates'!$D:$D,0))</f>
        <v>0</v>
      </c>
      <c r="H156" s="44">
        <f t="shared" si="2"/>
        <v>40555742032.640549</v>
      </c>
    </row>
    <row r="157" spans="1:8" s="30" customFormat="1" hidden="1">
      <c r="A157" t="s">
        <v>2499</v>
      </c>
      <c r="B157" t="s">
        <v>2489</v>
      </c>
      <c r="C157" t="s">
        <v>2437</v>
      </c>
      <c r="D157">
        <v>44490</v>
      </c>
      <c r="E157" t="s">
        <v>2402</v>
      </c>
      <c r="F157" s="33" t="str">
        <f>INDEX('Crosswalk Particulates'!$B:$B,MATCH('2020 EPA Data'!A157,'Crosswalk Particulates'!$A:$A,0))</f>
        <v>process-iron and steel-industry</v>
      </c>
      <c r="G157" s="37" t="str">
        <f>INDEX('Crosswalk Particulates'!$E:$E,MATCH('2020 EPA Data'!$B157,'Crosswalk Particulates'!$D:$D,0))</f>
        <v>NOX</v>
      </c>
      <c r="H157" s="44">
        <f t="shared" si="2"/>
        <v>40360697081.583221</v>
      </c>
    </row>
    <row r="158" spans="1:8" s="30" customFormat="1" hidden="1">
      <c r="A158" t="s">
        <v>2414</v>
      </c>
      <c r="B158" t="s">
        <v>2490</v>
      </c>
      <c r="C158" t="s">
        <v>2437</v>
      </c>
      <c r="D158">
        <v>43628</v>
      </c>
      <c r="E158" t="s">
        <v>2402</v>
      </c>
      <c r="F158" s="33" t="str">
        <f>INDEX('Crosswalk Particulates'!$B:$B,MATCH('2020 EPA Data'!A158,'Crosswalk Particulates'!$A:$A,0))</f>
        <v>Other-EPA</v>
      </c>
      <c r="G158" s="37" t="str">
        <f>INDEX('Crosswalk Particulates'!$E:$E,MATCH('2020 EPA Data'!$B158,'Crosswalk Particulates'!$D:$D,0))</f>
        <v>PM25</v>
      </c>
      <c r="H158" s="44">
        <f t="shared" si="2"/>
        <v>39578702905.716179</v>
      </c>
    </row>
    <row r="159" spans="1:8" s="30" customFormat="1" hidden="1">
      <c r="A159" t="s">
        <v>2543</v>
      </c>
      <c r="B159" t="s">
        <v>2489</v>
      </c>
      <c r="C159" t="s">
        <v>2437</v>
      </c>
      <c r="D159">
        <v>43585</v>
      </c>
      <c r="E159" t="s">
        <v>2402</v>
      </c>
      <c r="F159" s="33" t="str">
        <f>INDEX('Crosswalk Particulates'!$B:$B,MATCH('2020 EPA Data'!A159,'Crosswalk Particulates'!$A:$A,0))</f>
        <v>Commercial Buildings Sector</v>
      </c>
      <c r="G159" s="37" t="str">
        <f>INDEX('Crosswalk Particulates'!$E:$E,MATCH('2020 EPA Data'!$B159,'Crosswalk Particulates'!$D:$D,0))</f>
        <v>NOX</v>
      </c>
      <c r="H159" s="44">
        <f t="shared" si="2"/>
        <v>39539693915.504715</v>
      </c>
    </row>
    <row r="160" spans="1:8" s="30" customFormat="1" hidden="1">
      <c r="A160" t="s">
        <v>2476</v>
      </c>
      <c r="B160" t="s">
        <v>2489</v>
      </c>
      <c r="C160" t="s">
        <v>2437</v>
      </c>
      <c r="D160">
        <v>41858</v>
      </c>
      <c r="E160" t="s">
        <v>2402</v>
      </c>
      <c r="F160" s="33" t="str">
        <f>INDEX('Crosswalk Particulates'!$B:$B,MATCH('2020 EPA Data'!A160,'Crosswalk Particulates'!$A:$A,0))</f>
        <v>industry-fuel-coal</v>
      </c>
      <c r="G160" s="37" t="str">
        <f>INDEX('Crosswalk Particulates'!$E:$E,MATCH('2020 EPA Data'!$B160,'Crosswalk Particulates'!$D:$D,0))</f>
        <v>NOX</v>
      </c>
      <c r="H160" s="44">
        <f t="shared" si="2"/>
        <v>37972984006.314018</v>
      </c>
    </row>
    <row r="161" spans="1:8" s="30" customFormat="1" hidden="1">
      <c r="A161" t="s">
        <v>2407</v>
      </c>
      <c r="B161" t="s">
        <v>2490</v>
      </c>
      <c r="C161" t="s">
        <v>2437</v>
      </c>
      <c r="D161">
        <v>39700</v>
      </c>
      <c r="E161" t="s">
        <v>2402</v>
      </c>
      <c r="F161" s="33" t="str">
        <f>INDEX('Crosswalk Particulates'!$B:$B,MATCH('2020 EPA Data'!A161,'Crosswalk Particulates'!$A:$A,0))</f>
        <v>Transportation Sector</v>
      </c>
      <c r="G161" s="37" t="str">
        <f>INDEX('Crosswalk Particulates'!$E:$E,MATCH('2020 EPA Data'!$B161,'Crosswalk Particulates'!$D:$D,0))</f>
        <v>PM25</v>
      </c>
      <c r="H161" s="44">
        <f t="shared" si="2"/>
        <v>36015277009.189796</v>
      </c>
    </row>
    <row r="162" spans="1:8" s="30" customFormat="1" hidden="1">
      <c r="A162" t="s">
        <v>2412</v>
      </c>
      <c r="B162" t="s">
        <v>2470</v>
      </c>
      <c r="C162" t="s">
        <v>2437</v>
      </c>
      <c r="D162">
        <v>39481</v>
      </c>
      <c r="E162" t="s">
        <v>2402</v>
      </c>
      <c r="F162" s="33" t="str">
        <f>INDEX('Crosswalk Particulates'!$B:$B,MATCH('2020 EPA Data'!A162,'Crosswalk Particulates'!$A:$A,0))</f>
        <v>Other-EPA</v>
      </c>
      <c r="G162" s="37" t="str">
        <f>INDEX('Crosswalk Particulates'!$E:$E,MATCH('2020 EPA Data'!$B162,'Crosswalk Particulates'!$D:$D,0))</f>
        <v>PM10</v>
      </c>
      <c r="H162" s="44">
        <f t="shared" si="2"/>
        <v>35816603314.856987</v>
      </c>
    </row>
    <row r="163" spans="1:8" s="30" customFormat="1" hidden="1">
      <c r="A163" t="s">
        <v>2445</v>
      </c>
      <c r="B163" t="s">
        <v>2509</v>
      </c>
      <c r="C163" t="s">
        <v>2379</v>
      </c>
      <c r="D163">
        <v>38229</v>
      </c>
      <c r="E163" t="s">
        <v>2402</v>
      </c>
      <c r="F163" s="33" t="str">
        <f>INDEX('Crosswalk Particulates'!$B:$B,MATCH('2020 EPA Data'!A163,'Crosswalk Particulates'!$A:$A,0))</f>
        <v>Electricity Sector</v>
      </c>
      <c r="G163" s="37">
        <f>INDEX('Crosswalk Particulates'!$E:$E,MATCH('2020 EPA Data'!$B163,'Crosswalk Particulates'!$D:$D,0))</f>
        <v>0</v>
      </c>
      <c r="H163" s="44">
        <f t="shared" si="2"/>
        <v>34680806669.63015</v>
      </c>
    </row>
    <row r="164" spans="1:8" s="30" customFormat="1" hidden="1">
      <c r="A164" t="s">
        <v>2409</v>
      </c>
      <c r="B164" t="s">
        <v>2595</v>
      </c>
      <c r="C164" t="s">
        <v>2379</v>
      </c>
      <c r="D164">
        <v>38149</v>
      </c>
      <c r="E164" t="s">
        <v>2402</v>
      </c>
      <c r="F164" s="33" t="str">
        <f>INDEX('Crosswalk Particulates'!$B:$B,MATCH('2020 EPA Data'!A164,'Crosswalk Particulates'!$A:$A,0))</f>
        <v>Other-EPA</v>
      </c>
      <c r="G164" s="37" t="str">
        <f>INDEX('Crosswalk Particulates'!$E:$E,MATCH('2020 EPA Data'!$B164,'Crosswalk Particulates'!$D:$D,0))</f>
        <v>BC</v>
      </c>
      <c r="H164" s="44">
        <f t="shared" si="2"/>
        <v>34608231804.120445</v>
      </c>
    </row>
    <row r="165" spans="1:8" s="30" customFormat="1" hidden="1">
      <c r="A165" t="s">
        <v>2528</v>
      </c>
      <c r="B165" t="s">
        <v>2495</v>
      </c>
      <c r="C165" t="s">
        <v>2437</v>
      </c>
      <c r="D165">
        <v>37704</v>
      </c>
      <c r="E165" t="s">
        <v>2402</v>
      </c>
      <c r="F165" s="33" t="str">
        <f>INDEX('Crosswalk Particulates'!$B:$B,MATCH('2020 EPA Data'!A165,'Crosswalk Particulates'!$A:$A,0))</f>
        <v>Electricity Sector</v>
      </c>
      <c r="G165" s="37" t="str">
        <f>INDEX('Crosswalk Particulates'!$E:$E,MATCH('2020 EPA Data'!$B165,'Crosswalk Particulates'!$D:$D,0))</f>
        <v>SOx</v>
      </c>
      <c r="H165" s="44">
        <f t="shared" si="2"/>
        <v>34204534114.722721</v>
      </c>
    </row>
    <row r="166" spans="1:8" s="30" customFormat="1" hidden="1">
      <c r="A166" t="s">
        <v>2443</v>
      </c>
      <c r="B166" t="s">
        <v>2489</v>
      </c>
      <c r="C166" t="s">
        <v>2437</v>
      </c>
      <c r="D166">
        <v>37334</v>
      </c>
      <c r="E166" t="s">
        <v>2402</v>
      </c>
      <c r="F166" s="33" t="str">
        <f>INDEX('Crosswalk Particulates'!$B:$B,MATCH('2020 EPA Data'!A166,'Crosswalk Particulates'!$A:$A,0))</f>
        <v>Other-EPA</v>
      </c>
      <c r="G166" s="37" t="str">
        <f>INDEX('Crosswalk Particulates'!$E:$E,MATCH('2020 EPA Data'!$B166,'Crosswalk Particulates'!$D:$D,0))</f>
        <v>NOX</v>
      </c>
      <c r="H166" s="44">
        <f t="shared" si="2"/>
        <v>33868875361.740349</v>
      </c>
    </row>
    <row r="167" spans="1:8" s="30" customFormat="1" hidden="1">
      <c r="A167" t="s">
        <v>2418</v>
      </c>
      <c r="B167" t="s">
        <v>2470</v>
      </c>
      <c r="C167" t="s">
        <v>2437</v>
      </c>
      <c r="D167">
        <v>37220</v>
      </c>
      <c r="E167" t="s">
        <v>2402</v>
      </c>
      <c r="F167" s="33" t="str">
        <f>INDEX('Crosswalk Particulates'!$B:$B,MATCH('2020 EPA Data'!A167,'Crosswalk Particulates'!$A:$A,0))</f>
        <v>process-other-industry</v>
      </c>
      <c r="G167" s="37" t="str">
        <f>INDEX('Crosswalk Particulates'!$E:$E,MATCH('2020 EPA Data'!$B167,'Crosswalk Particulates'!$D:$D,0))</f>
        <v>PM10</v>
      </c>
      <c r="H167" s="44">
        <f t="shared" si="2"/>
        <v>33765456178.389023</v>
      </c>
    </row>
    <row r="168" spans="1:8" s="30" customFormat="1" hidden="1">
      <c r="A168" t="s">
        <v>2602</v>
      </c>
      <c r="B168" t="s">
        <v>2489</v>
      </c>
      <c r="C168" t="s">
        <v>2437</v>
      </c>
      <c r="D168">
        <v>36694</v>
      </c>
      <c r="E168" t="s">
        <v>2402</v>
      </c>
      <c r="F168" s="33" t="str">
        <f>INDEX('Crosswalk Particulates'!$B:$B,MATCH('2020 EPA Data'!A168,'Crosswalk Particulates'!$A:$A,0))</f>
        <v>Residential Buildings Sector</v>
      </c>
      <c r="G168" s="37" t="str">
        <f>INDEX('Crosswalk Particulates'!$E:$E,MATCH('2020 EPA Data'!$B168,'Crosswalk Particulates'!$D:$D,0))</f>
        <v>NOX</v>
      </c>
      <c r="H168" s="44">
        <f t="shared" si="2"/>
        <v>33288276437.662731</v>
      </c>
    </row>
    <row r="169" spans="1:8" s="30" customFormat="1" hidden="1">
      <c r="A169" t="s">
        <v>2466</v>
      </c>
      <c r="B169" t="s">
        <v>2470</v>
      </c>
      <c r="C169" t="s">
        <v>2437</v>
      </c>
      <c r="D169">
        <v>36398</v>
      </c>
      <c r="E169" t="s">
        <v>2402</v>
      </c>
      <c r="F169" s="33" t="str">
        <f>INDEX('Crosswalk Particulates'!$B:$B,MATCH('2020 EPA Data'!A169,'Crosswalk Particulates'!$A:$A,0))</f>
        <v>process-other-industry</v>
      </c>
      <c r="G169" s="37" t="str">
        <f>INDEX('Crosswalk Particulates'!$E:$E,MATCH('2020 EPA Data'!$B169,'Crosswalk Particulates'!$D:$D,0))</f>
        <v>PM10</v>
      </c>
      <c r="H169" s="44">
        <f t="shared" si="2"/>
        <v>33019749435.276833</v>
      </c>
    </row>
    <row r="170" spans="1:8" s="30" customFormat="1" hidden="1">
      <c r="A170" t="s">
        <v>2439</v>
      </c>
      <c r="B170" t="s">
        <v>2495</v>
      </c>
      <c r="C170" t="s">
        <v>2437</v>
      </c>
      <c r="D170">
        <v>35934</v>
      </c>
      <c r="E170" t="s">
        <v>2402</v>
      </c>
      <c r="F170" s="33" t="str">
        <f>INDEX('Crosswalk Particulates'!$B:$B,MATCH('2020 EPA Data'!A170,'Crosswalk Particulates'!$A:$A,0))</f>
        <v>process-waste-industry</v>
      </c>
      <c r="G170" s="37" t="str">
        <f>INDEX('Crosswalk Particulates'!$E:$E,MATCH('2020 EPA Data'!$B170,'Crosswalk Particulates'!$D:$D,0))</f>
        <v>SOx</v>
      </c>
      <c r="H170" s="44">
        <f t="shared" si="2"/>
        <v>32598815215.320557</v>
      </c>
    </row>
    <row r="171" spans="1:8" s="30" customFormat="1" hidden="1">
      <c r="A171" t="s">
        <v>2412</v>
      </c>
      <c r="B171" t="s">
        <v>2490</v>
      </c>
      <c r="C171" t="s">
        <v>2437</v>
      </c>
      <c r="D171">
        <v>35811</v>
      </c>
      <c r="E171" t="s">
        <v>2402</v>
      </c>
      <c r="F171" s="33" t="str">
        <f>INDEX('Crosswalk Particulates'!$B:$B,MATCH('2020 EPA Data'!A171,'Crosswalk Particulates'!$A:$A,0))</f>
        <v>Other-EPA</v>
      </c>
      <c r="G171" s="37" t="str">
        <f>INDEX('Crosswalk Particulates'!$E:$E,MATCH('2020 EPA Data'!$B171,'Crosswalk Particulates'!$D:$D,0))</f>
        <v>PM25</v>
      </c>
      <c r="H171" s="44">
        <f t="shared" si="2"/>
        <v>32487231359.599392</v>
      </c>
    </row>
    <row r="172" spans="1:8" s="30" customFormat="1" hidden="1">
      <c r="A172" t="s">
        <v>2414</v>
      </c>
      <c r="B172" t="s">
        <v>2595</v>
      </c>
      <c r="C172" t="s">
        <v>2379</v>
      </c>
      <c r="D172">
        <v>33542</v>
      </c>
      <c r="E172" t="s">
        <v>2402</v>
      </c>
      <c r="F172" s="33" t="str">
        <f>INDEX('Crosswalk Particulates'!$B:$B,MATCH('2020 EPA Data'!A172,'Crosswalk Particulates'!$A:$A,0))</f>
        <v>Other-EPA</v>
      </c>
      <c r="G172" s="37" t="str">
        <f>INDEX('Crosswalk Particulates'!$E:$E,MATCH('2020 EPA Data'!$B172,'Crosswalk Particulates'!$D:$D,0))</f>
        <v>BC</v>
      </c>
      <c r="H172" s="44">
        <f t="shared" si="2"/>
        <v>30428826736.580456</v>
      </c>
    </row>
    <row r="173" spans="1:8" s="30" customFormat="1" hidden="1">
      <c r="A173" t="s">
        <v>2511</v>
      </c>
      <c r="B173" t="s">
        <v>2495</v>
      </c>
      <c r="C173" t="s">
        <v>2437</v>
      </c>
      <c r="D173">
        <v>32649</v>
      </c>
      <c r="E173" t="s">
        <v>2402</v>
      </c>
      <c r="F173" s="33" t="str">
        <f>INDEX('Crosswalk Particulates'!$B:$B,MATCH('2020 EPA Data'!A173,'Crosswalk Particulates'!$A:$A,0))</f>
        <v>industry-fuel-other</v>
      </c>
      <c r="G173" s="37" t="str">
        <f>INDEX('Crosswalk Particulates'!$E:$E,MATCH('2020 EPA Data'!$B173,'Crosswalk Particulates'!$D:$D,0))</f>
        <v>SOx</v>
      </c>
      <c r="H173" s="44">
        <f t="shared" si="2"/>
        <v>29618709800.328403</v>
      </c>
    </row>
    <row r="174" spans="1:8" s="30" customFormat="1" hidden="1">
      <c r="A174" t="s">
        <v>2471</v>
      </c>
      <c r="B174" t="s">
        <v>2509</v>
      </c>
      <c r="C174" t="s">
        <v>2379</v>
      </c>
      <c r="D174">
        <v>32630</v>
      </c>
      <c r="E174" t="s">
        <v>2402</v>
      </c>
      <c r="F174" s="33" t="str">
        <f>INDEX('Crosswalk Particulates'!$B:$B,MATCH('2020 EPA Data'!A174,'Crosswalk Particulates'!$A:$A,0))</f>
        <v>Other-EPA</v>
      </c>
      <c r="G174" s="37">
        <f>INDEX('Crosswalk Particulates'!$E:$E,MATCH('2020 EPA Data'!$B174,'Crosswalk Particulates'!$D:$D,0))</f>
        <v>0</v>
      </c>
      <c r="H174" s="44">
        <f t="shared" si="2"/>
        <v>29601473269.769848</v>
      </c>
    </row>
    <row r="175" spans="1:8" s="30" customFormat="1" hidden="1">
      <c r="A175" t="s">
        <v>2403</v>
      </c>
      <c r="B175" t="s">
        <v>2490</v>
      </c>
      <c r="C175" t="s">
        <v>2437</v>
      </c>
      <c r="D175">
        <v>31677</v>
      </c>
      <c r="E175" t="s">
        <v>2402</v>
      </c>
      <c r="F175" s="33" t="str">
        <f>INDEX('Crosswalk Particulates'!$B:$B,MATCH('2020 EPA Data'!A175,'Crosswalk Particulates'!$A:$A,0))</f>
        <v>Transportation Sector</v>
      </c>
      <c r="G175" s="37" t="str">
        <f>INDEX('Crosswalk Particulates'!$E:$E,MATCH('2020 EPA Data'!$B175,'Crosswalk Particulates'!$D:$D,0))</f>
        <v>PM25</v>
      </c>
      <c r="H175" s="44">
        <f t="shared" si="2"/>
        <v>28736925184.385521</v>
      </c>
    </row>
    <row r="176" spans="1:8" s="30" customFormat="1" hidden="1">
      <c r="A176" t="s">
        <v>2483</v>
      </c>
      <c r="B176" t="s">
        <v>2440</v>
      </c>
      <c r="C176" t="s">
        <v>2437</v>
      </c>
      <c r="D176">
        <v>31518</v>
      </c>
      <c r="E176" t="s">
        <v>2402</v>
      </c>
      <c r="F176" s="33" t="str">
        <f>INDEX('Crosswalk Particulates'!$B:$B,MATCH('2020 EPA Data'!A176,'Crosswalk Particulates'!$A:$A,0))</f>
        <v>Transportation Sector</v>
      </c>
      <c r="G176" s="37" t="str">
        <f>INDEX('Crosswalk Particulates'!$E:$E,MATCH('2020 EPA Data'!$B176,'Crosswalk Particulates'!$D:$D,0))</f>
        <v>CO</v>
      </c>
      <c r="H176" s="44">
        <f t="shared" si="2"/>
        <v>28592682639.184986</v>
      </c>
    </row>
    <row r="177" spans="1:8" s="30" customFormat="1" hidden="1">
      <c r="A177" t="s">
        <v>2434</v>
      </c>
      <c r="B177" t="s">
        <v>2489</v>
      </c>
      <c r="C177" t="s">
        <v>2437</v>
      </c>
      <c r="D177">
        <v>31178</v>
      </c>
      <c r="E177" t="s">
        <v>2402</v>
      </c>
      <c r="F177" s="33" t="str">
        <f>INDEX('Crosswalk Particulates'!$B:$B,MATCH('2020 EPA Data'!A177,'Crosswalk Particulates'!$A:$A,0))</f>
        <v>Transportation Sector</v>
      </c>
      <c r="G177" s="37" t="str">
        <f>INDEX('Crosswalk Particulates'!$E:$E,MATCH('2020 EPA Data'!$B177,'Crosswalk Particulates'!$D:$D,0))</f>
        <v>NOX</v>
      </c>
      <c r="H177" s="44">
        <f t="shared" si="2"/>
        <v>28284239460.768753</v>
      </c>
    </row>
    <row r="178" spans="1:8" s="30" customFormat="1" hidden="1">
      <c r="A178" t="s">
        <v>2469</v>
      </c>
      <c r="B178" t="s">
        <v>2513</v>
      </c>
      <c r="C178" t="s">
        <v>2379</v>
      </c>
      <c r="D178">
        <v>31002</v>
      </c>
      <c r="E178" t="s">
        <v>2402</v>
      </c>
      <c r="F178" s="33" t="str">
        <f>INDEX('Crosswalk Particulates'!$B:$B,MATCH('2020 EPA Data'!A178,'Crosswalk Particulates'!$A:$A,0))</f>
        <v>Other-EPA</v>
      </c>
      <c r="G178" s="37" t="str">
        <f>INDEX('Crosswalk Particulates'!$E:$E,MATCH('2020 EPA Data'!$B178,'Crosswalk Particulates'!$D:$D,0))</f>
        <v>OC</v>
      </c>
      <c r="H178" s="44">
        <f t="shared" si="2"/>
        <v>28124574756.647404</v>
      </c>
    </row>
    <row r="179" spans="1:8" s="30" customFormat="1" hidden="1">
      <c r="A179" t="s">
        <v>2461</v>
      </c>
      <c r="B179" t="s">
        <v>2470</v>
      </c>
      <c r="C179" t="s">
        <v>2437</v>
      </c>
      <c r="D179">
        <v>30606</v>
      </c>
      <c r="E179" t="s">
        <v>2402</v>
      </c>
      <c r="F179" s="33" t="str">
        <f>INDEX('Crosswalk Particulates'!$B:$B,MATCH('2020 EPA Data'!A179,'Crosswalk Particulates'!$A:$A,0))</f>
        <v>Electricity Sector</v>
      </c>
      <c r="G179" s="37" t="str">
        <f>INDEX('Crosswalk Particulates'!$E:$E,MATCH('2020 EPA Data'!$B179,'Crosswalk Particulates'!$D:$D,0))</f>
        <v>PM10</v>
      </c>
      <c r="H179" s="44">
        <f t="shared" si="2"/>
        <v>27765329172.374378</v>
      </c>
    </row>
    <row r="180" spans="1:8" s="30" customFormat="1" hidden="1">
      <c r="A180" t="s">
        <v>2471</v>
      </c>
      <c r="B180" t="s">
        <v>2489</v>
      </c>
      <c r="C180" t="s">
        <v>2437</v>
      </c>
      <c r="D180">
        <v>30460</v>
      </c>
      <c r="E180" t="s">
        <v>2402</v>
      </c>
      <c r="F180" s="33" t="str">
        <f>INDEX('Crosswalk Particulates'!$B:$B,MATCH('2020 EPA Data'!A180,'Crosswalk Particulates'!$A:$A,0))</f>
        <v>Other-EPA</v>
      </c>
      <c r="G180" s="37" t="str">
        <f>INDEX('Crosswalk Particulates'!$E:$E,MATCH('2020 EPA Data'!$B180,'Crosswalk Particulates'!$D:$D,0))</f>
        <v>NOX</v>
      </c>
      <c r="H180" s="44">
        <f t="shared" si="2"/>
        <v>27632880042.819172</v>
      </c>
    </row>
    <row r="181" spans="1:8" s="30" customFormat="1" hidden="1">
      <c r="A181" t="s">
        <v>2461</v>
      </c>
      <c r="B181" t="s">
        <v>2490</v>
      </c>
      <c r="C181" t="s">
        <v>2437</v>
      </c>
      <c r="D181">
        <v>29638</v>
      </c>
      <c r="E181" t="s">
        <v>2402</v>
      </c>
      <c r="F181" s="33" t="str">
        <f>INDEX('Crosswalk Particulates'!$B:$B,MATCH('2020 EPA Data'!A181,'Crosswalk Particulates'!$A:$A,0))</f>
        <v>Electricity Sector</v>
      </c>
      <c r="G181" s="37" t="str">
        <f>INDEX('Crosswalk Particulates'!$E:$E,MATCH('2020 EPA Data'!$B181,'Crosswalk Particulates'!$D:$D,0))</f>
        <v>PM25</v>
      </c>
      <c r="H181" s="44">
        <f t="shared" si="2"/>
        <v>26887173299.706982</v>
      </c>
    </row>
    <row r="182" spans="1:8" s="30" customFormat="1" hidden="1">
      <c r="A182" t="s">
        <v>2418</v>
      </c>
      <c r="B182" t="s">
        <v>2490</v>
      </c>
      <c r="C182" t="s">
        <v>2437</v>
      </c>
      <c r="D182">
        <v>29585</v>
      </c>
      <c r="E182" t="s">
        <v>2402</v>
      </c>
      <c r="F182" s="33" t="str">
        <f>INDEX('Crosswalk Particulates'!$B:$B,MATCH('2020 EPA Data'!A182,'Crosswalk Particulates'!$A:$A,0))</f>
        <v>process-other-industry</v>
      </c>
      <c r="G182" s="37" t="str">
        <f>INDEX('Crosswalk Particulates'!$E:$E,MATCH('2020 EPA Data'!$B182,'Crosswalk Particulates'!$D:$D,0))</f>
        <v>PM25</v>
      </c>
      <c r="H182" s="44">
        <f t="shared" si="2"/>
        <v>26839092451.306801</v>
      </c>
    </row>
    <row r="183" spans="1:8" s="30" customFormat="1">
      <c r="A183" t="s">
        <v>2481</v>
      </c>
      <c r="B183" t="s">
        <v>2436</v>
      </c>
      <c r="C183" t="s">
        <v>2437</v>
      </c>
      <c r="D183">
        <v>29221</v>
      </c>
      <c r="E183" t="s">
        <v>2402</v>
      </c>
      <c r="F183" s="33" t="str">
        <f>INDEX('Crosswalk Particulates'!$B:$B,MATCH('2020 EPA Data'!A183,'Crosswalk Particulates'!$A:$A,0))</f>
        <v>Commercial Buildings Sector</v>
      </c>
      <c r="G183" s="37" t="str">
        <f>INDEX('Crosswalk Particulates'!$E:$E,MATCH('2020 EPA Data'!$B183,'Crosswalk Particulates'!$D:$D,0))</f>
        <v>VOC</v>
      </c>
      <c r="H183" s="44">
        <f t="shared" si="2"/>
        <v>26508876813.237656</v>
      </c>
    </row>
    <row r="184" spans="1:8" s="30" customFormat="1" hidden="1">
      <c r="A184" t="s">
        <v>2571</v>
      </c>
      <c r="B184" t="s">
        <v>2489</v>
      </c>
      <c r="C184" t="s">
        <v>2437</v>
      </c>
      <c r="D184">
        <v>28379</v>
      </c>
      <c r="E184" t="s">
        <v>2402</v>
      </c>
      <c r="F184" s="33" t="str">
        <f>INDEX('Crosswalk Particulates'!$B:$B,MATCH('2020 EPA Data'!A184,'Crosswalk Particulates'!$A:$A,0))</f>
        <v>Residential Buildings Sector</v>
      </c>
      <c r="G184" s="37" t="str">
        <f>INDEX('Crosswalk Particulates'!$E:$E,MATCH('2020 EPA Data'!$B184,'Crosswalk Particulates'!$D:$D,0))</f>
        <v>NOX</v>
      </c>
      <c r="H184" s="44">
        <f t="shared" si="2"/>
        <v>25745026353.748043</v>
      </c>
    </row>
    <row r="185" spans="1:8" s="30" customFormat="1" hidden="1">
      <c r="A185" t="s">
        <v>2487</v>
      </c>
      <c r="B185" t="s">
        <v>2495</v>
      </c>
      <c r="C185" t="s">
        <v>2437</v>
      </c>
      <c r="D185">
        <v>27860</v>
      </c>
      <c r="E185" t="s">
        <v>2402</v>
      </c>
      <c r="F185" s="33" t="str">
        <f>INDEX('Crosswalk Particulates'!$B:$B,MATCH('2020 EPA Data'!A185,'Crosswalk Particulates'!$A:$A,0))</f>
        <v>process-cement-industry</v>
      </c>
      <c r="G185" s="37" t="str">
        <f>INDEX('Crosswalk Particulates'!$E:$E,MATCH('2020 EPA Data'!$B185,'Crosswalk Particulates'!$D:$D,0))</f>
        <v>SOx</v>
      </c>
      <c r="H185" s="44">
        <f t="shared" si="2"/>
        <v>25274196913.753849</v>
      </c>
    </row>
    <row r="186" spans="1:8" s="30" customFormat="1" hidden="1">
      <c r="A186" t="s">
        <v>2400</v>
      </c>
      <c r="B186" t="s">
        <v>2485</v>
      </c>
      <c r="C186" t="s">
        <v>2437</v>
      </c>
      <c r="D186">
        <v>27721</v>
      </c>
      <c r="E186" t="s">
        <v>2402</v>
      </c>
      <c r="F186" s="33" t="str">
        <f>INDEX('Crosswalk Particulates'!$B:$B,MATCH('2020 EPA Data'!A186,'Crosswalk Particulates'!$A:$A,0))</f>
        <v>process-other-industry</v>
      </c>
      <c r="G186" s="37">
        <f>INDEX('Crosswalk Particulates'!$E:$E,MATCH('2020 EPA Data'!$B186,'Crosswalk Particulates'!$D:$D,0))</f>
        <v>0</v>
      </c>
      <c r="H186" s="44">
        <f t="shared" si="2"/>
        <v>25148098084.930737</v>
      </c>
    </row>
    <row r="187" spans="1:8" s="30" customFormat="1" hidden="1">
      <c r="A187" t="s">
        <v>2488</v>
      </c>
      <c r="B187" t="s">
        <v>2440</v>
      </c>
      <c r="C187" t="s">
        <v>2437</v>
      </c>
      <c r="D187">
        <v>27565</v>
      </c>
      <c r="E187" t="s">
        <v>2402</v>
      </c>
      <c r="F187" s="33" t="str">
        <f>INDEX('Crosswalk Particulates'!$B:$B,MATCH('2020 EPA Data'!A187,'Crosswalk Particulates'!$A:$A,0))</f>
        <v>Electricity Sector</v>
      </c>
      <c r="G187" s="37" t="str">
        <f>INDEX('Crosswalk Particulates'!$E:$E,MATCH('2020 EPA Data'!$B187,'Crosswalk Particulates'!$D:$D,0))</f>
        <v>CO</v>
      </c>
      <c r="H187" s="44">
        <f t="shared" si="2"/>
        <v>25006577097.186817</v>
      </c>
    </row>
    <row r="188" spans="1:8" s="30" customFormat="1" hidden="1">
      <c r="A188" t="s">
        <v>2458</v>
      </c>
      <c r="B188" t="s">
        <v>2485</v>
      </c>
      <c r="C188" t="s">
        <v>2437</v>
      </c>
      <c r="D188">
        <v>27183</v>
      </c>
      <c r="E188" t="s">
        <v>2402</v>
      </c>
      <c r="F188" s="33" t="str">
        <f>INDEX('Crosswalk Particulates'!$B:$B,MATCH('2020 EPA Data'!A188,'Crosswalk Particulates'!$A:$A,0))</f>
        <v>process-chemicals-industry</v>
      </c>
      <c r="G188" s="37">
        <f>INDEX('Crosswalk Particulates'!$E:$E,MATCH('2020 EPA Data'!$B188,'Crosswalk Particulates'!$D:$D,0))</f>
        <v>0</v>
      </c>
      <c r="H188" s="44">
        <f t="shared" si="2"/>
        <v>24660032114.377991</v>
      </c>
    </row>
    <row r="189" spans="1:8" s="30" customFormat="1">
      <c r="A189" t="s">
        <v>2434</v>
      </c>
      <c r="B189" t="s">
        <v>2436</v>
      </c>
      <c r="C189" t="s">
        <v>2437</v>
      </c>
      <c r="D189">
        <v>27174</v>
      </c>
      <c r="E189" t="s">
        <v>2402</v>
      </c>
      <c r="F189" s="33" t="str">
        <f>INDEX('Crosswalk Particulates'!$B:$B,MATCH('2020 EPA Data'!A189,'Crosswalk Particulates'!$A:$A,0))</f>
        <v>Transportation Sector</v>
      </c>
      <c r="G189" s="37" t="str">
        <f>INDEX('Crosswalk Particulates'!$E:$E,MATCH('2020 EPA Data'!$B189,'Crosswalk Particulates'!$D:$D,0))</f>
        <v>VOC</v>
      </c>
      <c r="H189" s="44">
        <f t="shared" si="2"/>
        <v>24651867442.008148</v>
      </c>
    </row>
    <row r="190" spans="1:8" s="30" customFormat="1" hidden="1">
      <c r="A190" t="s">
        <v>2429</v>
      </c>
      <c r="B190" t="s">
        <v>2595</v>
      </c>
      <c r="C190" t="s">
        <v>2379</v>
      </c>
      <c r="D190">
        <v>27032</v>
      </c>
      <c r="E190" t="s">
        <v>2402</v>
      </c>
      <c r="F190" s="33" t="str">
        <f>INDEX('Crosswalk Particulates'!$B:$B,MATCH('2020 EPA Data'!A190,'Crosswalk Particulates'!$A:$A,0))</f>
        <v>Residential Buildings Sector</v>
      </c>
      <c r="G190" s="37" t="str">
        <f>INDEX('Crosswalk Particulates'!$E:$E,MATCH('2020 EPA Data'!$B190,'Crosswalk Particulates'!$D:$D,0))</f>
        <v>BC</v>
      </c>
      <c r="H190" s="44">
        <f t="shared" si="2"/>
        <v>24523047055.728428</v>
      </c>
    </row>
    <row r="191" spans="1:8" s="30" customFormat="1" hidden="1">
      <c r="A191" t="s">
        <v>2458</v>
      </c>
      <c r="B191" t="s">
        <v>2470</v>
      </c>
      <c r="C191" t="s">
        <v>2437</v>
      </c>
      <c r="D191">
        <v>25758</v>
      </c>
      <c r="E191" t="s">
        <v>2402</v>
      </c>
      <c r="F191" s="33" t="str">
        <f>INDEX('Crosswalk Particulates'!$B:$B,MATCH('2020 EPA Data'!A191,'Crosswalk Particulates'!$A:$A,0))</f>
        <v>process-chemicals-industry</v>
      </c>
      <c r="G191" s="37" t="str">
        <f>INDEX('Crosswalk Particulates'!$E:$E,MATCH('2020 EPA Data'!$B191,'Crosswalk Particulates'!$D:$D,0))</f>
        <v>PM10</v>
      </c>
      <c r="H191" s="44">
        <f t="shared" si="2"/>
        <v>23367292322.486416</v>
      </c>
    </row>
    <row r="192" spans="1:8" s="30" customFormat="1" hidden="1">
      <c r="A192" t="s">
        <v>2471</v>
      </c>
      <c r="B192" t="s">
        <v>2513</v>
      </c>
      <c r="C192" t="s">
        <v>2379</v>
      </c>
      <c r="D192">
        <v>25536</v>
      </c>
      <c r="E192" t="s">
        <v>2402</v>
      </c>
      <c r="F192" s="33" t="str">
        <f>INDEX('Crosswalk Particulates'!$B:$B,MATCH('2020 EPA Data'!A192,'Crosswalk Particulates'!$A:$A,0))</f>
        <v>Other-EPA</v>
      </c>
      <c r="G192" s="37" t="str">
        <f>INDEX('Crosswalk Particulates'!$E:$E,MATCH('2020 EPA Data'!$B192,'Crosswalk Particulates'!$D:$D,0))</f>
        <v>OC</v>
      </c>
      <c r="H192" s="44">
        <f t="shared" si="2"/>
        <v>23165897070.696991</v>
      </c>
    </row>
    <row r="193" spans="1:8" s="30" customFormat="1" hidden="1">
      <c r="A193" t="s">
        <v>2508</v>
      </c>
      <c r="B193" t="s">
        <v>2440</v>
      </c>
      <c r="C193" t="s">
        <v>2437</v>
      </c>
      <c r="D193">
        <v>25224</v>
      </c>
      <c r="E193" t="s">
        <v>2402</v>
      </c>
      <c r="F193" s="33" t="str">
        <f>INDEX('Crosswalk Particulates'!$B:$B,MATCH('2020 EPA Data'!A193,'Crosswalk Particulates'!$A:$A,0))</f>
        <v>industry-fuel-oil</v>
      </c>
      <c r="G193" s="37" t="str">
        <f>INDEX('Crosswalk Particulates'!$E:$E,MATCH('2020 EPA Data'!$B193,'Crosswalk Particulates'!$D:$D,0))</f>
        <v>CO</v>
      </c>
      <c r="H193" s="44">
        <f t="shared" si="2"/>
        <v>22882855095.209152</v>
      </c>
    </row>
    <row r="194" spans="1:8" s="30" customFormat="1">
      <c r="A194" t="s">
        <v>2425</v>
      </c>
      <c r="B194" t="s">
        <v>2436</v>
      </c>
      <c r="C194" t="s">
        <v>2437</v>
      </c>
      <c r="D194">
        <v>23923</v>
      </c>
      <c r="E194" t="s">
        <v>2402</v>
      </c>
      <c r="F194" s="33" t="str">
        <f>INDEX('Crosswalk Particulates'!$B:$B,MATCH('2020 EPA Data'!A194,'Crosswalk Particulates'!$A:$A,0))</f>
        <v>Transportation Sector</v>
      </c>
      <c r="G194" s="37" t="str">
        <f>INDEX('Crosswalk Particulates'!$E:$E,MATCH('2020 EPA Data'!$B194,'Crosswalk Particulates'!$D:$D,0))</f>
        <v>VOC</v>
      </c>
      <c r="H194" s="44">
        <f t="shared" si="2"/>
        <v>21702606344.85762</v>
      </c>
    </row>
    <row r="195" spans="1:8" s="30" customFormat="1" hidden="1">
      <c r="A195" t="s">
        <v>2544</v>
      </c>
      <c r="B195" t="s">
        <v>2440</v>
      </c>
      <c r="C195" t="s">
        <v>2437</v>
      </c>
      <c r="D195">
        <v>23874</v>
      </c>
      <c r="E195" t="s">
        <v>2402</v>
      </c>
      <c r="F195" s="33" t="str">
        <f>INDEX('Crosswalk Particulates'!$B:$B,MATCH('2020 EPA Data'!A195,'Crosswalk Particulates'!$A:$A,0))</f>
        <v>Commercial Buildings Sector</v>
      </c>
      <c r="G195" s="37" t="str">
        <f>INDEX('Crosswalk Particulates'!$E:$E,MATCH('2020 EPA Data'!$B195,'Crosswalk Particulates'!$D:$D,0))</f>
        <v>CO</v>
      </c>
      <c r="H195" s="44">
        <f t="shared" si="2"/>
        <v>21658154239.732925</v>
      </c>
    </row>
    <row r="196" spans="1:8" s="30" customFormat="1" hidden="1">
      <c r="A196" t="s">
        <v>2439</v>
      </c>
      <c r="B196" t="s">
        <v>2595</v>
      </c>
      <c r="C196" t="s">
        <v>2379</v>
      </c>
      <c r="D196">
        <v>23696</v>
      </c>
      <c r="E196" t="s">
        <v>2402</v>
      </c>
      <c r="F196" s="33" t="str">
        <f>INDEX('Crosswalk Particulates'!$B:$B,MATCH('2020 EPA Data'!A196,'Crosswalk Particulates'!$A:$A,0))</f>
        <v>process-waste-industry</v>
      </c>
      <c r="G196" s="37" t="str">
        <f>INDEX('Crosswalk Particulates'!$E:$E,MATCH('2020 EPA Data'!$B196,'Crosswalk Particulates'!$D:$D,0))</f>
        <v>BC</v>
      </c>
      <c r="H196" s="44">
        <f t="shared" ref="H196:H259" si="3">IF(E196="TON",D196/metricton_to_shortton,0)*10^6</f>
        <v>21496675163.973839</v>
      </c>
    </row>
    <row r="197" spans="1:8" s="30" customFormat="1" hidden="1">
      <c r="A197" t="s">
        <v>2431</v>
      </c>
      <c r="B197" t="s">
        <v>2470</v>
      </c>
      <c r="C197" t="s">
        <v>2437</v>
      </c>
      <c r="D197">
        <v>23179</v>
      </c>
      <c r="E197" t="s">
        <v>2402</v>
      </c>
      <c r="F197" s="33" t="str">
        <f>INDEX('Crosswalk Particulates'!$B:$B,MATCH('2020 EPA Data'!A197,'Crosswalk Particulates'!$A:$A,0))</f>
        <v>industry-fuel-natural gas</v>
      </c>
      <c r="G197" s="37" t="str">
        <f>INDEX('Crosswalk Particulates'!$E:$E,MATCH('2020 EPA Data'!$B197,'Crosswalk Particulates'!$D:$D,0))</f>
        <v>PM10</v>
      </c>
      <c r="H197" s="44">
        <f t="shared" si="3"/>
        <v>21027660095.617386</v>
      </c>
    </row>
    <row r="198" spans="1:8" s="30" customFormat="1" hidden="1">
      <c r="A198" t="s">
        <v>2488</v>
      </c>
      <c r="B198" t="s">
        <v>2489</v>
      </c>
      <c r="C198" t="s">
        <v>2437</v>
      </c>
      <c r="D198">
        <v>22971</v>
      </c>
      <c r="E198" t="s">
        <v>2402</v>
      </c>
      <c r="F198" s="33" t="str">
        <f>INDEX('Crosswalk Particulates'!$B:$B,MATCH('2020 EPA Data'!A198,'Crosswalk Particulates'!$A:$A,0))</f>
        <v>Electricity Sector</v>
      </c>
      <c r="G198" s="37" t="str">
        <f>INDEX('Crosswalk Particulates'!$E:$E,MATCH('2020 EPA Data'!$B198,'Crosswalk Particulates'!$D:$D,0))</f>
        <v>NOX</v>
      </c>
      <c r="H198" s="44">
        <f t="shared" si="3"/>
        <v>20838965445.29216</v>
      </c>
    </row>
    <row r="199" spans="1:8" s="30" customFormat="1" hidden="1">
      <c r="A199" t="s">
        <v>2429</v>
      </c>
      <c r="B199" t="s">
        <v>2485</v>
      </c>
      <c r="C199" t="s">
        <v>2437</v>
      </c>
      <c r="D199">
        <v>22862</v>
      </c>
      <c r="E199" t="s">
        <v>2402</v>
      </c>
      <c r="F199" s="33" t="str">
        <f>INDEX('Crosswalk Particulates'!$B:$B,MATCH('2020 EPA Data'!A199,'Crosswalk Particulates'!$A:$A,0))</f>
        <v>Residential Buildings Sector</v>
      </c>
      <c r="G199" s="37">
        <f>INDEX('Crosswalk Particulates'!$E:$E,MATCH('2020 EPA Data'!$B199,'Crosswalk Particulates'!$D:$D,0))</f>
        <v>0</v>
      </c>
      <c r="H199" s="44">
        <f t="shared" si="3"/>
        <v>20740082191.035191</v>
      </c>
    </row>
    <row r="200" spans="1:8" s="30" customFormat="1" hidden="1">
      <c r="A200" t="s">
        <v>2482</v>
      </c>
      <c r="B200" t="s">
        <v>2495</v>
      </c>
      <c r="C200" t="s">
        <v>2437</v>
      </c>
      <c r="D200">
        <v>22444</v>
      </c>
      <c r="E200" t="s">
        <v>2402</v>
      </c>
      <c r="F200" s="33" t="str">
        <f>INDEX('Crosswalk Particulates'!$B:$B,MATCH('2020 EPA Data'!A200,'Crosswalk Particulates'!$A:$A,0))</f>
        <v>process-other-industry</v>
      </c>
      <c r="G200" s="37" t="str">
        <f>INDEX('Crosswalk Particulates'!$E:$E,MATCH('2020 EPA Data'!$B200,'Crosswalk Particulates'!$D:$D,0))</f>
        <v>SOx</v>
      </c>
      <c r="H200" s="44">
        <f t="shared" si="3"/>
        <v>20360878518.746998</v>
      </c>
    </row>
    <row r="201" spans="1:8" s="30" customFormat="1" hidden="1">
      <c r="A201" t="s">
        <v>2499</v>
      </c>
      <c r="B201" t="s">
        <v>2470</v>
      </c>
      <c r="C201" t="s">
        <v>2437</v>
      </c>
      <c r="D201">
        <v>22219</v>
      </c>
      <c r="E201" t="s">
        <v>2402</v>
      </c>
      <c r="F201" s="33" t="str">
        <f>INDEX('Crosswalk Particulates'!$B:$B,MATCH('2020 EPA Data'!A201,'Crosswalk Particulates'!$A:$A,0))</f>
        <v>process-iron and steel-industry</v>
      </c>
      <c r="G201" s="37" t="str">
        <f>INDEX('Crosswalk Particulates'!$E:$E,MATCH('2020 EPA Data'!$B201,'Crosswalk Particulates'!$D:$D,0))</f>
        <v>PM10</v>
      </c>
      <c r="H201" s="44">
        <f t="shared" si="3"/>
        <v>20156761709.500957</v>
      </c>
    </row>
    <row r="202" spans="1:8" s="30" customFormat="1" hidden="1">
      <c r="A202" t="s">
        <v>2407</v>
      </c>
      <c r="B202" t="s">
        <v>2595</v>
      </c>
      <c r="C202" t="s">
        <v>2379</v>
      </c>
      <c r="D202">
        <v>22090</v>
      </c>
      <c r="E202" t="s">
        <v>2402</v>
      </c>
      <c r="F202" s="33" t="str">
        <f>INDEX('Crosswalk Particulates'!$B:$B,MATCH('2020 EPA Data'!A202,'Crosswalk Particulates'!$A:$A,0))</f>
        <v>Transportation Sector</v>
      </c>
      <c r="G202" s="37" t="str">
        <f>INDEX('Crosswalk Particulates'!$E:$E,MATCH('2020 EPA Data'!$B202,'Crosswalk Particulates'!$D:$D,0))</f>
        <v>BC</v>
      </c>
      <c r="H202" s="44">
        <f t="shared" si="3"/>
        <v>20039734738.866562</v>
      </c>
    </row>
    <row r="203" spans="1:8" s="30" customFormat="1" hidden="1">
      <c r="A203" t="s">
        <v>2431</v>
      </c>
      <c r="B203" t="s">
        <v>2490</v>
      </c>
      <c r="C203" t="s">
        <v>2437</v>
      </c>
      <c r="D203">
        <v>21780</v>
      </c>
      <c r="E203" t="s">
        <v>2402</v>
      </c>
      <c r="F203" s="33" t="str">
        <f>INDEX('Crosswalk Particulates'!$B:$B,MATCH('2020 EPA Data'!A203,'Crosswalk Particulates'!$A:$A,0))</f>
        <v>industry-fuel-natural gas</v>
      </c>
      <c r="G203" s="37" t="str">
        <f>INDEX('Crosswalk Particulates'!$E:$E,MATCH('2020 EPA Data'!$B203,'Crosswalk Particulates'!$D:$D,0))</f>
        <v>PM25</v>
      </c>
      <c r="H203" s="44">
        <f t="shared" si="3"/>
        <v>19758507135.016468</v>
      </c>
    </row>
    <row r="204" spans="1:8" s="30" customFormat="1" hidden="1">
      <c r="A204" t="s">
        <v>2543</v>
      </c>
      <c r="B204" t="s">
        <v>2440</v>
      </c>
      <c r="C204" t="s">
        <v>2437</v>
      </c>
      <c r="D204">
        <v>21163</v>
      </c>
      <c r="E204" t="s">
        <v>2402</v>
      </c>
      <c r="F204" s="33" t="str">
        <f>INDEX('Crosswalk Particulates'!$B:$B,MATCH('2020 EPA Data'!A204,'Crosswalk Particulates'!$A:$A,0))</f>
        <v>Commercial Buildings Sector</v>
      </c>
      <c r="G204" s="37" t="str">
        <f>INDEX('Crosswalk Particulates'!$E:$E,MATCH('2020 EPA Data'!$B204,'Crosswalk Particulates'!$D:$D,0))</f>
        <v>CO</v>
      </c>
      <c r="H204" s="44">
        <f t="shared" si="3"/>
        <v>19198773484.772884</v>
      </c>
    </row>
    <row r="205" spans="1:8" s="30" customFormat="1" hidden="1">
      <c r="A205" t="s">
        <v>2458</v>
      </c>
      <c r="B205" t="s">
        <v>2490</v>
      </c>
      <c r="C205" t="s">
        <v>2437</v>
      </c>
      <c r="D205">
        <v>21160</v>
      </c>
      <c r="E205" t="s">
        <v>2402</v>
      </c>
      <c r="F205" s="33" t="str">
        <f>INDEX('Crosswalk Particulates'!$B:$B,MATCH('2020 EPA Data'!A205,'Crosswalk Particulates'!$A:$A,0))</f>
        <v>process-chemicals-industry</v>
      </c>
      <c r="G205" s="37" t="str">
        <f>INDEX('Crosswalk Particulates'!$E:$E,MATCH('2020 EPA Data'!$B205,'Crosswalk Particulates'!$D:$D,0))</f>
        <v>PM25</v>
      </c>
      <c r="H205" s="44">
        <f t="shared" si="3"/>
        <v>19196051927.316277</v>
      </c>
    </row>
    <row r="206" spans="1:8" s="30" customFormat="1">
      <c r="A206" t="s">
        <v>2449</v>
      </c>
      <c r="B206" t="s">
        <v>2436</v>
      </c>
      <c r="C206" t="s">
        <v>2437</v>
      </c>
      <c r="D206">
        <v>20046</v>
      </c>
      <c r="E206" t="s">
        <v>2402</v>
      </c>
      <c r="F206" s="33" t="str">
        <f>INDEX('Crosswalk Particulates'!$B:$B,MATCH('2020 EPA Data'!A206,'Crosswalk Particulates'!$A:$A,0))</f>
        <v>Transportation Sector</v>
      </c>
      <c r="G206" s="37" t="str">
        <f>INDEX('Crosswalk Particulates'!$E:$E,MATCH('2020 EPA Data'!$B206,'Crosswalk Particulates'!$D:$D,0))</f>
        <v>VOC</v>
      </c>
      <c r="H206" s="44">
        <f t="shared" si="3"/>
        <v>18185446925.093666</v>
      </c>
    </row>
    <row r="207" spans="1:8" s="30" customFormat="1" hidden="1">
      <c r="A207" t="s">
        <v>2418</v>
      </c>
      <c r="B207" t="s">
        <v>2495</v>
      </c>
      <c r="C207" t="s">
        <v>2437</v>
      </c>
      <c r="D207">
        <v>19718</v>
      </c>
      <c r="E207" t="s">
        <v>2402</v>
      </c>
      <c r="F207" s="33" t="str">
        <f>INDEX('Crosswalk Particulates'!$B:$B,MATCH('2020 EPA Data'!A207,'Crosswalk Particulates'!$A:$A,0))</f>
        <v>process-other-industry</v>
      </c>
      <c r="G207" s="37" t="str">
        <f>INDEX('Crosswalk Particulates'!$E:$E,MATCH('2020 EPA Data'!$B207,'Crosswalk Particulates'!$D:$D,0))</f>
        <v>SOx</v>
      </c>
      <c r="H207" s="44">
        <f t="shared" si="3"/>
        <v>17887889976.503887</v>
      </c>
    </row>
    <row r="208" spans="1:8" s="30" customFormat="1" hidden="1">
      <c r="A208" t="s">
        <v>2480</v>
      </c>
      <c r="B208" t="s">
        <v>2495</v>
      </c>
      <c r="C208" t="s">
        <v>2437</v>
      </c>
      <c r="D208">
        <v>19223</v>
      </c>
      <c r="E208" t="s">
        <v>2402</v>
      </c>
      <c r="F208" s="33" t="str">
        <f>INDEX('Crosswalk Particulates'!$B:$B,MATCH('2020 EPA Data'!A208,'Crosswalk Particulates'!$A:$A,0))</f>
        <v>industry-fuel-biomass</v>
      </c>
      <c r="G208" s="37" t="str">
        <f>INDEX('Crosswalk Particulates'!$E:$E,MATCH('2020 EPA Data'!$B208,'Crosswalk Particulates'!$D:$D,0))</f>
        <v>SOx</v>
      </c>
      <c r="H208" s="44">
        <f t="shared" si="3"/>
        <v>17438832996.162605</v>
      </c>
    </row>
    <row r="209" spans="1:8" s="30" customFormat="1" hidden="1">
      <c r="A209" t="s">
        <v>2506</v>
      </c>
      <c r="B209" t="s">
        <v>2513</v>
      </c>
      <c r="C209" t="s">
        <v>2379</v>
      </c>
      <c r="D209">
        <v>18928</v>
      </c>
      <c r="E209" t="s">
        <v>2402</v>
      </c>
      <c r="F209" s="33" t="str">
        <f>INDEX('Crosswalk Particulates'!$B:$B,MATCH('2020 EPA Data'!A209,'Crosswalk Particulates'!$A:$A,0))</f>
        <v>Other-EPA</v>
      </c>
      <c r="G209" s="37" t="str">
        <f>INDEX('Crosswalk Particulates'!$E:$E,MATCH('2020 EPA Data'!$B209,'Crosswalk Particulates'!$D:$D,0))</f>
        <v>OC</v>
      </c>
      <c r="H209" s="44">
        <f t="shared" si="3"/>
        <v>17171213179.595579</v>
      </c>
    </row>
    <row r="210" spans="1:8" s="30" customFormat="1" hidden="1">
      <c r="A210" t="s">
        <v>2544</v>
      </c>
      <c r="B210" t="s">
        <v>2470</v>
      </c>
      <c r="C210" t="s">
        <v>2437</v>
      </c>
      <c r="D210">
        <v>18256</v>
      </c>
      <c r="E210" t="s">
        <v>2402</v>
      </c>
      <c r="F210" s="33" t="str">
        <f>INDEX('Crosswalk Particulates'!$B:$B,MATCH('2020 EPA Data'!A210,'Crosswalk Particulates'!$A:$A,0))</f>
        <v>Commercial Buildings Sector</v>
      </c>
      <c r="G210" s="37" t="str">
        <f>INDEX('Crosswalk Particulates'!$E:$E,MATCH('2020 EPA Data'!$B210,'Crosswalk Particulates'!$D:$D,0))</f>
        <v>PM10</v>
      </c>
      <c r="H210" s="44">
        <f t="shared" si="3"/>
        <v>16561584309.314079</v>
      </c>
    </row>
    <row r="211" spans="1:8" s="30" customFormat="1" hidden="1">
      <c r="A211" t="s">
        <v>2499</v>
      </c>
      <c r="B211" t="s">
        <v>2495</v>
      </c>
      <c r="C211" t="s">
        <v>2437</v>
      </c>
      <c r="D211">
        <v>18095</v>
      </c>
      <c r="E211" t="s">
        <v>2402</v>
      </c>
      <c r="F211" s="33" t="str">
        <f>INDEX('Crosswalk Particulates'!$B:$B,MATCH('2020 EPA Data'!A211,'Crosswalk Particulates'!$A:$A,0))</f>
        <v>process-iron and steel-industry</v>
      </c>
      <c r="G211" s="37" t="str">
        <f>INDEX('Crosswalk Particulates'!$E:$E,MATCH('2020 EPA Data'!$B211,'Crosswalk Particulates'!$D:$D,0))</f>
        <v>SOx</v>
      </c>
      <c r="H211" s="44">
        <f t="shared" si="3"/>
        <v>16415527392.475803</v>
      </c>
    </row>
    <row r="212" spans="1:8" s="30" customFormat="1" hidden="1">
      <c r="A212" t="s">
        <v>2472</v>
      </c>
      <c r="B212" t="s">
        <v>2470</v>
      </c>
      <c r="C212" t="s">
        <v>2437</v>
      </c>
      <c r="D212">
        <v>18070</v>
      </c>
      <c r="E212" t="s">
        <v>2402</v>
      </c>
      <c r="F212" s="33" t="str">
        <f>INDEX('Crosswalk Particulates'!$B:$B,MATCH('2020 EPA Data'!A212,'Crosswalk Particulates'!$A:$A,0))</f>
        <v>process-ngps-industry</v>
      </c>
      <c r="G212" s="37" t="str">
        <f>INDEX('Crosswalk Particulates'!$E:$E,MATCH('2020 EPA Data'!$B212,'Crosswalk Particulates'!$D:$D,0))</f>
        <v>PM10</v>
      </c>
      <c r="H212" s="44">
        <f t="shared" si="3"/>
        <v>16392847747.004021</v>
      </c>
    </row>
    <row r="213" spans="1:8" s="30" customFormat="1" hidden="1">
      <c r="A213" t="s">
        <v>2499</v>
      </c>
      <c r="B213" t="s">
        <v>2490</v>
      </c>
      <c r="C213" t="s">
        <v>2437</v>
      </c>
      <c r="D213">
        <v>17444</v>
      </c>
      <c r="E213" t="s">
        <v>2402</v>
      </c>
      <c r="F213" s="33" t="str">
        <f>INDEX('Crosswalk Particulates'!$B:$B,MATCH('2020 EPA Data'!A213,'Crosswalk Particulates'!$A:$A,0))</f>
        <v>process-iron and steel-industry</v>
      </c>
      <c r="G213" s="37" t="str">
        <f>INDEX('Crosswalk Particulates'!$E:$E,MATCH('2020 EPA Data'!$B213,'Crosswalk Particulates'!$D:$D,0))</f>
        <v>PM25</v>
      </c>
      <c r="H213" s="44">
        <f t="shared" si="3"/>
        <v>15824949424.390598</v>
      </c>
    </row>
    <row r="214" spans="1:8" s="30" customFormat="1" hidden="1">
      <c r="A214" t="s">
        <v>2412</v>
      </c>
      <c r="B214" t="s">
        <v>2513</v>
      </c>
      <c r="C214" t="s">
        <v>2379</v>
      </c>
      <c r="D214">
        <v>16930</v>
      </c>
      <c r="E214" t="s">
        <v>2402</v>
      </c>
      <c r="F214" s="33" t="str">
        <f>INDEX('Crosswalk Particulates'!$B:$B,MATCH('2020 EPA Data'!A214,'Crosswalk Particulates'!$A:$A,0))</f>
        <v>Other-EPA</v>
      </c>
      <c r="G214" s="37" t="str">
        <f>INDEX('Crosswalk Particulates'!$E:$E,MATCH('2020 EPA Data'!$B214,'Crosswalk Particulates'!$D:$D,0))</f>
        <v>OC</v>
      </c>
      <c r="H214" s="44">
        <f t="shared" si="3"/>
        <v>15358655913.490763</v>
      </c>
    </row>
    <row r="215" spans="1:8" s="30" customFormat="1" hidden="1">
      <c r="A215" t="s">
        <v>2458</v>
      </c>
      <c r="B215" t="s">
        <v>2509</v>
      </c>
      <c r="C215" t="s">
        <v>2379</v>
      </c>
      <c r="D215">
        <v>16580</v>
      </c>
      <c r="E215" t="s">
        <v>2402</v>
      </c>
      <c r="F215" s="33" t="str">
        <f>INDEX('Crosswalk Particulates'!$B:$B,MATCH('2020 EPA Data'!A215,'Crosswalk Particulates'!$A:$A,0))</f>
        <v>process-chemicals-industry</v>
      </c>
      <c r="G215" s="37">
        <f>INDEX('Crosswalk Particulates'!$E:$E,MATCH('2020 EPA Data'!$B215,'Crosswalk Particulates'!$D:$D,0))</f>
        <v>0</v>
      </c>
      <c r="H215" s="44">
        <f t="shared" si="3"/>
        <v>15041140876.885815</v>
      </c>
    </row>
    <row r="216" spans="1:8" s="30" customFormat="1" hidden="1">
      <c r="A216" t="s">
        <v>2465</v>
      </c>
      <c r="B216" t="s">
        <v>2470</v>
      </c>
      <c r="C216" t="s">
        <v>2437</v>
      </c>
      <c r="D216">
        <v>16292</v>
      </c>
      <c r="E216" t="s">
        <v>2402</v>
      </c>
      <c r="F216" s="33" t="str">
        <f>INDEX('Crosswalk Particulates'!$B:$B,MATCH('2020 EPA Data'!A216,'Crosswalk Particulates'!$A:$A,0))</f>
        <v>process-other-industry</v>
      </c>
      <c r="G216" s="37" t="str">
        <f>INDEX('Crosswalk Particulates'!$E:$E,MATCH('2020 EPA Data'!$B216,'Crosswalk Particulates'!$D:$D,0))</f>
        <v>PM10</v>
      </c>
      <c r="H216" s="44">
        <f t="shared" si="3"/>
        <v>14779871361.050886</v>
      </c>
    </row>
    <row r="217" spans="1:8" s="30" customFormat="1" hidden="1">
      <c r="A217" t="s">
        <v>2548</v>
      </c>
      <c r="B217" t="s">
        <v>2489</v>
      </c>
      <c r="C217" t="s">
        <v>2437</v>
      </c>
      <c r="D217">
        <v>15981</v>
      </c>
      <c r="E217" t="s">
        <v>2402</v>
      </c>
      <c r="F217" s="33" t="str">
        <f>INDEX('Crosswalk Particulates'!$B:$B,MATCH('2020 EPA Data'!A217,'Crosswalk Particulates'!$A:$A,0))</f>
        <v>Commercial Buildings Sector</v>
      </c>
      <c r="G217" s="37" t="str">
        <f>INDEX('Crosswalk Particulates'!$E:$E,MATCH('2020 EPA Data'!$B217,'Crosswalk Particulates'!$D:$D,0))</f>
        <v>NOX</v>
      </c>
      <c r="H217" s="44">
        <f t="shared" si="3"/>
        <v>14497736571.381918</v>
      </c>
    </row>
    <row r="218" spans="1:8" s="30" customFormat="1" hidden="1">
      <c r="A218" t="s">
        <v>2488</v>
      </c>
      <c r="B218" t="s">
        <v>2495</v>
      </c>
      <c r="C218" t="s">
        <v>2437</v>
      </c>
      <c r="D218">
        <v>15894</v>
      </c>
      <c r="E218" t="s">
        <v>2402</v>
      </c>
      <c r="F218" s="33" t="str">
        <f>INDEX('Crosswalk Particulates'!$B:$B,MATCH('2020 EPA Data'!A218,'Crosswalk Particulates'!$A:$A,0))</f>
        <v>Electricity Sector</v>
      </c>
      <c r="G218" s="37" t="str">
        <f>INDEX('Crosswalk Particulates'!$E:$E,MATCH('2020 EPA Data'!$B218,'Crosswalk Particulates'!$D:$D,0))</f>
        <v>SOx</v>
      </c>
      <c r="H218" s="44">
        <f t="shared" si="3"/>
        <v>14418811405.140116</v>
      </c>
    </row>
    <row r="219" spans="1:8" s="30" customFormat="1" hidden="1">
      <c r="A219" t="s">
        <v>2526</v>
      </c>
      <c r="B219" t="s">
        <v>2440</v>
      </c>
      <c r="C219" t="s">
        <v>2437</v>
      </c>
      <c r="D219">
        <v>15757</v>
      </c>
      <c r="E219" t="s">
        <v>2402</v>
      </c>
      <c r="F219" s="33" t="str">
        <f>INDEX('Crosswalk Particulates'!$B:$B,MATCH('2020 EPA Data'!A219,'Crosswalk Particulates'!$A:$A,0))</f>
        <v>process-mining-industry</v>
      </c>
      <c r="G219" s="37" t="str">
        <f>INDEX('Crosswalk Particulates'!$E:$E,MATCH('2020 EPA Data'!$B219,'Crosswalk Particulates'!$D:$D,0))</f>
        <v>CO</v>
      </c>
      <c r="H219" s="44">
        <f t="shared" si="3"/>
        <v>14294526947.954752</v>
      </c>
    </row>
    <row r="220" spans="1:8" s="30" customFormat="1" hidden="1">
      <c r="A220" t="s">
        <v>2544</v>
      </c>
      <c r="B220" t="s">
        <v>2490</v>
      </c>
      <c r="C220" t="s">
        <v>2437</v>
      </c>
      <c r="D220">
        <v>15695</v>
      </c>
      <c r="E220" t="s">
        <v>2402</v>
      </c>
      <c r="F220" s="33" t="str">
        <f>INDEX('Crosswalk Particulates'!$B:$B,MATCH('2020 EPA Data'!A220,'Crosswalk Particulates'!$A:$A,0))</f>
        <v>Commercial Buildings Sector</v>
      </c>
      <c r="G220" s="37" t="str">
        <f>INDEX('Crosswalk Particulates'!$E:$E,MATCH('2020 EPA Data'!$B220,'Crosswalk Particulates'!$D:$D,0))</f>
        <v>PM25</v>
      </c>
      <c r="H220" s="44">
        <f t="shared" si="3"/>
        <v>14238281427.184731</v>
      </c>
    </row>
    <row r="221" spans="1:8" s="30" customFormat="1" hidden="1">
      <c r="A221" t="s">
        <v>2476</v>
      </c>
      <c r="B221" t="s">
        <v>2470</v>
      </c>
      <c r="C221" t="s">
        <v>2437</v>
      </c>
      <c r="D221">
        <v>14935</v>
      </c>
      <c r="E221" t="s">
        <v>2402</v>
      </c>
      <c r="F221" s="33" t="str">
        <f>INDEX('Crosswalk Particulates'!$B:$B,MATCH('2020 EPA Data'!A221,'Crosswalk Particulates'!$A:$A,0))</f>
        <v>industry-fuel-coal</v>
      </c>
      <c r="G221" s="37" t="str">
        <f>INDEX('Crosswalk Particulates'!$E:$E,MATCH('2020 EPA Data'!$B221,'Crosswalk Particulates'!$D:$D,0))</f>
        <v>PM10</v>
      </c>
      <c r="H221" s="44">
        <f t="shared" si="3"/>
        <v>13548820204.84256</v>
      </c>
    </row>
    <row r="222" spans="1:8" s="30" customFormat="1" hidden="1">
      <c r="A222" t="s">
        <v>2461</v>
      </c>
      <c r="B222" t="s">
        <v>2485</v>
      </c>
      <c r="C222" t="s">
        <v>2437</v>
      </c>
      <c r="D222">
        <v>14802</v>
      </c>
      <c r="E222" t="s">
        <v>2402</v>
      </c>
      <c r="F222" s="33" t="str">
        <f>INDEX('Crosswalk Particulates'!$B:$B,MATCH('2020 EPA Data'!A222,'Crosswalk Particulates'!$A:$A,0))</f>
        <v>Electricity Sector</v>
      </c>
      <c r="G222" s="37">
        <f>INDEX('Crosswalk Particulates'!$E:$E,MATCH('2020 EPA Data'!$B222,'Crosswalk Particulates'!$D:$D,0))</f>
        <v>0</v>
      </c>
      <c r="H222" s="44">
        <f t="shared" si="3"/>
        <v>13428164490.932678</v>
      </c>
    </row>
    <row r="223" spans="1:8" s="30" customFormat="1" hidden="1">
      <c r="A223" t="s">
        <v>2476</v>
      </c>
      <c r="B223" t="s">
        <v>2440</v>
      </c>
      <c r="C223" t="s">
        <v>2437</v>
      </c>
      <c r="D223">
        <v>14476</v>
      </c>
      <c r="E223" t="s">
        <v>2402</v>
      </c>
      <c r="F223" s="33" t="str">
        <f>INDEX('Crosswalk Particulates'!$B:$B,MATCH('2020 EPA Data'!A223,'Crosswalk Particulates'!$A:$A,0))</f>
        <v>industry-fuel-coal</v>
      </c>
      <c r="G223" s="37" t="str">
        <f>INDEX('Crosswalk Particulates'!$E:$E,MATCH('2020 EPA Data'!$B223,'Crosswalk Particulates'!$D:$D,0))</f>
        <v>CO</v>
      </c>
      <c r="H223" s="44">
        <f t="shared" si="3"/>
        <v>13132421913.98064</v>
      </c>
    </row>
    <row r="224" spans="1:8" s="30" customFormat="1" hidden="1">
      <c r="A224" t="s">
        <v>2412</v>
      </c>
      <c r="B224" t="s">
        <v>2509</v>
      </c>
      <c r="C224" t="s">
        <v>2379</v>
      </c>
      <c r="D224">
        <v>14275</v>
      </c>
      <c r="E224" t="s">
        <v>2402</v>
      </c>
      <c r="F224" s="33" t="str">
        <f>INDEX('Crosswalk Particulates'!$B:$B,MATCH('2020 EPA Data'!A224,'Crosswalk Particulates'!$A:$A,0))</f>
        <v>Other-EPA</v>
      </c>
      <c r="G224" s="37">
        <f>INDEX('Crosswalk Particulates'!$E:$E,MATCH('2020 EPA Data'!$B224,'Crosswalk Particulates'!$D:$D,0))</f>
        <v>0</v>
      </c>
      <c r="H224" s="44">
        <f t="shared" si="3"/>
        <v>12950077564.387514</v>
      </c>
    </row>
    <row r="225" spans="1:8" s="30" customFormat="1" hidden="1">
      <c r="A225" t="s">
        <v>2472</v>
      </c>
      <c r="B225" t="s">
        <v>2490</v>
      </c>
      <c r="C225" t="s">
        <v>2437</v>
      </c>
      <c r="D225">
        <v>14073</v>
      </c>
      <c r="E225" t="s">
        <v>2402</v>
      </c>
      <c r="F225" s="33" t="str">
        <f>INDEX('Crosswalk Particulates'!$B:$B,MATCH('2020 EPA Data'!A225,'Crosswalk Particulates'!$A:$A,0))</f>
        <v>process-ngps-industry</v>
      </c>
      <c r="G225" s="37" t="str">
        <f>INDEX('Crosswalk Particulates'!$E:$E,MATCH('2020 EPA Data'!$B225,'Crosswalk Particulates'!$D:$D,0))</f>
        <v>PM25</v>
      </c>
      <c r="H225" s="44">
        <f t="shared" si="3"/>
        <v>12766826028.975515</v>
      </c>
    </row>
    <row r="226" spans="1:8" s="30" customFormat="1" hidden="1">
      <c r="A226" t="s">
        <v>2461</v>
      </c>
      <c r="B226" t="s">
        <v>2513</v>
      </c>
      <c r="C226" t="s">
        <v>2379</v>
      </c>
      <c r="D226">
        <v>13577</v>
      </c>
      <c r="E226" t="s">
        <v>2402</v>
      </c>
      <c r="F226" s="33" t="str">
        <f>INDEX('Crosswalk Particulates'!$B:$B,MATCH('2020 EPA Data'!A226,'Crosswalk Particulates'!$A:$A,0))</f>
        <v>Electricity Sector</v>
      </c>
      <c r="G226" s="37" t="str">
        <f>INDEX('Crosswalk Particulates'!$E:$E,MATCH('2020 EPA Data'!$B226,'Crosswalk Particulates'!$D:$D,0))</f>
        <v>OC</v>
      </c>
      <c r="H226" s="44">
        <f t="shared" si="3"/>
        <v>12316861862.815361</v>
      </c>
    </row>
    <row r="227" spans="1:8" s="30" customFormat="1" hidden="1">
      <c r="A227" t="s">
        <v>2431</v>
      </c>
      <c r="B227" t="s">
        <v>2495</v>
      </c>
      <c r="C227" t="s">
        <v>2437</v>
      </c>
      <c r="D227">
        <v>13451</v>
      </c>
      <c r="E227" t="s">
        <v>2402</v>
      </c>
      <c r="F227" s="33" t="str">
        <f>INDEX('Crosswalk Particulates'!$B:$B,MATCH('2020 EPA Data'!A227,'Crosswalk Particulates'!$A:$A,0))</f>
        <v>industry-fuel-natural gas</v>
      </c>
      <c r="G227" s="37" t="str">
        <f>INDEX('Crosswalk Particulates'!$E:$E,MATCH('2020 EPA Data'!$B227,'Crosswalk Particulates'!$D:$D,0))</f>
        <v>SOx</v>
      </c>
      <c r="H227" s="44">
        <f t="shared" si="3"/>
        <v>12202556449.637581</v>
      </c>
    </row>
    <row r="228" spans="1:8" s="30" customFormat="1" hidden="1">
      <c r="A228" t="s">
        <v>2466</v>
      </c>
      <c r="B228" t="s">
        <v>2490</v>
      </c>
      <c r="C228" t="s">
        <v>2437</v>
      </c>
      <c r="D228">
        <v>13281</v>
      </c>
      <c r="E228" t="s">
        <v>2402</v>
      </c>
      <c r="F228" s="33" t="str">
        <f>INDEX('Crosswalk Particulates'!$B:$B,MATCH('2020 EPA Data'!A228,'Crosswalk Particulates'!$A:$A,0))</f>
        <v>process-other-industry</v>
      </c>
      <c r="G228" s="37" t="str">
        <f>INDEX('Crosswalk Particulates'!$E:$E,MATCH('2020 EPA Data'!$B228,'Crosswalk Particulates'!$D:$D,0))</f>
        <v>PM25</v>
      </c>
      <c r="H228" s="44">
        <f t="shared" si="3"/>
        <v>12048334860.429462</v>
      </c>
    </row>
    <row r="229" spans="1:8" s="30" customFormat="1" hidden="1">
      <c r="A229" t="s">
        <v>2403</v>
      </c>
      <c r="B229" t="s">
        <v>2509</v>
      </c>
      <c r="C229" t="s">
        <v>2379</v>
      </c>
      <c r="D229">
        <v>13230</v>
      </c>
      <c r="E229" t="s">
        <v>2402</v>
      </c>
      <c r="F229" s="33" t="str">
        <f>INDEX('Crosswalk Particulates'!$B:$B,MATCH('2020 EPA Data'!A229,'Crosswalk Particulates'!$A:$A,0))</f>
        <v>Transportation Sector</v>
      </c>
      <c r="G229" s="37">
        <f>INDEX('Crosswalk Particulates'!$E:$E,MATCH('2020 EPA Data'!$B229,'Crosswalk Particulates'!$D:$D,0))</f>
        <v>0</v>
      </c>
      <c r="H229" s="44">
        <f t="shared" si="3"/>
        <v>12002068383.667027</v>
      </c>
    </row>
    <row r="230" spans="1:8" s="30" customFormat="1" hidden="1">
      <c r="A230" t="s">
        <v>2418</v>
      </c>
      <c r="B230" t="s">
        <v>2509</v>
      </c>
      <c r="C230" t="s">
        <v>2379</v>
      </c>
      <c r="D230">
        <v>13122</v>
      </c>
      <c r="E230" t="s">
        <v>2402</v>
      </c>
      <c r="F230" s="33" t="str">
        <f>INDEX('Crosswalk Particulates'!$B:$B,MATCH('2020 EPA Data'!A230,'Crosswalk Particulates'!$A:$A,0))</f>
        <v>process-other-industry</v>
      </c>
      <c r="G230" s="37">
        <f>INDEX('Crosswalk Particulates'!$E:$E,MATCH('2020 EPA Data'!$B230,'Crosswalk Particulates'!$D:$D,0))</f>
        <v>0</v>
      </c>
      <c r="H230" s="44">
        <f t="shared" si="3"/>
        <v>11904092315.22893</v>
      </c>
    </row>
    <row r="231" spans="1:8" s="30" customFormat="1" hidden="1">
      <c r="A231" t="s">
        <v>2465</v>
      </c>
      <c r="B231" t="s">
        <v>2490</v>
      </c>
      <c r="C231" t="s">
        <v>2437</v>
      </c>
      <c r="D231">
        <v>12982</v>
      </c>
      <c r="E231" t="s">
        <v>2402</v>
      </c>
      <c r="F231" s="33" t="str">
        <f>INDEX('Crosswalk Particulates'!$B:$B,MATCH('2020 EPA Data'!A231,'Crosswalk Particulates'!$A:$A,0))</f>
        <v>process-other-industry</v>
      </c>
      <c r="G231" s="37" t="str">
        <f>INDEX('Crosswalk Particulates'!$E:$E,MATCH('2020 EPA Data'!$B231,'Crosswalk Particulates'!$D:$D,0))</f>
        <v>PM25</v>
      </c>
      <c r="H231" s="44">
        <f t="shared" si="3"/>
        <v>11777086300.58695</v>
      </c>
    </row>
    <row r="232" spans="1:8" s="30" customFormat="1" hidden="1">
      <c r="A232" t="s">
        <v>2422</v>
      </c>
      <c r="B232" t="s">
        <v>2470</v>
      </c>
      <c r="C232" t="s">
        <v>2437</v>
      </c>
      <c r="D232">
        <v>12858</v>
      </c>
      <c r="E232" t="s">
        <v>2402</v>
      </c>
      <c r="F232" s="33" t="str">
        <f>INDEX('Crosswalk Particulates'!$B:$B,MATCH('2020 EPA Data'!A232,'Crosswalk Particulates'!$A:$A,0))</f>
        <v>process-ngps-industry</v>
      </c>
      <c r="G232" s="37" t="str">
        <f>INDEX('Crosswalk Particulates'!$E:$E,MATCH('2020 EPA Data'!$B232,'Crosswalk Particulates'!$D:$D,0))</f>
        <v>PM10</v>
      </c>
      <c r="H232" s="44">
        <f t="shared" si="3"/>
        <v>11664595259.046911</v>
      </c>
    </row>
    <row r="233" spans="1:8" s="30" customFormat="1" hidden="1">
      <c r="A233" t="s">
        <v>2464</v>
      </c>
      <c r="B233" t="s">
        <v>2440</v>
      </c>
      <c r="C233" t="s">
        <v>2437</v>
      </c>
      <c r="D233">
        <v>12824</v>
      </c>
      <c r="E233" t="s">
        <v>2402</v>
      </c>
      <c r="F233" s="33" t="str">
        <f>INDEX('Crosswalk Particulates'!$B:$B,MATCH('2020 EPA Data'!A233,'Crosswalk Particulates'!$A:$A,0))</f>
        <v>Electricity Sector</v>
      </c>
      <c r="G233" s="37" t="str">
        <f>INDEX('Crosswalk Particulates'!$E:$E,MATCH('2020 EPA Data'!$B233,'Crosswalk Particulates'!$D:$D,0))</f>
        <v>CO</v>
      </c>
      <c r="H233" s="44">
        <f t="shared" si="3"/>
        <v>11633750941.205288</v>
      </c>
    </row>
    <row r="234" spans="1:8" s="30" customFormat="1">
      <c r="A234" t="s">
        <v>2510</v>
      </c>
      <c r="B234" t="s">
        <v>2436</v>
      </c>
      <c r="C234" t="s">
        <v>2437</v>
      </c>
      <c r="D234">
        <v>12591</v>
      </c>
      <c r="E234" t="s">
        <v>2402</v>
      </c>
      <c r="F234" s="33" t="str">
        <f>INDEX('Crosswalk Particulates'!$B:$B,MATCH('2020 EPA Data'!A234,'Crosswalk Particulates'!$A:$A,0))</f>
        <v>Residential Buildings Sector</v>
      </c>
      <c r="G234" s="37" t="str">
        <f>INDEX('Crosswalk Particulates'!$E:$E,MATCH('2020 EPA Data'!$B234,'Crosswalk Particulates'!$D:$D,0))</f>
        <v>VOC</v>
      </c>
      <c r="H234" s="44">
        <f t="shared" si="3"/>
        <v>11422376645.408279</v>
      </c>
    </row>
    <row r="235" spans="1:8" s="30" customFormat="1" hidden="1">
      <c r="A235" t="s">
        <v>2429</v>
      </c>
      <c r="B235" t="s">
        <v>2495</v>
      </c>
      <c r="C235" t="s">
        <v>2437</v>
      </c>
      <c r="D235">
        <v>12587</v>
      </c>
      <c r="E235" t="s">
        <v>2402</v>
      </c>
      <c r="F235" s="33" t="str">
        <f>INDEX('Crosswalk Particulates'!$B:$B,MATCH('2020 EPA Data'!A235,'Crosswalk Particulates'!$A:$A,0))</f>
        <v>Residential Buildings Sector</v>
      </c>
      <c r="G235" s="37" t="str">
        <f>INDEX('Crosswalk Particulates'!$E:$E,MATCH('2020 EPA Data'!$B235,'Crosswalk Particulates'!$D:$D,0))</f>
        <v>SOx</v>
      </c>
      <c r="H235" s="44">
        <f t="shared" si="3"/>
        <v>11418747902.132795</v>
      </c>
    </row>
    <row r="236" spans="1:8" s="30" customFormat="1" hidden="1">
      <c r="A236" t="s">
        <v>2422</v>
      </c>
      <c r="B236" t="s">
        <v>2490</v>
      </c>
      <c r="C236" t="s">
        <v>2437</v>
      </c>
      <c r="D236">
        <v>12458</v>
      </c>
      <c r="E236" t="s">
        <v>2402</v>
      </c>
      <c r="F236" s="33" t="str">
        <f>INDEX('Crosswalk Particulates'!$B:$B,MATCH('2020 EPA Data'!A236,'Crosswalk Particulates'!$A:$A,0))</f>
        <v>process-ngps-industry</v>
      </c>
      <c r="G236" s="37" t="str">
        <f>INDEX('Crosswalk Particulates'!$E:$E,MATCH('2020 EPA Data'!$B236,'Crosswalk Particulates'!$D:$D,0))</f>
        <v>PM25</v>
      </c>
      <c r="H236" s="44">
        <f t="shared" si="3"/>
        <v>11301720931.4984</v>
      </c>
    </row>
    <row r="237" spans="1:8" s="30" customFormat="1">
      <c r="A237" t="s">
        <v>2461</v>
      </c>
      <c r="B237" t="s">
        <v>2436</v>
      </c>
      <c r="C237" t="s">
        <v>2437</v>
      </c>
      <c r="D237">
        <v>12447</v>
      </c>
      <c r="E237" t="s">
        <v>2402</v>
      </c>
      <c r="F237" s="33" t="str">
        <f>INDEX('Crosswalk Particulates'!$B:$B,MATCH('2020 EPA Data'!A237,'Crosswalk Particulates'!$A:$A,0))</f>
        <v>Electricity Sector</v>
      </c>
      <c r="G237" s="37" t="str">
        <f>INDEX('Crosswalk Particulates'!$E:$E,MATCH('2020 EPA Data'!$B237,'Crosswalk Particulates'!$D:$D,0))</f>
        <v>VOC</v>
      </c>
      <c r="H237" s="44">
        <f t="shared" si="3"/>
        <v>11291741887.490816</v>
      </c>
    </row>
    <row r="238" spans="1:8" s="30" customFormat="1" hidden="1">
      <c r="A238" t="s">
        <v>2482</v>
      </c>
      <c r="B238" t="s">
        <v>2489</v>
      </c>
      <c r="C238" t="s">
        <v>2437</v>
      </c>
      <c r="D238">
        <v>12388</v>
      </c>
      <c r="E238" t="s">
        <v>2402</v>
      </c>
      <c r="F238" s="33" t="str">
        <f>INDEX('Crosswalk Particulates'!$B:$B,MATCH('2020 EPA Data'!A238,'Crosswalk Particulates'!$A:$A,0))</f>
        <v>process-other-industry</v>
      </c>
      <c r="G238" s="37" t="str">
        <f>INDEX('Crosswalk Particulates'!$E:$E,MATCH('2020 EPA Data'!$B238,'Crosswalk Particulates'!$D:$D,0))</f>
        <v>NOX</v>
      </c>
      <c r="H238" s="44">
        <f t="shared" si="3"/>
        <v>11238217924.17741</v>
      </c>
    </row>
    <row r="239" spans="1:8" s="30" customFormat="1" hidden="1">
      <c r="A239" t="s">
        <v>2508</v>
      </c>
      <c r="B239" t="s">
        <v>2495</v>
      </c>
      <c r="C239" t="s">
        <v>2437</v>
      </c>
      <c r="D239">
        <v>12353</v>
      </c>
      <c r="E239" t="s">
        <v>2402</v>
      </c>
      <c r="F239" s="33" t="str">
        <f>INDEX('Crosswalk Particulates'!$B:$B,MATCH('2020 EPA Data'!A239,'Crosswalk Particulates'!$A:$A,0))</f>
        <v>industry-fuel-oil</v>
      </c>
      <c r="G239" s="37" t="str">
        <f>INDEX('Crosswalk Particulates'!$E:$E,MATCH('2020 EPA Data'!$B239,'Crosswalk Particulates'!$D:$D,0))</f>
        <v>SOx</v>
      </c>
      <c r="H239" s="44">
        <f t="shared" si="3"/>
        <v>11206466420.516916</v>
      </c>
    </row>
    <row r="240" spans="1:8" s="30" customFormat="1" hidden="1">
      <c r="A240" t="s">
        <v>2499</v>
      </c>
      <c r="B240" t="s">
        <v>2509</v>
      </c>
      <c r="C240" t="s">
        <v>2379</v>
      </c>
      <c r="D240">
        <v>12170</v>
      </c>
      <c r="E240" t="s">
        <v>2402</v>
      </c>
      <c r="F240" s="33" t="str">
        <f>INDEX('Crosswalk Particulates'!$B:$B,MATCH('2020 EPA Data'!A240,'Crosswalk Particulates'!$A:$A,0))</f>
        <v>process-iron and steel-industry</v>
      </c>
      <c r="G240" s="37">
        <f>INDEX('Crosswalk Particulates'!$E:$E,MATCH('2020 EPA Data'!$B240,'Crosswalk Particulates'!$D:$D,0))</f>
        <v>0</v>
      </c>
      <c r="H240" s="44">
        <f t="shared" si="3"/>
        <v>11040451415.663471</v>
      </c>
    </row>
    <row r="241" spans="1:8" s="30" customFormat="1" hidden="1">
      <c r="A241" t="s">
        <v>2548</v>
      </c>
      <c r="B241" t="s">
        <v>2440</v>
      </c>
      <c r="C241" t="s">
        <v>2437</v>
      </c>
      <c r="D241">
        <v>11922</v>
      </c>
      <c r="E241" t="s">
        <v>2402</v>
      </c>
      <c r="F241" s="33" t="str">
        <f>INDEX('Crosswalk Particulates'!$B:$B,MATCH('2020 EPA Data'!A241,'Crosswalk Particulates'!$A:$A,0))</f>
        <v>Commercial Buildings Sector</v>
      </c>
      <c r="G241" s="37" t="str">
        <f>INDEX('Crosswalk Particulates'!$E:$E,MATCH('2020 EPA Data'!$B241,'Crosswalk Particulates'!$D:$D,0))</f>
        <v>CO</v>
      </c>
      <c r="H241" s="44">
        <f t="shared" si="3"/>
        <v>10815469332.583395</v>
      </c>
    </row>
    <row r="242" spans="1:8" s="30" customFormat="1" hidden="1">
      <c r="A242" t="s">
        <v>2449</v>
      </c>
      <c r="B242" t="s">
        <v>2470</v>
      </c>
      <c r="C242" t="s">
        <v>2437</v>
      </c>
      <c r="D242">
        <v>11824</v>
      </c>
      <c r="E242" t="s">
        <v>2402</v>
      </c>
      <c r="F242" s="33" t="str">
        <f>INDEX('Crosswalk Particulates'!$B:$B,MATCH('2020 EPA Data'!A242,'Crosswalk Particulates'!$A:$A,0))</f>
        <v>Transportation Sector</v>
      </c>
      <c r="G242" s="37" t="str">
        <f>INDEX('Crosswalk Particulates'!$E:$E,MATCH('2020 EPA Data'!$B242,'Crosswalk Particulates'!$D:$D,0))</f>
        <v>PM10</v>
      </c>
      <c r="H242" s="44">
        <f t="shared" si="3"/>
        <v>10726565122.334009</v>
      </c>
    </row>
    <row r="243" spans="1:8" s="30" customFormat="1" hidden="1">
      <c r="A243" t="s">
        <v>2482</v>
      </c>
      <c r="B243" t="s">
        <v>2470</v>
      </c>
      <c r="C243" t="s">
        <v>2437</v>
      </c>
      <c r="D243">
        <v>11623</v>
      </c>
      <c r="E243" t="s">
        <v>2402</v>
      </c>
      <c r="F243" s="33" t="str">
        <f>INDEX('Crosswalk Particulates'!$B:$B,MATCH('2020 EPA Data'!A243,'Crosswalk Particulates'!$A:$A,0))</f>
        <v>process-other-industry</v>
      </c>
      <c r="G243" s="37" t="str">
        <f>INDEX('Crosswalk Particulates'!$E:$E,MATCH('2020 EPA Data'!$B243,'Crosswalk Particulates'!$D:$D,0))</f>
        <v>PM10</v>
      </c>
      <c r="H243" s="44">
        <f t="shared" si="3"/>
        <v>10544220772.740883</v>
      </c>
    </row>
    <row r="244" spans="1:8" s="30" customFormat="1" hidden="1">
      <c r="A244" t="s">
        <v>2449</v>
      </c>
      <c r="B244" t="s">
        <v>2490</v>
      </c>
      <c r="C244" t="s">
        <v>2437</v>
      </c>
      <c r="D244">
        <v>11403</v>
      </c>
      <c r="E244" t="s">
        <v>2402</v>
      </c>
      <c r="F244" s="33" t="str">
        <f>INDEX('Crosswalk Particulates'!$B:$B,MATCH('2020 EPA Data'!A244,'Crosswalk Particulates'!$A:$A,0))</f>
        <v>Transportation Sector</v>
      </c>
      <c r="G244" s="37" t="str">
        <f>INDEX('Crosswalk Particulates'!$E:$E,MATCH('2020 EPA Data'!$B244,'Crosswalk Particulates'!$D:$D,0))</f>
        <v>PM25</v>
      </c>
      <c r="H244" s="44">
        <f t="shared" si="3"/>
        <v>10344639892.589201</v>
      </c>
    </row>
    <row r="245" spans="1:8" s="30" customFormat="1">
      <c r="A245" t="s">
        <v>2480</v>
      </c>
      <c r="B245" t="s">
        <v>2436</v>
      </c>
      <c r="C245" t="s">
        <v>2437</v>
      </c>
      <c r="D245">
        <v>11160</v>
      </c>
      <c r="E245" t="s">
        <v>2402</v>
      </c>
      <c r="F245" s="33" t="str">
        <f>INDEX('Crosswalk Particulates'!$B:$B,MATCH('2020 EPA Data'!A245,'Crosswalk Particulates'!$A:$A,0))</f>
        <v>industry-fuel-biomass</v>
      </c>
      <c r="G245" s="37" t="str">
        <f>INDEX('Crosswalk Particulates'!$E:$E,MATCH('2020 EPA Data'!$B245,'Crosswalk Particulates'!$D:$D,0))</f>
        <v>VOC</v>
      </c>
      <c r="H245" s="44">
        <f t="shared" si="3"/>
        <v>10124193738.603479</v>
      </c>
    </row>
    <row r="246" spans="1:8" s="30" customFormat="1" hidden="1">
      <c r="A246" t="s">
        <v>2479</v>
      </c>
      <c r="B246" t="s">
        <v>2595</v>
      </c>
      <c r="C246" t="s">
        <v>2379</v>
      </c>
      <c r="D246">
        <v>11156</v>
      </c>
      <c r="E246" t="s">
        <v>2402</v>
      </c>
      <c r="F246" s="33" t="str">
        <f>INDEX('Crosswalk Particulates'!$B:$B,MATCH('2020 EPA Data'!A246,'Crosswalk Particulates'!$A:$A,0))</f>
        <v>Other-EPA</v>
      </c>
      <c r="G246" s="37" t="str">
        <f>INDEX('Crosswalk Particulates'!$E:$E,MATCH('2020 EPA Data'!$B246,'Crosswalk Particulates'!$D:$D,0))</f>
        <v>BC</v>
      </c>
      <c r="H246" s="44">
        <f t="shared" si="3"/>
        <v>10120564995.327993</v>
      </c>
    </row>
    <row r="247" spans="1:8" s="30" customFormat="1" hidden="1">
      <c r="A247" t="s">
        <v>2403</v>
      </c>
      <c r="B247" t="s">
        <v>2513</v>
      </c>
      <c r="C247" t="s">
        <v>2379</v>
      </c>
      <c r="D247">
        <v>11120</v>
      </c>
      <c r="E247" t="s">
        <v>2402</v>
      </c>
      <c r="F247" s="33" t="str">
        <f>INDEX('Crosswalk Particulates'!$B:$B,MATCH('2020 EPA Data'!A247,'Crosswalk Particulates'!$A:$A,0))</f>
        <v>Transportation Sector</v>
      </c>
      <c r="G247" s="37" t="str">
        <f>INDEX('Crosswalk Particulates'!$E:$E,MATCH('2020 EPA Data'!$B247,'Crosswalk Particulates'!$D:$D,0))</f>
        <v>OC</v>
      </c>
      <c r="H247" s="44">
        <f t="shared" si="3"/>
        <v>10087906305.848629</v>
      </c>
    </row>
    <row r="248" spans="1:8" s="30" customFormat="1" hidden="1">
      <c r="A248" t="s">
        <v>2471</v>
      </c>
      <c r="B248" t="s">
        <v>2495</v>
      </c>
      <c r="C248" t="s">
        <v>2437</v>
      </c>
      <c r="D248">
        <v>11096</v>
      </c>
      <c r="E248" t="s">
        <v>2402</v>
      </c>
      <c r="F248" s="33" t="str">
        <f>INDEX('Crosswalk Particulates'!$B:$B,MATCH('2020 EPA Data'!A248,'Crosswalk Particulates'!$A:$A,0))</f>
        <v>Other-EPA</v>
      </c>
      <c r="G248" s="37" t="str">
        <f>INDEX('Crosswalk Particulates'!$E:$E,MATCH('2020 EPA Data'!$B248,'Crosswalk Particulates'!$D:$D,0))</f>
        <v>SOx</v>
      </c>
      <c r="H248" s="44">
        <f t="shared" si="3"/>
        <v>10066133846.195717</v>
      </c>
    </row>
    <row r="249" spans="1:8" s="30" customFormat="1" hidden="1">
      <c r="A249" t="s">
        <v>2487</v>
      </c>
      <c r="B249" t="s">
        <v>2470</v>
      </c>
      <c r="C249" t="s">
        <v>2437</v>
      </c>
      <c r="D249">
        <v>10963</v>
      </c>
      <c r="E249" t="s">
        <v>2402</v>
      </c>
      <c r="F249" s="33" t="str">
        <f>INDEX('Crosswalk Particulates'!$B:$B,MATCH('2020 EPA Data'!A249,'Crosswalk Particulates'!$A:$A,0))</f>
        <v>process-cement-industry</v>
      </c>
      <c r="G249" s="37" t="str">
        <f>INDEX('Crosswalk Particulates'!$E:$E,MATCH('2020 EPA Data'!$B249,'Crosswalk Particulates'!$D:$D,0))</f>
        <v>PM10</v>
      </c>
      <c r="H249" s="44">
        <f t="shared" si="3"/>
        <v>9945478132.2858353</v>
      </c>
    </row>
    <row r="250" spans="1:8" s="30" customFormat="1">
      <c r="A250" t="s">
        <v>2445</v>
      </c>
      <c r="B250" t="s">
        <v>2436</v>
      </c>
      <c r="C250" t="s">
        <v>2437</v>
      </c>
      <c r="D250">
        <v>10936</v>
      </c>
      <c r="E250" t="s">
        <v>2402</v>
      </c>
      <c r="F250" s="33" t="str">
        <f>INDEX('Crosswalk Particulates'!$B:$B,MATCH('2020 EPA Data'!A250,'Crosswalk Particulates'!$A:$A,0))</f>
        <v>Electricity Sector</v>
      </c>
      <c r="G250" s="37" t="str">
        <f>INDEX('Crosswalk Particulates'!$E:$E,MATCH('2020 EPA Data'!$B250,'Crosswalk Particulates'!$D:$D,0))</f>
        <v>VOC</v>
      </c>
      <c r="H250" s="44">
        <f t="shared" si="3"/>
        <v>9920984115.1763115</v>
      </c>
    </row>
    <row r="251" spans="1:8" s="30" customFormat="1" hidden="1">
      <c r="A251" t="s">
        <v>2466</v>
      </c>
      <c r="B251" t="s">
        <v>2509</v>
      </c>
      <c r="C251" t="s">
        <v>2379</v>
      </c>
      <c r="D251">
        <v>10656</v>
      </c>
      <c r="E251" t="s">
        <v>2402</v>
      </c>
      <c r="F251" s="33" t="str">
        <f>INDEX('Crosswalk Particulates'!$B:$B,MATCH('2020 EPA Data'!A251,'Crosswalk Particulates'!$A:$A,0))</f>
        <v>process-other-industry</v>
      </c>
      <c r="G251" s="37">
        <f>INDEX('Crosswalk Particulates'!$E:$E,MATCH('2020 EPA Data'!$B251,'Crosswalk Particulates'!$D:$D,0))</f>
        <v>0</v>
      </c>
      <c r="H251" s="44">
        <f t="shared" si="3"/>
        <v>9666972085.8923531</v>
      </c>
    </row>
    <row r="252" spans="1:8" s="30" customFormat="1" hidden="1">
      <c r="A252" t="s">
        <v>2461</v>
      </c>
      <c r="B252" t="s">
        <v>2509</v>
      </c>
      <c r="C252" t="s">
        <v>2379</v>
      </c>
      <c r="D252">
        <v>10386</v>
      </c>
      <c r="E252" t="s">
        <v>2402</v>
      </c>
      <c r="F252" s="33" t="str">
        <f>INDEX('Crosswalk Particulates'!$B:$B,MATCH('2020 EPA Data'!A252,'Crosswalk Particulates'!$A:$A,0))</f>
        <v>Electricity Sector</v>
      </c>
      <c r="G252" s="37">
        <f>INDEX('Crosswalk Particulates'!$E:$E,MATCH('2020 EPA Data'!$B252,'Crosswalk Particulates'!$D:$D,0))</f>
        <v>0</v>
      </c>
      <c r="H252" s="44">
        <f t="shared" si="3"/>
        <v>9422031914.7971096</v>
      </c>
    </row>
    <row r="253" spans="1:8" s="30" customFormat="1" hidden="1">
      <c r="A253" t="s">
        <v>2602</v>
      </c>
      <c r="B253" t="s">
        <v>2440</v>
      </c>
      <c r="C253" t="s">
        <v>2437</v>
      </c>
      <c r="D253">
        <v>10371</v>
      </c>
      <c r="E253" t="s">
        <v>2402</v>
      </c>
      <c r="F253" s="33" t="str">
        <f>INDEX('Crosswalk Particulates'!$B:$B,MATCH('2020 EPA Data'!A253,'Crosswalk Particulates'!$A:$A,0))</f>
        <v>Residential Buildings Sector</v>
      </c>
      <c r="G253" s="37" t="str">
        <f>INDEX('Crosswalk Particulates'!$E:$E,MATCH('2020 EPA Data'!$B253,'Crosswalk Particulates'!$D:$D,0))</f>
        <v>CO</v>
      </c>
      <c r="H253" s="44">
        <f t="shared" si="3"/>
        <v>9408424127.51404</v>
      </c>
    </row>
    <row r="254" spans="1:8" s="30" customFormat="1" hidden="1">
      <c r="A254" t="s">
        <v>2544</v>
      </c>
      <c r="B254" t="s">
        <v>2489</v>
      </c>
      <c r="C254" t="s">
        <v>2437</v>
      </c>
      <c r="D254">
        <v>10141</v>
      </c>
      <c r="E254" t="s">
        <v>2402</v>
      </c>
      <c r="F254" s="33" t="str">
        <f>INDEX('Crosswalk Particulates'!$B:$B,MATCH('2020 EPA Data'!A254,'Crosswalk Particulates'!$A:$A,0))</f>
        <v>Commercial Buildings Sector</v>
      </c>
      <c r="G254" s="37" t="str">
        <f>INDEX('Crosswalk Particulates'!$E:$E,MATCH('2020 EPA Data'!$B254,'Crosswalk Particulates'!$D:$D,0))</f>
        <v>NOX</v>
      </c>
      <c r="H254" s="44">
        <f t="shared" si="3"/>
        <v>9199771389.173645</v>
      </c>
    </row>
    <row r="255" spans="1:8" s="30" customFormat="1">
      <c r="A255" t="s">
        <v>2482</v>
      </c>
      <c r="B255" t="s">
        <v>2436</v>
      </c>
      <c r="C255" t="s">
        <v>2437</v>
      </c>
      <c r="D255">
        <v>9965</v>
      </c>
      <c r="E255" t="s">
        <v>2402</v>
      </c>
      <c r="F255" s="33" t="str">
        <f>INDEX('Crosswalk Particulates'!$B:$B,MATCH('2020 EPA Data'!A255,'Crosswalk Particulates'!$A:$A,0))</f>
        <v>process-other-industry</v>
      </c>
      <c r="G255" s="37" t="str">
        <f>INDEX('Crosswalk Particulates'!$E:$E,MATCH('2020 EPA Data'!$B255,'Crosswalk Particulates'!$D:$D,0))</f>
        <v>VOC</v>
      </c>
      <c r="H255" s="44">
        <f t="shared" si="3"/>
        <v>9040106685.0522995</v>
      </c>
    </row>
    <row r="256" spans="1:8" s="30" customFormat="1" hidden="1">
      <c r="A256" t="s">
        <v>2431</v>
      </c>
      <c r="B256" t="s">
        <v>2513</v>
      </c>
      <c r="C256" t="s">
        <v>2379</v>
      </c>
      <c r="D256">
        <v>9961</v>
      </c>
      <c r="E256" t="s">
        <v>2402</v>
      </c>
      <c r="F256" s="33" t="str">
        <f>INDEX('Crosswalk Particulates'!$B:$B,MATCH('2020 EPA Data'!A256,'Crosswalk Particulates'!$A:$A,0))</f>
        <v>industry-fuel-natural gas</v>
      </c>
      <c r="G256" s="37" t="str">
        <f>INDEX('Crosswalk Particulates'!$E:$E,MATCH('2020 EPA Data'!$B256,'Crosswalk Particulates'!$D:$D,0))</f>
        <v>OC</v>
      </c>
      <c r="H256" s="44">
        <f t="shared" si="3"/>
        <v>9036477941.7768154</v>
      </c>
    </row>
    <row r="257" spans="1:8" s="30" customFormat="1">
      <c r="A257" t="s">
        <v>2483</v>
      </c>
      <c r="B257" t="s">
        <v>2436</v>
      </c>
      <c r="C257" t="s">
        <v>2437</v>
      </c>
      <c r="D257">
        <v>9522</v>
      </c>
      <c r="E257" t="s">
        <v>2402</v>
      </c>
      <c r="F257" s="33" t="str">
        <f>INDEX('Crosswalk Particulates'!$B:$B,MATCH('2020 EPA Data'!A257,'Crosswalk Particulates'!$A:$A,0))</f>
        <v>Transportation Sector</v>
      </c>
      <c r="G257" s="37" t="str">
        <f>INDEX('Crosswalk Particulates'!$E:$E,MATCH('2020 EPA Data'!$B257,'Crosswalk Particulates'!$D:$D,0))</f>
        <v>VOC</v>
      </c>
      <c r="H257" s="44">
        <f t="shared" si="3"/>
        <v>8638223367.2923222</v>
      </c>
    </row>
    <row r="258" spans="1:8" s="30" customFormat="1" hidden="1">
      <c r="A258" t="s">
        <v>2407</v>
      </c>
      <c r="B258" t="s">
        <v>2513</v>
      </c>
      <c r="C258" t="s">
        <v>2379</v>
      </c>
      <c r="D258">
        <v>9396</v>
      </c>
      <c r="E258" t="s">
        <v>2402</v>
      </c>
      <c r="F258" s="33" t="str">
        <f>INDEX('Crosswalk Particulates'!$B:$B,MATCH('2020 EPA Data'!A258,'Crosswalk Particulates'!$A:$A,0))</f>
        <v>Transportation Sector</v>
      </c>
      <c r="G258" s="37" t="str">
        <f>INDEX('Crosswalk Particulates'!$E:$E,MATCH('2020 EPA Data'!$B258,'Crosswalk Particulates'!$D:$D,0))</f>
        <v>OC</v>
      </c>
      <c r="H258" s="44">
        <f t="shared" si="3"/>
        <v>8523917954.114542</v>
      </c>
    </row>
    <row r="259" spans="1:8" s="30" customFormat="1">
      <c r="A259" t="s">
        <v>2499</v>
      </c>
      <c r="B259" t="s">
        <v>2436</v>
      </c>
      <c r="C259" t="s">
        <v>2437</v>
      </c>
      <c r="D259">
        <v>9245</v>
      </c>
      <c r="E259" t="s">
        <v>2402</v>
      </c>
      <c r="F259" s="33" t="str">
        <f>INDEX('Crosswalk Particulates'!$B:$B,MATCH('2020 EPA Data'!A259,'Crosswalk Particulates'!$A:$A,0))</f>
        <v>process-iron and steel-industry</v>
      </c>
      <c r="G259" s="37" t="str">
        <f>INDEX('Crosswalk Particulates'!$E:$E,MATCH('2020 EPA Data'!$B259,'Crosswalk Particulates'!$D:$D,0))</f>
        <v>VOC</v>
      </c>
      <c r="H259" s="44">
        <f t="shared" si="3"/>
        <v>8386932895.4649792</v>
      </c>
    </row>
    <row r="260" spans="1:8" s="30" customFormat="1" hidden="1">
      <c r="A260" t="s">
        <v>2425</v>
      </c>
      <c r="B260" t="s">
        <v>2470</v>
      </c>
      <c r="C260" t="s">
        <v>2437</v>
      </c>
      <c r="D260">
        <v>9148</v>
      </c>
      <c r="E260" t="s">
        <v>2402</v>
      </c>
      <c r="F260" s="33" t="str">
        <f>INDEX('Crosswalk Particulates'!$B:$B,MATCH('2020 EPA Data'!A260,'Crosswalk Particulates'!$A:$A,0))</f>
        <v>Transportation Sector</v>
      </c>
      <c r="G260" s="37" t="str">
        <f>INDEX('Crosswalk Particulates'!$E:$E,MATCH('2020 EPA Data'!$B260,'Crosswalk Particulates'!$D:$D,0))</f>
        <v>PM10</v>
      </c>
      <c r="H260" s="44">
        <f t="shared" ref="H260:H323" si="4">IF(E260="TON",D260/metricton_to_shortton,0)*10^6</f>
        <v>8298935871.0344639</v>
      </c>
    </row>
    <row r="261" spans="1:8" s="30" customFormat="1">
      <c r="A261" t="s">
        <v>2462</v>
      </c>
      <c r="B261" t="s">
        <v>2436</v>
      </c>
      <c r="C261" t="s">
        <v>2437</v>
      </c>
      <c r="D261">
        <v>9115</v>
      </c>
      <c r="E261" t="s">
        <v>2402</v>
      </c>
      <c r="F261" s="33" t="str">
        <f>INDEX('Crosswalk Particulates'!$B:$B,MATCH('2020 EPA Data'!A261,'Crosswalk Particulates'!$A:$A,0))</f>
        <v>Commercial Buildings Sector</v>
      </c>
      <c r="G261" s="37" t="str">
        <f>INDEX('Crosswalk Particulates'!$E:$E,MATCH('2020 EPA Data'!$B261,'Crosswalk Particulates'!$D:$D,0))</f>
        <v>VOC</v>
      </c>
      <c r="H261" s="44">
        <f t="shared" si="4"/>
        <v>8268998739.011713</v>
      </c>
    </row>
    <row r="262" spans="1:8" s="30" customFormat="1" hidden="1">
      <c r="A262" t="s">
        <v>2421</v>
      </c>
      <c r="B262" t="s">
        <v>2495</v>
      </c>
      <c r="C262" t="s">
        <v>2437</v>
      </c>
      <c r="D262">
        <v>8978</v>
      </c>
      <c r="E262" t="s">
        <v>2402</v>
      </c>
      <c r="F262" s="33" t="str">
        <f>INDEX('Crosswalk Particulates'!$B:$B,MATCH('2020 EPA Data'!A262,'Crosswalk Particulates'!$A:$A,0))</f>
        <v>Transportation Sector</v>
      </c>
      <c r="G262" s="37" t="str">
        <f>INDEX('Crosswalk Particulates'!$E:$E,MATCH('2020 EPA Data'!$B262,'Crosswalk Particulates'!$D:$D,0))</f>
        <v>SOx</v>
      </c>
      <c r="H262" s="44">
        <f t="shared" si="4"/>
        <v>8144714281.8263474</v>
      </c>
    </row>
    <row r="263" spans="1:8" s="30" customFormat="1" hidden="1">
      <c r="A263" t="s">
        <v>2407</v>
      </c>
      <c r="B263" t="s">
        <v>2485</v>
      </c>
      <c r="C263" t="s">
        <v>2437</v>
      </c>
      <c r="D263">
        <v>8871</v>
      </c>
      <c r="E263" t="s">
        <v>2402</v>
      </c>
      <c r="F263" s="33" t="str">
        <f>INDEX('Crosswalk Particulates'!$B:$B,MATCH('2020 EPA Data'!A263,'Crosswalk Particulates'!$A:$A,0))</f>
        <v>Transportation Sector</v>
      </c>
      <c r="G263" s="37">
        <f>INDEX('Crosswalk Particulates'!$E:$E,MATCH('2020 EPA Data'!$B263,'Crosswalk Particulates'!$D:$D,0))</f>
        <v>0</v>
      </c>
      <c r="H263" s="44">
        <f t="shared" si="4"/>
        <v>8047645399.2071199</v>
      </c>
    </row>
    <row r="264" spans="1:8" s="30" customFormat="1" hidden="1">
      <c r="A264" t="s">
        <v>2511</v>
      </c>
      <c r="B264" t="s">
        <v>2470</v>
      </c>
      <c r="C264" t="s">
        <v>2437</v>
      </c>
      <c r="D264">
        <v>8800</v>
      </c>
      <c r="E264" t="s">
        <v>2402</v>
      </c>
      <c r="F264" s="33" t="str">
        <f>INDEX('Crosswalk Particulates'!$B:$B,MATCH('2020 EPA Data'!A264,'Crosswalk Particulates'!$A:$A,0))</f>
        <v>industry-fuel-other</v>
      </c>
      <c r="G264" s="37" t="str">
        <f>INDEX('Crosswalk Particulates'!$E:$E,MATCH('2020 EPA Data'!$B264,'Crosswalk Particulates'!$D:$D,0))</f>
        <v>PM10</v>
      </c>
      <c r="H264" s="44">
        <f t="shared" si="4"/>
        <v>7983235206.0672588</v>
      </c>
    </row>
    <row r="265" spans="1:8" s="30" customFormat="1" hidden="1">
      <c r="A265" t="s">
        <v>2482</v>
      </c>
      <c r="B265" t="s">
        <v>2490</v>
      </c>
      <c r="C265" t="s">
        <v>2437</v>
      </c>
      <c r="D265">
        <v>8753</v>
      </c>
      <c r="E265" t="s">
        <v>2402</v>
      </c>
      <c r="F265" s="33" t="str">
        <f>INDEX('Crosswalk Particulates'!$B:$B,MATCH('2020 EPA Data'!A265,'Crosswalk Particulates'!$A:$A,0))</f>
        <v>process-other-industry</v>
      </c>
      <c r="G265" s="37" t="str">
        <f>INDEX('Crosswalk Particulates'!$E:$E,MATCH('2020 EPA Data'!$B265,'Crosswalk Particulates'!$D:$D,0))</f>
        <v>PM25</v>
      </c>
      <c r="H265" s="44">
        <f t="shared" si="4"/>
        <v>7940597472.5803089</v>
      </c>
    </row>
    <row r="266" spans="1:8" s="30" customFormat="1" hidden="1">
      <c r="A266" t="s">
        <v>2449</v>
      </c>
      <c r="B266" t="s">
        <v>2595</v>
      </c>
      <c r="C266" t="s">
        <v>2379</v>
      </c>
      <c r="D266">
        <v>8737</v>
      </c>
      <c r="E266" t="s">
        <v>2402</v>
      </c>
      <c r="F266" s="33" t="str">
        <f>INDEX('Crosswalk Particulates'!$B:$B,MATCH('2020 EPA Data'!A266,'Crosswalk Particulates'!$A:$A,0))</f>
        <v>Transportation Sector</v>
      </c>
      <c r="G266" s="37" t="str">
        <f>INDEX('Crosswalk Particulates'!$E:$E,MATCH('2020 EPA Data'!$B266,'Crosswalk Particulates'!$D:$D,0))</f>
        <v>BC</v>
      </c>
      <c r="H266" s="44">
        <f t="shared" si="4"/>
        <v>7926082499.4783688</v>
      </c>
    </row>
    <row r="267" spans="1:8" s="30" customFormat="1" hidden="1">
      <c r="A267" t="s">
        <v>2464</v>
      </c>
      <c r="B267" t="s">
        <v>2489</v>
      </c>
      <c r="C267" t="s">
        <v>2437</v>
      </c>
      <c r="D267">
        <v>8733</v>
      </c>
      <c r="E267" t="s">
        <v>2402</v>
      </c>
      <c r="F267" s="33" t="str">
        <f>INDEX('Crosswalk Particulates'!$B:$B,MATCH('2020 EPA Data'!A267,'Crosswalk Particulates'!$A:$A,0))</f>
        <v>Electricity Sector</v>
      </c>
      <c r="G267" s="37" t="str">
        <f>INDEX('Crosswalk Particulates'!$E:$E,MATCH('2020 EPA Data'!$B267,'Crosswalk Particulates'!$D:$D,0))</f>
        <v>NOX</v>
      </c>
      <c r="H267" s="44">
        <f t="shared" si="4"/>
        <v>7922453756.2028837</v>
      </c>
    </row>
    <row r="268" spans="1:8" s="30" customFormat="1" hidden="1">
      <c r="A268" t="s">
        <v>2544</v>
      </c>
      <c r="B268" t="s">
        <v>2509</v>
      </c>
      <c r="C268" t="s">
        <v>2379</v>
      </c>
      <c r="D268">
        <v>8517</v>
      </c>
      <c r="E268" t="s">
        <v>2402</v>
      </c>
      <c r="F268" s="33" t="str">
        <f>INDEX('Crosswalk Particulates'!$B:$B,MATCH('2020 EPA Data'!A268,'Crosswalk Particulates'!$A:$A,0))</f>
        <v>Commercial Buildings Sector</v>
      </c>
      <c r="G268" s="37">
        <f>INDEX('Crosswalk Particulates'!$E:$E,MATCH('2020 EPA Data'!$B268,'Crosswalk Particulates'!$D:$D,0))</f>
        <v>0</v>
      </c>
      <c r="H268" s="44">
        <f t="shared" si="4"/>
        <v>7726501619.3266878</v>
      </c>
    </row>
    <row r="269" spans="1:8" s="30" customFormat="1" hidden="1">
      <c r="A269" t="s">
        <v>2465</v>
      </c>
      <c r="B269" t="s">
        <v>2513</v>
      </c>
      <c r="C269" t="s">
        <v>2379</v>
      </c>
      <c r="D269">
        <v>8496</v>
      </c>
      <c r="E269" t="s">
        <v>2402</v>
      </c>
      <c r="F269" s="33" t="str">
        <f>INDEX('Crosswalk Particulates'!$B:$B,MATCH('2020 EPA Data'!A269,'Crosswalk Particulates'!$A:$A,0))</f>
        <v>process-other-industry</v>
      </c>
      <c r="G269" s="37" t="str">
        <f>INDEX('Crosswalk Particulates'!$E:$E,MATCH('2020 EPA Data'!$B269,'Crosswalk Particulates'!$D:$D,0))</f>
        <v>OC</v>
      </c>
      <c r="H269" s="44">
        <f t="shared" si="4"/>
        <v>7707450717.1303902</v>
      </c>
    </row>
    <row r="270" spans="1:8" s="30" customFormat="1" hidden="1">
      <c r="A270" t="s">
        <v>2421</v>
      </c>
      <c r="B270" t="s">
        <v>2470</v>
      </c>
      <c r="C270" t="s">
        <v>2437</v>
      </c>
      <c r="D270">
        <v>8363</v>
      </c>
      <c r="E270" t="s">
        <v>2402</v>
      </c>
      <c r="F270" s="33" t="str">
        <f>INDEX('Crosswalk Particulates'!$B:$B,MATCH('2020 EPA Data'!A270,'Crosswalk Particulates'!$A:$A,0))</f>
        <v>Transportation Sector</v>
      </c>
      <c r="G270" s="37" t="str">
        <f>INDEX('Crosswalk Particulates'!$E:$E,MATCH('2020 EPA Data'!$B270,'Crosswalk Particulates'!$D:$D,0))</f>
        <v>PM10</v>
      </c>
      <c r="H270" s="44">
        <f t="shared" si="4"/>
        <v>7586795003.2205095</v>
      </c>
    </row>
    <row r="271" spans="1:8" s="30" customFormat="1" hidden="1">
      <c r="A271" t="s">
        <v>2431</v>
      </c>
      <c r="B271" t="s">
        <v>2485</v>
      </c>
      <c r="C271" t="s">
        <v>2437</v>
      </c>
      <c r="D271">
        <v>8287</v>
      </c>
      <c r="E271" t="s">
        <v>2402</v>
      </c>
      <c r="F271" s="33" t="str">
        <f>INDEX('Crosswalk Particulates'!$B:$B,MATCH('2020 EPA Data'!A271,'Crosswalk Particulates'!$A:$A,0))</f>
        <v>industry-fuel-natural gas</v>
      </c>
      <c r="G271" s="37">
        <f>INDEX('Crosswalk Particulates'!$E:$E,MATCH('2020 EPA Data'!$B271,'Crosswalk Particulates'!$D:$D,0))</f>
        <v>0</v>
      </c>
      <c r="H271" s="44">
        <f t="shared" si="4"/>
        <v>7517848880.9862928</v>
      </c>
    </row>
    <row r="272" spans="1:8" s="30" customFormat="1" hidden="1">
      <c r="A272" t="s">
        <v>2571</v>
      </c>
      <c r="B272" t="s">
        <v>2440</v>
      </c>
      <c r="C272" t="s">
        <v>2437</v>
      </c>
      <c r="D272">
        <v>8236</v>
      </c>
      <c r="E272" t="s">
        <v>2402</v>
      </c>
      <c r="F272" s="33" t="str">
        <f>INDEX('Crosswalk Particulates'!$B:$B,MATCH('2020 EPA Data'!A272,'Crosswalk Particulates'!$A:$A,0))</f>
        <v>Residential Buildings Sector</v>
      </c>
      <c r="G272" s="37" t="str">
        <f>INDEX('Crosswalk Particulates'!$E:$E,MATCH('2020 EPA Data'!$B272,'Crosswalk Particulates'!$D:$D,0))</f>
        <v>CO</v>
      </c>
      <c r="H272" s="44">
        <f t="shared" si="4"/>
        <v>7471582404.2238579</v>
      </c>
    </row>
    <row r="273" spans="1:8" s="30" customFormat="1" hidden="1">
      <c r="A273" t="s">
        <v>2400</v>
      </c>
      <c r="B273" t="s">
        <v>2513</v>
      </c>
      <c r="C273" t="s">
        <v>2379</v>
      </c>
      <c r="D273">
        <v>8002</v>
      </c>
      <c r="E273" t="s">
        <v>2402</v>
      </c>
      <c r="F273" s="33" t="str">
        <f>INDEX('Crosswalk Particulates'!$B:$B,MATCH('2020 EPA Data'!A273,'Crosswalk Particulates'!$A:$A,0))</f>
        <v>process-other-industry</v>
      </c>
      <c r="G273" s="37" t="str">
        <f>INDEX('Crosswalk Particulates'!$E:$E,MATCH('2020 EPA Data'!$B273,'Crosswalk Particulates'!$D:$D,0))</f>
        <v>OC</v>
      </c>
      <c r="H273" s="44">
        <f t="shared" si="4"/>
        <v>7259300922.6079788</v>
      </c>
    </row>
    <row r="274" spans="1:8" s="30" customFormat="1" hidden="1">
      <c r="A274" t="s">
        <v>2534</v>
      </c>
      <c r="B274" t="s">
        <v>2495</v>
      </c>
      <c r="C274" t="s">
        <v>2437</v>
      </c>
      <c r="D274">
        <v>7713</v>
      </c>
      <c r="E274" t="s">
        <v>2402</v>
      </c>
      <c r="F274" s="33" t="str">
        <f>INDEX('Crosswalk Particulates'!$B:$B,MATCH('2020 EPA Data'!A274,'Crosswalk Particulates'!$A:$A,0))</f>
        <v>Commercial Buildings Sector</v>
      </c>
      <c r="G274" s="37" t="str">
        <f>INDEX('Crosswalk Particulates'!$E:$E,MATCH('2020 EPA Data'!$B274,'Crosswalk Particulates'!$D:$D,0))</f>
        <v>SOx</v>
      </c>
      <c r="H274" s="44">
        <f t="shared" si="4"/>
        <v>6997124220.9541788</v>
      </c>
    </row>
    <row r="275" spans="1:8" s="30" customFormat="1" hidden="1">
      <c r="A275" t="s">
        <v>2511</v>
      </c>
      <c r="B275" t="s">
        <v>2490</v>
      </c>
      <c r="C275" t="s">
        <v>2437</v>
      </c>
      <c r="D275">
        <v>7711</v>
      </c>
      <c r="E275" t="s">
        <v>2402</v>
      </c>
      <c r="F275" s="33" t="str">
        <f>INDEX('Crosswalk Particulates'!$B:$B,MATCH('2020 EPA Data'!A275,'Crosswalk Particulates'!$A:$A,0))</f>
        <v>industry-fuel-other</v>
      </c>
      <c r="G275" s="37" t="str">
        <f>INDEX('Crosswalk Particulates'!$E:$E,MATCH('2020 EPA Data'!$B275,'Crosswalk Particulates'!$D:$D,0))</f>
        <v>PM25</v>
      </c>
      <c r="H275" s="44">
        <f t="shared" si="4"/>
        <v>6995309849.3164358</v>
      </c>
    </row>
    <row r="276" spans="1:8" s="30" customFormat="1" hidden="1">
      <c r="A276" t="s">
        <v>2403</v>
      </c>
      <c r="B276" t="s">
        <v>2495</v>
      </c>
      <c r="C276" t="s">
        <v>2437</v>
      </c>
      <c r="D276">
        <v>7688</v>
      </c>
      <c r="E276" t="s">
        <v>2402</v>
      </c>
      <c r="F276" s="33" t="str">
        <f>INDEX('Crosswalk Particulates'!$B:$B,MATCH('2020 EPA Data'!A276,'Crosswalk Particulates'!$A:$A,0))</f>
        <v>Transportation Sector</v>
      </c>
      <c r="G276" s="37" t="str">
        <f>INDEX('Crosswalk Particulates'!$E:$E,MATCH('2020 EPA Data'!$B276,'Crosswalk Particulates'!$D:$D,0))</f>
        <v>SOx</v>
      </c>
      <c r="H276" s="44">
        <f t="shared" si="4"/>
        <v>6974444575.4823961</v>
      </c>
    </row>
    <row r="277" spans="1:8" s="30" customFormat="1" hidden="1">
      <c r="A277" t="s">
        <v>2414</v>
      </c>
      <c r="B277" t="s">
        <v>2513</v>
      </c>
      <c r="C277" t="s">
        <v>2379</v>
      </c>
      <c r="D277">
        <v>7592</v>
      </c>
      <c r="E277" t="s">
        <v>2402</v>
      </c>
      <c r="F277" s="33" t="str">
        <f>INDEX('Crosswalk Particulates'!$B:$B,MATCH('2020 EPA Data'!A277,'Crosswalk Particulates'!$A:$A,0))</f>
        <v>Other-EPA</v>
      </c>
      <c r="G277" s="37" t="str">
        <f>INDEX('Crosswalk Particulates'!$E:$E,MATCH('2020 EPA Data'!$B277,'Crosswalk Particulates'!$D:$D,0))</f>
        <v>OC</v>
      </c>
      <c r="H277" s="44">
        <f t="shared" si="4"/>
        <v>6887354736.8707542</v>
      </c>
    </row>
    <row r="278" spans="1:8" s="30" customFormat="1" hidden="1">
      <c r="A278" t="s">
        <v>2431</v>
      </c>
      <c r="B278" t="s">
        <v>2509</v>
      </c>
      <c r="C278" t="s">
        <v>2379</v>
      </c>
      <c r="D278">
        <v>7581</v>
      </c>
      <c r="E278" t="s">
        <v>2402</v>
      </c>
      <c r="F278" s="33" t="str">
        <f>INDEX('Crosswalk Particulates'!$B:$B,MATCH('2020 EPA Data'!A278,'Crosswalk Particulates'!$A:$A,0))</f>
        <v>industry-fuel-natural gas</v>
      </c>
      <c r="G278" s="37">
        <f>INDEX('Crosswalk Particulates'!$E:$E,MATCH('2020 EPA Data'!$B278,'Crosswalk Particulates'!$D:$D,0))</f>
        <v>0</v>
      </c>
      <c r="H278" s="44">
        <f t="shared" si="4"/>
        <v>6877375692.8631697</v>
      </c>
    </row>
    <row r="279" spans="1:8" s="30" customFormat="1" hidden="1">
      <c r="A279" t="s">
        <v>2471</v>
      </c>
      <c r="B279" t="s">
        <v>2595</v>
      </c>
      <c r="C279" t="s">
        <v>2379</v>
      </c>
      <c r="D279">
        <v>7527</v>
      </c>
      <c r="E279" t="s">
        <v>2402</v>
      </c>
      <c r="F279" s="33" t="str">
        <f>INDEX('Crosswalk Particulates'!$B:$B,MATCH('2020 EPA Data'!A279,'Crosswalk Particulates'!$A:$A,0))</f>
        <v>Other-EPA</v>
      </c>
      <c r="G279" s="37" t="str">
        <f>INDEX('Crosswalk Particulates'!$E:$E,MATCH('2020 EPA Data'!$B279,'Crosswalk Particulates'!$D:$D,0))</f>
        <v>BC</v>
      </c>
      <c r="H279" s="44">
        <f t="shared" si="4"/>
        <v>6828387658.6441212</v>
      </c>
    </row>
    <row r="280" spans="1:8" s="30" customFormat="1" hidden="1">
      <c r="A280" t="s">
        <v>2472</v>
      </c>
      <c r="B280" t="s">
        <v>2509</v>
      </c>
      <c r="C280" t="s">
        <v>2379</v>
      </c>
      <c r="D280">
        <v>7504</v>
      </c>
      <c r="E280" t="s">
        <v>2402</v>
      </c>
      <c r="F280" s="33" t="str">
        <f>INDEX('Crosswalk Particulates'!$B:$B,MATCH('2020 EPA Data'!A280,'Crosswalk Particulates'!$A:$A,0))</f>
        <v>process-ngps-industry</v>
      </c>
      <c r="G280" s="37">
        <f>INDEX('Crosswalk Particulates'!$E:$E,MATCH('2020 EPA Data'!$B280,'Crosswalk Particulates'!$D:$D,0))</f>
        <v>0</v>
      </c>
      <c r="H280" s="44">
        <f t="shared" si="4"/>
        <v>6807522384.8100815</v>
      </c>
    </row>
    <row r="281" spans="1:8" s="30" customFormat="1" hidden="1">
      <c r="A281" t="s">
        <v>2421</v>
      </c>
      <c r="B281" t="s">
        <v>2490</v>
      </c>
      <c r="C281" t="s">
        <v>2437</v>
      </c>
      <c r="D281">
        <v>7360</v>
      </c>
      <c r="E281" t="s">
        <v>2402</v>
      </c>
      <c r="F281" s="33" t="str">
        <f>INDEX('Crosswalk Particulates'!$B:$B,MATCH('2020 EPA Data'!A281,'Crosswalk Particulates'!$A:$A,0))</f>
        <v>Transportation Sector</v>
      </c>
      <c r="G281" s="37" t="str">
        <f>INDEX('Crosswalk Particulates'!$E:$E,MATCH('2020 EPA Data'!$B281,'Crosswalk Particulates'!$D:$D,0))</f>
        <v>PM25</v>
      </c>
      <c r="H281" s="44">
        <f t="shared" si="4"/>
        <v>6676887626.8926172</v>
      </c>
    </row>
    <row r="282" spans="1:8" s="30" customFormat="1" hidden="1">
      <c r="A282" t="s">
        <v>2480</v>
      </c>
      <c r="B282" t="s">
        <v>2595</v>
      </c>
      <c r="C282" t="s">
        <v>2379</v>
      </c>
      <c r="D282">
        <v>7166</v>
      </c>
      <c r="E282" t="s">
        <v>2402</v>
      </c>
      <c r="F282" s="33" t="str">
        <f>INDEX('Crosswalk Particulates'!$B:$B,MATCH('2020 EPA Data'!A282,'Crosswalk Particulates'!$A:$A,0))</f>
        <v>industry-fuel-biomass</v>
      </c>
      <c r="G282" s="37" t="str">
        <f>INDEX('Crosswalk Particulates'!$E:$E,MATCH('2020 EPA Data'!$B282,'Crosswalk Particulates'!$D:$D,0))</f>
        <v>BC</v>
      </c>
      <c r="H282" s="44">
        <f t="shared" si="4"/>
        <v>6500893578.0315886</v>
      </c>
    </row>
    <row r="283" spans="1:8" s="30" customFormat="1" hidden="1">
      <c r="A283" t="s">
        <v>2487</v>
      </c>
      <c r="B283" t="s">
        <v>2490</v>
      </c>
      <c r="C283" t="s">
        <v>2437</v>
      </c>
      <c r="D283">
        <v>7135</v>
      </c>
      <c r="E283" t="s">
        <v>2402</v>
      </c>
      <c r="F283" s="33" t="str">
        <f>INDEX('Crosswalk Particulates'!$B:$B,MATCH('2020 EPA Data'!A283,'Crosswalk Particulates'!$A:$A,0))</f>
        <v>process-cement-industry</v>
      </c>
      <c r="G283" s="37" t="str">
        <f>INDEX('Crosswalk Particulates'!$E:$E,MATCH('2020 EPA Data'!$B283,'Crosswalk Particulates'!$D:$D,0))</f>
        <v>PM25</v>
      </c>
      <c r="H283" s="44">
        <f t="shared" si="4"/>
        <v>6472770817.6465797</v>
      </c>
    </row>
    <row r="284" spans="1:8" s="30" customFormat="1" hidden="1">
      <c r="A284" t="s">
        <v>2482</v>
      </c>
      <c r="B284" t="s">
        <v>2509</v>
      </c>
      <c r="C284" t="s">
        <v>2379</v>
      </c>
      <c r="D284">
        <v>7077</v>
      </c>
      <c r="E284" t="s">
        <v>2402</v>
      </c>
      <c r="F284" s="33" t="str">
        <f>INDEX('Crosswalk Particulates'!$B:$B,MATCH('2020 EPA Data'!A284,'Crosswalk Particulates'!$A:$A,0))</f>
        <v>process-other-industry</v>
      </c>
      <c r="G284" s="37">
        <f>INDEX('Crosswalk Particulates'!$E:$E,MATCH('2020 EPA Data'!$B284,'Crosswalk Particulates'!$D:$D,0))</f>
        <v>0</v>
      </c>
      <c r="H284" s="44">
        <f t="shared" si="4"/>
        <v>6420154040.1520452</v>
      </c>
    </row>
    <row r="285" spans="1:8" s="30" customFormat="1">
      <c r="A285" t="s">
        <v>2443</v>
      </c>
      <c r="B285" t="s">
        <v>2436</v>
      </c>
      <c r="C285" t="s">
        <v>2437</v>
      </c>
      <c r="D285">
        <v>6939</v>
      </c>
      <c r="E285" t="s">
        <v>2402</v>
      </c>
      <c r="F285" s="33" t="str">
        <f>INDEX('Crosswalk Particulates'!$B:$B,MATCH('2020 EPA Data'!A285,'Crosswalk Particulates'!$A:$A,0))</f>
        <v>Other-EPA</v>
      </c>
      <c r="G285" s="37" t="str">
        <f>INDEX('Crosswalk Particulates'!$E:$E,MATCH('2020 EPA Data'!$B285,'Crosswalk Particulates'!$D:$D,0))</f>
        <v>VOC</v>
      </c>
      <c r="H285" s="44">
        <f t="shared" si="4"/>
        <v>6294962397.147809</v>
      </c>
    </row>
    <row r="286" spans="1:8" s="30" customFormat="1" hidden="1">
      <c r="A286" t="s">
        <v>2528</v>
      </c>
      <c r="B286" t="s">
        <v>2440</v>
      </c>
      <c r="C286" t="s">
        <v>2437</v>
      </c>
      <c r="D286">
        <v>6789</v>
      </c>
      <c r="E286" t="s">
        <v>2402</v>
      </c>
      <c r="F286" s="33" t="str">
        <f>INDEX('Crosswalk Particulates'!$B:$B,MATCH('2020 EPA Data'!A286,'Crosswalk Particulates'!$A:$A,0))</f>
        <v>Electricity Sector</v>
      </c>
      <c r="G286" s="37" t="str">
        <f>INDEX('Crosswalk Particulates'!$E:$E,MATCH('2020 EPA Data'!$B286,'Crosswalk Particulates'!$D:$D,0))</f>
        <v>CO</v>
      </c>
      <c r="H286" s="44">
        <f t="shared" si="4"/>
        <v>6158884524.3171167</v>
      </c>
    </row>
    <row r="287" spans="1:8" s="30" customFormat="1" hidden="1">
      <c r="A287" t="s">
        <v>2418</v>
      </c>
      <c r="B287" t="s">
        <v>2513</v>
      </c>
      <c r="C287" t="s">
        <v>2379</v>
      </c>
      <c r="D287">
        <v>6564</v>
      </c>
      <c r="E287" t="s">
        <v>2402</v>
      </c>
      <c r="F287" s="33" t="str">
        <f>INDEX('Crosswalk Particulates'!$B:$B,MATCH('2020 EPA Data'!A287,'Crosswalk Particulates'!$A:$A,0))</f>
        <v>process-other-industry</v>
      </c>
      <c r="G287" s="37" t="str">
        <f>INDEX('Crosswalk Particulates'!$E:$E,MATCH('2020 EPA Data'!$B287,'Crosswalk Particulates'!$D:$D,0))</f>
        <v>OC</v>
      </c>
      <c r="H287" s="44">
        <f t="shared" si="4"/>
        <v>5954767715.0710793</v>
      </c>
    </row>
    <row r="288" spans="1:8" s="30" customFormat="1" hidden="1">
      <c r="A288" t="s">
        <v>2403</v>
      </c>
      <c r="B288" t="s">
        <v>2595</v>
      </c>
      <c r="C288" t="s">
        <v>2379</v>
      </c>
      <c r="D288">
        <v>6500</v>
      </c>
      <c r="E288" t="s">
        <v>2402</v>
      </c>
      <c r="F288" s="33" t="str">
        <f>INDEX('Crosswalk Particulates'!$B:$B,MATCH('2020 EPA Data'!A288,'Crosswalk Particulates'!$A:$A,0))</f>
        <v>Transportation Sector</v>
      </c>
      <c r="G288" s="37" t="str">
        <f>INDEX('Crosswalk Particulates'!$E:$E,MATCH('2020 EPA Data'!$B288,'Crosswalk Particulates'!$D:$D,0))</f>
        <v>BC</v>
      </c>
      <c r="H288" s="44">
        <f t="shared" si="4"/>
        <v>5896707822.6633167</v>
      </c>
    </row>
    <row r="289" spans="1:8" s="30" customFormat="1" hidden="1">
      <c r="A289" t="s">
        <v>2425</v>
      </c>
      <c r="B289" t="s">
        <v>2490</v>
      </c>
      <c r="C289" t="s">
        <v>2437</v>
      </c>
      <c r="D289">
        <v>6452</v>
      </c>
      <c r="E289" t="s">
        <v>2402</v>
      </c>
      <c r="F289" s="33" t="str">
        <f>INDEX('Crosswalk Particulates'!$B:$B,MATCH('2020 EPA Data'!A289,'Crosswalk Particulates'!$A:$A,0))</f>
        <v>Transportation Sector</v>
      </c>
      <c r="G289" s="37" t="str">
        <f>INDEX('Crosswalk Particulates'!$E:$E,MATCH('2020 EPA Data'!$B289,'Crosswalk Particulates'!$D:$D,0))</f>
        <v>PM25</v>
      </c>
      <c r="H289" s="44">
        <f t="shared" si="4"/>
        <v>5853162903.3574953</v>
      </c>
    </row>
    <row r="290" spans="1:8" s="30" customFormat="1" hidden="1">
      <c r="A290" t="s">
        <v>2481</v>
      </c>
      <c r="B290" t="s">
        <v>2595</v>
      </c>
      <c r="C290" t="s">
        <v>2379</v>
      </c>
      <c r="D290">
        <v>6231</v>
      </c>
      <c r="E290" t="s">
        <v>2402</v>
      </c>
      <c r="F290" s="33" t="str">
        <f>INDEX('Crosswalk Particulates'!$B:$B,MATCH('2020 EPA Data'!A290,'Crosswalk Particulates'!$A:$A,0))</f>
        <v>Commercial Buildings Sector</v>
      </c>
      <c r="G290" s="37" t="str">
        <f>INDEX('Crosswalk Particulates'!$E:$E,MATCH('2020 EPA Data'!$B290,'Crosswalk Particulates'!$D:$D,0))</f>
        <v>BC</v>
      </c>
      <c r="H290" s="44">
        <f t="shared" si="4"/>
        <v>5652674837.3869419</v>
      </c>
    </row>
    <row r="291" spans="1:8" s="30" customFormat="1" hidden="1">
      <c r="A291" t="s">
        <v>2407</v>
      </c>
      <c r="B291" t="s">
        <v>2509</v>
      </c>
      <c r="C291" t="s">
        <v>2379</v>
      </c>
      <c r="D291">
        <v>5922</v>
      </c>
      <c r="E291" t="s">
        <v>2402</v>
      </c>
      <c r="F291" s="33" t="str">
        <f>INDEX('Crosswalk Particulates'!$B:$B,MATCH('2020 EPA Data'!A291,'Crosswalk Particulates'!$A:$A,0))</f>
        <v>Transportation Sector</v>
      </c>
      <c r="G291" s="37">
        <f>INDEX('Crosswalk Particulates'!$E:$E,MATCH('2020 EPA Data'!$B291,'Crosswalk Particulates'!$D:$D,0))</f>
        <v>0</v>
      </c>
      <c r="H291" s="44">
        <f t="shared" si="4"/>
        <v>5372354419.3557177</v>
      </c>
    </row>
    <row r="292" spans="1:8" s="30" customFormat="1" hidden="1">
      <c r="A292" t="s">
        <v>2461</v>
      </c>
      <c r="B292" t="s">
        <v>2495</v>
      </c>
      <c r="C292" t="s">
        <v>2437</v>
      </c>
      <c r="D292">
        <v>5717</v>
      </c>
      <c r="E292" t="s">
        <v>2402</v>
      </c>
      <c r="F292" s="33" t="str">
        <f>INDEX('Crosswalk Particulates'!$B:$B,MATCH('2020 EPA Data'!A292,'Crosswalk Particulates'!$A:$A,0))</f>
        <v>Electricity Sector</v>
      </c>
      <c r="G292" s="37" t="str">
        <f>INDEX('Crosswalk Particulates'!$E:$E,MATCH('2020 EPA Data'!$B292,'Crosswalk Particulates'!$D:$D,0))</f>
        <v>SOx</v>
      </c>
      <c r="H292" s="44">
        <f t="shared" si="4"/>
        <v>5186381326.4871054</v>
      </c>
    </row>
    <row r="293" spans="1:8" s="30" customFormat="1" hidden="1">
      <c r="A293" t="s">
        <v>2498</v>
      </c>
      <c r="B293" t="s">
        <v>2513</v>
      </c>
      <c r="C293" t="s">
        <v>2379</v>
      </c>
      <c r="D293">
        <v>5575</v>
      </c>
      <c r="E293" t="s">
        <v>2402</v>
      </c>
      <c r="F293" s="33" t="str">
        <f>INDEX('Crosswalk Particulates'!$B:$B,MATCH('2020 EPA Data'!A293,'Crosswalk Particulates'!$A:$A,0))</f>
        <v>Other-EPA</v>
      </c>
      <c r="G293" s="37" t="str">
        <f>INDEX('Crosswalk Particulates'!$E:$E,MATCH('2020 EPA Data'!$B293,'Crosswalk Particulates'!$D:$D,0))</f>
        <v>OC</v>
      </c>
      <c r="H293" s="44">
        <f t="shared" si="4"/>
        <v>5057560940.2073832</v>
      </c>
    </row>
    <row r="294" spans="1:8" s="30" customFormat="1" hidden="1">
      <c r="A294" t="s">
        <v>2483</v>
      </c>
      <c r="B294" t="s">
        <v>2470</v>
      </c>
      <c r="C294" t="s">
        <v>2437</v>
      </c>
      <c r="D294">
        <v>5574</v>
      </c>
      <c r="E294" t="s">
        <v>2402</v>
      </c>
      <c r="F294" s="33" t="str">
        <f>INDEX('Crosswalk Particulates'!$B:$B,MATCH('2020 EPA Data'!A294,'Crosswalk Particulates'!$A:$A,0))</f>
        <v>Transportation Sector</v>
      </c>
      <c r="G294" s="37" t="str">
        <f>INDEX('Crosswalk Particulates'!$E:$E,MATCH('2020 EPA Data'!$B294,'Crosswalk Particulates'!$D:$D,0))</f>
        <v>PM10</v>
      </c>
      <c r="H294" s="44">
        <f t="shared" si="4"/>
        <v>5056653754.3885117</v>
      </c>
    </row>
    <row r="295" spans="1:8" s="30" customFormat="1" hidden="1">
      <c r="A295" t="s">
        <v>2427</v>
      </c>
      <c r="B295" t="s">
        <v>2440</v>
      </c>
      <c r="C295" t="s">
        <v>2437</v>
      </c>
      <c r="D295">
        <v>5535</v>
      </c>
      <c r="E295" t="s">
        <v>2402</v>
      </c>
      <c r="F295" s="33" t="str">
        <f>INDEX('Crosswalk Particulates'!$B:$B,MATCH('2020 EPA Data'!A295,'Crosswalk Particulates'!$A:$A,0))</f>
        <v>process-other-industry</v>
      </c>
      <c r="G295" s="37" t="str">
        <f>INDEX('Crosswalk Particulates'!$E:$E,MATCH('2020 EPA Data'!$B295,'Crosswalk Particulates'!$D:$D,0))</f>
        <v>CO</v>
      </c>
      <c r="H295" s="44">
        <f t="shared" si="4"/>
        <v>5021273507.4525318</v>
      </c>
    </row>
    <row r="296" spans="1:8" s="30" customFormat="1" hidden="1">
      <c r="A296" t="s">
        <v>2422</v>
      </c>
      <c r="B296" t="s">
        <v>2509</v>
      </c>
      <c r="C296" t="s">
        <v>2379</v>
      </c>
      <c r="D296">
        <v>5498</v>
      </c>
      <c r="E296" t="s">
        <v>2402</v>
      </c>
      <c r="F296" s="33" t="str">
        <f>INDEX('Crosswalk Particulates'!$B:$B,MATCH('2020 EPA Data'!A296,'Crosswalk Particulates'!$A:$A,0))</f>
        <v>process-ngps-industry</v>
      </c>
      <c r="G296" s="37">
        <f>INDEX('Crosswalk Particulates'!$E:$E,MATCH('2020 EPA Data'!$B296,'Crosswalk Particulates'!$D:$D,0))</f>
        <v>0</v>
      </c>
      <c r="H296" s="44">
        <f t="shared" si="4"/>
        <v>4987707632.154295</v>
      </c>
    </row>
    <row r="297" spans="1:8" s="30" customFormat="1">
      <c r="A297" t="s">
        <v>2487</v>
      </c>
      <c r="B297" t="s">
        <v>2436</v>
      </c>
      <c r="C297" t="s">
        <v>2437</v>
      </c>
      <c r="D297">
        <v>5484</v>
      </c>
      <c r="E297" t="s">
        <v>2402</v>
      </c>
      <c r="F297" s="33" t="str">
        <f>INDEX('Crosswalk Particulates'!$B:$B,MATCH('2020 EPA Data'!A297,'Crosswalk Particulates'!$A:$A,0))</f>
        <v>process-cement-industry</v>
      </c>
      <c r="G297" s="37" t="str">
        <f>INDEX('Crosswalk Particulates'!$E:$E,MATCH('2020 EPA Data'!$B297,'Crosswalk Particulates'!$D:$D,0))</f>
        <v>VOC</v>
      </c>
      <c r="H297" s="44">
        <f t="shared" si="4"/>
        <v>4975007030.6900969</v>
      </c>
    </row>
    <row r="298" spans="1:8" s="30" customFormat="1" hidden="1">
      <c r="A298" t="s">
        <v>2544</v>
      </c>
      <c r="B298" t="s">
        <v>2513</v>
      </c>
      <c r="C298" t="s">
        <v>2379</v>
      </c>
      <c r="D298">
        <v>5386</v>
      </c>
      <c r="E298" t="s">
        <v>2402</v>
      </c>
      <c r="F298" s="33" t="str">
        <f>INDEX('Crosswalk Particulates'!$B:$B,MATCH('2020 EPA Data'!A298,'Crosswalk Particulates'!$A:$A,0))</f>
        <v>Commercial Buildings Sector</v>
      </c>
      <c r="G298" s="37" t="str">
        <f>INDEX('Crosswalk Particulates'!$E:$E,MATCH('2020 EPA Data'!$B298,'Crosswalk Particulates'!$D:$D,0))</f>
        <v>OC</v>
      </c>
      <c r="H298" s="44">
        <f t="shared" si="4"/>
        <v>4886102820.440711</v>
      </c>
    </row>
    <row r="299" spans="1:8" s="30" customFormat="1" hidden="1">
      <c r="A299" t="s">
        <v>2483</v>
      </c>
      <c r="B299" t="s">
        <v>2490</v>
      </c>
      <c r="C299" t="s">
        <v>2437</v>
      </c>
      <c r="D299">
        <v>5314</v>
      </c>
      <c r="E299" t="s">
        <v>2402</v>
      </c>
      <c r="F299" s="33" t="str">
        <f>INDEX('Crosswalk Particulates'!$B:$B,MATCH('2020 EPA Data'!A299,'Crosswalk Particulates'!$A:$A,0))</f>
        <v>Transportation Sector</v>
      </c>
      <c r="G299" s="37" t="str">
        <f>INDEX('Crosswalk Particulates'!$E:$E,MATCH('2020 EPA Data'!$B299,'Crosswalk Particulates'!$D:$D,0))</f>
        <v>PM25</v>
      </c>
      <c r="H299" s="44">
        <f t="shared" si="4"/>
        <v>4820785441.4819794</v>
      </c>
    </row>
    <row r="300" spans="1:8" s="30" customFormat="1" hidden="1">
      <c r="A300" t="s">
        <v>2508</v>
      </c>
      <c r="B300" t="s">
        <v>2470</v>
      </c>
      <c r="C300" t="s">
        <v>2437</v>
      </c>
      <c r="D300">
        <v>5308</v>
      </c>
      <c r="E300" t="s">
        <v>2402</v>
      </c>
      <c r="F300" s="33" t="str">
        <f>INDEX('Crosswalk Particulates'!$B:$B,MATCH('2020 EPA Data'!A300,'Crosswalk Particulates'!$A:$A,0))</f>
        <v>industry-fuel-oil</v>
      </c>
      <c r="G300" s="37" t="str">
        <f>INDEX('Crosswalk Particulates'!$E:$E,MATCH('2020 EPA Data'!$B300,'Crosswalk Particulates'!$D:$D,0))</f>
        <v>PM10</v>
      </c>
      <c r="H300" s="44">
        <f t="shared" si="4"/>
        <v>4815342326.5687513</v>
      </c>
    </row>
    <row r="301" spans="1:8" s="30" customFormat="1">
      <c r="A301" t="s">
        <v>2508</v>
      </c>
      <c r="B301" t="s">
        <v>2436</v>
      </c>
      <c r="C301" t="s">
        <v>2437</v>
      </c>
      <c r="D301">
        <v>5119</v>
      </c>
      <c r="E301" t="s">
        <v>2402</v>
      </c>
      <c r="F301" s="33" t="str">
        <f>INDEX('Crosswalk Particulates'!$B:$B,MATCH('2020 EPA Data'!A301,'Crosswalk Particulates'!$A:$A,0))</f>
        <v>industry-fuel-oil</v>
      </c>
      <c r="G301" s="37" t="str">
        <f>INDEX('Crosswalk Particulates'!$E:$E,MATCH('2020 EPA Data'!$B301,'Crosswalk Particulates'!$D:$D,0))</f>
        <v>VOC</v>
      </c>
      <c r="H301" s="44">
        <f t="shared" si="4"/>
        <v>4643884206.8020792</v>
      </c>
    </row>
    <row r="302" spans="1:8" s="30" customFormat="1" hidden="1">
      <c r="A302" t="s">
        <v>2418</v>
      </c>
      <c r="B302" t="s">
        <v>2485</v>
      </c>
      <c r="C302" t="s">
        <v>2437</v>
      </c>
      <c r="D302">
        <v>4857</v>
      </c>
      <c r="E302" t="s">
        <v>2402</v>
      </c>
      <c r="F302" s="33" t="str">
        <f>INDEX('Crosswalk Particulates'!$B:$B,MATCH('2020 EPA Data'!A302,'Crosswalk Particulates'!$A:$A,0))</f>
        <v>process-other-industry</v>
      </c>
      <c r="G302" s="37">
        <f>INDEX('Crosswalk Particulates'!$E:$E,MATCH('2020 EPA Data'!$B302,'Crosswalk Particulates'!$D:$D,0))</f>
        <v>0</v>
      </c>
      <c r="H302" s="44">
        <f t="shared" si="4"/>
        <v>4406201522.2578049</v>
      </c>
    </row>
    <row r="303" spans="1:8" s="30" customFormat="1" hidden="1">
      <c r="A303" t="s">
        <v>2508</v>
      </c>
      <c r="B303" t="s">
        <v>2490</v>
      </c>
      <c r="C303" t="s">
        <v>2437</v>
      </c>
      <c r="D303">
        <v>4760</v>
      </c>
      <c r="E303" t="s">
        <v>2402</v>
      </c>
      <c r="F303" s="33" t="str">
        <f>INDEX('Crosswalk Particulates'!$B:$B,MATCH('2020 EPA Data'!A303,'Crosswalk Particulates'!$A:$A,0))</f>
        <v>industry-fuel-oil</v>
      </c>
      <c r="G303" s="37" t="str">
        <f>INDEX('Crosswalk Particulates'!$E:$E,MATCH('2020 EPA Data'!$B303,'Crosswalk Particulates'!$D:$D,0))</f>
        <v>PM25</v>
      </c>
      <c r="H303" s="44">
        <f t="shared" si="4"/>
        <v>4318204497.8272905</v>
      </c>
    </row>
    <row r="304" spans="1:8" s="30" customFormat="1" hidden="1">
      <c r="A304" t="s">
        <v>2483</v>
      </c>
      <c r="B304" t="s">
        <v>2495</v>
      </c>
      <c r="C304" t="s">
        <v>2437</v>
      </c>
      <c r="D304">
        <v>4713</v>
      </c>
      <c r="E304" t="s">
        <v>2402</v>
      </c>
      <c r="F304" s="33" t="str">
        <f>INDEX('Crosswalk Particulates'!$B:$B,MATCH('2020 EPA Data'!A304,'Crosswalk Particulates'!$A:$A,0))</f>
        <v>Transportation Sector</v>
      </c>
      <c r="G304" s="37" t="str">
        <f>INDEX('Crosswalk Particulates'!$E:$E,MATCH('2020 EPA Data'!$B304,'Crosswalk Particulates'!$D:$D,0))</f>
        <v>SOx</v>
      </c>
      <c r="H304" s="44">
        <f t="shared" si="4"/>
        <v>4275566764.3403401</v>
      </c>
    </row>
    <row r="305" spans="1:8" s="30" customFormat="1" hidden="1">
      <c r="A305" t="s">
        <v>2476</v>
      </c>
      <c r="B305" t="s">
        <v>2490</v>
      </c>
      <c r="C305" t="s">
        <v>2437</v>
      </c>
      <c r="D305">
        <v>4492</v>
      </c>
      <c r="E305" t="s">
        <v>2402</v>
      </c>
      <c r="F305" s="33" t="str">
        <f>INDEX('Crosswalk Particulates'!$B:$B,MATCH('2020 EPA Data'!A305,'Crosswalk Particulates'!$A:$A,0))</f>
        <v>industry-fuel-coal</v>
      </c>
      <c r="G305" s="37" t="str">
        <f>INDEX('Crosswalk Particulates'!$E:$E,MATCH('2020 EPA Data'!$B305,'Crosswalk Particulates'!$D:$D,0))</f>
        <v>PM25</v>
      </c>
      <c r="H305" s="44">
        <f t="shared" si="4"/>
        <v>4075078698.3697877</v>
      </c>
    </row>
    <row r="306" spans="1:8" s="30" customFormat="1" hidden="1">
      <c r="A306" t="s">
        <v>2422</v>
      </c>
      <c r="B306" t="s">
        <v>2513</v>
      </c>
      <c r="C306" t="s">
        <v>2379</v>
      </c>
      <c r="D306">
        <v>4452</v>
      </c>
      <c r="E306" t="s">
        <v>2402</v>
      </c>
      <c r="F306" s="33" t="str">
        <f>INDEX('Crosswalk Particulates'!$B:$B,MATCH('2020 EPA Data'!A306,'Crosswalk Particulates'!$A:$A,0))</f>
        <v>process-ngps-industry</v>
      </c>
      <c r="G306" s="37" t="str">
        <f>INDEX('Crosswalk Particulates'!$E:$E,MATCH('2020 EPA Data'!$B306,'Crosswalk Particulates'!$D:$D,0))</f>
        <v>OC</v>
      </c>
      <c r="H306" s="44">
        <f t="shared" si="4"/>
        <v>4038791265.6149364</v>
      </c>
    </row>
    <row r="307" spans="1:8" s="30" customFormat="1" hidden="1">
      <c r="A307" t="s">
        <v>2487</v>
      </c>
      <c r="B307" t="s">
        <v>2509</v>
      </c>
      <c r="C307" t="s">
        <v>2379</v>
      </c>
      <c r="D307">
        <v>4425</v>
      </c>
      <c r="E307" t="s">
        <v>2402</v>
      </c>
      <c r="F307" s="33" t="str">
        <f>INDEX('Crosswalk Particulates'!$B:$B,MATCH('2020 EPA Data'!A307,'Crosswalk Particulates'!$A:$A,0))</f>
        <v>process-cement-industry</v>
      </c>
      <c r="G307" s="37">
        <f>INDEX('Crosswalk Particulates'!$E:$E,MATCH('2020 EPA Data'!$B307,'Crosswalk Particulates'!$D:$D,0))</f>
        <v>0</v>
      </c>
      <c r="H307" s="44">
        <f t="shared" si="4"/>
        <v>4014297248.5054116</v>
      </c>
    </row>
    <row r="308" spans="1:8" s="30" customFormat="1" hidden="1">
      <c r="A308" t="s">
        <v>2466</v>
      </c>
      <c r="B308" t="s">
        <v>2440</v>
      </c>
      <c r="C308" t="s">
        <v>2437</v>
      </c>
      <c r="D308">
        <v>4385</v>
      </c>
      <c r="E308" t="s">
        <v>2402</v>
      </c>
      <c r="F308" s="33" t="str">
        <f>INDEX('Crosswalk Particulates'!$B:$B,MATCH('2020 EPA Data'!A308,'Crosswalk Particulates'!$A:$A,0))</f>
        <v>process-other-industry</v>
      </c>
      <c r="G308" s="37" t="str">
        <f>INDEX('Crosswalk Particulates'!$E:$E,MATCH('2020 EPA Data'!$B308,'Crosswalk Particulates'!$D:$D,0))</f>
        <v>CO</v>
      </c>
      <c r="H308" s="44">
        <f t="shared" si="4"/>
        <v>3978009815.7505603</v>
      </c>
    </row>
    <row r="309" spans="1:8" s="30" customFormat="1" hidden="1">
      <c r="A309" t="s">
        <v>2462</v>
      </c>
      <c r="B309" t="s">
        <v>2470</v>
      </c>
      <c r="C309" t="s">
        <v>2437</v>
      </c>
      <c r="D309">
        <v>4352</v>
      </c>
      <c r="E309" t="s">
        <v>2402</v>
      </c>
      <c r="F309" s="33" t="str">
        <f>INDEX('Crosswalk Particulates'!$B:$B,MATCH('2020 EPA Data'!A309,'Crosswalk Particulates'!$A:$A,0))</f>
        <v>Commercial Buildings Sector</v>
      </c>
      <c r="G309" s="37" t="str">
        <f>INDEX('Crosswalk Particulates'!$E:$E,MATCH('2020 EPA Data'!$B309,'Crosswalk Particulates'!$D:$D,0))</f>
        <v>PM10</v>
      </c>
      <c r="H309" s="44">
        <f t="shared" si="4"/>
        <v>3948072683.7278085</v>
      </c>
    </row>
    <row r="310" spans="1:8" s="30" customFormat="1" hidden="1">
      <c r="A310" t="s">
        <v>2425</v>
      </c>
      <c r="B310" t="s">
        <v>2595</v>
      </c>
      <c r="C310" t="s">
        <v>2379</v>
      </c>
      <c r="D310">
        <v>4351</v>
      </c>
      <c r="E310" t="s">
        <v>2402</v>
      </c>
      <c r="F310" s="33" t="str">
        <f>INDEX('Crosswalk Particulates'!$B:$B,MATCH('2020 EPA Data'!A310,'Crosswalk Particulates'!$A:$A,0))</f>
        <v>Transportation Sector</v>
      </c>
      <c r="G310" s="37" t="str">
        <f>INDEX('Crosswalk Particulates'!$E:$E,MATCH('2020 EPA Data'!$B310,'Crosswalk Particulates'!$D:$D,0))</f>
        <v>BC</v>
      </c>
      <c r="H310" s="44">
        <f t="shared" si="4"/>
        <v>3947165497.908937</v>
      </c>
    </row>
    <row r="311" spans="1:8" s="30" customFormat="1">
      <c r="A311" t="s">
        <v>2511</v>
      </c>
      <c r="B311" t="s">
        <v>2436</v>
      </c>
      <c r="C311" t="s">
        <v>2437</v>
      </c>
      <c r="D311">
        <v>4345</v>
      </c>
      <c r="E311" t="s">
        <v>2402</v>
      </c>
      <c r="F311" s="33" t="str">
        <f>INDEX('Crosswalk Particulates'!$B:$B,MATCH('2020 EPA Data'!A311,'Crosswalk Particulates'!$A:$A,0))</f>
        <v>industry-fuel-other</v>
      </c>
      <c r="G311" s="37" t="str">
        <f>INDEX('Crosswalk Particulates'!$E:$E,MATCH('2020 EPA Data'!$B311,'Crosswalk Particulates'!$D:$D,0))</f>
        <v>VOC</v>
      </c>
      <c r="H311" s="44">
        <f t="shared" si="4"/>
        <v>3941722382.9957094</v>
      </c>
    </row>
    <row r="312" spans="1:8" s="30" customFormat="1" hidden="1">
      <c r="A312" t="s">
        <v>2528</v>
      </c>
      <c r="B312" t="s">
        <v>2470</v>
      </c>
      <c r="C312" t="s">
        <v>2437</v>
      </c>
      <c r="D312">
        <v>4198</v>
      </c>
      <c r="E312" t="s">
        <v>2402</v>
      </c>
      <c r="F312" s="33" t="str">
        <f>INDEX('Crosswalk Particulates'!$B:$B,MATCH('2020 EPA Data'!A312,'Crosswalk Particulates'!$A:$A,0))</f>
        <v>Electricity Sector</v>
      </c>
      <c r="G312" s="37" t="str">
        <f>INDEX('Crosswalk Particulates'!$E:$E,MATCH('2020 EPA Data'!$B312,'Crosswalk Particulates'!$D:$D,0))</f>
        <v>PM10</v>
      </c>
      <c r="H312" s="44">
        <f t="shared" si="4"/>
        <v>3808366067.6216311</v>
      </c>
    </row>
    <row r="313" spans="1:8" s="30" customFormat="1" hidden="1">
      <c r="A313" t="s">
        <v>2526</v>
      </c>
      <c r="B313" t="s">
        <v>2489</v>
      </c>
      <c r="C313" t="s">
        <v>2437</v>
      </c>
      <c r="D313">
        <v>4185</v>
      </c>
      <c r="E313" t="s">
        <v>2402</v>
      </c>
      <c r="F313" s="33" t="str">
        <f>INDEX('Crosswalk Particulates'!$B:$B,MATCH('2020 EPA Data'!A313,'Crosswalk Particulates'!$A:$A,0))</f>
        <v>process-mining-industry</v>
      </c>
      <c r="G313" s="37" t="str">
        <f>INDEX('Crosswalk Particulates'!$E:$E,MATCH('2020 EPA Data'!$B313,'Crosswalk Particulates'!$D:$D,0))</f>
        <v>NOX</v>
      </c>
      <c r="H313" s="44">
        <f t="shared" si="4"/>
        <v>3796572651.9763045</v>
      </c>
    </row>
    <row r="314" spans="1:8" s="30" customFormat="1" hidden="1">
      <c r="A314" t="s">
        <v>2462</v>
      </c>
      <c r="B314" t="s">
        <v>2490</v>
      </c>
      <c r="C314" t="s">
        <v>2437</v>
      </c>
      <c r="D314">
        <v>4115</v>
      </c>
      <c r="E314" t="s">
        <v>2402</v>
      </c>
      <c r="F314" s="33" t="str">
        <f>INDEX('Crosswalk Particulates'!$B:$B,MATCH('2020 EPA Data'!A314,'Crosswalk Particulates'!$A:$A,0))</f>
        <v>Commercial Buildings Sector</v>
      </c>
      <c r="G314" s="37" t="str">
        <f>INDEX('Crosswalk Particulates'!$E:$E,MATCH('2020 EPA Data'!$B314,'Crosswalk Particulates'!$D:$D,0))</f>
        <v>PM25</v>
      </c>
      <c r="H314" s="44">
        <f t="shared" si="4"/>
        <v>3733069644.6553154</v>
      </c>
    </row>
    <row r="315" spans="1:8" s="30" customFormat="1" hidden="1">
      <c r="A315" t="s">
        <v>2412</v>
      </c>
      <c r="B315" t="s">
        <v>2595</v>
      </c>
      <c r="C315" t="s">
        <v>2379</v>
      </c>
      <c r="D315">
        <v>4113</v>
      </c>
      <c r="E315" t="s">
        <v>2402</v>
      </c>
      <c r="F315" s="33" t="str">
        <f>INDEX('Crosswalk Particulates'!$B:$B,MATCH('2020 EPA Data'!A315,'Crosswalk Particulates'!$A:$A,0))</f>
        <v>Other-EPA</v>
      </c>
      <c r="G315" s="37" t="str">
        <f>INDEX('Crosswalk Particulates'!$E:$E,MATCH('2020 EPA Data'!$B315,'Crosswalk Particulates'!$D:$D,0))</f>
        <v>BC</v>
      </c>
      <c r="H315" s="44">
        <f t="shared" si="4"/>
        <v>3731255273.0175724</v>
      </c>
    </row>
    <row r="316" spans="1:8" s="30" customFormat="1" hidden="1">
      <c r="A316" t="s">
        <v>2483</v>
      </c>
      <c r="B316" t="s">
        <v>2595</v>
      </c>
      <c r="C316" t="s">
        <v>2379</v>
      </c>
      <c r="D316">
        <v>4045</v>
      </c>
      <c r="E316" t="s">
        <v>2402</v>
      </c>
      <c r="F316" s="33" t="str">
        <f>INDEX('Crosswalk Particulates'!$B:$B,MATCH('2020 EPA Data'!A316,'Crosswalk Particulates'!$A:$A,0))</f>
        <v>Transportation Sector</v>
      </c>
      <c r="G316" s="37" t="str">
        <f>INDEX('Crosswalk Particulates'!$E:$E,MATCH('2020 EPA Data'!$B316,'Crosswalk Particulates'!$D:$D,0))</f>
        <v>BC</v>
      </c>
      <c r="H316" s="44">
        <f t="shared" si="4"/>
        <v>3669566637.3343258</v>
      </c>
    </row>
    <row r="317" spans="1:8" s="30" customFormat="1" hidden="1">
      <c r="A317" t="s">
        <v>2427</v>
      </c>
      <c r="B317" t="s">
        <v>2470</v>
      </c>
      <c r="C317" t="s">
        <v>2437</v>
      </c>
      <c r="D317">
        <v>4011</v>
      </c>
      <c r="E317" t="s">
        <v>2402</v>
      </c>
      <c r="F317" s="33" t="str">
        <f>INDEX('Crosswalk Particulates'!$B:$B,MATCH('2020 EPA Data'!A317,'Crosswalk Particulates'!$A:$A,0))</f>
        <v>process-other-industry</v>
      </c>
      <c r="G317" s="37" t="str">
        <f>INDEX('Crosswalk Particulates'!$E:$E,MATCH('2020 EPA Data'!$B317,'Crosswalk Particulates'!$D:$D,0))</f>
        <v>PM10</v>
      </c>
      <c r="H317" s="44">
        <f t="shared" si="4"/>
        <v>3638722319.492702</v>
      </c>
    </row>
    <row r="318" spans="1:8" s="30" customFormat="1" hidden="1">
      <c r="A318" t="s">
        <v>2476</v>
      </c>
      <c r="B318" t="s">
        <v>2509</v>
      </c>
      <c r="C318" t="s">
        <v>2379</v>
      </c>
      <c r="D318">
        <v>3683</v>
      </c>
      <c r="E318" t="s">
        <v>2402</v>
      </c>
      <c r="F318" s="33" t="str">
        <f>INDEX('Crosswalk Particulates'!$B:$B,MATCH('2020 EPA Data'!A318,'Crosswalk Particulates'!$A:$A,0))</f>
        <v>industry-fuel-coal</v>
      </c>
      <c r="G318" s="37">
        <f>INDEX('Crosswalk Particulates'!$E:$E,MATCH('2020 EPA Data'!$B318,'Crosswalk Particulates'!$D:$D,0))</f>
        <v>0</v>
      </c>
      <c r="H318" s="44">
        <f t="shared" si="4"/>
        <v>3341165370.9029226</v>
      </c>
    </row>
    <row r="319" spans="1:8" s="30" customFormat="1" hidden="1">
      <c r="A319" t="s">
        <v>2427</v>
      </c>
      <c r="B319" t="s">
        <v>2490</v>
      </c>
      <c r="C319" t="s">
        <v>2437</v>
      </c>
      <c r="D319">
        <v>3626</v>
      </c>
      <c r="E319" t="s">
        <v>2402</v>
      </c>
      <c r="F319" s="33" t="str">
        <f>INDEX('Crosswalk Particulates'!$B:$B,MATCH('2020 EPA Data'!A319,'Crosswalk Particulates'!$A:$A,0))</f>
        <v>process-other-industry</v>
      </c>
      <c r="G319" s="37" t="str">
        <f>INDEX('Crosswalk Particulates'!$E:$E,MATCH('2020 EPA Data'!$B319,'Crosswalk Particulates'!$D:$D,0))</f>
        <v>PM25</v>
      </c>
      <c r="H319" s="44">
        <f t="shared" si="4"/>
        <v>3289455779.2272596</v>
      </c>
    </row>
    <row r="320" spans="1:8" s="30" customFormat="1" hidden="1">
      <c r="A320" t="s">
        <v>2465</v>
      </c>
      <c r="B320" t="s">
        <v>2509</v>
      </c>
      <c r="C320" t="s">
        <v>2379</v>
      </c>
      <c r="D320">
        <v>3560</v>
      </c>
      <c r="E320" t="s">
        <v>2402</v>
      </c>
      <c r="F320" s="33" t="str">
        <f>INDEX('Crosswalk Particulates'!$B:$B,MATCH('2020 EPA Data'!A320,'Crosswalk Particulates'!$A:$A,0))</f>
        <v>process-other-industry</v>
      </c>
      <c r="G320" s="37">
        <f>INDEX('Crosswalk Particulates'!$E:$E,MATCH('2020 EPA Data'!$B320,'Crosswalk Particulates'!$D:$D,0))</f>
        <v>0</v>
      </c>
      <c r="H320" s="44">
        <f t="shared" si="4"/>
        <v>3229581515.1817551</v>
      </c>
    </row>
    <row r="321" spans="1:8" s="30" customFormat="1" hidden="1">
      <c r="A321" t="s">
        <v>2571</v>
      </c>
      <c r="B321" t="s">
        <v>2470</v>
      </c>
      <c r="C321" t="s">
        <v>2437</v>
      </c>
      <c r="D321">
        <v>3465</v>
      </c>
      <c r="E321" t="s">
        <v>2402</v>
      </c>
      <c r="F321" s="33" t="str">
        <f>INDEX('Crosswalk Particulates'!$B:$B,MATCH('2020 EPA Data'!A321,'Crosswalk Particulates'!$A:$A,0))</f>
        <v>Residential Buildings Sector</v>
      </c>
      <c r="G321" s="37" t="str">
        <f>INDEX('Crosswalk Particulates'!$E:$E,MATCH('2020 EPA Data'!$B321,'Crosswalk Particulates'!$D:$D,0))</f>
        <v>PM10</v>
      </c>
      <c r="H321" s="44">
        <f t="shared" si="4"/>
        <v>3143398862.3889837</v>
      </c>
    </row>
    <row r="322" spans="1:8" s="30" customFormat="1" hidden="1">
      <c r="A322" t="s">
        <v>2434</v>
      </c>
      <c r="B322" t="s">
        <v>2470</v>
      </c>
      <c r="C322" t="s">
        <v>2437</v>
      </c>
      <c r="D322">
        <v>3433</v>
      </c>
      <c r="E322" t="s">
        <v>2402</v>
      </c>
      <c r="F322" s="33" t="str">
        <f>INDEX('Crosswalk Particulates'!$B:$B,MATCH('2020 EPA Data'!A322,'Crosswalk Particulates'!$A:$A,0))</f>
        <v>Transportation Sector</v>
      </c>
      <c r="G322" s="37" t="str">
        <f>INDEX('Crosswalk Particulates'!$E:$E,MATCH('2020 EPA Data'!$B322,'Crosswalk Particulates'!$D:$D,0))</f>
        <v>PM10</v>
      </c>
      <c r="H322" s="44">
        <f t="shared" si="4"/>
        <v>3114368916.1851025</v>
      </c>
    </row>
    <row r="323" spans="1:8" s="30" customFormat="1">
      <c r="A323" t="s">
        <v>2543</v>
      </c>
      <c r="B323" t="s">
        <v>2436</v>
      </c>
      <c r="C323" t="s">
        <v>2437</v>
      </c>
      <c r="D323">
        <v>3392</v>
      </c>
      <c r="E323" t="s">
        <v>2402</v>
      </c>
      <c r="F323" s="33" t="str">
        <f>INDEX('Crosswalk Particulates'!$B:$B,MATCH('2020 EPA Data'!A323,'Crosswalk Particulates'!$A:$A,0))</f>
        <v>Commercial Buildings Sector</v>
      </c>
      <c r="G323" s="37" t="str">
        <f>INDEX('Crosswalk Particulates'!$E:$E,MATCH('2020 EPA Data'!$B323,'Crosswalk Particulates'!$D:$D,0))</f>
        <v>VOC</v>
      </c>
      <c r="H323" s="44">
        <f t="shared" si="4"/>
        <v>3077174297.6113801</v>
      </c>
    </row>
    <row r="324" spans="1:8" s="30" customFormat="1" hidden="1">
      <c r="A324" t="s">
        <v>2480</v>
      </c>
      <c r="B324" t="s">
        <v>2485</v>
      </c>
      <c r="C324" t="s">
        <v>2437</v>
      </c>
      <c r="D324">
        <v>3382</v>
      </c>
      <c r="E324" t="s">
        <v>2402</v>
      </c>
      <c r="F324" s="33" t="str">
        <f>INDEX('Crosswalk Particulates'!$B:$B,MATCH('2020 EPA Data'!A324,'Crosswalk Particulates'!$A:$A,0))</f>
        <v>industry-fuel-biomass</v>
      </c>
      <c r="G324" s="37">
        <f>INDEX('Crosswalk Particulates'!$E:$E,MATCH('2020 EPA Data'!$B324,'Crosswalk Particulates'!$D:$D,0))</f>
        <v>0</v>
      </c>
      <c r="H324" s="44">
        <f t="shared" ref="H324:H387" si="5">IF(E324="TON",D324/metricton_to_shortton,0)*10^6</f>
        <v>3068102439.4226675</v>
      </c>
    </row>
    <row r="325" spans="1:8" s="30" customFormat="1" hidden="1">
      <c r="A325" t="s">
        <v>2528</v>
      </c>
      <c r="B325" t="s">
        <v>2490</v>
      </c>
      <c r="C325" t="s">
        <v>2437</v>
      </c>
      <c r="D325">
        <v>3252</v>
      </c>
      <c r="E325" t="s">
        <v>2402</v>
      </c>
      <c r="F325" s="33" t="str">
        <f>INDEX('Crosswalk Particulates'!$B:$B,MATCH('2020 EPA Data'!A325,'Crosswalk Particulates'!$A:$A,0))</f>
        <v>Electricity Sector</v>
      </c>
      <c r="G325" s="37" t="str">
        <f>INDEX('Crosswalk Particulates'!$E:$E,MATCH('2020 EPA Data'!$B325,'Crosswalk Particulates'!$D:$D,0))</f>
        <v>PM25</v>
      </c>
      <c r="H325" s="44">
        <f t="shared" si="5"/>
        <v>2950168282.9694009</v>
      </c>
    </row>
    <row r="326" spans="1:8" s="30" customFormat="1" hidden="1">
      <c r="A326" t="s">
        <v>2511</v>
      </c>
      <c r="B326" t="s">
        <v>2509</v>
      </c>
      <c r="C326" t="s">
        <v>2379</v>
      </c>
      <c r="D326">
        <v>3243</v>
      </c>
      <c r="E326" t="s">
        <v>2402</v>
      </c>
      <c r="F326" s="33" t="str">
        <f>INDEX('Crosswalk Particulates'!$B:$B,MATCH('2020 EPA Data'!A326,'Crosswalk Particulates'!$A:$A,0))</f>
        <v>industry-fuel-other</v>
      </c>
      <c r="G326" s="37">
        <f>INDEX('Crosswalk Particulates'!$E:$E,MATCH('2020 EPA Data'!$B326,'Crosswalk Particulates'!$D:$D,0))</f>
        <v>0</v>
      </c>
      <c r="H326" s="44">
        <f t="shared" si="5"/>
        <v>2942003610.5995598</v>
      </c>
    </row>
    <row r="327" spans="1:8" s="30" customFormat="1" hidden="1">
      <c r="A327" t="s">
        <v>2464</v>
      </c>
      <c r="B327" t="s">
        <v>2495</v>
      </c>
      <c r="C327" t="s">
        <v>2437</v>
      </c>
      <c r="D327">
        <v>3158</v>
      </c>
      <c r="E327" t="s">
        <v>2402</v>
      </c>
      <c r="F327" s="33" t="str">
        <f>INDEX('Crosswalk Particulates'!$B:$B,MATCH('2020 EPA Data'!A327,'Crosswalk Particulates'!$A:$A,0))</f>
        <v>Electricity Sector</v>
      </c>
      <c r="G327" s="37" t="str">
        <f>INDEX('Crosswalk Particulates'!$E:$E,MATCH('2020 EPA Data'!$B327,'Crosswalk Particulates'!$D:$D,0))</f>
        <v>SOx</v>
      </c>
      <c r="H327" s="44">
        <f t="shared" si="5"/>
        <v>2864892815.9955006</v>
      </c>
    </row>
    <row r="328" spans="1:8" s="30" customFormat="1">
      <c r="A328" t="s">
        <v>2488</v>
      </c>
      <c r="B328" t="s">
        <v>2436</v>
      </c>
      <c r="C328" t="s">
        <v>2437</v>
      </c>
      <c r="D328">
        <v>3147</v>
      </c>
      <c r="E328" t="s">
        <v>2402</v>
      </c>
      <c r="F328" s="33" t="str">
        <f>INDEX('Crosswalk Particulates'!$B:$B,MATCH('2020 EPA Data'!A328,'Crosswalk Particulates'!$A:$A,0))</f>
        <v>Electricity Sector</v>
      </c>
      <c r="G328" s="37" t="str">
        <f>INDEX('Crosswalk Particulates'!$E:$E,MATCH('2020 EPA Data'!$B328,'Crosswalk Particulates'!$D:$D,0))</f>
        <v>VOC</v>
      </c>
      <c r="H328" s="44">
        <f t="shared" si="5"/>
        <v>2854913771.9879165</v>
      </c>
    </row>
    <row r="329" spans="1:8" s="30" customFormat="1" hidden="1">
      <c r="A329" t="s">
        <v>2571</v>
      </c>
      <c r="B329" t="s">
        <v>2490</v>
      </c>
      <c r="C329" t="s">
        <v>2437</v>
      </c>
      <c r="D329">
        <v>3118</v>
      </c>
      <c r="E329" t="s">
        <v>2402</v>
      </c>
      <c r="F329" s="33" t="str">
        <f>INDEX('Crosswalk Particulates'!$B:$B,MATCH('2020 EPA Data'!A329,'Crosswalk Particulates'!$A:$A,0))</f>
        <v>Residential Buildings Sector</v>
      </c>
      <c r="G329" s="37" t="str">
        <f>INDEX('Crosswalk Particulates'!$E:$E,MATCH('2020 EPA Data'!$B329,'Crosswalk Particulates'!$D:$D,0))</f>
        <v>PM25</v>
      </c>
      <c r="H329" s="44">
        <f t="shared" si="5"/>
        <v>2828605383.2406497</v>
      </c>
    </row>
    <row r="330" spans="1:8" s="30" customFormat="1" hidden="1">
      <c r="A330" t="s">
        <v>2543</v>
      </c>
      <c r="B330" t="s">
        <v>2470</v>
      </c>
      <c r="C330" t="s">
        <v>2437</v>
      </c>
      <c r="D330">
        <v>3112</v>
      </c>
      <c r="E330" t="s">
        <v>2402</v>
      </c>
      <c r="F330" s="33" t="str">
        <f>INDEX('Crosswalk Particulates'!$B:$B,MATCH('2020 EPA Data'!A330,'Crosswalk Particulates'!$A:$A,0))</f>
        <v>Commercial Buildings Sector</v>
      </c>
      <c r="G330" s="37" t="str">
        <f>INDEX('Crosswalk Particulates'!$E:$E,MATCH('2020 EPA Data'!$B330,'Crosswalk Particulates'!$D:$D,0))</f>
        <v>PM10</v>
      </c>
      <c r="H330" s="44">
        <f t="shared" si="5"/>
        <v>2823162268.3274217</v>
      </c>
    </row>
    <row r="331" spans="1:8" s="30" customFormat="1" hidden="1">
      <c r="A331" t="s">
        <v>2511</v>
      </c>
      <c r="B331" t="s">
        <v>2513</v>
      </c>
      <c r="C331" t="s">
        <v>2379</v>
      </c>
      <c r="D331">
        <v>2928</v>
      </c>
      <c r="E331" t="s">
        <v>2402</v>
      </c>
      <c r="F331" s="33" t="str">
        <f>INDEX('Crosswalk Particulates'!$B:$B,MATCH('2020 EPA Data'!A331,'Crosswalk Particulates'!$A:$A,0))</f>
        <v>industry-fuel-other</v>
      </c>
      <c r="G331" s="37" t="str">
        <f>INDEX('Crosswalk Particulates'!$E:$E,MATCH('2020 EPA Data'!$B331,'Crosswalk Particulates'!$D:$D,0))</f>
        <v>OC</v>
      </c>
      <c r="H331" s="44">
        <f t="shared" si="5"/>
        <v>2656240077.6551061</v>
      </c>
    </row>
    <row r="332" spans="1:8" s="30" customFormat="1" hidden="1">
      <c r="A332" t="s">
        <v>2543</v>
      </c>
      <c r="B332" t="s">
        <v>2490</v>
      </c>
      <c r="C332" t="s">
        <v>2437</v>
      </c>
      <c r="D332">
        <v>2829</v>
      </c>
      <c r="E332" t="s">
        <v>2402</v>
      </c>
      <c r="F332" s="33" t="str">
        <f>INDEX('Crosswalk Particulates'!$B:$B,MATCH('2020 EPA Data'!A332,'Crosswalk Particulates'!$A:$A,0))</f>
        <v>Commercial Buildings Sector</v>
      </c>
      <c r="G332" s="37" t="str">
        <f>INDEX('Crosswalk Particulates'!$E:$E,MATCH('2020 EPA Data'!$B332,'Crosswalk Particulates'!$D:$D,0))</f>
        <v>PM25</v>
      </c>
      <c r="H332" s="44">
        <f t="shared" si="5"/>
        <v>2566428681.5868497</v>
      </c>
    </row>
    <row r="333" spans="1:8" s="30" customFormat="1" hidden="1">
      <c r="A333" t="s">
        <v>2543</v>
      </c>
      <c r="B333" t="s">
        <v>2495</v>
      </c>
      <c r="C333" t="s">
        <v>2437</v>
      </c>
      <c r="D333">
        <v>2827</v>
      </c>
      <c r="E333" t="s">
        <v>2402</v>
      </c>
      <c r="F333" s="33" t="str">
        <f>INDEX('Crosswalk Particulates'!$B:$B,MATCH('2020 EPA Data'!A333,'Crosswalk Particulates'!$A:$A,0))</f>
        <v>Commercial Buildings Sector</v>
      </c>
      <c r="G333" s="37" t="str">
        <f>INDEX('Crosswalk Particulates'!$E:$E,MATCH('2020 EPA Data'!$B333,'Crosswalk Particulates'!$D:$D,0))</f>
        <v>SOx</v>
      </c>
      <c r="H333" s="44">
        <f t="shared" si="5"/>
        <v>2564614309.9491067</v>
      </c>
    </row>
    <row r="334" spans="1:8" s="30" customFormat="1" hidden="1">
      <c r="A334" t="s">
        <v>2421</v>
      </c>
      <c r="B334" t="s">
        <v>2509</v>
      </c>
      <c r="C334" t="s">
        <v>2379</v>
      </c>
      <c r="D334">
        <v>2785</v>
      </c>
      <c r="E334" t="s">
        <v>2402</v>
      </c>
      <c r="F334" s="33" t="str">
        <f>INDEX('Crosswalk Particulates'!$B:$B,MATCH('2020 EPA Data'!A334,'Crosswalk Particulates'!$A:$A,0))</f>
        <v>Transportation Sector</v>
      </c>
      <c r="G334" s="37">
        <f>INDEX('Crosswalk Particulates'!$E:$E,MATCH('2020 EPA Data'!$B334,'Crosswalk Particulates'!$D:$D,0))</f>
        <v>0</v>
      </c>
      <c r="H334" s="44">
        <f t="shared" si="5"/>
        <v>2526512505.5565138</v>
      </c>
    </row>
    <row r="335" spans="1:8" s="30" customFormat="1" hidden="1">
      <c r="A335" t="s">
        <v>2488</v>
      </c>
      <c r="B335" t="s">
        <v>2470</v>
      </c>
      <c r="C335" t="s">
        <v>2437</v>
      </c>
      <c r="D335">
        <v>2775</v>
      </c>
      <c r="E335" t="s">
        <v>2402</v>
      </c>
      <c r="F335" s="33" t="str">
        <f>INDEX('Crosswalk Particulates'!$B:$B,MATCH('2020 EPA Data'!A335,'Crosswalk Particulates'!$A:$A,0))</f>
        <v>Electricity Sector</v>
      </c>
      <c r="G335" s="37" t="str">
        <f>INDEX('Crosswalk Particulates'!$E:$E,MATCH('2020 EPA Data'!$B335,'Crosswalk Particulates'!$D:$D,0))</f>
        <v>PM10</v>
      </c>
      <c r="H335" s="44">
        <f t="shared" si="5"/>
        <v>2517440647.3678002</v>
      </c>
    </row>
    <row r="336" spans="1:8" s="30" customFormat="1" hidden="1">
      <c r="A336" t="s">
        <v>2427</v>
      </c>
      <c r="B336" t="s">
        <v>2509</v>
      </c>
      <c r="C336" t="s">
        <v>2379</v>
      </c>
      <c r="D336">
        <v>2752</v>
      </c>
      <c r="E336" t="s">
        <v>2402</v>
      </c>
      <c r="F336" s="33" t="str">
        <f>INDEX('Crosswalk Particulates'!$B:$B,MATCH('2020 EPA Data'!A336,'Crosswalk Particulates'!$A:$A,0))</f>
        <v>process-other-industry</v>
      </c>
      <c r="G336" s="37">
        <f>INDEX('Crosswalk Particulates'!$E:$E,MATCH('2020 EPA Data'!$B336,'Crosswalk Particulates'!$D:$D,0))</f>
        <v>0</v>
      </c>
      <c r="H336" s="44">
        <f t="shared" si="5"/>
        <v>2496575373.533761</v>
      </c>
    </row>
    <row r="337" spans="1:8" s="30" customFormat="1" hidden="1">
      <c r="A337" t="s">
        <v>2445</v>
      </c>
      <c r="B337" t="s">
        <v>2513</v>
      </c>
      <c r="C337" t="s">
        <v>2379</v>
      </c>
      <c r="D337">
        <v>2734</v>
      </c>
      <c r="E337" t="s">
        <v>2402</v>
      </c>
      <c r="F337" s="33" t="str">
        <f>INDEX('Crosswalk Particulates'!$B:$B,MATCH('2020 EPA Data'!A337,'Crosswalk Particulates'!$A:$A,0))</f>
        <v>Electricity Sector</v>
      </c>
      <c r="G337" s="37" t="str">
        <f>INDEX('Crosswalk Particulates'!$E:$E,MATCH('2020 EPA Data'!$B337,'Crosswalk Particulates'!$D:$D,0))</f>
        <v>OC</v>
      </c>
      <c r="H337" s="44">
        <f t="shared" si="5"/>
        <v>2480246028.7940779</v>
      </c>
    </row>
    <row r="338" spans="1:8" s="30" customFormat="1" hidden="1">
      <c r="A338" t="s">
        <v>2488</v>
      </c>
      <c r="B338" t="s">
        <v>2490</v>
      </c>
      <c r="C338" t="s">
        <v>2437</v>
      </c>
      <c r="D338">
        <v>2701</v>
      </c>
      <c r="E338" t="s">
        <v>2402</v>
      </c>
      <c r="F338" s="33" t="str">
        <f>INDEX('Crosswalk Particulates'!$B:$B,MATCH('2020 EPA Data'!A338,'Crosswalk Particulates'!$A:$A,0))</f>
        <v>Electricity Sector</v>
      </c>
      <c r="G338" s="37" t="str">
        <f>INDEX('Crosswalk Particulates'!$E:$E,MATCH('2020 EPA Data'!$B338,'Crosswalk Particulates'!$D:$D,0))</f>
        <v>PM25</v>
      </c>
      <c r="H338" s="44">
        <f t="shared" si="5"/>
        <v>2450308896.7713261</v>
      </c>
    </row>
    <row r="339" spans="1:8" s="30" customFormat="1" hidden="1">
      <c r="A339" t="s">
        <v>2510</v>
      </c>
      <c r="B339" t="s">
        <v>2470</v>
      </c>
      <c r="C339" t="s">
        <v>2437</v>
      </c>
      <c r="D339">
        <v>2689</v>
      </c>
      <c r="E339" t="s">
        <v>2402</v>
      </c>
      <c r="F339" s="33" t="str">
        <f>INDEX('Crosswalk Particulates'!$B:$B,MATCH('2020 EPA Data'!A339,'Crosswalk Particulates'!$A:$A,0))</f>
        <v>Residential Buildings Sector</v>
      </c>
      <c r="G339" s="37" t="str">
        <f>INDEX('Crosswalk Particulates'!$E:$E,MATCH('2020 EPA Data'!$B339,'Crosswalk Particulates'!$D:$D,0))</f>
        <v>PM10</v>
      </c>
      <c r="H339" s="44">
        <f t="shared" si="5"/>
        <v>2439422666.9448705</v>
      </c>
    </row>
    <row r="340" spans="1:8" s="30" customFormat="1" hidden="1">
      <c r="A340" t="s">
        <v>2510</v>
      </c>
      <c r="B340" t="s">
        <v>2490</v>
      </c>
      <c r="C340" t="s">
        <v>2437</v>
      </c>
      <c r="D340">
        <v>2509</v>
      </c>
      <c r="E340" t="s">
        <v>2402</v>
      </c>
      <c r="F340" s="33" t="str">
        <f>INDEX('Crosswalk Particulates'!$B:$B,MATCH('2020 EPA Data'!A340,'Crosswalk Particulates'!$A:$A,0))</f>
        <v>Residential Buildings Sector</v>
      </c>
      <c r="G340" s="37" t="str">
        <f>INDEX('Crosswalk Particulates'!$E:$E,MATCH('2020 EPA Data'!$B340,'Crosswalk Particulates'!$D:$D,0))</f>
        <v>PM25</v>
      </c>
      <c r="H340" s="44">
        <f t="shared" si="5"/>
        <v>2276129219.5480399</v>
      </c>
    </row>
    <row r="341" spans="1:8" s="30" customFormat="1" hidden="1">
      <c r="A341" t="s">
        <v>2427</v>
      </c>
      <c r="B341" t="s">
        <v>2489</v>
      </c>
      <c r="C341" t="s">
        <v>2437</v>
      </c>
      <c r="D341">
        <v>2433</v>
      </c>
      <c r="E341" t="s">
        <v>2402</v>
      </c>
      <c r="F341" s="33" t="str">
        <f>INDEX('Crosswalk Particulates'!$B:$B,MATCH('2020 EPA Data'!A341,'Crosswalk Particulates'!$A:$A,0))</f>
        <v>process-other-industry</v>
      </c>
      <c r="G341" s="37" t="str">
        <f>INDEX('Crosswalk Particulates'!$E:$E,MATCH('2020 EPA Data'!$B341,'Crosswalk Particulates'!$D:$D,0))</f>
        <v>NOX</v>
      </c>
      <c r="H341" s="44">
        <f t="shared" si="5"/>
        <v>2207183097.3138232</v>
      </c>
    </row>
    <row r="342" spans="1:8" s="30" customFormat="1" hidden="1">
      <c r="A342" t="s">
        <v>2421</v>
      </c>
      <c r="B342" t="s">
        <v>2595</v>
      </c>
      <c r="C342" t="s">
        <v>2379</v>
      </c>
      <c r="D342">
        <v>2378</v>
      </c>
      <c r="E342" t="s">
        <v>2402</v>
      </c>
      <c r="F342" s="33" t="str">
        <f>INDEX('Crosswalk Particulates'!$B:$B,MATCH('2020 EPA Data'!A342,'Crosswalk Particulates'!$A:$A,0))</f>
        <v>Transportation Sector</v>
      </c>
      <c r="G342" s="37" t="str">
        <f>INDEX('Crosswalk Particulates'!$E:$E,MATCH('2020 EPA Data'!$B342,'Crosswalk Particulates'!$D:$D,0))</f>
        <v>BC</v>
      </c>
      <c r="H342" s="44">
        <f t="shared" si="5"/>
        <v>2157287877.2759027</v>
      </c>
    </row>
    <row r="343" spans="1:8" s="30" customFormat="1" hidden="1">
      <c r="A343" t="s">
        <v>2472</v>
      </c>
      <c r="B343" t="s">
        <v>2485</v>
      </c>
      <c r="C343" t="s">
        <v>2437</v>
      </c>
      <c r="D343">
        <v>2350</v>
      </c>
      <c r="E343" t="s">
        <v>2402</v>
      </c>
      <c r="F343" s="33" t="str">
        <f>INDEX('Crosswalk Particulates'!$B:$B,MATCH('2020 EPA Data'!A343,'Crosswalk Particulates'!$A:$A,0))</f>
        <v>process-ngps-industry</v>
      </c>
      <c r="G343" s="37">
        <f>INDEX('Crosswalk Particulates'!$E:$E,MATCH('2020 EPA Data'!$B343,'Crosswalk Particulates'!$D:$D,0))</f>
        <v>0</v>
      </c>
      <c r="H343" s="44">
        <f t="shared" si="5"/>
        <v>2131886674.3475068</v>
      </c>
    </row>
    <row r="344" spans="1:8" s="30" customFormat="1" hidden="1">
      <c r="A344" t="s">
        <v>2445</v>
      </c>
      <c r="B344" t="s">
        <v>2485</v>
      </c>
      <c r="C344" t="s">
        <v>2437</v>
      </c>
      <c r="D344">
        <v>2273</v>
      </c>
      <c r="E344" t="s">
        <v>2402</v>
      </c>
      <c r="F344" s="33" t="str">
        <f>INDEX('Crosswalk Particulates'!$B:$B,MATCH('2020 EPA Data'!A344,'Crosswalk Particulates'!$A:$A,0))</f>
        <v>Electricity Sector</v>
      </c>
      <c r="G344" s="37">
        <f>INDEX('Crosswalk Particulates'!$E:$E,MATCH('2020 EPA Data'!$B344,'Crosswalk Particulates'!$D:$D,0))</f>
        <v>0</v>
      </c>
      <c r="H344" s="44">
        <f t="shared" si="5"/>
        <v>2062033366.2944181</v>
      </c>
    </row>
    <row r="345" spans="1:8" s="30" customFormat="1">
      <c r="A345" t="s">
        <v>2452</v>
      </c>
      <c r="B345" t="s">
        <v>2436</v>
      </c>
      <c r="C345" t="s">
        <v>2437</v>
      </c>
      <c r="D345">
        <v>2191</v>
      </c>
      <c r="E345" t="s">
        <v>2402</v>
      </c>
      <c r="F345" s="33" t="s">
        <v>2861</v>
      </c>
      <c r="G345" s="37" t="str">
        <f>INDEX('Crosswalk Particulates'!$E:$E,MATCH('2020 EPA Data'!$B345,'Crosswalk Particulates'!$D:$D,0))</f>
        <v>VOC</v>
      </c>
      <c r="H345" s="44">
        <f t="shared" si="5"/>
        <v>1987644129.1469734</v>
      </c>
    </row>
    <row r="346" spans="1:8" s="30" customFormat="1" hidden="1">
      <c r="A346" t="s">
        <v>2465</v>
      </c>
      <c r="B346" t="s">
        <v>2489</v>
      </c>
      <c r="C346" t="s">
        <v>2437</v>
      </c>
      <c r="D346">
        <v>2174</v>
      </c>
      <c r="E346" t="s">
        <v>2402</v>
      </c>
      <c r="F346" s="33" t="str">
        <f>INDEX('Crosswalk Particulates'!$B:$B,MATCH('2020 EPA Data'!A346,'Crosswalk Particulates'!$A:$A,0))</f>
        <v>process-other-industry</v>
      </c>
      <c r="G346" s="37" t="str">
        <f>INDEX('Crosswalk Particulates'!$E:$E,MATCH('2020 EPA Data'!$B346,'Crosswalk Particulates'!$D:$D,0))</f>
        <v>NOX</v>
      </c>
      <c r="H346" s="44">
        <f t="shared" si="5"/>
        <v>1972221970.2261617</v>
      </c>
    </row>
    <row r="347" spans="1:8" s="30" customFormat="1" hidden="1">
      <c r="A347" t="s">
        <v>2434</v>
      </c>
      <c r="B347" t="s">
        <v>2485</v>
      </c>
      <c r="C347" t="s">
        <v>2437</v>
      </c>
      <c r="D347">
        <v>2128</v>
      </c>
      <c r="E347" t="s">
        <v>2402</v>
      </c>
      <c r="F347" s="33" t="str">
        <f>INDEX('Crosswalk Particulates'!$B:$B,MATCH('2020 EPA Data'!A347,'Crosswalk Particulates'!$A:$A,0))</f>
        <v>Transportation Sector</v>
      </c>
      <c r="G347" s="37">
        <f>INDEX('Crosswalk Particulates'!$E:$E,MATCH('2020 EPA Data'!$B347,'Crosswalk Particulates'!$D:$D,0))</f>
        <v>0</v>
      </c>
      <c r="H347" s="44">
        <f t="shared" si="5"/>
        <v>1930491422.5580828</v>
      </c>
    </row>
    <row r="348" spans="1:8" s="30" customFormat="1" hidden="1">
      <c r="A348" t="s">
        <v>2458</v>
      </c>
      <c r="B348" t="s">
        <v>2513</v>
      </c>
      <c r="C348" t="s">
        <v>2379</v>
      </c>
      <c r="D348">
        <v>2128</v>
      </c>
      <c r="E348" t="s">
        <v>2402</v>
      </c>
      <c r="F348" s="33" t="str">
        <f>INDEX('Crosswalk Particulates'!$B:$B,MATCH('2020 EPA Data'!A348,'Crosswalk Particulates'!$A:$A,0))</f>
        <v>process-chemicals-industry</v>
      </c>
      <c r="G348" s="37" t="str">
        <f>INDEX('Crosswalk Particulates'!$E:$E,MATCH('2020 EPA Data'!$B348,'Crosswalk Particulates'!$D:$D,0))</f>
        <v>OC</v>
      </c>
      <c r="H348" s="44">
        <f t="shared" si="5"/>
        <v>1930491422.5580828</v>
      </c>
    </row>
    <row r="349" spans="1:8" s="30" customFormat="1" hidden="1">
      <c r="A349" t="s">
        <v>2472</v>
      </c>
      <c r="B349" t="s">
        <v>2513</v>
      </c>
      <c r="C349" t="s">
        <v>2379</v>
      </c>
      <c r="D349">
        <v>2123</v>
      </c>
      <c r="E349" t="s">
        <v>2402</v>
      </c>
      <c r="F349" s="33" t="str">
        <f>INDEX('Crosswalk Particulates'!$B:$B,MATCH('2020 EPA Data'!A349,'Crosswalk Particulates'!$A:$A,0))</f>
        <v>process-ngps-industry</v>
      </c>
      <c r="G349" s="37" t="str">
        <f>INDEX('Crosswalk Particulates'!$E:$E,MATCH('2020 EPA Data'!$B349,'Crosswalk Particulates'!$D:$D,0))</f>
        <v>OC</v>
      </c>
      <c r="H349" s="44">
        <f t="shared" si="5"/>
        <v>1925955493.4637263</v>
      </c>
    </row>
    <row r="350" spans="1:8" s="30" customFormat="1" hidden="1">
      <c r="A350" t="s">
        <v>2466</v>
      </c>
      <c r="B350" t="s">
        <v>2489</v>
      </c>
      <c r="C350" t="s">
        <v>2437</v>
      </c>
      <c r="D350">
        <v>2044</v>
      </c>
      <c r="E350" t="s">
        <v>2402</v>
      </c>
      <c r="F350" s="33" t="str">
        <f>INDEX('Crosswalk Particulates'!$B:$B,MATCH('2020 EPA Data'!A350,'Crosswalk Particulates'!$A:$A,0))</f>
        <v>process-other-industry</v>
      </c>
      <c r="G350" s="37" t="str">
        <f>INDEX('Crosswalk Particulates'!$E:$E,MATCH('2020 EPA Data'!$B350,'Crosswalk Particulates'!$D:$D,0))</f>
        <v>NOX</v>
      </c>
      <c r="H350" s="44">
        <f t="shared" si="5"/>
        <v>1854287813.7728953</v>
      </c>
    </row>
    <row r="351" spans="1:8" s="30" customFormat="1" hidden="1">
      <c r="A351" t="s">
        <v>2461</v>
      </c>
      <c r="B351" t="s">
        <v>2595</v>
      </c>
      <c r="C351" t="s">
        <v>2379</v>
      </c>
      <c r="D351">
        <v>2010</v>
      </c>
      <c r="E351" t="s">
        <v>2402</v>
      </c>
      <c r="F351" s="33" t="str">
        <f>INDEX('Crosswalk Particulates'!$B:$B,MATCH('2020 EPA Data'!A351,'Crosswalk Particulates'!$A:$A,0))</f>
        <v>Electricity Sector</v>
      </c>
      <c r="G351" s="37" t="str">
        <f>INDEX('Crosswalk Particulates'!$E:$E,MATCH('2020 EPA Data'!$B351,'Crosswalk Particulates'!$D:$D,0))</f>
        <v>BC</v>
      </c>
      <c r="H351" s="44">
        <f t="shared" si="5"/>
        <v>1823443495.9312718</v>
      </c>
    </row>
    <row r="352" spans="1:8" s="30" customFormat="1" hidden="1">
      <c r="A352" t="s">
        <v>2534</v>
      </c>
      <c r="B352" t="s">
        <v>2489</v>
      </c>
      <c r="C352" t="s">
        <v>2437</v>
      </c>
      <c r="D352">
        <v>2008</v>
      </c>
      <c r="E352" t="s">
        <v>2402</v>
      </c>
      <c r="F352" s="33" t="str">
        <f>INDEX('Crosswalk Particulates'!$B:$B,MATCH('2020 EPA Data'!A352,'Crosswalk Particulates'!$A:$A,0))</f>
        <v>Commercial Buildings Sector</v>
      </c>
      <c r="G352" s="37" t="str">
        <f>INDEX('Crosswalk Particulates'!$E:$E,MATCH('2020 EPA Data'!$B352,'Crosswalk Particulates'!$D:$D,0))</f>
        <v>NOX</v>
      </c>
      <c r="H352" s="44">
        <f t="shared" si="5"/>
        <v>1821629124.2935293</v>
      </c>
    </row>
    <row r="353" spans="1:8" s="30" customFormat="1" hidden="1">
      <c r="A353" t="s">
        <v>2414</v>
      </c>
      <c r="B353" t="s">
        <v>2509</v>
      </c>
      <c r="C353" t="s">
        <v>2379</v>
      </c>
      <c r="D353">
        <v>1921</v>
      </c>
      <c r="E353" t="s">
        <v>2402</v>
      </c>
      <c r="F353" s="33" t="str">
        <f>INDEX('Crosswalk Particulates'!$B:$B,MATCH('2020 EPA Data'!A353,'Crosswalk Particulates'!$A:$A,0))</f>
        <v>Other-EPA</v>
      </c>
      <c r="G353" s="37">
        <f>INDEX('Crosswalk Particulates'!$E:$E,MATCH('2020 EPA Data'!$B353,'Crosswalk Particulates'!$D:$D,0))</f>
        <v>0</v>
      </c>
      <c r="H353" s="44">
        <f t="shared" si="5"/>
        <v>1742703958.0517278</v>
      </c>
    </row>
    <row r="354" spans="1:8" s="30" customFormat="1" hidden="1">
      <c r="A354" t="s">
        <v>2445</v>
      </c>
      <c r="B354" t="s">
        <v>2595</v>
      </c>
      <c r="C354" t="s">
        <v>2379</v>
      </c>
      <c r="D354">
        <v>1896</v>
      </c>
      <c r="E354" t="s">
        <v>2402</v>
      </c>
      <c r="F354" s="33" t="str">
        <f>INDEX('Crosswalk Particulates'!$B:$B,MATCH('2020 EPA Data'!A354,'Crosswalk Particulates'!$A:$A,0))</f>
        <v>Electricity Sector</v>
      </c>
      <c r="G354" s="37" t="str">
        <f>INDEX('Crosswalk Particulates'!$E:$E,MATCH('2020 EPA Data'!$B354,'Crosswalk Particulates'!$D:$D,0))</f>
        <v>BC</v>
      </c>
      <c r="H354" s="44">
        <f t="shared" si="5"/>
        <v>1720024312.5799458</v>
      </c>
    </row>
    <row r="355" spans="1:8" s="30" customFormat="1" hidden="1">
      <c r="A355" t="s">
        <v>2449</v>
      </c>
      <c r="B355" t="s">
        <v>2513</v>
      </c>
      <c r="C355" t="s">
        <v>2379</v>
      </c>
      <c r="D355">
        <v>1859</v>
      </c>
      <c r="E355" t="s">
        <v>2402</v>
      </c>
      <c r="F355" s="33" t="str">
        <f>INDEX('Crosswalk Particulates'!$B:$B,MATCH('2020 EPA Data'!A355,'Crosswalk Particulates'!$A:$A,0))</f>
        <v>Transportation Sector</v>
      </c>
      <c r="G355" s="37" t="str">
        <f>INDEX('Crosswalk Particulates'!$E:$E,MATCH('2020 EPA Data'!$B355,'Crosswalk Particulates'!$D:$D,0))</f>
        <v>OC</v>
      </c>
      <c r="H355" s="44">
        <f t="shared" si="5"/>
        <v>1686458437.2817085</v>
      </c>
    </row>
    <row r="356" spans="1:8" s="30" customFormat="1" hidden="1">
      <c r="A356" t="s">
        <v>2462</v>
      </c>
      <c r="B356" t="s">
        <v>2513</v>
      </c>
      <c r="C356" t="s">
        <v>2379</v>
      </c>
      <c r="D356">
        <v>1845</v>
      </c>
      <c r="E356" t="s">
        <v>2402</v>
      </c>
      <c r="F356" s="33" t="str">
        <f>INDEX('Crosswalk Particulates'!$B:$B,MATCH('2020 EPA Data'!A356,'Crosswalk Particulates'!$A:$A,0))</f>
        <v>Commercial Buildings Sector</v>
      </c>
      <c r="G356" s="37" t="str">
        <f>INDEX('Crosswalk Particulates'!$E:$E,MATCH('2020 EPA Data'!$B356,'Crosswalk Particulates'!$D:$D,0))</f>
        <v>OC</v>
      </c>
      <c r="H356" s="44">
        <f t="shared" si="5"/>
        <v>1673757835.8175106</v>
      </c>
    </row>
    <row r="357" spans="1:8" s="30" customFormat="1" hidden="1">
      <c r="A357" t="s">
        <v>2443</v>
      </c>
      <c r="B357" t="s">
        <v>2470</v>
      </c>
      <c r="C357" t="s">
        <v>2437</v>
      </c>
      <c r="D357">
        <v>1809</v>
      </c>
      <c r="E357" t="s">
        <v>2402</v>
      </c>
      <c r="F357" s="33" t="str">
        <f>INDEX('Crosswalk Particulates'!$B:$B,MATCH('2020 EPA Data'!A357,'Crosswalk Particulates'!$A:$A,0))</f>
        <v>Other-EPA</v>
      </c>
      <c r="G357" s="37" t="str">
        <f>INDEX('Crosswalk Particulates'!$E:$E,MATCH('2020 EPA Data'!$B357,'Crosswalk Particulates'!$D:$D,0))</f>
        <v>PM10</v>
      </c>
      <c r="H357" s="44">
        <f t="shared" si="5"/>
        <v>1641099146.3381448</v>
      </c>
    </row>
    <row r="358" spans="1:8" s="30" customFormat="1" hidden="1">
      <c r="A358" t="s">
        <v>2443</v>
      </c>
      <c r="B358" t="s">
        <v>2490</v>
      </c>
      <c r="C358" t="s">
        <v>2437</v>
      </c>
      <c r="D358">
        <v>1808</v>
      </c>
      <c r="E358" t="s">
        <v>2402</v>
      </c>
      <c r="F358" s="33" t="str">
        <f>INDEX('Crosswalk Particulates'!$B:$B,MATCH('2020 EPA Data'!A358,'Crosswalk Particulates'!$A:$A,0))</f>
        <v>Other-EPA</v>
      </c>
      <c r="G358" s="37" t="str">
        <f>INDEX('Crosswalk Particulates'!$E:$E,MATCH('2020 EPA Data'!$B358,'Crosswalk Particulates'!$D:$D,0))</f>
        <v>PM25</v>
      </c>
      <c r="H358" s="44">
        <f t="shared" si="5"/>
        <v>1640191960.5192733</v>
      </c>
    </row>
    <row r="359" spans="1:8" s="30" customFormat="1" hidden="1">
      <c r="A359" t="s">
        <v>2499</v>
      </c>
      <c r="B359" t="s">
        <v>2513</v>
      </c>
      <c r="C359" t="s">
        <v>2379</v>
      </c>
      <c r="D359">
        <v>1806</v>
      </c>
      <c r="E359" t="s">
        <v>2402</v>
      </c>
      <c r="F359" s="33" t="str">
        <f>INDEX('Crosswalk Particulates'!$B:$B,MATCH('2020 EPA Data'!A359,'Crosswalk Particulates'!$A:$A,0))</f>
        <v>process-iron and steel-industry</v>
      </c>
      <c r="G359" s="37" t="str">
        <f>INDEX('Crosswalk Particulates'!$E:$E,MATCH('2020 EPA Data'!$B359,'Crosswalk Particulates'!$D:$D,0))</f>
        <v>OC</v>
      </c>
      <c r="H359" s="44">
        <f t="shared" si="5"/>
        <v>1638377588.8815308</v>
      </c>
    </row>
    <row r="360" spans="1:8" s="30" customFormat="1" hidden="1">
      <c r="A360" t="s">
        <v>2506</v>
      </c>
      <c r="B360" t="s">
        <v>2595</v>
      </c>
      <c r="C360" t="s">
        <v>2379</v>
      </c>
      <c r="D360">
        <v>1731</v>
      </c>
      <c r="E360" t="s">
        <v>2402</v>
      </c>
      <c r="F360" s="33" t="str">
        <f>INDEX('Crosswalk Particulates'!$B:$B,MATCH('2020 EPA Data'!A360,'Crosswalk Particulates'!$A:$A,0))</f>
        <v>Other-EPA</v>
      </c>
      <c r="G360" s="37" t="str">
        <f>INDEX('Crosswalk Particulates'!$E:$E,MATCH('2020 EPA Data'!$B360,'Crosswalk Particulates'!$D:$D,0))</f>
        <v>BC</v>
      </c>
      <c r="H360" s="44">
        <f t="shared" si="5"/>
        <v>1570338652.4661849</v>
      </c>
    </row>
    <row r="361" spans="1:8" s="30" customFormat="1" hidden="1">
      <c r="A361" t="s">
        <v>2511</v>
      </c>
      <c r="B361" t="s">
        <v>2485</v>
      </c>
      <c r="C361" t="s">
        <v>2437</v>
      </c>
      <c r="D361">
        <v>1604</v>
      </c>
      <c r="E361" t="s">
        <v>2402</v>
      </c>
      <c r="F361" s="33" t="str">
        <f>INDEX('Crosswalk Particulates'!$B:$B,MATCH('2020 EPA Data'!A361,'Crosswalk Particulates'!$A:$A,0))</f>
        <v>industry-fuel-other</v>
      </c>
      <c r="G361" s="37">
        <f>INDEX('Crosswalk Particulates'!$E:$E,MATCH('2020 EPA Data'!$B361,'Crosswalk Particulates'!$D:$D,0))</f>
        <v>0</v>
      </c>
      <c r="H361" s="44">
        <f t="shared" si="5"/>
        <v>1455126053.4695323</v>
      </c>
    </row>
    <row r="362" spans="1:8" s="30" customFormat="1" hidden="1">
      <c r="A362" t="s">
        <v>2508</v>
      </c>
      <c r="B362" t="s">
        <v>2509</v>
      </c>
      <c r="C362" t="s">
        <v>2379</v>
      </c>
      <c r="D362">
        <v>1578</v>
      </c>
      <c r="E362" t="s">
        <v>2402</v>
      </c>
      <c r="F362" s="33" t="str">
        <f>INDEX('Crosswalk Particulates'!$B:$B,MATCH('2020 EPA Data'!A362,'Crosswalk Particulates'!$A:$A,0))</f>
        <v>industry-fuel-oil</v>
      </c>
      <c r="G362" s="37">
        <f>INDEX('Crosswalk Particulates'!$E:$E,MATCH('2020 EPA Data'!$B362,'Crosswalk Particulates'!$D:$D,0))</f>
        <v>0</v>
      </c>
      <c r="H362" s="44">
        <f t="shared" si="5"/>
        <v>1431539222.178879</v>
      </c>
    </row>
    <row r="363" spans="1:8" s="30" customFormat="1">
      <c r="A363" t="s">
        <v>2548</v>
      </c>
      <c r="B363" t="s">
        <v>2436</v>
      </c>
      <c r="C363" t="s">
        <v>2437</v>
      </c>
      <c r="D363">
        <v>1492</v>
      </c>
      <c r="E363" t="s">
        <v>2402</v>
      </c>
      <c r="F363" s="33" t="str">
        <f>INDEX('Crosswalk Particulates'!$B:$B,MATCH('2020 EPA Data'!A363,'Crosswalk Particulates'!$A:$A,0))</f>
        <v>Commercial Buildings Sector</v>
      </c>
      <c r="G363" s="37" t="str">
        <f>INDEX('Crosswalk Particulates'!$E:$E,MATCH('2020 EPA Data'!$B363,'Crosswalk Particulates'!$D:$D,0))</f>
        <v>VOC</v>
      </c>
      <c r="H363" s="44">
        <f t="shared" si="5"/>
        <v>1353521241.755949</v>
      </c>
    </row>
    <row r="364" spans="1:8" s="30" customFormat="1" hidden="1">
      <c r="A364" t="s">
        <v>2464</v>
      </c>
      <c r="B364" t="s">
        <v>2470</v>
      </c>
      <c r="C364" t="s">
        <v>2437</v>
      </c>
      <c r="D364">
        <v>1431</v>
      </c>
      <c r="E364" t="s">
        <v>2402</v>
      </c>
      <c r="F364" s="33" t="str">
        <f>INDEX('Crosswalk Particulates'!$B:$B,MATCH('2020 EPA Data'!A364,'Crosswalk Particulates'!$A:$A,0))</f>
        <v>Electricity Sector</v>
      </c>
      <c r="G364" s="37" t="str">
        <f>INDEX('Crosswalk Particulates'!$E:$E,MATCH('2020 EPA Data'!$B364,'Crosswalk Particulates'!$D:$D,0))</f>
        <v>PM10</v>
      </c>
      <c r="H364" s="44">
        <f t="shared" si="5"/>
        <v>1298182906.804801</v>
      </c>
    </row>
    <row r="365" spans="1:8" s="30" customFormat="1" hidden="1">
      <c r="A365" t="s">
        <v>2571</v>
      </c>
      <c r="B365" t="s">
        <v>2485</v>
      </c>
      <c r="C365" t="s">
        <v>2437</v>
      </c>
      <c r="D365">
        <v>1415</v>
      </c>
      <c r="E365" t="s">
        <v>2402</v>
      </c>
      <c r="F365" s="33" t="str">
        <f>INDEX('Crosswalk Particulates'!$B:$B,MATCH('2020 EPA Data'!A365,'Crosswalk Particulates'!$A:$A,0))</f>
        <v>Residential Buildings Sector</v>
      </c>
      <c r="G365" s="37">
        <f>INDEX('Crosswalk Particulates'!$E:$E,MATCH('2020 EPA Data'!$B365,'Crosswalk Particulates'!$D:$D,0))</f>
        <v>0</v>
      </c>
      <c r="H365" s="44">
        <f t="shared" si="5"/>
        <v>1283667933.7028604</v>
      </c>
    </row>
    <row r="366" spans="1:8" s="30" customFormat="1" hidden="1">
      <c r="A366" t="s">
        <v>2462</v>
      </c>
      <c r="B366" t="s">
        <v>2509</v>
      </c>
      <c r="C366" t="s">
        <v>2379</v>
      </c>
      <c r="D366">
        <v>1402</v>
      </c>
      <c r="E366" t="s">
        <v>2402</v>
      </c>
      <c r="F366" s="33" t="str">
        <f>INDEX('Crosswalk Particulates'!$B:$B,MATCH('2020 EPA Data'!A366,'Crosswalk Particulates'!$A:$A,0))</f>
        <v>Commercial Buildings Sector</v>
      </c>
      <c r="G366" s="37">
        <f>INDEX('Crosswalk Particulates'!$E:$E,MATCH('2020 EPA Data'!$B366,'Crosswalk Particulates'!$D:$D,0))</f>
        <v>0</v>
      </c>
      <c r="H366" s="44">
        <f t="shared" si="5"/>
        <v>1271874518.0575337</v>
      </c>
    </row>
    <row r="367" spans="1:8" s="30" customFormat="1" hidden="1">
      <c r="A367" t="s">
        <v>2431</v>
      </c>
      <c r="B367" t="s">
        <v>2595</v>
      </c>
      <c r="C367" t="s">
        <v>2379</v>
      </c>
      <c r="D367">
        <v>1363</v>
      </c>
      <c r="E367" t="s">
        <v>2402</v>
      </c>
      <c r="F367" s="33" t="str">
        <f>INDEX('Crosswalk Particulates'!$B:$B,MATCH('2020 EPA Data'!A367,'Crosswalk Particulates'!$A:$A,0))</f>
        <v>industry-fuel-natural gas</v>
      </c>
      <c r="G367" s="37" t="str">
        <f>INDEX('Crosswalk Particulates'!$E:$E,MATCH('2020 EPA Data'!$B367,'Crosswalk Particulates'!$D:$D,0))</f>
        <v>BC</v>
      </c>
      <c r="H367" s="44">
        <f t="shared" si="5"/>
        <v>1236494271.1215539</v>
      </c>
    </row>
    <row r="368" spans="1:8" s="30" customFormat="1" hidden="1">
      <c r="A368" t="s">
        <v>2488</v>
      </c>
      <c r="B368" t="s">
        <v>2509</v>
      </c>
      <c r="C368" t="s">
        <v>2379</v>
      </c>
      <c r="D368">
        <v>1355</v>
      </c>
      <c r="E368" t="s">
        <v>2402</v>
      </c>
      <c r="F368" s="33" t="str">
        <f>INDEX('Crosswalk Particulates'!$B:$B,MATCH('2020 EPA Data'!A368,'Crosswalk Particulates'!$A:$A,0))</f>
        <v>Electricity Sector</v>
      </c>
      <c r="G368" s="37">
        <f>INDEX('Crosswalk Particulates'!$E:$E,MATCH('2020 EPA Data'!$B368,'Crosswalk Particulates'!$D:$D,0))</f>
        <v>0</v>
      </c>
      <c r="H368" s="44">
        <f t="shared" si="5"/>
        <v>1229236784.5705838</v>
      </c>
    </row>
    <row r="369" spans="1:8" s="30" customFormat="1" hidden="1">
      <c r="A369" t="s">
        <v>2571</v>
      </c>
      <c r="B369" t="s">
        <v>2509</v>
      </c>
      <c r="C369" t="s">
        <v>2379</v>
      </c>
      <c r="D369">
        <v>1350</v>
      </c>
      <c r="E369" t="s">
        <v>2402</v>
      </c>
      <c r="F369" s="33" t="str">
        <f>INDEX('Crosswalk Particulates'!$B:$B,MATCH('2020 EPA Data'!A369,'Crosswalk Particulates'!$A:$A,0))</f>
        <v>Residential Buildings Sector</v>
      </c>
      <c r="G369" s="37">
        <f>INDEX('Crosswalk Particulates'!$E:$E,MATCH('2020 EPA Data'!$B369,'Crosswalk Particulates'!$D:$D,0))</f>
        <v>0</v>
      </c>
      <c r="H369" s="44">
        <f t="shared" si="5"/>
        <v>1224700855.4762273</v>
      </c>
    </row>
    <row r="370" spans="1:8" s="30" customFormat="1">
      <c r="A370" t="s">
        <v>2528</v>
      </c>
      <c r="B370" t="s">
        <v>2436</v>
      </c>
      <c r="C370" t="s">
        <v>2437</v>
      </c>
      <c r="D370">
        <v>1337</v>
      </c>
      <c r="E370" t="s">
        <v>2402</v>
      </c>
      <c r="F370" s="33" t="str">
        <f>INDEX('Crosswalk Particulates'!$B:$B,MATCH('2020 EPA Data'!A370,'Crosswalk Particulates'!$A:$A,0))</f>
        <v>Electricity Sector</v>
      </c>
      <c r="G370" s="37" t="str">
        <f>INDEX('Crosswalk Particulates'!$E:$E,MATCH('2020 EPA Data'!$B370,'Crosswalk Particulates'!$D:$D,0))</f>
        <v>VOC</v>
      </c>
      <c r="H370" s="44">
        <f t="shared" si="5"/>
        <v>1212907439.8309007</v>
      </c>
    </row>
    <row r="371" spans="1:8" s="30" customFormat="1" hidden="1">
      <c r="A371" t="s">
        <v>2407</v>
      </c>
      <c r="B371" t="s">
        <v>2495</v>
      </c>
      <c r="C371" t="s">
        <v>2437</v>
      </c>
      <c r="D371">
        <v>1337</v>
      </c>
      <c r="E371" t="s">
        <v>2402</v>
      </c>
      <c r="F371" s="33" t="str">
        <f>INDEX('Crosswalk Particulates'!$B:$B,MATCH('2020 EPA Data'!A371,'Crosswalk Particulates'!$A:$A,0))</f>
        <v>Transportation Sector</v>
      </c>
      <c r="G371" s="37" t="str">
        <f>INDEX('Crosswalk Particulates'!$E:$E,MATCH('2020 EPA Data'!$B371,'Crosswalk Particulates'!$D:$D,0))</f>
        <v>SOx</v>
      </c>
      <c r="H371" s="44">
        <f t="shared" si="5"/>
        <v>1212907439.8309007</v>
      </c>
    </row>
    <row r="372" spans="1:8" s="30" customFormat="1" hidden="1">
      <c r="A372" t="s">
        <v>2487</v>
      </c>
      <c r="B372" t="s">
        <v>2485</v>
      </c>
      <c r="C372" t="s">
        <v>2437</v>
      </c>
      <c r="D372">
        <v>1334</v>
      </c>
      <c r="E372" t="s">
        <v>2402</v>
      </c>
      <c r="F372" s="33" t="str">
        <f>INDEX('Crosswalk Particulates'!$B:$B,MATCH('2020 EPA Data'!A372,'Crosswalk Particulates'!$A:$A,0))</f>
        <v>process-cement-industry</v>
      </c>
      <c r="G372" s="37">
        <f>INDEX('Crosswalk Particulates'!$E:$E,MATCH('2020 EPA Data'!$B372,'Crosswalk Particulates'!$D:$D,0))</f>
        <v>0</v>
      </c>
      <c r="H372" s="44">
        <f t="shared" si="5"/>
        <v>1210185882.3742869</v>
      </c>
    </row>
    <row r="373" spans="1:8" s="30" customFormat="1" hidden="1">
      <c r="A373" t="s">
        <v>2464</v>
      </c>
      <c r="B373" t="s">
        <v>2490</v>
      </c>
      <c r="C373" t="s">
        <v>2437</v>
      </c>
      <c r="D373">
        <v>1277</v>
      </c>
      <c r="E373" t="s">
        <v>2402</v>
      </c>
      <c r="F373" s="33" t="str">
        <f>INDEX('Crosswalk Particulates'!$B:$B,MATCH('2020 EPA Data'!A373,'Crosswalk Particulates'!$A:$A,0))</f>
        <v>Electricity Sector</v>
      </c>
      <c r="G373" s="37" t="str">
        <f>INDEX('Crosswalk Particulates'!$E:$E,MATCH('2020 EPA Data'!$B373,'Crosswalk Particulates'!$D:$D,0))</f>
        <v>PM25</v>
      </c>
      <c r="H373" s="44">
        <f t="shared" si="5"/>
        <v>1158476290.6986239</v>
      </c>
    </row>
    <row r="374" spans="1:8" s="30" customFormat="1" hidden="1">
      <c r="A374" t="s">
        <v>2510</v>
      </c>
      <c r="B374" t="s">
        <v>2495</v>
      </c>
      <c r="C374" t="s">
        <v>2437</v>
      </c>
      <c r="D374">
        <v>1260</v>
      </c>
      <c r="E374" t="s">
        <v>2402</v>
      </c>
      <c r="F374" s="33" t="str">
        <f>INDEX('Crosswalk Particulates'!$B:$B,MATCH('2020 EPA Data'!A374,'Crosswalk Particulates'!$A:$A,0))</f>
        <v>Residential Buildings Sector</v>
      </c>
      <c r="G374" s="37" t="str">
        <f>INDEX('Crosswalk Particulates'!$E:$E,MATCH('2020 EPA Data'!$B374,'Crosswalk Particulates'!$D:$D,0))</f>
        <v>SOx</v>
      </c>
      <c r="H374" s="44">
        <f t="shared" si="5"/>
        <v>1143054131.7778122</v>
      </c>
    </row>
    <row r="375" spans="1:8" s="30" customFormat="1" hidden="1">
      <c r="A375" t="s">
        <v>2508</v>
      </c>
      <c r="B375" t="s">
        <v>2595</v>
      </c>
      <c r="C375" t="s">
        <v>2379</v>
      </c>
      <c r="D375">
        <v>1246</v>
      </c>
      <c r="E375" t="s">
        <v>2402</v>
      </c>
      <c r="F375" s="33" t="str">
        <f>INDEX('Crosswalk Particulates'!$B:$B,MATCH('2020 EPA Data'!A375,'Crosswalk Particulates'!$A:$A,0))</f>
        <v>industry-fuel-oil</v>
      </c>
      <c r="G375" s="37" t="str">
        <f>INDEX('Crosswalk Particulates'!$E:$E,MATCH('2020 EPA Data'!$B375,'Crosswalk Particulates'!$D:$D,0))</f>
        <v>BC</v>
      </c>
      <c r="H375" s="44">
        <f t="shared" si="5"/>
        <v>1130353530.3136144</v>
      </c>
    </row>
    <row r="376" spans="1:8" s="30" customFormat="1" hidden="1">
      <c r="A376" t="s">
        <v>2421</v>
      </c>
      <c r="B376" t="s">
        <v>2513</v>
      </c>
      <c r="C376" t="s">
        <v>2379</v>
      </c>
      <c r="D376">
        <v>1196</v>
      </c>
      <c r="E376" t="s">
        <v>2402</v>
      </c>
      <c r="F376" s="33" t="str">
        <f>INDEX('Crosswalk Particulates'!$B:$B,MATCH('2020 EPA Data'!A376,'Crosswalk Particulates'!$A:$A,0))</f>
        <v>Transportation Sector</v>
      </c>
      <c r="G376" s="37" t="str">
        <f>INDEX('Crosswalk Particulates'!$E:$E,MATCH('2020 EPA Data'!$B376,'Crosswalk Particulates'!$D:$D,0))</f>
        <v>OC</v>
      </c>
      <c r="H376" s="44">
        <f t="shared" si="5"/>
        <v>1084994239.3700502</v>
      </c>
    </row>
    <row r="377" spans="1:8" s="30" customFormat="1" hidden="1">
      <c r="A377" t="s">
        <v>2400</v>
      </c>
      <c r="B377" t="s">
        <v>2595</v>
      </c>
      <c r="C377" t="s">
        <v>2379</v>
      </c>
      <c r="D377">
        <v>1187</v>
      </c>
      <c r="E377" t="s">
        <v>2402</v>
      </c>
      <c r="F377" s="33" t="str">
        <f>INDEX('Crosswalk Particulates'!$B:$B,MATCH('2020 EPA Data'!A377,'Crosswalk Particulates'!$A:$A,0))</f>
        <v>process-other-industry</v>
      </c>
      <c r="G377" s="37" t="str">
        <f>INDEX('Crosswalk Particulates'!$E:$E,MATCH('2020 EPA Data'!$B377,'Crosswalk Particulates'!$D:$D,0))</f>
        <v>BC</v>
      </c>
      <c r="H377" s="44">
        <f t="shared" si="5"/>
        <v>1076829567.0002086</v>
      </c>
    </row>
    <row r="378" spans="1:8" s="30" customFormat="1" hidden="1">
      <c r="A378" t="s">
        <v>2510</v>
      </c>
      <c r="B378" t="s">
        <v>2513</v>
      </c>
      <c r="C378" t="s">
        <v>2379</v>
      </c>
      <c r="D378">
        <v>1186</v>
      </c>
      <c r="E378" t="s">
        <v>2402</v>
      </c>
      <c r="F378" s="33" t="str">
        <f>INDEX('Crosswalk Particulates'!$B:$B,MATCH('2020 EPA Data'!A378,'Crosswalk Particulates'!$A:$A,0))</f>
        <v>Residential Buildings Sector</v>
      </c>
      <c r="G378" s="37" t="str">
        <f>INDEX('Crosswalk Particulates'!$E:$E,MATCH('2020 EPA Data'!$B378,'Crosswalk Particulates'!$D:$D,0))</f>
        <v>OC</v>
      </c>
      <c r="H378" s="44">
        <f t="shared" si="5"/>
        <v>1075922381.1813374</v>
      </c>
    </row>
    <row r="379" spans="1:8" s="30" customFormat="1" hidden="1">
      <c r="A379" t="s">
        <v>2543</v>
      </c>
      <c r="B379" t="s">
        <v>2509</v>
      </c>
      <c r="C379" t="s">
        <v>2379</v>
      </c>
      <c r="D379">
        <v>1171</v>
      </c>
      <c r="E379" t="s">
        <v>2402</v>
      </c>
      <c r="F379" s="33" t="str">
        <f>INDEX('Crosswalk Particulates'!$B:$B,MATCH('2020 EPA Data'!A379,'Crosswalk Particulates'!$A:$A,0))</f>
        <v>Commercial Buildings Sector</v>
      </c>
      <c r="G379" s="37">
        <f>INDEX('Crosswalk Particulates'!$E:$E,MATCH('2020 EPA Data'!$B379,'Crosswalk Particulates'!$D:$D,0))</f>
        <v>0</v>
      </c>
      <c r="H379" s="44">
        <f t="shared" si="5"/>
        <v>1062314593.8982682</v>
      </c>
    </row>
    <row r="380" spans="1:8" s="30" customFormat="1" hidden="1">
      <c r="A380" t="s">
        <v>2534</v>
      </c>
      <c r="B380" t="s">
        <v>2470</v>
      </c>
      <c r="C380" t="s">
        <v>2437</v>
      </c>
      <c r="D380">
        <v>1167</v>
      </c>
      <c r="E380" t="s">
        <v>2402</v>
      </c>
      <c r="F380" s="33" t="str">
        <f>INDEX('Crosswalk Particulates'!$B:$B,MATCH('2020 EPA Data'!A380,'Crosswalk Particulates'!$A:$A,0))</f>
        <v>Commercial Buildings Sector</v>
      </c>
      <c r="G380" s="37" t="str">
        <f>INDEX('Crosswalk Particulates'!$E:$E,MATCH('2020 EPA Data'!$B380,'Crosswalk Particulates'!$D:$D,0))</f>
        <v>PM10</v>
      </c>
      <c r="H380" s="44">
        <f t="shared" si="5"/>
        <v>1058685850.6227832</v>
      </c>
    </row>
    <row r="381" spans="1:8" s="30" customFormat="1" hidden="1">
      <c r="A381" t="s">
        <v>2462</v>
      </c>
      <c r="B381" t="s">
        <v>2485</v>
      </c>
      <c r="C381" t="s">
        <v>2437</v>
      </c>
      <c r="D381">
        <v>1153</v>
      </c>
      <c r="E381" t="s">
        <v>2402</v>
      </c>
      <c r="F381" s="33" t="str">
        <f>INDEX('Crosswalk Particulates'!$B:$B,MATCH('2020 EPA Data'!A381,'Crosswalk Particulates'!$A:$A,0))</f>
        <v>Commercial Buildings Sector</v>
      </c>
      <c r="G381" s="37">
        <f>INDEX('Crosswalk Particulates'!$E:$E,MATCH('2020 EPA Data'!$B381,'Crosswalk Particulates'!$D:$D,0))</f>
        <v>0</v>
      </c>
      <c r="H381" s="44">
        <f t="shared" si="5"/>
        <v>1045985249.1585852</v>
      </c>
    </row>
    <row r="382" spans="1:8" s="30" customFormat="1">
      <c r="A382" t="s">
        <v>2602</v>
      </c>
      <c r="B382" t="s">
        <v>2436</v>
      </c>
      <c r="C382" t="s">
        <v>2437</v>
      </c>
      <c r="D382">
        <v>1149</v>
      </c>
      <c r="E382" t="s">
        <v>2402</v>
      </c>
      <c r="F382" s="33" t="str">
        <f>INDEX('Crosswalk Particulates'!$B:$B,MATCH('2020 EPA Data'!A382,'Crosswalk Particulates'!$A:$A,0))</f>
        <v>Residential Buildings Sector</v>
      </c>
      <c r="G382" s="37" t="str">
        <f>INDEX('Crosswalk Particulates'!$E:$E,MATCH('2020 EPA Data'!$B382,'Crosswalk Particulates'!$D:$D,0))</f>
        <v>VOC</v>
      </c>
      <c r="H382" s="44">
        <f t="shared" si="5"/>
        <v>1042356505.8831003</v>
      </c>
    </row>
    <row r="383" spans="1:8" s="30" customFormat="1" hidden="1">
      <c r="A383" t="s">
        <v>2462</v>
      </c>
      <c r="B383" t="s">
        <v>2495</v>
      </c>
      <c r="C383" t="s">
        <v>2437</v>
      </c>
      <c r="D383">
        <v>1130</v>
      </c>
      <c r="E383" t="s">
        <v>2402</v>
      </c>
      <c r="F383" s="33" t="str">
        <f>INDEX('Crosswalk Particulates'!$B:$B,MATCH('2020 EPA Data'!A383,'Crosswalk Particulates'!$A:$A,0))</f>
        <v>Commercial Buildings Sector</v>
      </c>
      <c r="G383" s="37" t="str">
        <f>INDEX('Crosswalk Particulates'!$E:$E,MATCH('2020 EPA Data'!$B383,'Crosswalk Particulates'!$D:$D,0))</f>
        <v>SOx</v>
      </c>
      <c r="H383" s="44">
        <f t="shared" si="5"/>
        <v>1025119975.3245457</v>
      </c>
    </row>
    <row r="384" spans="1:8" s="30" customFormat="1" hidden="1">
      <c r="A384" t="s">
        <v>2466</v>
      </c>
      <c r="B384" t="s">
        <v>2513</v>
      </c>
      <c r="C384" t="s">
        <v>2379</v>
      </c>
      <c r="D384">
        <v>1088</v>
      </c>
      <c r="E384" t="s">
        <v>2402</v>
      </c>
      <c r="F384" s="33" t="str">
        <f>INDEX('Crosswalk Particulates'!$B:$B,MATCH('2020 EPA Data'!A384,'Crosswalk Particulates'!$A:$A,0))</f>
        <v>process-other-industry</v>
      </c>
      <c r="G384" s="37" t="str">
        <f>INDEX('Crosswalk Particulates'!$E:$E,MATCH('2020 EPA Data'!$B384,'Crosswalk Particulates'!$D:$D,0))</f>
        <v>OC</v>
      </c>
      <c r="H384" s="44">
        <f t="shared" si="5"/>
        <v>987018170.93195212</v>
      </c>
    </row>
    <row r="385" spans="1:8" s="30" customFormat="1" hidden="1">
      <c r="A385" t="s">
        <v>2425</v>
      </c>
      <c r="B385" t="s">
        <v>2485</v>
      </c>
      <c r="C385" t="s">
        <v>2437</v>
      </c>
      <c r="D385">
        <v>1079</v>
      </c>
      <c r="E385" t="s">
        <v>2402</v>
      </c>
      <c r="F385" s="33" t="str">
        <f>INDEX('Crosswalk Particulates'!$B:$B,MATCH('2020 EPA Data'!A385,'Crosswalk Particulates'!$A:$A,0))</f>
        <v>Transportation Sector</v>
      </c>
      <c r="G385" s="37">
        <f>INDEX('Crosswalk Particulates'!$E:$E,MATCH('2020 EPA Data'!$B385,'Crosswalk Particulates'!$D:$D,0))</f>
        <v>0</v>
      </c>
      <c r="H385" s="44">
        <f t="shared" si="5"/>
        <v>978853498.56211054</v>
      </c>
    </row>
    <row r="386" spans="1:8" s="30" customFormat="1" hidden="1">
      <c r="A386" t="s">
        <v>2534</v>
      </c>
      <c r="B386" t="s">
        <v>2440</v>
      </c>
      <c r="C386" t="s">
        <v>2437</v>
      </c>
      <c r="D386">
        <v>1078</v>
      </c>
      <c r="E386" t="s">
        <v>2402</v>
      </c>
      <c r="F386" s="33" t="str">
        <f>INDEX('Crosswalk Particulates'!$B:$B,MATCH('2020 EPA Data'!A386,'Crosswalk Particulates'!$A:$A,0))</f>
        <v>Commercial Buildings Sector</v>
      </c>
      <c r="G386" s="37" t="str">
        <f>INDEX('Crosswalk Particulates'!$E:$E,MATCH('2020 EPA Data'!$B386,'Crosswalk Particulates'!$D:$D,0))</f>
        <v>CO</v>
      </c>
      <c r="H386" s="44">
        <f t="shared" si="5"/>
        <v>977946312.74323928</v>
      </c>
    </row>
    <row r="387" spans="1:8" s="30" customFormat="1">
      <c r="A387" t="s">
        <v>2526</v>
      </c>
      <c r="B387" t="s">
        <v>2436</v>
      </c>
      <c r="C387" t="s">
        <v>2437</v>
      </c>
      <c r="D387">
        <v>1073</v>
      </c>
      <c r="E387" t="s">
        <v>2402</v>
      </c>
      <c r="F387" s="33" t="str">
        <f>INDEX('Crosswalk Particulates'!$B:$B,MATCH('2020 EPA Data'!A387,'Crosswalk Particulates'!$A:$A,0))</f>
        <v>process-mining-industry</v>
      </c>
      <c r="G387" s="37" t="str">
        <f>INDEX('Crosswalk Particulates'!$E:$E,MATCH('2020 EPA Data'!$B387,'Crosswalk Particulates'!$D:$D,0))</f>
        <v>VOC</v>
      </c>
      <c r="H387" s="44">
        <f t="shared" si="5"/>
        <v>973410383.64888287</v>
      </c>
    </row>
    <row r="388" spans="1:8" s="30" customFormat="1" hidden="1">
      <c r="A388" t="s">
        <v>2528</v>
      </c>
      <c r="B388" t="s">
        <v>2509</v>
      </c>
      <c r="C388" t="s">
        <v>2379</v>
      </c>
      <c r="D388">
        <v>1068</v>
      </c>
      <c r="E388" t="s">
        <v>2402</v>
      </c>
      <c r="F388" s="33" t="str">
        <f>INDEX('Crosswalk Particulates'!$B:$B,MATCH('2020 EPA Data'!A388,'Crosswalk Particulates'!$A:$A,0))</f>
        <v>Electricity Sector</v>
      </c>
      <c r="G388" s="37">
        <f>INDEX('Crosswalk Particulates'!$E:$E,MATCH('2020 EPA Data'!$B388,'Crosswalk Particulates'!$D:$D,0))</f>
        <v>0</v>
      </c>
      <c r="H388" s="44">
        <f t="shared" ref="H388:H451" si="6">IF(E388="TON",D388/metricton_to_shortton,0)*10^6</f>
        <v>968874454.55452645</v>
      </c>
    </row>
    <row r="389" spans="1:8" s="30" customFormat="1" hidden="1">
      <c r="A389" t="s">
        <v>2528</v>
      </c>
      <c r="B389" t="s">
        <v>2595</v>
      </c>
      <c r="C389" t="s">
        <v>2379</v>
      </c>
      <c r="D389">
        <v>1051</v>
      </c>
      <c r="E389" t="s">
        <v>2402</v>
      </c>
      <c r="F389" s="33" t="str">
        <f>INDEX('Crosswalk Particulates'!$B:$B,MATCH('2020 EPA Data'!A389,'Crosswalk Particulates'!$A:$A,0))</f>
        <v>Electricity Sector</v>
      </c>
      <c r="G389" s="37" t="str">
        <f>INDEX('Crosswalk Particulates'!$E:$E,MATCH('2020 EPA Data'!$B389,'Crosswalk Particulates'!$D:$D,0))</f>
        <v>BC</v>
      </c>
      <c r="H389" s="44">
        <f t="shared" si="6"/>
        <v>953452295.63371468</v>
      </c>
    </row>
    <row r="390" spans="1:8" s="30" customFormat="1" hidden="1">
      <c r="A390" t="s">
        <v>2548</v>
      </c>
      <c r="B390" t="s">
        <v>2495</v>
      </c>
      <c r="C390" t="s">
        <v>2437</v>
      </c>
      <c r="D390">
        <v>1033</v>
      </c>
      <c r="E390" t="s">
        <v>2402</v>
      </c>
      <c r="F390" s="33" t="str">
        <f>INDEX('Crosswalk Particulates'!$B:$B,MATCH('2020 EPA Data'!A390,'Crosswalk Particulates'!$A:$A,0))</f>
        <v>Commercial Buildings Sector</v>
      </c>
      <c r="G390" s="37" t="str">
        <f>INDEX('Crosswalk Particulates'!$E:$E,MATCH('2020 EPA Data'!$B390,'Crosswalk Particulates'!$D:$D,0))</f>
        <v>SOx</v>
      </c>
      <c r="H390" s="44">
        <f t="shared" si="6"/>
        <v>937122950.89403176</v>
      </c>
    </row>
    <row r="391" spans="1:8" s="30" customFormat="1" hidden="1">
      <c r="A391" t="s">
        <v>2434</v>
      </c>
      <c r="B391" t="s">
        <v>2490</v>
      </c>
      <c r="C391" t="s">
        <v>2437</v>
      </c>
      <c r="D391">
        <v>1024</v>
      </c>
      <c r="E391" t="s">
        <v>2402</v>
      </c>
      <c r="F391" s="33" t="str">
        <f>INDEX('Crosswalk Particulates'!$B:$B,MATCH('2020 EPA Data'!A391,'Crosswalk Particulates'!$A:$A,0))</f>
        <v>Transportation Sector</v>
      </c>
      <c r="G391" s="37" t="str">
        <f>INDEX('Crosswalk Particulates'!$E:$E,MATCH('2020 EPA Data'!$B391,'Crosswalk Particulates'!$D:$D,0))</f>
        <v>PM25</v>
      </c>
      <c r="H391" s="44">
        <f t="shared" si="6"/>
        <v>928958278.52419019</v>
      </c>
    </row>
    <row r="392" spans="1:8" s="30" customFormat="1">
      <c r="A392" t="s">
        <v>2571</v>
      </c>
      <c r="B392" t="s">
        <v>2436</v>
      </c>
      <c r="C392" t="s">
        <v>2437</v>
      </c>
      <c r="D392">
        <v>1007</v>
      </c>
      <c r="E392" t="s">
        <v>2402</v>
      </c>
      <c r="F392" s="33" t="str">
        <f>INDEX('Crosswalk Particulates'!$B:$B,MATCH('2020 EPA Data'!A392,'Crosswalk Particulates'!$A:$A,0))</f>
        <v>Residential Buildings Sector</v>
      </c>
      <c r="G392" s="37" t="str">
        <f>INDEX('Crosswalk Particulates'!$E:$E,MATCH('2020 EPA Data'!$B392,'Crosswalk Particulates'!$D:$D,0))</f>
        <v>VOC</v>
      </c>
      <c r="H392" s="44">
        <f t="shared" si="6"/>
        <v>913536119.60337842</v>
      </c>
    </row>
    <row r="393" spans="1:8" s="30" customFormat="1" hidden="1">
      <c r="A393" t="s">
        <v>2466</v>
      </c>
      <c r="B393" t="s">
        <v>2485</v>
      </c>
      <c r="C393" t="s">
        <v>2437</v>
      </c>
      <c r="D393">
        <v>971</v>
      </c>
      <c r="E393" t="s">
        <v>2402</v>
      </c>
      <c r="F393" s="33" t="str">
        <f>INDEX('Crosswalk Particulates'!$B:$B,MATCH('2020 EPA Data'!A393,'Crosswalk Particulates'!$A:$A,0))</f>
        <v>process-other-industry</v>
      </c>
      <c r="G393" s="37">
        <f>INDEX('Crosswalk Particulates'!$E:$E,MATCH('2020 EPA Data'!$B393,'Crosswalk Particulates'!$D:$D,0))</f>
        <v>0</v>
      </c>
      <c r="H393" s="44">
        <f t="shared" si="6"/>
        <v>880877430.12401235</v>
      </c>
    </row>
    <row r="394" spans="1:8" s="30" customFormat="1" hidden="1">
      <c r="A394" t="s">
        <v>2544</v>
      </c>
      <c r="B394" t="s">
        <v>2495</v>
      </c>
      <c r="C394" t="s">
        <v>2437</v>
      </c>
      <c r="D394">
        <v>962</v>
      </c>
      <c r="E394" t="s">
        <v>2402</v>
      </c>
      <c r="F394" s="33" t="str">
        <f>INDEX('Crosswalk Particulates'!$B:$B,MATCH('2020 EPA Data'!A394,'Crosswalk Particulates'!$A:$A,0))</f>
        <v>Commercial Buildings Sector</v>
      </c>
      <c r="G394" s="37" t="str">
        <f>INDEX('Crosswalk Particulates'!$E:$E,MATCH('2020 EPA Data'!$B394,'Crosswalk Particulates'!$D:$D,0))</f>
        <v>SOx</v>
      </c>
      <c r="H394" s="44">
        <f t="shared" si="6"/>
        <v>872712757.75417089</v>
      </c>
    </row>
    <row r="395" spans="1:8" s="30" customFormat="1" hidden="1">
      <c r="A395" t="s">
        <v>2475</v>
      </c>
      <c r="B395" t="s">
        <v>2440</v>
      </c>
      <c r="C395" t="s">
        <v>2437</v>
      </c>
      <c r="D395">
        <v>928</v>
      </c>
      <c r="E395" t="s">
        <v>2402</v>
      </c>
      <c r="F395" s="33" t="str">
        <f>INDEX('Crosswalk Particulates'!$B:$B,MATCH('2020 EPA Data'!A395,'Crosswalk Particulates'!$A:$A,0))</f>
        <v>process-other-industry</v>
      </c>
      <c r="G395" s="37" t="str">
        <f>INDEX('Crosswalk Particulates'!$E:$E,MATCH('2020 EPA Data'!$B395,'Crosswalk Particulates'!$D:$D,0))</f>
        <v>CO</v>
      </c>
      <c r="H395" s="44">
        <f t="shared" si="6"/>
        <v>841868439.91254735</v>
      </c>
    </row>
    <row r="396" spans="1:8" s="30" customFormat="1" hidden="1">
      <c r="A396" t="s">
        <v>2483</v>
      </c>
      <c r="B396" t="s">
        <v>2513</v>
      </c>
      <c r="C396" t="s">
        <v>2379</v>
      </c>
      <c r="D396">
        <v>921</v>
      </c>
      <c r="E396" t="s">
        <v>2402</v>
      </c>
      <c r="F396" s="33" t="str">
        <f>INDEX('Crosswalk Particulates'!$B:$B,MATCH('2020 EPA Data'!A396,'Crosswalk Particulates'!$A:$A,0))</f>
        <v>Transportation Sector</v>
      </c>
      <c r="G396" s="37" t="str">
        <f>INDEX('Crosswalk Particulates'!$E:$E,MATCH('2020 EPA Data'!$B396,'Crosswalk Particulates'!$D:$D,0))</f>
        <v>OC</v>
      </c>
      <c r="H396" s="44">
        <f t="shared" si="6"/>
        <v>835518139.18044841</v>
      </c>
    </row>
    <row r="397" spans="1:8" s="30" customFormat="1" hidden="1">
      <c r="A397" t="s">
        <v>2487</v>
      </c>
      <c r="B397" t="s">
        <v>2513</v>
      </c>
      <c r="C397" t="s">
        <v>2379</v>
      </c>
      <c r="D397">
        <v>900</v>
      </c>
      <c r="E397" t="s">
        <v>2402</v>
      </c>
      <c r="F397" s="33" t="str">
        <f>INDEX('Crosswalk Particulates'!$B:$B,MATCH('2020 EPA Data'!A397,'Crosswalk Particulates'!$A:$A,0))</f>
        <v>process-cement-industry</v>
      </c>
      <c r="G397" s="37" t="str">
        <f>INDEX('Crosswalk Particulates'!$E:$E,MATCH('2020 EPA Data'!$B397,'Crosswalk Particulates'!$D:$D,0))</f>
        <v>OC</v>
      </c>
      <c r="H397" s="44">
        <f t="shared" si="6"/>
        <v>816467236.9841516</v>
      </c>
    </row>
    <row r="398" spans="1:8" s="30" customFormat="1" hidden="1">
      <c r="A398" t="s">
        <v>2472</v>
      </c>
      <c r="B398" t="s">
        <v>2595</v>
      </c>
      <c r="C398" t="s">
        <v>2379</v>
      </c>
      <c r="D398">
        <v>881</v>
      </c>
      <c r="E398" t="s">
        <v>2402</v>
      </c>
      <c r="F398" s="33" t="str">
        <f>INDEX('Crosswalk Particulates'!$B:$B,MATCH('2020 EPA Data'!A398,'Crosswalk Particulates'!$A:$A,0))</f>
        <v>process-ngps-industry</v>
      </c>
      <c r="G398" s="37" t="str">
        <f>INDEX('Crosswalk Particulates'!$E:$E,MATCH('2020 EPA Data'!$B398,'Crosswalk Particulates'!$D:$D,0))</f>
        <v>BC</v>
      </c>
      <c r="H398" s="44">
        <f t="shared" si="6"/>
        <v>799230706.42559719</v>
      </c>
    </row>
    <row r="399" spans="1:8" s="30" customFormat="1" hidden="1">
      <c r="A399" t="s">
        <v>2425</v>
      </c>
      <c r="B399" t="s">
        <v>2513</v>
      </c>
      <c r="C399" t="s">
        <v>2379</v>
      </c>
      <c r="D399">
        <v>877</v>
      </c>
      <c r="E399" t="s">
        <v>2402</v>
      </c>
      <c r="F399" s="33" t="str">
        <f>INDEX('Crosswalk Particulates'!$B:$B,MATCH('2020 EPA Data'!A399,'Crosswalk Particulates'!$A:$A,0))</f>
        <v>Transportation Sector</v>
      </c>
      <c r="G399" s="37" t="str">
        <f>INDEX('Crosswalk Particulates'!$E:$E,MATCH('2020 EPA Data'!$B399,'Crosswalk Particulates'!$D:$D,0))</f>
        <v>OC</v>
      </c>
      <c r="H399" s="44">
        <f t="shared" si="6"/>
        <v>795601963.15011203</v>
      </c>
    </row>
    <row r="400" spans="1:8" s="30" customFormat="1" hidden="1">
      <c r="A400" t="s">
        <v>2418</v>
      </c>
      <c r="B400" t="s">
        <v>2595</v>
      </c>
      <c r="C400" t="s">
        <v>2379</v>
      </c>
      <c r="D400">
        <v>872</v>
      </c>
      <c r="E400" t="s">
        <v>2402</v>
      </c>
      <c r="F400" s="33" t="str">
        <f>INDEX('Crosswalk Particulates'!$B:$B,MATCH('2020 EPA Data'!A400,'Crosswalk Particulates'!$A:$A,0))</f>
        <v>process-other-industry</v>
      </c>
      <c r="G400" s="37" t="str">
        <f>INDEX('Crosswalk Particulates'!$E:$E,MATCH('2020 EPA Data'!$B400,'Crosswalk Particulates'!$D:$D,0))</f>
        <v>BC</v>
      </c>
      <c r="H400" s="44">
        <f t="shared" si="6"/>
        <v>791066034.05575573</v>
      </c>
    </row>
    <row r="401" spans="1:8" s="30" customFormat="1" hidden="1">
      <c r="A401" t="s">
        <v>2488</v>
      </c>
      <c r="B401" t="s">
        <v>2513</v>
      </c>
      <c r="C401" t="s">
        <v>2379</v>
      </c>
      <c r="D401">
        <v>869</v>
      </c>
      <c r="E401" t="s">
        <v>2402</v>
      </c>
      <c r="F401" s="33" t="str">
        <f>INDEX('Crosswalk Particulates'!$B:$B,MATCH('2020 EPA Data'!A401,'Crosswalk Particulates'!$A:$A,0))</f>
        <v>Electricity Sector</v>
      </c>
      <c r="G401" s="37" t="str">
        <f>INDEX('Crosswalk Particulates'!$E:$E,MATCH('2020 EPA Data'!$B401,'Crosswalk Particulates'!$D:$D,0))</f>
        <v>OC</v>
      </c>
      <c r="H401" s="44">
        <f t="shared" si="6"/>
        <v>788344476.59914196</v>
      </c>
    </row>
    <row r="402" spans="1:8" s="30" customFormat="1" hidden="1">
      <c r="A402" t="s">
        <v>2414</v>
      </c>
      <c r="B402" t="s">
        <v>2485</v>
      </c>
      <c r="C402" t="s">
        <v>2437</v>
      </c>
      <c r="D402">
        <v>843</v>
      </c>
      <c r="E402" t="s">
        <v>2402</v>
      </c>
      <c r="F402" s="33" t="str">
        <f>INDEX('Crosswalk Particulates'!$B:$B,MATCH('2020 EPA Data'!A402,'Crosswalk Particulates'!$A:$A,0))</f>
        <v>Other-EPA</v>
      </c>
      <c r="G402" s="37">
        <f>INDEX('Crosswalk Particulates'!$E:$E,MATCH('2020 EPA Data'!$B402,'Crosswalk Particulates'!$D:$D,0))</f>
        <v>0</v>
      </c>
      <c r="H402" s="44">
        <f t="shared" si="6"/>
        <v>764757645.30848861</v>
      </c>
    </row>
    <row r="403" spans="1:8" s="30" customFormat="1">
      <c r="A403" t="s">
        <v>2544</v>
      </c>
      <c r="B403" t="s">
        <v>2436</v>
      </c>
      <c r="C403" t="s">
        <v>2437</v>
      </c>
      <c r="D403">
        <v>834</v>
      </c>
      <c r="E403" t="s">
        <v>2402</v>
      </c>
      <c r="F403" s="33" t="str">
        <f>INDEX('Crosswalk Particulates'!$B:$B,MATCH('2020 EPA Data'!A403,'Crosswalk Particulates'!$A:$A,0))</f>
        <v>Commercial Buildings Sector</v>
      </c>
      <c r="G403" s="37" t="str">
        <f>INDEX('Crosswalk Particulates'!$E:$E,MATCH('2020 EPA Data'!$B403,'Crosswalk Particulates'!$D:$D,0))</f>
        <v>VOC</v>
      </c>
      <c r="H403" s="44">
        <f t="shared" si="6"/>
        <v>756592972.93864715</v>
      </c>
    </row>
    <row r="404" spans="1:8" s="30" customFormat="1" hidden="1">
      <c r="A404" t="s">
        <v>2508</v>
      </c>
      <c r="B404" t="s">
        <v>2513</v>
      </c>
      <c r="C404" t="s">
        <v>2379</v>
      </c>
      <c r="D404">
        <v>820</v>
      </c>
      <c r="E404" t="s">
        <v>2402</v>
      </c>
      <c r="F404" s="33" t="str">
        <f>INDEX('Crosswalk Particulates'!$B:$B,MATCH('2020 EPA Data'!A404,'Crosswalk Particulates'!$A:$A,0))</f>
        <v>industry-fuel-oil</v>
      </c>
      <c r="G404" s="37" t="str">
        <f>INDEX('Crosswalk Particulates'!$E:$E,MATCH('2020 EPA Data'!$B404,'Crosswalk Particulates'!$D:$D,0))</f>
        <v>OC</v>
      </c>
      <c r="H404" s="44">
        <f t="shared" si="6"/>
        <v>743892371.47444916</v>
      </c>
    </row>
    <row r="405" spans="1:8" s="30" customFormat="1" hidden="1">
      <c r="A405" t="s">
        <v>2443</v>
      </c>
      <c r="B405" t="s">
        <v>2509</v>
      </c>
      <c r="C405" t="s">
        <v>2379</v>
      </c>
      <c r="D405">
        <v>815</v>
      </c>
      <c r="E405" t="s">
        <v>2402</v>
      </c>
      <c r="F405" s="33" t="str">
        <f>INDEX('Crosswalk Particulates'!$B:$B,MATCH('2020 EPA Data'!A405,'Crosswalk Particulates'!$A:$A,0))</f>
        <v>Other-EPA</v>
      </c>
      <c r="G405" s="37">
        <f>INDEX('Crosswalk Particulates'!$E:$E,MATCH('2020 EPA Data'!$B405,'Crosswalk Particulates'!$D:$D,0))</f>
        <v>0</v>
      </c>
      <c r="H405" s="44">
        <f t="shared" si="6"/>
        <v>739356442.38009274</v>
      </c>
    </row>
    <row r="406" spans="1:8" s="30" customFormat="1" hidden="1">
      <c r="A406" t="s">
        <v>2427</v>
      </c>
      <c r="B406" t="s">
        <v>2513</v>
      </c>
      <c r="C406" t="s">
        <v>2379</v>
      </c>
      <c r="D406">
        <v>750</v>
      </c>
      <c r="E406" t="s">
        <v>2402</v>
      </c>
      <c r="F406" s="33" t="str">
        <f>INDEX('Crosswalk Particulates'!$B:$B,MATCH('2020 EPA Data'!A406,'Crosswalk Particulates'!$A:$A,0))</f>
        <v>process-other-industry</v>
      </c>
      <c r="G406" s="37" t="str">
        <f>INDEX('Crosswalk Particulates'!$E:$E,MATCH('2020 EPA Data'!$B406,'Crosswalk Particulates'!$D:$D,0))</f>
        <v>OC</v>
      </c>
      <c r="H406" s="44">
        <f t="shared" si="6"/>
        <v>680389364.15345967</v>
      </c>
    </row>
    <row r="407" spans="1:8" s="30" customFormat="1" hidden="1">
      <c r="A407" t="s">
        <v>2464</v>
      </c>
      <c r="B407" t="s">
        <v>2509</v>
      </c>
      <c r="C407" t="s">
        <v>2379</v>
      </c>
      <c r="D407">
        <v>740</v>
      </c>
      <c r="E407" t="s">
        <v>2402</v>
      </c>
      <c r="F407" s="33" t="str">
        <f>INDEX('Crosswalk Particulates'!$B:$B,MATCH('2020 EPA Data'!A407,'Crosswalk Particulates'!$A:$A,0))</f>
        <v>Electricity Sector</v>
      </c>
      <c r="G407" s="37">
        <f>INDEX('Crosswalk Particulates'!$E:$E,MATCH('2020 EPA Data'!$B407,'Crosswalk Particulates'!$D:$D,0))</f>
        <v>0</v>
      </c>
      <c r="H407" s="44">
        <f t="shared" si="6"/>
        <v>671317505.96474683</v>
      </c>
    </row>
    <row r="408" spans="1:8" s="30" customFormat="1" hidden="1">
      <c r="A408" t="s">
        <v>2571</v>
      </c>
      <c r="B408" t="s">
        <v>2513</v>
      </c>
      <c r="C408" t="s">
        <v>2379</v>
      </c>
      <c r="D408">
        <v>726</v>
      </c>
      <c r="E408" t="s">
        <v>2402</v>
      </c>
      <c r="F408" s="33" t="str">
        <f>INDEX('Crosswalk Particulates'!$B:$B,MATCH('2020 EPA Data'!A408,'Crosswalk Particulates'!$A:$A,0))</f>
        <v>Residential Buildings Sector</v>
      </c>
      <c r="G408" s="37" t="str">
        <f>INDEX('Crosswalk Particulates'!$E:$E,MATCH('2020 EPA Data'!$B408,'Crosswalk Particulates'!$D:$D,0))</f>
        <v>OC</v>
      </c>
      <c r="H408" s="44">
        <f t="shared" si="6"/>
        <v>658616904.50054896</v>
      </c>
    </row>
    <row r="409" spans="1:8" s="30" customFormat="1" hidden="1">
      <c r="A409" t="s">
        <v>2482</v>
      </c>
      <c r="B409" t="s">
        <v>2513</v>
      </c>
      <c r="C409" t="s">
        <v>2379</v>
      </c>
      <c r="D409">
        <v>714</v>
      </c>
      <c r="E409" t="s">
        <v>2402</v>
      </c>
      <c r="F409" s="33" t="str">
        <f>INDEX('Crosswalk Particulates'!$B:$B,MATCH('2020 EPA Data'!A409,'Crosswalk Particulates'!$A:$A,0))</f>
        <v>process-other-industry</v>
      </c>
      <c r="G409" s="37" t="str">
        <f>INDEX('Crosswalk Particulates'!$E:$E,MATCH('2020 EPA Data'!$B409,'Crosswalk Particulates'!$D:$D,0))</f>
        <v>OC</v>
      </c>
      <c r="H409" s="44">
        <f t="shared" si="6"/>
        <v>647730674.67409348</v>
      </c>
    </row>
    <row r="410" spans="1:8" s="30" customFormat="1">
      <c r="A410" t="s">
        <v>2464</v>
      </c>
      <c r="B410" t="s">
        <v>2436</v>
      </c>
      <c r="C410" t="s">
        <v>2437</v>
      </c>
      <c r="D410">
        <v>700</v>
      </c>
      <c r="E410" t="s">
        <v>2402</v>
      </c>
      <c r="F410" s="33" t="str">
        <f>INDEX('Crosswalk Particulates'!$B:$B,MATCH('2020 EPA Data'!A410,'Crosswalk Particulates'!$A:$A,0))</f>
        <v>Electricity Sector</v>
      </c>
      <c r="G410" s="37" t="str">
        <f>INDEX('Crosswalk Particulates'!$E:$E,MATCH('2020 EPA Data'!$B410,'Crosswalk Particulates'!$D:$D,0))</f>
        <v>VOC</v>
      </c>
      <c r="H410" s="44">
        <f t="shared" si="6"/>
        <v>635030073.20989561</v>
      </c>
    </row>
    <row r="411" spans="1:8" s="30" customFormat="1" hidden="1">
      <c r="A411" t="s">
        <v>2510</v>
      </c>
      <c r="B411" t="s">
        <v>2509</v>
      </c>
      <c r="C411" t="s">
        <v>2379</v>
      </c>
      <c r="D411">
        <v>669</v>
      </c>
      <c r="E411" t="s">
        <v>2402</v>
      </c>
      <c r="F411" s="33" t="str">
        <f>INDEX('Crosswalk Particulates'!$B:$B,MATCH('2020 EPA Data'!A411,'Crosswalk Particulates'!$A:$A,0))</f>
        <v>Residential Buildings Sector</v>
      </c>
      <c r="G411" s="37">
        <f>INDEX('Crosswalk Particulates'!$E:$E,MATCH('2020 EPA Data'!$B411,'Crosswalk Particulates'!$D:$D,0))</f>
        <v>0</v>
      </c>
      <c r="H411" s="44">
        <f t="shared" si="6"/>
        <v>606907312.82488596</v>
      </c>
    </row>
    <row r="412" spans="1:8" s="30" customFormat="1" hidden="1">
      <c r="A412" t="s">
        <v>2548</v>
      </c>
      <c r="B412" t="s">
        <v>2470</v>
      </c>
      <c r="C412" t="s">
        <v>2437</v>
      </c>
      <c r="D412">
        <v>669</v>
      </c>
      <c r="E412" t="s">
        <v>2402</v>
      </c>
      <c r="F412" s="33" t="str">
        <f>INDEX('Crosswalk Particulates'!$B:$B,MATCH('2020 EPA Data'!A412,'Crosswalk Particulates'!$A:$A,0))</f>
        <v>Commercial Buildings Sector</v>
      </c>
      <c r="G412" s="37" t="str">
        <f>INDEX('Crosswalk Particulates'!$E:$E,MATCH('2020 EPA Data'!$B412,'Crosswalk Particulates'!$D:$D,0))</f>
        <v>PM10</v>
      </c>
      <c r="H412" s="44">
        <f t="shared" si="6"/>
        <v>606907312.82488596</v>
      </c>
    </row>
    <row r="413" spans="1:8" s="30" customFormat="1" hidden="1">
      <c r="A413" t="s">
        <v>2526</v>
      </c>
      <c r="B413" t="s">
        <v>2495</v>
      </c>
      <c r="C413" t="s">
        <v>2437</v>
      </c>
      <c r="D413">
        <v>669</v>
      </c>
      <c r="E413" t="s">
        <v>2402</v>
      </c>
      <c r="F413" s="33" t="str">
        <f>INDEX('Crosswalk Particulates'!$B:$B,MATCH('2020 EPA Data'!A413,'Crosswalk Particulates'!$A:$A,0))</f>
        <v>process-mining-industry</v>
      </c>
      <c r="G413" s="37" t="str">
        <f>INDEX('Crosswalk Particulates'!$E:$E,MATCH('2020 EPA Data'!$B413,'Crosswalk Particulates'!$D:$D,0))</f>
        <v>SOx</v>
      </c>
      <c r="H413" s="44">
        <f t="shared" si="6"/>
        <v>606907312.82488596</v>
      </c>
    </row>
    <row r="414" spans="1:8" s="30" customFormat="1" hidden="1">
      <c r="A414" t="s">
        <v>2466</v>
      </c>
      <c r="B414" t="s">
        <v>2495</v>
      </c>
      <c r="C414" t="s">
        <v>2437</v>
      </c>
      <c r="D414">
        <v>651</v>
      </c>
      <c r="E414" t="s">
        <v>2402</v>
      </c>
      <c r="F414" s="33" t="str">
        <f>INDEX('Crosswalk Particulates'!$B:$B,MATCH('2020 EPA Data'!A414,'Crosswalk Particulates'!$A:$A,0))</f>
        <v>process-other-industry</v>
      </c>
      <c r="G414" s="37" t="str">
        <f>INDEX('Crosswalk Particulates'!$E:$E,MATCH('2020 EPA Data'!$B414,'Crosswalk Particulates'!$D:$D,0))</f>
        <v>SOx</v>
      </c>
      <c r="H414" s="44">
        <f t="shared" si="6"/>
        <v>590577968.08520305</v>
      </c>
    </row>
    <row r="415" spans="1:8" s="30" customFormat="1" hidden="1">
      <c r="A415" t="s">
        <v>2548</v>
      </c>
      <c r="B415" t="s">
        <v>2490</v>
      </c>
      <c r="C415" t="s">
        <v>2437</v>
      </c>
      <c r="D415">
        <v>641</v>
      </c>
      <c r="E415" t="s">
        <v>2402</v>
      </c>
      <c r="F415" s="33" t="str">
        <f>INDEX('Crosswalk Particulates'!$B:$B,MATCH('2020 EPA Data'!A415,'Crosswalk Particulates'!$A:$A,0))</f>
        <v>Commercial Buildings Sector</v>
      </c>
      <c r="G415" s="37" t="str">
        <f>INDEX('Crosswalk Particulates'!$E:$E,MATCH('2020 EPA Data'!$B415,'Crosswalk Particulates'!$D:$D,0))</f>
        <v>PM25</v>
      </c>
      <c r="H415" s="44">
        <f t="shared" si="6"/>
        <v>581506109.8964901</v>
      </c>
    </row>
    <row r="416" spans="1:8" s="30" customFormat="1" hidden="1">
      <c r="A416" t="s">
        <v>2543</v>
      </c>
      <c r="B416" t="s">
        <v>2513</v>
      </c>
      <c r="C416" t="s">
        <v>2379</v>
      </c>
      <c r="D416">
        <v>627</v>
      </c>
      <c r="E416" t="s">
        <v>2402</v>
      </c>
      <c r="F416" s="33" t="str">
        <f>INDEX('Crosswalk Particulates'!$B:$B,MATCH('2020 EPA Data'!A416,'Crosswalk Particulates'!$A:$A,0))</f>
        <v>Commercial Buildings Sector</v>
      </c>
      <c r="G416" s="37" t="str">
        <f>INDEX('Crosswalk Particulates'!$E:$E,MATCH('2020 EPA Data'!$B416,'Crosswalk Particulates'!$D:$D,0))</f>
        <v>OC</v>
      </c>
      <c r="H416" s="44">
        <f t="shared" si="6"/>
        <v>568805508.43229222</v>
      </c>
    </row>
    <row r="417" spans="1:8" s="30" customFormat="1" hidden="1">
      <c r="A417" t="s">
        <v>2511</v>
      </c>
      <c r="B417" t="s">
        <v>2595</v>
      </c>
      <c r="C417" t="s">
        <v>2379</v>
      </c>
      <c r="D417">
        <v>597</v>
      </c>
      <c r="E417" t="s">
        <v>2402</v>
      </c>
      <c r="F417" s="33" t="str">
        <f>INDEX('Crosswalk Particulates'!$B:$B,MATCH('2020 EPA Data'!A417,'Crosswalk Particulates'!$A:$A,0))</f>
        <v>industry-fuel-other</v>
      </c>
      <c r="G417" s="37" t="str">
        <f>INDEX('Crosswalk Particulates'!$E:$E,MATCH('2020 EPA Data'!$B417,'Crosswalk Particulates'!$D:$D,0))</f>
        <v>BC</v>
      </c>
      <c r="H417" s="44">
        <f t="shared" si="6"/>
        <v>541589933.86615384</v>
      </c>
    </row>
    <row r="418" spans="1:8" s="30" customFormat="1" hidden="1">
      <c r="A418" t="s">
        <v>2422</v>
      </c>
      <c r="B418" t="s">
        <v>2595</v>
      </c>
      <c r="C418" t="s">
        <v>2379</v>
      </c>
      <c r="D418">
        <v>583</v>
      </c>
      <c r="E418" t="s">
        <v>2402</v>
      </c>
      <c r="F418" s="33" t="str">
        <f>INDEX('Crosswalk Particulates'!$B:$B,MATCH('2020 EPA Data'!A418,'Crosswalk Particulates'!$A:$A,0))</f>
        <v>process-ngps-industry</v>
      </c>
      <c r="G418" s="37" t="str">
        <f>INDEX('Crosswalk Particulates'!$E:$E,MATCH('2020 EPA Data'!$B418,'Crosswalk Particulates'!$D:$D,0))</f>
        <v>BC</v>
      </c>
      <c r="H418" s="44">
        <f t="shared" si="6"/>
        <v>528889332.4019559</v>
      </c>
    </row>
    <row r="419" spans="1:8" s="30" customFormat="1" hidden="1">
      <c r="A419" t="s">
        <v>2571</v>
      </c>
      <c r="B419" t="s">
        <v>2495</v>
      </c>
      <c r="C419" t="s">
        <v>2437</v>
      </c>
      <c r="D419">
        <v>571</v>
      </c>
      <c r="E419" t="s">
        <v>2402</v>
      </c>
      <c r="F419" s="33" t="str">
        <f>INDEX('Crosswalk Particulates'!$B:$B,MATCH('2020 EPA Data'!A419,'Crosswalk Particulates'!$A:$A,0))</f>
        <v>Residential Buildings Sector</v>
      </c>
      <c r="G419" s="37" t="str">
        <f>INDEX('Crosswalk Particulates'!$E:$E,MATCH('2020 EPA Data'!$B419,'Crosswalk Particulates'!$D:$D,0))</f>
        <v>SOx</v>
      </c>
      <c r="H419" s="44">
        <f t="shared" si="6"/>
        <v>518003102.57550061</v>
      </c>
    </row>
    <row r="420" spans="1:8" s="30" customFormat="1" hidden="1">
      <c r="A420" t="s">
        <v>2528</v>
      </c>
      <c r="B420" t="s">
        <v>2485</v>
      </c>
      <c r="C420" t="s">
        <v>2437</v>
      </c>
      <c r="D420">
        <v>540</v>
      </c>
      <c r="E420" t="s">
        <v>2402</v>
      </c>
      <c r="F420" s="33" t="str">
        <f>INDEX('Crosswalk Particulates'!$B:$B,MATCH('2020 EPA Data'!A420,'Crosswalk Particulates'!$A:$A,0))</f>
        <v>Electricity Sector</v>
      </c>
      <c r="G420" s="37">
        <f>INDEX('Crosswalk Particulates'!$E:$E,MATCH('2020 EPA Data'!$B420,'Crosswalk Particulates'!$D:$D,0))</f>
        <v>0</v>
      </c>
      <c r="H420" s="44">
        <f t="shared" si="6"/>
        <v>489880342.1904909</v>
      </c>
    </row>
    <row r="421" spans="1:8" s="30" customFormat="1" hidden="1">
      <c r="A421" t="s">
        <v>2412</v>
      </c>
      <c r="B421" t="s">
        <v>2485</v>
      </c>
      <c r="C421" t="s">
        <v>2437</v>
      </c>
      <c r="D421">
        <v>532</v>
      </c>
      <c r="E421" t="s">
        <v>2402</v>
      </c>
      <c r="F421" s="33" t="str">
        <f>INDEX('Crosswalk Particulates'!$B:$B,MATCH('2020 EPA Data'!A421,'Crosswalk Particulates'!$A:$A,0))</f>
        <v>Other-EPA</v>
      </c>
      <c r="G421" s="37">
        <f>INDEX('Crosswalk Particulates'!$E:$E,MATCH('2020 EPA Data'!$B421,'Crosswalk Particulates'!$D:$D,0))</f>
        <v>0</v>
      </c>
      <c r="H421" s="44">
        <f t="shared" si="6"/>
        <v>482622855.6395207</v>
      </c>
    </row>
    <row r="422" spans="1:8" s="30" customFormat="1" hidden="1">
      <c r="A422" t="s">
        <v>2443</v>
      </c>
      <c r="B422" t="s">
        <v>2595</v>
      </c>
      <c r="C422" t="s">
        <v>2379</v>
      </c>
      <c r="D422">
        <v>529</v>
      </c>
      <c r="E422" t="s">
        <v>2402</v>
      </c>
      <c r="F422" s="33" t="str">
        <f>INDEX('Crosswalk Particulates'!$B:$B,MATCH('2020 EPA Data'!A422,'Crosswalk Particulates'!$A:$A,0))</f>
        <v>Other-EPA</v>
      </c>
      <c r="G422" s="37" t="str">
        <f>INDEX('Crosswalk Particulates'!$E:$E,MATCH('2020 EPA Data'!$B422,'Crosswalk Particulates'!$D:$D,0))</f>
        <v>BC</v>
      </c>
      <c r="H422" s="44">
        <f t="shared" si="6"/>
        <v>479901298.18290681</v>
      </c>
    </row>
    <row r="423" spans="1:8" s="30" customFormat="1" hidden="1">
      <c r="A423" t="s">
        <v>2458</v>
      </c>
      <c r="B423" t="s">
        <v>2595</v>
      </c>
      <c r="C423" t="s">
        <v>2379</v>
      </c>
      <c r="D423">
        <v>516</v>
      </c>
      <c r="E423" t="s">
        <v>2402</v>
      </c>
      <c r="F423" s="33" t="str">
        <f>INDEX('Crosswalk Particulates'!$B:$B,MATCH('2020 EPA Data'!A423,'Crosswalk Particulates'!$A:$A,0))</f>
        <v>process-chemicals-industry</v>
      </c>
      <c r="G423" s="37" t="str">
        <f>INDEX('Crosswalk Particulates'!$E:$E,MATCH('2020 EPA Data'!$B423,'Crosswalk Particulates'!$D:$D,0))</f>
        <v>BC</v>
      </c>
      <c r="H423" s="44">
        <f t="shared" si="6"/>
        <v>468107882.53758025</v>
      </c>
    </row>
    <row r="424" spans="1:8" s="30" customFormat="1" hidden="1">
      <c r="A424" t="s">
        <v>2488</v>
      </c>
      <c r="B424" t="s">
        <v>2485</v>
      </c>
      <c r="C424" t="s">
        <v>2437</v>
      </c>
      <c r="D424">
        <v>489</v>
      </c>
      <c r="E424" t="s">
        <v>2402</v>
      </c>
      <c r="F424" s="33" t="str">
        <f>INDEX('Crosswalk Particulates'!$B:$B,MATCH('2020 EPA Data'!A424,'Crosswalk Particulates'!$A:$A,0))</f>
        <v>Electricity Sector</v>
      </c>
      <c r="G424" s="37">
        <f>INDEX('Crosswalk Particulates'!$E:$E,MATCH('2020 EPA Data'!$B424,'Crosswalk Particulates'!$D:$D,0))</f>
        <v>0</v>
      </c>
      <c r="H424" s="44">
        <f t="shared" si="6"/>
        <v>443613865.42805564</v>
      </c>
    </row>
    <row r="425" spans="1:8" s="30" customFormat="1" hidden="1">
      <c r="A425" t="s">
        <v>2544</v>
      </c>
      <c r="B425" t="s">
        <v>2595</v>
      </c>
      <c r="C425" t="s">
        <v>2379</v>
      </c>
      <c r="D425">
        <v>457</v>
      </c>
      <c r="E425" t="s">
        <v>2402</v>
      </c>
      <c r="F425" s="33" t="str">
        <f>INDEX('Crosswalk Particulates'!$B:$B,MATCH('2020 EPA Data'!A425,'Crosswalk Particulates'!$A:$A,0))</f>
        <v>Commercial Buildings Sector</v>
      </c>
      <c r="G425" s="37" t="str">
        <f>INDEX('Crosswalk Particulates'!$E:$E,MATCH('2020 EPA Data'!$B425,'Crosswalk Particulates'!$D:$D,0))</f>
        <v>BC</v>
      </c>
      <c r="H425" s="44">
        <f t="shared" si="6"/>
        <v>414583919.22417474</v>
      </c>
    </row>
    <row r="426" spans="1:8" s="30" customFormat="1">
      <c r="A426" t="s">
        <v>2476</v>
      </c>
      <c r="B426" t="s">
        <v>2436</v>
      </c>
      <c r="C426" t="s">
        <v>2437</v>
      </c>
      <c r="D426">
        <v>427</v>
      </c>
      <c r="E426" t="s">
        <v>2402</v>
      </c>
      <c r="F426" s="33" t="str">
        <f>INDEX('Crosswalk Particulates'!$B:$B,MATCH('2020 EPA Data'!A426,'Crosswalk Particulates'!$A:$A,0))</f>
        <v>industry-fuel-coal</v>
      </c>
      <c r="G426" s="37" t="str">
        <f>INDEX('Crosswalk Particulates'!$E:$E,MATCH('2020 EPA Data'!$B426,'Crosswalk Particulates'!$D:$D,0))</f>
        <v>VOC</v>
      </c>
      <c r="H426" s="44">
        <f t="shared" si="6"/>
        <v>387368344.65803635</v>
      </c>
    </row>
    <row r="427" spans="1:8" s="30" customFormat="1" hidden="1">
      <c r="A427" t="s">
        <v>2464</v>
      </c>
      <c r="B427" t="s">
        <v>2513</v>
      </c>
      <c r="C427" t="s">
        <v>2379</v>
      </c>
      <c r="D427">
        <v>392</v>
      </c>
      <c r="E427" t="s">
        <v>2402</v>
      </c>
      <c r="F427" s="33" t="str">
        <f>INDEX('Crosswalk Particulates'!$B:$B,MATCH('2020 EPA Data'!A427,'Crosswalk Particulates'!$A:$A,0))</f>
        <v>Electricity Sector</v>
      </c>
      <c r="G427" s="37" t="str">
        <f>INDEX('Crosswalk Particulates'!$E:$E,MATCH('2020 EPA Data'!$B427,'Crosswalk Particulates'!$D:$D,0))</f>
        <v>OC</v>
      </c>
      <c r="H427" s="44">
        <f t="shared" si="6"/>
        <v>355616840.99754155</v>
      </c>
    </row>
    <row r="428" spans="1:8" s="30" customFormat="1" hidden="1">
      <c r="A428" t="s">
        <v>2543</v>
      </c>
      <c r="B428" t="s">
        <v>2595</v>
      </c>
      <c r="C428" t="s">
        <v>2379</v>
      </c>
      <c r="D428">
        <v>384</v>
      </c>
      <c r="E428" t="s">
        <v>2402</v>
      </c>
      <c r="F428" s="33" t="str">
        <f>INDEX('Crosswalk Particulates'!$B:$B,MATCH('2020 EPA Data'!A428,'Crosswalk Particulates'!$A:$A,0))</f>
        <v>Commercial Buildings Sector</v>
      </c>
      <c r="G428" s="37" t="str">
        <f>INDEX('Crosswalk Particulates'!$E:$E,MATCH('2020 EPA Data'!$B428,'Crosswalk Particulates'!$D:$D,0))</f>
        <v>BC</v>
      </c>
      <c r="H428" s="44">
        <f t="shared" si="6"/>
        <v>348359354.44657135</v>
      </c>
    </row>
    <row r="429" spans="1:8" s="30" customFormat="1" hidden="1">
      <c r="A429" t="s">
        <v>2464</v>
      </c>
      <c r="B429" t="s">
        <v>2485</v>
      </c>
      <c r="C429" t="s">
        <v>2437</v>
      </c>
      <c r="D429">
        <v>382</v>
      </c>
      <c r="E429" t="s">
        <v>2402</v>
      </c>
      <c r="F429" s="33" t="str">
        <f>INDEX('Crosswalk Particulates'!$B:$B,MATCH('2020 EPA Data'!A429,'Crosswalk Particulates'!$A:$A,0))</f>
        <v>Electricity Sector</v>
      </c>
      <c r="G429" s="37">
        <f>INDEX('Crosswalk Particulates'!$E:$E,MATCH('2020 EPA Data'!$B429,'Crosswalk Particulates'!$D:$D,0))</f>
        <v>0</v>
      </c>
      <c r="H429" s="44">
        <f t="shared" si="6"/>
        <v>346544982.80882877</v>
      </c>
    </row>
    <row r="430" spans="1:8" s="30" customFormat="1" hidden="1">
      <c r="A430" t="s">
        <v>2425</v>
      </c>
      <c r="B430" t="s">
        <v>2509</v>
      </c>
      <c r="C430" t="s">
        <v>2379</v>
      </c>
      <c r="D430">
        <v>367</v>
      </c>
      <c r="E430" t="s">
        <v>2402</v>
      </c>
      <c r="F430" s="33" t="str">
        <f>INDEX('Crosswalk Particulates'!$B:$B,MATCH('2020 EPA Data'!A430,'Crosswalk Particulates'!$A:$A,0))</f>
        <v>Transportation Sector</v>
      </c>
      <c r="G430" s="37">
        <f>INDEX('Crosswalk Particulates'!$E:$E,MATCH('2020 EPA Data'!$B430,'Crosswalk Particulates'!$D:$D,0))</f>
        <v>0</v>
      </c>
      <c r="H430" s="44">
        <f t="shared" si="6"/>
        <v>332937195.52575958</v>
      </c>
    </row>
    <row r="431" spans="1:8" s="30" customFormat="1" hidden="1">
      <c r="A431" t="s">
        <v>2475</v>
      </c>
      <c r="B431" t="s">
        <v>2489</v>
      </c>
      <c r="C431" t="s">
        <v>2437</v>
      </c>
      <c r="D431">
        <v>366</v>
      </c>
      <c r="E431" t="s">
        <v>2402</v>
      </c>
      <c r="F431" s="33" t="str">
        <f>INDEX('Crosswalk Particulates'!$B:$B,MATCH('2020 EPA Data'!A431,'Crosswalk Particulates'!$A:$A,0))</f>
        <v>process-other-industry</v>
      </c>
      <c r="G431" s="37" t="str">
        <f>INDEX('Crosswalk Particulates'!$E:$E,MATCH('2020 EPA Data'!$B431,'Crosswalk Particulates'!$D:$D,0))</f>
        <v>NOX</v>
      </c>
      <c r="H431" s="44">
        <f t="shared" si="6"/>
        <v>332030009.70688826</v>
      </c>
    </row>
    <row r="432" spans="1:8" s="30" customFormat="1" hidden="1">
      <c r="A432" t="s">
        <v>2534</v>
      </c>
      <c r="B432" t="s">
        <v>2490</v>
      </c>
      <c r="C432" t="s">
        <v>2437</v>
      </c>
      <c r="D432">
        <v>357</v>
      </c>
      <c r="E432" t="s">
        <v>2402</v>
      </c>
      <c r="F432" s="33" t="str">
        <f>INDEX('Crosswalk Particulates'!$B:$B,MATCH('2020 EPA Data'!A432,'Crosswalk Particulates'!$A:$A,0))</f>
        <v>Commercial Buildings Sector</v>
      </c>
      <c r="G432" s="37" t="str">
        <f>INDEX('Crosswalk Particulates'!$E:$E,MATCH('2020 EPA Data'!$B432,'Crosswalk Particulates'!$D:$D,0))</f>
        <v>PM25</v>
      </c>
      <c r="H432" s="44">
        <f t="shared" si="6"/>
        <v>323865337.33704674</v>
      </c>
    </row>
    <row r="433" spans="1:8" s="30" customFormat="1" hidden="1">
      <c r="A433" t="s">
        <v>2476</v>
      </c>
      <c r="B433" t="s">
        <v>2485</v>
      </c>
      <c r="C433" t="s">
        <v>2437</v>
      </c>
      <c r="D433">
        <v>346</v>
      </c>
      <c r="E433" t="s">
        <v>2402</v>
      </c>
      <c r="F433" s="33" t="str">
        <f>INDEX('Crosswalk Particulates'!$B:$B,MATCH('2020 EPA Data'!A433,'Crosswalk Particulates'!$A:$A,0))</f>
        <v>industry-fuel-coal</v>
      </c>
      <c r="G433" s="37">
        <f>INDEX('Crosswalk Particulates'!$E:$E,MATCH('2020 EPA Data'!$B433,'Crosswalk Particulates'!$D:$D,0))</f>
        <v>0</v>
      </c>
      <c r="H433" s="44">
        <f t="shared" si="6"/>
        <v>313886293.32946271</v>
      </c>
    </row>
    <row r="434" spans="1:8" s="30" customFormat="1" hidden="1">
      <c r="A434" t="s">
        <v>2434</v>
      </c>
      <c r="B434" t="s">
        <v>2513</v>
      </c>
      <c r="C434" t="s">
        <v>2379</v>
      </c>
      <c r="D434">
        <v>340</v>
      </c>
      <c r="E434" t="s">
        <v>2402</v>
      </c>
      <c r="F434" s="33" t="str">
        <f>INDEX('Crosswalk Particulates'!$B:$B,MATCH('2020 EPA Data'!A434,'Crosswalk Particulates'!$A:$A,0))</f>
        <v>Transportation Sector</v>
      </c>
      <c r="G434" s="37" t="str">
        <f>INDEX('Crosswalk Particulates'!$E:$E,MATCH('2020 EPA Data'!$B434,'Crosswalk Particulates'!$D:$D,0))</f>
        <v>OC</v>
      </c>
      <c r="H434" s="44">
        <f t="shared" si="6"/>
        <v>308443178.41623503</v>
      </c>
    </row>
    <row r="435" spans="1:8" s="30" customFormat="1" hidden="1">
      <c r="A435" t="s">
        <v>2449</v>
      </c>
      <c r="B435" t="s">
        <v>2509</v>
      </c>
      <c r="C435" t="s">
        <v>2379</v>
      </c>
      <c r="D435">
        <v>340</v>
      </c>
      <c r="E435" t="s">
        <v>2402</v>
      </c>
      <c r="F435" s="33" t="str">
        <f>INDEX('Crosswalk Particulates'!$B:$B,MATCH('2020 EPA Data'!A435,'Crosswalk Particulates'!$A:$A,0))</f>
        <v>Transportation Sector</v>
      </c>
      <c r="G435" s="37">
        <f>INDEX('Crosswalk Particulates'!$E:$E,MATCH('2020 EPA Data'!$B435,'Crosswalk Particulates'!$D:$D,0))</f>
        <v>0</v>
      </c>
      <c r="H435" s="44">
        <f t="shared" si="6"/>
        <v>308443178.41623503</v>
      </c>
    </row>
    <row r="436" spans="1:8" s="30" customFormat="1" hidden="1">
      <c r="A436" t="s">
        <v>2465</v>
      </c>
      <c r="B436" t="s">
        <v>2595</v>
      </c>
      <c r="C436" t="s">
        <v>2379</v>
      </c>
      <c r="D436">
        <v>332</v>
      </c>
      <c r="E436" t="s">
        <v>2402</v>
      </c>
      <c r="F436" s="33" t="str">
        <f>INDEX('Crosswalk Particulates'!$B:$B,MATCH('2020 EPA Data'!A436,'Crosswalk Particulates'!$A:$A,0))</f>
        <v>process-other-industry</v>
      </c>
      <c r="G436" s="37" t="str">
        <f>INDEX('Crosswalk Particulates'!$E:$E,MATCH('2020 EPA Data'!$B436,'Crosswalk Particulates'!$D:$D,0))</f>
        <v>BC</v>
      </c>
      <c r="H436" s="44">
        <f t="shared" si="6"/>
        <v>301185691.86526477</v>
      </c>
    </row>
    <row r="437" spans="1:8" s="30" customFormat="1" hidden="1">
      <c r="A437" t="s">
        <v>2526</v>
      </c>
      <c r="B437" t="s">
        <v>2513</v>
      </c>
      <c r="C437" t="s">
        <v>2379</v>
      </c>
      <c r="D437">
        <v>319</v>
      </c>
      <c r="E437" t="s">
        <v>2402</v>
      </c>
      <c r="F437" s="33" t="str">
        <f>INDEX('Crosswalk Particulates'!$B:$B,MATCH('2020 EPA Data'!A437,'Crosswalk Particulates'!$A:$A,0))</f>
        <v>process-mining-industry</v>
      </c>
      <c r="G437" s="37" t="str">
        <f>INDEX('Crosswalk Particulates'!$E:$E,MATCH('2020 EPA Data'!$B437,'Crosswalk Particulates'!$D:$D,0))</f>
        <v>OC</v>
      </c>
      <c r="H437" s="44">
        <f t="shared" si="6"/>
        <v>289392276.21993816</v>
      </c>
    </row>
    <row r="438" spans="1:8" s="30" customFormat="1" hidden="1">
      <c r="A438" t="s">
        <v>2571</v>
      </c>
      <c r="B438" t="s">
        <v>2595</v>
      </c>
      <c r="C438" t="s">
        <v>2379</v>
      </c>
      <c r="D438">
        <v>311</v>
      </c>
      <c r="E438" t="s">
        <v>2402</v>
      </c>
      <c r="F438" s="33" t="str">
        <f>INDEX('Crosswalk Particulates'!$B:$B,MATCH('2020 EPA Data'!A438,'Crosswalk Particulates'!$A:$A,0))</f>
        <v>Residential Buildings Sector</v>
      </c>
      <c r="G438" s="37" t="str">
        <f>INDEX('Crosswalk Particulates'!$E:$E,MATCH('2020 EPA Data'!$B438,'Crosswalk Particulates'!$D:$D,0))</f>
        <v>BC</v>
      </c>
      <c r="H438" s="44">
        <f t="shared" si="6"/>
        <v>282134789.6689679</v>
      </c>
    </row>
    <row r="439" spans="1:8" s="30" customFormat="1" hidden="1">
      <c r="A439" t="s">
        <v>2499</v>
      </c>
      <c r="B439" t="s">
        <v>2595</v>
      </c>
      <c r="C439" t="s">
        <v>2379</v>
      </c>
      <c r="D439">
        <v>303</v>
      </c>
      <c r="E439" t="s">
        <v>2402</v>
      </c>
      <c r="F439" s="33" t="str">
        <f>INDEX('Crosswalk Particulates'!$B:$B,MATCH('2020 EPA Data'!A439,'Crosswalk Particulates'!$A:$A,0))</f>
        <v>process-iron and steel-industry</v>
      </c>
      <c r="G439" s="37" t="str">
        <f>INDEX('Crosswalk Particulates'!$E:$E,MATCH('2020 EPA Data'!$B439,'Crosswalk Particulates'!$D:$D,0))</f>
        <v>BC</v>
      </c>
      <c r="H439" s="44">
        <f t="shared" si="6"/>
        <v>274877303.11799771</v>
      </c>
    </row>
    <row r="440" spans="1:8" s="30" customFormat="1" hidden="1">
      <c r="A440" t="s">
        <v>2528</v>
      </c>
      <c r="B440" t="s">
        <v>2513</v>
      </c>
      <c r="C440" t="s">
        <v>2379</v>
      </c>
      <c r="D440">
        <v>303</v>
      </c>
      <c r="E440" t="s">
        <v>2402</v>
      </c>
      <c r="F440" s="33" t="str">
        <f>INDEX('Crosswalk Particulates'!$B:$B,MATCH('2020 EPA Data'!A440,'Crosswalk Particulates'!$A:$A,0))</f>
        <v>Electricity Sector</v>
      </c>
      <c r="G440" s="37" t="str">
        <f>INDEX('Crosswalk Particulates'!$E:$E,MATCH('2020 EPA Data'!$B440,'Crosswalk Particulates'!$D:$D,0))</f>
        <v>OC</v>
      </c>
      <c r="H440" s="44">
        <f t="shared" si="6"/>
        <v>274877303.11799771</v>
      </c>
    </row>
    <row r="441" spans="1:8" s="30" customFormat="1" hidden="1">
      <c r="A441" t="s">
        <v>2434</v>
      </c>
      <c r="B441" t="s">
        <v>2509</v>
      </c>
      <c r="C441" t="s">
        <v>2379</v>
      </c>
      <c r="D441">
        <v>298</v>
      </c>
      <c r="E441" t="s">
        <v>2402</v>
      </c>
      <c r="F441" s="33" t="str">
        <f>INDEX('Crosswalk Particulates'!$B:$B,MATCH('2020 EPA Data'!A441,'Crosswalk Particulates'!$A:$A,0))</f>
        <v>Transportation Sector</v>
      </c>
      <c r="G441" s="37">
        <f>INDEX('Crosswalk Particulates'!$E:$E,MATCH('2020 EPA Data'!$B441,'Crosswalk Particulates'!$D:$D,0))</f>
        <v>0</v>
      </c>
      <c r="H441" s="44">
        <f t="shared" si="6"/>
        <v>270341374.02364129</v>
      </c>
    </row>
    <row r="442" spans="1:8" s="30" customFormat="1" hidden="1">
      <c r="A442" t="s">
        <v>2427</v>
      </c>
      <c r="B442" t="s">
        <v>2485</v>
      </c>
      <c r="C442" t="s">
        <v>2437</v>
      </c>
      <c r="D442">
        <v>289</v>
      </c>
      <c r="E442" t="s">
        <v>2402</v>
      </c>
      <c r="F442" s="33" t="str">
        <f>INDEX('Crosswalk Particulates'!$B:$B,MATCH('2020 EPA Data'!A442,'Crosswalk Particulates'!$A:$A,0))</f>
        <v>process-other-industry</v>
      </c>
      <c r="G442" s="37">
        <f>INDEX('Crosswalk Particulates'!$E:$E,MATCH('2020 EPA Data'!$B442,'Crosswalk Particulates'!$D:$D,0))</f>
        <v>0</v>
      </c>
      <c r="H442" s="44">
        <f t="shared" si="6"/>
        <v>262176701.6537998</v>
      </c>
    </row>
    <row r="443" spans="1:8" s="30" customFormat="1" hidden="1">
      <c r="A443" t="s">
        <v>2548</v>
      </c>
      <c r="B443" t="s">
        <v>2513</v>
      </c>
      <c r="C443" t="s">
        <v>2379</v>
      </c>
      <c r="D443">
        <v>289</v>
      </c>
      <c r="E443" t="s">
        <v>2402</v>
      </c>
      <c r="F443" s="33" t="str">
        <f>INDEX('Crosswalk Particulates'!$B:$B,MATCH('2020 EPA Data'!A443,'Crosswalk Particulates'!$A:$A,0))</f>
        <v>Commercial Buildings Sector</v>
      </c>
      <c r="G443" s="37" t="str">
        <f>INDEX('Crosswalk Particulates'!$E:$E,MATCH('2020 EPA Data'!$B443,'Crosswalk Particulates'!$D:$D,0))</f>
        <v>OC</v>
      </c>
      <c r="H443" s="44">
        <f t="shared" si="6"/>
        <v>262176701.6537998</v>
      </c>
    </row>
    <row r="444" spans="1:8" s="30" customFormat="1" hidden="1">
      <c r="A444" t="s">
        <v>2534</v>
      </c>
      <c r="B444" t="s">
        <v>2509</v>
      </c>
      <c r="C444" t="s">
        <v>2379</v>
      </c>
      <c r="D444">
        <v>288</v>
      </c>
      <c r="E444" t="s">
        <v>2402</v>
      </c>
      <c r="F444" s="33" t="str">
        <f>INDEX('Crosswalk Particulates'!$B:$B,MATCH('2020 EPA Data'!A444,'Crosswalk Particulates'!$A:$A,0))</f>
        <v>Commercial Buildings Sector</v>
      </c>
      <c r="G444" s="37">
        <f>INDEX('Crosswalk Particulates'!$E:$E,MATCH('2020 EPA Data'!$B444,'Crosswalk Particulates'!$D:$D,0))</f>
        <v>0</v>
      </c>
      <c r="H444" s="44">
        <f t="shared" si="6"/>
        <v>261269515.83492848</v>
      </c>
    </row>
    <row r="445" spans="1:8" s="30" customFormat="1" hidden="1">
      <c r="A445" t="s">
        <v>2414</v>
      </c>
      <c r="B445" t="s">
        <v>2495</v>
      </c>
      <c r="C445" t="s">
        <v>2437</v>
      </c>
      <c r="D445">
        <v>277</v>
      </c>
      <c r="E445" t="s">
        <v>2402</v>
      </c>
      <c r="F445" s="33" t="str">
        <f>INDEX('Crosswalk Particulates'!$B:$B,MATCH('2020 EPA Data'!A445,'Crosswalk Particulates'!$A:$A,0))</f>
        <v>Other-EPA</v>
      </c>
      <c r="G445" s="37" t="str">
        <f>INDEX('Crosswalk Particulates'!$E:$E,MATCH('2020 EPA Data'!$B445,'Crosswalk Particulates'!$D:$D,0))</f>
        <v>SOx</v>
      </c>
      <c r="H445" s="44">
        <f t="shared" si="6"/>
        <v>251290471.82734442</v>
      </c>
    </row>
    <row r="446" spans="1:8" s="30" customFormat="1" hidden="1">
      <c r="A446" t="s">
        <v>2482</v>
      </c>
      <c r="B446" t="s">
        <v>2485</v>
      </c>
      <c r="C446" t="s">
        <v>2437</v>
      </c>
      <c r="D446">
        <v>266</v>
      </c>
      <c r="E446" t="s">
        <v>2402</v>
      </c>
      <c r="F446" s="33" t="str">
        <f>INDEX('Crosswalk Particulates'!$B:$B,MATCH('2020 EPA Data'!A446,'Crosswalk Particulates'!$A:$A,0))</f>
        <v>process-other-industry</v>
      </c>
      <c r="G446" s="37">
        <f>INDEX('Crosswalk Particulates'!$E:$E,MATCH('2020 EPA Data'!$B446,'Crosswalk Particulates'!$D:$D,0))</f>
        <v>0</v>
      </c>
      <c r="H446" s="44">
        <f t="shared" si="6"/>
        <v>241311427.81976035</v>
      </c>
    </row>
    <row r="447" spans="1:8" s="30" customFormat="1" hidden="1">
      <c r="A447" t="s">
        <v>2469</v>
      </c>
      <c r="B447" t="s">
        <v>2595</v>
      </c>
      <c r="C447" t="s">
        <v>2379</v>
      </c>
      <c r="D447">
        <v>253</v>
      </c>
      <c r="E447" t="s">
        <v>2402</v>
      </c>
      <c r="F447" s="33" t="str">
        <f>INDEX('Crosswalk Particulates'!$B:$B,MATCH('2020 EPA Data'!A447,'Crosswalk Particulates'!$A:$A,0))</f>
        <v>Other-EPA</v>
      </c>
      <c r="G447" s="37" t="str">
        <f>INDEX('Crosswalk Particulates'!$E:$E,MATCH('2020 EPA Data'!$B447,'Crosswalk Particulates'!$D:$D,0))</f>
        <v>BC</v>
      </c>
      <c r="H447" s="44">
        <f t="shared" si="6"/>
        <v>229518012.17443371</v>
      </c>
    </row>
    <row r="448" spans="1:8" s="30" customFormat="1" hidden="1">
      <c r="A448" t="s">
        <v>2483</v>
      </c>
      <c r="B448" t="s">
        <v>2509</v>
      </c>
      <c r="C448" t="s">
        <v>2379</v>
      </c>
      <c r="D448">
        <v>250</v>
      </c>
      <c r="E448" t="s">
        <v>2402</v>
      </c>
      <c r="F448" s="33" t="str">
        <f>INDEX('Crosswalk Particulates'!$B:$B,MATCH('2020 EPA Data'!A448,'Crosswalk Particulates'!$A:$A,0))</f>
        <v>Transportation Sector</v>
      </c>
      <c r="G448" s="37">
        <f>INDEX('Crosswalk Particulates'!$E:$E,MATCH('2020 EPA Data'!$B448,'Crosswalk Particulates'!$D:$D,0))</f>
        <v>0</v>
      </c>
      <c r="H448" s="44">
        <f t="shared" si="6"/>
        <v>226796454.71781987</v>
      </c>
    </row>
    <row r="449" spans="1:8" s="30" customFormat="1" hidden="1">
      <c r="A449" t="s">
        <v>2422</v>
      </c>
      <c r="B449" t="s">
        <v>2485</v>
      </c>
      <c r="C449" t="s">
        <v>2437</v>
      </c>
      <c r="D449">
        <v>231</v>
      </c>
      <c r="E449" t="s">
        <v>2402</v>
      </c>
      <c r="F449" s="33" t="str">
        <f>INDEX('Crosswalk Particulates'!$B:$B,MATCH('2020 EPA Data'!A449,'Crosswalk Particulates'!$A:$A,0))</f>
        <v>process-ngps-industry</v>
      </c>
      <c r="G449" s="37">
        <f>INDEX('Crosswalk Particulates'!$E:$E,MATCH('2020 EPA Data'!$B449,'Crosswalk Particulates'!$D:$D,0))</f>
        <v>0</v>
      </c>
      <c r="H449" s="44">
        <f t="shared" si="6"/>
        <v>209559924.15926558</v>
      </c>
    </row>
    <row r="450" spans="1:8" s="30" customFormat="1" hidden="1">
      <c r="A450" t="s">
        <v>2462</v>
      </c>
      <c r="B450" t="s">
        <v>2595</v>
      </c>
      <c r="C450" t="s">
        <v>2379</v>
      </c>
      <c r="D450">
        <v>224</v>
      </c>
      <c r="E450" t="s">
        <v>2402</v>
      </c>
      <c r="F450" s="33" t="str">
        <f>INDEX('Crosswalk Particulates'!$B:$B,MATCH('2020 EPA Data'!A450,'Crosswalk Particulates'!$A:$A,0))</f>
        <v>Commercial Buildings Sector</v>
      </c>
      <c r="G450" s="37" t="str">
        <f>INDEX('Crosswalk Particulates'!$E:$E,MATCH('2020 EPA Data'!$B450,'Crosswalk Particulates'!$D:$D,0))</f>
        <v>BC</v>
      </c>
      <c r="H450" s="44">
        <f t="shared" si="6"/>
        <v>203209623.42716661</v>
      </c>
    </row>
    <row r="451" spans="1:8" s="30" customFormat="1" hidden="1">
      <c r="A451" t="s">
        <v>2548</v>
      </c>
      <c r="B451" t="s">
        <v>2509</v>
      </c>
      <c r="C451" t="s">
        <v>2379</v>
      </c>
      <c r="D451">
        <v>223</v>
      </c>
      <c r="E451" t="s">
        <v>2402</v>
      </c>
      <c r="F451" s="33" t="str">
        <f>INDEX('Crosswalk Particulates'!$B:$B,MATCH('2020 EPA Data'!A451,'Crosswalk Particulates'!$A:$A,0))</f>
        <v>Commercial Buildings Sector</v>
      </c>
      <c r="G451" s="37">
        <f>INDEX('Crosswalk Particulates'!$E:$E,MATCH('2020 EPA Data'!$B451,'Crosswalk Particulates'!$D:$D,0))</f>
        <v>0</v>
      </c>
      <c r="H451" s="44">
        <f t="shared" si="6"/>
        <v>202302437.60829532</v>
      </c>
    </row>
    <row r="452" spans="1:8" s="30" customFormat="1" hidden="1">
      <c r="A452" t="s">
        <v>2543</v>
      </c>
      <c r="B452" t="s">
        <v>2485</v>
      </c>
      <c r="C452" t="s">
        <v>2437</v>
      </c>
      <c r="D452">
        <v>216</v>
      </c>
      <c r="E452" t="s">
        <v>2402</v>
      </c>
      <c r="F452" s="33" t="str">
        <f>INDEX('Crosswalk Particulates'!$B:$B,MATCH('2020 EPA Data'!A452,'Crosswalk Particulates'!$A:$A,0))</f>
        <v>Commercial Buildings Sector</v>
      </c>
      <c r="G452" s="37">
        <f>INDEX('Crosswalk Particulates'!$E:$E,MATCH('2020 EPA Data'!$B452,'Crosswalk Particulates'!$D:$D,0))</f>
        <v>0</v>
      </c>
      <c r="H452" s="44">
        <f t="shared" ref="H452:H515" si="7">IF(E452="TON",D452/metricton_to_shortton,0)*10^6</f>
        <v>195952136.87619635</v>
      </c>
    </row>
    <row r="453" spans="1:8" s="30" customFormat="1" hidden="1">
      <c r="A453" t="s">
        <v>2427</v>
      </c>
      <c r="B453" t="s">
        <v>2495</v>
      </c>
      <c r="C453" t="s">
        <v>2437</v>
      </c>
      <c r="D453">
        <v>210</v>
      </c>
      <c r="E453" t="s">
        <v>2402</v>
      </c>
      <c r="F453" s="33" t="str">
        <f>INDEX('Crosswalk Particulates'!$B:$B,MATCH('2020 EPA Data'!A453,'Crosswalk Particulates'!$A:$A,0))</f>
        <v>process-other-industry</v>
      </c>
      <c r="G453" s="37" t="str">
        <f>INDEX('Crosswalk Particulates'!$E:$E,MATCH('2020 EPA Data'!$B453,'Crosswalk Particulates'!$D:$D,0))</f>
        <v>SOx</v>
      </c>
      <c r="H453" s="44">
        <f t="shared" si="7"/>
        <v>190509021.96296868</v>
      </c>
    </row>
    <row r="454" spans="1:8" s="30" customFormat="1" hidden="1">
      <c r="A454" t="s">
        <v>2412</v>
      </c>
      <c r="B454" t="s">
        <v>2495</v>
      </c>
      <c r="C454" t="s">
        <v>2437</v>
      </c>
      <c r="D454">
        <v>206</v>
      </c>
      <c r="E454" t="s">
        <v>2402</v>
      </c>
      <c r="F454" s="33" t="str">
        <f>INDEX('Crosswalk Particulates'!$B:$B,MATCH('2020 EPA Data'!A454,'Crosswalk Particulates'!$A:$A,0))</f>
        <v>Other-EPA</v>
      </c>
      <c r="G454" s="37" t="str">
        <f>INDEX('Crosswalk Particulates'!$E:$E,MATCH('2020 EPA Data'!$B454,'Crosswalk Particulates'!$D:$D,0))</f>
        <v>SOx</v>
      </c>
      <c r="H454" s="44">
        <f t="shared" si="7"/>
        <v>186880278.68748358</v>
      </c>
    </row>
    <row r="455" spans="1:8" s="30" customFormat="1" hidden="1">
      <c r="A455" t="s">
        <v>2487</v>
      </c>
      <c r="B455" t="s">
        <v>2595</v>
      </c>
      <c r="C455" t="s">
        <v>2379</v>
      </c>
      <c r="D455">
        <v>201</v>
      </c>
      <c r="E455" t="s">
        <v>2402</v>
      </c>
      <c r="F455" s="33" t="str">
        <f>INDEX('Crosswalk Particulates'!$B:$B,MATCH('2020 EPA Data'!A455,'Crosswalk Particulates'!$A:$A,0))</f>
        <v>process-cement-industry</v>
      </c>
      <c r="G455" s="37" t="str">
        <f>INDEX('Crosswalk Particulates'!$E:$E,MATCH('2020 EPA Data'!$B455,'Crosswalk Particulates'!$D:$D,0))</f>
        <v>BC</v>
      </c>
      <c r="H455" s="44">
        <f t="shared" si="7"/>
        <v>182344349.59312716</v>
      </c>
    </row>
    <row r="456" spans="1:8" s="30" customFormat="1" hidden="1">
      <c r="A456" t="s">
        <v>2443</v>
      </c>
      <c r="B456" t="s">
        <v>2495</v>
      </c>
      <c r="C456" t="s">
        <v>2437</v>
      </c>
      <c r="D456">
        <v>190</v>
      </c>
      <c r="E456" t="s">
        <v>2402</v>
      </c>
      <c r="F456" s="33" t="str">
        <f>INDEX('Crosswalk Particulates'!$B:$B,MATCH('2020 EPA Data'!A456,'Crosswalk Particulates'!$A:$A,0))</f>
        <v>Other-EPA</v>
      </c>
      <c r="G456" s="37" t="str">
        <f>INDEX('Crosswalk Particulates'!$E:$E,MATCH('2020 EPA Data'!$B456,'Crosswalk Particulates'!$D:$D,0))</f>
        <v>SOx</v>
      </c>
      <c r="H456" s="44">
        <f t="shared" si="7"/>
        <v>172365305.5855431</v>
      </c>
    </row>
    <row r="457" spans="1:8" s="30" customFormat="1" hidden="1">
      <c r="A457" t="s">
        <v>2499</v>
      </c>
      <c r="B457" t="s">
        <v>2485</v>
      </c>
      <c r="C457" t="s">
        <v>2437</v>
      </c>
      <c r="D457">
        <v>186</v>
      </c>
      <c r="E457" t="s">
        <v>2402</v>
      </c>
      <c r="F457" s="33" t="str">
        <f>INDEX('Crosswalk Particulates'!$B:$B,MATCH('2020 EPA Data'!A457,'Crosswalk Particulates'!$A:$A,0))</f>
        <v>process-iron and steel-industry</v>
      </c>
      <c r="G457" s="37">
        <f>INDEX('Crosswalk Particulates'!$E:$E,MATCH('2020 EPA Data'!$B457,'Crosswalk Particulates'!$D:$D,0))</f>
        <v>0</v>
      </c>
      <c r="H457" s="44">
        <f t="shared" si="7"/>
        <v>168736562.310058</v>
      </c>
    </row>
    <row r="458" spans="1:8" s="30" customFormat="1" hidden="1">
      <c r="A458" t="s">
        <v>2449</v>
      </c>
      <c r="B458" t="s">
        <v>2495</v>
      </c>
      <c r="C458" t="s">
        <v>2437</v>
      </c>
      <c r="D458">
        <v>173</v>
      </c>
      <c r="E458" t="s">
        <v>2402</v>
      </c>
      <c r="F458" s="33" t="str">
        <f>INDEX('Crosswalk Particulates'!$B:$B,MATCH('2020 EPA Data'!A458,'Crosswalk Particulates'!$A:$A,0))</f>
        <v>Transportation Sector</v>
      </c>
      <c r="G458" s="37" t="str">
        <f>INDEX('Crosswalk Particulates'!$E:$E,MATCH('2020 EPA Data'!$B458,'Crosswalk Particulates'!$D:$D,0))</f>
        <v>SOx</v>
      </c>
      <c r="H458" s="44">
        <f t="shared" si="7"/>
        <v>156943146.66473135</v>
      </c>
    </row>
    <row r="459" spans="1:8" s="30" customFormat="1" hidden="1">
      <c r="A459" t="s">
        <v>2476</v>
      </c>
      <c r="B459" t="s">
        <v>2595</v>
      </c>
      <c r="C459" t="s">
        <v>2379</v>
      </c>
      <c r="D459">
        <v>157</v>
      </c>
      <c r="E459" t="s">
        <v>2402</v>
      </c>
      <c r="F459" s="33" t="str">
        <f>INDEX('Crosswalk Particulates'!$B:$B,MATCH('2020 EPA Data'!A459,'Crosswalk Particulates'!$A:$A,0))</f>
        <v>industry-fuel-coal</v>
      </c>
      <c r="G459" s="37" t="str">
        <f>INDEX('Crosswalk Particulates'!$E:$E,MATCH('2020 EPA Data'!$B459,'Crosswalk Particulates'!$D:$D,0))</f>
        <v>BC</v>
      </c>
      <c r="H459" s="44">
        <f t="shared" si="7"/>
        <v>142428173.56279087</v>
      </c>
    </row>
    <row r="460" spans="1:8" s="30" customFormat="1" hidden="1">
      <c r="A460" t="s">
        <v>2466</v>
      </c>
      <c r="B460" t="s">
        <v>2595</v>
      </c>
      <c r="C460" t="s">
        <v>2379</v>
      </c>
      <c r="D460">
        <v>138</v>
      </c>
      <c r="E460" t="s">
        <v>2402</v>
      </c>
      <c r="F460" s="33" t="str">
        <f>INDEX('Crosswalk Particulates'!$B:$B,MATCH('2020 EPA Data'!A460,'Crosswalk Particulates'!$A:$A,0))</f>
        <v>process-other-industry</v>
      </c>
      <c r="G460" s="37" t="str">
        <f>INDEX('Crosswalk Particulates'!$E:$E,MATCH('2020 EPA Data'!$B460,'Crosswalk Particulates'!$D:$D,0))</f>
        <v>BC</v>
      </c>
      <c r="H460" s="44">
        <f t="shared" si="7"/>
        <v>125191643.00423656</v>
      </c>
    </row>
    <row r="461" spans="1:8" s="30" customFormat="1" hidden="1">
      <c r="A461" t="s">
        <v>2508</v>
      </c>
      <c r="B461" t="s">
        <v>2485</v>
      </c>
      <c r="C461" t="s">
        <v>2437</v>
      </c>
      <c r="D461">
        <v>136</v>
      </c>
      <c r="E461" t="s">
        <v>2402</v>
      </c>
      <c r="F461" s="33" t="str">
        <f>INDEX('Crosswalk Particulates'!$B:$B,MATCH('2020 EPA Data'!A461,'Crosswalk Particulates'!$A:$A,0))</f>
        <v>industry-fuel-oil</v>
      </c>
      <c r="G461" s="37">
        <f>INDEX('Crosswalk Particulates'!$E:$E,MATCH('2020 EPA Data'!$B461,'Crosswalk Particulates'!$D:$D,0))</f>
        <v>0</v>
      </c>
      <c r="H461" s="44">
        <f t="shared" si="7"/>
        <v>123377271.36649401</v>
      </c>
    </row>
    <row r="462" spans="1:8" s="30" customFormat="1" hidden="1">
      <c r="A462" t="s">
        <v>2488</v>
      </c>
      <c r="B462" t="s">
        <v>2595</v>
      </c>
      <c r="C462" t="s">
        <v>2379</v>
      </c>
      <c r="D462">
        <v>134</v>
      </c>
      <c r="E462" t="s">
        <v>2402</v>
      </c>
      <c r="F462" s="33" t="str">
        <f>INDEX('Crosswalk Particulates'!$B:$B,MATCH('2020 EPA Data'!A462,'Crosswalk Particulates'!$A:$A,0))</f>
        <v>Electricity Sector</v>
      </c>
      <c r="G462" s="37" t="str">
        <f>INDEX('Crosswalk Particulates'!$E:$E,MATCH('2020 EPA Data'!$B462,'Crosswalk Particulates'!$D:$D,0))</f>
        <v>BC</v>
      </c>
      <c r="H462" s="44">
        <f t="shared" si="7"/>
        <v>121562899.72875145</v>
      </c>
    </row>
    <row r="463" spans="1:8" s="30" customFormat="1">
      <c r="A463" t="s">
        <v>2534</v>
      </c>
      <c r="B463" t="s">
        <v>2436</v>
      </c>
      <c r="C463" t="s">
        <v>2437</v>
      </c>
      <c r="D463">
        <v>132</v>
      </c>
      <c r="E463" t="s">
        <v>2402</v>
      </c>
      <c r="F463" s="33" t="str">
        <f>INDEX('Crosswalk Particulates'!$B:$B,MATCH('2020 EPA Data'!A463,'Crosswalk Particulates'!$A:$A,0))</f>
        <v>Commercial Buildings Sector</v>
      </c>
      <c r="G463" s="37" t="str">
        <f>INDEX('Crosswalk Particulates'!$E:$E,MATCH('2020 EPA Data'!$B463,'Crosswalk Particulates'!$D:$D,0))</f>
        <v>VOC</v>
      </c>
      <c r="H463" s="44">
        <f t="shared" si="7"/>
        <v>119748528.09100889</v>
      </c>
    </row>
    <row r="464" spans="1:8" s="30" customFormat="1" hidden="1">
      <c r="A464" t="s">
        <v>2510</v>
      </c>
      <c r="B464" t="s">
        <v>2595</v>
      </c>
      <c r="C464" t="s">
        <v>2379</v>
      </c>
      <c r="D464">
        <v>130</v>
      </c>
      <c r="E464" t="s">
        <v>2402</v>
      </c>
      <c r="F464" s="33" t="str">
        <f>INDEX('Crosswalk Particulates'!$B:$B,MATCH('2020 EPA Data'!A464,'Crosswalk Particulates'!$A:$A,0))</f>
        <v>Residential Buildings Sector</v>
      </c>
      <c r="G464" s="37" t="str">
        <f>INDEX('Crosswalk Particulates'!$E:$E,MATCH('2020 EPA Data'!$B464,'Crosswalk Particulates'!$D:$D,0))</f>
        <v>BC</v>
      </c>
      <c r="H464" s="44">
        <f t="shared" si="7"/>
        <v>117934156.45326634</v>
      </c>
    </row>
    <row r="465" spans="1:8" s="30" customFormat="1" hidden="1">
      <c r="A465" t="s">
        <v>2482</v>
      </c>
      <c r="B465" t="s">
        <v>2595</v>
      </c>
      <c r="C465" t="s">
        <v>2379</v>
      </c>
      <c r="D465">
        <v>125</v>
      </c>
      <c r="E465" t="s">
        <v>2402</v>
      </c>
      <c r="F465" s="33" t="str">
        <f>INDEX('Crosswalk Particulates'!$B:$B,MATCH('2020 EPA Data'!A465,'Crosswalk Particulates'!$A:$A,0))</f>
        <v>process-other-industry</v>
      </c>
      <c r="G465" s="37" t="str">
        <f>INDEX('Crosswalk Particulates'!$E:$E,MATCH('2020 EPA Data'!$B465,'Crosswalk Particulates'!$D:$D,0))</f>
        <v>BC</v>
      </c>
      <c r="H465" s="44">
        <f t="shared" si="7"/>
        <v>113398227.35890993</v>
      </c>
    </row>
    <row r="466" spans="1:8" s="30" customFormat="1" hidden="1">
      <c r="A466" t="s">
        <v>2434</v>
      </c>
      <c r="B466" t="s">
        <v>2495</v>
      </c>
      <c r="C466" t="s">
        <v>2437</v>
      </c>
      <c r="D466">
        <v>110</v>
      </c>
      <c r="E466" t="s">
        <v>2402</v>
      </c>
      <c r="F466" s="33" t="str">
        <f>INDEX('Crosswalk Particulates'!$B:$B,MATCH('2020 EPA Data'!A466,'Crosswalk Particulates'!$A:$A,0))</f>
        <v>Transportation Sector</v>
      </c>
      <c r="G466" s="37" t="str">
        <f>INDEX('Crosswalk Particulates'!$E:$E,MATCH('2020 EPA Data'!$B466,'Crosswalk Particulates'!$D:$D,0))</f>
        <v>SOx</v>
      </c>
      <c r="H466" s="44">
        <f t="shared" si="7"/>
        <v>99790440.075840756</v>
      </c>
    </row>
    <row r="467" spans="1:8" s="30" customFormat="1" hidden="1">
      <c r="A467" t="s">
        <v>2449</v>
      </c>
      <c r="B467" t="s">
        <v>2485</v>
      </c>
      <c r="C467" t="s">
        <v>2437</v>
      </c>
      <c r="D467">
        <v>107</v>
      </c>
      <c r="E467" t="s">
        <v>2402</v>
      </c>
      <c r="F467" s="33" t="str">
        <f>INDEX('Crosswalk Particulates'!$B:$B,MATCH('2020 EPA Data'!A467,'Crosswalk Particulates'!$A:$A,0))</f>
        <v>Transportation Sector</v>
      </c>
      <c r="G467" s="37">
        <f>INDEX('Crosswalk Particulates'!$E:$E,MATCH('2020 EPA Data'!$B467,'Crosswalk Particulates'!$D:$D,0))</f>
        <v>0</v>
      </c>
      <c r="H467" s="44">
        <f t="shared" si="7"/>
        <v>97068882.619226918</v>
      </c>
    </row>
    <row r="468" spans="1:8" s="30" customFormat="1" hidden="1">
      <c r="A468" t="s">
        <v>2476</v>
      </c>
      <c r="B468" t="s">
        <v>2513</v>
      </c>
      <c r="C468" t="s">
        <v>2379</v>
      </c>
      <c r="D468">
        <v>107</v>
      </c>
      <c r="E468" t="s">
        <v>2402</v>
      </c>
      <c r="F468" s="33" t="str">
        <f>INDEX('Crosswalk Particulates'!$B:$B,MATCH('2020 EPA Data'!A468,'Crosswalk Particulates'!$A:$A,0))</f>
        <v>industry-fuel-coal</v>
      </c>
      <c r="G468" s="37" t="str">
        <f>INDEX('Crosswalk Particulates'!$E:$E,MATCH('2020 EPA Data'!$B468,'Crosswalk Particulates'!$D:$D,0))</f>
        <v>OC</v>
      </c>
      <c r="H468" s="44">
        <f t="shared" si="7"/>
        <v>97068882.619226918</v>
      </c>
    </row>
    <row r="469" spans="1:8" s="30" customFormat="1" hidden="1">
      <c r="A469" t="s">
        <v>2544</v>
      </c>
      <c r="B469" t="s">
        <v>2485</v>
      </c>
      <c r="C469" t="s">
        <v>2437</v>
      </c>
      <c r="D469">
        <v>99</v>
      </c>
      <c r="E469" t="s">
        <v>2402</v>
      </c>
      <c r="F469" s="33" t="str">
        <f>INDEX('Crosswalk Particulates'!$B:$B,MATCH('2020 EPA Data'!A469,'Crosswalk Particulates'!$A:$A,0))</f>
        <v>Commercial Buildings Sector</v>
      </c>
      <c r="G469" s="37">
        <f>INDEX('Crosswalk Particulates'!$E:$E,MATCH('2020 EPA Data'!$B469,'Crosswalk Particulates'!$D:$D,0))</f>
        <v>0</v>
      </c>
      <c r="H469" s="44">
        <f t="shared" si="7"/>
        <v>89811396.068256676</v>
      </c>
    </row>
    <row r="470" spans="1:8" s="30" customFormat="1" hidden="1">
      <c r="A470" t="s">
        <v>2443</v>
      </c>
      <c r="B470" t="s">
        <v>2513</v>
      </c>
      <c r="C470" t="s">
        <v>2379</v>
      </c>
      <c r="D470">
        <v>96</v>
      </c>
      <c r="E470" t="s">
        <v>2402</v>
      </c>
      <c r="F470" s="33" t="str">
        <f>INDEX('Crosswalk Particulates'!$B:$B,MATCH('2020 EPA Data'!A470,'Crosswalk Particulates'!$A:$A,0))</f>
        <v>Other-EPA</v>
      </c>
      <c r="G470" s="37" t="str">
        <f>INDEX('Crosswalk Particulates'!$E:$E,MATCH('2020 EPA Data'!$B470,'Crosswalk Particulates'!$D:$D,0))</f>
        <v>OC</v>
      </c>
      <c r="H470" s="44">
        <f t="shared" si="7"/>
        <v>87089838.611642838</v>
      </c>
    </row>
    <row r="471" spans="1:8" s="30" customFormat="1" hidden="1">
      <c r="A471" t="s">
        <v>2432</v>
      </c>
      <c r="B471" t="s">
        <v>2470</v>
      </c>
      <c r="C471" t="s">
        <v>2437</v>
      </c>
      <c r="D471">
        <v>84</v>
      </c>
      <c r="E471" t="s">
        <v>2402</v>
      </c>
      <c r="F471" s="33" t="str">
        <f>INDEX('Crosswalk Particulates'!$B:$B,MATCH('2020 EPA Data'!A471,'Crosswalk Particulates'!$A:$A,0))</f>
        <v>process-agriculture-industry</v>
      </c>
      <c r="G471" s="37" t="str">
        <f>INDEX('Crosswalk Particulates'!$E:$E,MATCH('2020 EPA Data'!$B471,'Crosswalk Particulates'!$D:$D,0))</f>
        <v>PM10</v>
      </c>
      <c r="H471" s="44">
        <f t="shared" si="7"/>
        <v>76203608.785187468</v>
      </c>
    </row>
    <row r="472" spans="1:8" s="30" customFormat="1" hidden="1">
      <c r="A472" t="s">
        <v>2465</v>
      </c>
      <c r="B472" t="s">
        <v>2495</v>
      </c>
      <c r="C472" t="s">
        <v>2437</v>
      </c>
      <c r="D472">
        <v>82</v>
      </c>
      <c r="E472" t="s">
        <v>2402</v>
      </c>
      <c r="F472" s="33" t="str">
        <f>INDEX('Crosswalk Particulates'!$B:$B,MATCH('2020 EPA Data'!A472,'Crosswalk Particulates'!$A:$A,0))</f>
        <v>process-other-industry</v>
      </c>
      <c r="G472" s="37" t="str">
        <f>INDEX('Crosswalk Particulates'!$E:$E,MATCH('2020 EPA Data'!$B472,'Crosswalk Particulates'!$D:$D,0))</f>
        <v>SOx</v>
      </c>
      <c r="H472" s="44">
        <f t="shared" si="7"/>
        <v>74389237.147444919</v>
      </c>
    </row>
    <row r="473" spans="1:8" s="30" customFormat="1" hidden="1">
      <c r="A473" t="s">
        <v>2435</v>
      </c>
      <c r="B473" t="s">
        <v>2489</v>
      </c>
      <c r="C473" t="s">
        <v>2437</v>
      </c>
      <c r="D473">
        <v>72</v>
      </c>
      <c r="E473" t="s">
        <v>2402</v>
      </c>
      <c r="F473" s="33" t="str">
        <f>INDEX('Crosswalk Particulates'!$B:$B,MATCH('2020 EPA Data'!A473,'Crosswalk Particulates'!$A:$A,0))</f>
        <v>process-other-industry</v>
      </c>
      <c r="G473" s="37" t="str">
        <f>INDEX('Crosswalk Particulates'!$E:$E,MATCH('2020 EPA Data'!$B473,'Crosswalk Particulates'!$D:$D,0))</f>
        <v>NOX</v>
      </c>
      <c r="H473" s="44">
        <f t="shared" si="7"/>
        <v>65317378.958732121</v>
      </c>
    </row>
    <row r="474" spans="1:8" s="30" customFormat="1" hidden="1">
      <c r="A474" t="s">
        <v>2475</v>
      </c>
      <c r="B474" t="s">
        <v>2470</v>
      </c>
      <c r="C474" t="s">
        <v>2437</v>
      </c>
      <c r="D474">
        <v>67</v>
      </c>
      <c r="E474" t="s">
        <v>2402</v>
      </c>
      <c r="F474" s="33" t="str">
        <f>INDEX('Crosswalk Particulates'!$B:$B,MATCH('2020 EPA Data'!A474,'Crosswalk Particulates'!$A:$A,0))</f>
        <v>process-other-industry</v>
      </c>
      <c r="G474" s="37" t="str">
        <f>INDEX('Crosswalk Particulates'!$E:$E,MATCH('2020 EPA Data'!$B474,'Crosswalk Particulates'!$D:$D,0))</f>
        <v>PM10</v>
      </c>
      <c r="H474" s="44">
        <f t="shared" si="7"/>
        <v>60781449.864375725</v>
      </c>
    </row>
    <row r="475" spans="1:8" s="30" customFormat="1" hidden="1">
      <c r="A475" t="s">
        <v>2483</v>
      </c>
      <c r="B475" t="s">
        <v>2485</v>
      </c>
      <c r="C475" t="s">
        <v>2437</v>
      </c>
      <c r="D475">
        <v>64</v>
      </c>
      <c r="E475" t="s">
        <v>2402</v>
      </c>
      <c r="F475" s="33" t="str">
        <f>INDEX('Crosswalk Particulates'!$B:$B,MATCH('2020 EPA Data'!A475,'Crosswalk Particulates'!$A:$A,0))</f>
        <v>Transportation Sector</v>
      </c>
      <c r="G475" s="37">
        <f>INDEX('Crosswalk Particulates'!$E:$E,MATCH('2020 EPA Data'!$B475,'Crosswalk Particulates'!$D:$D,0))</f>
        <v>0</v>
      </c>
      <c r="H475" s="44">
        <f t="shared" si="7"/>
        <v>58059892.407761887</v>
      </c>
    </row>
    <row r="476" spans="1:8" s="30" customFormat="1" hidden="1">
      <c r="A476" t="s">
        <v>2434</v>
      </c>
      <c r="B476" t="s">
        <v>2595</v>
      </c>
      <c r="C476" t="s">
        <v>2379</v>
      </c>
      <c r="D476">
        <v>62</v>
      </c>
      <c r="E476" t="s">
        <v>2402</v>
      </c>
      <c r="F476" s="33" t="str">
        <f>INDEX('Crosswalk Particulates'!$B:$B,MATCH('2020 EPA Data'!A476,'Crosswalk Particulates'!$A:$A,0))</f>
        <v>Transportation Sector</v>
      </c>
      <c r="G476" s="37" t="str">
        <f>INDEX('Crosswalk Particulates'!$E:$E,MATCH('2020 EPA Data'!$B476,'Crosswalk Particulates'!$D:$D,0))</f>
        <v>BC</v>
      </c>
      <c r="H476" s="44">
        <f t="shared" si="7"/>
        <v>56245520.770019323</v>
      </c>
    </row>
    <row r="477" spans="1:8" s="30" customFormat="1" hidden="1">
      <c r="A477" t="s">
        <v>2426</v>
      </c>
      <c r="B477" t="s">
        <v>2440</v>
      </c>
      <c r="C477" t="s">
        <v>2437</v>
      </c>
      <c r="D477">
        <v>60</v>
      </c>
      <c r="E477" t="s">
        <v>2402</v>
      </c>
      <c r="F477" s="33" t="str">
        <f>INDEX('Crosswalk Particulates'!$B:$B,MATCH('2020 EPA Data'!A477,'Crosswalk Particulates'!$A:$A,0))</f>
        <v>process-other-industry</v>
      </c>
      <c r="G477" s="37" t="str">
        <f>INDEX('Crosswalk Particulates'!$E:$E,MATCH('2020 EPA Data'!$B477,'Crosswalk Particulates'!$D:$D,0))</f>
        <v>CO</v>
      </c>
      <c r="H477" s="44">
        <f t="shared" si="7"/>
        <v>54431149.132276773</v>
      </c>
    </row>
    <row r="478" spans="1:8" s="30" customFormat="1" hidden="1">
      <c r="A478" t="s">
        <v>2475</v>
      </c>
      <c r="B478" t="s">
        <v>2490</v>
      </c>
      <c r="C478" t="s">
        <v>2437</v>
      </c>
      <c r="D478">
        <v>58</v>
      </c>
      <c r="E478" t="s">
        <v>2402</v>
      </c>
      <c r="F478" s="33" t="str">
        <f>INDEX('Crosswalk Particulates'!$B:$B,MATCH('2020 EPA Data'!A478,'Crosswalk Particulates'!$A:$A,0))</f>
        <v>process-other-industry</v>
      </c>
      <c r="G478" s="37" t="str">
        <f>INDEX('Crosswalk Particulates'!$E:$E,MATCH('2020 EPA Data'!$B478,'Crosswalk Particulates'!$D:$D,0))</f>
        <v>PM25</v>
      </c>
      <c r="H478" s="44">
        <f t="shared" si="7"/>
        <v>52616777.494534209</v>
      </c>
    </row>
    <row r="479" spans="1:8" s="30" customFormat="1" hidden="1">
      <c r="A479" t="s">
        <v>2435</v>
      </c>
      <c r="B479" t="s">
        <v>2470</v>
      </c>
      <c r="C479" t="s">
        <v>2437</v>
      </c>
      <c r="D479">
        <v>58</v>
      </c>
      <c r="E479" t="s">
        <v>2402</v>
      </c>
      <c r="F479" s="33" t="str">
        <f>INDEX('Crosswalk Particulates'!$B:$B,MATCH('2020 EPA Data'!A479,'Crosswalk Particulates'!$A:$A,0))</f>
        <v>process-other-industry</v>
      </c>
      <c r="G479" s="37" t="str">
        <f>INDEX('Crosswalk Particulates'!$E:$E,MATCH('2020 EPA Data'!$B479,'Crosswalk Particulates'!$D:$D,0))</f>
        <v>PM10</v>
      </c>
      <c r="H479" s="44">
        <f t="shared" si="7"/>
        <v>52616777.494534209</v>
      </c>
    </row>
    <row r="480" spans="1:8" s="30" customFormat="1">
      <c r="A480" t="s">
        <v>2498</v>
      </c>
      <c r="B480" t="s">
        <v>2436</v>
      </c>
      <c r="C480" t="s">
        <v>2437</v>
      </c>
      <c r="D480">
        <v>57</v>
      </c>
      <c r="E480" t="s">
        <v>2402</v>
      </c>
      <c r="F480" s="33" t="str">
        <f>INDEX('Crosswalk Particulates'!$B:$B,MATCH('2020 EPA Data'!A480,'Crosswalk Particulates'!$A:$A,0))</f>
        <v>Other-EPA</v>
      </c>
      <c r="G480" s="37" t="str">
        <f>INDEX('Crosswalk Particulates'!$E:$E,MATCH('2020 EPA Data'!$B480,'Crosswalk Particulates'!$D:$D,0))</f>
        <v>VOC</v>
      </c>
      <c r="H480" s="44">
        <f t="shared" si="7"/>
        <v>51709591.675662927</v>
      </c>
    </row>
    <row r="481" spans="1:8" s="30" customFormat="1" hidden="1">
      <c r="A481" t="s">
        <v>2433</v>
      </c>
      <c r="B481" t="s">
        <v>2470</v>
      </c>
      <c r="C481" t="s">
        <v>2437</v>
      </c>
      <c r="D481">
        <v>56</v>
      </c>
      <c r="E481" t="s">
        <v>2402</v>
      </c>
      <c r="F481" s="33" t="str">
        <f>INDEX('Crosswalk Particulates'!$B:$B,MATCH('2020 EPA Data'!A481,'Crosswalk Particulates'!$A:$A,0))</f>
        <v>process-other-industry</v>
      </c>
      <c r="G481" s="37" t="str">
        <f>INDEX('Crosswalk Particulates'!$E:$E,MATCH('2020 EPA Data'!$B481,'Crosswalk Particulates'!$D:$D,0))</f>
        <v>PM10</v>
      </c>
      <c r="H481" s="44">
        <f t="shared" si="7"/>
        <v>50802405.856791653</v>
      </c>
    </row>
    <row r="482" spans="1:8" s="30" customFormat="1" hidden="1">
      <c r="A482" t="s">
        <v>2435</v>
      </c>
      <c r="B482" t="s">
        <v>2490</v>
      </c>
      <c r="C482" t="s">
        <v>2437</v>
      </c>
      <c r="D482">
        <v>56</v>
      </c>
      <c r="E482" t="s">
        <v>2402</v>
      </c>
      <c r="F482" s="33" t="str">
        <f>INDEX('Crosswalk Particulates'!$B:$B,MATCH('2020 EPA Data'!A482,'Crosswalk Particulates'!$A:$A,0))</f>
        <v>process-other-industry</v>
      </c>
      <c r="G482" s="37" t="str">
        <f>INDEX('Crosswalk Particulates'!$E:$E,MATCH('2020 EPA Data'!$B482,'Crosswalk Particulates'!$D:$D,0))</f>
        <v>PM25</v>
      </c>
      <c r="H482" s="44">
        <f t="shared" si="7"/>
        <v>50802405.856791653</v>
      </c>
    </row>
    <row r="483" spans="1:8" s="30" customFormat="1" hidden="1">
      <c r="A483" t="s">
        <v>2435</v>
      </c>
      <c r="B483" t="s">
        <v>2440</v>
      </c>
      <c r="C483" t="s">
        <v>2437</v>
      </c>
      <c r="D483">
        <v>51</v>
      </c>
      <c r="E483" t="s">
        <v>2402</v>
      </c>
      <c r="F483" s="33" t="str">
        <f>INDEX('Crosswalk Particulates'!$B:$B,MATCH('2020 EPA Data'!A483,'Crosswalk Particulates'!$A:$A,0))</f>
        <v>process-other-industry</v>
      </c>
      <c r="G483" s="37" t="str">
        <f>INDEX('Crosswalk Particulates'!$E:$E,MATCH('2020 EPA Data'!$B483,'Crosswalk Particulates'!$D:$D,0))</f>
        <v>CO</v>
      </c>
      <c r="H483" s="44">
        <f t="shared" si="7"/>
        <v>46266476.76243525</v>
      </c>
    </row>
    <row r="484" spans="1:8" s="30" customFormat="1" hidden="1">
      <c r="A484" t="s">
        <v>2548</v>
      </c>
      <c r="B484" t="s">
        <v>2485</v>
      </c>
      <c r="C484" t="s">
        <v>2437</v>
      </c>
      <c r="D484">
        <v>48</v>
      </c>
      <c r="E484" t="s">
        <v>2402</v>
      </c>
      <c r="F484" s="33" t="str">
        <f>INDEX('Crosswalk Particulates'!$B:$B,MATCH('2020 EPA Data'!A484,'Crosswalk Particulates'!$A:$A,0))</f>
        <v>Commercial Buildings Sector</v>
      </c>
      <c r="G484" s="37">
        <f>INDEX('Crosswalk Particulates'!$E:$E,MATCH('2020 EPA Data'!$B484,'Crosswalk Particulates'!$D:$D,0))</f>
        <v>0</v>
      </c>
      <c r="H484" s="44">
        <f t="shared" si="7"/>
        <v>43544919.305821419</v>
      </c>
    </row>
    <row r="485" spans="1:8" s="30" customFormat="1" hidden="1">
      <c r="A485" t="s">
        <v>2602</v>
      </c>
      <c r="B485" t="s">
        <v>2470</v>
      </c>
      <c r="C485" t="s">
        <v>2437</v>
      </c>
      <c r="D485">
        <v>47</v>
      </c>
      <c r="E485" t="s">
        <v>2402</v>
      </c>
      <c r="F485" s="33" t="str">
        <f>INDEX('Crosswalk Particulates'!$B:$B,MATCH('2020 EPA Data'!A485,'Crosswalk Particulates'!$A:$A,0))</f>
        <v>Residential Buildings Sector</v>
      </c>
      <c r="G485" s="37" t="str">
        <f>INDEX('Crosswalk Particulates'!$E:$E,MATCH('2020 EPA Data'!$B485,'Crosswalk Particulates'!$D:$D,0))</f>
        <v>PM10</v>
      </c>
      <c r="H485" s="44">
        <f t="shared" si="7"/>
        <v>42637733.486950129</v>
      </c>
    </row>
    <row r="486" spans="1:8" s="30" customFormat="1" hidden="1">
      <c r="A486" t="s">
        <v>2526</v>
      </c>
      <c r="B486" t="s">
        <v>2485</v>
      </c>
      <c r="C486" t="s">
        <v>2437</v>
      </c>
      <c r="D486">
        <v>47</v>
      </c>
      <c r="E486" t="s">
        <v>2402</v>
      </c>
      <c r="F486" s="33" t="str">
        <f>INDEX('Crosswalk Particulates'!$B:$B,MATCH('2020 EPA Data'!A486,'Crosswalk Particulates'!$A:$A,0))</f>
        <v>process-mining-industry</v>
      </c>
      <c r="G486" s="37">
        <f>INDEX('Crosswalk Particulates'!$E:$E,MATCH('2020 EPA Data'!$B486,'Crosswalk Particulates'!$D:$D,0))</f>
        <v>0</v>
      </c>
      <c r="H486" s="44">
        <f t="shared" si="7"/>
        <v>42637733.486950129</v>
      </c>
    </row>
    <row r="487" spans="1:8" s="30" customFormat="1" hidden="1">
      <c r="A487" t="s">
        <v>2425</v>
      </c>
      <c r="B487" t="s">
        <v>2495</v>
      </c>
      <c r="C487" t="s">
        <v>2437</v>
      </c>
      <c r="D487">
        <v>46</v>
      </c>
      <c r="E487" t="s">
        <v>2402</v>
      </c>
      <c r="F487" s="33" t="str">
        <f>INDEX('Crosswalk Particulates'!$B:$B,MATCH('2020 EPA Data'!A487,'Crosswalk Particulates'!$A:$A,0))</f>
        <v>Transportation Sector</v>
      </c>
      <c r="G487" s="37" t="str">
        <f>INDEX('Crosswalk Particulates'!$E:$E,MATCH('2020 EPA Data'!$B487,'Crosswalk Particulates'!$D:$D,0))</f>
        <v>SOx</v>
      </c>
      <c r="H487" s="44">
        <f t="shared" si="7"/>
        <v>41730547.668078855</v>
      </c>
    </row>
    <row r="488" spans="1:8" s="30" customFormat="1" hidden="1">
      <c r="A488" t="s">
        <v>2433</v>
      </c>
      <c r="B488" t="s">
        <v>2490</v>
      </c>
      <c r="C488" t="s">
        <v>2437</v>
      </c>
      <c r="D488">
        <v>46</v>
      </c>
      <c r="E488" t="s">
        <v>2402</v>
      </c>
      <c r="F488" s="33" t="str">
        <f>INDEX('Crosswalk Particulates'!$B:$B,MATCH('2020 EPA Data'!A488,'Crosswalk Particulates'!$A:$A,0))</f>
        <v>process-other-industry</v>
      </c>
      <c r="G488" s="37" t="str">
        <f>INDEX('Crosswalk Particulates'!$E:$E,MATCH('2020 EPA Data'!$B488,'Crosswalk Particulates'!$D:$D,0))</f>
        <v>PM25</v>
      </c>
      <c r="H488" s="44">
        <f t="shared" si="7"/>
        <v>41730547.668078855</v>
      </c>
    </row>
    <row r="489" spans="1:8" s="30" customFormat="1" hidden="1">
      <c r="A489" t="s">
        <v>2464</v>
      </c>
      <c r="B489" t="s">
        <v>2595</v>
      </c>
      <c r="C489" t="s">
        <v>2379</v>
      </c>
      <c r="D489">
        <v>45</v>
      </c>
      <c r="E489" t="s">
        <v>2402</v>
      </c>
      <c r="F489" s="33" t="str">
        <f>INDEX('Crosswalk Particulates'!$B:$B,MATCH('2020 EPA Data'!A489,'Crosswalk Particulates'!$A:$A,0))</f>
        <v>Electricity Sector</v>
      </c>
      <c r="G489" s="37" t="str">
        <f>INDEX('Crosswalk Particulates'!$E:$E,MATCH('2020 EPA Data'!$B489,'Crosswalk Particulates'!$D:$D,0))</f>
        <v>BC</v>
      </c>
      <c r="H489" s="44">
        <f t="shared" si="7"/>
        <v>40823361.84920758</v>
      </c>
    </row>
    <row r="490" spans="1:8" s="30" customFormat="1" hidden="1">
      <c r="A490" t="s">
        <v>2602</v>
      </c>
      <c r="B490" t="s">
        <v>2490</v>
      </c>
      <c r="C490" t="s">
        <v>2437</v>
      </c>
      <c r="D490">
        <v>43</v>
      </c>
      <c r="E490" t="s">
        <v>2402</v>
      </c>
      <c r="F490" s="33" t="str">
        <f>INDEX('Crosswalk Particulates'!$B:$B,MATCH('2020 EPA Data'!A490,'Crosswalk Particulates'!$A:$A,0))</f>
        <v>Residential Buildings Sector</v>
      </c>
      <c r="G490" s="37" t="str">
        <f>INDEX('Crosswalk Particulates'!$E:$E,MATCH('2020 EPA Data'!$B490,'Crosswalk Particulates'!$D:$D,0))</f>
        <v>PM25</v>
      </c>
      <c r="H490" s="44">
        <f t="shared" si="7"/>
        <v>39008990.211465016</v>
      </c>
    </row>
    <row r="491" spans="1:8" s="30" customFormat="1" hidden="1">
      <c r="A491" t="s">
        <v>2452</v>
      </c>
      <c r="B491" t="s">
        <v>2470</v>
      </c>
      <c r="C491" t="s">
        <v>2437</v>
      </c>
      <c r="D491">
        <v>43</v>
      </c>
      <c r="E491" t="s">
        <v>2402</v>
      </c>
      <c r="F491" s="33" t="str">
        <f>INDEX('Crosswalk Particulates'!$B:$B,MATCH('2020 EPA Data'!A491,'Crosswalk Particulates'!$A:$A,0))</f>
        <v>process-other-industry</v>
      </c>
      <c r="G491" s="37" t="str">
        <f>INDEX('Crosswalk Particulates'!$E:$E,MATCH('2020 EPA Data'!$B491,'Crosswalk Particulates'!$D:$D,0))</f>
        <v>PM10</v>
      </c>
      <c r="H491" s="44">
        <f t="shared" si="7"/>
        <v>39008990.211465016</v>
      </c>
    </row>
    <row r="492" spans="1:8" s="30" customFormat="1" hidden="1">
      <c r="A492" t="s">
        <v>2475</v>
      </c>
      <c r="B492" t="s">
        <v>2509</v>
      </c>
      <c r="C492" t="s">
        <v>2379</v>
      </c>
      <c r="D492">
        <v>43</v>
      </c>
      <c r="E492" t="s">
        <v>2402</v>
      </c>
      <c r="F492" s="33" t="str">
        <f>INDEX('Crosswalk Particulates'!$B:$B,MATCH('2020 EPA Data'!A492,'Crosswalk Particulates'!$A:$A,0))</f>
        <v>process-other-industry</v>
      </c>
      <c r="G492" s="37">
        <f>INDEX('Crosswalk Particulates'!$E:$E,MATCH('2020 EPA Data'!$B492,'Crosswalk Particulates'!$D:$D,0))</f>
        <v>0</v>
      </c>
      <c r="H492" s="44">
        <f t="shared" si="7"/>
        <v>39008990.211465016</v>
      </c>
    </row>
    <row r="493" spans="1:8" s="30" customFormat="1" hidden="1">
      <c r="A493" t="s">
        <v>2435</v>
      </c>
      <c r="B493" t="s">
        <v>2485</v>
      </c>
      <c r="C493" t="s">
        <v>2437</v>
      </c>
      <c r="D493">
        <v>41</v>
      </c>
      <c r="E493" t="s">
        <v>2402</v>
      </c>
      <c r="F493" s="33" t="str">
        <f>INDEX('Crosswalk Particulates'!$B:$B,MATCH('2020 EPA Data'!A493,'Crosswalk Particulates'!$A:$A,0))</f>
        <v>process-other-industry</v>
      </c>
      <c r="G493" s="37">
        <f>INDEX('Crosswalk Particulates'!$E:$E,MATCH('2020 EPA Data'!$B493,'Crosswalk Particulates'!$D:$D,0))</f>
        <v>0</v>
      </c>
      <c r="H493" s="44">
        <f t="shared" si="7"/>
        <v>37194618.573722459</v>
      </c>
    </row>
    <row r="494" spans="1:8" s="30" customFormat="1" hidden="1">
      <c r="A494" t="s">
        <v>2526</v>
      </c>
      <c r="B494" t="s">
        <v>2595</v>
      </c>
      <c r="C494" t="s">
        <v>2379</v>
      </c>
      <c r="D494">
        <v>41</v>
      </c>
      <c r="E494" t="s">
        <v>2402</v>
      </c>
      <c r="F494" s="33" t="str">
        <f>INDEX('Crosswalk Particulates'!$B:$B,MATCH('2020 EPA Data'!A494,'Crosswalk Particulates'!$A:$A,0))</f>
        <v>process-mining-industry</v>
      </c>
      <c r="G494" s="37" t="str">
        <f>INDEX('Crosswalk Particulates'!$E:$E,MATCH('2020 EPA Data'!$B494,'Crosswalk Particulates'!$D:$D,0))</f>
        <v>BC</v>
      </c>
      <c r="H494" s="44">
        <f t="shared" si="7"/>
        <v>37194618.573722459</v>
      </c>
    </row>
    <row r="495" spans="1:8" s="30" customFormat="1" hidden="1">
      <c r="A495" t="s">
        <v>2435</v>
      </c>
      <c r="B495" t="s">
        <v>2509</v>
      </c>
      <c r="C495" t="s">
        <v>2379</v>
      </c>
      <c r="D495">
        <v>38</v>
      </c>
      <c r="E495" t="s">
        <v>2402</v>
      </c>
      <c r="F495" s="33" t="str">
        <f>INDEX('Crosswalk Particulates'!$B:$B,MATCH('2020 EPA Data'!A495,'Crosswalk Particulates'!$A:$A,0))</f>
        <v>process-other-industry</v>
      </c>
      <c r="G495" s="37">
        <f>INDEX('Crosswalk Particulates'!$E:$E,MATCH('2020 EPA Data'!$B495,'Crosswalk Particulates'!$D:$D,0))</f>
        <v>0</v>
      </c>
      <c r="H495" s="44">
        <f t="shared" si="7"/>
        <v>34473061.117108621</v>
      </c>
    </row>
    <row r="496" spans="1:8" s="30" customFormat="1" hidden="1">
      <c r="A496" t="s">
        <v>2432</v>
      </c>
      <c r="B496" t="s">
        <v>2490</v>
      </c>
      <c r="C496" t="s">
        <v>2437</v>
      </c>
      <c r="D496">
        <v>38</v>
      </c>
      <c r="E496" t="s">
        <v>2402</v>
      </c>
      <c r="F496" s="33" t="str">
        <f>INDEX('Crosswalk Particulates'!$B:$B,MATCH('2020 EPA Data'!A496,'Crosswalk Particulates'!$A:$A,0))</f>
        <v>process-agriculture-industry</v>
      </c>
      <c r="G496" s="37" t="str">
        <f>INDEX('Crosswalk Particulates'!$E:$E,MATCH('2020 EPA Data'!$B496,'Crosswalk Particulates'!$D:$D,0))</f>
        <v>PM25</v>
      </c>
      <c r="H496" s="44">
        <f t="shared" si="7"/>
        <v>34473061.117108621</v>
      </c>
    </row>
    <row r="497" spans="1:8" s="30" customFormat="1" hidden="1">
      <c r="A497" t="s">
        <v>2452</v>
      </c>
      <c r="B497" t="s">
        <v>2490</v>
      </c>
      <c r="C497" t="s">
        <v>2437</v>
      </c>
      <c r="D497">
        <v>37</v>
      </c>
      <c r="E497" t="s">
        <v>2402</v>
      </c>
      <c r="F497" s="33" t="str">
        <f>INDEX('Crosswalk Particulates'!$B:$B,MATCH('2020 EPA Data'!A497,'Crosswalk Particulates'!$A:$A,0))</f>
        <v>process-other-industry</v>
      </c>
      <c r="G497" s="37" t="str">
        <f>INDEX('Crosswalk Particulates'!$E:$E,MATCH('2020 EPA Data'!$B497,'Crosswalk Particulates'!$D:$D,0))</f>
        <v>PM25</v>
      </c>
      <c r="H497" s="44">
        <f t="shared" si="7"/>
        <v>33565875.298237346</v>
      </c>
    </row>
    <row r="498" spans="1:8" s="30" customFormat="1" hidden="1">
      <c r="A498" t="s">
        <v>2548</v>
      </c>
      <c r="B498" t="s">
        <v>2595</v>
      </c>
      <c r="C498" t="s">
        <v>2379</v>
      </c>
      <c r="D498">
        <v>36</v>
      </c>
      <c r="E498" t="s">
        <v>2402</v>
      </c>
      <c r="F498" s="33" t="str">
        <f>INDEX('Crosswalk Particulates'!$B:$B,MATCH('2020 EPA Data'!A498,'Crosswalk Particulates'!$A:$A,0))</f>
        <v>Commercial Buildings Sector</v>
      </c>
      <c r="G498" s="37" t="str">
        <f>INDEX('Crosswalk Particulates'!$E:$E,MATCH('2020 EPA Data'!$B498,'Crosswalk Particulates'!$D:$D,0))</f>
        <v>BC</v>
      </c>
      <c r="H498" s="44">
        <f t="shared" si="7"/>
        <v>32658689.47936606</v>
      </c>
    </row>
    <row r="499" spans="1:8" s="30" customFormat="1" hidden="1">
      <c r="A499" t="s">
        <v>2426</v>
      </c>
      <c r="B499" t="s">
        <v>2489</v>
      </c>
      <c r="C499" t="s">
        <v>2437</v>
      </c>
      <c r="D499">
        <v>36</v>
      </c>
      <c r="E499" t="s">
        <v>2402</v>
      </c>
      <c r="F499" s="33" t="str">
        <f>INDEX('Crosswalk Particulates'!$B:$B,MATCH('2020 EPA Data'!A499,'Crosswalk Particulates'!$A:$A,0))</f>
        <v>process-other-industry</v>
      </c>
      <c r="G499" s="37" t="str">
        <f>INDEX('Crosswalk Particulates'!$E:$E,MATCH('2020 EPA Data'!$B499,'Crosswalk Particulates'!$D:$D,0))</f>
        <v>NOX</v>
      </c>
      <c r="H499" s="44">
        <f t="shared" si="7"/>
        <v>32658689.47936606</v>
      </c>
    </row>
    <row r="500" spans="1:8" s="30" customFormat="1" hidden="1">
      <c r="A500" t="s">
        <v>2433</v>
      </c>
      <c r="B500" t="s">
        <v>2509</v>
      </c>
      <c r="C500" t="s">
        <v>2379</v>
      </c>
      <c r="D500">
        <v>35</v>
      </c>
      <c r="E500" t="s">
        <v>2402</v>
      </c>
      <c r="F500" s="33" t="str">
        <f>INDEX('Crosswalk Particulates'!$B:$B,MATCH('2020 EPA Data'!A500,'Crosswalk Particulates'!$A:$A,0))</f>
        <v>process-other-industry</v>
      </c>
      <c r="G500" s="37">
        <f>INDEX('Crosswalk Particulates'!$E:$E,MATCH('2020 EPA Data'!$B500,'Crosswalk Particulates'!$D:$D,0))</f>
        <v>0</v>
      </c>
      <c r="H500" s="44">
        <f t="shared" si="7"/>
        <v>31751503.660494782</v>
      </c>
    </row>
    <row r="501" spans="1:8" s="30" customFormat="1" hidden="1">
      <c r="A501" t="s">
        <v>2433</v>
      </c>
      <c r="B501" t="s">
        <v>2485</v>
      </c>
      <c r="C501" t="s">
        <v>2437</v>
      </c>
      <c r="D501">
        <v>34</v>
      </c>
      <c r="E501" t="s">
        <v>2402</v>
      </c>
      <c r="F501" s="33" t="str">
        <f>INDEX('Crosswalk Particulates'!$B:$B,MATCH('2020 EPA Data'!A501,'Crosswalk Particulates'!$A:$A,0))</f>
        <v>process-other-industry</v>
      </c>
      <c r="G501" s="37">
        <f>INDEX('Crosswalk Particulates'!$E:$E,MATCH('2020 EPA Data'!$B501,'Crosswalk Particulates'!$D:$D,0))</f>
        <v>0</v>
      </c>
      <c r="H501" s="44">
        <f t="shared" si="7"/>
        <v>30844317.841623504</v>
      </c>
    </row>
    <row r="502" spans="1:8" s="30" customFormat="1" hidden="1">
      <c r="A502" t="s">
        <v>2475</v>
      </c>
      <c r="B502" t="s">
        <v>2485</v>
      </c>
      <c r="C502" t="s">
        <v>2437</v>
      </c>
      <c r="D502">
        <v>33</v>
      </c>
      <c r="E502" t="s">
        <v>2402</v>
      </c>
      <c r="F502" s="33" t="str">
        <f>INDEX('Crosswalk Particulates'!$B:$B,MATCH('2020 EPA Data'!A502,'Crosswalk Particulates'!$A:$A,0))</f>
        <v>process-other-industry</v>
      </c>
      <c r="G502" s="37">
        <f>INDEX('Crosswalk Particulates'!$E:$E,MATCH('2020 EPA Data'!$B502,'Crosswalk Particulates'!$D:$D,0))</f>
        <v>0</v>
      </c>
      <c r="H502" s="44">
        <f t="shared" si="7"/>
        <v>29937132.022752222</v>
      </c>
    </row>
    <row r="503" spans="1:8" s="30" customFormat="1" hidden="1">
      <c r="A503" t="s">
        <v>2602</v>
      </c>
      <c r="B503" t="s">
        <v>2495</v>
      </c>
      <c r="C503" t="s">
        <v>2437</v>
      </c>
      <c r="D503">
        <v>26</v>
      </c>
      <c r="E503" t="s">
        <v>2402</v>
      </c>
      <c r="F503" s="33" t="str">
        <f>INDEX('Crosswalk Particulates'!$B:$B,MATCH('2020 EPA Data'!A503,'Crosswalk Particulates'!$A:$A,0))</f>
        <v>Residential Buildings Sector</v>
      </c>
      <c r="G503" s="37" t="str">
        <f>INDEX('Crosswalk Particulates'!$E:$E,MATCH('2020 EPA Data'!$B503,'Crosswalk Particulates'!$D:$D,0))</f>
        <v>SOx</v>
      </c>
      <c r="H503" s="44">
        <f t="shared" si="7"/>
        <v>23586831.290653266</v>
      </c>
    </row>
    <row r="504" spans="1:8" s="30" customFormat="1" hidden="1">
      <c r="A504" t="s">
        <v>2432</v>
      </c>
      <c r="B504" t="s">
        <v>2509</v>
      </c>
      <c r="C504" t="s">
        <v>2379</v>
      </c>
      <c r="D504">
        <v>20</v>
      </c>
      <c r="E504" t="s">
        <v>2402</v>
      </c>
      <c r="F504" s="33" t="str">
        <f>INDEX('Crosswalk Particulates'!$B:$B,MATCH('2020 EPA Data'!A504,'Crosswalk Particulates'!$A:$A,0))</f>
        <v>process-agriculture-industry</v>
      </c>
      <c r="G504" s="37">
        <f>INDEX('Crosswalk Particulates'!$E:$E,MATCH('2020 EPA Data'!$B504,'Crosswalk Particulates'!$D:$D,0))</f>
        <v>0</v>
      </c>
      <c r="H504" s="44">
        <f t="shared" si="7"/>
        <v>18143716.377425592</v>
      </c>
    </row>
    <row r="505" spans="1:8" s="30" customFormat="1" hidden="1">
      <c r="A505" t="s">
        <v>2475</v>
      </c>
      <c r="B505" t="s">
        <v>2495</v>
      </c>
      <c r="C505" t="s">
        <v>2437</v>
      </c>
      <c r="D505">
        <v>19</v>
      </c>
      <c r="E505" t="s">
        <v>2402</v>
      </c>
      <c r="F505" s="33" t="str">
        <f>INDEX('Crosswalk Particulates'!$B:$B,MATCH('2020 EPA Data'!A505,'Crosswalk Particulates'!$A:$A,0))</f>
        <v>process-other-industry</v>
      </c>
      <c r="G505" s="37" t="str">
        <f>INDEX('Crosswalk Particulates'!$E:$E,MATCH('2020 EPA Data'!$B505,'Crosswalk Particulates'!$D:$D,0))</f>
        <v>SOx</v>
      </c>
      <c r="H505" s="44">
        <f t="shared" si="7"/>
        <v>17236530.55855431</v>
      </c>
    </row>
    <row r="506" spans="1:8" s="30" customFormat="1" hidden="1">
      <c r="A506" t="s">
        <v>2427</v>
      </c>
      <c r="B506" t="s">
        <v>2595</v>
      </c>
      <c r="C506" t="s">
        <v>2379</v>
      </c>
      <c r="D506">
        <v>16</v>
      </c>
      <c r="E506" t="s">
        <v>2402</v>
      </c>
      <c r="F506" s="33" t="str">
        <f>INDEX('Crosswalk Particulates'!$B:$B,MATCH('2020 EPA Data'!A506,'Crosswalk Particulates'!$A:$A,0))</f>
        <v>process-other-industry</v>
      </c>
      <c r="G506" s="37" t="str">
        <f>INDEX('Crosswalk Particulates'!$E:$E,MATCH('2020 EPA Data'!$B506,'Crosswalk Particulates'!$D:$D,0))</f>
        <v>BC</v>
      </c>
      <c r="H506" s="44">
        <f t="shared" si="7"/>
        <v>14514973.101940472</v>
      </c>
    </row>
    <row r="507" spans="1:8" s="30" customFormat="1" hidden="1">
      <c r="A507" t="s">
        <v>2602</v>
      </c>
      <c r="B507" t="s">
        <v>2513</v>
      </c>
      <c r="C507" t="s">
        <v>2379</v>
      </c>
      <c r="D507">
        <v>16</v>
      </c>
      <c r="E507" t="s">
        <v>2402</v>
      </c>
      <c r="F507" s="33" t="str">
        <f>INDEX('Crosswalk Particulates'!$B:$B,MATCH('2020 EPA Data'!A507,'Crosswalk Particulates'!$A:$A,0))</f>
        <v>Residential Buildings Sector</v>
      </c>
      <c r="G507" s="37" t="str">
        <f>INDEX('Crosswalk Particulates'!$E:$E,MATCH('2020 EPA Data'!$B507,'Crosswalk Particulates'!$D:$D,0))</f>
        <v>OC</v>
      </c>
      <c r="H507" s="44">
        <f t="shared" si="7"/>
        <v>14514973.101940472</v>
      </c>
    </row>
    <row r="508" spans="1:8" s="30" customFormat="1" hidden="1">
      <c r="A508" t="s">
        <v>2452</v>
      </c>
      <c r="B508" t="s">
        <v>2509</v>
      </c>
      <c r="C508" t="s">
        <v>2379</v>
      </c>
      <c r="D508">
        <v>13</v>
      </c>
      <c r="E508" t="s">
        <v>2402</v>
      </c>
      <c r="F508" s="33" t="str">
        <f>INDEX('Crosswalk Particulates'!$B:$B,MATCH('2020 EPA Data'!A508,'Crosswalk Particulates'!$A:$A,0))</f>
        <v>process-other-industry</v>
      </c>
      <c r="G508" s="37">
        <f>INDEX('Crosswalk Particulates'!$E:$E,MATCH('2020 EPA Data'!$B508,'Crosswalk Particulates'!$D:$D,0))</f>
        <v>0</v>
      </c>
      <c r="H508" s="44">
        <f t="shared" si="7"/>
        <v>11793415.645326633</v>
      </c>
    </row>
    <row r="509" spans="1:8" s="30" customFormat="1" hidden="1">
      <c r="A509" t="s">
        <v>2432</v>
      </c>
      <c r="B509" t="s">
        <v>2513</v>
      </c>
      <c r="C509" t="s">
        <v>2379</v>
      </c>
      <c r="D509">
        <v>12</v>
      </c>
      <c r="E509" t="s">
        <v>2402</v>
      </c>
      <c r="F509" s="33" t="str">
        <f>INDEX('Crosswalk Particulates'!$B:$B,MATCH('2020 EPA Data'!A509,'Crosswalk Particulates'!$A:$A,0))</f>
        <v>process-agriculture-industry</v>
      </c>
      <c r="G509" s="37" t="str">
        <f>INDEX('Crosswalk Particulates'!$E:$E,MATCH('2020 EPA Data'!$B509,'Crosswalk Particulates'!$D:$D,0))</f>
        <v>OC</v>
      </c>
      <c r="H509" s="44">
        <f t="shared" si="7"/>
        <v>10886229.826455355</v>
      </c>
    </row>
    <row r="510" spans="1:8" s="30" customFormat="1" hidden="1">
      <c r="A510" t="s">
        <v>2443</v>
      </c>
      <c r="B510" t="s">
        <v>2485</v>
      </c>
      <c r="C510" t="s">
        <v>2437</v>
      </c>
      <c r="D510">
        <v>10</v>
      </c>
      <c r="E510" t="s">
        <v>2402</v>
      </c>
      <c r="F510" s="33" t="str">
        <f>INDEX('Crosswalk Particulates'!$B:$B,MATCH('2020 EPA Data'!A510,'Crosswalk Particulates'!$A:$A,0))</f>
        <v>Other-EPA</v>
      </c>
      <c r="G510" s="37">
        <f>INDEX('Crosswalk Particulates'!$E:$E,MATCH('2020 EPA Data'!$B510,'Crosswalk Particulates'!$D:$D,0))</f>
        <v>0</v>
      </c>
      <c r="H510" s="44">
        <f t="shared" si="7"/>
        <v>9071858.1887127962</v>
      </c>
    </row>
    <row r="511" spans="1:8" s="30" customFormat="1" hidden="1">
      <c r="A511" t="s">
        <v>2435</v>
      </c>
      <c r="B511" t="s">
        <v>2513</v>
      </c>
      <c r="C511" t="s">
        <v>2379</v>
      </c>
      <c r="D511">
        <v>9</v>
      </c>
      <c r="E511" t="s">
        <v>2402</v>
      </c>
      <c r="F511" s="33" t="str">
        <f>INDEX('Crosswalk Particulates'!$B:$B,MATCH('2020 EPA Data'!A511,'Crosswalk Particulates'!$A:$A,0))</f>
        <v>process-other-industry</v>
      </c>
      <c r="G511" s="37" t="str">
        <f>INDEX('Crosswalk Particulates'!$E:$E,MATCH('2020 EPA Data'!$B511,'Crosswalk Particulates'!$D:$D,0))</f>
        <v>OC</v>
      </c>
      <c r="H511" s="44">
        <f t="shared" si="7"/>
        <v>8164672.3698415151</v>
      </c>
    </row>
    <row r="512" spans="1:8" s="30" customFormat="1" hidden="1">
      <c r="A512" t="s">
        <v>2475</v>
      </c>
      <c r="B512" t="s">
        <v>2513</v>
      </c>
      <c r="C512" t="s">
        <v>2379</v>
      </c>
      <c r="D512">
        <v>9</v>
      </c>
      <c r="E512" t="s">
        <v>2402</v>
      </c>
      <c r="F512" s="33" t="str">
        <f>INDEX('Crosswalk Particulates'!$B:$B,MATCH('2020 EPA Data'!A512,'Crosswalk Particulates'!$A:$A,0))</f>
        <v>process-other-industry</v>
      </c>
      <c r="G512" s="37" t="str">
        <f>INDEX('Crosswalk Particulates'!$E:$E,MATCH('2020 EPA Data'!$B512,'Crosswalk Particulates'!$D:$D,0))</f>
        <v>OC</v>
      </c>
      <c r="H512" s="44">
        <f t="shared" si="7"/>
        <v>8164672.3698415151</v>
      </c>
    </row>
    <row r="513" spans="1:8" s="30" customFormat="1" hidden="1">
      <c r="A513" t="s">
        <v>2602</v>
      </c>
      <c r="B513" t="s">
        <v>2509</v>
      </c>
      <c r="C513" t="s">
        <v>2379</v>
      </c>
      <c r="D513">
        <v>8</v>
      </c>
      <c r="E513" t="s">
        <v>2402</v>
      </c>
      <c r="F513" s="33" t="str">
        <f>INDEX('Crosswalk Particulates'!$B:$B,MATCH('2020 EPA Data'!A513,'Crosswalk Particulates'!$A:$A,0))</f>
        <v>Residential Buildings Sector</v>
      </c>
      <c r="G513" s="37">
        <f>INDEX('Crosswalk Particulates'!$E:$E,MATCH('2020 EPA Data'!$B513,'Crosswalk Particulates'!$D:$D,0))</f>
        <v>0</v>
      </c>
      <c r="H513" s="44">
        <f t="shared" si="7"/>
        <v>7257486.5509702358</v>
      </c>
    </row>
    <row r="514" spans="1:8" s="30" customFormat="1" hidden="1">
      <c r="A514" t="s">
        <v>2534</v>
      </c>
      <c r="B514" t="s">
        <v>2595</v>
      </c>
      <c r="C514" t="s">
        <v>2379</v>
      </c>
      <c r="D514">
        <v>8</v>
      </c>
      <c r="E514" t="s">
        <v>2402</v>
      </c>
      <c r="F514" s="33" t="str">
        <f>INDEX('Crosswalk Particulates'!$B:$B,MATCH('2020 EPA Data'!A514,'Crosswalk Particulates'!$A:$A,0))</f>
        <v>Commercial Buildings Sector</v>
      </c>
      <c r="G514" s="37" t="str">
        <f>INDEX('Crosswalk Particulates'!$E:$E,MATCH('2020 EPA Data'!$B514,'Crosswalk Particulates'!$D:$D,0))</f>
        <v>BC</v>
      </c>
      <c r="H514" s="44">
        <f t="shared" si="7"/>
        <v>7257486.5509702358</v>
      </c>
    </row>
    <row r="515" spans="1:8" s="30" customFormat="1" hidden="1">
      <c r="A515" t="s">
        <v>2433</v>
      </c>
      <c r="B515" t="s">
        <v>2513</v>
      </c>
      <c r="C515" t="s">
        <v>2379</v>
      </c>
      <c r="D515">
        <v>6</v>
      </c>
      <c r="E515" t="s">
        <v>2402</v>
      </c>
      <c r="F515" s="33" t="str">
        <f>INDEX('Crosswalk Particulates'!$B:$B,MATCH('2020 EPA Data'!A515,'Crosswalk Particulates'!$A:$A,0))</f>
        <v>process-other-industry</v>
      </c>
      <c r="G515" s="37" t="str">
        <f>INDEX('Crosswalk Particulates'!$E:$E,MATCH('2020 EPA Data'!$B515,'Crosswalk Particulates'!$D:$D,0))</f>
        <v>OC</v>
      </c>
      <c r="H515" s="44">
        <f t="shared" si="7"/>
        <v>5443114.9132276773</v>
      </c>
    </row>
    <row r="516" spans="1:8" s="30" customFormat="1" hidden="1">
      <c r="A516" t="s">
        <v>2602</v>
      </c>
      <c r="B516" t="s">
        <v>2485</v>
      </c>
      <c r="C516" t="s">
        <v>2437</v>
      </c>
      <c r="D516">
        <v>6</v>
      </c>
      <c r="E516" t="s">
        <v>2402</v>
      </c>
      <c r="F516" s="33" t="str">
        <f>INDEX('Crosswalk Particulates'!$B:$B,MATCH('2020 EPA Data'!A516,'Crosswalk Particulates'!$A:$A,0))</f>
        <v>Residential Buildings Sector</v>
      </c>
      <c r="G516" s="37">
        <f>INDEX('Crosswalk Particulates'!$E:$E,MATCH('2020 EPA Data'!$B516,'Crosswalk Particulates'!$D:$D,0))</f>
        <v>0</v>
      </c>
      <c r="H516" s="44">
        <f t="shared" ref="H516:H549" si="8">IF(E516="TON",D516/metricton_to_shortton,0)*10^6</f>
        <v>5443114.9132276773</v>
      </c>
    </row>
    <row r="517" spans="1:8" s="30" customFormat="1" hidden="1">
      <c r="A517" t="s">
        <v>2534</v>
      </c>
      <c r="B517" t="s">
        <v>2513</v>
      </c>
      <c r="C517" t="s">
        <v>2379</v>
      </c>
      <c r="D517">
        <v>6</v>
      </c>
      <c r="E517" t="s">
        <v>2402</v>
      </c>
      <c r="F517" s="33" t="str">
        <f>INDEX('Crosswalk Particulates'!$B:$B,MATCH('2020 EPA Data'!A517,'Crosswalk Particulates'!$A:$A,0))</f>
        <v>Commercial Buildings Sector</v>
      </c>
      <c r="G517" s="37" t="str">
        <f>INDEX('Crosswalk Particulates'!$E:$E,MATCH('2020 EPA Data'!$B517,'Crosswalk Particulates'!$D:$D,0))</f>
        <v>OC</v>
      </c>
      <c r="H517" s="44">
        <f t="shared" si="8"/>
        <v>5443114.9132276773</v>
      </c>
    </row>
    <row r="518" spans="1:8" s="30" customFormat="1" hidden="1">
      <c r="A518" t="s">
        <v>2452</v>
      </c>
      <c r="B518" t="s">
        <v>2495</v>
      </c>
      <c r="C518" t="s">
        <v>2437</v>
      </c>
      <c r="D518">
        <v>5</v>
      </c>
      <c r="E518" t="s">
        <v>2402</v>
      </c>
      <c r="F518" s="33" t="str">
        <f>INDEX('Crosswalk Particulates'!$B:$B,MATCH('2020 EPA Data'!A518,'Crosswalk Particulates'!$A:$A,0))</f>
        <v>process-other-industry</v>
      </c>
      <c r="G518" s="37" t="str">
        <f>INDEX('Crosswalk Particulates'!$E:$E,MATCH('2020 EPA Data'!$B518,'Crosswalk Particulates'!$D:$D,0))</f>
        <v>SOx</v>
      </c>
      <c r="H518" s="44">
        <f t="shared" si="8"/>
        <v>4535929.0943563981</v>
      </c>
    </row>
    <row r="519" spans="1:8" s="30" customFormat="1" hidden="1">
      <c r="A519" t="s">
        <v>2426</v>
      </c>
      <c r="B519" t="s">
        <v>2470</v>
      </c>
      <c r="C519" t="s">
        <v>2437</v>
      </c>
      <c r="D519">
        <v>5</v>
      </c>
      <c r="E519" t="s">
        <v>2402</v>
      </c>
      <c r="F519" s="33" t="str">
        <f>INDEX('Crosswalk Particulates'!$B:$B,MATCH('2020 EPA Data'!A519,'Crosswalk Particulates'!$A:$A,0))</f>
        <v>process-other-industry</v>
      </c>
      <c r="G519" s="37" t="str">
        <f>INDEX('Crosswalk Particulates'!$E:$E,MATCH('2020 EPA Data'!$B519,'Crosswalk Particulates'!$D:$D,0))</f>
        <v>PM10</v>
      </c>
      <c r="H519" s="44">
        <f t="shared" si="8"/>
        <v>4535929.0943563981</v>
      </c>
    </row>
    <row r="520" spans="1:8" s="30" customFormat="1" hidden="1">
      <c r="A520" t="s">
        <v>2432</v>
      </c>
      <c r="B520" t="s">
        <v>2440</v>
      </c>
      <c r="C520" t="s">
        <v>2437</v>
      </c>
      <c r="D520">
        <v>4</v>
      </c>
      <c r="E520" t="s">
        <v>2402</v>
      </c>
      <c r="F520" s="33" t="str">
        <f>INDEX('Crosswalk Particulates'!$B:$B,MATCH('2020 EPA Data'!A520,'Crosswalk Particulates'!$A:$A,0))</f>
        <v>process-agriculture-industry</v>
      </c>
      <c r="G520" s="37" t="str">
        <f>INDEX('Crosswalk Particulates'!$E:$E,MATCH('2020 EPA Data'!$B520,'Crosswalk Particulates'!$D:$D,0))</f>
        <v>CO</v>
      </c>
      <c r="H520" s="44">
        <f t="shared" si="8"/>
        <v>3628743.2754851179</v>
      </c>
    </row>
    <row r="521" spans="1:8" s="30" customFormat="1" hidden="1">
      <c r="A521" t="s">
        <v>2433</v>
      </c>
      <c r="B521" t="s">
        <v>2440</v>
      </c>
      <c r="C521" t="s">
        <v>2437</v>
      </c>
      <c r="D521">
        <v>4</v>
      </c>
      <c r="E521" t="s">
        <v>2402</v>
      </c>
      <c r="F521" s="33" t="str">
        <f>INDEX('Crosswalk Particulates'!$B:$B,MATCH('2020 EPA Data'!A521,'Crosswalk Particulates'!$A:$A,0))</f>
        <v>process-other-industry</v>
      </c>
      <c r="G521" s="37" t="str">
        <f>INDEX('Crosswalk Particulates'!$E:$E,MATCH('2020 EPA Data'!$B521,'Crosswalk Particulates'!$D:$D,0))</f>
        <v>CO</v>
      </c>
      <c r="H521" s="44">
        <f t="shared" si="8"/>
        <v>3628743.2754851179</v>
      </c>
    </row>
    <row r="522" spans="1:8" s="30" customFormat="1" hidden="1">
      <c r="A522" t="s">
        <v>2452</v>
      </c>
      <c r="B522" t="s">
        <v>2489</v>
      </c>
      <c r="C522" t="s">
        <v>2437</v>
      </c>
      <c r="D522">
        <v>4</v>
      </c>
      <c r="E522" t="s">
        <v>2402</v>
      </c>
      <c r="F522" s="33" t="str">
        <f>INDEX('Crosswalk Particulates'!$B:$B,MATCH('2020 EPA Data'!A522,'Crosswalk Particulates'!$A:$A,0))</f>
        <v>process-other-industry</v>
      </c>
      <c r="G522" s="37" t="str">
        <f>INDEX('Crosswalk Particulates'!$E:$E,MATCH('2020 EPA Data'!$B522,'Crosswalk Particulates'!$D:$D,0))</f>
        <v>NOX</v>
      </c>
      <c r="H522" s="44">
        <f t="shared" si="8"/>
        <v>3628743.2754851179</v>
      </c>
    </row>
    <row r="523" spans="1:8" s="30" customFormat="1" hidden="1">
      <c r="A523" t="s">
        <v>2433</v>
      </c>
      <c r="B523" t="s">
        <v>2489</v>
      </c>
      <c r="C523" t="s">
        <v>2437</v>
      </c>
      <c r="D523">
        <v>4</v>
      </c>
      <c r="E523" t="s">
        <v>2402</v>
      </c>
      <c r="F523" s="33" t="str">
        <f>INDEX('Crosswalk Particulates'!$B:$B,MATCH('2020 EPA Data'!A523,'Crosswalk Particulates'!$A:$A,0))</f>
        <v>process-other-industry</v>
      </c>
      <c r="G523" s="37" t="str">
        <f>INDEX('Crosswalk Particulates'!$E:$E,MATCH('2020 EPA Data'!$B523,'Crosswalk Particulates'!$D:$D,0))</f>
        <v>NOX</v>
      </c>
      <c r="H523" s="44">
        <f t="shared" si="8"/>
        <v>3628743.2754851179</v>
      </c>
    </row>
    <row r="524" spans="1:8" s="30" customFormat="1" hidden="1">
      <c r="A524" t="s">
        <v>2452</v>
      </c>
      <c r="B524" t="s">
        <v>2440</v>
      </c>
      <c r="C524" t="s">
        <v>2437</v>
      </c>
      <c r="D524">
        <v>3</v>
      </c>
      <c r="E524" t="s">
        <v>2402</v>
      </c>
      <c r="F524" s="33" t="str">
        <f>INDEX('Crosswalk Particulates'!$B:$B,MATCH('2020 EPA Data'!A524,'Crosswalk Particulates'!$A:$A,0))</f>
        <v>process-other-industry</v>
      </c>
      <c r="G524" s="37" t="str">
        <f>INDEX('Crosswalk Particulates'!$E:$E,MATCH('2020 EPA Data'!$B524,'Crosswalk Particulates'!$D:$D,0))</f>
        <v>CO</v>
      </c>
      <c r="H524" s="44">
        <f t="shared" si="8"/>
        <v>2721557.4566138387</v>
      </c>
    </row>
    <row r="525" spans="1:8" s="30" customFormat="1" hidden="1">
      <c r="A525" t="s">
        <v>2432</v>
      </c>
      <c r="B525" t="s">
        <v>2489</v>
      </c>
      <c r="C525" t="s">
        <v>2437</v>
      </c>
      <c r="D525">
        <v>2</v>
      </c>
      <c r="E525" t="s">
        <v>2402</v>
      </c>
      <c r="F525" s="33" t="str">
        <f>INDEX('Crosswalk Particulates'!$B:$B,MATCH('2020 EPA Data'!A525,'Crosswalk Particulates'!$A:$A,0))</f>
        <v>process-agriculture-industry</v>
      </c>
      <c r="G525" s="37" t="str">
        <f>INDEX('Crosswalk Particulates'!$E:$E,MATCH('2020 EPA Data'!$B525,'Crosswalk Particulates'!$D:$D,0))</f>
        <v>NOX</v>
      </c>
      <c r="H525" s="44">
        <f t="shared" si="8"/>
        <v>1814371.637742559</v>
      </c>
    </row>
    <row r="526" spans="1:8" s="30" customFormat="1" hidden="1">
      <c r="A526" t="s">
        <v>2452</v>
      </c>
      <c r="B526" t="s">
        <v>2513</v>
      </c>
      <c r="C526" t="s">
        <v>2379</v>
      </c>
      <c r="D526">
        <v>2</v>
      </c>
      <c r="E526" t="s">
        <v>2402</v>
      </c>
      <c r="F526" s="33" t="str">
        <f>INDEX('Crosswalk Particulates'!$B:$B,MATCH('2020 EPA Data'!A526,'Crosswalk Particulates'!$A:$A,0))</f>
        <v>process-other-industry</v>
      </c>
      <c r="G526" s="37" t="str">
        <f>INDEX('Crosswalk Particulates'!$E:$E,MATCH('2020 EPA Data'!$B526,'Crosswalk Particulates'!$D:$D,0))</f>
        <v>OC</v>
      </c>
      <c r="H526" s="44">
        <f t="shared" si="8"/>
        <v>1814371.637742559</v>
      </c>
    </row>
    <row r="527" spans="1:8" s="30" customFormat="1" hidden="1">
      <c r="A527" t="s">
        <v>2426</v>
      </c>
      <c r="B527" t="s">
        <v>2509</v>
      </c>
      <c r="C527" t="s">
        <v>2379</v>
      </c>
      <c r="D527">
        <v>2</v>
      </c>
      <c r="E527" t="s">
        <v>2402</v>
      </c>
      <c r="F527" s="33" t="str">
        <f>INDEX('Crosswalk Particulates'!$B:$B,MATCH('2020 EPA Data'!A527,'Crosswalk Particulates'!$A:$A,0))</f>
        <v>process-other-industry</v>
      </c>
      <c r="G527" s="37">
        <f>INDEX('Crosswalk Particulates'!$E:$E,MATCH('2020 EPA Data'!$B527,'Crosswalk Particulates'!$D:$D,0))</f>
        <v>0</v>
      </c>
      <c r="H527" s="44">
        <f t="shared" si="8"/>
        <v>1814371.637742559</v>
      </c>
    </row>
    <row r="528" spans="1:8" s="30" customFormat="1" hidden="1">
      <c r="A528" t="s">
        <v>2426</v>
      </c>
      <c r="B528" t="s">
        <v>2490</v>
      </c>
      <c r="C528" t="s">
        <v>2437</v>
      </c>
      <c r="D528">
        <v>2</v>
      </c>
      <c r="E528" t="s">
        <v>2402</v>
      </c>
      <c r="F528" s="33" t="str">
        <f>INDEX('Crosswalk Particulates'!$B:$B,MATCH('2020 EPA Data'!A528,'Crosswalk Particulates'!$A:$A,0))</f>
        <v>process-other-industry</v>
      </c>
      <c r="G528" s="37" t="str">
        <f>INDEX('Crosswalk Particulates'!$E:$E,MATCH('2020 EPA Data'!$B528,'Crosswalk Particulates'!$D:$D,0))</f>
        <v>PM25</v>
      </c>
      <c r="H528" s="44">
        <f t="shared" si="8"/>
        <v>1814371.637742559</v>
      </c>
    </row>
    <row r="529" spans="1:8" s="30" customFormat="1" hidden="1">
      <c r="A529" t="s">
        <v>2602</v>
      </c>
      <c r="B529" t="s">
        <v>2595</v>
      </c>
      <c r="C529" t="s">
        <v>2379</v>
      </c>
      <c r="D529">
        <v>1</v>
      </c>
      <c r="E529" t="s">
        <v>2402</v>
      </c>
      <c r="F529" s="33" t="str">
        <f>INDEX('Crosswalk Particulates'!$B:$B,MATCH('2020 EPA Data'!A529,'Crosswalk Particulates'!$A:$A,0))</f>
        <v>Residential Buildings Sector</v>
      </c>
      <c r="G529" s="37" t="str">
        <f>INDEX('Crosswalk Particulates'!$E:$E,MATCH('2020 EPA Data'!$B529,'Crosswalk Particulates'!$D:$D,0))</f>
        <v>BC</v>
      </c>
      <c r="H529" s="44">
        <f t="shared" si="8"/>
        <v>907185.81887127948</v>
      </c>
    </row>
    <row r="530" spans="1:8" s="30" customFormat="1" hidden="1">
      <c r="A530" t="s">
        <v>2534</v>
      </c>
      <c r="B530" t="s">
        <v>2485</v>
      </c>
      <c r="C530" t="s">
        <v>2437</v>
      </c>
      <c r="D530">
        <v>1</v>
      </c>
      <c r="E530" t="s">
        <v>2402</v>
      </c>
      <c r="F530" s="33" t="str">
        <f>INDEX('Crosswalk Particulates'!$B:$B,MATCH('2020 EPA Data'!A530,'Crosswalk Particulates'!$A:$A,0))</f>
        <v>Commercial Buildings Sector</v>
      </c>
      <c r="G530" s="37">
        <f>INDEX('Crosswalk Particulates'!$E:$E,MATCH('2020 EPA Data'!$B530,'Crosswalk Particulates'!$D:$D,0))</f>
        <v>0</v>
      </c>
      <c r="H530" s="44">
        <f t="shared" si="8"/>
        <v>907185.81887127948</v>
      </c>
    </row>
    <row r="531" spans="1:8" s="30" customFormat="1" hidden="1">
      <c r="A531" t="s">
        <v>2435</v>
      </c>
      <c r="B531" t="s">
        <v>2495</v>
      </c>
      <c r="C531" t="s">
        <v>2437</v>
      </c>
      <c r="D531">
        <v>1</v>
      </c>
      <c r="E531" t="s">
        <v>2402</v>
      </c>
      <c r="F531" s="33" t="str">
        <f>INDEX('Crosswalk Particulates'!$B:$B,MATCH('2020 EPA Data'!A531,'Crosswalk Particulates'!$A:$A,0))</f>
        <v>process-other-industry</v>
      </c>
      <c r="G531" s="37" t="str">
        <f>INDEX('Crosswalk Particulates'!$E:$E,MATCH('2020 EPA Data'!$B531,'Crosswalk Particulates'!$D:$D,0))</f>
        <v>SOx</v>
      </c>
      <c r="H531" s="44">
        <f t="shared" si="8"/>
        <v>907185.81887127948</v>
      </c>
    </row>
    <row r="532" spans="1:8" s="30" customFormat="1" hidden="1">
      <c r="A532" t="s">
        <v>2498</v>
      </c>
      <c r="B532" t="s">
        <v>2440</v>
      </c>
      <c r="C532" t="s">
        <v>2437</v>
      </c>
      <c r="D532">
        <v>1</v>
      </c>
      <c r="E532" t="s">
        <v>2402</v>
      </c>
      <c r="F532" s="33" t="str">
        <f>INDEX('Crosswalk Particulates'!$B:$B,MATCH('2020 EPA Data'!A532,'Crosswalk Particulates'!$A:$A,0))</f>
        <v>Other-EPA</v>
      </c>
      <c r="G532" s="37" t="str">
        <f>INDEX('Crosswalk Particulates'!$E:$E,MATCH('2020 EPA Data'!$B532,'Crosswalk Particulates'!$D:$D,0))</f>
        <v>CO</v>
      </c>
      <c r="H532" s="44">
        <f t="shared" si="8"/>
        <v>907185.81887127948</v>
      </c>
    </row>
    <row r="533" spans="1:8" s="30" customFormat="1" hidden="1">
      <c r="A533" t="s">
        <v>2432</v>
      </c>
      <c r="B533" t="s">
        <v>2595</v>
      </c>
      <c r="C533" t="s">
        <v>2379</v>
      </c>
      <c r="D533">
        <v>1</v>
      </c>
      <c r="E533" t="s">
        <v>2402</v>
      </c>
      <c r="F533" s="33" t="str">
        <f>INDEX('Crosswalk Particulates'!$B:$B,MATCH('2020 EPA Data'!A533,'Crosswalk Particulates'!$A:$A,0))</f>
        <v>process-agriculture-industry</v>
      </c>
      <c r="G533" s="37" t="str">
        <f>INDEX('Crosswalk Particulates'!$E:$E,MATCH('2020 EPA Data'!$B533,'Crosswalk Particulates'!$D:$D,0))</f>
        <v>BC</v>
      </c>
      <c r="H533" s="44">
        <f t="shared" si="8"/>
        <v>907185.81887127948</v>
      </c>
    </row>
    <row r="534" spans="1:8" s="30" customFormat="1" hidden="1">
      <c r="A534" t="s">
        <v>2498</v>
      </c>
      <c r="B534" t="s">
        <v>2489</v>
      </c>
      <c r="C534" t="s">
        <v>2437</v>
      </c>
      <c r="D534">
        <v>0</v>
      </c>
      <c r="E534" t="s">
        <v>2402</v>
      </c>
      <c r="F534" s="33" t="str">
        <f>INDEX('Crosswalk Particulates'!$B:$B,MATCH('2020 EPA Data'!A534,'Crosswalk Particulates'!$A:$A,0))</f>
        <v>Other-EPA</v>
      </c>
      <c r="G534" s="37" t="str">
        <f>INDEX('Crosswalk Particulates'!$E:$E,MATCH('2020 EPA Data'!$B534,'Crosswalk Particulates'!$D:$D,0))</f>
        <v>NOX</v>
      </c>
      <c r="H534" s="44">
        <f t="shared" si="8"/>
        <v>0</v>
      </c>
    </row>
    <row r="535" spans="1:8" s="30" customFormat="1" hidden="1">
      <c r="A535" t="s">
        <v>2452</v>
      </c>
      <c r="B535" t="s">
        <v>2595</v>
      </c>
      <c r="C535" t="s">
        <v>2379</v>
      </c>
      <c r="D535">
        <v>0</v>
      </c>
      <c r="E535" t="s">
        <v>2402</v>
      </c>
      <c r="F535" s="33" t="str">
        <f>INDEX('Crosswalk Particulates'!$B:$B,MATCH('2020 EPA Data'!A535,'Crosswalk Particulates'!$A:$A,0))</f>
        <v>process-other-industry</v>
      </c>
      <c r="G535" s="37" t="str">
        <f>INDEX('Crosswalk Particulates'!$E:$E,MATCH('2020 EPA Data'!$B535,'Crosswalk Particulates'!$D:$D,0))</f>
        <v>BC</v>
      </c>
      <c r="H535" s="44">
        <f t="shared" si="8"/>
        <v>0</v>
      </c>
    </row>
    <row r="536" spans="1:8" s="30" customFormat="1" hidden="1">
      <c r="A536" t="s">
        <v>2498</v>
      </c>
      <c r="B536" t="s">
        <v>2595</v>
      </c>
      <c r="C536" t="s">
        <v>2379</v>
      </c>
      <c r="D536">
        <v>0</v>
      </c>
      <c r="E536" t="s">
        <v>2402</v>
      </c>
      <c r="F536" s="33" t="str">
        <f>INDEX('Crosswalk Particulates'!$B:$B,MATCH('2020 EPA Data'!A536,'Crosswalk Particulates'!$A:$A,0))</f>
        <v>Other-EPA</v>
      </c>
      <c r="G536" s="37" t="str">
        <f>INDEX('Crosswalk Particulates'!$E:$E,MATCH('2020 EPA Data'!$B536,'Crosswalk Particulates'!$D:$D,0))</f>
        <v>BC</v>
      </c>
      <c r="H536" s="44">
        <f t="shared" si="8"/>
        <v>0</v>
      </c>
    </row>
    <row r="537" spans="1:8" s="30" customFormat="1" hidden="1">
      <c r="A537" t="s">
        <v>2426</v>
      </c>
      <c r="B537" t="s">
        <v>2513</v>
      </c>
      <c r="C537" t="s">
        <v>2379</v>
      </c>
      <c r="D537">
        <v>0</v>
      </c>
      <c r="E537" t="s">
        <v>2402</v>
      </c>
      <c r="F537" s="33" t="str">
        <f>INDEX('Crosswalk Particulates'!$B:$B,MATCH('2020 EPA Data'!A537,'Crosswalk Particulates'!$A:$A,0))</f>
        <v>process-other-industry</v>
      </c>
      <c r="G537" s="37" t="str">
        <f>INDEX('Crosswalk Particulates'!$E:$E,MATCH('2020 EPA Data'!$B537,'Crosswalk Particulates'!$D:$D,0))</f>
        <v>OC</v>
      </c>
      <c r="H537" s="44">
        <f t="shared" si="8"/>
        <v>0</v>
      </c>
    </row>
    <row r="538" spans="1:8" s="30" customFormat="1" hidden="1">
      <c r="A538" t="s">
        <v>2435</v>
      </c>
      <c r="B538" t="s">
        <v>2595</v>
      </c>
      <c r="C538" t="s">
        <v>2379</v>
      </c>
      <c r="D538">
        <v>0</v>
      </c>
      <c r="E538" t="s">
        <v>2402</v>
      </c>
      <c r="F538" s="33" t="str">
        <f>INDEX('Crosswalk Particulates'!$B:$B,MATCH('2020 EPA Data'!A538,'Crosswalk Particulates'!$A:$A,0))</f>
        <v>process-other-industry</v>
      </c>
      <c r="G538" s="37" t="str">
        <f>INDEX('Crosswalk Particulates'!$E:$E,MATCH('2020 EPA Data'!$B538,'Crosswalk Particulates'!$D:$D,0))</f>
        <v>BC</v>
      </c>
      <c r="H538" s="44">
        <f t="shared" si="8"/>
        <v>0</v>
      </c>
    </row>
    <row r="539" spans="1:8" s="30" customFormat="1" hidden="1">
      <c r="A539" t="s">
        <v>2475</v>
      </c>
      <c r="B539" t="s">
        <v>2595</v>
      </c>
      <c r="C539" t="s">
        <v>2379</v>
      </c>
      <c r="D539">
        <v>0</v>
      </c>
      <c r="E539" t="s">
        <v>2402</v>
      </c>
      <c r="F539" s="33" t="str">
        <f>INDEX('Crosswalk Particulates'!$B:$B,MATCH('2020 EPA Data'!A539,'Crosswalk Particulates'!$A:$A,0))</f>
        <v>process-other-industry</v>
      </c>
      <c r="G539" s="37" t="str">
        <f>INDEX('Crosswalk Particulates'!$E:$E,MATCH('2020 EPA Data'!$B539,'Crosswalk Particulates'!$D:$D,0))</f>
        <v>BC</v>
      </c>
      <c r="H539" s="44">
        <f t="shared" si="8"/>
        <v>0</v>
      </c>
    </row>
    <row r="540" spans="1:8" s="30" customFormat="1" hidden="1">
      <c r="A540" t="s">
        <v>2426</v>
      </c>
      <c r="B540" t="s">
        <v>2495</v>
      </c>
      <c r="C540" t="s">
        <v>2437</v>
      </c>
      <c r="D540">
        <v>0</v>
      </c>
      <c r="E540" t="s">
        <v>2402</v>
      </c>
      <c r="F540" s="33" t="str">
        <f>INDEX('Crosswalk Particulates'!$B:$B,MATCH('2020 EPA Data'!A540,'Crosswalk Particulates'!$A:$A,0))</f>
        <v>process-other-industry</v>
      </c>
      <c r="G540" s="37" t="str">
        <f>INDEX('Crosswalk Particulates'!$E:$E,MATCH('2020 EPA Data'!$B540,'Crosswalk Particulates'!$D:$D,0))</f>
        <v>SOx</v>
      </c>
      <c r="H540" s="44">
        <f t="shared" si="8"/>
        <v>0</v>
      </c>
    </row>
    <row r="541" spans="1:8" s="30" customFormat="1" hidden="1">
      <c r="A541" t="s">
        <v>2465</v>
      </c>
      <c r="B541" t="s">
        <v>2485</v>
      </c>
      <c r="C541" t="s">
        <v>2437</v>
      </c>
      <c r="D541">
        <v>0</v>
      </c>
      <c r="E541" t="s">
        <v>2402</v>
      </c>
      <c r="F541" s="33" t="str">
        <f>INDEX('Crosswalk Particulates'!$B:$B,MATCH('2020 EPA Data'!A541,'Crosswalk Particulates'!$A:$A,0))</f>
        <v>process-other-industry</v>
      </c>
      <c r="G541" s="37">
        <f>INDEX('Crosswalk Particulates'!$E:$E,MATCH('2020 EPA Data'!$B541,'Crosswalk Particulates'!$D:$D,0))</f>
        <v>0</v>
      </c>
      <c r="H541" s="44">
        <f t="shared" si="8"/>
        <v>0</v>
      </c>
    </row>
    <row r="542" spans="1:8" s="30" customFormat="1" hidden="1">
      <c r="A542" t="s">
        <v>2452</v>
      </c>
      <c r="B542" t="s">
        <v>2485</v>
      </c>
      <c r="C542" t="s">
        <v>2437</v>
      </c>
      <c r="D542">
        <v>0</v>
      </c>
      <c r="E542" t="s">
        <v>2402</v>
      </c>
      <c r="F542" s="33" t="str">
        <f>INDEX('Crosswalk Particulates'!$B:$B,MATCH('2020 EPA Data'!A542,'Crosswalk Particulates'!$A:$A,0))</f>
        <v>process-other-industry</v>
      </c>
      <c r="G542" s="37">
        <f>INDEX('Crosswalk Particulates'!$E:$E,MATCH('2020 EPA Data'!$B542,'Crosswalk Particulates'!$D:$D,0))</f>
        <v>0</v>
      </c>
      <c r="H542" s="44">
        <f t="shared" si="8"/>
        <v>0</v>
      </c>
    </row>
    <row r="543" spans="1:8" s="30" customFormat="1" hidden="1">
      <c r="A543" t="s">
        <v>2426</v>
      </c>
      <c r="B543" t="s">
        <v>2595</v>
      </c>
      <c r="C543" t="s">
        <v>2379</v>
      </c>
      <c r="D543">
        <v>0</v>
      </c>
      <c r="E543" t="s">
        <v>2402</v>
      </c>
      <c r="F543" s="33" t="str">
        <f>INDEX('Crosswalk Particulates'!$B:$B,MATCH('2020 EPA Data'!A543,'Crosswalk Particulates'!$A:$A,0))</f>
        <v>process-other-industry</v>
      </c>
      <c r="G543" s="37" t="str">
        <f>INDEX('Crosswalk Particulates'!$E:$E,MATCH('2020 EPA Data'!$B543,'Crosswalk Particulates'!$D:$D,0))</f>
        <v>BC</v>
      </c>
      <c r="H543" s="44">
        <f t="shared" si="8"/>
        <v>0</v>
      </c>
    </row>
    <row r="544" spans="1:8" s="30" customFormat="1" hidden="1">
      <c r="A544" t="s">
        <v>2498</v>
      </c>
      <c r="B544" t="s">
        <v>2485</v>
      </c>
      <c r="C544" t="s">
        <v>2437</v>
      </c>
      <c r="D544">
        <v>0</v>
      </c>
      <c r="E544" t="s">
        <v>2402</v>
      </c>
      <c r="F544" s="33" t="str">
        <f>INDEX('Crosswalk Particulates'!$B:$B,MATCH('2020 EPA Data'!A544,'Crosswalk Particulates'!$A:$A,0))</f>
        <v>Other-EPA</v>
      </c>
      <c r="G544" s="37">
        <f>INDEX('Crosswalk Particulates'!$E:$E,MATCH('2020 EPA Data'!$B544,'Crosswalk Particulates'!$D:$D,0))</f>
        <v>0</v>
      </c>
      <c r="H544" s="44">
        <f t="shared" si="8"/>
        <v>0</v>
      </c>
    </row>
    <row r="545" spans="1:8" s="30" customFormat="1" hidden="1">
      <c r="A545" t="s">
        <v>2426</v>
      </c>
      <c r="B545" t="s">
        <v>2485</v>
      </c>
      <c r="C545" t="s">
        <v>2437</v>
      </c>
      <c r="D545">
        <v>0</v>
      </c>
      <c r="E545" t="s">
        <v>2402</v>
      </c>
      <c r="F545" s="33" t="str">
        <f>INDEX('Crosswalk Particulates'!$B:$B,MATCH('2020 EPA Data'!A545,'Crosswalk Particulates'!$A:$A,0))</f>
        <v>process-other-industry</v>
      </c>
      <c r="G545" s="37">
        <f>INDEX('Crosswalk Particulates'!$E:$E,MATCH('2020 EPA Data'!$B545,'Crosswalk Particulates'!$D:$D,0))</f>
        <v>0</v>
      </c>
      <c r="H545" s="44">
        <f t="shared" si="8"/>
        <v>0</v>
      </c>
    </row>
    <row r="546" spans="1:8" s="30" customFormat="1" hidden="1">
      <c r="A546" t="s">
        <v>2433</v>
      </c>
      <c r="B546" t="s">
        <v>2595</v>
      </c>
      <c r="C546" t="s">
        <v>2379</v>
      </c>
      <c r="D546">
        <v>0</v>
      </c>
      <c r="E546" t="s">
        <v>2402</v>
      </c>
      <c r="F546" s="33" t="str">
        <f>INDEX('Crosswalk Particulates'!$B:$B,MATCH('2020 EPA Data'!A546,'Crosswalk Particulates'!$A:$A,0))</f>
        <v>process-other-industry</v>
      </c>
      <c r="G546" s="37" t="str">
        <f>INDEX('Crosswalk Particulates'!$E:$E,MATCH('2020 EPA Data'!$B546,'Crosswalk Particulates'!$D:$D,0))</f>
        <v>BC</v>
      </c>
      <c r="H546" s="44">
        <f t="shared" si="8"/>
        <v>0</v>
      </c>
    </row>
    <row r="547" spans="1:8" s="30" customFormat="1" hidden="1">
      <c r="A547" t="s">
        <v>2433</v>
      </c>
      <c r="B547" t="s">
        <v>2495</v>
      </c>
      <c r="C547" t="s">
        <v>2437</v>
      </c>
      <c r="D547">
        <v>0</v>
      </c>
      <c r="E547" t="s">
        <v>2402</v>
      </c>
      <c r="F547" s="33" t="str">
        <f>INDEX('Crosswalk Particulates'!$B:$B,MATCH('2020 EPA Data'!A547,'Crosswalk Particulates'!$A:$A,0))</f>
        <v>process-other-industry</v>
      </c>
      <c r="G547" s="37" t="str">
        <f>INDEX('Crosswalk Particulates'!$E:$E,MATCH('2020 EPA Data'!$B547,'Crosswalk Particulates'!$D:$D,0))</f>
        <v>SOx</v>
      </c>
      <c r="H547" s="44">
        <f t="shared" si="8"/>
        <v>0</v>
      </c>
    </row>
    <row r="548" spans="1:8" s="30" customFormat="1" hidden="1">
      <c r="A548" t="s">
        <v>2432</v>
      </c>
      <c r="B548" t="s">
        <v>2495</v>
      </c>
      <c r="C548" t="s">
        <v>2437</v>
      </c>
      <c r="D548">
        <v>0</v>
      </c>
      <c r="E548" t="s">
        <v>2402</v>
      </c>
      <c r="F548" s="33" t="str">
        <f>INDEX('Crosswalk Particulates'!$B:$B,MATCH('2020 EPA Data'!A548,'Crosswalk Particulates'!$A:$A,0))</f>
        <v>process-agriculture-industry</v>
      </c>
      <c r="G548" s="37" t="str">
        <f>INDEX('Crosswalk Particulates'!$E:$E,MATCH('2020 EPA Data'!$B548,'Crosswalk Particulates'!$D:$D,0))</f>
        <v>SOx</v>
      </c>
      <c r="H548" s="44">
        <f t="shared" si="8"/>
        <v>0</v>
      </c>
    </row>
    <row r="549" spans="1:8" s="30" customFormat="1" hidden="1">
      <c r="A549" t="s">
        <v>2498</v>
      </c>
      <c r="B549" t="s">
        <v>2495</v>
      </c>
      <c r="C549" t="s">
        <v>2437</v>
      </c>
      <c r="D549">
        <v>0</v>
      </c>
      <c r="E549" t="s">
        <v>2402</v>
      </c>
      <c r="F549" s="33" t="str">
        <f>INDEX('Crosswalk Particulates'!$B:$B,MATCH('2020 EPA Data'!A549,'Crosswalk Particulates'!$A:$A,0))</f>
        <v>Other-EPA</v>
      </c>
      <c r="G549" s="37" t="str">
        <f>INDEX('Crosswalk Particulates'!$E:$E,MATCH('2020 EPA Data'!$B549,'Crosswalk Particulates'!$D:$D,0))</f>
        <v>SOx</v>
      </c>
      <c r="H549" s="44">
        <f t="shared" si="8"/>
        <v>0</v>
      </c>
    </row>
    <row r="550" spans="1:8" hidden="1"/>
    <row r="551" spans="1:8" hidden="1"/>
    <row r="552" spans="1:8" hidden="1"/>
    <row r="553" spans="1:8" hidden="1"/>
    <row r="554" spans="1:8" hidden="1"/>
    <row r="555" spans="1:8" hidden="1"/>
    <row r="556" spans="1:8" hidden="1"/>
    <row r="557" spans="1:8" hidden="1"/>
    <row r="558" spans="1:8" hidden="1"/>
    <row r="559" spans="1:8" hidden="1"/>
    <row r="560" spans="1:8" hidden="1"/>
    <row r="561" customFormat="1" hidden="1"/>
    <row r="562" customFormat="1" hidden="1"/>
    <row r="563" customFormat="1" hidden="1"/>
    <row r="564" customFormat="1" hidden="1"/>
    <row r="565" customFormat="1" hidden="1"/>
    <row r="566" customFormat="1" hidden="1"/>
    <row r="567" customFormat="1" hidden="1"/>
    <row r="568" customFormat="1" hidden="1"/>
    <row r="569" customFormat="1" hidden="1"/>
    <row r="570" customFormat="1" hidden="1"/>
    <row r="571" customFormat="1" hidden="1"/>
    <row r="572" customFormat="1" hidden="1"/>
    <row r="573" customFormat="1" hidden="1"/>
    <row r="574" customFormat="1" hidden="1"/>
    <row r="575" customFormat="1" hidden="1"/>
    <row r="576" customFormat="1" hidden="1"/>
    <row r="577" customFormat="1" hidden="1"/>
    <row r="578" customFormat="1" hidden="1"/>
    <row r="579" customFormat="1" hidden="1"/>
    <row r="580" customFormat="1" hidden="1"/>
    <row r="581" customFormat="1" hidden="1"/>
    <row r="582" customFormat="1" hidden="1"/>
    <row r="583" customFormat="1" hidden="1"/>
    <row r="584" customFormat="1" hidden="1"/>
    <row r="585" customFormat="1" hidden="1"/>
    <row r="586" customFormat="1" hidden="1"/>
    <row r="587" customFormat="1" hidden="1"/>
    <row r="588" customFormat="1" hidden="1"/>
    <row r="589" customFormat="1" hidden="1"/>
    <row r="590" customFormat="1" hidden="1"/>
    <row r="591" customFormat="1" hidden="1"/>
    <row r="592" customFormat="1" hidden="1"/>
    <row r="593" customFormat="1" hidden="1"/>
    <row r="594" customFormat="1" hidden="1"/>
    <row r="595" customFormat="1" hidden="1"/>
    <row r="596" customFormat="1" hidden="1"/>
    <row r="597" customFormat="1" hidden="1"/>
    <row r="598" customFormat="1" hidden="1"/>
    <row r="599" customFormat="1" hidden="1"/>
    <row r="600" customFormat="1" hidden="1"/>
    <row r="601" customFormat="1" hidden="1"/>
    <row r="602" customFormat="1" hidden="1"/>
    <row r="603" customFormat="1" hidden="1"/>
    <row r="604" customFormat="1" hidden="1"/>
    <row r="605" customFormat="1" hidden="1"/>
    <row r="606" customFormat="1" hidden="1"/>
    <row r="607" customFormat="1" hidden="1"/>
    <row r="608" customFormat="1" hidden="1"/>
    <row r="609" customFormat="1" hidden="1"/>
    <row r="610" customFormat="1" hidden="1"/>
    <row r="611" customFormat="1" hidden="1"/>
    <row r="612" customFormat="1" hidden="1"/>
    <row r="613" customFormat="1" hidden="1"/>
    <row r="614" customFormat="1" hidden="1"/>
    <row r="615" customFormat="1" hidden="1"/>
    <row r="616" customFormat="1" hidden="1"/>
    <row r="617" customFormat="1" hidden="1"/>
    <row r="618" customFormat="1" hidden="1"/>
    <row r="619" customFormat="1" hidden="1"/>
    <row r="620" customFormat="1" hidden="1"/>
    <row r="621" customFormat="1" hidden="1"/>
    <row r="622" customFormat="1" hidden="1"/>
    <row r="623" customFormat="1" hidden="1"/>
    <row r="624" customFormat="1" hidden="1"/>
    <row r="625" customFormat="1" hidden="1"/>
    <row r="626" customFormat="1" hidden="1"/>
    <row r="627" customFormat="1" hidden="1"/>
    <row r="628" customFormat="1" hidden="1"/>
    <row r="629" customFormat="1" hidden="1"/>
    <row r="630" customFormat="1" hidden="1"/>
    <row r="631" customFormat="1" hidden="1"/>
    <row r="632" customFormat="1" hidden="1"/>
    <row r="633" customFormat="1" hidden="1"/>
    <row r="634" customFormat="1" hidden="1"/>
    <row r="635" customFormat="1" hidden="1"/>
    <row r="636" customFormat="1" hidden="1"/>
    <row r="637" customFormat="1" hidden="1"/>
    <row r="638" customFormat="1" hidden="1"/>
    <row r="639" customFormat="1" hidden="1"/>
    <row r="640" customFormat="1" hidden="1"/>
    <row r="641" customFormat="1" hidden="1"/>
    <row r="642" customFormat="1" hidden="1"/>
    <row r="643" customFormat="1" hidden="1"/>
    <row r="644" customFormat="1" hidden="1"/>
    <row r="645" customFormat="1" hidden="1"/>
    <row r="646" customFormat="1" hidden="1"/>
    <row r="647" customFormat="1" hidden="1"/>
    <row r="648" customFormat="1" hidden="1"/>
    <row r="649" customFormat="1" hidden="1"/>
    <row r="650" customFormat="1" hidden="1"/>
    <row r="651" customFormat="1" hidden="1"/>
    <row r="652" customFormat="1" hidden="1"/>
    <row r="653" customFormat="1" hidden="1"/>
    <row r="654" customFormat="1" hidden="1"/>
    <row r="655" customFormat="1" hidden="1"/>
    <row r="656" customFormat="1" hidden="1"/>
    <row r="657" customFormat="1" hidden="1"/>
    <row r="658" customFormat="1" hidden="1"/>
    <row r="659" customFormat="1" hidden="1"/>
    <row r="660" customFormat="1" hidden="1"/>
    <row r="661" customFormat="1" hidden="1"/>
    <row r="662" customFormat="1" hidden="1"/>
    <row r="663" customFormat="1" hidden="1"/>
    <row r="664" customFormat="1" hidden="1"/>
    <row r="665" customFormat="1" hidden="1"/>
    <row r="666" customFormat="1" hidden="1"/>
    <row r="667" customFormat="1" hidden="1"/>
    <row r="668" customFormat="1" hidden="1"/>
    <row r="669" customFormat="1" hidden="1"/>
    <row r="670" customFormat="1" hidden="1"/>
    <row r="671" customFormat="1" hidden="1"/>
    <row r="672" customFormat="1" hidden="1"/>
    <row r="673" customFormat="1" hidden="1"/>
    <row r="674" customFormat="1" hidden="1"/>
    <row r="675" customFormat="1" hidden="1"/>
    <row r="676" customFormat="1" hidden="1"/>
    <row r="677" customFormat="1" hidden="1"/>
    <row r="678" customFormat="1" hidden="1"/>
    <row r="679" customFormat="1" hidden="1"/>
    <row r="680" customFormat="1" hidden="1"/>
    <row r="681" customFormat="1" hidden="1"/>
    <row r="682" customFormat="1" hidden="1"/>
    <row r="683" customFormat="1" hidden="1"/>
    <row r="684" customFormat="1" hidden="1"/>
    <row r="685" customFormat="1" hidden="1"/>
    <row r="686" customFormat="1" hidden="1"/>
    <row r="687" customFormat="1" hidden="1"/>
    <row r="688" customFormat="1" hidden="1"/>
    <row r="689" customFormat="1" hidden="1"/>
    <row r="690" customFormat="1" hidden="1"/>
    <row r="691" customFormat="1" hidden="1"/>
    <row r="692" customFormat="1" hidden="1"/>
    <row r="693" customFormat="1" hidden="1"/>
    <row r="694" customFormat="1" hidden="1"/>
    <row r="695" customFormat="1" hidden="1"/>
    <row r="696" customFormat="1" hidden="1"/>
    <row r="697" customFormat="1" hidden="1"/>
    <row r="698" customFormat="1" hidden="1"/>
    <row r="699" customFormat="1" hidden="1"/>
    <row r="700" customFormat="1" hidden="1"/>
    <row r="701" customFormat="1" hidden="1"/>
    <row r="702" customFormat="1" hidden="1"/>
    <row r="703" customFormat="1" hidden="1"/>
    <row r="704" customFormat="1" hidden="1"/>
    <row r="705" customFormat="1" hidden="1"/>
    <row r="706" customFormat="1" hidden="1"/>
    <row r="707" customFormat="1" hidden="1"/>
    <row r="708" customFormat="1" hidden="1"/>
    <row r="709" customFormat="1" hidden="1"/>
    <row r="710" customFormat="1" hidden="1"/>
    <row r="711" customFormat="1" hidden="1"/>
    <row r="712" customFormat="1" hidden="1"/>
    <row r="713" customFormat="1" hidden="1"/>
    <row r="714" customFormat="1" hidden="1"/>
    <row r="715" customFormat="1" hidden="1"/>
    <row r="716" customFormat="1" hidden="1"/>
    <row r="717" customFormat="1" hidden="1"/>
    <row r="718" customFormat="1" hidden="1"/>
    <row r="719" customFormat="1" hidden="1"/>
    <row r="720" customFormat="1" hidden="1"/>
    <row r="721" customFormat="1" hidden="1"/>
    <row r="722" customFormat="1" hidden="1"/>
    <row r="723" customFormat="1" hidden="1"/>
    <row r="724" customFormat="1" hidden="1"/>
    <row r="725" customFormat="1" hidden="1"/>
    <row r="726" customFormat="1" hidden="1"/>
    <row r="727" customFormat="1" hidden="1"/>
    <row r="728" customFormat="1" hidden="1"/>
    <row r="729" customFormat="1" hidden="1"/>
    <row r="730" customFormat="1" hidden="1"/>
    <row r="731" customFormat="1" hidden="1"/>
    <row r="732" customFormat="1" hidden="1"/>
    <row r="733" customFormat="1" hidden="1"/>
    <row r="734" customFormat="1" hidden="1"/>
    <row r="735" customFormat="1" hidden="1"/>
    <row r="736" customFormat="1" hidden="1"/>
    <row r="737" customFormat="1" hidden="1"/>
    <row r="738" customFormat="1" hidden="1"/>
    <row r="739" customFormat="1" hidden="1"/>
    <row r="740" customFormat="1" hidden="1"/>
    <row r="741" customFormat="1" hidden="1"/>
    <row r="742" customFormat="1" hidden="1"/>
    <row r="743" customFormat="1" hidden="1"/>
    <row r="744" customFormat="1" hidden="1"/>
    <row r="745" customFormat="1" hidden="1"/>
    <row r="746" customFormat="1" hidden="1"/>
    <row r="747" customFormat="1" hidden="1"/>
    <row r="748" customFormat="1" hidden="1"/>
    <row r="749" customFormat="1" hidden="1"/>
    <row r="750" customFormat="1" hidden="1"/>
    <row r="751" customFormat="1" hidden="1"/>
    <row r="752" customFormat="1" hidden="1"/>
    <row r="753" customFormat="1" hidden="1"/>
    <row r="754" customFormat="1" hidden="1"/>
    <row r="755" customFormat="1" hidden="1"/>
    <row r="756" customFormat="1" hidden="1"/>
    <row r="757" customFormat="1" hidden="1"/>
    <row r="758" customFormat="1" hidden="1"/>
    <row r="759" customFormat="1" hidden="1"/>
    <row r="760" customFormat="1" hidden="1"/>
    <row r="761" customFormat="1" hidden="1"/>
    <row r="762" customFormat="1" hidden="1"/>
    <row r="763" customFormat="1" hidden="1"/>
    <row r="764" customFormat="1" hidden="1"/>
    <row r="765" customFormat="1" hidden="1"/>
    <row r="766" customFormat="1" hidden="1"/>
    <row r="767" customFormat="1" hidden="1"/>
    <row r="768" customFormat="1" hidden="1"/>
    <row r="769" customFormat="1" hidden="1"/>
    <row r="770" customFormat="1" hidden="1"/>
    <row r="771" customFormat="1" hidden="1"/>
    <row r="772" customFormat="1" hidden="1"/>
    <row r="773" customFormat="1" hidden="1"/>
    <row r="774" customFormat="1" hidden="1"/>
    <row r="775" customFormat="1" hidden="1"/>
    <row r="776" customFormat="1" hidden="1"/>
    <row r="777" customFormat="1" hidden="1"/>
    <row r="778" customFormat="1" hidden="1"/>
    <row r="779" customFormat="1" hidden="1"/>
    <row r="780" customFormat="1" hidden="1"/>
    <row r="781" customFormat="1" hidden="1"/>
    <row r="782" customFormat="1" hidden="1"/>
    <row r="783" customFormat="1" hidden="1"/>
    <row r="784" customFormat="1" hidden="1"/>
    <row r="785" customFormat="1" hidden="1"/>
    <row r="786" customFormat="1" hidden="1"/>
    <row r="787" customFormat="1" hidden="1"/>
    <row r="788" customFormat="1" hidden="1"/>
    <row r="789" customFormat="1" hidden="1"/>
    <row r="790" customFormat="1" hidden="1"/>
    <row r="791" customFormat="1" hidden="1"/>
    <row r="792" customFormat="1" hidden="1"/>
    <row r="793" customFormat="1" hidden="1"/>
    <row r="794" customFormat="1" hidden="1"/>
    <row r="795" customFormat="1" hidden="1"/>
    <row r="796" customFormat="1" hidden="1"/>
    <row r="797" customFormat="1" hidden="1"/>
    <row r="798" customFormat="1" hidden="1"/>
    <row r="799" customFormat="1" hidden="1"/>
    <row r="800" customFormat="1" hidden="1"/>
    <row r="801" customFormat="1" hidden="1"/>
    <row r="802" customFormat="1" hidden="1"/>
    <row r="803" customFormat="1" hidden="1"/>
    <row r="804" customFormat="1" hidden="1"/>
    <row r="805" customFormat="1" hidden="1"/>
    <row r="806" customFormat="1" hidden="1"/>
    <row r="807" customFormat="1" hidden="1"/>
    <row r="808" customFormat="1" hidden="1"/>
    <row r="809" customFormat="1" hidden="1"/>
    <row r="810" customFormat="1" hidden="1"/>
    <row r="811" customFormat="1" hidden="1"/>
    <row r="812" customFormat="1" hidden="1"/>
    <row r="813" customFormat="1" hidden="1"/>
    <row r="814" customFormat="1" hidden="1"/>
    <row r="815" customFormat="1" hidden="1"/>
    <row r="816" customFormat="1" hidden="1"/>
    <row r="817" customFormat="1" hidden="1"/>
    <row r="818" customFormat="1" hidden="1"/>
    <row r="819" customFormat="1" hidden="1"/>
    <row r="820" customFormat="1" hidden="1"/>
    <row r="821" customFormat="1" hidden="1"/>
    <row r="822" customFormat="1" hidden="1"/>
    <row r="823" customFormat="1" hidden="1"/>
    <row r="824" customFormat="1" hidden="1"/>
    <row r="825" customFormat="1" hidden="1"/>
    <row r="826" customFormat="1" hidden="1"/>
    <row r="827" customFormat="1" hidden="1"/>
    <row r="828" customFormat="1" hidden="1"/>
    <row r="829" customFormat="1" hidden="1"/>
    <row r="830" customFormat="1" hidden="1"/>
    <row r="831" customFormat="1" hidden="1"/>
    <row r="832" customFormat="1" hidden="1"/>
    <row r="833" customFormat="1" hidden="1"/>
    <row r="834" customFormat="1" hidden="1"/>
    <row r="835" customFormat="1" hidden="1"/>
    <row r="836" customFormat="1" hidden="1"/>
    <row r="837" customFormat="1" hidden="1"/>
    <row r="838" customFormat="1" hidden="1"/>
    <row r="839" customFormat="1" hidden="1"/>
    <row r="840" customFormat="1" hidden="1"/>
    <row r="841" customFormat="1" hidden="1"/>
    <row r="842" customFormat="1" hidden="1"/>
    <row r="843" customFormat="1" hidden="1"/>
    <row r="844" customFormat="1" hidden="1"/>
    <row r="845" customFormat="1" hidden="1"/>
    <row r="846" customFormat="1" hidden="1"/>
    <row r="847" customFormat="1" hidden="1"/>
    <row r="848" customFormat="1" hidden="1"/>
    <row r="849" customFormat="1" hidden="1"/>
    <row r="850" customFormat="1" hidden="1"/>
    <row r="851" customFormat="1" hidden="1"/>
    <row r="852" customFormat="1" hidden="1"/>
    <row r="853" customFormat="1" hidden="1"/>
    <row r="854" customFormat="1" hidden="1"/>
    <row r="855" customFormat="1" hidden="1"/>
    <row r="856" customFormat="1" hidden="1"/>
    <row r="857" customFormat="1" hidden="1"/>
    <row r="858" customFormat="1" hidden="1"/>
    <row r="859" customFormat="1" hidden="1"/>
    <row r="860" customFormat="1" hidden="1"/>
    <row r="861" customFormat="1" hidden="1"/>
    <row r="862" customFormat="1" hidden="1"/>
    <row r="863" customFormat="1" hidden="1"/>
    <row r="864" customFormat="1" hidden="1"/>
    <row r="865" customFormat="1" hidden="1"/>
    <row r="866" customFormat="1" hidden="1"/>
    <row r="867" customFormat="1" hidden="1"/>
    <row r="868" customFormat="1" hidden="1"/>
    <row r="869" customFormat="1" hidden="1"/>
    <row r="870" customFormat="1" hidden="1"/>
    <row r="871" customFormat="1" hidden="1"/>
    <row r="872" customFormat="1" hidden="1"/>
    <row r="873" customFormat="1" hidden="1"/>
    <row r="874" customFormat="1" hidden="1"/>
    <row r="875" customFormat="1" hidden="1"/>
    <row r="876" customFormat="1" hidden="1"/>
    <row r="877" customFormat="1" hidden="1"/>
    <row r="878" customFormat="1" hidden="1"/>
    <row r="879" customFormat="1" hidden="1"/>
    <row r="880" customFormat="1" hidden="1"/>
    <row r="881" customFormat="1" hidden="1"/>
    <row r="882" customFormat="1" hidden="1"/>
    <row r="883" customFormat="1" hidden="1"/>
    <row r="884" customFormat="1" hidden="1"/>
    <row r="885" customFormat="1" hidden="1"/>
    <row r="886" customFormat="1" hidden="1"/>
    <row r="887" customFormat="1" hidden="1"/>
    <row r="888" customFormat="1" hidden="1"/>
    <row r="889" customFormat="1" hidden="1"/>
    <row r="890" customFormat="1" hidden="1"/>
    <row r="891" customFormat="1" hidden="1"/>
    <row r="892" customFormat="1" hidden="1"/>
    <row r="893" customFormat="1" hidden="1"/>
    <row r="894" customFormat="1" hidden="1"/>
    <row r="895" customFormat="1" hidden="1"/>
    <row r="896" customFormat="1" hidden="1"/>
    <row r="897" customFormat="1" hidden="1"/>
    <row r="898" customFormat="1" hidden="1"/>
    <row r="899" customFormat="1" hidden="1"/>
    <row r="900" customFormat="1" hidden="1"/>
    <row r="901" customFormat="1" hidden="1"/>
    <row r="902" customFormat="1" hidden="1"/>
    <row r="903" customFormat="1" hidden="1"/>
    <row r="904" customFormat="1" hidden="1"/>
    <row r="905" customFormat="1" hidden="1"/>
    <row r="906" customFormat="1" hidden="1"/>
    <row r="907" customFormat="1" hidden="1"/>
    <row r="908" customFormat="1" hidden="1"/>
    <row r="909" customFormat="1" hidden="1"/>
    <row r="910" customFormat="1" hidden="1"/>
    <row r="911" customFormat="1" hidden="1"/>
    <row r="912" customFormat="1" hidden="1"/>
    <row r="913" customFormat="1" hidden="1"/>
    <row r="914" customFormat="1" hidden="1"/>
    <row r="915" customFormat="1" hidden="1"/>
    <row r="916" customFormat="1" hidden="1"/>
    <row r="917" customFormat="1" hidden="1"/>
    <row r="918" customFormat="1" hidden="1"/>
    <row r="919" customFormat="1" hidden="1"/>
    <row r="920" customFormat="1" hidden="1"/>
    <row r="921" customFormat="1" hidden="1"/>
    <row r="922" customFormat="1" hidden="1"/>
    <row r="923" customFormat="1" hidden="1"/>
    <row r="924" customFormat="1" hidden="1"/>
    <row r="925" customFormat="1" hidden="1"/>
    <row r="926" customFormat="1" hidden="1"/>
    <row r="927" customFormat="1" hidden="1"/>
    <row r="928" customFormat="1" hidden="1"/>
    <row r="929" customFormat="1" hidden="1"/>
    <row r="930" customFormat="1" hidden="1"/>
    <row r="931" customFormat="1" hidden="1"/>
    <row r="932" customFormat="1" hidden="1"/>
    <row r="933" customFormat="1" hidden="1"/>
    <row r="934" customFormat="1" hidden="1"/>
    <row r="935" customFormat="1" hidden="1"/>
    <row r="936" customFormat="1" hidden="1"/>
    <row r="937" customFormat="1" hidden="1"/>
    <row r="938" customFormat="1" hidden="1"/>
    <row r="939" customFormat="1" hidden="1"/>
    <row r="940" customFormat="1" hidden="1"/>
    <row r="941" customFormat="1" hidden="1"/>
    <row r="942" customFormat="1" hidden="1"/>
    <row r="943" customFormat="1" hidden="1"/>
    <row r="944" customFormat="1" hidden="1"/>
    <row r="945" customFormat="1" hidden="1"/>
    <row r="946" customFormat="1" hidden="1"/>
    <row r="947" customFormat="1" hidden="1"/>
    <row r="948" customFormat="1" hidden="1"/>
    <row r="949" customFormat="1" hidden="1"/>
    <row r="950" customFormat="1" hidden="1"/>
    <row r="951" customFormat="1" hidden="1"/>
    <row r="952" customFormat="1" hidden="1"/>
    <row r="953" customFormat="1" hidden="1"/>
    <row r="954" customFormat="1" hidden="1"/>
    <row r="955" customFormat="1" hidden="1"/>
    <row r="956" customFormat="1" hidden="1"/>
    <row r="957" customFormat="1" hidden="1"/>
    <row r="958" customFormat="1" hidden="1"/>
    <row r="959" customFormat="1" hidden="1"/>
    <row r="960" customFormat="1" hidden="1"/>
    <row r="961" customFormat="1" hidden="1"/>
    <row r="962" customFormat="1" hidden="1"/>
    <row r="963" customFormat="1" hidden="1"/>
    <row r="964" customFormat="1" hidden="1"/>
    <row r="965" customFormat="1" hidden="1"/>
    <row r="966" customFormat="1" hidden="1"/>
    <row r="967" customFormat="1" hidden="1"/>
    <row r="968" customFormat="1" hidden="1"/>
    <row r="969" customFormat="1" hidden="1"/>
    <row r="970" customFormat="1" hidden="1"/>
    <row r="971" customFormat="1" hidden="1"/>
    <row r="972" customFormat="1" hidden="1"/>
    <row r="973" customFormat="1" hidden="1"/>
    <row r="974" customFormat="1" hidden="1"/>
    <row r="975" customFormat="1" hidden="1"/>
    <row r="976" customFormat="1" hidden="1"/>
    <row r="977" customFormat="1" hidden="1"/>
    <row r="978" customFormat="1" hidden="1"/>
    <row r="979" customFormat="1" hidden="1"/>
    <row r="980" customFormat="1" hidden="1"/>
    <row r="981" customFormat="1" hidden="1"/>
    <row r="982" customFormat="1" hidden="1"/>
    <row r="983" customFormat="1" hidden="1"/>
    <row r="984" customFormat="1" hidden="1"/>
    <row r="985" customFormat="1" hidden="1"/>
    <row r="986" customFormat="1" hidden="1"/>
    <row r="987" customFormat="1" hidden="1"/>
    <row r="988" customFormat="1" hidden="1"/>
    <row r="989" customFormat="1" hidden="1"/>
    <row r="990" customFormat="1" hidden="1"/>
    <row r="991" customFormat="1" hidden="1"/>
    <row r="992" customFormat="1" hidden="1"/>
    <row r="993" customFormat="1" hidden="1"/>
    <row r="994" customFormat="1" hidden="1"/>
    <row r="995" customFormat="1" hidden="1"/>
    <row r="996" customFormat="1" hidden="1"/>
    <row r="997" customFormat="1" hidden="1"/>
    <row r="998" customFormat="1" hidden="1"/>
    <row r="999" customFormat="1" hidden="1"/>
    <row r="1000" customFormat="1" hidden="1"/>
    <row r="1001" customFormat="1" hidden="1"/>
    <row r="1002" customFormat="1" hidden="1"/>
    <row r="1003" customFormat="1" hidden="1"/>
    <row r="1004" customFormat="1" hidden="1"/>
    <row r="1005" customFormat="1" hidden="1"/>
    <row r="1006" customFormat="1" hidden="1"/>
    <row r="1007" customFormat="1" hidden="1"/>
    <row r="1008" customFormat="1" hidden="1"/>
    <row r="1009" customFormat="1" hidden="1"/>
    <row r="1010" customFormat="1" hidden="1"/>
    <row r="1011" customFormat="1" hidden="1"/>
    <row r="1012" customFormat="1" hidden="1"/>
    <row r="1013" customFormat="1" hidden="1"/>
    <row r="1014" customFormat="1" hidden="1"/>
    <row r="1015" customFormat="1" hidden="1"/>
    <row r="1016" customFormat="1" hidden="1"/>
    <row r="1017" customFormat="1" hidden="1"/>
    <row r="1018" customFormat="1" hidden="1"/>
    <row r="1019" customFormat="1" hidden="1"/>
    <row r="1020" customFormat="1" hidden="1"/>
    <row r="1021" customFormat="1" hidden="1"/>
    <row r="1022" customFormat="1" hidden="1"/>
    <row r="1023" customFormat="1" hidden="1"/>
    <row r="1024" customFormat="1" hidden="1"/>
    <row r="1025" customFormat="1" hidden="1"/>
    <row r="1026" customFormat="1" hidden="1"/>
    <row r="1027" customFormat="1" hidden="1"/>
    <row r="1028" customFormat="1" hidden="1"/>
    <row r="1029" customFormat="1" hidden="1"/>
    <row r="1030" customFormat="1" hidden="1"/>
    <row r="1031" customFormat="1" hidden="1"/>
    <row r="1032" customFormat="1" hidden="1"/>
    <row r="1033" customFormat="1" hidden="1"/>
    <row r="1034" customFormat="1" hidden="1"/>
    <row r="1035" customFormat="1" hidden="1"/>
    <row r="1036" customFormat="1" hidden="1"/>
    <row r="1037" customFormat="1" hidden="1"/>
    <row r="1038" customFormat="1" hidden="1"/>
    <row r="1039" customFormat="1" hidden="1"/>
    <row r="1040" customFormat="1" hidden="1"/>
    <row r="1041" customFormat="1" hidden="1"/>
    <row r="1042" customFormat="1" hidden="1"/>
    <row r="1043" customFormat="1" hidden="1"/>
    <row r="1044" customFormat="1" hidden="1"/>
    <row r="1045" customFormat="1" hidden="1"/>
    <row r="1046" customFormat="1" hidden="1"/>
    <row r="1047" customFormat="1" hidden="1"/>
    <row r="1048" customFormat="1" hidden="1"/>
    <row r="1049" customFormat="1" hidden="1"/>
    <row r="1050" customFormat="1" hidden="1"/>
    <row r="1051" customFormat="1" hidden="1"/>
    <row r="1052" customFormat="1" hidden="1"/>
    <row r="1053" customFormat="1" hidden="1"/>
    <row r="1054" customFormat="1" hidden="1"/>
    <row r="1055" customFormat="1" hidden="1"/>
    <row r="1056" customFormat="1" hidden="1"/>
    <row r="1057" customFormat="1" hidden="1"/>
    <row r="1058" customFormat="1" hidden="1"/>
    <row r="1059" customFormat="1" hidden="1"/>
    <row r="1060" customFormat="1" hidden="1"/>
    <row r="1061" customFormat="1" hidden="1"/>
    <row r="1062" customFormat="1" hidden="1"/>
    <row r="1063" customFormat="1" hidden="1"/>
    <row r="1064" customFormat="1" hidden="1"/>
    <row r="1065" customFormat="1" hidden="1"/>
    <row r="1066" customFormat="1" hidden="1"/>
    <row r="1067" customFormat="1" hidden="1"/>
    <row r="1068" customFormat="1" hidden="1"/>
    <row r="1069" customFormat="1" hidden="1"/>
    <row r="1070" customFormat="1" hidden="1"/>
    <row r="1071" customFormat="1" hidden="1"/>
    <row r="1072" customFormat="1" hidden="1"/>
    <row r="1073" customFormat="1" hidden="1"/>
    <row r="1074" customFormat="1" hidden="1"/>
    <row r="1075" customFormat="1" hidden="1"/>
    <row r="1076" customFormat="1" hidden="1"/>
    <row r="1077" customFormat="1" hidden="1"/>
    <row r="1078" customFormat="1" hidden="1"/>
    <row r="1079" customFormat="1" hidden="1"/>
    <row r="1080" customFormat="1" hidden="1"/>
    <row r="1081" customFormat="1" hidden="1"/>
    <row r="1082" customFormat="1" hidden="1"/>
    <row r="1083" customFormat="1" hidden="1"/>
    <row r="1084" customFormat="1" hidden="1"/>
    <row r="1085" customFormat="1" hidden="1"/>
    <row r="1086" customFormat="1" hidden="1"/>
    <row r="1087" customFormat="1" hidden="1"/>
    <row r="1088" customFormat="1" hidden="1"/>
    <row r="1089" customFormat="1" hidden="1"/>
    <row r="1090" customFormat="1" hidden="1"/>
    <row r="1091" customFormat="1" hidden="1"/>
    <row r="1092" customFormat="1" hidden="1"/>
    <row r="1093" customFormat="1" hidden="1"/>
    <row r="1094" customFormat="1" hidden="1"/>
    <row r="1095" customFormat="1" hidden="1"/>
    <row r="1096" customFormat="1" hidden="1"/>
    <row r="1097" customFormat="1" hidden="1"/>
    <row r="1098" customFormat="1" hidden="1"/>
    <row r="1099" customFormat="1" hidden="1"/>
    <row r="1100" customFormat="1" hidden="1"/>
    <row r="1101" customFormat="1" hidden="1"/>
    <row r="1102" customFormat="1" hidden="1"/>
    <row r="1103" customFormat="1" hidden="1"/>
    <row r="1104" customFormat="1" hidden="1"/>
    <row r="1105" customFormat="1" hidden="1"/>
    <row r="1106" customFormat="1" hidden="1"/>
    <row r="1107" customFormat="1" hidden="1"/>
    <row r="1108" customFormat="1" hidden="1"/>
    <row r="1109" customFormat="1" hidden="1"/>
    <row r="1110" customFormat="1" hidden="1"/>
    <row r="1111" customFormat="1" hidden="1"/>
    <row r="1112" customFormat="1" hidden="1"/>
    <row r="1113" customFormat="1" hidden="1"/>
    <row r="1114" customFormat="1" hidden="1"/>
    <row r="1115" customFormat="1" hidden="1"/>
    <row r="1116" customFormat="1" hidden="1"/>
    <row r="1117" customFormat="1" hidden="1"/>
    <row r="1118" customFormat="1" hidden="1"/>
    <row r="1119" customFormat="1" hidden="1"/>
    <row r="1120" customFormat="1" hidden="1"/>
    <row r="1121" customFormat="1" hidden="1"/>
    <row r="1122" customFormat="1" hidden="1"/>
    <row r="1123" customFormat="1" hidden="1"/>
    <row r="1124" customFormat="1" hidden="1"/>
    <row r="1125" customFormat="1" hidden="1"/>
    <row r="1126" customFormat="1" hidden="1"/>
    <row r="1127" customFormat="1" hidden="1"/>
    <row r="1128" customFormat="1" hidden="1"/>
    <row r="1129" customFormat="1" hidden="1"/>
    <row r="1130" customFormat="1" hidden="1"/>
    <row r="1131" customFormat="1" hidden="1"/>
    <row r="1132" customFormat="1" hidden="1"/>
    <row r="1133" customFormat="1" hidden="1"/>
    <row r="1134" customFormat="1" hidden="1"/>
    <row r="1135" customFormat="1" hidden="1"/>
    <row r="1136" customFormat="1" hidden="1"/>
    <row r="1137" customFormat="1" hidden="1"/>
    <row r="1138" customFormat="1" hidden="1"/>
    <row r="1139" customFormat="1" hidden="1"/>
    <row r="1140" customFormat="1" hidden="1"/>
    <row r="1141" customFormat="1" hidden="1"/>
    <row r="1142" customFormat="1" hidden="1"/>
    <row r="1143" customFormat="1" hidden="1"/>
    <row r="1144" customFormat="1" hidden="1"/>
    <row r="1145" customFormat="1" hidden="1"/>
    <row r="1146" customFormat="1" hidden="1"/>
    <row r="1147" customFormat="1" hidden="1"/>
    <row r="1148" customFormat="1" hidden="1"/>
    <row r="1149" customFormat="1" hidden="1"/>
    <row r="1150" customFormat="1" hidden="1"/>
    <row r="1151" customFormat="1" hidden="1"/>
    <row r="1152" customFormat="1" hidden="1"/>
    <row r="1153" customFormat="1" hidden="1"/>
    <row r="1154" customFormat="1" hidden="1"/>
    <row r="1155" customFormat="1" hidden="1"/>
    <row r="1156" customFormat="1" hidden="1"/>
    <row r="1157" customFormat="1" hidden="1"/>
    <row r="1158" customFormat="1" hidden="1"/>
    <row r="1159" customFormat="1" hidden="1"/>
    <row r="1160" customFormat="1" hidden="1"/>
    <row r="1161" customFormat="1" hidden="1"/>
    <row r="1162" customFormat="1" hidden="1"/>
    <row r="1163" customFormat="1" hidden="1"/>
    <row r="1164" customFormat="1" hidden="1"/>
    <row r="1165" customFormat="1" hidden="1"/>
    <row r="1166" customFormat="1" hidden="1"/>
    <row r="1167" customFormat="1" hidden="1"/>
    <row r="1168" customFormat="1" hidden="1"/>
    <row r="1169" customFormat="1" hidden="1"/>
    <row r="1170" customFormat="1" hidden="1"/>
    <row r="1171" customFormat="1" hidden="1"/>
    <row r="1172" customFormat="1" hidden="1"/>
    <row r="1173" customFormat="1" hidden="1"/>
    <row r="1174" customFormat="1" hidden="1"/>
    <row r="1175" customFormat="1" hidden="1"/>
    <row r="1176" customFormat="1" hidden="1"/>
    <row r="1177" customFormat="1" hidden="1"/>
    <row r="1178" customFormat="1" hidden="1"/>
    <row r="1179" customFormat="1" hidden="1"/>
    <row r="1180" customFormat="1" hidden="1"/>
    <row r="1181" customFormat="1" hidden="1"/>
    <row r="1182" customFormat="1" hidden="1"/>
    <row r="1183" customFormat="1" hidden="1"/>
    <row r="1184" customFormat="1" hidden="1"/>
    <row r="1185" customFormat="1" hidden="1"/>
    <row r="1186" customFormat="1" hidden="1"/>
    <row r="1187" customFormat="1" hidden="1"/>
    <row r="1188" customFormat="1" hidden="1"/>
    <row r="1189" customFormat="1" hidden="1"/>
    <row r="1190" customFormat="1" hidden="1"/>
    <row r="1191" customFormat="1" hidden="1"/>
    <row r="1192" customFormat="1" hidden="1"/>
    <row r="1193" customFormat="1" hidden="1"/>
    <row r="1194" customFormat="1" hidden="1"/>
    <row r="1195" customFormat="1" hidden="1"/>
    <row r="1196" customFormat="1" hidden="1"/>
    <row r="1197" customFormat="1" hidden="1"/>
    <row r="1198" customFormat="1" hidden="1"/>
    <row r="1199" customFormat="1" hidden="1"/>
    <row r="1200" customFormat="1" hidden="1"/>
    <row r="1201" customFormat="1" hidden="1"/>
    <row r="1202" customFormat="1" hidden="1"/>
    <row r="1203" customFormat="1" hidden="1"/>
    <row r="1204" customFormat="1" hidden="1"/>
    <row r="1205" customFormat="1" hidden="1"/>
    <row r="1206" customFormat="1" hidden="1"/>
    <row r="1207" customFormat="1" hidden="1"/>
    <row r="1208" customFormat="1" hidden="1"/>
    <row r="1209" customFormat="1" hidden="1"/>
    <row r="1210" customFormat="1" hidden="1"/>
    <row r="1211" customFormat="1" hidden="1"/>
    <row r="1212" customFormat="1" hidden="1"/>
    <row r="1213" customFormat="1" hidden="1"/>
    <row r="1214" customFormat="1" hidden="1"/>
    <row r="1215" customFormat="1" hidden="1"/>
    <row r="1216" customFormat="1" hidden="1"/>
    <row r="1217" customFormat="1" hidden="1"/>
    <row r="1218" customFormat="1" hidden="1"/>
    <row r="1219" customFormat="1" hidden="1"/>
    <row r="1220" customFormat="1" hidden="1"/>
    <row r="1221" customFormat="1" hidden="1"/>
    <row r="1222" customFormat="1" hidden="1"/>
    <row r="1223" customFormat="1" hidden="1"/>
    <row r="1224" customFormat="1" hidden="1"/>
    <row r="1225" customFormat="1" hidden="1"/>
    <row r="1226" customFormat="1" hidden="1"/>
    <row r="1227" customFormat="1" hidden="1"/>
    <row r="1228" customFormat="1" hidden="1"/>
    <row r="1229" customFormat="1" hidden="1"/>
    <row r="1230" customFormat="1" hidden="1"/>
    <row r="1231" customFormat="1" hidden="1"/>
    <row r="1232" customFormat="1" hidden="1"/>
    <row r="1233" customFormat="1" hidden="1"/>
    <row r="1234" customFormat="1" hidden="1"/>
    <row r="1235" customFormat="1" hidden="1"/>
    <row r="1236" customFormat="1" hidden="1"/>
    <row r="1237" customFormat="1" hidden="1"/>
    <row r="1238" customFormat="1" hidden="1"/>
    <row r="1239" customFormat="1" hidden="1"/>
    <row r="1240" customFormat="1" hidden="1"/>
    <row r="1241" customFormat="1" hidden="1"/>
    <row r="1242" customFormat="1" hidden="1"/>
    <row r="1243" customFormat="1" hidden="1"/>
    <row r="1244" customFormat="1" hidden="1"/>
    <row r="1245" customFormat="1" hidden="1"/>
    <row r="1246" customFormat="1" hidden="1"/>
    <row r="1247" customFormat="1" hidden="1"/>
    <row r="1248" customFormat="1" hidden="1"/>
    <row r="1249" customFormat="1" hidden="1"/>
    <row r="1250" customFormat="1" hidden="1"/>
    <row r="1251" customFormat="1" hidden="1"/>
    <row r="1252" customFormat="1" hidden="1"/>
    <row r="1253" customFormat="1" hidden="1"/>
    <row r="1254" customFormat="1" hidden="1"/>
    <row r="1255" customFormat="1" hidden="1"/>
    <row r="1256" customFormat="1" hidden="1"/>
    <row r="1257" customFormat="1" hidden="1"/>
    <row r="1258" customFormat="1" hidden="1"/>
    <row r="1259" customFormat="1" hidden="1"/>
    <row r="1260" customFormat="1" hidden="1"/>
    <row r="1261" customFormat="1" hidden="1"/>
    <row r="1262" customFormat="1" hidden="1"/>
    <row r="1263" customFormat="1" hidden="1"/>
    <row r="1264" customFormat="1" hidden="1"/>
    <row r="1265" customFormat="1" hidden="1"/>
    <row r="1266" customFormat="1" hidden="1"/>
    <row r="1267" customFormat="1" hidden="1"/>
    <row r="1268" customFormat="1" hidden="1"/>
    <row r="1269" customFormat="1" hidden="1"/>
    <row r="1270" customFormat="1" hidden="1"/>
    <row r="1271" customFormat="1" hidden="1"/>
    <row r="1272" customFormat="1" hidden="1"/>
    <row r="1273" customFormat="1" hidden="1"/>
    <row r="1274" customFormat="1" hidden="1"/>
    <row r="1275" customFormat="1" hidden="1"/>
    <row r="1276" customFormat="1" hidden="1"/>
    <row r="1277" customFormat="1" hidden="1"/>
    <row r="1278" customFormat="1" hidden="1"/>
    <row r="1279" customFormat="1" hidden="1"/>
    <row r="1280" customFormat="1" hidden="1"/>
    <row r="1281" customFormat="1" hidden="1"/>
    <row r="1282" customFormat="1" hidden="1"/>
    <row r="1283" customFormat="1" hidden="1"/>
    <row r="1284" customFormat="1" hidden="1"/>
    <row r="1285" customFormat="1" hidden="1"/>
    <row r="1286" customFormat="1" hidden="1"/>
    <row r="1287" customFormat="1" hidden="1"/>
    <row r="1288" customFormat="1" hidden="1"/>
    <row r="1289" customFormat="1" hidden="1"/>
    <row r="1290" customFormat="1" hidden="1"/>
    <row r="1291" customFormat="1" hidden="1"/>
    <row r="1292" customFormat="1" hidden="1"/>
    <row r="1293" customFormat="1" hidden="1"/>
    <row r="1294" customFormat="1" hidden="1"/>
    <row r="1295" customFormat="1" hidden="1"/>
    <row r="1296" customFormat="1" hidden="1"/>
    <row r="1297" customFormat="1" hidden="1"/>
    <row r="1298" customFormat="1" hidden="1"/>
    <row r="1299" customFormat="1" hidden="1"/>
    <row r="1300" customFormat="1" hidden="1"/>
    <row r="1301" customFormat="1" hidden="1"/>
    <row r="1302" customFormat="1" hidden="1"/>
    <row r="1303" customFormat="1" hidden="1"/>
    <row r="1304" customFormat="1" hidden="1"/>
    <row r="1305" customFormat="1" hidden="1"/>
    <row r="1306" customFormat="1" hidden="1"/>
    <row r="1307" customFormat="1" hidden="1"/>
    <row r="1308" customFormat="1" hidden="1"/>
    <row r="1309" customFormat="1" hidden="1"/>
    <row r="1310" customFormat="1" hidden="1"/>
    <row r="1311" customFormat="1" hidden="1"/>
    <row r="1312" customFormat="1" hidden="1"/>
    <row r="1313" customFormat="1" hidden="1"/>
    <row r="1314" customFormat="1" hidden="1"/>
    <row r="1315" customFormat="1" hidden="1"/>
    <row r="1316" customFormat="1" hidden="1"/>
    <row r="1317" customFormat="1" hidden="1"/>
    <row r="1318" customFormat="1" hidden="1"/>
    <row r="1319" customFormat="1" hidden="1"/>
    <row r="1320" customFormat="1" hidden="1"/>
    <row r="1321" customFormat="1" hidden="1"/>
    <row r="1322" customFormat="1" hidden="1"/>
    <row r="1323" customFormat="1" hidden="1"/>
    <row r="1324" customFormat="1" hidden="1"/>
    <row r="1325" customFormat="1" hidden="1"/>
    <row r="1326" customFormat="1" hidden="1"/>
    <row r="1327" customFormat="1" hidden="1"/>
    <row r="1328" customFormat="1" hidden="1"/>
    <row r="1329" customFormat="1" hidden="1"/>
    <row r="1330" customFormat="1" hidden="1"/>
    <row r="1331" customFormat="1" hidden="1"/>
    <row r="1332" customFormat="1" hidden="1"/>
    <row r="1333" customFormat="1" hidden="1"/>
    <row r="1334" customFormat="1" hidden="1"/>
    <row r="1335" customFormat="1" hidden="1"/>
    <row r="1336" customFormat="1" hidden="1"/>
    <row r="1337" customFormat="1" hidden="1"/>
    <row r="1338" customFormat="1" hidden="1"/>
    <row r="1339" customFormat="1" hidden="1"/>
    <row r="1340" customFormat="1" hidden="1"/>
    <row r="1341" customFormat="1" hidden="1"/>
    <row r="1342" customFormat="1" hidden="1"/>
    <row r="1343" customFormat="1" hidden="1"/>
    <row r="1344" customFormat="1" hidden="1"/>
    <row r="1345" customFormat="1" hidden="1"/>
    <row r="1346" customFormat="1" hidden="1"/>
    <row r="1347" customFormat="1" hidden="1"/>
    <row r="1348" customFormat="1" hidden="1"/>
    <row r="1349" customFormat="1" hidden="1"/>
    <row r="1350" customFormat="1" hidden="1"/>
    <row r="1351" customFormat="1" hidden="1"/>
    <row r="1352" customFormat="1" hidden="1"/>
    <row r="1353" customFormat="1" hidden="1"/>
    <row r="1354" customFormat="1" hidden="1"/>
    <row r="1355" customFormat="1" hidden="1"/>
    <row r="1356" customFormat="1" hidden="1"/>
    <row r="1357" customFormat="1" hidden="1"/>
    <row r="1358" customFormat="1" hidden="1"/>
    <row r="1359" customFormat="1" hidden="1"/>
    <row r="1360" customFormat="1" hidden="1"/>
    <row r="1361" customFormat="1" hidden="1"/>
    <row r="1362" customFormat="1" hidden="1"/>
    <row r="1363" customFormat="1" hidden="1"/>
    <row r="1364" customFormat="1" hidden="1"/>
    <row r="1365" customFormat="1" hidden="1"/>
    <row r="1366" customFormat="1" hidden="1"/>
    <row r="1367" customFormat="1" hidden="1"/>
    <row r="1368" customFormat="1" hidden="1"/>
    <row r="1369" customFormat="1" hidden="1"/>
    <row r="1370" customFormat="1" hidden="1"/>
    <row r="1371" customFormat="1" hidden="1"/>
    <row r="1372" customFormat="1" hidden="1"/>
    <row r="1373" customFormat="1" hidden="1"/>
    <row r="1374" customFormat="1" hidden="1"/>
    <row r="1375" customFormat="1" hidden="1"/>
    <row r="1376" customFormat="1" hidden="1"/>
    <row r="1377" customFormat="1" hidden="1"/>
    <row r="1378" customFormat="1" hidden="1"/>
    <row r="1379" customFormat="1" hidden="1"/>
    <row r="1380" customFormat="1" hidden="1"/>
    <row r="1381" customFormat="1" hidden="1"/>
    <row r="1382" customFormat="1" hidden="1"/>
    <row r="1383" customFormat="1" hidden="1"/>
    <row r="1384" customFormat="1" hidden="1"/>
    <row r="1385" customFormat="1" hidden="1"/>
    <row r="1386" customFormat="1" hidden="1"/>
    <row r="1387" customFormat="1" hidden="1"/>
    <row r="1388" customFormat="1" hidden="1"/>
    <row r="1389" customFormat="1" hidden="1"/>
    <row r="1390" customFormat="1" hidden="1"/>
    <row r="1391" customFormat="1" hidden="1"/>
    <row r="1392" customFormat="1" hidden="1"/>
    <row r="1393" customFormat="1" hidden="1"/>
    <row r="1394" customFormat="1" hidden="1"/>
    <row r="1395" customFormat="1" hidden="1"/>
    <row r="1396" customFormat="1" hidden="1"/>
    <row r="1397" customFormat="1" hidden="1"/>
    <row r="1398" customFormat="1" hidden="1"/>
    <row r="1399" customFormat="1" hidden="1"/>
    <row r="1400" customFormat="1" hidden="1"/>
    <row r="1401" customFormat="1" hidden="1"/>
    <row r="1402" customFormat="1" hidden="1"/>
    <row r="1403" customFormat="1" hidden="1"/>
    <row r="1404" customFormat="1" hidden="1"/>
    <row r="1405" customFormat="1" hidden="1"/>
    <row r="1406" customFormat="1" hidden="1"/>
    <row r="1407" customFormat="1" hidden="1"/>
    <row r="1408" customFormat="1" hidden="1"/>
    <row r="1409" customFormat="1" hidden="1"/>
    <row r="1410" customFormat="1" hidden="1"/>
    <row r="1411" customFormat="1" hidden="1"/>
    <row r="1412" customFormat="1" hidden="1"/>
    <row r="1413" customFormat="1" hidden="1"/>
    <row r="1414" customFormat="1" hidden="1"/>
    <row r="1415" customFormat="1" hidden="1"/>
    <row r="1416" customFormat="1" hidden="1"/>
    <row r="1417" customFormat="1" hidden="1"/>
    <row r="1418" customFormat="1" hidden="1"/>
    <row r="1419" customFormat="1" hidden="1"/>
    <row r="1420" customFormat="1" hidden="1"/>
    <row r="1421" customFormat="1" hidden="1"/>
    <row r="1422" customFormat="1" hidden="1"/>
    <row r="1423" customFormat="1" hidden="1"/>
    <row r="1424" customFormat="1" hidden="1"/>
    <row r="1425" customFormat="1" hidden="1"/>
    <row r="1426" customFormat="1" hidden="1"/>
    <row r="1427" customFormat="1" hidden="1"/>
    <row r="1428" customFormat="1" hidden="1"/>
    <row r="1429" customFormat="1" hidden="1"/>
    <row r="1430" customFormat="1" hidden="1"/>
    <row r="1431" customFormat="1" hidden="1"/>
    <row r="1432" customFormat="1" hidden="1"/>
    <row r="1433" customFormat="1" hidden="1"/>
    <row r="1434" customFormat="1" hidden="1"/>
    <row r="1435" customFormat="1" hidden="1"/>
    <row r="1436" customFormat="1" hidden="1"/>
    <row r="1437" customFormat="1" hidden="1"/>
    <row r="1438" customFormat="1" hidden="1"/>
    <row r="1439" customFormat="1" hidden="1"/>
    <row r="1440" customFormat="1" hidden="1"/>
    <row r="1441" customFormat="1" hidden="1"/>
    <row r="1442" customFormat="1" hidden="1"/>
    <row r="1443" customFormat="1" hidden="1"/>
    <row r="1444" customFormat="1" hidden="1"/>
    <row r="1445" customFormat="1" hidden="1"/>
    <row r="1446" customFormat="1" hidden="1"/>
    <row r="1447" customFormat="1" hidden="1"/>
    <row r="1448" customFormat="1" hidden="1"/>
    <row r="1449" customFormat="1" hidden="1"/>
    <row r="1450" customFormat="1" hidden="1"/>
    <row r="1451" customFormat="1" hidden="1"/>
    <row r="1452" customFormat="1" hidden="1"/>
    <row r="1453" customFormat="1" hidden="1"/>
    <row r="1454" customFormat="1" hidden="1"/>
    <row r="1455" customFormat="1" hidden="1"/>
    <row r="1456" customFormat="1" hidden="1"/>
    <row r="1457" customFormat="1" hidden="1"/>
    <row r="1458" customFormat="1" hidden="1"/>
    <row r="1459" customFormat="1" hidden="1"/>
    <row r="1460" customFormat="1" hidden="1"/>
    <row r="1461" customFormat="1" hidden="1"/>
    <row r="1462" customFormat="1" hidden="1"/>
    <row r="1463" customFormat="1" hidden="1"/>
    <row r="1464" customFormat="1" hidden="1"/>
    <row r="1465" customFormat="1" hidden="1"/>
    <row r="1466" customFormat="1" hidden="1"/>
    <row r="1467" customFormat="1" hidden="1"/>
    <row r="1468" customFormat="1" hidden="1"/>
    <row r="1469" customFormat="1" hidden="1"/>
    <row r="1470" customFormat="1" hidden="1"/>
    <row r="1471" customFormat="1" hidden="1"/>
    <row r="1472" customFormat="1" hidden="1"/>
    <row r="1473" customFormat="1" hidden="1"/>
    <row r="1474" customFormat="1" hidden="1"/>
    <row r="1475" customFormat="1" hidden="1"/>
    <row r="1476" customFormat="1" hidden="1"/>
    <row r="1477" customFormat="1" hidden="1"/>
    <row r="1478" customFormat="1" hidden="1"/>
    <row r="1479" customFormat="1" hidden="1"/>
    <row r="1480" customFormat="1" hidden="1"/>
    <row r="1481" customFormat="1" hidden="1"/>
    <row r="1482" customFormat="1" hidden="1"/>
    <row r="1483" customFormat="1" hidden="1"/>
    <row r="1484" customFormat="1" hidden="1"/>
    <row r="1485" customFormat="1" hidden="1"/>
    <row r="1486" customFormat="1" hidden="1"/>
    <row r="1487" customFormat="1" hidden="1"/>
    <row r="1488" customFormat="1" hidden="1"/>
    <row r="1489" customFormat="1" hidden="1"/>
    <row r="1490" customFormat="1" hidden="1"/>
    <row r="1491" customFormat="1" hidden="1"/>
    <row r="1492" customFormat="1" hidden="1"/>
    <row r="1493" customFormat="1" hidden="1"/>
    <row r="1494" customFormat="1" hidden="1"/>
    <row r="1495" customFormat="1" hidden="1"/>
    <row r="1496" customFormat="1" hidden="1"/>
    <row r="1497" customFormat="1" hidden="1"/>
    <row r="1498" customFormat="1" hidden="1"/>
    <row r="1499" customFormat="1" hidden="1"/>
    <row r="1500" customFormat="1" hidden="1"/>
    <row r="1501" customFormat="1" hidden="1"/>
    <row r="1502" customFormat="1" hidden="1"/>
    <row r="1503" customFormat="1" hidden="1"/>
    <row r="1504" customFormat="1" hidden="1"/>
    <row r="1505" customFormat="1" hidden="1"/>
    <row r="1506" customFormat="1" hidden="1"/>
    <row r="1507" customFormat="1" hidden="1"/>
    <row r="1508" customFormat="1" hidden="1"/>
    <row r="1509" customFormat="1" hidden="1"/>
    <row r="1510" customFormat="1" hidden="1"/>
    <row r="1511" customFormat="1" hidden="1"/>
    <row r="1512" customFormat="1" hidden="1"/>
    <row r="1513" customFormat="1" hidden="1"/>
    <row r="1514" customFormat="1" hidden="1"/>
    <row r="1515" customFormat="1" hidden="1"/>
    <row r="1516" customFormat="1" hidden="1"/>
    <row r="1517" customFormat="1" hidden="1"/>
    <row r="1518" customFormat="1" hidden="1"/>
    <row r="1519" customFormat="1" hidden="1"/>
    <row r="1520" customFormat="1" hidden="1"/>
    <row r="1521" customFormat="1" hidden="1"/>
    <row r="1522" customFormat="1" hidden="1"/>
    <row r="1523" customFormat="1" hidden="1"/>
    <row r="1524" customFormat="1" hidden="1"/>
    <row r="1525" customFormat="1" hidden="1"/>
    <row r="1526" customFormat="1" hidden="1"/>
    <row r="1527" customFormat="1" hidden="1"/>
    <row r="1528" customFormat="1" hidden="1"/>
    <row r="1529" customFormat="1" hidden="1"/>
    <row r="1530" customFormat="1" hidden="1"/>
    <row r="1531" customFormat="1" hidden="1"/>
    <row r="1532" customFormat="1" hidden="1"/>
    <row r="1533" customFormat="1" hidden="1"/>
    <row r="1534" customFormat="1" hidden="1"/>
    <row r="1535" customFormat="1" hidden="1"/>
    <row r="1536" customFormat="1" hidden="1"/>
    <row r="1537" customFormat="1" hidden="1"/>
    <row r="1538" customFormat="1" hidden="1"/>
    <row r="1539" customFormat="1" hidden="1"/>
    <row r="1540" customFormat="1" hidden="1"/>
    <row r="1541" customFormat="1" hidden="1"/>
    <row r="1542" customFormat="1" hidden="1"/>
    <row r="1543" customFormat="1" hidden="1"/>
    <row r="1544" customFormat="1" hidden="1"/>
    <row r="1545" customFormat="1" hidden="1"/>
    <row r="1546" customFormat="1" hidden="1"/>
    <row r="1547" customFormat="1" hidden="1"/>
    <row r="1548" customFormat="1" hidden="1"/>
    <row r="1549" customFormat="1" hidden="1"/>
    <row r="1550" customFormat="1" hidden="1"/>
    <row r="1551" customFormat="1" hidden="1"/>
    <row r="1552" customFormat="1" hidden="1"/>
    <row r="1553" customFormat="1" hidden="1"/>
    <row r="1554" customFormat="1" hidden="1"/>
    <row r="1555" customFormat="1" hidden="1"/>
    <row r="1556" customFormat="1" hidden="1"/>
    <row r="1557" customFormat="1" hidden="1"/>
    <row r="1558" customFormat="1" hidden="1"/>
    <row r="1559" customFormat="1" hidden="1"/>
    <row r="1560" customFormat="1" hidden="1"/>
    <row r="1561" customFormat="1" hidden="1"/>
    <row r="1562" customFormat="1" hidden="1"/>
    <row r="1563" customFormat="1" hidden="1"/>
    <row r="1564" customFormat="1" hidden="1"/>
    <row r="1565" customFormat="1" hidden="1"/>
    <row r="1566" customFormat="1" hidden="1"/>
    <row r="1567" customFormat="1" hidden="1"/>
    <row r="1568" customFormat="1" hidden="1"/>
    <row r="1569" customFormat="1" hidden="1"/>
    <row r="1570" customFormat="1" hidden="1"/>
    <row r="1571" customFormat="1" hidden="1"/>
    <row r="1572" customFormat="1" hidden="1"/>
    <row r="1573" customFormat="1" hidden="1"/>
    <row r="1574" customFormat="1" hidden="1"/>
    <row r="1575" customFormat="1" hidden="1"/>
    <row r="1576" customFormat="1" hidden="1"/>
    <row r="1577" customFormat="1" hidden="1"/>
    <row r="1578" customFormat="1" hidden="1"/>
    <row r="1579" customFormat="1" hidden="1"/>
    <row r="1580" customFormat="1" hidden="1"/>
    <row r="1581" customFormat="1" hidden="1"/>
    <row r="1582" customFormat="1" hidden="1"/>
    <row r="1583" customFormat="1" hidden="1"/>
    <row r="1584" customFormat="1" hidden="1"/>
    <row r="1585" customFormat="1" hidden="1"/>
    <row r="1586" customFormat="1" hidden="1"/>
    <row r="1587" customFormat="1" hidden="1"/>
    <row r="1588" customFormat="1" hidden="1"/>
    <row r="1589" customFormat="1" hidden="1"/>
    <row r="1590" customFormat="1" hidden="1"/>
    <row r="1591" customFormat="1" hidden="1"/>
    <row r="1592" customFormat="1" hidden="1"/>
    <row r="1593" customFormat="1" hidden="1"/>
    <row r="1594" customFormat="1" hidden="1"/>
    <row r="1595" customFormat="1" hidden="1"/>
    <row r="1596" customFormat="1" hidden="1"/>
    <row r="1597" customFormat="1" hidden="1"/>
    <row r="1598" customFormat="1" hidden="1"/>
    <row r="1599" customFormat="1" hidden="1"/>
    <row r="1600" customFormat="1" hidden="1"/>
    <row r="1601" customFormat="1" hidden="1"/>
    <row r="1602" customFormat="1" hidden="1"/>
    <row r="1603" customFormat="1" hidden="1"/>
    <row r="1604" customFormat="1" hidden="1"/>
    <row r="1605" customFormat="1" hidden="1"/>
    <row r="1606" customFormat="1" hidden="1"/>
    <row r="1607" customFormat="1" hidden="1"/>
    <row r="1608" customFormat="1" hidden="1"/>
    <row r="1609" customFormat="1" hidden="1"/>
    <row r="1610" customFormat="1" hidden="1"/>
    <row r="1611" customFormat="1" hidden="1"/>
    <row r="1612" customFormat="1" hidden="1"/>
    <row r="1613" customFormat="1" hidden="1"/>
    <row r="1614" customFormat="1" hidden="1"/>
    <row r="1615" customFormat="1" hidden="1"/>
    <row r="1616" customFormat="1" hidden="1"/>
    <row r="1617" customFormat="1" hidden="1"/>
    <row r="1618" customFormat="1" hidden="1"/>
    <row r="1619" customFormat="1" hidden="1"/>
    <row r="1620" customFormat="1" hidden="1"/>
    <row r="1621" customFormat="1" hidden="1"/>
    <row r="1622" customFormat="1" hidden="1"/>
    <row r="1623" customFormat="1" hidden="1"/>
    <row r="1624" customFormat="1" hidden="1"/>
    <row r="1625" customFormat="1" hidden="1"/>
    <row r="1626" customFormat="1" hidden="1"/>
    <row r="1627" customFormat="1" hidden="1"/>
    <row r="1628" customFormat="1" hidden="1"/>
    <row r="1629" customFormat="1" hidden="1"/>
    <row r="1630" customFormat="1" hidden="1"/>
    <row r="1631" customFormat="1" hidden="1"/>
    <row r="1632" customFormat="1" hidden="1"/>
    <row r="1633" customFormat="1" hidden="1"/>
    <row r="1634" customFormat="1" hidden="1"/>
    <row r="1635" customFormat="1" hidden="1"/>
    <row r="1636" customFormat="1" hidden="1"/>
    <row r="1637" customFormat="1" hidden="1"/>
    <row r="1638" customFormat="1" hidden="1"/>
    <row r="1639" customFormat="1" hidden="1"/>
    <row r="1640" customFormat="1" hidden="1"/>
    <row r="1641" customFormat="1" hidden="1"/>
    <row r="1642" customFormat="1" hidden="1"/>
    <row r="1643" customFormat="1" hidden="1"/>
    <row r="1644" customFormat="1" hidden="1"/>
    <row r="1645" customFormat="1" hidden="1"/>
    <row r="1646" customFormat="1" hidden="1"/>
    <row r="1647" customFormat="1" hidden="1"/>
    <row r="1648" customFormat="1" hidden="1"/>
    <row r="1649" customFormat="1" hidden="1"/>
    <row r="1650" customFormat="1" hidden="1"/>
    <row r="1651" customFormat="1" hidden="1"/>
    <row r="1652" customFormat="1" hidden="1"/>
    <row r="1653" customFormat="1" hidden="1"/>
    <row r="1654" customFormat="1" hidden="1"/>
    <row r="1655" customFormat="1" hidden="1"/>
    <row r="1656" customFormat="1" hidden="1"/>
    <row r="1657" customFormat="1" hidden="1"/>
    <row r="1658" customFormat="1" hidden="1"/>
    <row r="1659" customFormat="1" hidden="1"/>
    <row r="1660" customFormat="1" hidden="1"/>
    <row r="1661" customFormat="1" hidden="1"/>
    <row r="1662" customFormat="1" hidden="1"/>
    <row r="1663" customFormat="1" hidden="1"/>
    <row r="1664" customFormat="1" hidden="1"/>
    <row r="1665" customFormat="1" hidden="1"/>
    <row r="1666" customFormat="1" hidden="1"/>
    <row r="1667" customFormat="1" hidden="1"/>
    <row r="1668" customFormat="1" hidden="1"/>
    <row r="1669" customFormat="1" hidden="1"/>
    <row r="1670" customFormat="1" hidden="1"/>
    <row r="1671" customFormat="1" hidden="1"/>
    <row r="1672" customFormat="1" hidden="1"/>
    <row r="1673" customFormat="1" hidden="1"/>
    <row r="1674" customFormat="1" hidden="1"/>
    <row r="1675" customFormat="1" hidden="1"/>
    <row r="1676" customFormat="1" hidden="1"/>
    <row r="1677" customFormat="1" hidden="1"/>
    <row r="1678" customFormat="1" hidden="1"/>
    <row r="1679" customFormat="1" hidden="1"/>
    <row r="1680" customFormat="1" hidden="1"/>
    <row r="1681" customFormat="1" hidden="1"/>
    <row r="1682" customFormat="1" hidden="1"/>
    <row r="1683" customFormat="1" hidden="1"/>
    <row r="1684" customFormat="1" hidden="1"/>
    <row r="1685" customFormat="1" hidden="1"/>
    <row r="1686" customFormat="1" hidden="1"/>
    <row r="1687" customFormat="1" hidden="1"/>
    <row r="1688" customFormat="1" hidden="1"/>
    <row r="1689" customFormat="1" hidden="1"/>
    <row r="1690" customFormat="1" hidden="1"/>
    <row r="1691" customFormat="1" hidden="1"/>
    <row r="1692" customFormat="1" hidden="1"/>
    <row r="1693" customFormat="1" hidden="1"/>
    <row r="1694" customFormat="1" hidden="1"/>
    <row r="1695" customFormat="1" hidden="1"/>
    <row r="1696" customFormat="1" hidden="1"/>
    <row r="1697" customFormat="1" hidden="1"/>
    <row r="1698" customFormat="1" hidden="1"/>
    <row r="1699" customFormat="1" hidden="1"/>
    <row r="1700" customFormat="1" hidden="1"/>
    <row r="1701" customFormat="1" hidden="1"/>
    <row r="1702" customFormat="1" hidden="1"/>
    <row r="1703" customFormat="1" hidden="1"/>
    <row r="1704" customFormat="1" hidden="1"/>
    <row r="1705" customFormat="1" hidden="1"/>
    <row r="1706" customFormat="1" hidden="1"/>
    <row r="1707" customFormat="1" hidden="1"/>
    <row r="1708" customFormat="1" hidden="1"/>
    <row r="1709" customFormat="1" hidden="1"/>
    <row r="1710" customFormat="1" hidden="1"/>
    <row r="1711" customFormat="1" hidden="1"/>
    <row r="1712" customFormat="1" hidden="1"/>
    <row r="1713" customFormat="1" hidden="1"/>
    <row r="1714" customFormat="1" hidden="1"/>
    <row r="1715" customFormat="1" hidden="1"/>
    <row r="1716" customFormat="1" hidden="1"/>
    <row r="1717" customFormat="1" hidden="1"/>
    <row r="1718" customFormat="1" hidden="1"/>
    <row r="1719" customFormat="1" hidden="1"/>
    <row r="1720" customFormat="1" hidden="1"/>
    <row r="1721" customFormat="1" hidden="1"/>
    <row r="1722" customFormat="1" hidden="1"/>
    <row r="1723" customFormat="1" hidden="1"/>
    <row r="1724" customFormat="1" hidden="1"/>
    <row r="1725" customFormat="1" hidden="1"/>
    <row r="1726" customFormat="1" hidden="1"/>
    <row r="1727" customFormat="1" hidden="1"/>
    <row r="1728" customFormat="1" hidden="1"/>
    <row r="1729" customFormat="1" hidden="1"/>
    <row r="1730" customFormat="1" hidden="1"/>
    <row r="1731" customFormat="1" hidden="1"/>
    <row r="1732" customFormat="1" hidden="1"/>
    <row r="1733" customFormat="1" hidden="1"/>
    <row r="1734" customFormat="1" hidden="1"/>
    <row r="1735" customFormat="1" hidden="1"/>
    <row r="1736" customFormat="1" hidden="1"/>
    <row r="1737" customFormat="1" hidden="1"/>
    <row r="1738" customFormat="1" hidden="1"/>
    <row r="1739" customFormat="1" hidden="1"/>
    <row r="1740" customFormat="1" hidden="1"/>
    <row r="1741" customFormat="1" hidden="1"/>
    <row r="1742" customFormat="1" hidden="1"/>
    <row r="1743" customFormat="1" hidden="1"/>
    <row r="1744" customFormat="1" hidden="1"/>
    <row r="1745" customFormat="1" hidden="1"/>
    <row r="1746" customFormat="1" hidden="1"/>
    <row r="1747" customFormat="1" hidden="1"/>
    <row r="1748" customFormat="1" hidden="1"/>
    <row r="1749" customFormat="1" hidden="1"/>
    <row r="1750" customFormat="1" hidden="1"/>
    <row r="1751" customFormat="1" hidden="1"/>
    <row r="1752" customFormat="1" hidden="1"/>
    <row r="1753" customFormat="1" hidden="1"/>
    <row r="1754" customFormat="1" hidden="1"/>
    <row r="1755" customFormat="1" hidden="1"/>
    <row r="1756" customFormat="1" hidden="1"/>
    <row r="1757" customFormat="1" hidden="1"/>
    <row r="1758" customFormat="1" hidden="1"/>
    <row r="1759" customFormat="1" hidden="1"/>
    <row r="1760" customFormat="1" hidden="1"/>
    <row r="1761" customFormat="1" hidden="1"/>
    <row r="1762" customFormat="1" hidden="1"/>
    <row r="1763" customFormat="1" hidden="1"/>
    <row r="1764" customFormat="1" hidden="1"/>
    <row r="1765" customFormat="1" hidden="1"/>
    <row r="1766" customFormat="1" hidden="1"/>
    <row r="1767" customFormat="1" hidden="1"/>
    <row r="1768" customFormat="1" hidden="1"/>
    <row r="1769" customFormat="1" hidden="1"/>
    <row r="1770" customFormat="1" hidden="1"/>
    <row r="1771" customFormat="1" hidden="1"/>
    <row r="1772" customFormat="1" hidden="1"/>
    <row r="1773" customFormat="1" hidden="1"/>
    <row r="1774" customFormat="1" hidden="1"/>
    <row r="1775" customFormat="1" hidden="1"/>
    <row r="1776" customFormat="1" hidden="1"/>
    <row r="1777" customFormat="1" hidden="1"/>
    <row r="1778" customFormat="1" hidden="1"/>
    <row r="1779" customFormat="1" hidden="1"/>
    <row r="1780" customFormat="1" hidden="1"/>
    <row r="1781" customFormat="1" hidden="1"/>
    <row r="1782" customFormat="1" hidden="1"/>
    <row r="1783" customFormat="1" hidden="1"/>
    <row r="1784" customFormat="1" hidden="1"/>
    <row r="1785" customFormat="1" hidden="1"/>
    <row r="1786" customFormat="1" hidden="1"/>
    <row r="1787" customFormat="1" hidden="1"/>
    <row r="1788" customFormat="1" hidden="1"/>
    <row r="1789" customFormat="1" hidden="1"/>
    <row r="1790" customFormat="1" hidden="1"/>
    <row r="1791" customFormat="1" hidden="1"/>
    <row r="1792" customFormat="1" hidden="1"/>
    <row r="1793" customFormat="1" hidden="1"/>
    <row r="1794" customFormat="1" hidden="1"/>
    <row r="1795" customFormat="1" hidden="1"/>
    <row r="1796" customFormat="1" hidden="1"/>
    <row r="1797" customFormat="1" hidden="1"/>
    <row r="1798" customFormat="1" hidden="1"/>
    <row r="1799" customFormat="1" hidden="1"/>
    <row r="1800" customFormat="1" hidden="1"/>
    <row r="1801" customFormat="1" hidden="1"/>
    <row r="1802" customFormat="1" hidden="1"/>
    <row r="1803" customFormat="1" hidden="1"/>
    <row r="1804" customFormat="1" hidden="1"/>
    <row r="1805" customFormat="1" hidden="1"/>
    <row r="1806" customFormat="1" hidden="1"/>
    <row r="1807" customFormat="1" hidden="1"/>
    <row r="1808" customFormat="1" hidden="1"/>
    <row r="1809" customFormat="1" hidden="1"/>
    <row r="1810" customFormat="1" hidden="1"/>
    <row r="1811" customFormat="1" hidden="1"/>
    <row r="1812" customFormat="1" hidden="1"/>
    <row r="1813" customFormat="1" hidden="1"/>
    <row r="1814" customFormat="1" hidden="1"/>
    <row r="1815" customFormat="1" hidden="1"/>
    <row r="1816" customFormat="1" hidden="1"/>
    <row r="1817" customFormat="1" hidden="1"/>
    <row r="1818" customFormat="1" hidden="1"/>
    <row r="1819" customFormat="1" hidden="1"/>
    <row r="1820" customFormat="1" hidden="1"/>
    <row r="1821" customFormat="1" hidden="1"/>
    <row r="1822" customFormat="1" hidden="1"/>
    <row r="1823" customFormat="1" hidden="1"/>
    <row r="1824" customFormat="1" hidden="1"/>
    <row r="1825" customFormat="1" hidden="1"/>
    <row r="1826" customFormat="1" hidden="1"/>
    <row r="1827" customFormat="1" hidden="1"/>
    <row r="1828" customFormat="1" hidden="1"/>
    <row r="1829" customFormat="1" hidden="1"/>
    <row r="1830" customFormat="1" hidden="1"/>
    <row r="1831" customFormat="1" hidden="1"/>
    <row r="1832" customFormat="1" hidden="1"/>
    <row r="1833" customFormat="1" hidden="1"/>
    <row r="1834" customFormat="1" hidden="1"/>
    <row r="1835" customFormat="1" hidden="1"/>
    <row r="1836" customFormat="1" hidden="1"/>
    <row r="1837" customFormat="1" hidden="1"/>
    <row r="1838" customFormat="1" hidden="1"/>
    <row r="1839" customFormat="1" hidden="1"/>
    <row r="1840" customFormat="1" hidden="1"/>
    <row r="1841" customFormat="1" hidden="1"/>
    <row r="1842" customFormat="1" hidden="1"/>
    <row r="1843" customFormat="1" hidden="1"/>
    <row r="1844" customFormat="1" hidden="1"/>
    <row r="1845" customFormat="1" hidden="1"/>
    <row r="1846" customFormat="1" hidden="1"/>
    <row r="1847" customFormat="1" hidden="1"/>
    <row r="1848" customFormat="1" hidden="1"/>
    <row r="1849" customFormat="1" hidden="1"/>
    <row r="1850" customFormat="1" hidden="1"/>
    <row r="1851" customFormat="1" hidden="1"/>
    <row r="1852" customFormat="1" hidden="1"/>
    <row r="1853" customFormat="1" hidden="1"/>
    <row r="1854" customFormat="1" hidden="1"/>
    <row r="1855" customFormat="1" hidden="1"/>
    <row r="1856" customFormat="1" hidden="1"/>
    <row r="1857" customFormat="1" hidden="1"/>
    <row r="1858" customFormat="1" hidden="1"/>
    <row r="1859" customFormat="1" hidden="1"/>
    <row r="1860" customFormat="1" hidden="1"/>
    <row r="1861" customFormat="1" hidden="1"/>
    <row r="1862" customFormat="1" hidden="1"/>
    <row r="1863" customFormat="1" hidden="1"/>
    <row r="1864" customFormat="1" hidden="1"/>
    <row r="1865" customFormat="1" hidden="1"/>
    <row r="1866" customFormat="1" hidden="1"/>
    <row r="1867" customFormat="1" hidden="1"/>
    <row r="1868" customFormat="1" hidden="1"/>
    <row r="1869" customFormat="1" hidden="1"/>
    <row r="1870" customFormat="1" hidden="1"/>
    <row r="1871" customFormat="1" hidden="1"/>
    <row r="1872" customFormat="1" hidden="1"/>
    <row r="1873" customFormat="1" hidden="1"/>
    <row r="1874" customFormat="1" hidden="1"/>
    <row r="1875" customFormat="1" hidden="1"/>
    <row r="1876" customFormat="1" hidden="1"/>
    <row r="1877" customFormat="1" hidden="1"/>
    <row r="1878" customFormat="1" hidden="1"/>
    <row r="1879" customFormat="1" hidden="1"/>
    <row r="1880" customFormat="1" hidden="1"/>
    <row r="1881" customFormat="1" hidden="1"/>
    <row r="1882" customFormat="1" hidden="1"/>
    <row r="1883" customFormat="1" hidden="1"/>
    <row r="1884" customFormat="1" hidden="1"/>
    <row r="1885" customFormat="1" hidden="1"/>
    <row r="1886" customFormat="1" hidden="1"/>
    <row r="1887" customFormat="1" hidden="1"/>
    <row r="1888" customFormat="1" hidden="1"/>
    <row r="1889" customFormat="1" hidden="1"/>
    <row r="1890" customFormat="1" hidden="1"/>
    <row r="1891" customFormat="1" hidden="1"/>
    <row r="1892" customFormat="1" hidden="1"/>
    <row r="1893" customFormat="1" hidden="1"/>
    <row r="1894" customFormat="1" hidden="1"/>
    <row r="1895" customFormat="1" hidden="1"/>
    <row r="1896" customFormat="1" hidden="1"/>
    <row r="1897" customFormat="1" hidden="1"/>
    <row r="1898" customFormat="1" hidden="1"/>
    <row r="1899" customFormat="1" hidden="1"/>
    <row r="1900" customFormat="1" hidden="1"/>
    <row r="1901" customFormat="1" hidden="1"/>
    <row r="1902" customFormat="1" hidden="1"/>
    <row r="1903" customFormat="1" hidden="1"/>
    <row r="1904" customFormat="1" hidden="1"/>
    <row r="1905" customFormat="1" hidden="1"/>
    <row r="1906" customFormat="1" hidden="1"/>
    <row r="1907" customFormat="1" hidden="1"/>
    <row r="1908" customFormat="1" hidden="1"/>
    <row r="1909" customFormat="1" hidden="1"/>
    <row r="1910" customFormat="1" hidden="1"/>
    <row r="1911" customFormat="1" hidden="1"/>
    <row r="1912" customFormat="1" hidden="1"/>
    <row r="1913" customFormat="1" hidden="1"/>
    <row r="1914" customFormat="1" hidden="1"/>
    <row r="1915" customFormat="1" hidden="1"/>
    <row r="1916" customFormat="1" hidden="1"/>
    <row r="1917" customFormat="1" hidden="1"/>
    <row r="1918" customFormat="1" hidden="1"/>
    <row r="1919" customFormat="1" hidden="1"/>
    <row r="1920" customFormat="1" hidden="1"/>
    <row r="1921" customFormat="1" hidden="1"/>
    <row r="1922" customFormat="1" hidden="1"/>
    <row r="1923" customFormat="1" hidden="1"/>
    <row r="1924" customFormat="1" hidden="1"/>
    <row r="1925" customFormat="1" hidden="1"/>
    <row r="1926" customFormat="1" hidden="1"/>
    <row r="1927" customFormat="1" hidden="1"/>
    <row r="1928" customFormat="1" hidden="1"/>
    <row r="1929" customFormat="1" hidden="1"/>
    <row r="1930" customFormat="1" hidden="1"/>
    <row r="1931" customFormat="1" hidden="1"/>
    <row r="1932" customFormat="1" hidden="1"/>
    <row r="1933" customFormat="1" hidden="1"/>
    <row r="1934" customFormat="1" hidden="1"/>
    <row r="1935" customFormat="1" hidden="1"/>
    <row r="1936" customFormat="1" hidden="1"/>
    <row r="1937" customFormat="1" hidden="1"/>
    <row r="1938" customFormat="1" hidden="1"/>
    <row r="1939" customFormat="1" hidden="1"/>
    <row r="1940" customFormat="1" hidden="1"/>
    <row r="1941" customFormat="1" hidden="1"/>
    <row r="1942" customFormat="1" hidden="1"/>
    <row r="1943" customFormat="1" hidden="1"/>
    <row r="1944" customFormat="1" hidden="1"/>
    <row r="1945" customFormat="1" hidden="1"/>
    <row r="1946" customFormat="1" hidden="1"/>
    <row r="1947" customFormat="1" hidden="1"/>
    <row r="1948" customFormat="1" hidden="1"/>
    <row r="1949" customFormat="1" hidden="1"/>
    <row r="1950" customFormat="1" hidden="1"/>
    <row r="1951" customFormat="1" hidden="1"/>
    <row r="1952" customFormat="1" hidden="1"/>
    <row r="1953" customFormat="1" hidden="1"/>
    <row r="1954" customFormat="1" hidden="1"/>
    <row r="1955" customFormat="1" hidden="1"/>
    <row r="1956" customFormat="1" hidden="1"/>
    <row r="1957" customFormat="1" hidden="1"/>
    <row r="1958" customFormat="1" hidden="1"/>
    <row r="1959" customFormat="1" hidden="1"/>
    <row r="1960" customFormat="1" hidden="1"/>
    <row r="1961" customFormat="1" hidden="1"/>
    <row r="1962" customFormat="1" hidden="1"/>
    <row r="1963" customFormat="1" hidden="1"/>
    <row r="1964" customFormat="1" hidden="1"/>
    <row r="1965" customFormat="1" hidden="1"/>
    <row r="1966" customFormat="1" hidden="1"/>
    <row r="1967" customFormat="1" hidden="1"/>
    <row r="1968" customFormat="1" hidden="1"/>
    <row r="1969" customFormat="1" hidden="1"/>
    <row r="1970" customFormat="1" hidden="1"/>
    <row r="1971" customFormat="1" hidden="1"/>
    <row r="1972" customFormat="1" hidden="1"/>
    <row r="1973" customFormat="1" hidden="1"/>
    <row r="1974" customFormat="1" hidden="1"/>
    <row r="1975" customFormat="1" hidden="1"/>
    <row r="1976" customFormat="1" hidden="1"/>
    <row r="1977" customFormat="1" hidden="1"/>
    <row r="1978" customFormat="1" hidden="1"/>
    <row r="1979" customFormat="1" hidden="1"/>
    <row r="1980" customFormat="1" hidden="1"/>
    <row r="1981" customFormat="1" hidden="1"/>
    <row r="1982" customFormat="1" hidden="1"/>
    <row r="1983" customFormat="1" hidden="1"/>
    <row r="1984" customFormat="1" hidden="1"/>
    <row r="1985" customFormat="1" hidden="1"/>
    <row r="1986" customFormat="1" hidden="1"/>
    <row r="1987" customFormat="1" hidden="1"/>
    <row r="1988" customFormat="1" hidden="1"/>
    <row r="1989" customFormat="1" hidden="1"/>
    <row r="1990" customFormat="1" hidden="1"/>
    <row r="1991" customFormat="1" hidden="1"/>
    <row r="1992" customFormat="1" hidden="1"/>
    <row r="1993" customFormat="1" hidden="1"/>
    <row r="1994" customFormat="1" hidden="1"/>
    <row r="1995" customFormat="1" hidden="1"/>
    <row r="1996" customFormat="1" hidden="1"/>
    <row r="1997" customFormat="1" hidden="1"/>
    <row r="1998" customFormat="1" hidden="1"/>
    <row r="1999" customFormat="1" hidden="1"/>
    <row r="2000" customFormat="1" hidden="1"/>
    <row r="2001" customFormat="1" hidden="1"/>
    <row r="2002" customFormat="1" hidden="1"/>
    <row r="2003" customFormat="1" hidden="1"/>
    <row r="2004" customFormat="1" hidden="1"/>
    <row r="2005" customFormat="1" hidden="1"/>
    <row r="2006" customFormat="1" hidden="1"/>
    <row r="2007" customFormat="1" hidden="1"/>
    <row r="2008" customFormat="1" hidden="1"/>
    <row r="2009" customFormat="1" hidden="1"/>
    <row r="2010" customFormat="1" hidden="1"/>
    <row r="2011" customFormat="1" hidden="1"/>
    <row r="2012" customFormat="1" hidden="1"/>
    <row r="2013" customFormat="1" hidden="1"/>
    <row r="2014" customFormat="1" hidden="1"/>
    <row r="2015" customFormat="1" hidden="1"/>
    <row r="2016" customFormat="1" hidden="1"/>
    <row r="2017" customFormat="1" hidden="1"/>
    <row r="2018" customFormat="1" hidden="1"/>
    <row r="2019" customFormat="1" hidden="1"/>
    <row r="2020" customFormat="1" hidden="1"/>
    <row r="2021" customFormat="1" hidden="1"/>
    <row r="2022" customFormat="1" hidden="1"/>
    <row r="2023" customFormat="1" hidden="1"/>
    <row r="2024" customFormat="1" hidden="1"/>
    <row r="2025" customFormat="1" hidden="1"/>
    <row r="2026" customFormat="1" hidden="1"/>
    <row r="2027" customFormat="1" hidden="1"/>
    <row r="2028" customFormat="1" hidden="1"/>
    <row r="2029" customFormat="1" hidden="1"/>
    <row r="2030" customFormat="1" hidden="1"/>
    <row r="2031" customFormat="1" hidden="1"/>
    <row r="2032" customFormat="1" hidden="1"/>
    <row r="2033" customFormat="1" hidden="1"/>
    <row r="2034" customFormat="1" hidden="1"/>
    <row r="2035" customFormat="1" hidden="1"/>
    <row r="2036" customFormat="1" hidden="1"/>
    <row r="2037" customFormat="1" hidden="1"/>
    <row r="2038" customFormat="1" hidden="1"/>
    <row r="2039" customFormat="1" hidden="1"/>
    <row r="2040" customFormat="1" hidden="1"/>
    <row r="2041" customFormat="1" hidden="1"/>
    <row r="2042" customFormat="1" hidden="1"/>
    <row r="2043" customFormat="1" hidden="1"/>
    <row r="2044" customFormat="1" hidden="1"/>
    <row r="2045" customFormat="1" hidden="1"/>
    <row r="2046" customFormat="1" hidden="1"/>
    <row r="2047" customFormat="1" hidden="1"/>
    <row r="2048" customFormat="1" hidden="1"/>
    <row r="2049" customFormat="1" hidden="1"/>
    <row r="2050" customFormat="1" hidden="1"/>
    <row r="2051" customFormat="1" hidden="1"/>
    <row r="2052" customFormat="1" hidden="1"/>
    <row r="2053" customFormat="1" hidden="1"/>
    <row r="2054" customFormat="1" hidden="1"/>
    <row r="2055" customFormat="1" hidden="1"/>
    <row r="2056" customFormat="1" hidden="1"/>
    <row r="2057" customFormat="1" hidden="1"/>
    <row r="2058" customFormat="1" hidden="1"/>
    <row r="2059" customFormat="1" hidden="1"/>
    <row r="2060" customFormat="1" hidden="1"/>
    <row r="2061" customFormat="1" hidden="1"/>
    <row r="2062" customFormat="1" hidden="1"/>
    <row r="2063" customFormat="1" hidden="1"/>
    <row r="2064" customFormat="1" hidden="1"/>
    <row r="2065" customFormat="1" hidden="1"/>
    <row r="2066" customFormat="1" hidden="1"/>
    <row r="2067" customFormat="1" hidden="1"/>
    <row r="2068" customFormat="1" hidden="1"/>
    <row r="2069" customFormat="1" hidden="1"/>
    <row r="2070" customFormat="1" hidden="1"/>
    <row r="2071" customFormat="1" hidden="1"/>
    <row r="2072" customFormat="1" hidden="1"/>
    <row r="2073" customFormat="1" hidden="1"/>
    <row r="2074" customFormat="1" hidden="1"/>
    <row r="2075" customFormat="1" hidden="1"/>
    <row r="2076" customFormat="1" hidden="1"/>
    <row r="2077" customFormat="1" hidden="1"/>
    <row r="2078" customFormat="1" hidden="1"/>
    <row r="2079" customFormat="1" hidden="1"/>
    <row r="2080" customFormat="1" hidden="1"/>
    <row r="2081" customFormat="1" hidden="1"/>
    <row r="2082" customFormat="1" hidden="1"/>
    <row r="2083" customFormat="1" hidden="1"/>
    <row r="2084" customFormat="1" hidden="1"/>
    <row r="2085" customFormat="1" hidden="1"/>
    <row r="2086" customFormat="1" hidden="1"/>
    <row r="2087" customFormat="1" hidden="1"/>
    <row r="2088" customFormat="1" hidden="1"/>
    <row r="2089" customFormat="1" hidden="1"/>
    <row r="2090" customFormat="1" hidden="1"/>
    <row r="2091" customFormat="1" hidden="1"/>
    <row r="2092" customFormat="1" hidden="1"/>
    <row r="2093" customFormat="1" hidden="1"/>
    <row r="2094" customFormat="1" hidden="1"/>
    <row r="2095" customFormat="1" hidden="1"/>
    <row r="2096" customFormat="1" hidden="1"/>
    <row r="2097" customFormat="1" hidden="1"/>
    <row r="2098" customFormat="1" hidden="1"/>
    <row r="2099" customFormat="1" hidden="1"/>
    <row r="2100" customFormat="1" hidden="1"/>
    <row r="2101" customFormat="1" hidden="1"/>
    <row r="2102" customFormat="1" hidden="1"/>
    <row r="2103" customFormat="1" hidden="1"/>
    <row r="2104" customFormat="1" hidden="1"/>
    <row r="2105" customFormat="1" hidden="1"/>
    <row r="2106" customFormat="1" hidden="1"/>
    <row r="2107" customFormat="1" hidden="1"/>
    <row r="2108" customFormat="1" hidden="1"/>
    <row r="2109" customFormat="1" hidden="1"/>
    <row r="2110" customFormat="1" hidden="1"/>
    <row r="2111" customFormat="1" hidden="1"/>
    <row r="2112" customFormat="1" hidden="1"/>
    <row r="2113" customFormat="1" hidden="1"/>
    <row r="2114" customFormat="1" hidden="1"/>
    <row r="2115" customFormat="1" hidden="1"/>
    <row r="2116" customFormat="1" hidden="1"/>
    <row r="2117" customFormat="1" hidden="1"/>
    <row r="2118" customFormat="1" hidden="1"/>
    <row r="2119" customFormat="1" hidden="1"/>
    <row r="2120" customFormat="1" hidden="1"/>
    <row r="2121" customFormat="1" hidden="1"/>
    <row r="2122" customFormat="1" hidden="1"/>
    <row r="2123" customFormat="1" hidden="1"/>
    <row r="2124" customFormat="1" hidden="1"/>
    <row r="2125" customFormat="1" hidden="1"/>
    <row r="2126" customFormat="1" hidden="1"/>
    <row r="2127" customFormat="1" hidden="1"/>
    <row r="2128" customFormat="1" hidden="1"/>
    <row r="2129" customFormat="1" hidden="1"/>
    <row r="2130" customFormat="1" hidden="1"/>
    <row r="2131" customFormat="1" hidden="1"/>
    <row r="2132" customFormat="1" hidden="1"/>
    <row r="2133" customFormat="1" hidden="1"/>
    <row r="2134" customFormat="1" hidden="1"/>
    <row r="2135" customFormat="1" hidden="1"/>
    <row r="2136" customFormat="1" hidden="1"/>
    <row r="2137" customFormat="1" hidden="1"/>
    <row r="2138" customFormat="1" hidden="1"/>
    <row r="2139" customFormat="1" hidden="1"/>
    <row r="2140" customFormat="1" hidden="1"/>
    <row r="2141" customFormat="1" hidden="1"/>
    <row r="2142" customFormat="1" hidden="1"/>
    <row r="2143" customFormat="1" hidden="1"/>
    <row r="2144" customFormat="1" hidden="1"/>
    <row r="2145" customFormat="1" hidden="1"/>
    <row r="2146" customFormat="1" hidden="1"/>
    <row r="2147" customFormat="1" hidden="1"/>
    <row r="2148" customFormat="1" hidden="1"/>
    <row r="2149" customFormat="1" hidden="1"/>
    <row r="2150" customFormat="1" hidden="1"/>
    <row r="2151" customFormat="1" hidden="1"/>
    <row r="2152" customFormat="1" hidden="1"/>
    <row r="2153" customFormat="1" hidden="1"/>
    <row r="2154" customFormat="1" hidden="1"/>
    <row r="2155" customFormat="1" hidden="1"/>
    <row r="2156" customFormat="1" hidden="1"/>
    <row r="2157" customFormat="1" hidden="1"/>
    <row r="2158" customFormat="1" hidden="1"/>
    <row r="2159" customFormat="1" hidden="1"/>
    <row r="2160" customFormat="1" hidden="1"/>
    <row r="2161" customFormat="1" hidden="1"/>
    <row r="2162" customFormat="1" hidden="1"/>
    <row r="2163" customFormat="1" hidden="1"/>
    <row r="2164" customFormat="1" hidden="1"/>
    <row r="2165" customFormat="1" hidden="1"/>
    <row r="2166" customFormat="1" hidden="1"/>
    <row r="2167" customFormat="1" hidden="1"/>
    <row r="2168" customFormat="1" hidden="1"/>
    <row r="2169" customFormat="1" hidden="1"/>
    <row r="2170" customFormat="1" hidden="1"/>
    <row r="2171" customFormat="1" hidden="1"/>
    <row r="2172" customFormat="1" hidden="1"/>
    <row r="2173" customFormat="1" hidden="1"/>
    <row r="2174" customFormat="1" hidden="1"/>
    <row r="2175" customFormat="1" hidden="1"/>
    <row r="2176" customFormat="1" hidden="1"/>
    <row r="2177" customFormat="1" hidden="1"/>
    <row r="2178" customFormat="1" hidden="1"/>
    <row r="2179" customFormat="1" hidden="1"/>
    <row r="2180" customFormat="1" hidden="1"/>
    <row r="2181" customFormat="1" hidden="1"/>
    <row r="2182" customFormat="1" hidden="1"/>
    <row r="2183" customFormat="1" hidden="1"/>
    <row r="2184" customFormat="1" hidden="1"/>
    <row r="2185" customFormat="1" hidden="1"/>
    <row r="2186" customFormat="1" hidden="1"/>
    <row r="2187" customFormat="1" hidden="1"/>
    <row r="2188" customFormat="1" hidden="1"/>
    <row r="2189" customFormat="1" hidden="1"/>
    <row r="2190" customFormat="1" hidden="1"/>
    <row r="2191" customFormat="1" hidden="1"/>
    <row r="2192" customFormat="1" hidden="1"/>
    <row r="2193" customFormat="1" hidden="1"/>
    <row r="2194" customFormat="1" hidden="1"/>
    <row r="2195" customFormat="1" hidden="1"/>
    <row r="2196" customFormat="1" hidden="1"/>
    <row r="2197" customFormat="1" hidden="1"/>
    <row r="2198" customFormat="1" hidden="1"/>
    <row r="2199" customFormat="1" hidden="1"/>
    <row r="2200" customFormat="1" hidden="1"/>
    <row r="2201" customFormat="1" hidden="1"/>
    <row r="2202" customFormat="1" hidden="1"/>
    <row r="2203" customFormat="1" hidden="1"/>
    <row r="2204" customFormat="1" hidden="1"/>
    <row r="2205" customFormat="1" hidden="1"/>
    <row r="2206" customFormat="1" hidden="1"/>
    <row r="2207" customFormat="1" hidden="1"/>
    <row r="2208" customFormat="1" hidden="1"/>
    <row r="2209" customFormat="1" hidden="1"/>
    <row r="2210" customFormat="1" hidden="1"/>
    <row r="2211" customFormat="1" hidden="1"/>
    <row r="2212" customFormat="1" hidden="1"/>
    <row r="2213" customFormat="1" hidden="1"/>
    <row r="2214" customFormat="1" hidden="1"/>
    <row r="2215" customFormat="1" hidden="1"/>
    <row r="2216" customFormat="1" hidden="1"/>
    <row r="2217" customFormat="1" hidden="1"/>
    <row r="2218" customFormat="1" hidden="1"/>
    <row r="2219" customFormat="1" hidden="1"/>
    <row r="2220" customFormat="1" hidden="1"/>
    <row r="2221" customFormat="1" hidden="1"/>
    <row r="2222" customFormat="1" hidden="1"/>
    <row r="2223" customFormat="1" hidden="1"/>
    <row r="2224" customFormat="1" hidden="1"/>
    <row r="2225" customFormat="1" hidden="1"/>
    <row r="2226" customFormat="1" hidden="1"/>
    <row r="2227" customFormat="1" hidden="1"/>
    <row r="2228" customFormat="1" hidden="1"/>
    <row r="2229" customFormat="1" hidden="1"/>
    <row r="2230" customFormat="1" hidden="1"/>
    <row r="2231" customFormat="1" hidden="1"/>
    <row r="2232" customFormat="1" hidden="1"/>
    <row r="2233" customFormat="1" hidden="1"/>
    <row r="2234" customFormat="1" hidden="1"/>
    <row r="2235" customFormat="1" hidden="1"/>
    <row r="2236" customFormat="1" hidden="1"/>
    <row r="2237" customFormat="1" hidden="1"/>
    <row r="2238" customFormat="1" hidden="1"/>
    <row r="2239" customFormat="1" hidden="1"/>
    <row r="2240" customFormat="1" hidden="1"/>
    <row r="2241" customFormat="1" hidden="1"/>
    <row r="2242" customFormat="1" hidden="1"/>
    <row r="2243" customFormat="1" hidden="1"/>
    <row r="2244" customFormat="1" hidden="1"/>
    <row r="2245" customFormat="1" hidden="1"/>
    <row r="2246" customFormat="1" hidden="1"/>
    <row r="2247" customFormat="1" hidden="1"/>
    <row r="2248" customFormat="1" hidden="1"/>
    <row r="2249" customFormat="1" hidden="1"/>
    <row r="2250" customFormat="1" hidden="1"/>
    <row r="2251" customFormat="1" hidden="1"/>
    <row r="2252" customFormat="1" hidden="1"/>
    <row r="2253" customFormat="1" hidden="1"/>
    <row r="2254" customFormat="1" hidden="1"/>
    <row r="2255" customFormat="1" hidden="1"/>
    <row r="2256" customFormat="1" hidden="1"/>
    <row r="2257" customFormat="1" hidden="1"/>
    <row r="2258" customFormat="1" hidden="1"/>
    <row r="2259" customFormat="1" hidden="1"/>
    <row r="2260" customFormat="1" hidden="1"/>
    <row r="2261" customFormat="1" hidden="1"/>
    <row r="2262" customFormat="1" hidden="1"/>
    <row r="2263" customFormat="1" hidden="1"/>
    <row r="2264" customFormat="1" hidden="1"/>
    <row r="2265" customFormat="1" hidden="1"/>
    <row r="2266" customFormat="1" hidden="1"/>
    <row r="2267" customFormat="1" hidden="1"/>
    <row r="2268" customFormat="1" hidden="1"/>
    <row r="2269" customFormat="1" hidden="1"/>
    <row r="2270" customFormat="1" hidden="1"/>
    <row r="2271" customFormat="1" hidden="1"/>
    <row r="2272" customFormat="1" hidden="1"/>
    <row r="2273" customFormat="1" hidden="1"/>
    <row r="2274" customFormat="1" hidden="1"/>
    <row r="2275" customFormat="1" hidden="1"/>
    <row r="2276" customFormat="1" hidden="1"/>
    <row r="2277" customFormat="1" hidden="1"/>
    <row r="2278" customFormat="1" hidden="1"/>
    <row r="2279" customFormat="1" hidden="1"/>
    <row r="2280" customFormat="1" hidden="1"/>
    <row r="2281" customFormat="1" hidden="1"/>
    <row r="2282" customFormat="1" hidden="1"/>
    <row r="2283" customFormat="1" hidden="1"/>
    <row r="2284" customFormat="1" hidden="1"/>
    <row r="2285" customFormat="1" hidden="1"/>
    <row r="2286" customFormat="1" hidden="1"/>
    <row r="2287" customFormat="1" hidden="1"/>
    <row r="2288" customFormat="1" hidden="1"/>
    <row r="2289" customFormat="1" hidden="1"/>
    <row r="2290" customFormat="1" hidden="1"/>
    <row r="2291" customFormat="1" hidden="1"/>
    <row r="2292" customFormat="1" hidden="1"/>
    <row r="2293" customFormat="1" hidden="1"/>
    <row r="2294" customFormat="1" hidden="1"/>
    <row r="2295" customFormat="1" hidden="1"/>
    <row r="2296" customFormat="1" hidden="1"/>
    <row r="2297" customFormat="1" hidden="1"/>
    <row r="2298" customFormat="1" hidden="1"/>
    <row r="2299" customFormat="1" hidden="1"/>
    <row r="2300" customFormat="1" hidden="1"/>
    <row r="2301" customFormat="1" hidden="1"/>
    <row r="2302" customFormat="1" hidden="1"/>
    <row r="2303" customFormat="1" hidden="1"/>
    <row r="2304" customFormat="1" hidden="1"/>
    <row r="2305" customFormat="1" hidden="1"/>
    <row r="2306" customFormat="1" hidden="1"/>
    <row r="2307" customFormat="1" hidden="1"/>
    <row r="2308" customFormat="1" hidden="1"/>
    <row r="2309" customFormat="1" hidden="1"/>
    <row r="2310" customFormat="1" hidden="1"/>
    <row r="2311" customFormat="1" hidden="1"/>
    <row r="2312" customFormat="1" hidden="1"/>
    <row r="2313" customFormat="1" hidden="1"/>
    <row r="2314" customFormat="1" hidden="1"/>
    <row r="2315" customFormat="1" hidden="1"/>
    <row r="2316" customFormat="1" hidden="1"/>
    <row r="2317" customFormat="1" hidden="1"/>
    <row r="2318" customFormat="1" hidden="1"/>
    <row r="2319" customFormat="1" hidden="1"/>
    <row r="2320" customFormat="1" hidden="1"/>
    <row r="2321" customFormat="1" hidden="1"/>
    <row r="2322" customFormat="1" hidden="1"/>
    <row r="2323" customFormat="1" hidden="1"/>
    <row r="2324" customFormat="1" hidden="1"/>
    <row r="2325" customFormat="1" hidden="1"/>
    <row r="2326" customFormat="1" hidden="1"/>
    <row r="2327" customFormat="1" hidden="1"/>
    <row r="2328" customFormat="1" hidden="1"/>
    <row r="2329" customFormat="1" hidden="1"/>
    <row r="2330" customFormat="1" hidden="1"/>
    <row r="2331" customFormat="1" hidden="1"/>
    <row r="2332" customFormat="1" hidden="1"/>
    <row r="2333" customFormat="1" hidden="1"/>
    <row r="2334" customFormat="1" hidden="1"/>
    <row r="2335" customFormat="1" hidden="1"/>
    <row r="2336" customFormat="1" hidden="1"/>
    <row r="2337" customFormat="1" hidden="1"/>
    <row r="2338" customFormat="1" hidden="1"/>
    <row r="2339" customFormat="1" hidden="1"/>
    <row r="2340" customFormat="1" hidden="1"/>
    <row r="2341" customFormat="1" hidden="1"/>
    <row r="2342" customFormat="1" hidden="1"/>
    <row r="2343" customFormat="1" hidden="1"/>
    <row r="2344" customFormat="1" hidden="1"/>
    <row r="2345" customFormat="1" hidden="1"/>
    <row r="2346" customFormat="1" hidden="1"/>
    <row r="2347" customFormat="1" hidden="1"/>
    <row r="2348" customFormat="1" hidden="1"/>
    <row r="2349" customFormat="1" hidden="1"/>
    <row r="2350" customFormat="1" hidden="1"/>
    <row r="2351" customFormat="1" hidden="1"/>
    <row r="2352" customFormat="1" hidden="1"/>
    <row r="2353" customFormat="1" hidden="1"/>
    <row r="2354" customFormat="1" hidden="1"/>
    <row r="2355" customFormat="1" hidden="1"/>
    <row r="2356" customFormat="1" hidden="1"/>
    <row r="2357" customFormat="1" hidden="1"/>
    <row r="2358" customFormat="1" hidden="1"/>
    <row r="2359" customFormat="1" hidden="1"/>
    <row r="2360" customFormat="1" hidden="1"/>
    <row r="2361" customFormat="1" hidden="1"/>
    <row r="2362" customFormat="1" hidden="1"/>
    <row r="2363" customFormat="1" hidden="1"/>
    <row r="2364" customFormat="1" hidden="1"/>
    <row r="2365" customFormat="1" hidden="1"/>
    <row r="2366" customFormat="1" hidden="1"/>
    <row r="2367" customFormat="1" hidden="1"/>
    <row r="2368" customFormat="1" hidden="1"/>
    <row r="2369" customFormat="1" hidden="1"/>
    <row r="2370" customFormat="1" hidden="1"/>
    <row r="2371" customFormat="1" hidden="1"/>
    <row r="2372" customFormat="1" hidden="1"/>
    <row r="2373" customFormat="1" hidden="1"/>
    <row r="2374" customFormat="1" hidden="1"/>
    <row r="2375" customFormat="1" hidden="1"/>
    <row r="2376" customFormat="1" hidden="1"/>
    <row r="2377" customFormat="1" hidden="1"/>
    <row r="2378" customFormat="1" hidden="1"/>
    <row r="2379" customFormat="1" hidden="1"/>
    <row r="2380" customFormat="1" hidden="1"/>
    <row r="2381" customFormat="1" hidden="1"/>
    <row r="2382" customFormat="1" hidden="1"/>
    <row r="2383" customFormat="1" hidden="1"/>
    <row r="2384" customFormat="1" hidden="1"/>
    <row r="2385" customFormat="1" hidden="1"/>
    <row r="2386" customFormat="1" hidden="1"/>
    <row r="2387" customFormat="1" hidden="1"/>
    <row r="2388" customFormat="1" hidden="1"/>
    <row r="2389" customFormat="1" hidden="1"/>
    <row r="2390" customFormat="1" hidden="1"/>
    <row r="2391" customFormat="1" hidden="1"/>
    <row r="2392" customFormat="1" hidden="1"/>
    <row r="2393" customFormat="1" hidden="1"/>
    <row r="2394" customFormat="1" hidden="1"/>
    <row r="2395" customFormat="1" hidden="1"/>
    <row r="2396" customFormat="1" hidden="1"/>
    <row r="2397" customFormat="1" hidden="1"/>
    <row r="2398" customFormat="1" hidden="1"/>
    <row r="2399" customFormat="1" hidden="1"/>
    <row r="2400" customFormat="1" hidden="1"/>
    <row r="2401" customFormat="1" hidden="1"/>
    <row r="2402" customFormat="1" hidden="1"/>
    <row r="2403" customFormat="1" hidden="1"/>
    <row r="2404" customFormat="1" hidden="1"/>
    <row r="2405" customFormat="1" hidden="1"/>
    <row r="2406" customFormat="1" hidden="1"/>
    <row r="2407" customFormat="1" hidden="1"/>
    <row r="2408" customFormat="1" hidden="1"/>
    <row r="2409" customFormat="1" hidden="1"/>
    <row r="2410" customFormat="1" hidden="1"/>
    <row r="2411" customFormat="1" hidden="1"/>
    <row r="2412" customFormat="1" hidden="1"/>
    <row r="2413" customFormat="1" hidden="1"/>
    <row r="2414" customFormat="1" hidden="1"/>
    <row r="2415" customFormat="1" hidden="1"/>
    <row r="2416" customFormat="1" hidden="1"/>
    <row r="2417" customFormat="1" hidden="1"/>
    <row r="2418" customFormat="1" hidden="1"/>
    <row r="2419" customFormat="1" hidden="1"/>
    <row r="2420" customFormat="1" hidden="1"/>
    <row r="2421" customFormat="1" hidden="1"/>
    <row r="2422" customFormat="1" hidden="1"/>
    <row r="2423" customFormat="1" hidden="1"/>
    <row r="2424" customFormat="1" hidden="1"/>
    <row r="2425" customFormat="1" hidden="1"/>
    <row r="2426" customFormat="1" hidden="1"/>
    <row r="2427" customFormat="1" hidden="1"/>
    <row r="2428" customFormat="1" hidden="1"/>
    <row r="2429" customFormat="1" hidden="1"/>
    <row r="2430" customFormat="1" hidden="1"/>
    <row r="2431" customFormat="1" hidden="1"/>
    <row r="2432" customFormat="1" hidden="1"/>
    <row r="2433" customFormat="1" hidden="1"/>
    <row r="2434" customFormat="1" hidden="1"/>
    <row r="2435" customFormat="1" hidden="1"/>
    <row r="2436" customFormat="1" hidden="1"/>
    <row r="2437" customFormat="1" hidden="1"/>
    <row r="2438" customFormat="1" hidden="1"/>
    <row r="2439" customFormat="1" hidden="1"/>
    <row r="2440" customFormat="1" hidden="1"/>
    <row r="2441" customFormat="1" hidden="1"/>
    <row r="2442" customFormat="1" hidden="1"/>
    <row r="2443" customFormat="1" hidden="1"/>
    <row r="2444" customFormat="1" hidden="1"/>
    <row r="2445" customFormat="1" hidden="1"/>
    <row r="2446" customFormat="1" hidden="1"/>
    <row r="2447" customFormat="1" hidden="1"/>
    <row r="2448" customFormat="1" hidden="1"/>
    <row r="2449" customFormat="1" hidden="1"/>
    <row r="2450" customFormat="1" hidden="1"/>
    <row r="2451" customFormat="1" hidden="1"/>
    <row r="2452" customFormat="1" hidden="1"/>
    <row r="2453" customFormat="1" hidden="1"/>
    <row r="2454" customFormat="1" hidden="1"/>
    <row r="2455" customFormat="1" hidden="1"/>
    <row r="2456" customFormat="1" hidden="1"/>
    <row r="2457" customFormat="1" hidden="1"/>
    <row r="2458" customFormat="1" hidden="1"/>
    <row r="2459" customFormat="1" hidden="1"/>
    <row r="2460" customFormat="1" hidden="1"/>
    <row r="2461" customFormat="1" hidden="1"/>
    <row r="2462" customFormat="1" hidden="1"/>
    <row r="2463" customFormat="1" hidden="1"/>
    <row r="2464" customFormat="1" hidden="1"/>
    <row r="2465" customFormat="1" hidden="1"/>
    <row r="2466" customFormat="1" hidden="1"/>
    <row r="2467" customFormat="1" hidden="1"/>
    <row r="2468" customFormat="1" hidden="1"/>
    <row r="2469" customFormat="1" hidden="1"/>
    <row r="2470" customFormat="1" hidden="1"/>
    <row r="2471" customFormat="1" hidden="1"/>
    <row r="2472" customFormat="1" hidden="1"/>
    <row r="2473" customFormat="1" hidden="1"/>
    <row r="2474" customFormat="1" hidden="1"/>
    <row r="2475" customFormat="1" hidden="1"/>
    <row r="2476" customFormat="1" hidden="1"/>
    <row r="2477" customFormat="1" hidden="1"/>
    <row r="2478" customFormat="1" hidden="1"/>
    <row r="2479" customFormat="1" hidden="1"/>
    <row r="2480" customFormat="1" hidden="1"/>
    <row r="2481" customFormat="1" hidden="1"/>
    <row r="2482" customFormat="1" hidden="1"/>
    <row r="2483" customFormat="1" hidden="1"/>
    <row r="2484" customFormat="1" hidden="1"/>
    <row r="2485" customFormat="1" hidden="1"/>
    <row r="2486" customFormat="1" hidden="1"/>
    <row r="2487" customFormat="1" hidden="1"/>
    <row r="2488" customFormat="1" hidden="1"/>
    <row r="2489" customFormat="1" hidden="1"/>
    <row r="2490" customFormat="1" hidden="1"/>
    <row r="2491" customFormat="1" hidden="1"/>
    <row r="2492" customFormat="1" hidden="1"/>
    <row r="2493" customFormat="1" hidden="1"/>
    <row r="2494" customFormat="1" hidden="1"/>
    <row r="2495" customFormat="1" hidden="1"/>
    <row r="2496" customFormat="1" hidden="1"/>
    <row r="2497" customFormat="1" hidden="1"/>
    <row r="2498" customFormat="1" hidden="1"/>
    <row r="2499" customFormat="1" hidden="1"/>
    <row r="2500" customFormat="1" hidden="1"/>
    <row r="2501" customFormat="1" hidden="1"/>
    <row r="2502" customFormat="1" hidden="1"/>
    <row r="2503" customFormat="1" hidden="1"/>
    <row r="2504" customFormat="1" hidden="1"/>
    <row r="2505" customFormat="1" hidden="1"/>
    <row r="2506" customFormat="1" hidden="1"/>
    <row r="2507" customFormat="1" hidden="1"/>
    <row r="2508" customFormat="1" hidden="1"/>
    <row r="2509" customFormat="1" hidden="1"/>
    <row r="2510" customFormat="1" hidden="1"/>
    <row r="2511" customFormat="1" hidden="1"/>
    <row r="2512" customFormat="1" hidden="1"/>
    <row r="2513" customFormat="1" hidden="1"/>
    <row r="2514" customFormat="1" hidden="1"/>
    <row r="2515" customFormat="1" hidden="1"/>
    <row r="2516" customFormat="1" hidden="1"/>
    <row r="2517" customFormat="1" hidden="1"/>
    <row r="2518" customFormat="1" hidden="1"/>
    <row r="2519" customFormat="1" hidden="1"/>
    <row r="2520" customFormat="1" hidden="1"/>
    <row r="2521" customFormat="1" hidden="1"/>
    <row r="2522" customFormat="1" hidden="1"/>
    <row r="2523" customFormat="1" hidden="1"/>
    <row r="2524" customFormat="1" hidden="1"/>
    <row r="2525" customFormat="1" hidden="1"/>
    <row r="2526" customFormat="1" hidden="1"/>
    <row r="2527" customFormat="1" hidden="1"/>
    <row r="2528" customFormat="1" hidden="1"/>
    <row r="2529" customFormat="1" hidden="1"/>
    <row r="2530" customFormat="1" hidden="1"/>
    <row r="2531" customFormat="1" hidden="1"/>
    <row r="2532" customFormat="1" hidden="1"/>
    <row r="2533" customFormat="1" hidden="1"/>
    <row r="2534" customFormat="1" hidden="1"/>
    <row r="2535" customFormat="1" hidden="1"/>
    <row r="2536" customFormat="1" hidden="1"/>
    <row r="2537" customFormat="1" hidden="1"/>
    <row r="2538" customFormat="1" hidden="1"/>
    <row r="2539" customFormat="1" hidden="1"/>
    <row r="2540" customFormat="1" hidden="1"/>
    <row r="2541" customFormat="1" hidden="1"/>
    <row r="2542" customFormat="1" hidden="1"/>
    <row r="2543" customFormat="1" hidden="1"/>
    <row r="2544" customFormat="1" hidden="1"/>
    <row r="2545" customFormat="1" hidden="1"/>
    <row r="2546" customFormat="1" hidden="1"/>
    <row r="2547" customFormat="1" hidden="1"/>
    <row r="2548" customFormat="1" hidden="1"/>
    <row r="2549" customFormat="1" hidden="1"/>
    <row r="2550" customFormat="1" hidden="1"/>
    <row r="2551" customFormat="1" hidden="1"/>
    <row r="2552" customFormat="1" hidden="1"/>
    <row r="2553" customFormat="1" hidden="1"/>
    <row r="2554" customFormat="1" hidden="1"/>
    <row r="2555" customFormat="1" hidden="1"/>
    <row r="2556" customFormat="1" hidden="1"/>
    <row r="2557" customFormat="1" hidden="1"/>
    <row r="2558" customFormat="1" hidden="1"/>
    <row r="2559" customFormat="1" hidden="1"/>
    <row r="2560" customFormat="1" hidden="1"/>
    <row r="2561" customFormat="1" hidden="1"/>
    <row r="2562" customFormat="1" hidden="1"/>
    <row r="2563" customFormat="1" hidden="1"/>
    <row r="2564" customFormat="1" hidden="1"/>
    <row r="2565" customFormat="1" hidden="1"/>
    <row r="2566" customFormat="1" hidden="1"/>
    <row r="2567" customFormat="1" hidden="1"/>
    <row r="2568" customFormat="1" hidden="1"/>
    <row r="2569" customFormat="1" hidden="1"/>
    <row r="2570" customFormat="1" hidden="1"/>
    <row r="2571" customFormat="1" hidden="1"/>
    <row r="2572" customFormat="1" hidden="1"/>
    <row r="2573" customFormat="1" hidden="1"/>
    <row r="2574" customFormat="1" hidden="1"/>
    <row r="2575" customFormat="1" hidden="1"/>
    <row r="2576" customFormat="1" hidden="1"/>
    <row r="2577" customFormat="1" hidden="1"/>
    <row r="2578" customFormat="1" hidden="1"/>
    <row r="2579" customFormat="1" hidden="1"/>
    <row r="2580" customFormat="1" hidden="1"/>
    <row r="2581" customFormat="1" hidden="1"/>
    <row r="2582" customFormat="1" hidden="1"/>
    <row r="2583" customFormat="1" hidden="1"/>
    <row r="2584" customFormat="1" hidden="1"/>
    <row r="2585" customFormat="1" hidden="1"/>
    <row r="2586" customFormat="1" hidden="1"/>
    <row r="2587" customFormat="1" hidden="1"/>
    <row r="2588" customFormat="1" hidden="1"/>
    <row r="2589" customFormat="1" hidden="1"/>
    <row r="2590" customFormat="1" hidden="1"/>
    <row r="2591" customFormat="1" hidden="1"/>
    <row r="2592" customFormat="1" hidden="1"/>
    <row r="2593" customFormat="1" hidden="1"/>
    <row r="2594" customFormat="1" hidden="1"/>
    <row r="2595" customFormat="1" hidden="1"/>
    <row r="2596" customFormat="1" hidden="1"/>
    <row r="2597" customFormat="1" hidden="1"/>
    <row r="2598" customFormat="1" hidden="1"/>
    <row r="2599" customFormat="1" hidden="1"/>
    <row r="2600" customFormat="1" hidden="1"/>
    <row r="2601" customFormat="1" hidden="1"/>
    <row r="2602" customFormat="1" hidden="1"/>
    <row r="2603" customFormat="1" hidden="1"/>
    <row r="2604" customFormat="1" hidden="1"/>
    <row r="2605" customFormat="1" hidden="1"/>
    <row r="2606" customFormat="1" hidden="1"/>
    <row r="2607" customFormat="1" hidden="1"/>
    <row r="2608" customFormat="1" hidden="1"/>
    <row r="2609" customFormat="1" hidden="1"/>
    <row r="2610" customFormat="1" hidden="1"/>
    <row r="2611" customFormat="1" hidden="1"/>
    <row r="2612" customFormat="1" hidden="1"/>
    <row r="2613" customFormat="1" hidden="1"/>
    <row r="2614" customFormat="1" hidden="1"/>
    <row r="2615" customFormat="1" hidden="1"/>
    <row r="2616" customFormat="1" hidden="1"/>
    <row r="2617" customFormat="1" hidden="1"/>
    <row r="2618" customFormat="1" hidden="1"/>
    <row r="2619" customFormat="1" hidden="1"/>
    <row r="2620" customFormat="1" hidden="1"/>
    <row r="2621" customFormat="1" hidden="1"/>
    <row r="2622" customFormat="1" hidden="1"/>
    <row r="2623" customFormat="1" hidden="1"/>
    <row r="2624" customFormat="1" hidden="1"/>
    <row r="2625" customFormat="1" hidden="1"/>
    <row r="2626" customFormat="1" hidden="1"/>
    <row r="2627" customFormat="1" hidden="1"/>
    <row r="2628" customFormat="1" hidden="1"/>
    <row r="2629" customFormat="1" hidden="1"/>
    <row r="2630" customFormat="1" hidden="1"/>
    <row r="2631" customFormat="1" hidden="1"/>
    <row r="2632" customFormat="1" hidden="1"/>
    <row r="2633" customFormat="1" hidden="1"/>
    <row r="2634" customFormat="1" hidden="1"/>
    <row r="2635" customFormat="1" hidden="1"/>
    <row r="2636" customFormat="1" hidden="1"/>
    <row r="2637" customFormat="1" hidden="1"/>
    <row r="2638" customFormat="1" hidden="1"/>
    <row r="2639" customFormat="1" hidden="1"/>
    <row r="2640" customFormat="1" hidden="1"/>
    <row r="2641" customFormat="1" hidden="1"/>
    <row r="2642" customFormat="1" hidden="1"/>
    <row r="2643" customFormat="1" hidden="1"/>
    <row r="2644" customFormat="1" hidden="1"/>
    <row r="2645" customFormat="1" hidden="1"/>
    <row r="2646" customFormat="1" hidden="1"/>
    <row r="2647" customFormat="1" hidden="1"/>
    <row r="2648" customFormat="1" hidden="1"/>
    <row r="2649" customFormat="1" hidden="1"/>
    <row r="2650" customFormat="1" hidden="1"/>
    <row r="2651" customFormat="1" hidden="1"/>
    <row r="2652" customFormat="1" hidden="1"/>
    <row r="2653" customFormat="1" hidden="1"/>
    <row r="2654" customFormat="1" hidden="1"/>
    <row r="2655" customFormat="1" hidden="1"/>
    <row r="2656" customFormat="1" hidden="1"/>
    <row r="2657" customFormat="1" hidden="1"/>
    <row r="2658" customFormat="1" hidden="1"/>
    <row r="2659" customFormat="1" hidden="1"/>
    <row r="2660" customFormat="1" hidden="1"/>
    <row r="2661" customFormat="1" hidden="1"/>
    <row r="2662" customFormat="1" hidden="1"/>
    <row r="2663" customFormat="1" hidden="1"/>
    <row r="2664" customFormat="1" hidden="1"/>
    <row r="2665" customFormat="1" hidden="1"/>
    <row r="2666" customFormat="1" hidden="1"/>
    <row r="2667" customFormat="1" hidden="1"/>
    <row r="2668" customFormat="1" hidden="1"/>
    <row r="2669" customFormat="1" hidden="1"/>
    <row r="2670" customFormat="1" hidden="1"/>
    <row r="2671" customFormat="1" hidden="1"/>
    <row r="2672" customFormat="1" hidden="1"/>
    <row r="2673" customFormat="1" hidden="1"/>
    <row r="2674" customFormat="1" hidden="1"/>
    <row r="2675" customFormat="1" hidden="1"/>
    <row r="2676" customFormat="1" hidden="1"/>
    <row r="2677" customFormat="1" hidden="1"/>
    <row r="2678" customFormat="1" hidden="1"/>
    <row r="2679" customFormat="1" hidden="1"/>
    <row r="2680" customFormat="1" hidden="1"/>
    <row r="2681" customFormat="1" hidden="1"/>
    <row r="2682" customFormat="1" hidden="1"/>
    <row r="2683" customFormat="1" hidden="1"/>
    <row r="2684" customFormat="1" hidden="1"/>
    <row r="2685" customFormat="1" hidden="1"/>
    <row r="2686" customFormat="1" hidden="1"/>
    <row r="2687" customFormat="1" hidden="1"/>
    <row r="2688" customFormat="1" hidden="1"/>
    <row r="2689" customFormat="1" hidden="1"/>
    <row r="2690" customFormat="1" hidden="1"/>
    <row r="2691" customFormat="1" hidden="1"/>
    <row r="2692" customFormat="1" hidden="1"/>
    <row r="2693" customFormat="1" hidden="1"/>
    <row r="2694" customFormat="1" hidden="1"/>
    <row r="2695" customFormat="1" hidden="1"/>
    <row r="2696" customFormat="1" hidden="1"/>
    <row r="2697" customFormat="1" hidden="1"/>
    <row r="2698" customFormat="1" hidden="1"/>
    <row r="2699" customFormat="1" hidden="1"/>
    <row r="2700" customFormat="1" hidden="1"/>
    <row r="2701" customFormat="1" hidden="1"/>
    <row r="2702" customFormat="1" hidden="1"/>
    <row r="2703" customFormat="1" hidden="1"/>
    <row r="2704" customFormat="1" hidden="1"/>
    <row r="2705" customFormat="1" hidden="1"/>
    <row r="2706" customFormat="1" hidden="1"/>
    <row r="2707" customFormat="1" hidden="1"/>
    <row r="2708" customFormat="1" hidden="1"/>
    <row r="2709" customFormat="1" hidden="1"/>
    <row r="2710" customFormat="1" hidden="1"/>
    <row r="2711" customFormat="1" hidden="1"/>
    <row r="2712" customFormat="1" hidden="1"/>
    <row r="2713" customFormat="1" hidden="1"/>
    <row r="2714" customFormat="1" hidden="1"/>
    <row r="2715" customFormat="1" hidden="1"/>
    <row r="2716" customFormat="1" hidden="1"/>
    <row r="2717" customFormat="1" hidden="1"/>
    <row r="2718" customFormat="1" hidden="1"/>
    <row r="2719" customFormat="1" hidden="1"/>
    <row r="2720" customFormat="1" hidden="1"/>
    <row r="2721" customFormat="1" hidden="1"/>
    <row r="2722" customFormat="1" hidden="1"/>
    <row r="2723" customFormat="1" hidden="1"/>
    <row r="2724" customFormat="1" hidden="1"/>
    <row r="2725" customFormat="1" hidden="1"/>
    <row r="2726" customFormat="1" hidden="1"/>
    <row r="2727" customFormat="1" hidden="1"/>
    <row r="2728" customFormat="1" hidden="1"/>
    <row r="2729" customFormat="1" hidden="1"/>
    <row r="2730" customFormat="1" hidden="1"/>
    <row r="2731" customFormat="1" hidden="1"/>
    <row r="2732" customFormat="1" hidden="1"/>
    <row r="2733" customFormat="1" hidden="1"/>
    <row r="2734" customFormat="1" hidden="1"/>
    <row r="2735" customFormat="1" hidden="1"/>
    <row r="2736" customFormat="1" hidden="1"/>
    <row r="2737" customFormat="1" hidden="1"/>
    <row r="2738" customFormat="1" hidden="1"/>
    <row r="2739" customFormat="1" hidden="1"/>
    <row r="2740" customFormat="1" hidden="1"/>
    <row r="2741" customFormat="1" hidden="1"/>
    <row r="2742" customFormat="1" hidden="1"/>
    <row r="2743" customFormat="1" hidden="1"/>
    <row r="2744" customFormat="1" hidden="1"/>
    <row r="2745" customFormat="1" hidden="1"/>
    <row r="2746" customFormat="1" hidden="1"/>
    <row r="2747" customFormat="1" hidden="1"/>
    <row r="2748" customFormat="1" hidden="1"/>
    <row r="2749" customFormat="1" hidden="1"/>
    <row r="2750" customFormat="1" hidden="1"/>
    <row r="2751" customFormat="1" hidden="1"/>
    <row r="2752" customFormat="1" hidden="1"/>
    <row r="2753" customFormat="1" hidden="1"/>
    <row r="2754" customFormat="1" hidden="1"/>
    <row r="2755" customFormat="1" hidden="1"/>
    <row r="2756" customFormat="1" hidden="1"/>
    <row r="2757" customFormat="1" hidden="1"/>
    <row r="2758" customFormat="1" hidden="1"/>
    <row r="2759" customFormat="1" hidden="1"/>
    <row r="2760" customFormat="1" hidden="1"/>
    <row r="2761" customFormat="1" hidden="1"/>
    <row r="2762" customFormat="1" hidden="1"/>
    <row r="2763" customFormat="1" hidden="1"/>
    <row r="2764" customFormat="1" hidden="1"/>
    <row r="2765" customFormat="1" hidden="1"/>
    <row r="2766" customFormat="1" hidden="1"/>
    <row r="2767" customFormat="1" hidden="1"/>
    <row r="2768" customFormat="1" hidden="1"/>
    <row r="2769" customFormat="1" hidden="1"/>
    <row r="2770" customFormat="1" hidden="1"/>
    <row r="2771" customFormat="1" hidden="1"/>
    <row r="2772" customFormat="1" hidden="1"/>
    <row r="2773" customFormat="1" hidden="1"/>
    <row r="2774" customFormat="1" hidden="1"/>
    <row r="2775" customFormat="1" hidden="1"/>
    <row r="2776" customFormat="1" hidden="1"/>
    <row r="2777" customFormat="1" hidden="1"/>
    <row r="2778" customFormat="1" hidden="1"/>
    <row r="2779" customFormat="1" hidden="1"/>
    <row r="2780" customFormat="1" hidden="1"/>
    <row r="2781" customFormat="1" hidden="1"/>
    <row r="2782" customFormat="1" hidden="1"/>
    <row r="2783" customFormat="1" hidden="1"/>
    <row r="2784" customFormat="1" hidden="1"/>
    <row r="2785" customFormat="1" hidden="1"/>
    <row r="2786" customFormat="1" hidden="1"/>
    <row r="2787" customFormat="1" hidden="1"/>
    <row r="2788" customFormat="1" hidden="1"/>
    <row r="2789" customFormat="1" hidden="1"/>
    <row r="2790" customFormat="1" hidden="1"/>
    <row r="2791" customFormat="1" hidden="1"/>
    <row r="2792" customFormat="1" hidden="1"/>
    <row r="2793" customFormat="1" hidden="1"/>
    <row r="2794" customFormat="1" hidden="1"/>
    <row r="2795" customFormat="1" hidden="1"/>
    <row r="2796" customFormat="1" hidden="1"/>
    <row r="2797" customFormat="1" hidden="1"/>
    <row r="2798" customFormat="1" hidden="1"/>
    <row r="2799" customFormat="1" hidden="1"/>
    <row r="2800" customFormat="1" hidden="1"/>
    <row r="2801" customFormat="1" hidden="1"/>
    <row r="2802" customFormat="1" hidden="1"/>
    <row r="2803" customFormat="1" hidden="1"/>
    <row r="2804" customFormat="1" hidden="1"/>
    <row r="2805" customFormat="1" hidden="1"/>
    <row r="2806" customFormat="1" hidden="1"/>
    <row r="2807" customFormat="1" hidden="1"/>
    <row r="2808" customFormat="1" hidden="1"/>
    <row r="2809" customFormat="1" hidden="1"/>
    <row r="2810" customFormat="1" hidden="1"/>
    <row r="2811" customFormat="1" hidden="1"/>
    <row r="2812" customFormat="1" hidden="1"/>
    <row r="2813" customFormat="1" hidden="1"/>
    <row r="2814" customFormat="1" hidden="1"/>
    <row r="2815" customFormat="1" hidden="1"/>
    <row r="2816" customFormat="1" hidden="1"/>
    <row r="2817" customFormat="1" hidden="1"/>
    <row r="2818" customFormat="1" hidden="1"/>
    <row r="2819" customFormat="1" hidden="1"/>
    <row r="2820" customFormat="1" hidden="1"/>
    <row r="2821" customFormat="1" hidden="1"/>
    <row r="2822" customFormat="1" hidden="1"/>
    <row r="2823" customFormat="1" hidden="1"/>
    <row r="2824" customFormat="1" hidden="1"/>
    <row r="2825" customFormat="1" hidden="1"/>
    <row r="2826" customFormat="1" hidden="1"/>
    <row r="2827" customFormat="1" hidden="1"/>
    <row r="2828" customFormat="1" hidden="1"/>
    <row r="2829" customFormat="1" hidden="1"/>
    <row r="2830" customFormat="1" hidden="1"/>
    <row r="2831" customFormat="1" hidden="1"/>
    <row r="2832" customFormat="1" hidden="1"/>
    <row r="2833" customFormat="1" hidden="1"/>
    <row r="2834" customFormat="1" hidden="1"/>
    <row r="2835" customFormat="1" hidden="1"/>
    <row r="2836" customFormat="1" hidden="1"/>
    <row r="2837" customFormat="1" hidden="1"/>
    <row r="2838" customFormat="1" hidden="1"/>
    <row r="2839" customFormat="1" hidden="1"/>
    <row r="2840" customFormat="1" hidden="1"/>
    <row r="2841" customFormat="1" hidden="1"/>
    <row r="2842" customFormat="1" hidden="1"/>
    <row r="2843" customFormat="1" hidden="1"/>
    <row r="2844" customFormat="1" hidden="1"/>
    <row r="2845" customFormat="1" hidden="1"/>
    <row r="2846" customFormat="1" hidden="1"/>
    <row r="2847" customFormat="1" hidden="1"/>
    <row r="2848" customFormat="1" hidden="1"/>
    <row r="2849" customFormat="1" hidden="1"/>
    <row r="2850" customFormat="1" hidden="1"/>
    <row r="2851" customFormat="1" hidden="1"/>
    <row r="2852" customFormat="1" hidden="1"/>
    <row r="2853" customFormat="1" hidden="1"/>
    <row r="2854" customFormat="1" hidden="1"/>
    <row r="2855" customFormat="1" hidden="1"/>
    <row r="2856" customFormat="1" hidden="1"/>
    <row r="2857" customFormat="1" hidden="1"/>
    <row r="2858" customFormat="1" hidden="1"/>
    <row r="2859" customFormat="1" hidden="1"/>
    <row r="2860" customFormat="1" hidden="1"/>
    <row r="2861" customFormat="1" hidden="1"/>
    <row r="2862" customFormat="1" hidden="1"/>
    <row r="2863" customFormat="1" hidden="1"/>
    <row r="2864" customFormat="1" hidden="1"/>
    <row r="2865" customFormat="1" hidden="1"/>
    <row r="2866" customFormat="1" hidden="1"/>
    <row r="2867" customFormat="1" hidden="1"/>
    <row r="2868" customFormat="1" hidden="1"/>
    <row r="2869" customFormat="1" hidden="1"/>
    <row r="2870" customFormat="1" hidden="1"/>
    <row r="2871" customFormat="1" hidden="1"/>
    <row r="2872" customFormat="1" hidden="1"/>
    <row r="2873" customFormat="1" hidden="1"/>
    <row r="2874" customFormat="1" hidden="1"/>
    <row r="2875" customFormat="1" hidden="1"/>
    <row r="2876" customFormat="1" hidden="1"/>
    <row r="2877" customFormat="1" hidden="1"/>
    <row r="2878" customFormat="1" hidden="1"/>
    <row r="2879" customFormat="1" hidden="1"/>
    <row r="2880" customFormat="1" hidden="1"/>
    <row r="2881" customFormat="1" hidden="1"/>
    <row r="2882" customFormat="1" hidden="1"/>
    <row r="2883" customFormat="1" hidden="1"/>
    <row r="2884" customFormat="1" hidden="1"/>
    <row r="2885" customFormat="1" hidden="1"/>
    <row r="2886" customFormat="1" hidden="1"/>
    <row r="2887" customFormat="1" hidden="1"/>
    <row r="2888" customFormat="1" hidden="1"/>
    <row r="2889" customFormat="1" hidden="1"/>
    <row r="2890" customFormat="1" hidden="1"/>
    <row r="2891" customFormat="1" hidden="1"/>
    <row r="2892" customFormat="1" hidden="1"/>
    <row r="2893" customFormat="1" hidden="1"/>
    <row r="2894" customFormat="1" hidden="1"/>
    <row r="2895" customFormat="1" hidden="1"/>
    <row r="2896" customFormat="1" hidden="1"/>
    <row r="2897" customFormat="1" hidden="1"/>
    <row r="2898" customFormat="1" hidden="1"/>
    <row r="2899" customFormat="1" hidden="1"/>
    <row r="2900" customFormat="1" hidden="1"/>
    <row r="2901" customFormat="1" hidden="1"/>
    <row r="2902" customFormat="1" hidden="1"/>
    <row r="2903" customFormat="1" hidden="1"/>
    <row r="2904" customFormat="1" hidden="1"/>
    <row r="2905" customFormat="1" hidden="1"/>
    <row r="2906" customFormat="1" hidden="1"/>
    <row r="2907" customFormat="1" hidden="1"/>
    <row r="2908" customFormat="1" hidden="1"/>
    <row r="2909" customFormat="1" hidden="1"/>
    <row r="2910" customFormat="1" hidden="1"/>
    <row r="2911" customFormat="1" hidden="1"/>
    <row r="2912" customFormat="1" hidden="1"/>
    <row r="2913" customFormat="1" hidden="1"/>
    <row r="2914" customFormat="1" hidden="1"/>
    <row r="2915" customFormat="1" hidden="1"/>
    <row r="2916" customFormat="1" hidden="1"/>
    <row r="2917" customFormat="1" hidden="1"/>
    <row r="2918" customFormat="1" hidden="1"/>
    <row r="2919" customFormat="1" hidden="1"/>
    <row r="2920" customFormat="1" hidden="1"/>
    <row r="2921" customFormat="1" hidden="1"/>
    <row r="2922" customFormat="1" hidden="1"/>
    <row r="2923" customFormat="1" hidden="1"/>
    <row r="2924" customFormat="1" hidden="1"/>
    <row r="2925" customFormat="1" hidden="1"/>
    <row r="2926" customFormat="1" hidden="1"/>
    <row r="2927" customFormat="1" hidden="1"/>
    <row r="2928" customFormat="1" hidden="1"/>
    <row r="2929" customFormat="1" hidden="1"/>
    <row r="2930" customFormat="1" hidden="1"/>
    <row r="2931" customFormat="1" hidden="1"/>
    <row r="2932" customFormat="1" hidden="1"/>
    <row r="2933" customFormat="1" hidden="1"/>
    <row r="2934" customFormat="1" hidden="1"/>
    <row r="2935" customFormat="1" hidden="1"/>
    <row r="2936" customFormat="1" hidden="1"/>
    <row r="2937" customFormat="1" hidden="1"/>
    <row r="2938" customFormat="1" hidden="1"/>
    <row r="2939" customFormat="1" hidden="1"/>
    <row r="2940" customFormat="1" hidden="1"/>
    <row r="2941" customFormat="1" hidden="1"/>
    <row r="2942" customFormat="1" hidden="1"/>
    <row r="2943" customFormat="1" hidden="1"/>
    <row r="2944" customFormat="1" hidden="1"/>
    <row r="2945" customFormat="1" hidden="1"/>
    <row r="2946" customFormat="1" hidden="1"/>
    <row r="2947" customFormat="1" hidden="1"/>
    <row r="2948" customFormat="1" hidden="1"/>
    <row r="2949" customFormat="1" hidden="1"/>
    <row r="2950" customFormat="1" hidden="1"/>
    <row r="2951" customFormat="1" hidden="1"/>
    <row r="2952" customFormat="1" hidden="1"/>
    <row r="2953" customFormat="1" hidden="1"/>
    <row r="2954" customFormat="1" hidden="1"/>
    <row r="2955" customFormat="1" hidden="1"/>
    <row r="2956" customFormat="1" hidden="1"/>
    <row r="2957" customFormat="1" hidden="1"/>
    <row r="2958" customFormat="1" hidden="1"/>
    <row r="2959" customFormat="1" hidden="1"/>
    <row r="2960" customFormat="1" hidden="1"/>
    <row r="2961" customFormat="1" hidden="1"/>
    <row r="2962" customFormat="1" hidden="1"/>
    <row r="2963" customFormat="1" hidden="1"/>
    <row r="2964" customFormat="1" hidden="1"/>
    <row r="2965" customFormat="1" hidden="1"/>
    <row r="2966" customFormat="1" hidden="1"/>
    <row r="2967" customFormat="1" hidden="1"/>
    <row r="2968" customFormat="1" hidden="1"/>
    <row r="2969" customFormat="1" hidden="1"/>
    <row r="2970" customFormat="1" hidden="1"/>
    <row r="2971" customFormat="1" hidden="1"/>
    <row r="2972" customFormat="1" hidden="1"/>
    <row r="2973" customFormat="1" hidden="1"/>
    <row r="2974" customFormat="1" hidden="1"/>
    <row r="2975" customFormat="1" hidden="1"/>
    <row r="2976" customFormat="1" hidden="1"/>
    <row r="2977" customFormat="1" hidden="1"/>
    <row r="2978" customFormat="1" hidden="1"/>
    <row r="2979" customFormat="1" hidden="1"/>
    <row r="2980" customFormat="1" hidden="1"/>
    <row r="2981" customFormat="1" hidden="1"/>
    <row r="2982" customFormat="1" hidden="1"/>
    <row r="2983" customFormat="1" hidden="1"/>
    <row r="2984" customFormat="1" hidden="1"/>
    <row r="2985" customFormat="1" hidden="1"/>
    <row r="2986" customFormat="1" hidden="1"/>
    <row r="2987" customFormat="1" hidden="1"/>
    <row r="2988" customFormat="1" hidden="1"/>
    <row r="2989" customFormat="1" hidden="1"/>
    <row r="2990" customFormat="1" hidden="1"/>
    <row r="2991" customFormat="1" hidden="1"/>
    <row r="2992" customFormat="1" hidden="1"/>
    <row r="2993" customFormat="1" hidden="1"/>
    <row r="2994" customFormat="1" hidden="1"/>
    <row r="2995" customFormat="1" hidden="1"/>
    <row r="2996" customFormat="1" hidden="1"/>
    <row r="2997" customFormat="1" hidden="1"/>
    <row r="2998" customFormat="1" hidden="1"/>
    <row r="2999" customFormat="1" hidden="1"/>
    <row r="3000" customFormat="1" hidden="1"/>
    <row r="3001" customFormat="1" hidden="1"/>
    <row r="3002" customFormat="1" hidden="1"/>
    <row r="3003" customFormat="1" hidden="1"/>
    <row r="3004" customFormat="1" hidden="1"/>
    <row r="3005" customFormat="1" hidden="1"/>
    <row r="3006" customFormat="1" hidden="1"/>
    <row r="3007" customFormat="1" hidden="1"/>
    <row r="3008" customFormat="1" hidden="1"/>
    <row r="3009" customFormat="1" hidden="1"/>
    <row r="3010" customFormat="1" hidden="1"/>
    <row r="3011" customFormat="1" hidden="1"/>
    <row r="3012" customFormat="1" hidden="1"/>
    <row r="3013" customFormat="1" hidden="1"/>
    <row r="3014" customFormat="1" hidden="1"/>
    <row r="3015" customFormat="1" hidden="1"/>
    <row r="3016" customFormat="1" hidden="1"/>
    <row r="3017" customFormat="1" hidden="1"/>
    <row r="3018" customFormat="1" hidden="1"/>
    <row r="3019" customFormat="1" hidden="1"/>
    <row r="3020" customFormat="1" hidden="1"/>
    <row r="3021" customFormat="1" hidden="1"/>
    <row r="3022" customFormat="1" hidden="1"/>
    <row r="3023" customFormat="1" hidden="1"/>
    <row r="3024" customFormat="1" hidden="1"/>
    <row r="3025" customFormat="1" hidden="1"/>
    <row r="3026" customFormat="1" hidden="1"/>
    <row r="3027" customFormat="1" hidden="1"/>
    <row r="3028" customFormat="1" hidden="1"/>
    <row r="3029" customFormat="1" hidden="1"/>
    <row r="3030" customFormat="1" hidden="1"/>
    <row r="3031" customFormat="1" hidden="1"/>
    <row r="3032" customFormat="1" hidden="1"/>
    <row r="3033" customFormat="1" hidden="1"/>
    <row r="3034" customFormat="1" hidden="1"/>
    <row r="3035" customFormat="1" hidden="1"/>
    <row r="3036" customFormat="1" hidden="1"/>
    <row r="3037" customFormat="1" hidden="1"/>
    <row r="3038" customFormat="1" hidden="1"/>
    <row r="3039" customFormat="1" hidden="1"/>
    <row r="3040" customFormat="1" hidden="1"/>
    <row r="3041" customFormat="1" hidden="1"/>
    <row r="3042" customFormat="1" hidden="1"/>
    <row r="3043" customFormat="1" hidden="1"/>
    <row r="3044" customFormat="1" hidden="1"/>
    <row r="3045" customFormat="1" hidden="1"/>
    <row r="3046" customFormat="1" hidden="1"/>
    <row r="3047" customFormat="1" hidden="1"/>
    <row r="3048" customFormat="1" hidden="1"/>
    <row r="3049" customFormat="1" hidden="1"/>
    <row r="3050" customFormat="1" hidden="1"/>
    <row r="3051" customFormat="1" hidden="1"/>
    <row r="3052" customFormat="1" hidden="1"/>
    <row r="3053" customFormat="1" hidden="1"/>
    <row r="3054" customFormat="1" hidden="1"/>
    <row r="3055" customFormat="1" hidden="1"/>
    <row r="3056" customFormat="1" hidden="1"/>
    <row r="3057" customFormat="1" hidden="1"/>
    <row r="3058" customFormat="1" hidden="1"/>
    <row r="3059" customFormat="1" hidden="1"/>
    <row r="3060" customFormat="1" hidden="1"/>
    <row r="3061" customFormat="1" hidden="1"/>
    <row r="3062" customFormat="1" hidden="1"/>
    <row r="3063" customFormat="1" hidden="1"/>
    <row r="3064" customFormat="1" hidden="1"/>
    <row r="3065" customFormat="1" hidden="1"/>
    <row r="3066" customFormat="1" hidden="1"/>
    <row r="3067" customFormat="1" hidden="1"/>
    <row r="3068" customFormat="1" hidden="1"/>
    <row r="3069" customFormat="1" hidden="1"/>
    <row r="3070" customFormat="1" hidden="1"/>
    <row r="3071" customFormat="1" hidden="1"/>
    <row r="3072" customFormat="1" hidden="1"/>
    <row r="3073" customFormat="1" hidden="1"/>
    <row r="3074" customFormat="1" hidden="1"/>
    <row r="3075" customFormat="1" hidden="1"/>
    <row r="3076" customFormat="1" hidden="1"/>
    <row r="3077" customFormat="1" hidden="1"/>
    <row r="3078" customFormat="1" hidden="1"/>
    <row r="3079" customFormat="1" hidden="1"/>
    <row r="3080" customFormat="1" hidden="1"/>
    <row r="3081" customFormat="1" hidden="1"/>
    <row r="3082" customFormat="1" hidden="1"/>
    <row r="3083" customFormat="1" hidden="1"/>
    <row r="3084" customFormat="1" hidden="1"/>
    <row r="3085" customFormat="1" hidden="1"/>
    <row r="3086" customFormat="1" hidden="1"/>
    <row r="3087" customFormat="1" hidden="1"/>
    <row r="3088" customFormat="1" hidden="1"/>
    <row r="3089" customFormat="1" hidden="1"/>
    <row r="3090" customFormat="1" hidden="1"/>
    <row r="3091" customFormat="1" hidden="1"/>
    <row r="3092" customFormat="1" hidden="1"/>
    <row r="3093" customFormat="1" hidden="1"/>
    <row r="3094" customFormat="1" hidden="1"/>
    <row r="3095" customFormat="1" hidden="1"/>
    <row r="3096" customFormat="1" hidden="1"/>
    <row r="3097" customFormat="1" hidden="1"/>
    <row r="3098" customFormat="1" hidden="1"/>
    <row r="3099" customFormat="1" hidden="1"/>
    <row r="3100" customFormat="1" hidden="1"/>
    <row r="3101" customFormat="1" hidden="1"/>
    <row r="3102" customFormat="1" hidden="1"/>
    <row r="3103" customFormat="1" hidden="1"/>
    <row r="3104" customFormat="1" hidden="1"/>
    <row r="3105" customFormat="1" hidden="1"/>
    <row r="3106" customFormat="1" hidden="1"/>
    <row r="3107" customFormat="1" hidden="1"/>
    <row r="3108" customFormat="1" hidden="1"/>
    <row r="3109" customFormat="1" hidden="1"/>
    <row r="3110" customFormat="1" hidden="1"/>
    <row r="3111" customFormat="1" hidden="1"/>
    <row r="3112" customFormat="1" hidden="1"/>
    <row r="3113" customFormat="1" hidden="1"/>
    <row r="3114" customFormat="1" hidden="1"/>
    <row r="3115" customFormat="1" hidden="1"/>
    <row r="3116" customFormat="1" hidden="1"/>
    <row r="3117" customFormat="1" hidden="1"/>
    <row r="3118" customFormat="1" hidden="1"/>
    <row r="3119" customFormat="1" hidden="1"/>
    <row r="3120" customFormat="1" hidden="1"/>
    <row r="3121" customFormat="1" hidden="1"/>
    <row r="3122" customFormat="1" hidden="1"/>
    <row r="3123" customFormat="1" hidden="1"/>
    <row r="3124" customFormat="1" hidden="1"/>
    <row r="3125" customFormat="1" hidden="1"/>
    <row r="3126" customFormat="1" hidden="1"/>
    <row r="3127" customFormat="1" hidden="1"/>
    <row r="3128" customFormat="1" hidden="1"/>
    <row r="3129" customFormat="1" hidden="1"/>
    <row r="3130" customFormat="1" hidden="1"/>
    <row r="3131" customFormat="1" hidden="1"/>
    <row r="3132" customFormat="1" hidden="1"/>
    <row r="3133" customFormat="1" hidden="1"/>
    <row r="3134" customFormat="1" hidden="1"/>
    <row r="3135" customFormat="1" hidden="1"/>
    <row r="3136" customFormat="1" hidden="1"/>
    <row r="3137" customFormat="1" hidden="1"/>
    <row r="3138" customFormat="1" hidden="1"/>
    <row r="3139" customFormat="1" hidden="1"/>
    <row r="3140" customFormat="1" hidden="1"/>
    <row r="3141" customFormat="1" hidden="1"/>
    <row r="3142" customFormat="1" hidden="1"/>
    <row r="3143" customFormat="1" hidden="1"/>
    <row r="3144" customFormat="1" hidden="1"/>
    <row r="3145" customFormat="1" hidden="1"/>
    <row r="3146" customFormat="1" hidden="1"/>
    <row r="3147" customFormat="1" hidden="1"/>
    <row r="3148" customFormat="1" hidden="1"/>
    <row r="3149" customFormat="1" hidden="1"/>
    <row r="3150" customFormat="1" hidden="1"/>
    <row r="3151" customFormat="1" hidden="1"/>
    <row r="3152" customFormat="1" hidden="1"/>
    <row r="3153" customFormat="1" hidden="1"/>
    <row r="3154" customFormat="1" hidden="1"/>
    <row r="3155" customFormat="1" hidden="1"/>
    <row r="3156" customFormat="1" hidden="1"/>
    <row r="3157" customFormat="1" hidden="1"/>
    <row r="3158" customFormat="1" hidden="1"/>
    <row r="3159" customFormat="1" hidden="1"/>
    <row r="3160" customFormat="1" hidden="1"/>
    <row r="3161" customFormat="1" hidden="1"/>
    <row r="3162" customFormat="1" hidden="1"/>
    <row r="3163" customFormat="1" hidden="1"/>
    <row r="3164" customFormat="1" hidden="1"/>
    <row r="3165" customFormat="1" hidden="1"/>
    <row r="3166" customFormat="1" hidden="1"/>
    <row r="3167" customFormat="1" hidden="1"/>
    <row r="3168" customFormat="1" hidden="1"/>
    <row r="3169" customFormat="1" hidden="1"/>
    <row r="3170" customFormat="1" hidden="1"/>
    <row r="3171" customFormat="1" hidden="1"/>
    <row r="3172" customFormat="1" hidden="1"/>
    <row r="3173" customFormat="1" hidden="1"/>
    <row r="3174" customFormat="1" hidden="1"/>
    <row r="3175" customFormat="1" hidden="1"/>
    <row r="3176" customFormat="1" hidden="1"/>
    <row r="3177" customFormat="1" hidden="1"/>
    <row r="3178" customFormat="1" hidden="1"/>
    <row r="3179" customFormat="1" hidden="1"/>
    <row r="3180" customFormat="1" hidden="1"/>
    <row r="3181" customFormat="1" hidden="1"/>
    <row r="3182" customFormat="1" hidden="1"/>
    <row r="3183" customFormat="1" hidden="1"/>
    <row r="3184" customFormat="1" hidden="1"/>
    <row r="3185" customFormat="1" hidden="1"/>
    <row r="3186" customFormat="1" hidden="1"/>
    <row r="3187" customFormat="1" hidden="1"/>
    <row r="3188" customFormat="1" hidden="1"/>
    <row r="3189" customFormat="1" hidden="1"/>
    <row r="3190" customFormat="1" hidden="1"/>
    <row r="3191" customFormat="1" hidden="1"/>
    <row r="3192" customFormat="1" hidden="1"/>
    <row r="3193" customFormat="1" hidden="1"/>
    <row r="3194" customFormat="1" hidden="1"/>
    <row r="3195" customFormat="1" hidden="1"/>
    <row r="3196" customFormat="1" hidden="1"/>
    <row r="3197" customFormat="1" hidden="1"/>
    <row r="3198" customFormat="1" hidden="1"/>
    <row r="3199" customFormat="1" hidden="1"/>
    <row r="3200" customFormat="1" hidden="1"/>
    <row r="3201" customFormat="1" hidden="1"/>
    <row r="3202" customFormat="1" hidden="1"/>
    <row r="3203" customFormat="1" hidden="1"/>
    <row r="3204" customFormat="1" hidden="1"/>
    <row r="3205" customFormat="1" hidden="1"/>
    <row r="3206" customFormat="1" hidden="1"/>
    <row r="3207" customFormat="1" hidden="1"/>
    <row r="3208" customFormat="1" hidden="1"/>
    <row r="3209" customFormat="1" hidden="1"/>
    <row r="3210" customFormat="1" hidden="1"/>
    <row r="3211" customFormat="1" hidden="1"/>
    <row r="3212" customFormat="1" hidden="1"/>
    <row r="3213" customFormat="1" hidden="1"/>
    <row r="3214" customFormat="1" hidden="1"/>
    <row r="3215" customFormat="1" hidden="1"/>
    <row r="3216" customFormat="1" hidden="1"/>
    <row r="3217" customFormat="1" hidden="1"/>
    <row r="3218" customFormat="1" hidden="1"/>
    <row r="3219" customFormat="1" hidden="1"/>
    <row r="3220" customFormat="1" hidden="1"/>
    <row r="3221" customFormat="1" hidden="1"/>
    <row r="3222" customFormat="1" hidden="1"/>
    <row r="3223" customFormat="1" hidden="1"/>
    <row r="3224" customFormat="1" hidden="1"/>
    <row r="3225" customFormat="1" hidden="1"/>
    <row r="3226" customFormat="1" hidden="1"/>
    <row r="3227" customFormat="1" hidden="1"/>
    <row r="3228" customFormat="1" hidden="1"/>
    <row r="3229" customFormat="1" hidden="1"/>
    <row r="3230" customFormat="1" hidden="1"/>
    <row r="3231" customFormat="1" hidden="1"/>
    <row r="3232" customFormat="1" hidden="1"/>
    <row r="3233" customFormat="1" hidden="1"/>
    <row r="3234" customFormat="1" hidden="1"/>
    <row r="3235" customFormat="1" hidden="1"/>
    <row r="3236" customFormat="1" hidden="1"/>
    <row r="3237" customFormat="1" hidden="1"/>
    <row r="3238" customFormat="1" hidden="1"/>
    <row r="3239" customFormat="1" hidden="1"/>
    <row r="3240" customFormat="1" hidden="1"/>
    <row r="3241" customFormat="1" hidden="1"/>
    <row r="3242" customFormat="1" hidden="1"/>
    <row r="3243" customFormat="1" hidden="1"/>
    <row r="3244" customFormat="1" hidden="1"/>
    <row r="3245" customFormat="1" hidden="1"/>
    <row r="3246" customFormat="1" hidden="1"/>
    <row r="3247" customFormat="1" hidden="1"/>
    <row r="3248" customFormat="1" hidden="1"/>
    <row r="3249" customFormat="1" hidden="1"/>
    <row r="3250" customFormat="1" hidden="1"/>
    <row r="3251" customFormat="1" hidden="1"/>
    <row r="3252" customFormat="1" hidden="1"/>
    <row r="3253" customFormat="1" hidden="1"/>
    <row r="3254" customFormat="1" hidden="1"/>
    <row r="3255" customFormat="1" hidden="1"/>
    <row r="3256" customFormat="1" hidden="1"/>
    <row r="3257" customFormat="1" hidden="1"/>
    <row r="3258" customFormat="1" hidden="1"/>
    <row r="3259" customFormat="1" hidden="1"/>
    <row r="3260" customFormat="1" hidden="1"/>
    <row r="3261" customFormat="1" hidden="1"/>
    <row r="3262" customFormat="1" hidden="1"/>
    <row r="3263" customFormat="1" hidden="1"/>
    <row r="3264" customFormat="1" hidden="1"/>
    <row r="3265" customFormat="1" hidden="1"/>
    <row r="3266" customFormat="1" hidden="1"/>
    <row r="3267" customFormat="1" hidden="1"/>
    <row r="3268" customFormat="1" hidden="1"/>
    <row r="3269" customFormat="1" hidden="1"/>
    <row r="3270" customFormat="1" hidden="1"/>
    <row r="3271" customFormat="1" hidden="1"/>
    <row r="3272" customFormat="1" hidden="1"/>
    <row r="3273" customFormat="1" hidden="1"/>
    <row r="3274" customFormat="1" hidden="1"/>
    <row r="3275" customFormat="1" hidden="1"/>
    <row r="3276" customFormat="1" hidden="1"/>
    <row r="3277" customFormat="1" hidden="1"/>
    <row r="3278" customFormat="1" hidden="1"/>
    <row r="3279" customFormat="1" hidden="1"/>
    <row r="3280" customFormat="1" hidden="1"/>
    <row r="3281" customFormat="1" hidden="1"/>
    <row r="3282" customFormat="1" hidden="1"/>
    <row r="3283" customFormat="1" hidden="1"/>
    <row r="3284" customFormat="1" hidden="1"/>
    <row r="3285" customFormat="1" hidden="1"/>
    <row r="3286" customFormat="1" hidden="1"/>
    <row r="3287" customFormat="1" hidden="1"/>
    <row r="3288" customFormat="1" hidden="1"/>
    <row r="3289" customFormat="1" hidden="1"/>
    <row r="3290" customFormat="1" hidden="1"/>
    <row r="3291" customFormat="1" hidden="1"/>
    <row r="3292" customFormat="1" hidden="1"/>
    <row r="3293" customFormat="1" hidden="1"/>
    <row r="3294" customFormat="1" hidden="1"/>
    <row r="3295" customFormat="1" hidden="1"/>
    <row r="3296" customFormat="1" hidden="1"/>
    <row r="3297" customFormat="1" hidden="1"/>
    <row r="3298" customFormat="1" hidden="1"/>
    <row r="3299" customFormat="1" hidden="1"/>
    <row r="3300" customFormat="1" hidden="1"/>
    <row r="3301" customFormat="1" hidden="1"/>
    <row r="3302" customFormat="1" hidden="1"/>
    <row r="3303" customFormat="1" hidden="1"/>
    <row r="3304" customFormat="1" hidden="1"/>
    <row r="3305" customFormat="1" hidden="1"/>
    <row r="3306" customFormat="1" hidden="1"/>
    <row r="3307" customFormat="1" hidden="1"/>
    <row r="3308" customFormat="1" hidden="1"/>
    <row r="3309" customFormat="1" hidden="1"/>
    <row r="3310" customFormat="1" hidden="1"/>
    <row r="3311" customFormat="1" hidden="1"/>
    <row r="3312" customFormat="1" hidden="1"/>
    <row r="3313" customFormat="1" hidden="1"/>
    <row r="3314" customFormat="1" hidden="1"/>
    <row r="3315" customFormat="1" hidden="1"/>
    <row r="3316" customFormat="1" hidden="1"/>
    <row r="3317" customFormat="1" hidden="1"/>
    <row r="3318" customFormat="1" hidden="1"/>
    <row r="3319" customFormat="1" hidden="1"/>
    <row r="3320" customFormat="1" hidden="1"/>
    <row r="3321" customFormat="1" hidden="1"/>
    <row r="3322" customFormat="1" hidden="1"/>
    <row r="3323" customFormat="1" hidden="1"/>
    <row r="3324" customFormat="1" hidden="1"/>
    <row r="3325" customFormat="1" hidden="1"/>
    <row r="3326" customFormat="1" hidden="1"/>
    <row r="3327" customFormat="1" hidden="1"/>
    <row r="3328" customFormat="1" hidden="1"/>
    <row r="3329" customFormat="1" hidden="1"/>
    <row r="3330" customFormat="1" hidden="1"/>
    <row r="3331" customFormat="1" hidden="1"/>
    <row r="3332" customFormat="1" hidden="1"/>
    <row r="3333" customFormat="1" hidden="1"/>
    <row r="3334" customFormat="1" hidden="1"/>
    <row r="3335" customFormat="1" hidden="1"/>
    <row r="3336" customFormat="1" hidden="1"/>
    <row r="3337" customFormat="1" hidden="1"/>
    <row r="3338" customFormat="1" hidden="1"/>
    <row r="3339" customFormat="1" hidden="1"/>
    <row r="3340" customFormat="1" hidden="1"/>
    <row r="3341" customFormat="1" hidden="1"/>
    <row r="3342" customFormat="1" hidden="1"/>
    <row r="3343" customFormat="1" hidden="1"/>
    <row r="3344" customFormat="1" hidden="1"/>
    <row r="3345" customFormat="1" hidden="1"/>
    <row r="3346" customFormat="1" hidden="1"/>
    <row r="3347" customFormat="1" hidden="1"/>
    <row r="3348" customFormat="1" hidden="1"/>
    <row r="3349" customFormat="1" hidden="1"/>
    <row r="3350" customFormat="1" hidden="1"/>
    <row r="3351" customFormat="1" hidden="1"/>
    <row r="3352" customFormat="1" hidden="1"/>
    <row r="3353" customFormat="1" hidden="1"/>
    <row r="3354" customFormat="1" hidden="1"/>
    <row r="3355" customFormat="1" hidden="1"/>
    <row r="3356" customFormat="1" hidden="1"/>
    <row r="3357" customFormat="1" hidden="1"/>
    <row r="3358" customFormat="1" hidden="1"/>
    <row r="3359" customFormat="1" hidden="1"/>
    <row r="3360" customFormat="1" hidden="1"/>
    <row r="3361" customFormat="1" hidden="1"/>
    <row r="3362" customFormat="1" hidden="1"/>
    <row r="3363" customFormat="1" hidden="1"/>
    <row r="3364" customFormat="1" hidden="1"/>
    <row r="3365" customFormat="1" hidden="1"/>
    <row r="3366" customFormat="1" hidden="1"/>
    <row r="3367" customFormat="1" hidden="1"/>
    <row r="3368" customFormat="1" hidden="1"/>
    <row r="3369" customFormat="1" hidden="1"/>
    <row r="3370" customFormat="1" hidden="1"/>
    <row r="3371" customFormat="1" hidden="1"/>
    <row r="3372" customFormat="1" hidden="1"/>
    <row r="3373" customFormat="1" hidden="1"/>
    <row r="3374" customFormat="1" hidden="1"/>
    <row r="3375" customFormat="1" hidden="1"/>
    <row r="3376" customFormat="1" hidden="1"/>
    <row r="3377" customFormat="1" hidden="1"/>
    <row r="3378" customFormat="1" hidden="1"/>
    <row r="3379" customFormat="1" hidden="1"/>
    <row r="3380" customFormat="1" hidden="1"/>
    <row r="3381" customFormat="1" hidden="1"/>
    <row r="3382" customFormat="1" hidden="1"/>
    <row r="3383" customFormat="1" hidden="1"/>
    <row r="3384" customFormat="1" hidden="1"/>
    <row r="3385" customFormat="1" hidden="1"/>
    <row r="3386" customFormat="1" hidden="1"/>
    <row r="3387" customFormat="1" hidden="1"/>
    <row r="3388" customFormat="1" hidden="1"/>
    <row r="3389" customFormat="1" hidden="1"/>
    <row r="3390" customFormat="1" hidden="1"/>
    <row r="3391" customFormat="1" hidden="1"/>
    <row r="3392" customFormat="1" hidden="1"/>
    <row r="3393" customFormat="1" hidden="1"/>
    <row r="3394" customFormat="1" hidden="1"/>
    <row r="3395" customFormat="1" hidden="1"/>
    <row r="3396" customFormat="1" hidden="1"/>
    <row r="3397" customFormat="1" hidden="1"/>
    <row r="3398" customFormat="1" hidden="1"/>
    <row r="3399" customFormat="1" hidden="1"/>
    <row r="3400" customFormat="1" hidden="1"/>
    <row r="3401" customFormat="1" hidden="1"/>
    <row r="3402" customFormat="1" hidden="1"/>
    <row r="3403" customFormat="1" hidden="1"/>
    <row r="3404" customFormat="1" hidden="1"/>
    <row r="3405" customFormat="1" hidden="1"/>
    <row r="3406" customFormat="1" hidden="1"/>
    <row r="3407" customFormat="1" hidden="1"/>
    <row r="3408" customFormat="1" hidden="1"/>
    <row r="3409" customFormat="1" hidden="1"/>
    <row r="3410" customFormat="1" hidden="1"/>
    <row r="3411" customFormat="1" hidden="1"/>
    <row r="3412" customFormat="1" hidden="1"/>
    <row r="3413" customFormat="1" hidden="1"/>
    <row r="3414" customFormat="1" hidden="1"/>
    <row r="3415" customFormat="1" hidden="1"/>
    <row r="3416" customFormat="1" hidden="1"/>
    <row r="3417" customFormat="1" hidden="1"/>
    <row r="3418" customFormat="1" hidden="1"/>
    <row r="3419" customFormat="1" hidden="1"/>
    <row r="3420" customFormat="1" hidden="1"/>
    <row r="3421" customFormat="1" hidden="1"/>
    <row r="3422" customFormat="1" hidden="1"/>
    <row r="3423" customFormat="1" hidden="1"/>
    <row r="3424" customFormat="1" hidden="1"/>
    <row r="3425" customFormat="1" hidden="1"/>
    <row r="3426" customFormat="1" hidden="1"/>
    <row r="3427" customFormat="1" hidden="1"/>
    <row r="3428" customFormat="1" hidden="1"/>
    <row r="3429" customFormat="1" hidden="1"/>
    <row r="3430" customFormat="1" hidden="1"/>
    <row r="3431" customFormat="1" hidden="1"/>
    <row r="3432" customFormat="1" hidden="1"/>
    <row r="3433" customFormat="1" hidden="1"/>
    <row r="3434" customFormat="1" hidden="1"/>
    <row r="3435" customFormat="1" hidden="1"/>
    <row r="3436" customFormat="1" hidden="1"/>
    <row r="3437" customFormat="1" hidden="1"/>
    <row r="3438" customFormat="1" hidden="1"/>
    <row r="3439" customFormat="1" hidden="1"/>
    <row r="3440" customFormat="1" hidden="1"/>
    <row r="3441" customFormat="1" hidden="1"/>
    <row r="3442" customFormat="1" hidden="1"/>
    <row r="3443" customFormat="1" hidden="1"/>
    <row r="3444" customFormat="1" hidden="1"/>
    <row r="3445" customFormat="1" hidden="1"/>
    <row r="3446" customFormat="1" hidden="1"/>
    <row r="3447" customFormat="1" hidden="1"/>
    <row r="3448" customFormat="1" hidden="1"/>
    <row r="3449" customFormat="1" hidden="1"/>
    <row r="3450" customFormat="1" hidden="1"/>
    <row r="3451" customFormat="1" hidden="1"/>
    <row r="3452" customFormat="1" hidden="1"/>
    <row r="3453" customFormat="1" hidden="1"/>
    <row r="3454" customFormat="1" hidden="1"/>
    <row r="3455" customFormat="1" hidden="1"/>
    <row r="3456" customFormat="1" hidden="1"/>
    <row r="3457" customFormat="1" hidden="1"/>
    <row r="3458" customFormat="1" hidden="1"/>
    <row r="3459" customFormat="1" hidden="1"/>
    <row r="3460" customFormat="1" hidden="1"/>
    <row r="3461" customFormat="1" hidden="1"/>
    <row r="3462" customFormat="1" hidden="1"/>
    <row r="3463" customFormat="1" hidden="1"/>
    <row r="3464" customFormat="1" hidden="1"/>
    <row r="3465" customFormat="1" hidden="1"/>
    <row r="3466" customFormat="1" hidden="1"/>
    <row r="3467" customFormat="1" hidden="1"/>
    <row r="3468" customFormat="1" hidden="1"/>
    <row r="3469" customFormat="1" hidden="1"/>
    <row r="3470" customFormat="1" hidden="1"/>
    <row r="3471" customFormat="1" hidden="1"/>
    <row r="3472" customFormat="1" hidden="1"/>
    <row r="3473" customFormat="1" hidden="1"/>
    <row r="3474" customFormat="1" hidden="1"/>
    <row r="3475" customFormat="1" hidden="1"/>
    <row r="3476" customFormat="1" hidden="1"/>
    <row r="3477" customFormat="1" hidden="1"/>
    <row r="3478" customFormat="1" hidden="1"/>
    <row r="3479" customFormat="1" hidden="1"/>
    <row r="3480" customFormat="1" hidden="1"/>
    <row r="3481" customFormat="1" hidden="1"/>
    <row r="3482" customFormat="1" hidden="1"/>
    <row r="3483" customFormat="1" hidden="1"/>
    <row r="3484" customFormat="1" hidden="1"/>
    <row r="3485" customFormat="1" hidden="1"/>
    <row r="3486" customFormat="1" hidden="1"/>
    <row r="3487" customFormat="1" hidden="1"/>
    <row r="3488" customFormat="1" hidden="1"/>
    <row r="3489" customFormat="1" hidden="1"/>
    <row r="3490" customFormat="1" hidden="1"/>
    <row r="3491" customFormat="1" hidden="1"/>
    <row r="3492" customFormat="1" hidden="1"/>
    <row r="3493" customFormat="1" hidden="1"/>
    <row r="3494" customFormat="1" hidden="1"/>
    <row r="3495" customFormat="1" hidden="1"/>
    <row r="3496" customFormat="1" hidden="1"/>
    <row r="3497" customFormat="1" hidden="1"/>
    <row r="3498" customFormat="1" hidden="1"/>
    <row r="3499" customFormat="1" hidden="1"/>
    <row r="3500" customFormat="1" hidden="1"/>
    <row r="3501" customFormat="1" hidden="1"/>
    <row r="3502" customFormat="1" hidden="1"/>
    <row r="3503" customFormat="1" hidden="1"/>
    <row r="3504" customFormat="1" hidden="1"/>
    <row r="3505" customFormat="1" hidden="1"/>
    <row r="3506" customFormat="1" hidden="1"/>
    <row r="3507" customFormat="1" hidden="1"/>
    <row r="3508" customFormat="1" hidden="1"/>
    <row r="3509" customFormat="1" hidden="1"/>
    <row r="3510" customFormat="1" hidden="1"/>
    <row r="3511" customFormat="1" hidden="1"/>
    <row r="3512" customFormat="1" hidden="1"/>
    <row r="3513" customFormat="1" hidden="1"/>
    <row r="3514" customFormat="1" hidden="1"/>
    <row r="3515" customFormat="1" hidden="1"/>
    <row r="3516" customFormat="1" hidden="1"/>
    <row r="3517" customFormat="1" hidden="1"/>
    <row r="3518" customFormat="1" hidden="1"/>
    <row r="3519" customFormat="1" hidden="1"/>
    <row r="3520" customFormat="1" hidden="1"/>
    <row r="3521" customFormat="1" hidden="1"/>
    <row r="3522" customFormat="1" hidden="1"/>
    <row r="3523" customFormat="1" hidden="1"/>
    <row r="3524" customFormat="1" hidden="1"/>
    <row r="3525" customFormat="1" hidden="1"/>
    <row r="3526" customFormat="1" hidden="1"/>
    <row r="3527" customFormat="1" hidden="1"/>
    <row r="3528" customFormat="1" hidden="1"/>
    <row r="3529" customFormat="1" hidden="1"/>
    <row r="3530" customFormat="1" hidden="1"/>
    <row r="3531" customFormat="1" hidden="1"/>
    <row r="3532" customFormat="1" hidden="1"/>
    <row r="3533" customFormat="1" hidden="1"/>
    <row r="3534" customFormat="1" hidden="1"/>
    <row r="3535" customFormat="1" hidden="1"/>
    <row r="3536" customFormat="1" hidden="1"/>
    <row r="3537" customFormat="1" hidden="1"/>
    <row r="3538" customFormat="1" hidden="1"/>
    <row r="3539" customFormat="1" hidden="1"/>
    <row r="3540" customFormat="1" hidden="1"/>
    <row r="3541" customFormat="1" hidden="1"/>
    <row r="3542" customFormat="1" hidden="1"/>
    <row r="3543" customFormat="1" hidden="1"/>
    <row r="3544" customFormat="1" hidden="1"/>
    <row r="3545" customFormat="1" hidden="1"/>
    <row r="3546" customFormat="1" hidden="1"/>
    <row r="3547" customFormat="1" hidden="1"/>
    <row r="3548" customFormat="1" hidden="1"/>
    <row r="3549" customFormat="1" hidden="1"/>
    <row r="3550" customFormat="1" hidden="1"/>
    <row r="3551" customFormat="1" hidden="1"/>
    <row r="3552" customFormat="1" hidden="1"/>
    <row r="3553" customFormat="1" hidden="1"/>
    <row r="3554" customFormat="1" hidden="1"/>
    <row r="3555" customFormat="1" hidden="1"/>
    <row r="3556" customFormat="1" hidden="1"/>
    <row r="3557" customFormat="1" hidden="1"/>
    <row r="3558" customFormat="1" hidden="1"/>
    <row r="3559" customFormat="1" hidden="1"/>
    <row r="3560" customFormat="1" hidden="1"/>
    <row r="3561" customFormat="1" hidden="1"/>
    <row r="3562" customFormat="1" hidden="1"/>
    <row r="3563" customFormat="1" hidden="1"/>
    <row r="3564" customFormat="1" hidden="1"/>
    <row r="3565" customFormat="1" hidden="1"/>
    <row r="3566" customFormat="1" hidden="1"/>
    <row r="3567" customFormat="1" hidden="1"/>
    <row r="3568" customFormat="1" hidden="1"/>
    <row r="3569" customFormat="1" hidden="1"/>
    <row r="3570" customFormat="1" hidden="1"/>
    <row r="3571" customFormat="1" hidden="1"/>
    <row r="3572" customFormat="1" hidden="1"/>
    <row r="3573" customFormat="1" hidden="1"/>
    <row r="3574" customFormat="1" hidden="1"/>
    <row r="3575" customFormat="1" hidden="1"/>
    <row r="3576" customFormat="1" hidden="1"/>
    <row r="3577" customFormat="1" hidden="1"/>
    <row r="3578" customFormat="1" hidden="1"/>
    <row r="3579" customFormat="1" hidden="1"/>
    <row r="3580" customFormat="1" hidden="1"/>
    <row r="3581" customFormat="1" hidden="1"/>
    <row r="3582" customFormat="1" hidden="1"/>
    <row r="3583" customFormat="1" hidden="1"/>
    <row r="3584" customFormat="1" hidden="1"/>
    <row r="3585" customFormat="1" hidden="1"/>
    <row r="3586" customFormat="1" hidden="1"/>
    <row r="3587" customFormat="1" hidden="1"/>
    <row r="3588" customFormat="1" hidden="1"/>
    <row r="3589" customFormat="1" hidden="1"/>
    <row r="3590" customFormat="1" hidden="1"/>
    <row r="3591" customFormat="1" hidden="1"/>
    <row r="3592" customFormat="1" hidden="1"/>
    <row r="3593" customFormat="1" hidden="1"/>
    <row r="3594" customFormat="1" hidden="1"/>
    <row r="3595" customFormat="1" hidden="1"/>
    <row r="3596" customFormat="1" hidden="1"/>
    <row r="3597" customFormat="1" hidden="1"/>
    <row r="3598" customFormat="1" hidden="1"/>
    <row r="3599" customFormat="1" hidden="1"/>
    <row r="3600" customFormat="1" hidden="1"/>
    <row r="3601" customFormat="1" hidden="1"/>
    <row r="3602" customFormat="1" hidden="1"/>
    <row r="3603" customFormat="1" hidden="1"/>
    <row r="3604" customFormat="1" hidden="1"/>
    <row r="3605" customFormat="1" hidden="1"/>
    <row r="3606" customFormat="1" hidden="1"/>
    <row r="3607" customFormat="1" hidden="1"/>
    <row r="3608" customFormat="1" hidden="1"/>
    <row r="3609" customFormat="1" hidden="1"/>
    <row r="3610" customFormat="1" hidden="1"/>
    <row r="3611" customFormat="1" hidden="1"/>
    <row r="3612" customFormat="1" hidden="1"/>
    <row r="3613" customFormat="1" hidden="1"/>
    <row r="3614" customFormat="1" hidden="1"/>
    <row r="3615" customFormat="1" hidden="1"/>
    <row r="3616" customFormat="1" hidden="1"/>
    <row r="3617" customFormat="1" hidden="1"/>
    <row r="3618" customFormat="1" hidden="1"/>
    <row r="3619" customFormat="1" hidden="1"/>
    <row r="3620" customFormat="1" hidden="1"/>
    <row r="3621" customFormat="1" hidden="1"/>
    <row r="3622" customFormat="1" hidden="1"/>
    <row r="3623" customFormat="1" hidden="1"/>
    <row r="3624" customFormat="1" hidden="1"/>
    <row r="3625" customFormat="1" hidden="1"/>
    <row r="3626" customFormat="1" hidden="1"/>
    <row r="3627" customFormat="1" hidden="1"/>
    <row r="3628" customFormat="1" hidden="1"/>
    <row r="3629" customFormat="1" hidden="1"/>
    <row r="3630" customFormat="1" hidden="1"/>
    <row r="3631" customFormat="1" hidden="1"/>
    <row r="3632" customFormat="1" hidden="1"/>
    <row r="3633" customFormat="1" hidden="1"/>
    <row r="3634" customFormat="1" hidden="1"/>
    <row r="3635" customFormat="1" hidden="1"/>
    <row r="3636" customFormat="1" hidden="1"/>
    <row r="3637" customFormat="1" hidden="1"/>
    <row r="3638" customFormat="1" hidden="1"/>
    <row r="3639" customFormat="1" hidden="1"/>
    <row r="3640" customFormat="1" hidden="1"/>
    <row r="3641" customFormat="1" hidden="1"/>
    <row r="3642" customFormat="1" hidden="1"/>
    <row r="3643" customFormat="1" hidden="1"/>
    <row r="3644" customFormat="1" hidden="1"/>
    <row r="3645" customFormat="1" hidden="1"/>
    <row r="3646" customFormat="1" hidden="1"/>
    <row r="3647" customFormat="1" hidden="1"/>
    <row r="3648" customFormat="1" hidden="1"/>
    <row r="3649" customFormat="1" hidden="1"/>
    <row r="3650" customFormat="1" hidden="1"/>
    <row r="3651" customFormat="1" hidden="1"/>
    <row r="3652" customFormat="1" hidden="1"/>
    <row r="3653" customFormat="1" hidden="1"/>
    <row r="3654" customFormat="1" hidden="1"/>
    <row r="3655" customFormat="1" hidden="1"/>
    <row r="3656" customFormat="1" hidden="1"/>
    <row r="3657" customFormat="1" hidden="1"/>
    <row r="3658" customFormat="1" hidden="1"/>
    <row r="3659" customFormat="1" hidden="1"/>
    <row r="3660" customFormat="1" hidden="1"/>
    <row r="3661" customFormat="1" hidden="1"/>
    <row r="3662" customFormat="1" hidden="1"/>
    <row r="3663" customFormat="1" hidden="1"/>
    <row r="3664" customFormat="1" hidden="1"/>
    <row r="3665" customFormat="1" hidden="1"/>
    <row r="3666" customFormat="1" hidden="1"/>
    <row r="3667" customFormat="1" hidden="1"/>
    <row r="3668" customFormat="1" hidden="1"/>
    <row r="3669" customFormat="1" hidden="1"/>
    <row r="3670" customFormat="1" hidden="1"/>
    <row r="3671" customFormat="1" hidden="1"/>
    <row r="3672" customFormat="1" hidden="1"/>
    <row r="3673" customFormat="1" hidden="1"/>
    <row r="3674" customFormat="1" hidden="1"/>
    <row r="3675" customFormat="1" hidden="1"/>
    <row r="3676" customFormat="1" hidden="1"/>
    <row r="3677" customFormat="1" hidden="1"/>
    <row r="3678" customFormat="1" hidden="1"/>
    <row r="3679" customFormat="1" hidden="1"/>
    <row r="3680" customFormat="1" hidden="1"/>
    <row r="3681" customFormat="1" hidden="1"/>
    <row r="3682" customFormat="1" hidden="1"/>
    <row r="3683" customFormat="1" hidden="1"/>
    <row r="3684" customFormat="1" hidden="1"/>
    <row r="3685" customFormat="1" hidden="1"/>
    <row r="3686" customFormat="1" hidden="1"/>
    <row r="3687" customFormat="1" hidden="1"/>
    <row r="3688" customFormat="1" hidden="1"/>
    <row r="3689" customFormat="1" hidden="1"/>
    <row r="3690" customFormat="1" hidden="1"/>
    <row r="3691" customFormat="1" hidden="1"/>
    <row r="3692" customFormat="1" hidden="1"/>
    <row r="3693" customFormat="1" hidden="1"/>
    <row r="3694" customFormat="1" hidden="1"/>
    <row r="3695" customFormat="1" hidden="1"/>
    <row r="3696" customFormat="1" hidden="1"/>
    <row r="3697" customFormat="1" hidden="1"/>
    <row r="3698" customFormat="1" hidden="1"/>
    <row r="3699" customFormat="1" hidden="1"/>
    <row r="3700" customFormat="1" hidden="1"/>
    <row r="3701" customFormat="1" hidden="1"/>
    <row r="3702" customFormat="1" hidden="1"/>
    <row r="3703" customFormat="1" hidden="1"/>
    <row r="3704" customFormat="1" hidden="1"/>
    <row r="3705" customFormat="1" hidden="1"/>
    <row r="3706" customFormat="1" hidden="1"/>
    <row r="3707" customFormat="1" hidden="1"/>
    <row r="3708" customFormat="1" hidden="1"/>
    <row r="3709" customFormat="1" hidden="1"/>
    <row r="3710" customFormat="1" hidden="1"/>
    <row r="3711" customFormat="1" hidden="1"/>
    <row r="3712" customFormat="1" hidden="1"/>
    <row r="3713" customFormat="1" hidden="1"/>
    <row r="3714" customFormat="1" hidden="1"/>
    <row r="3715" customFormat="1" hidden="1"/>
    <row r="3716" customFormat="1" hidden="1"/>
    <row r="3717" customFormat="1" hidden="1"/>
    <row r="3718" customFormat="1" hidden="1"/>
    <row r="3719" customFormat="1" hidden="1"/>
    <row r="3720" customFormat="1" hidden="1"/>
    <row r="3721" customFormat="1" hidden="1"/>
    <row r="3722" customFormat="1" hidden="1"/>
    <row r="3723" customFormat="1" hidden="1"/>
    <row r="3724" customFormat="1" hidden="1"/>
    <row r="3725" customFormat="1" hidden="1"/>
    <row r="3726" customFormat="1" hidden="1"/>
    <row r="3727" customFormat="1" hidden="1"/>
    <row r="3728" customFormat="1" hidden="1"/>
    <row r="3729" customFormat="1" hidden="1"/>
    <row r="3730" customFormat="1" hidden="1"/>
    <row r="3731" customFormat="1" hidden="1"/>
    <row r="3732" customFormat="1" hidden="1"/>
    <row r="3733" customFormat="1" hidden="1"/>
    <row r="3734" customFormat="1" hidden="1"/>
    <row r="3735" customFormat="1" hidden="1"/>
    <row r="3736" customFormat="1" hidden="1"/>
    <row r="3737" customFormat="1" hidden="1"/>
    <row r="3738" customFormat="1" hidden="1"/>
    <row r="3739" customFormat="1" hidden="1"/>
    <row r="3740" customFormat="1" hidden="1"/>
    <row r="3741" customFormat="1" hidden="1"/>
    <row r="3742" customFormat="1" hidden="1"/>
    <row r="3743" customFormat="1" hidden="1"/>
    <row r="3744" customFormat="1" hidden="1"/>
    <row r="3745" customFormat="1" hidden="1"/>
    <row r="3746" customFormat="1" hidden="1"/>
    <row r="3747" customFormat="1" hidden="1"/>
    <row r="3748" customFormat="1" hidden="1"/>
    <row r="3749" customFormat="1" hidden="1"/>
    <row r="3750" customFormat="1" hidden="1"/>
    <row r="3751" customFormat="1" hidden="1"/>
    <row r="3752" customFormat="1" hidden="1"/>
    <row r="3753" customFormat="1" hidden="1"/>
    <row r="3754" customFormat="1" hidden="1"/>
    <row r="3755" customFormat="1" hidden="1"/>
    <row r="3756" customFormat="1" hidden="1"/>
    <row r="3757" customFormat="1" hidden="1"/>
    <row r="3758" customFormat="1" hidden="1"/>
    <row r="3759" customFormat="1" hidden="1"/>
    <row r="3760" customFormat="1" hidden="1"/>
    <row r="3761" customFormat="1" hidden="1"/>
    <row r="3762" customFormat="1" hidden="1"/>
    <row r="3763" customFormat="1" hidden="1"/>
    <row r="3764" customFormat="1" hidden="1"/>
    <row r="3765" customFormat="1" hidden="1"/>
    <row r="3766" customFormat="1" hidden="1"/>
    <row r="3767" customFormat="1" hidden="1"/>
    <row r="3768" customFormat="1" hidden="1"/>
    <row r="3769" customFormat="1" hidden="1"/>
    <row r="3770" customFormat="1" hidden="1"/>
    <row r="3771" customFormat="1" hidden="1"/>
    <row r="3772" customFormat="1" hidden="1"/>
    <row r="3773" customFormat="1" hidden="1"/>
    <row r="3774" customFormat="1" hidden="1"/>
    <row r="3775" customFormat="1" hidden="1"/>
    <row r="3776" customFormat="1" hidden="1"/>
    <row r="3777" customFormat="1" hidden="1"/>
    <row r="3778" customFormat="1" hidden="1"/>
    <row r="3779" customFormat="1" hidden="1"/>
    <row r="3780" customFormat="1" hidden="1"/>
    <row r="3781" customFormat="1" hidden="1"/>
    <row r="3782" customFormat="1" hidden="1"/>
    <row r="3783" customFormat="1" hidden="1"/>
    <row r="3784" customFormat="1" hidden="1"/>
    <row r="3785" customFormat="1" hidden="1"/>
    <row r="3786" customFormat="1" hidden="1"/>
    <row r="3787" customFormat="1" hidden="1"/>
    <row r="3788" customFormat="1" hidden="1"/>
    <row r="3789" customFormat="1" hidden="1"/>
    <row r="3790" customFormat="1" hidden="1"/>
    <row r="3791" customFormat="1" hidden="1"/>
    <row r="3792" customFormat="1" hidden="1"/>
    <row r="3793" customFormat="1" hidden="1"/>
    <row r="3794" customFormat="1" hidden="1"/>
    <row r="3795" customFormat="1" hidden="1"/>
    <row r="3796" customFormat="1" hidden="1"/>
    <row r="3797" customFormat="1" hidden="1"/>
    <row r="3798" customFormat="1" hidden="1"/>
    <row r="3799" customFormat="1" hidden="1"/>
    <row r="3800" customFormat="1" hidden="1"/>
    <row r="3801" customFormat="1" hidden="1"/>
    <row r="3802" customFormat="1" hidden="1"/>
    <row r="3803" customFormat="1" hidden="1"/>
    <row r="3804" customFormat="1" hidden="1"/>
    <row r="3805" customFormat="1" hidden="1"/>
    <row r="3806" customFormat="1" hidden="1"/>
    <row r="3807" customFormat="1" hidden="1"/>
    <row r="3808" customFormat="1" hidden="1"/>
    <row r="3809" customFormat="1" hidden="1"/>
    <row r="3810" customFormat="1" hidden="1"/>
    <row r="3811" customFormat="1" hidden="1"/>
    <row r="3812" customFormat="1" hidden="1"/>
    <row r="3813" customFormat="1" hidden="1"/>
    <row r="3814" customFormat="1" hidden="1"/>
    <row r="3815" customFormat="1" hidden="1"/>
    <row r="3816" customFormat="1" hidden="1"/>
    <row r="3817" customFormat="1" hidden="1"/>
    <row r="3818" customFormat="1" hidden="1"/>
    <row r="3819" customFormat="1" hidden="1"/>
    <row r="3820" customFormat="1" hidden="1"/>
    <row r="3821" customFormat="1" hidden="1"/>
    <row r="3822" customFormat="1" hidden="1"/>
    <row r="3823" customFormat="1" hidden="1"/>
    <row r="3824" customFormat="1" hidden="1"/>
    <row r="3825" customFormat="1" hidden="1"/>
    <row r="3826" customFormat="1" hidden="1"/>
    <row r="3827" customFormat="1" hidden="1"/>
    <row r="3828" customFormat="1" hidden="1"/>
    <row r="3829" customFormat="1" hidden="1"/>
    <row r="3830" customFormat="1" hidden="1"/>
    <row r="3831" customFormat="1" hidden="1"/>
    <row r="3832" customFormat="1" hidden="1"/>
    <row r="3833" customFormat="1" hidden="1"/>
    <row r="3834" customFormat="1" hidden="1"/>
    <row r="3835" customFormat="1" hidden="1"/>
    <row r="3836" customFormat="1" hidden="1"/>
    <row r="3837" customFormat="1" hidden="1"/>
    <row r="3838" customFormat="1" hidden="1"/>
    <row r="3839" customFormat="1" hidden="1"/>
    <row r="3840" customFormat="1" hidden="1"/>
    <row r="3841" customFormat="1" hidden="1"/>
    <row r="3842" customFormat="1" hidden="1"/>
    <row r="3843" customFormat="1" hidden="1"/>
    <row r="3844" customFormat="1" hidden="1"/>
    <row r="3845" customFormat="1" hidden="1"/>
    <row r="3846" customFormat="1" hidden="1"/>
    <row r="3847" customFormat="1" hidden="1"/>
    <row r="3848" customFormat="1" hidden="1"/>
    <row r="3849" customFormat="1" hidden="1"/>
    <row r="3850" customFormat="1" hidden="1"/>
    <row r="3851" customFormat="1" hidden="1"/>
    <row r="3852" customFormat="1" hidden="1"/>
    <row r="3853" customFormat="1" hidden="1"/>
    <row r="3854" customFormat="1" hidden="1"/>
    <row r="3855" customFormat="1" hidden="1"/>
    <row r="3856" customFormat="1" hidden="1"/>
    <row r="3857" customFormat="1" hidden="1"/>
    <row r="3858" customFormat="1" hidden="1"/>
    <row r="3859" customFormat="1" hidden="1"/>
    <row r="3860" customFormat="1" hidden="1"/>
    <row r="3861" customFormat="1" hidden="1"/>
    <row r="3862" customFormat="1" hidden="1"/>
    <row r="3863" customFormat="1" hidden="1"/>
    <row r="3864" customFormat="1" hidden="1"/>
    <row r="3865" customFormat="1" hidden="1"/>
    <row r="3866" customFormat="1" hidden="1"/>
    <row r="3867" customFormat="1" hidden="1"/>
    <row r="3868" customFormat="1" hidden="1"/>
    <row r="3869" customFormat="1" hidden="1"/>
    <row r="3870" customFormat="1" hidden="1"/>
    <row r="3871" customFormat="1" hidden="1"/>
    <row r="3872" customFormat="1" hidden="1"/>
    <row r="3873" customFormat="1" hidden="1"/>
    <row r="3874" customFormat="1" hidden="1"/>
    <row r="3875" customFormat="1" hidden="1"/>
    <row r="3876" customFormat="1" hidden="1"/>
    <row r="3877" customFormat="1" hidden="1"/>
    <row r="3878" customFormat="1" hidden="1"/>
    <row r="3879" customFormat="1" hidden="1"/>
    <row r="3880" customFormat="1" hidden="1"/>
    <row r="3881" customFormat="1" hidden="1"/>
    <row r="3882" customFormat="1" hidden="1"/>
    <row r="3883" customFormat="1" hidden="1"/>
    <row r="3884" customFormat="1" hidden="1"/>
    <row r="3885" customFormat="1" hidden="1"/>
    <row r="3886" customFormat="1" hidden="1"/>
    <row r="3887" customFormat="1" hidden="1"/>
    <row r="3888" customFormat="1" hidden="1"/>
    <row r="3889" customFormat="1" hidden="1"/>
    <row r="3890" customFormat="1" hidden="1"/>
    <row r="3891" customFormat="1" hidden="1"/>
    <row r="3892" customFormat="1" hidden="1"/>
    <row r="3893" customFormat="1" hidden="1"/>
    <row r="3894" customFormat="1" hidden="1"/>
    <row r="3895" customFormat="1" hidden="1"/>
    <row r="3896" customFormat="1" hidden="1"/>
    <row r="3897" customFormat="1" hidden="1"/>
    <row r="3898" customFormat="1" hidden="1"/>
    <row r="3899" customFormat="1" hidden="1"/>
    <row r="3900" customFormat="1" hidden="1"/>
    <row r="3901" customFormat="1" hidden="1"/>
    <row r="3902" customFormat="1" hidden="1"/>
    <row r="3903" customFormat="1" hidden="1"/>
    <row r="3904" customFormat="1" hidden="1"/>
    <row r="3905" customFormat="1" hidden="1"/>
    <row r="3906" customFormat="1" hidden="1"/>
    <row r="3907" customFormat="1" hidden="1"/>
    <row r="3908" customFormat="1" hidden="1"/>
    <row r="3909" customFormat="1" hidden="1"/>
    <row r="3910" customFormat="1" hidden="1"/>
    <row r="3911" customFormat="1" hidden="1"/>
    <row r="3912" customFormat="1" hidden="1"/>
    <row r="3913" customFormat="1" hidden="1"/>
    <row r="3914" customFormat="1" hidden="1"/>
    <row r="3915" customFormat="1" hidden="1"/>
    <row r="3916" customFormat="1" hidden="1"/>
    <row r="3917" customFormat="1" hidden="1"/>
    <row r="3918" customFormat="1" hidden="1"/>
    <row r="3919" customFormat="1" hidden="1"/>
    <row r="3920" customFormat="1" hidden="1"/>
    <row r="3921" customFormat="1" hidden="1"/>
    <row r="3922" customFormat="1" hidden="1"/>
    <row r="3923" customFormat="1" hidden="1"/>
    <row r="3924" customFormat="1" hidden="1"/>
    <row r="3925" customFormat="1" hidden="1"/>
    <row r="3926" customFormat="1" hidden="1"/>
    <row r="3927" customFormat="1" hidden="1"/>
    <row r="3928" customFormat="1" hidden="1"/>
    <row r="3929" customFormat="1" hidden="1"/>
    <row r="3930" customFormat="1" hidden="1"/>
    <row r="3931" customFormat="1" hidden="1"/>
    <row r="3932" customFormat="1" hidden="1"/>
    <row r="3933" customFormat="1" hidden="1"/>
    <row r="3934" customFormat="1" hidden="1"/>
    <row r="3935" customFormat="1" hidden="1"/>
    <row r="3936" customFormat="1" hidden="1"/>
    <row r="3937" customFormat="1" hidden="1"/>
    <row r="3938" customFormat="1" hidden="1"/>
    <row r="3939" customFormat="1" hidden="1"/>
    <row r="3940" customFormat="1" hidden="1"/>
    <row r="3941" customFormat="1" hidden="1"/>
    <row r="3942" customFormat="1" hidden="1"/>
    <row r="3943" customFormat="1" hidden="1"/>
    <row r="3944" customFormat="1" hidden="1"/>
    <row r="3945" customFormat="1" hidden="1"/>
    <row r="3946" customFormat="1" hidden="1"/>
    <row r="3947" customFormat="1" hidden="1"/>
    <row r="3948" customFormat="1" hidden="1"/>
    <row r="3949" customFormat="1" hidden="1"/>
    <row r="3950" customFormat="1" hidden="1"/>
    <row r="3951" customFormat="1" hidden="1"/>
    <row r="3952" customFormat="1" hidden="1"/>
    <row r="3953" customFormat="1" hidden="1"/>
    <row r="3954" customFormat="1" hidden="1"/>
    <row r="3955" customFormat="1" hidden="1"/>
    <row r="3956" customFormat="1" hidden="1"/>
    <row r="3957" customFormat="1" hidden="1"/>
    <row r="3958" customFormat="1" hidden="1"/>
    <row r="3959" customFormat="1" hidden="1"/>
    <row r="3960" customFormat="1" hidden="1"/>
    <row r="3961" customFormat="1" hidden="1"/>
    <row r="3962" customFormat="1" hidden="1"/>
    <row r="3963" customFormat="1" hidden="1"/>
    <row r="3964" customFormat="1" hidden="1"/>
    <row r="3965" customFormat="1" hidden="1"/>
    <row r="3966" customFormat="1" hidden="1"/>
    <row r="3967" customFormat="1" hidden="1"/>
    <row r="3968" customFormat="1" hidden="1"/>
    <row r="3969" customFormat="1" hidden="1"/>
    <row r="3970" customFormat="1" hidden="1"/>
    <row r="3971" customFormat="1" hidden="1"/>
    <row r="3972" customFormat="1" hidden="1"/>
    <row r="3973" customFormat="1" hidden="1"/>
    <row r="3974" customFormat="1" hidden="1"/>
    <row r="3975" customFormat="1" hidden="1"/>
    <row r="3976" customFormat="1" hidden="1"/>
    <row r="3977" customFormat="1" hidden="1"/>
    <row r="3978" customFormat="1" hidden="1"/>
    <row r="3979" customFormat="1" hidden="1"/>
    <row r="3980" customFormat="1" hidden="1"/>
    <row r="3981" customFormat="1" hidden="1"/>
    <row r="3982" customFormat="1" hidden="1"/>
    <row r="3983" customFormat="1" hidden="1"/>
    <row r="3984" customFormat="1" hidden="1"/>
    <row r="3985" customFormat="1" hidden="1"/>
    <row r="3986" customFormat="1" hidden="1"/>
    <row r="3987" customFormat="1" hidden="1"/>
    <row r="3988" customFormat="1" hidden="1"/>
    <row r="3989" customFormat="1" hidden="1"/>
    <row r="3990" customFormat="1" hidden="1"/>
    <row r="3991" customFormat="1" hidden="1"/>
    <row r="3992" customFormat="1" hidden="1"/>
    <row r="3993" customFormat="1" hidden="1"/>
    <row r="3994" customFormat="1" hidden="1"/>
    <row r="3995" customFormat="1" hidden="1"/>
    <row r="3996" customFormat="1" hidden="1"/>
    <row r="3997" customFormat="1" hidden="1"/>
    <row r="3998" customFormat="1" hidden="1"/>
    <row r="3999" customFormat="1" hidden="1"/>
    <row r="4000" customFormat="1" hidden="1"/>
    <row r="4001" customFormat="1" hidden="1"/>
    <row r="4002" customFormat="1" hidden="1"/>
    <row r="4003" customFormat="1" hidden="1"/>
    <row r="4004" customFormat="1" hidden="1"/>
    <row r="4005" customFormat="1" hidden="1"/>
    <row r="4006" customFormat="1" hidden="1"/>
    <row r="4007" customFormat="1" hidden="1"/>
    <row r="4008" customFormat="1" hidden="1"/>
    <row r="4009" customFormat="1" hidden="1"/>
    <row r="4010" customFormat="1" hidden="1"/>
    <row r="4011" customFormat="1" hidden="1"/>
    <row r="4012" customFormat="1" hidden="1"/>
    <row r="4013" customFormat="1" hidden="1"/>
    <row r="4014" customFormat="1" hidden="1"/>
    <row r="4015" customFormat="1" hidden="1"/>
    <row r="4016" customFormat="1" hidden="1"/>
    <row r="4017" customFormat="1" hidden="1"/>
    <row r="4018" customFormat="1" hidden="1"/>
    <row r="4019" customFormat="1" hidden="1"/>
    <row r="4020" customFormat="1" hidden="1"/>
    <row r="4021" customFormat="1" hidden="1"/>
    <row r="4022" customFormat="1" hidden="1"/>
    <row r="4023" customFormat="1" hidden="1"/>
    <row r="4024" customFormat="1" hidden="1"/>
    <row r="4025" customFormat="1" hidden="1"/>
    <row r="4026" customFormat="1" hidden="1"/>
    <row r="4027" customFormat="1" hidden="1"/>
    <row r="4028" customFormat="1" hidden="1"/>
    <row r="4029" customFormat="1" hidden="1"/>
    <row r="4030" customFormat="1" hidden="1"/>
    <row r="4031" customFormat="1" hidden="1"/>
    <row r="4032" customFormat="1" hidden="1"/>
    <row r="4033" customFormat="1" hidden="1"/>
    <row r="4034" customFormat="1" hidden="1"/>
    <row r="4035" customFormat="1" hidden="1"/>
    <row r="4036" customFormat="1" hidden="1"/>
    <row r="4037" customFormat="1" hidden="1"/>
    <row r="4038" customFormat="1" hidden="1"/>
    <row r="4039" customFormat="1" hidden="1"/>
    <row r="4040" customFormat="1" hidden="1"/>
    <row r="4041" customFormat="1" hidden="1"/>
    <row r="4042" customFormat="1" hidden="1"/>
    <row r="4043" customFormat="1" hidden="1"/>
    <row r="4044" customFormat="1" hidden="1"/>
    <row r="4045" customFormat="1" hidden="1"/>
    <row r="4046" customFormat="1" hidden="1"/>
    <row r="4047" customFormat="1" hidden="1"/>
    <row r="4048" customFormat="1" hidden="1"/>
    <row r="4049" customFormat="1" hidden="1"/>
    <row r="4050" customFormat="1" hidden="1"/>
    <row r="4051" customFormat="1" hidden="1"/>
    <row r="4052" customFormat="1" hidden="1"/>
    <row r="4053" customFormat="1" hidden="1"/>
    <row r="4054" customFormat="1" hidden="1"/>
    <row r="4055" customFormat="1" hidden="1"/>
    <row r="4056" customFormat="1" hidden="1"/>
    <row r="4057" customFormat="1" hidden="1"/>
    <row r="4058" customFormat="1" hidden="1"/>
    <row r="4059" customFormat="1" hidden="1"/>
    <row r="4060" customFormat="1" hidden="1"/>
    <row r="4061" customFormat="1" hidden="1"/>
    <row r="4062" customFormat="1" hidden="1"/>
    <row r="4063" customFormat="1" hidden="1"/>
    <row r="4064" customFormat="1" hidden="1"/>
    <row r="4065" customFormat="1" hidden="1"/>
    <row r="4066" customFormat="1" hidden="1"/>
    <row r="4067" customFormat="1" hidden="1"/>
    <row r="4068" customFormat="1" hidden="1"/>
    <row r="4069" customFormat="1" hidden="1"/>
    <row r="4070" customFormat="1" hidden="1"/>
    <row r="4071" customFormat="1" hidden="1"/>
    <row r="4072" customFormat="1" hidden="1"/>
    <row r="4073" customFormat="1" hidden="1"/>
    <row r="4074" customFormat="1" hidden="1"/>
    <row r="4075" customFormat="1" hidden="1"/>
    <row r="4076" customFormat="1" hidden="1"/>
    <row r="4077" customFormat="1" hidden="1"/>
    <row r="4078" customFormat="1" hidden="1"/>
    <row r="4079" customFormat="1" hidden="1"/>
    <row r="4080" customFormat="1" hidden="1"/>
    <row r="4081" customFormat="1" hidden="1"/>
    <row r="4082" customFormat="1" hidden="1"/>
    <row r="4083" customFormat="1" hidden="1"/>
    <row r="4084" customFormat="1" hidden="1"/>
    <row r="4085" customFormat="1" hidden="1"/>
    <row r="4086" customFormat="1" hidden="1"/>
    <row r="4087" customFormat="1" hidden="1"/>
    <row r="4088" customFormat="1" hidden="1"/>
    <row r="4089" customFormat="1" hidden="1"/>
    <row r="4090" customFormat="1" hidden="1"/>
    <row r="4091" customFormat="1" hidden="1"/>
    <row r="4092" customFormat="1" hidden="1"/>
    <row r="4093" customFormat="1" hidden="1"/>
    <row r="4094" customFormat="1" hidden="1"/>
    <row r="4095" customFormat="1" hidden="1"/>
    <row r="4096" customFormat="1" hidden="1"/>
    <row r="4097" customFormat="1" hidden="1"/>
    <row r="4098" customFormat="1" hidden="1"/>
    <row r="4099" customFormat="1" hidden="1"/>
    <row r="4100" customFormat="1" hidden="1"/>
    <row r="4101" customFormat="1" hidden="1"/>
    <row r="4102" customFormat="1" hidden="1"/>
    <row r="4103" customFormat="1" hidden="1"/>
    <row r="4104" customFormat="1" hidden="1"/>
    <row r="4105" customFormat="1" hidden="1"/>
    <row r="4106" customFormat="1" hidden="1"/>
    <row r="4107" customFormat="1" hidden="1"/>
    <row r="4108" customFormat="1" hidden="1"/>
    <row r="4109" customFormat="1" hidden="1"/>
    <row r="4110" customFormat="1" hidden="1"/>
    <row r="4111" customFormat="1" hidden="1"/>
    <row r="4112" customFormat="1" hidden="1"/>
    <row r="4113" customFormat="1" hidden="1"/>
    <row r="4114" customFormat="1" hidden="1"/>
    <row r="4115" customFormat="1" hidden="1"/>
    <row r="4116" customFormat="1" hidden="1"/>
    <row r="4117" customFormat="1" hidden="1"/>
    <row r="4118" customFormat="1" hidden="1"/>
    <row r="4119" customFormat="1" hidden="1"/>
    <row r="4120" customFormat="1" hidden="1"/>
    <row r="4121" customFormat="1" hidden="1"/>
    <row r="4122" customFormat="1" hidden="1"/>
    <row r="4123" customFormat="1" hidden="1"/>
    <row r="4124" customFormat="1" hidden="1"/>
    <row r="4125" customFormat="1" hidden="1"/>
    <row r="4126" customFormat="1" hidden="1"/>
    <row r="4127" customFormat="1" hidden="1"/>
    <row r="4128" customFormat="1" hidden="1"/>
    <row r="4129" customFormat="1" hidden="1"/>
    <row r="4130" customFormat="1" hidden="1"/>
    <row r="4131" customFormat="1" hidden="1"/>
    <row r="4132" customFormat="1" hidden="1"/>
    <row r="4133" customFormat="1" hidden="1"/>
    <row r="4134" customFormat="1" hidden="1"/>
    <row r="4135" customFormat="1" hidden="1"/>
    <row r="4136" customFormat="1" hidden="1"/>
    <row r="4137" customFormat="1" hidden="1"/>
    <row r="4138" customFormat="1" hidden="1"/>
    <row r="4139" customFormat="1" hidden="1"/>
    <row r="4140" customFormat="1" hidden="1"/>
    <row r="4141" customFormat="1" hidden="1"/>
    <row r="4142" customFormat="1" hidden="1"/>
    <row r="4143" customFormat="1" hidden="1"/>
    <row r="4144" customFormat="1" hidden="1"/>
    <row r="4145" customFormat="1" hidden="1"/>
    <row r="4146" customFormat="1" hidden="1"/>
    <row r="4147" customFormat="1" hidden="1"/>
    <row r="4148" customFormat="1" hidden="1"/>
    <row r="4149" customFormat="1" hidden="1"/>
    <row r="4150" customFormat="1" hidden="1"/>
    <row r="4151" customFormat="1" hidden="1"/>
    <row r="4152" customFormat="1" hidden="1"/>
    <row r="4153" customFormat="1" hidden="1"/>
    <row r="4154" customFormat="1" hidden="1"/>
    <row r="4155" customFormat="1" hidden="1"/>
    <row r="4156" customFormat="1" hidden="1"/>
    <row r="4157" customFormat="1" hidden="1"/>
    <row r="4158" customFormat="1" hidden="1"/>
    <row r="4159" customFormat="1" hidden="1"/>
    <row r="4160" customFormat="1" hidden="1"/>
    <row r="4161" customFormat="1" hidden="1"/>
    <row r="4162" customFormat="1" hidden="1"/>
    <row r="4163" customFormat="1" hidden="1"/>
    <row r="4164" customFormat="1" hidden="1"/>
    <row r="4165" customFormat="1" hidden="1"/>
    <row r="4166" customFormat="1" hidden="1"/>
    <row r="4167" customFormat="1" hidden="1"/>
    <row r="4168" customFormat="1" hidden="1"/>
    <row r="4169" customFormat="1" hidden="1"/>
    <row r="4170" customFormat="1" hidden="1"/>
    <row r="4171" customFormat="1" hidden="1"/>
    <row r="4172" customFormat="1" hidden="1"/>
    <row r="4173" customFormat="1" hidden="1"/>
    <row r="4174" customFormat="1" hidden="1"/>
    <row r="4175" customFormat="1" hidden="1"/>
    <row r="4176" customFormat="1" hidden="1"/>
    <row r="4177" customFormat="1" hidden="1"/>
    <row r="4178" customFormat="1" hidden="1"/>
    <row r="4179" customFormat="1" hidden="1"/>
    <row r="4180" customFormat="1" hidden="1"/>
    <row r="4181" customFormat="1" hidden="1"/>
    <row r="4182" customFormat="1" hidden="1"/>
    <row r="4183" customFormat="1" hidden="1"/>
    <row r="4184" customFormat="1" hidden="1"/>
    <row r="4185" customFormat="1" hidden="1"/>
    <row r="4186" customFormat="1" hidden="1"/>
    <row r="4187" customFormat="1" hidden="1"/>
    <row r="4188" customFormat="1" hidden="1"/>
    <row r="4189" customFormat="1" hidden="1"/>
    <row r="4190" customFormat="1" hidden="1"/>
    <row r="4191" customFormat="1" hidden="1"/>
    <row r="4192" customFormat="1" hidden="1"/>
    <row r="4193" customFormat="1" hidden="1"/>
    <row r="4194" customFormat="1" hidden="1"/>
    <row r="4195" customFormat="1" hidden="1"/>
    <row r="4196" customFormat="1" hidden="1"/>
    <row r="4197" customFormat="1" hidden="1"/>
    <row r="4198" customFormat="1" hidden="1"/>
    <row r="4199" customFormat="1" hidden="1"/>
    <row r="4200" customFormat="1" hidden="1"/>
    <row r="4201" customFormat="1" hidden="1"/>
    <row r="4202" customFormat="1" hidden="1"/>
    <row r="4203" customFormat="1" hidden="1"/>
    <row r="4204" customFormat="1" hidden="1"/>
    <row r="4205" customFormat="1" hidden="1"/>
    <row r="4206" customFormat="1" hidden="1"/>
    <row r="4207" customFormat="1" hidden="1"/>
    <row r="4208" customFormat="1" hidden="1"/>
    <row r="4209" customFormat="1" hidden="1"/>
    <row r="4210" customFormat="1" hidden="1"/>
    <row r="4211" customFormat="1" hidden="1"/>
    <row r="4212" customFormat="1" hidden="1"/>
    <row r="4213" customFormat="1" hidden="1"/>
    <row r="4214" customFormat="1" hidden="1"/>
    <row r="4215" customFormat="1" hidden="1"/>
    <row r="4216" customFormat="1" hidden="1"/>
    <row r="4217" customFormat="1" hidden="1"/>
    <row r="4218" customFormat="1" hidden="1"/>
    <row r="4219" customFormat="1" hidden="1"/>
    <row r="4220" customFormat="1" hidden="1"/>
    <row r="4221" customFormat="1" hidden="1"/>
    <row r="4222" customFormat="1" hidden="1"/>
    <row r="4223" customFormat="1" hidden="1"/>
    <row r="4224" customFormat="1" hidden="1"/>
    <row r="4225" customFormat="1" hidden="1"/>
    <row r="4226" customFormat="1" hidden="1"/>
    <row r="4227" customFormat="1" hidden="1"/>
    <row r="4228" customFormat="1" hidden="1"/>
    <row r="4229" customFormat="1" hidden="1"/>
    <row r="4230" customFormat="1" hidden="1"/>
    <row r="4231" customFormat="1" hidden="1"/>
    <row r="4232" customFormat="1" hidden="1"/>
    <row r="4233" customFormat="1" hidden="1"/>
    <row r="4234" customFormat="1" hidden="1"/>
    <row r="4235" customFormat="1" hidden="1"/>
    <row r="4236" customFormat="1" hidden="1"/>
    <row r="4237" customFormat="1" hidden="1"/>
    <row r="4238" customFormat="1" hidden="1"/>
    <row r="4239" customFormat="1" hidden="1"/>
    <row r="4240" customFormat="1" hidden="1"/>
    <row r="4241" customFormat="1" hidden="1"/>
    <row r="4242" customFormat="1" hidden="1"/>
    <row r="4243" customFormat="1" hidden="1"/>
    <row r="4244" customFormat="1" hidden="1"/>
    <row r="4245" customFormat="1" hidden="1"/>
    <row r="4246" customFormat="1" hidden="1"/>
    <row r="4247" customFormat="1" hidden="1"/>
    <row r="4248" customFormat="1" hidden="1"/>
    <row r="4249" customFormat="1" hidden="1"/>
    <row r="4250" customFormat="1" hidden="1"/>
    <row r="4251" customFormat="1" hidden="1"/>
    <row r="4252" customFormat="1" hidden="1"/>
    <row r="4253" customFormat="1" hidden="1"/>
    <row r="4254" customFormat="1" hidden="1"/>
    <row r="4255" customFormat="1" hidden="1"/>
    <row r="4256" customFormat="1" hidden="1"/>
    <row r="4257" customFormat="1" hidden="1"/>
    <row r="4258" customFormat="1" hidden="1"/>
    <row r="4259" customFormat="1" hidden="1"/>
    <row r="4260" customFormat="1" hidden="1"/>
    <row r="4261" customFormat="1" hidden="1"/>
    <row r="4262" customFormat="1" hidden="1"/>
    <row r="4263" customFormat="1" hidden="1"/>
    <row r="4264" customFormat="1" hidden="1"/>
    <row r="4265" customFormat="1" hidden="1"/>
    <row r="4266" customFormat="1" hidden="1"/>
    <row r="4267" customFormat="1" hidden="1"/>
    <row r="4268" customFormat="1" hidden="1"/>
    <row r="4269" customFormat="1" hidden="1"/>
    <row r="4270" customFormat="1" hidden="1"/>
    <row r="4271" customFormat="1" hidden="1"/>
    <row r="4272" customFormat="1" hidden="1"/>
    <row r="4273" customFormat="1" hidden="1"/>
    <row r="4274" customFormat="1" hidden="1"/>
    <row r="4275" customFormat="1" hidden="1"/>
    <row r="4276" customFormat="1" hidden="1"/>
    <row r="4277" customFormat="1" hidden="1"/>
    <row r="4278" customFormat="1" hidden="1"/>
    <row r="4279" customFormat="1" hidden="1"/>
    <row r="4280" customFormat="1" hidden="1"/>
    <row r="4281" customFormat="1" hidden="1"/>
    <row r="4282" customFormat="1" hidden="1"/>
    <row r="4283" customFormat="1" hidden="1"/>
    <row r="4284" customFormat="1" hidden="1"/>
    <row r="4285" customFormat="1" hidden="1"/>
    <row r="4286" customFormat="1" hidden="1"/>
    <row r="4287" customFormat="1" hidden="1"/>
    <row r="4288" customFormat="1" hidden="1"/>
    <row r="4289" customFormat="1" hidden="1"/>
    <row r="4290" customFormat="1" hidden="1"/>
    <row r="4291" customFormat="1" hidden="1"/>
    <row r="4292" customFormat="1" hidden="1"/>
    <row r="4293" customFormat="1" hidden="1"/>
    <row r="4294" customFormat="1" hidden="1"/>
    <row r="4295" customFormat="1" hidden="1"/>
    <row r="4296" customFormat="1" hidden="1"/>
    <row r="4297" customFormat="1" hidden="1"/>
    <row r="4298" customFormat="1" hidden="1"/>
    <row r="4299" customFormat="1" hidden="1"/>
    <row r="4300" customFormat="1" hidden="1"/>
    <row r="4301" customFormat="1" hidden="1"/>
    <row r="4302" customFormat="1" hidden="1"/>
    <row r="4303" customFormat="1" hidden="1"/>
    <row r="4304" customFormat="1" hidden="1"/>
    <row r="4305" customFormat="1" hidden="1"/>
    <row r="4306" customFormat="1" hidden="1"/>
    <row r="4307" customFormat="1" hidden="1"/>
    <row r="4308" customFormat="1" hidden="1"/>
    <row r="4309" customFormat="1" hidden="1"/>
    <row r="4310" customFormat="1" hidden="1"/>
    <row r="4311" customFormat="1" hidden="1"/>
    <row r="4312" customFormat="1" hidden="1"/>
    <row r="4313" customFormat="1" hidden="1"/>
    <row r="4314" customFormat="1" hidden="1"/>
    <row r="4315" customFormat="1" hidden="1"/>
    <row r="4316" customFormat="1" hidden="1"/>
    <row r="4317" customFormat="1" hidden="1"/>
    <row r="4318" customFormat="1" hidden="1"/>
    <row r="4319" customFormat="1" hidden="1"/>
    <row r="4320" customFormat="1" hidden="1"/>
    <row r="4321" customFormat="1" hidden="1"/>
    <row r="4322" customFormat="1" hidden="1"/>
    <row r="4323" customFormat="1" hidden="1"/>
    <row r="4324" customFormat="1" hidden="1"/>
    <row r="4325" customFormat="1" hidden="1"/>
    <row r="4326" customFormat="1" hidden="1"/>
    <row r="4327" customFormat="1" hidden="1"/>
    <row r="4328" customFormat="1" hidden="1"/>
    <row r="4329" customFormat="1" hidden="1"/>
    <row r="4330" customFormat="1" hidden="1"/>
    <row r="4331" customFormat="1" hidden="1"/>
    <row r="4332" customFormat="1" hidden="1"/>
    <row r="4333" customFormat="1" hidden="1"/>
    <row r="4334" customFormat="1" hidden="1"/>
    <row r="4335" customFormat="1" hidden="1"/>
    <row r="4336" customFormat="1" hidden="1"/>
    <row r="4337" customFormat="1" hidden="1"/>
    <row r="4338" customFormat="1" hidden="1"/>
    <row r="4339" customFormat="1" hidden="1"/>
    <row r="4340" customFormat="1" hidden="1"/>
    <row r="4341" customFormat="1" hidden="1"/>
    <row r="4342" customFormat="1" hidden="1"/>
    <row r="4343" customFormat="1" hidden="1"/>
    <row r="4344" customFormat="1" hidden="1"/>
    <row r="4345" customFormat="1" hidden="1"/>
    <row r="4346" customFormat="1" hidden="1"/>
    <row r="4347" customFormat="1" hidden="1"/>
    <row r="4348" customFormat="1" hidden="1"/>
    <row r="4349" customFormat="1" hidden="1"/>
    <row r="4350" customFormat="1" hidden="1"/>
    <row r="4351" customFormat="1" hidden="1"/>
    <row r="4352" customFormat="1" hidden="1"/>
    <row r="4353" customFormat="1" hidden="1"/>
    <row r="4354" customFormat="1" hidden="1"/>
    <row r="4355" customFormat="1" hidden="1"/>
    <row r="4356" customFormat="1" hidden="1"/>
    <row r="4357" customFormat="1" hidden="1"/>
    <row r="4358" customFormat="1" hidden="1"/>
    <row r="4359" customFormat="1" hidden="1"/>
    <row r="4360" customFormat="1" hidden="1"/>
    <row r="4361" customFormat="1" hidden="1"/>
    <row r="4362" customFormat="1" hidden="1"/>
    <row r="4363" customFormat="1" hidden="1"/>
    <row r="4364" customFormat="1" hidden="1"/>
    <row r="4365" customFormat="1" hidden="1"/>
    <row r="4366" customFormat="1" hidden="1"/>
    <row r="4367" customFormat="1" hidden="1"/>
    <row r="4368" customFormat="1" hidden="1"/>
    <row r="4369" customFormat="1" hidden="1"/>
    <row r="4370" customFormat="1" hidden="1"/>
    <row r="4371" customFormat="1" hidden="1"/>
    <row r="4372" customFormat="1" hidden="1"/>
    <row r="4373" customFormat="1" hidden="1"/>
    <row r="4374" customFormat="1" hidden="1"/>
    <row r="4375" customFormat="1" hidden="1"/>
    <row r="4376" customFormat="1" hidden="1"/>
    <row r="4377" customFormat="1" hidden="1"/>
    <row r="4378" customFormat="1" hidden="1"/>
    <row r="4379" customFormat="1" hidden="1"/>
    <row r="4380" customFormat="1" hidden="1"/>
    <row r="4381" customFormat="1" hidden="1"/>
    <row r="4382" customFormat="1" hidden="1"/>
    <row r="4383" customFormat="1" hidden="1"/>
    <row r="4384" customFormat="1" hidden="1"/>
    <row r="4385" customFormat="1" hidden="1"/>
    <row r="4386" customFormat="1" hidden="1"/>
    <row r="4387" customFormat="1" hidden="1"/>
    <row r="4388" customFormat="1" hidden="1"/>
    <row r="4389" customFormat="1" hidden="1"/>
    <row r="4390" customFormat="1" hidden="1"/>
    <row r="4391" customFormat="1" hidden="1"/>
    <row r="4392" customFormat="1" hidden="1"/>
    <row r="4393" customFormat="1" hidden="1"/>
    <row r="4394" customFormat="1" hidden="1"/>
    <row r="4395" customFormat="1" hidden="1"/>
    <row r="4396" customFormat="1" hidden="1"/>
    <row r="4397" customFormat="1" hidden="1"/>
    <row r="4398" customFormat="1" hidden="1"/>
    <row r="4399" customFormat="1" hidden="1"/>
    <row r="4400" customFormat="1" hidden="1"/>
    <row r="4401" customFormat="1" hidden="1"/>
    <row r="4402" customFormat="1" hidden="1"/>
    <row r="4403" customFormat="1" hidden="1"/>
    <row r="4404" customFormat="1" hidden="1"/>
    <row r="4405" customFormat="1" hidden="1"/>
    <row r="4406" customFormat="1" hidden="1"/>
    <row r="4407" customFormat="1" hidden="1"/>
    <row r="4408" customFormat="1" hidden="1"/>
    <row r="4409" customFormat="1" hidden="1"/>
    <row r="4410" customFormat="1" hidden="1"/>
    <row r="4411" customFormat="1" hidden="1"/>
    <row r="4412" customFormat="1" hidden="1"/>
    <row r="4413" customFormat="1" hidden="1"/>
    <row r="4414" customFormat="1" hidden="1"/>
    <row r="4415" customFormat="1" hidden="1"/>
    <row r="4416" customFormat="1" hidden="1"/>
    <row r="4417" customFormat="1" hidden="1"/>
    <row r="4418" customFormat="1" hidden="1"/>
    <row r="4419" customFormat="1" hidden="1"/>
    <row r="4420" customFormat="1" hidden="1"/>
    <row r="4421" customFormat="1" hidden="1"/>
    <row r="4422" customFormat="1" hidden="1"/>
    <row r="4423" customFormat="1" hidden="1"/>
    <row r="4424" customFormat="1" hidden="1"/>
    <row r="4425" customFormat="1" hidden="1"/>
    <row r="4426" customFormat="1" hidden="1"/>
    <row r="4427" customFormat="1" hidden="1"/>
    <row r="4428" customFormat="1" hidden="1"/>
    <row r="4429" customFormat="1" hidden="1"/>
    <row r="4430" customFormat="1" hidden="1"/>
    <row r="4431" customFormat="1" hidden="1"/>
    <row r="4432" customFormat="1" hidden="1"/>
    <row r="4433" customFormat="1" hidden="1"/>
    <row r="4434" customFormat="1" hidden="1"/>
    <row r="4435" customFormat="1" hidden="1"/>
    <row r="4436" customFormat="1" hidden="1"/>
    <row r="4437" customFormat="1" hidden="1"/>
    <row r="4438" customFormat="1" hidden="1"/>
    <row r="4439" customFormat="1" hidden="1"/>
    <row r="4440" customFormat="1" hidden="1"/>
    <row r="4441" customFormat="1" hidden="1"/>
    <row r="4442" customFormat="1" hidden="1"/>
    <row r="4443" customFormat="1" hidden="1"/>
    <row r="4444" customFormat="1" hidden="1"/>
    <row r="4445" customFormat="1" hidden="1"/>
    <row r="4446" customFormat="1" hidden="1"/>
    <row r="4447" customFormat="1" hidden="1"/>
    <row r="4448" customFormat="1" hidden="1"/>
    <row r="4449" customFormat="1" hidden="1"/>
    <row r="4450" customFormat="1" hidden="1"/>
    <row r="4451" customFormat="1" hidden="1"/>
    <row r="4452" customFormat="1" hidden="1"/>
    <row r="4453" customFormat="1" hidden="1"/>
    <row r="4454" customFormat="1" hidden="1"/>
    <row r="4455" customFormat="1" hidden="1"/>
    <row r="4456" customFormat="1" hidden="1"/>
    <row r="4457" customFormat="1" hidden="1"/>
    <row r="4458" customFormat="1" hidden="1"/>
    <row r="4459" customFormat="1" hidden="1"/>
    <row r="4460" customFormat="1" hidden="1"/>
    <row r="4461" customFormat="1" hidden="1"/>
    <row r="4462" customFormat="1" hidden="1"/>
    <row r="4463" customFormat="1" hidden="1"/>
    <row r="4464" customFormat="1" hidden="1"/>
    <row r="4465" customFormat="1" hidden="1"/>
    <row r="4466" customFormat="1" hidden="1"/>
    <row r="4467" customFormat="1" hidden="1"/>
    <row r="4468" customFormat="1" hidden="1"/>
    <row r="4469" customFormat="1" hidden="1"/>
    <row r="4470" customFormat="1" hidden="1"/>
    <row r="4471" customFormat="1" hidden="1"/>
    <row r="4472" customFormat="1" hidden="1"/>
    <row r="4473" customFormat="1" hidden="1"/>
    <row r="4474" customFormat="1" hidden="1"/>
    <row r="4475" customFormat="1" hidden="1"/>
    <row r="4476" customFormat="1" hidden="1"/>
    <row r="4477" customFormat="1" hidden="1"/>
    <row r="4478" customFormat="1" hidden="1"/>
    <row r="4479" customFormat="1" hidden="1"/>
    <row r="4480" customFormat="1" hidden="1"/>
    <row r="4481" customFormat="1" hidden="1"/>
    <row r="4482" customFormat="1" hidden="1"/>
    <row r="4483" customFormat="1" hidden="1"/>
    <row r="4484" customFormat="1" hidden="1"/>
    <row r="4485" customFormat="1" hidden="1"/>
    <row r="4486" customFormat="1" hidden="1"/>
    <row r="4487" customFormat="1" hidden="1"/>
    <row r="4488" customFormat="1" hidden="1"/>
    <row r="4489" customFormat="1" hidden="1"/>
    <row r="4490" customFormat="1" hidden="1"/>
    <row r="4491" customFormat="1" hidden="1"/>
    <row r="4492" customFormat="1" hidden="1"/>
    <row r="4493" customFormat="1" hidden="1"/>
    <row r="4494" customFormat="1" hidden="1"/>
    <row r="4495" customFormat="1" hidden="1"/>
    <row r="4496" customFormat="1" hidden="1"/>
    <row r="4497" customFormat="1" hidden="1"/>
    <row r="4498" customFormat="1" hidden="1"/>
    <row r="4499" customFormat="1" hidden="1"/>
    <row r="4500" customFormat="1" hidden="1"/>
    <row r="4501" customFormat="1" hidden="1"/>
    <row r="4502" customFormat="1" hidden="1"/>
    <row r="4503" customFormat="1" hidden="1"/>
    <row r="4504" customFormat="1" hidden="1"/>
    <row r="4505" customFormat="1" hidden="1"/>
    <row r="4506" customFormat="1" hidden="1"/>
    <row r="4507" customFormat="1" hidden="1"/>
    <row r="4508" customFormat="1" hidden="1"/>
    <row r="4509" customFormat="1" hidden="1"/>
    <row r="4510" customFormat="1" hidden="1"/>
    <row r="4511" customFormat="1" hidden="1"/>
    <row r="4512" customFormat="1" hidden="1"/>
    <row r="4513" customFormat="1" hidden="1"/>
    <row r="4514" customFormat="1" hidden="1"/>
    <row r="4515" customFormat="1" hidden="1"/>
    <row r="4516" customFormat="1" hidden="1"/>
    <row r="4517" customFormat="1" hidden="1"/>
    <row r="4518" customFormat="1" hidden="1"/>
    <row r="4519" customFormat="1" hidden="1"/>
    <row r="4520" customFormat="1" hidden="1"/>
    <row r="4521" customFormat="1" hidden="1"/>
    <row r="4522" customFormat="1" hidden="1"/>
    <row r="4523" customFormat="1" hidden="1"/>
    <row r="4524" customFormat="1" hidden="1"/>
    <row r="4525" customFormat="1" hidden="1"/>
    <row r="4526" customFormat="1" hidden="1"/>
    <row r="4527" customFormat="1" hidden="1"/>
    <row r="4528" customFormat="1" hidden="1"/>
    <row r="4529" customFormat="1" hidden="1"/>
    <row r="4530" customFormat="1" hidden="1"/>
    <row r="4531" customFormat="1" hidden="1"/>
    <row r="4532" customFormat="1" hidden="1"/>
    <row r="4533" customFormat="1" hidden="1"/>
    <row r="4534" customFormat="1" hidden="1"/>
    <row r="4535" customFormat="1" hidden="1"/>
    <row r="4536" customFormat="1" hidden="1"/>
    <row r="4537" customFormat="1" hidden="1"/>
    <row r="4538" customFormat="1" hidden="1"/>
    <row r="4539" customFormat="1" hidden="1"/>
    <row r="4540" customFormat="1" hidden="1"/>
    <row r="4541" customFormat="1" hidden="1"/>
    <row r="4542" customFormat="1" hidden="1"/>
    <row r="4543" customFormat="1" hidden="1"/>
    <row r="4544" customFormat="1" hidden="1"/>
    <row r="4545" customFormat="1" hidden="1"/>
    <row r="4546" customFormat="1" hidden="1"/>
    <row r="4547" customFormat="1" hidden="1"/>
    <row r="4548" customFormat="1" hidden="1"/>
    <row r="4549" customFormat="1" hidden="1"/>
    <row r="4550" customFormat="1" hidden="1"/>
    <row r="4551" customFormat="1" hidden="1"/>
    <row r="4552" customFormat="1" hidden="1"/>
    <row r="4553" customFormat="1" hidden="1"/>
    <row r="4554" customFormat="1" hidden="1"/>
    <row r="4555" customFormat="1" hidden="1"/>
    <row r="4556" customFormat="1" hidden="1"/>
    <row r="4557" customFormat="1" hidden="1"/>
    <row r="4558" customFormat="1" hidden="1"/>
    <row r="4559" customFormat="1" hidden="1"/>
    <row r="4560" customFormat="1" hidden="1"/>
    <row r="4561" customFormat="1" hidden="1"/>
    <row r="4562" customFormat="1" hidden="1"/>
    <row r="4563" customFormat="1" hidden="1"/>
    <row r="4564" customFormat="1" hidden="1"/>
    <row r="4565" customFormat="1" hidden="1"/>
    <row r="4566" customFormat="1" hidden="1"/>
    <row r="4567" customFormat="1" hidden="1"/>
    <row r="4568" customFormat="1" hidden="1"/>
    <row r="4569" customFormat="1" hidden="1"/>
    <row r="4570" customFormat="1" hidden="1"/>
    <row r="4571" customFormat="1" hidden="1"/>
    <row r="4572" customFormat="1" hidden="1"/>
    <row r="4573" customFormat="1" hidden="1"/>
    <row r="4574" customFormat="1" hidden="1"/>
    <row r="4575" customFormat="1" hidden="1"/>
    <row r="4576" customFormat="1" hidden="1"/>
    <row r="4577" customFormat="1" hidden="1"/>
    <row r="4578" customFormat="1" hidden="1"/>
    <row r="4579" customFormat="1" hidden="1"/>
    <row r="4580" customFormat="1" hidden="1"/>
    <row r="4581" customFormat="1" hidden="1"/>
    <row r="4582" customFormat="1" hidden="1"/>
    <row r="4583" customFormat="1" hidden="1"/>
    <row r="4584" customFormat="1" hidden="1"/>
    <row r="4585" customFormat="1" hidden="1"/>
    <row r="4586" customFormat="1" hidden="1"/>
    <row r="4587" customFormat="1" hidden="1"/>
    <row r="4588" customFormat="1" hidden="1"/>
    <row r="4589" customFormat="1" hidden="1"/>
    <row r="4590" customFormat="1" hidden="1"/>
    <row r="4591" customFormat="1" hidden="1"/>
    <row r="4592" customFormat="1" hidden="1"/>
    <row r="4593" customFormat="1" hidden="1"/>
    <row r="4594" customFormat="1" hidden="1"/>
    <row r="4595" customFormat="1" hidden="1"/>
    <row r="4596" customFormat="1" hidden="1"/>
    <row r="4597" customFormat="1" hidden="1"/>
    <row r="4598" customFormat="1" hidden="1"/>
    <row r="4599" customFormat="1" hidden="1"/>
    <row r="4600" customFormat="1" hidden="1"/>
    <row r="4601" customFormat="1" hidden="1"/>
    <row r="4602" customFormat="1" hidden="1"/>
    <row r="4603" customFormat="1" hidden="1"/>
    <row r="4604" customFormat="1" hidden="1"/>
    <row r="4605" customFormat="1" hidden="1"/>
    <row r="4606" customFormat="1" hidden="1"/>
    <row r="4607" customFormat="1" hidden="1"/>
    <row r="4608" customFormat="1" hidden="1"/>
    <row r="4609" customFormat="1" hidden="1"/>
    <row r="4610" customFormat="1" hidden="1"/>
    <row r="4611" customFormat="1" hidden="1"/>
    <row r="4612" customFormat="1" hidden="1"/>
    <row r="4613" customFormat="1" hidden="1"/>
    <row r="4614" customFormat="1" hidden="1"/>
    <row r="4615" customFormat="1" hidden="1"/>
    <row r="4616" customFormat="1" hidden="1"/>
    <row r="4617" customFormat="1" hidden="1"/>
    <row r="4618" customFormat="1" hidden="1"/>
    <row r="4619" customFormat="1" hidden="1"/>
    <row r="4620" customFormat="1" hidden="1"/>
    <row r="4621" customFormat="1" hidden="1"/>
    <row r="4622" customFormat="1" hidden="1"/>
    <row r="4623" customFormat="1" hidden="1"/>
    <row r="4624" customFormat="1" hidden="1"/>
    <row r="4625" customFormat="1" hidden="1"/>
    <row r="4626" customFormat="1" hidden="1"/>
    <row r="4627" customFormat="1" hidden="1"/>
    <row r="4628" customFormat="1" hidden="1"/>
    <row r="4629" customFormat="1" hidden="1"/>
    <row r="4630" customFormat="1" hidden="1"/>
    <row r="4631" customFormat="1" hidden="1"/>
    <row r="4632" customFormat="1" hidden="1"/>
    <row r="4633" customFormat="1" hidden="1"/>
    <row r="4634" customFormat="1" hidden="1"/>
    <row r="4635" customFormat="1" hidden="1"/>
    <row r="4636" customFormat="1" hidden="1"/>
    <row r="4637" customFormat="1" hidden="1"/>
    <row r="4638" customFormat="1" hidden="1"/>
    <row r="4639" customFormat="1" hidden="1"/>
    <row r="4640" customFormat="1" hidden="1"/>
    <row r="4641" customFormat="1" hidden="1"/>
    <row r="4642" customFormat="1" hidden="1"/>
    <row r="4643" customFormat="1" hidden="1"/>
    <row r="4644" customFormat="1" hidden="1"/>
    <row r="4645" customFormat="1" hidden="1"/>
    <row r="4646" customFormat="1" hidden="1"/>
    <row r="4647" customFormat="1" hidden="1"/>
    <row r="4648" customFormat="1" hidden="1"/>
    <row r="4649" customFormat="1" hidden="1"/>
    <row r="4650" customFormat="1" hidden="1"/>
    <row r="4651" customFormat="1" hidden="1"/>
    <row r="4652" customFormat="1" hidden="1"/>
    <row r="4653" customFormat="1" hidden="1"/>
    <row r="4654" customFormat="1" hidden="1"/>
    <row r="4655" customFormat="1" hidden="1"/>
    <row r="4656" customFormat="1" hidden="1"/>
    <row r="4657" customFormat="1" hidden="1"/>
    <row r="4658" customFormat="1" hidden="1"/>
    <row r="4659" customFormat="1" hidden="1"/>
    <row r="4660" customFormat="1" hidden="1"/>
    <row r="4661" customFormat="1" hidden="1"/>
    <row r="4662" customFormat="1" hidden="1"/>
    <row r="4663" customFormat="1" hidden="1"/>
    <row r="4664" customFormat="1" hidden="1"/>
    <row r="4665" customFormat="1" hidden="1"/>
    <row r="4666" customFormat="1" hidden="1"/>
    <row r="4667" customFormat="1" hidden="1"/>
    <row r="4668" customFormat="1" hidden="1"/>
    <row r="4669" customFormat="1" hidden="1"/>
    <row r="4670" customFormat="1" hidden="1"/>
    <row r="4671" customFormat="1" hidden="1"/>
    <row r="4672" customFormat="1" hidden="1"/>
    <row r="4673" customFormat="1" hidden="1"/>
    <row r="4674" customFormat="1" hidden="1"/>
    <row r="4675" customFormat="1" hidden="1"/>
    <row r="4676" customFormat="1" hidden="1"/>
    <row r="4677" customFormat="1" hidden="1"/>
    <row r="4678" customFormat="1" hidden="1"/>
    <row r="4679" customFormat="1" hidden="1"/>
    <row r="4680" customFormat="1" hidden="1"/>
    <row r="4681" customFormat="1" hidden="1"/>
    <row r="4682" customFormat="1" hidden="1"/>
    <row r="4683" customFormat="1" hidden="1"/>
    <row r="4684" customFormat="1" hidden="1"/>
    <row r="4685" customFormat="1" hidden="1"/>
    <row r="4686" customFormat="1" hidden="1"/>
    <row r="4687" customFormat="1" hidden="1"/>
    <row r="4688" customFormat="1" hidden="1"/>
    <row r="4689" customFormat="1" hidden="1"/>
    <row r="4690" customFormat="1" hidden="1"/>
    <row r="4691" customFormat="1" hidden="1"/>
    <row r="4692" customFormat="1" hidden="1"/>
    <row r="4693" customFormat="1" hidden="1"/>
    <row r="4694" customFormat="1" hidden="1"/>
    <row r="4695" customFormat="1" hidden="1"/>
    <row r="4696" customFormat="1" hidden="1"/>
    <row r="4697" customFormat="1" hidden="1"/>
    <row r="4698" customFormat="1" hidden="1"/>
    <row r="4699" customFormat="1" hidden="1"/>
    <row r="4700" customFormat="1" hidden="1"/>
    <row r="4701" customFormat="1" hidden="1"/>
    <row r="4702" customFormat="1" hidden="1"/>
    <row r="4703" customFormat="1" hidden="1"/>
    <row r="4704" customFormat="1" hidden="1"/>
    <row r="4705" customFormat="1" hidden="1"/>
    <row r="4706" customFormat="1" hidden="1"/>
    <row r="4707" customFormat="1" hidden="1"/>
    <row r="4708" customFormat="1" hidden="1"/>
    <row r="4709" customFormat="1" hidden="1"/>
    <row r="4710" customFormat="1" hidden="1"/>
    <row r="4711" customFormat="1" hidden="1"/>
    <row r="4712" customFormat="1" hidden="1"/>
    <row r="4713" customFormat="1" hidden="1"/>
    <row r="4714" customFormat="1" hidden="1"/>
    <row r="4715" customFormat="1" hidden="1"/>
    <row r="4716" customFormat="1" hidden="1"/>
    <row r="4717" customFormat="1" hidden="1"/>
    <row r="4718" customFormat="1" hidden="1"/>
    <row r="4719" customFormat="1" hidden="1"/>
    <row r="4720" customFormat="1" hidden="1"/>
    <row r="4721" customFormat="1" hidden="1"/>
    <row r="4722" customFormat="1" hidden="1"/>
    <row r="4723" customFormat="1" hidden="1"/>
    <row r="4724" customFormat="1" hidden="1"/>
    <row r="4725" customFormat="1" hidden="1"/>
    <row r="4726" customFormat="1" hidden="1"/>
    <row r="4727" customFormat="1" hidden="1"/>
    <row r="4728" customFormat="1" hidden="1"/>
    <row r="4729" customFormat="1" hidden="1"/>
    <row r="4730" customFormat="1" hidden="1"/>
    <row r="4731" customFormat="1" hidden="1"/>
    <row r="4732" customFormat="1" hidden="1"/>
    <row r="4733" customFormat="1" hidden="1"/>
    <row r="4734" customFormat="1" hidden="1"/>
    <row r="4735" customFormat="1" hidden="1"/>
    <row r="4736" customFormat="1" hidden="1"/>
    <row r="4737" customFormat="1" hidden="1"/>
    <row r="4738" customFormat="1" hidden="1"/>
    <row r="4739" customFormat="1" hidden="1"/>
    <row r="4740" customFormat="1" hidden="1"/>
    <row r="4741" customFormat="1" hidden="1"/>
    <row r="4742" customFormat="1" hidden="1"/>
    <row r="4743" customFormat="1" hidden="1"/>
    <row r="4744" customFormat="1" hidden="1"/>
    <row r="4745" customFormat="1" hidden="1"/>
    <row r="4746" customFormat="1" hidden="1"/>
    <row r="4747" customFormat="1" hidden="1"/>
    <row r="4748" customFormat="1" hidden="1"/>
    <row r="4749" customFormat="1" hidden="1"/>
    <row r="4750" customFormat="1" hidden="1"/>
    <row r="4751" customFormat="1" hidden="1"/>
    <row r="4752" customFormat="1" hidden="1"/>
    <row r="4753" customFormat="1" hidden="1"/>
    <row r="4754" customFormat="1" hidden="1"/>
    <row r="4755" customFormat="1" hidden="1"/>
    <row r="4756" customFormat="1" hidden="1"/>
    <row r="4757" customFormat="1" hidden="1"/>
    <row r="4758" customFormat="1" hidden="1"/>
    <row r="4759" customFormat="1" hidden="1"/>
    <row r="4760" customFormat="1" hidden="1"/>
    <row r="4761" customFormat="1" hidden="1"/>
    <row r="4762" customFormat="1" hidden="1"/>
    <row r="4763" customFormat="1" hidden="1"/>
    <row r="4764" customFormat="1" hidden="1"/>
    <row r="4765" customFormat="1" hidden="1"/>
    <row r="4766" customFormat="1" hidden="1"/>
    <row r="4767" customFormat="1" hidden="1"/>
    <row r="4768" customFormat="1" hidden="1"/>
    <row r="4769" customFormat="1" hidden="1"/>
    <row r="4770" customFormat="1" hidden="1"/>
    <row r="4771" customFormat="1" hidden="1"/>
    <row r="4772" customFormat="1" hidden="1"/>
    <row r="4773" customFormat="1" hidden="1"/>
    <row r="4774" customFormat="1" hidden="1"/>
    <row r="4775" customFormat="1" hidden="1"/>
    <row r="4776" customFormat="1" hidden="1"/>
    <row r="4777" customFormat="1" hidden="1"/>
    <row r="4778" customFormat="1" hidden="1"/>
    <row r="4779" customFormat="1" hidden="1"/>
    <row r="4780" customFormat="1" hidden="1"/>
    <row r="4781" customFormat="1" hidden="1"/>
    <row r="4782" customFormat="1" hidden="1"/>
    <row r="4783" customFormat="1" hidden="1"/>
    <row r="4784" customFormat="1" hidden="1"/>
    <row r="4785" customFormat="1" hidden="1"/>
    <row r="4786" customFormat="1" hidden="1"/>
    <row r="4787" customFormat="1" hidden="1"/>
    <row r="4788" customFormat="1" hidden="1"/>
    <row r="4789" customFormat="1" hidden="1"/>
    <row r="4790" customFormat="1" hidden="1"/>
    <row r="4791" customFormat="1" hidden="1"/>
    <row r="4792" customFormat="1" hidden="1"/>
    <row r="4793" customFormat="1" hidden="1"/>
    <row r="4794" customFormat="1" hidden="1"/>
    <row r="4795" customFormat="1" hidden="1"/>
    <row r="4796" customFormat="1" hidden="1"/>
    <row r="4797" customFormat="1" hidden="1"/>
    <row r="4798" customFormat="1" hidden="1"/>
    <row r="4799" customFormat="1" hidden="1"/>
    <row r="4800" customFormat="1" hidden="1"/>
    <row r="4801" customFormat="1" hidden="1"/>
    <row r="4802" customFormat="1" hidden="1"/>
    <row r="4803" customFormat="1" hidden="1"/>
    <row r="4804" customFormat="1" hidden="1"/>
    <row r="4805" customFormat="1" hidden="1"/>
    <row r="4806" customFormat="1" hidden="1"/>
    <row r="4807" customFormat="1" hidden="1"/>
    <row r="4808" customFormat="1" hidden="1"/>
    <row r="4809" customFormat="1" hidden="1"/>
    <row r="4810" customFormat="1" hidden="1"/>
    <row r="4811" customFormat="1" hidden="1"/>
    <row r="4812" customFormat="1" hidden="1"/>
    <row r="4813" customFormat="1" hidden="1"/>
    <row r="4814" customFormat="1" hidden="1"/>
    <row r="4815" customFormat="1" hidden="1"/>
    <row r="4816" customFormat="1" hidden="1"/>
    <row r="4817" customFormat="1" hidden="1"/>
    <row r="4818" customFormat="1" hidden="1"/>
    <row r="4819" customFormat="1" hidden="1"/>
    <row r="4820" customFormat="1" hidden="1"/>
    <row r="4821" customFormat="1" hidden="1"/>
    <row r="4822" customFormat="1" hidden="1"/>
    <row r="4823" customFormat="1" hidden="1"/>
    <row r="4824" customFormat="1" hidden="1"/>
    <row r="4825" customFormat="1" hidden="1"/>
    <row r="4826" customFormat="1" hidden="1"/>
    <row r="4827" customFormat="1" hidden="1"/>
    <row r="4828" customFormat="1" hidden="1"/>
    <row r="4829" customFormat="1" hidden="1"/>
    <row r="4830" customFormat="1" hidden="1"/>
    <row r="4831" customFormat="1" hidden="1"/>
    <row r="4832" customFormat="1" hidden="1"/>
    <row r="4833" customFormat="1" hidden="1"/>
    <row r="4834" customFormat="1" hidden="1"/>
    <row r="4835" customFormat="1" hidden="1"/>
    <row r="4836" customFormat="1" hidden="1"/>
    <row r="4837" customFormat="1" hidden="1"/>
    <row r="4838" customFormat="1" hidden="1"/>
    <row r="4839" customFormat="1" hidden="1"/>
    <row r="4840" customFormat="1" hidden="1"/>
    <row r="4841" customFormat="1" hidden="1"/>
    <row r="4842" customFormat="1" hidden="1"/>
    <row r="4843" customFormat="1" hidden="1"/>
    <row r="4844" customFormat="1" hidden="1"/>
    <row r="4845" customFormat="1" hidden="1"/>
    <row r="4846" customFormat="1" hidden="1"/>
    <row r="4847" customFormat="1" hidden="1"/>
    <row r="4848" customFormat="1" hidden="1"/>
    <row r="4849" customFormat="1" hidden="1"/>
    <row r="4850" customFormat="1" hidden="1"/>
    <row r="4851" customFormat="1" hidden="1"/>
    <row r="4852" customFormat="1" hidden="1"/>
    <row r="4853" customFormat="1" hidden="1"/>
    <row r="4854" customFormat="1" hidden="1"/>
    <row r="4855" customFormat="1" hidden="1"/>
    <row r="4856" customFormat="1" hidden="1"/>
    <row r="4857" customFormat="1" hidden="1"/>
    <row r="4858" customFormat="1" hidden="1"/>
    <row r="4859" customFormat="1" hidden="1"/>
    <row r="4860" customFormat="1" hidden="1"/>
    <row r="4861" customFormat="1" hidden="1"/>
    <row r="4862" customFormat="1" hidden="1"/>
    <row r="4863" customFormat="1" hidden="1"/>
    <row r="4864" customFormat="1" hidden="1"/>
    <row r="4865" customFormat="1" hidden="1"/>
    <row r="4866" customFormat="1" hidden="1"/>
    <row r="4867" customFormat="1" hidden="1"/>
    <row r="4868" customFormat="1" hidden="1"/>
    <row r="4869" customFormat="1" hidden="1"/>
    <row r="4870" customFormat="1" hidden="1"/>
    <row r="4871" customFormat="1" hidden="1"/>
    <row r="4872" customFormat="1" hidden="1"/>
    <row r="4873" customFormat="1" hidden="1"/>
    <row r="4874" customFormat="1" hidden="1"/>
    <row r="4875" customFormat="1" hidden="1"/>
    <row r="4876" customFormat="1" hidden="1"/>
    <row r="4877" customFormat="1" hidden="1"/>
    <row r="4878" customFormat="1" hidden="1"/>
    <row r="4879" customFormat="1" hidden="1"/>
    <row r="4880" customFormat="1" hidden="1"/>
    <row r="4881" customFormat="1" hidden="1"/>
    <row r="4882" customFormat="1" hidden="1"/>
    <row r="4883" customFormat="1" hidden="1"/>
    <row r="4884" customFormat="1" hidden="1"/>
    <row r="4885" customFormat="1" hidden="1"/>
    <row r="4886" customFormat="1" hidden="1"/>
    <row r="4887" customFormat="1" hidden="1"/>
    <row r="4888" customFormat="1" hidden="1"/>
    <row r="4889" customFormat="1" hidden="1"/>
    <row r="4890" customFormat="1" hidden="1"/>
    <row r="4891" customFormat="1" hidden="1"/>
    <row r="4892" customFormat="1" hidden="1"/>
    <row r="4893" customFormat="1" hidden="1"/>
    <row r="4894" customFormat="1" hidden="1"/>
    <row r="4895" customFormat="1" hidden="1"/>
    <row r="4896" customFormat="1" hidden="1"/>
    <row r="4897" customFormat="1" hidden="1"/>
    <row r="4898" customFormat="1" hidden="1"/>
    <row r="4899" customFormat="1" hidden="1"/>
    <row r="4900" customFormat="1" hidden="1"/>
    <row r="4901" customFormat="1" hidden="1"/>
    <row r="4902" customFormat="1" hidden="1"/>
    <row r="4903" customFormat="1" hidden="1"/>
    <row r="4904" customFormat="1" hidden="1"/>
    <row r="4905" customFormat="1" hidden="1"/>
    <row r="4906" customFormat="1" hidden="1"/>
    <row r="4907" customFormat="1" hidden="1"/>
    <row r="4908" customFormat="1" hidden="1"/>
    <row r="4909" customFormat="1" hidden="1"/>
    <row r="4910" customFormat="1" hidden="1"/>
    <row r="4911" customFormat="1" hidden="1"/>
    <row r="4912" customFormat="1" hidden="1"/>
    <row r="4913" customFormat="1" hidden="1"/>
    <row r="4914" customFormat="1" hidden="1"/>
    <row r="4915" customFormat="1" hidden="1"/>
    <row r="4916" customFormat="1" hidden="1"/>
    <row r="4917" customFormat="1" hidden="1"/>
    <row r="4918" customFormat="1" hidden="1"/>
    <row r="4919" customFormat="1" hidden="1"/>
    <row r="4920" customFormat="1" hidden="1"/>
    <row r="4921" customFormat="1" hidden="1"/>
    <row r="4922" customFormat="1" hidden="1"/>
    <row r="4923" customFormat="1" hidden="1"/>
    <row r="4924" customFormat="1" hidden="1"/>
    <row r="4925" customFormat="1" hidden="1"/>
    <row r="4926" customFormat="1" hidden="1"/>
    <row r="4927" customFormat="1" hidden="1"/>
    <row r="4928" customFormat="1" hidden="1"/>
    <row r="4929" customFormat="1" hidden="1"/>
    <row r="4930" customFormat="1" hidden="1"/>
    <row r="4931" customFormat="1" hidden="1"/>
    <row r="4932" customFormat="1" hidden="1"/>
    <row r="4933" customFormat="1" hidden="1"/>
    <row r="4934" customFormat="1" hidden="1"/>
    <row r="4935" customFormat="1" hidden="1"/>
    <row r="4936" customFormat="1" hidden="1"/>
    <row r="4937" customFormat="1" hidden="1"/>
    <row r="4938" customFormat="1" hidden="1"/>
    <row r="4939" customFormat="1" hidden="1"/>
    <row r="4940" customFormat="1" hidden="1"/>
    <row r="4941" customFormat="1" hidden="1"/>
    <row r="4942" customFormat="1" hidden="1"/>
    <row r="4943" customFormat="1" hidden="1"/>
    <row r="4944" customFormat="1" hidden="1"/>
    <row r="4945" customFormat="1" hidden="1"/>
    <row r="4946" customFormat="1" hidden="1"/>
    <row r="4947" customFormat="1" hidden="1"/>
    <row r="4948" customFormat="1" hidden="1"/>
    <row r="4949" customFormat="1" hidden="1"/>
    <row r="4950" customFormat="1" hidden="1"/>
    <row r="4951" customFormat="1" hidden="1"/>
    <row r="4952" customFormat="1" hidden="1"/>
    <row r="4953" customFormat="1" hidden="1"/>
    <row r="4954" customFormat="1" hidden="1"/>
    <row r="4955" customFormat="1" hidden="1"/>
    <row r="4956" customFormat="1" hidden="1"/>
    <row r="4957" customFormat="1" hidden="1"/>
    <row r="4958" customFormat="1" hidden="1"/>
    <row r="4959" customFormat="1" hidden="1"/>
    <row r="4960" customFormat="1" hidden="1"/>
    <row r="4961" customFormat="1" hidden="1"/>
    <row r="4962" customFormat="1" hidden="1"/>
    <row r="4963" customFormat="1" hidden="1"/>
    <row r="4964" customFormat="1" hidden="1"/>
    <row r="4965" customFormat="1" hidden="1"/>
    <row r="4966" customFormat="1" hidden="1"/>
    <row r="4967" customFormat="1" hidden="1"/>
    <row r="4968" customFormat="1" hidden="1"/>
    <row r="4969" customFormat="1" hidden="1"/>
    <row r="4970" customFormat="1" hidden="1"/>
    <row r="4971" customFormat="1" hidden="1"/>
    <row r="4972" customFormat="1" hidden="1"/>
    <row r="4973" customFormat="1" hidden="1"/>
    <row r="4974" customFormat="1" hidden="1"/>
    <row r="4975" customFormat="1" hidden="1"/>
    <row r="4976" customFormat="1" hidden="1"/>
    <row r="4977" customFormat="1" hidden="1"/>
    <row r="4978" customFormat="1" hidden="1"/>
    <row r="4979" customFormat="1" hidden="1"/>
    <row r="4980" customFormat="1" hidden="1"/>
    <row r="4981" customFormat="1" hidden="1"/>
    <row r="4982" customFormat="1" hidden="1"/>
    <row r="4983" customFormat="1" hidden="1"/>
    <row r="4984" customFormat="1" hidden="1"/>
    <row r="4985" customFormat="1" hidden="1"/>
    <row r="4986" customFormat="1" hidden="1"/>
    <row r="4987" customFormat="1" hidden="1"/>
    <row r="4988" customFormat="1" hidden="1"/>
    <row r="4989" customFormat="1" hidden="1"/>
    <row r="4990" customFormat="1" hidden="1"/>
    <row r="4991" customFormat="1" hidden="1"/>
    <row r="4992" customFormat="1" hidden="1"/>
    <row r="4993" customFormat="1" hidden="1"/>
    <row r="4994" customFormat="1" hidden="1"/>
    <row r="4995" customFormat="1" hidden="1"/>
    <row r="4996" customFormat="1" hidden="1"/>
    <row r="4997" customFormat="1" hidden="1"/>
    <row r="4998" customFormat="1" hidden="1"/>
    <row r="4999" customFormat="1" hidden="1"/>
    <row r="5000" customFormat="1" hidden="1"/>
    <row r="5001" customFormat="1" hidden="1"/>
    <row r="5002" customFormat="1" hidden="1"/>
    <row r="5003" customFormat="1" hidden="1"/>
    <row r="5004" customFormat="1" hidden="1"/>
    <row r="5005" customFormat="1" hidden="1"/>
    <row r="5006" customFormat="1" hidden="1"/>
    <row r="5007" customFormat="1" hidden="1"/>
    <row r="5008" customFormat="1" hidden="1"/>
    <row r="5009" customFormat="1" hidden="1"/>
    <row r="5010" customFormat="1" hidden="1"/>
    <row r="5011" customFormat="1" hidden="1"/>
    <row r="5012" customFormat="1" hidden="1"/>
    <row r="5013" customFormat="1" hidden="1"/>
    <row r="5014" customFormat="1" hidden="1"/>
    <row r="5015" customFormat="1" hidden="1"/>
    <row r="5016" customFormat="1" hidden="1"/>
    <row r="5017" customFormat="1" hidden="1"/>
    <row r="5018" customFormat="1" hidden="1"/>
    <row r="5019" customFormat="1" hidden="1"/>
    <row r="5020" customFormat="1" hidden="1"/>
    <row r="5021" customFormat="1" hidden="1"/>
    <row r="5022" customFormat="1" hidden="1"/>
    <row r="5023" customFormat="1" hidden="1"/>
    <row r="5024" customFormat="1" hidden="1"/>
    <row r="5025" customFormat="1" hidden="1"/>
    <row r="5026" customFormat="1" hidden="1"/>
    <row r="5027" customFormat="1" hidden="1"/>
    <row r="5028" customFormat="1" hidden="1"/>
    <row r="5029" customFormat="1" hidden="1"/>
    <row r="5030" customFormat="1" hidden="1"/>
    <row r="5031" customFormat="1" hidden="1"/>
    <row r="5032" customFormat="1" hidden="1"/>
    <row r="5033" customFormat="1" hidden="1"/>
    <row r="5034" customFormat="1" hidden="1"/>
    <row r="5035" customFormat="1" hidden="1"/>
    <row r="5036" customFormat="1" hidden="1"/>
    <row r="5037" customFormat="1" hidden="1"/>
    <row r="5038" customFormat="1" hidden="1"/>
    <row r="5039" customFormat="1" hidden="1"/>
    <row r="5040" customFormat="1" hidden="1"/>
    <row r="5041" customFormat="1" hidden="1"/>
    <row r="5042" customFormat="1" hidden="1"/>
    <row r="5043" customFormat="1" hidden="1"/>
    <row r="5044" customFormat="1" hidden="1"/>
    <row r="5045" customFormat="1" hidden="1"/>
    <row r="5046" customFormat="1" hidden="1"/>
    <row r="5047" customFormat="1" hidden="1"/>
    <row r="5048" customFormat="1" hidden="1"/>
    <row r="5049" customFormat="1" hidden="1"/>
    <row r="5050" customFormat="1" hidden="1"/>
    <row r="5051" customFormat="1" hidden="1"/>
    <row r="5052" customFormat="1" hidden="1"/>
    <row r="5053" customFormat="1" hidden="1"/>
    <row r="5054" customFormat="1" hidden="1"/>
    <row r="5055" customFormat="1" hidden="1"/>
    <row r="5056" customFormat="1" hidden="1"/>
    <row r="5057" customFormat="1" hidden="1"/>
    <row r="5058" customFormat="1" hidden="1"/>
    <row r="5059" customFormat="1" hidden="1"/>
    <row r="5060" customFormat="1" hidden="1"/>
    <row r="5061" customFormat="1" hidden="1"/>
    <row r="5062" customFormat="1" hidden="1"/>
    <row r="5063" customFormat="1" hidden="1"/>
    <row r="5064" customFormat="1" hidden="1"/>
    <row r="5065" customFormat="1" hidden="1"/>
    <row r="5066" customFormat="1" hidden="1"/>
    <row r="5067" customFormat="1" hidden="1"/>
    <row r="5068" customFormat="1" hidden="1"/>
    <row r="5069" customFormat="1" hidden="1"/>
    <row r="5070" customFormat="1" hidden="1"/>
    <row r="5071" customFormat="1" hidden="1"/>
    <row r="5072" customFormat="1" hidden="1"/>
    <row r="5073" customFormat="1" hidden="1"/>
    <row r="5074" customFormat="1" hidden="1"/>
    <row r="5075" customFormat="1" hidden="1"/>
    <row r="5076" customFormat="1" hidden="1"/>
    <row r="5077" customFormat="1" hidden="1"/>
    <row r="5078" customFormat="1" hidden="1"/>
    <row r="5079" customFormat="1" hidden="1"/>
    <row r="5080" customFormat="1" hidden="1"/>
    <row r="5081" customFormat="1" hidden="1"/>
    <row r="5082" customFormat="1" hidden="1"/>
    <row r="5083" customFormat="1" hidden="1"/>
    <row r="5084" customFormat="1" hidden="1"/>
    <row r="5085" customFormat="1" hidden="1"/>
    <row r="5086" customFormat="1" hidden="1"/>
    <row r="5087" customFormat="1" hidden="1"/>
    <row r="5088" customFormat="1" hidden="1"/>
    <row r="5089" customFormat="1" hidden="1"/>
    <row r="5090" customFormat="1" hidden="1"/>
    <row r="5091" customFormat="1" hidden="1"/>
    <row r="5092" customFormat="1" hidden="1"/>
    <row r="5093" customFormat="1" hidden="1"/>
    <row r="5094" customFormat="1" hidden="1"/>
    <row r="5095" customFormat="1" hidden="1"/>
    <row r="5096" customFormat="1" hidden="1"/>
    <row r="5097" customFormat="1" hidden="1"/>
    <row r="5098" customFormat="1" hidden="1"/>
    <row r="5099" customFormat="1" hidden="1"/>
    <row r="5100" customFormat="1" hidden="1"/>
    <row r="5101" customFormat="1" hidden="1"/>
    <row r="5102" customFormat="1" hidden="1"/>
    <row r="5103" customFormat="1" hidden="1"/>
    <row r="5104" customFormat="1" hidden="1"/>
    <row r="5105" customFormat="1" hidden="1"/>
    <row r="5106" customFormat="1" hidden="1"/>
    <row r="5107" customFormat="1" hidden="1"/>
    <row r="5108" customFormat="1" hidden="1"/>
    <row r="5109" customFormat="1" hidden="1"/>
    <row r="5110" customFormat="1" hidden="1"/>
    <row r="5111" customFormat="1" hidden="1"/>
    <row r="5112" customFormat="1" hidden="1"/>
    <row r="5113" customFormat="1" hidden="1"/>
    <row r="5114" customFormat="1" hidden="1"/>
    <row r="5115" customFormat="1" hidden="1"/>
    <row r="5116" customFormat="1" hidden="1"/>
    <row r="5117" customFormat="1" hidden="1"/>
    <row r="5118" customFormat="1" hidden="1"/>
    <row r="5119" customFormat="1" hidden="1"/>
    <row r="5120" customFormat="1" hidden="1"/>
    <row r="5121" customFormat="1" hidden="1"/>
    <row r="5122" customFormat="1" hidden="1"/>
    <row r="5123" customFormat="1" hidden="1"/>
    <row r="5124" customFormat="1" hidden="1"/>
    <row r="5125" customFormat="1" hidden="1"/>
    <row r="5126" customFormat="1" hidden="1"/>
    <row r="5127" customFormat="1" hidden="1"/>
    <row r="5128" customFormat="1" hidden="1"/>
    <row r="5129" customFormat="1" hidden="1"/>
    <row r="5130" customFormat="1" hidden="1"/>
    <row r="5131" customFormat="1" hidden="1"/>
    <row r="5132" customFormat="1" hidden="1"/>
    <row r="5133" customFormat="1" hidden="1"/>
    <row r="5134" customFormat="1" hidden="1"/>
    <row r="5135" customFormat="1" hidden="1"/>
    <row r="5136" customFormat="1" hidden="1"/>
    <row r="5137" customFormat="1" hidden="1"/>
    <row r="5138" customFormat="1" hidden="1"/>
    <row r="5139" customFormat="1" hidden="1"/>
    <row r="5140" customFormat="1" hidden="1"/>
    <row r="5141" customFormat="1" hidden="1"/>
    <row r="5142" customFormat="1" hidden="1"/>
    <row r="5143" customFormat="1" hidden="1"/>
    <row r="5144" customFormat="1" hidden="1"/>
    <row r="5145" customFormat="1" hidden="1"/>
    <row r="5146" customFormat="1" hidden="1"/>
    <row r="5147" customFormat="1" hidden="1"/>
    <row r="5148" customFormat="1" hidden="1"/>
    <row r="5149" customFormat="1" hidden="1"/>
    <row r="5150" customFormat="1" hidden="1"/>
    <row r="5151" customFormat="1" hidden="1"/>
    <row r="5152" customFormat="1" hidden="1"/>
    <row r="5153" customFormat="1" hidden="1"/>
    <row r="5154" customFormat="1" hidden="1"/>
    <row r="5155" customFormat="1" hidden="1"/>
    <row r="5156" customFormat="1" hidden="1"/>
    <row r="5157" customFormat="1" hidden="1"/>
    <row r="5158" customFormat="1" hidden="1"/>
    <row r="5159" customFormat="1" hidden="1"/>
    <row r="5160" customFormat="1" hidden="1"/>
    <row r="5161" customFormat="1" hidden="1"/>
    <row r="5162" customFormat="1" hidden="1"/>
    <row r="5163" customFormat="1" hidden="1"/>
    <row r="5164" customFormat="1" hidden="1"/>
    <row r="5165" customFormat="1" hidden="1"/>
    <row r="5166" customFormat="1" hidden="1"/>
    <row r="5167" customFormat="1" hidden="1"/>
    <row r="5168" customFormat="1" hidden="1"/>
    <row r="5169" customFormat="1" hidden="1"/>
    <row r="5170" customFormat="1" hidden="1"/>
    <row r="5171" customFormat="1" hidden="1"/>
    <row r="5172" customFormat="1" hidden="1"/>
    <row r="5173" customFormat="1" hidden="1"/>
    <row r="5174" customFormat="1" hidden="1"/>
    <row r="5175" customFormat="1" hidden="1"/>
    <row r="5176" customFormat="1" hidden="1"/>
    <row r="5177" customFormat="1" hidden="1"/>
    <row r="5178" customFormat="1" hidden="1"/>
    <row r="5179" customFormat="1" hidden="1"/>
    <row r="5180" customFormat="1" hidden="1"/>
    <row r="5181" customFormat="1" hidden="1"/>
    <row r="5182" customFormat="1" hidden="1"/>
    <row r="5183" customFormat="1" hidden="1"/>
    <row r="5184" customFormat="1" hidden="1"/>
    <row r="5185" customFormat="1" hidden="1"/>
    <row r="5186" customFormat="1" hidden="1"/>
    <row r="5187" customFormat="1" hidden="1"/>
    <row r="5188" customFormat="1" hidden="1"/>
    <row r="5189" customFormat="1" hidden="1"/>
    <row r="5190" customFormat="1" hidden="1"/>
    <row r="5191" customFormat="1" hidden="1"/>
    <row r="5192" customFormat="1" hidden="1"/>
    <row r="5193" customFormat="1" hidden="1"/>
    <row r="5194" customFormat="1" hidden="1"/>
    <row r="5195" customFormat="1" hidden="1"/>
    <row r="5196" customFormat="1" hidden="1"/>
    <row r="5197" customFormat="1" hidden="1"/>
    <row r="5198" customFormat="1" hidden="1"/>
    <row r="5199" customFormat="1" hidden="1"/>
    <row r="5200" customFormat="1" hidden="1"/>
    <row r="5201" customFormat="1" hidden="1"/>
    <row r="5202" customFormat="1" hidden="1"/>
    <row r="5203" customFormat="1" hidden="1"/>
    <row r="5204" customFormat="1" hidden="1"/>
    <row r="5205" customFormat="1" hidden="1"/>
    <row r="5206" customFormat="1" hidden="1"/>
    <row r="5207" customFormat="1" hidden="1"/>
    <row r="5208" customFormat="1" hidden="1"/>
    <row r="5209" customFormat="1" hidden="1"/>
    <row r="5210" customFormat="1" hidden="1"/>
    <row r="5211" customFormat="1" hidden="1"/>
    <row r="5212" customFormat="1" hidden="1"/>
    <row r="5213" customFormat="1" hidden="1"/>
    <row r="5214" customFormat="1" hidden="1"/>
    <row r="5215" customFormat="1" hidden="1"/>
    <row r="5216" customFormat="1" hidden="1"/>
    <row r="5217" customFormat="1" hidden="1"/>
    <row r="5218" customFormat="1" hidden="1"/>
    <row r="5219" customFormat="1" hidden="1"/>
    <row r="5220" customFormat="1" hidden="1"/>
    <row r="5221" customFormat="1" hidden="1"/>
    <row r="5222" customFormat="1" hidden="1"/>
    <row r="5223" customFormat="1" hidden="1"/>
    <row r="5224" customFormat="1" hidden="1"/>
    <row r="5225" customFormat="1" hidden="1"/>
    <row r="5226" customFormat="1" hidden="1"/>
    <row r="5227" customFormat="1" hidden="1"/>
    <row r="5228" customFormat="1" hidden="1"/>
    <row r="5229" customFormat="1" hidden="1"/>
    <row r="5230" customFormat="1" hidden="1"/>
    <row r="5231" customFormat="1" hidden="1"/>
    <row r="5232" customFormat="1" hidden="1"/>
    <row r="5233" customFormat="1" hidden="1"/>
    <row r="5234" customFormat="1" hidden="1"/>
    <row r="5235" customFormat="1" hidden="1"/>
    <row r="5236" customFormat="1" hidden="1"/>
    <row r="5237" customFormat="1" hidden="1"/>
    <row r="5238" customFormat="1" hidden="1"/>
    <row r="5239" customFormat="1" hidden="1"/>
    <row r="5240" customFormat="1" hidden="1"/>
    <row r="5241" customFormat="1" hidden="1"/>
    <row r="5242" customFormat="1" hidden="1"/>
    <row r="5243" customFormat="1" hidden="1"/>
    <row r="5244" customFormat="1" hidden="1"/>
    <row r="5245" customFormat="1" hidden="1"/>
    <row r="5246" customFormat="1" hidden="1"/>
    <row r="5247" customFormat="1" hidden="1"/>
    <row r="5248" customFormat="1" hidden="1"/>
    <row r="5249" customFormat="1" hidden="1"/>
    <row r="5250" customFormat="1" hidden="1"/>
    <row r="5251" customFormat="1" hidden="1"/>
    <row r="5252" customFormat="1" hidden="1"/>
    <row r="5253" customFormat="1" hidden="1"/>
    <row r="5254" customFormat="1" hidden="1"/>
    <row r="5255" customFormat="1" hidden="1"/>
    <row r="5256" customFormat="1" hidden="1"/>
    <row r="5257" customFormat="1" hidden="1"/>
    <row r="5258" customFormat="1" hidden="1"/>
    <row r="5259" customFormat="1" hidden="1"/>
    <row r="5260" customFormat="1" hidden="1"/>
    <row r="5261" customFormat="1" hidden="1"/>
    <row r="5262" customFormat="1" hidden="1"/>
    <row r="5263" customFormat="1" hidden="1"/>
    <row r="5264" customFormat="1" hidden="1"/>
    <row r="5265" customFormat="1" hidden="1"/>
    <row r="5266" customFormat="1" hidden="1"/>
    <row r="5267" customFormat="1" hidden="1"/>
    <row r="5268" customFormat="1" hidden="1"/>
    <row r="5269" customFormat="1" hidden="1"/>
    <row r="5270" customFormat="1" hidden="1"/>
    <row r="5271" customFormat="1" hidden="1"/>
    <row r="5272" customFormat="1" hidden="1"/>
    <row r="5273" customFormat="1" hidden="1"/>
    <row r="5274" customFormat="1" hidden="1"/>
    <row r="5275" customFormat="1" hidden="1"/>
    <row r="5276" customFormat="1" hidden="1"/>
    <row r="5277" customFormat="1" hidden="1"/>
    <row r="5278" customFormat="1" hidden="1"/>
    <row r="5279" customFormat="1" hidden="1"/>
    <row r="5280" customFormat="1" hidden="1"/>
    <row r="5281" customFormat="1" hidden="1"/>
    <row r="5282" customFormat="1" hidden="1"/>
    <row r="5283" customFormat="1" hidden="1"/>
    <row r="5284" customFormat="1" hidden="1"/>
    <row r="5285" customFormat="1" hidden="1"/>
    <row r="5286" customFormat="1" hidden="1"/>
    <row r="5287" customFormat="1" hidden="1"/>
    <row r="5288" customFormat="1" hidden="1"/>
    <row r="5289" customFormat="1" hidden="1"/>
    <row r="5290" customFormat="1" hidden="1"/>
    <row r="5291" customFormat="1" hidden="1"/>
    <row r="5292" customFormat="1" hidden="1"/>
    <row r="5293" customFormat="1" hidden="1"/>
    <row r="5294" customFormat="1" hidden="1"/>
    <row r="5295" customFormat="1" hidden="1"/>
    <row r="5296" customFormat="1" hidden="1"/>
    <row r="5297" customFormat="1" hidden="1"/>
    <row r="5298" customFormat="1" hidden="1"/>
    <row r="5299" customFormat="1" hidden="1"/>
    <row r="5300" customFormat="1" hidden="1"/>
    <row r="5301" customFormat="1" hidden="1"/>
    <row r="5302" customFormat="1" hidden="1"/>
    <row r="5303" customFormat="1" hidden="1"/>
    <row r="5304" customFormat="1" hidden="1"/>
    <row r="5305" customFormat="1" hidden="1"/>
    <row r="5306" customFormat="1" hidden="1"/>
    <row r="5307" customFormat="1" hidden="1"/>
    <row r="5308" customFormat="1" hidden="1"/>
    <row r="5309" customFormat="1" hidden="1"/>
    <row r="5310" customFormat="1" hidden="1"/>
    <row r="5311" customFormat="1" hidden="1"/>
    <row r="5312" customFormat="1" hidden="1"/>
    <row r="5313" customFormat="1" hidden="1"/>
    <row r="5314" customFormat="1" hidden="1"/>
    <row r="5315" customFormat="1" hidden="1"/>
    <row r="5316" customFormat="1" hidden="1"/>
    <row r="5317" customFormat="1" hidden="1"/>
    <row r="5318" customFormat="1" hidden="1"/>
    <row r="5319" customFormat="1" hidden="1"/>
    <row r="5320" customFormat="1" hidden="1"/>
    <row r="5321" customFormat="1" hidden="1"/>
    <row r="5322" customFormat="1" hidden="1"/>
    <row r="5323" customFormat="1" hidden="1"/>
    <row r="5324" customFormat="1" hidden="1"/>
    <row r="5325" customFormat="1" hidden="1"/>
    <row r="5326" customFormat="1" hidden="1"/>
    <row r="5327" customFormat="1" hidden="1"/>
    <row r="5328" customFormat="1" hidden="1"/>
    <row r="5329" customFormat="1" hidden="1"/>
    <row r="5330" customFormat="1" hidden="1"/>
    <row r="5331" customFormat="1" hidden="1"/>
    <row r="5332" customFormat="1" hidden="1"/>
    <row r="5333" customFormat="1" hidden="1"/>
    <row r="5334" customFormat="1" hidden="1"/>
    <row r="5335" customFormat="1" hidden="1"/>
    <row r="5336" customFormat="1" hidden="1"/>
    <row r="5337" customFormat="1" hidden="1"/>
    <row r="5338" customFormat="1" hidden="1"/>
    <row r="5339" customFormat="1" hidden="1"/>
    <row r="5340" customFormat="1" hidden="1"/>
    <row r="5341" customFormat="1" hidden="1"/>
    <row r="5342" customFormat="1" hidden="1"/>
    <row r="5343" customFormat="1" hidden="1"/>
    <row r="5344" customFormat="1" hidden="1"/>
    <row r="5345" customFormat="1" hidden="1"/>
    <row r="5346" customFormat="1" hidden="1"/>
    <row r="5347" customFormat="1" hidden="1"/>
    <row r="5348" customFormat="1" hidden="1"/>
    <row r="5349" customFormat="1" hidden="1"/>
    <row r="5350" customFormat="1" hidden="1"/>
    <row r="5351" customFormat="1" hidden="1"/>
    <row r="5352" customFormat="1" hidden="1"/>
    <row r="5353" customFormat="1" hidden="1"/>
    <row r="5354" customFormat="1" hidden="1"/>
    <row r="5355" customFormat="1" hidden="1"/>
    <row r="5356" customFormat="1" hidden="1"/>
    <row r="5357" customFormat="1" hidden="1"/>
    <row r="5358" customFormat="1" hidden="1"/>
    <row r="5359" customFormat="1" hidden="1"/>
    <row r="5360" customFormat="1" hidden="1"/>
    <row r="5361" customFormat="1" hidden="1"/>
    <row r="5362" customFormat="1" hidden="1"/>
    <row r="5363" customFormat="1" hidden="1"/>
    <row r="5364" customFormat="1" hidden="1"/>
    <row r="5365" customFormat="1" hidden="1"/>
    <row r="5366" customFormat="1" hidden="1"/>
    <row r="5367" customFormat="1" hidden="1"/>
    <row r="5368" customFormat="1" hidden="1"/>
    <row r="5369" customFormat="1" hidden="1"/>
    <row r="5370" customFormat="1" hidden="1"/>
    <row r="5371" customFormat="1" hidden="1"/>
    <row r="5372" customFormat="1" hidden="1"/>
    <row r="5373" customFormat="1" hidden="1"/>
    <row r="5374" customFormat="1" hidden="1"/>
    <row r="5375" customFormat="1" hidden="1"/>
    <row r="5376" customFormat="1" hidden="1"/>
    <row r="5377" customFormat="1" hidden="1"/>
    <row r="5378" customFormat="1" hidden="1"/>
    <row r="5379" customFormat="1" hidden="1"/>
    <row r="5380" customFormat="1" hidden="1"/>
    <row r="5381" customFormat="1" hidden="1"/>
    <row r="5382" customFormat="1" hidden="1"/>
    <row r="5383" customFormat="1" hidden="1"/>
    <row r="5384" customFormat="1" hidden="1"/>
    <row r="5385" customFormat="1" hidden="1"/>
    <row r="5386" customFormat="1" hidden="1"/>
    <row r="5387" customFormat="1" hidden="1"/>
    <row r="5388" customFormat="1" hidden="1"/>
    <row r="5389" customFormat="1" hidden="1"/>
    <row r="5390" customFormat="1" hidden="1"/>
    <row r="5391" customFormat="1" hidden="1"/>
    <row r="5392" customFormat="1" hidden="1"/>
    <row r="5393" customFormat="1" hidden="1"/>
    <row r="5394" customFormat="1" hidden="1"/>
    <row r="5395" customFormat="1" hidden="1"/>
    <row r="5396" customFormat="1" hidden="1"/>
    <row r="5397" customFormat="1" hidden="1"/>
    <row r="5398" customFormat="1" hidden="1"/>
    <row r="5399" customFormat="1" hidden="1"/>
    <row r="5400" customFormat="1" hidden="1"/>
    <row r="5401" customFormat="1" hidden="1"/>
    <row r="5402" customFormat="1" hidden="1"/>
    <row r="5403" customFormat="1" hidden="1"/>
    <row r="5404" customFormat="1" hidden="1"/>
    <row r="5405" customFormat="1" hidden="1"/>
    <row r="5406" customFormat="1" hidden="1"/>
    <row r="5407" customFormat="1" hidden="1"/>
    <row r="5408" customFormat="1" hidden="1"/>
    <row r="5409" customFormat="1" hidden="1"/>
    <row r="5410" customFormat="1" hidden="1"/>
    <row r="5411" customFormat="1" hidden="1"/>
    <row r="5412" customFormat="1" hidden="1"/>
    <row r="5413" customFormat="1" hidden="1"/>
    <row r="5414" customFormat="1" hidden="1"/>
    <row r="5415" customFormat="1" hidden="1"/>
    <row r="5416" customFormat="1" hidden="1"/>
    <row r="5417" customFormat="1" hidden="1"/>
    <row r="5418" customFormat="1" hidden="1"/>
    <row r="5419" customFormat="1" hidden="1"/>
    <row r="5420" customFormat="1" hidden="1"/>
    <row r="5421" customFormat="1" hidden="1"/>
    <row r="5422" customFormat="1" hidden="1"/>
    <row r="5423" customFormat="1" hidden="1"/>
    <row r="5424" customFormat="1" hidden="1"/>
    <row r="5425" customFormat="1" hidden="1"/>
    <row r="5426" customFormat="1" hidden="1"/>
    <row r="5427" customFormat="1" hidden="1"/>
    <row r="5428" customFormat="1" hidden="1"/>
    <row r="5429" customFormat="1" hidden="1"/>
    <row r="5430" customFormat="1" hidden="1"/>
    <row r="5431" customFormat="1" hidden="1"/>
    <row r="5432" customFormat="1" hidden="1"/>
    <row r="5433" customFormat="1" hidden="1"/>
    <row r="5434" customFormat="1" hidden="1"/>
    <row r="5435" customFormat="1" hidden="1"/>
    <row r="5436" customFormat="1" hidden="1"/>
    <row r="5437" customFormat="1" hidden="1"/>
    <row r="5438" customFormat="1" hidden="1"/>
    <row r="5439" customFormat="1" hidden="1"/>
    <row r="5440" customFormat="1" hidden="1"/>
    <row r="5441" customFormat="1" hidden="1"/>
    <row r="5442" customFormat="1" hidden="1"/>
    <row r="5443" customFormat="1" hidden="1"/>
    <row r="5444" customFormat="1" hidden="1"/>
    <row r="5445" customFormat="1" hidden="1"/>
    <row r="5446" customFormat="1" hidden="1"/>
    <row r="5447" customFormat="1" hidden="1"/>
    <row r="5448" customFormat="1" hidden="1"/>
    <row r="5449" customFormat="1" hidden="1"/>
    <row r="5450" customFormat="1" hidden="1"/>
    <row r="5451" customFormat="1" hidden="1"/>
    <row r="5452" customFormat="1" hidden="1"/>
    <row r="5453" customFormat="1" hidden="1"/>
    <row r="5454" customFormat="1" hidden="1"/>
    <row r="5455" customFormat="1" hidden="1"/>
    <row r="5456" customFormat="1" hidden="1"/>
    <row r="5457" customFormat="1" hidden="1"/>
    <row r="5458" customFormat="1" hidden="1"/>
    <row r="5459" customFormat="1" hidden="1"/>
    <row r="5460" customFormat="1" hidden="1"/>
    <row r="5461" customFormat="1" hidden="1"/>
    <row r="5462" customFormat="1" hidden="1"/>
    <row r="5463" customFormat="1" hidden="1"/>
    <row r="5464" customFormat="1" hidden="1"/>
    <row r="5465" customFormat="1" hidden="1"/>
    <row r="5466" customFormat="1" hidden="1"/>
    <row r="5467" customFormat="1" hidden="1"/>
    <row r="5468" customFormat="1" hidden="1"/>
    <row r="5469" customFormat="1" hidden="1"/>
    <row r="5470" customFormat="1" hidden="1"/>
    <row r="5471" customFormat="1" hidden="1"/>
    <row r="5472" customFormat="1" hidden="1"/>
    <row r="5473" customFormat="1" hidden="1"/>
    <row r="5474" customFormat="1" hidden="1"/>
    <row r="5475" customFormat="1" hidden="1"/>
    <row r="5476" customFormat="1" hidden="1"/>
    <row r="5477" customFormat="1" hidden="1"/>
    <row r="5478" customFormat="1" hidden="1"/>
    <row r="5479" customFormat="1" hidden="1"/>
    <row r="5480" customFormat="1" hidden="1"/>
    <row r="5481" customFormat="1" hidden="1"/>
    <row r="5482" customFormat="1" hidden="1"/>
    <row r="5483" customFormat="1" hidden="1"/>
    <row r="5484" customFormat="1" hidden="1"/>
    <row r="5485" customFormat="1" hidden="1"/>
    <row r="5486" customFormat="1" hidden="1"/>
    <row r="5487" customFormat="1" hidden="1"/>
    <row r="5488" customFormat="1" hidden="1"/>
    <row r="5489" customFormat="1" hidden="1"/>
    <row r="5490" customFormat="1" hidden="1"/>
    <row r="5491" customFormat="1" hidden="1"/>
    <row r="5492" customFormat="1" hidden="1"/>
    <row r="5493" customFormat="1" hidden="1"/>
    <row r="5494" customFormat="1" hidden="1"/>
    <row r="5495" customFormat="1" hidden="1"/>
    <row r="5496" customFormat="1" hidden="1"/>
    <row r="5497" customFormat="1" hidden="1"/>
    <row r="5498" customFormat="1" hidden="1"/>
    <row r="5499" customFormat="1" hidden="1"/>
    <row r="5500" customFormat="1" hidden="1"/>
    <row r="5501" customFormat="1" hidden="1"/>
    <row r="5502" customFormat="1" hidden="1"/>
    <row r="5503" customFormat="1" hidden="1"/>
    <row r="5504" customFormat="1" hidden="1"/>
    <row r="5505" customFormat="1" hidden="1"/>
    <row r="5506" customFormat="1" hidden="1"/>
    <row r="5507" customFormat="1" hidden="1"/>
    <row r="5508" customFormat="1" hidden="1"/>
    <row r="5509" customFormat="1" hidden="1"/>
    <row r="5510" customFormat="1" hidden="1"/>
    <row r="5511" customFormat="1" hidden="1"/>
    <row r="5512" customFormat="1" hidden="1"/>
    <row r="5513" customFormat="1" hidden="1"/>
    <row r="5514" customFormat="1" hidden="1"/>
    <row r="5515" customFormat="1" hidden="1"/>
    <row r="5516" customFormat="1" hidden="1"/>
    <row r="5517" customFormat="1" hidden="1"/>
    <row r="5518" customFormat="1" hidden="1"/>
    <row r="5519" customFormat="1" hidden="1"/>
    <row r="5520" customFormat="1" hidden="1"/>
    <row r="5521" customFormat="1" hidden="1"/>
    <row r="5522" customFormat="1" hidden="1"/>
    <row r="5523" customFormat="1" hidden="1"/>
    <row r="5524" customFormat="1" hidden="1"/>
    <row r="5525" customFormat="1" hidden="1"/>
    <row r="5526" customFormat="1" hidden="1"/>
    <row r="5527" customFormat="1" hidden="1"/>
    <row r="5528" customFormat="1" hidden="1"/>
    <row r="5529" customFormat="1" hidden="1"/>
    <row r="5530" customFormat="1" hidden="1"/>
    <row r="5531" customFormat="1" hidden="1"/>
    <row r="5532" customFormat="1" hidden="1"/>
    <row r="5533" customFormat="1" hidden="1"/>
    <row r="5534" customFormat="1" hidden="1"/>
    <row r="5535" customFormat="1" hidden="1"/>
    <row r="5536" customFormat="1" hidden="1"/>
    <row r="5537" customFormat="1" hidden="1"/>
    <row r="5538" customFormat="1" hidden="1"/>
    <row r="5539" customFormat="1" hidden="1"/>
    <row r="5540" customFormat="1" hidden="1"/>
    <row r="5541" customFormat="1" hidden="1"/>
    <row r="5542" customFormat="1" hidden="1"/>
    <row r="5543" customFormat="1" hidden="1"/>
    <row r="5544" customFormat="1" hidden="1"/>
    <row r="5545" customFormat="1" hidden="1"/>
    <row r="5546" customFormat="1" hidden="1"/>
    <row r="5547" customFormat="1" hidden="1"/>
    <row r="5548" customFormat="1" hidden="1"/>
    <row r="5549" customFormat="1" hidden="1"/>
    <row r="5550" customFormat="1" hidden="1"/>
    <row r="5551" customFormat="1" hidden="1"/>
    <row r="5552" customFormat="1" hidden="1"/>
    <row r="5553" customFormat="1" hidden="1"/>
    <row r="5554" customFormat="1" hidden="1"/>
    <row r="5555" customFormat="1" hidden="1"/>
    <row r="5556" customFormat="1" hidden="1"/>
    <row r="5557" customFormat="1" hidden="1"/>
    <row r="5558" customFormat="1" hidden="1"/>
    <row r="5559" customFormat="1" hidden="1"/>
    <row r="5560" customFormat="1" hidden="1"/>
    <row r="5561" customFormat="1" hidden="1"/>
    <row r="5562" customFormat="1" hidden="1"/>
    <row r="5563" customFormat="1" hidden="1"/>
    <row r="5564" customFormat="1" hidden="1"/>
    <row r="5565" customFormat="1" hidden="1"/>
    <row r="5566" customFormat="1" hidden="1"/>
    <row r="5567" customFormat="1" hidden="1"/>
    <row r="5568" customFormat="1" hidden="1"/>
    <row r="5569" customFormat="1" hidden="1"/>
    <row r="5570" customFormat="1" hidden="1"/>
    <row r="5571" customFormat="1" hidden="1"/>
    <row r="5572" customFormat="1" hidden="1"/>
    <row r="5573" customFormat="1" hidden="1"/>
    <row r="5574" customFormat="1" hidden="1"/>
    <row r="5575" customFormat="1" hidden="1"/>
    <row r="5576" customFormat="1" hidden="1"/>
    <row r="5577" customFormat="1" hidden="1"/>
    <row r="5578" customFormat="1" hidden="1"/>
    <row r="5579" customFormat="1" hidden="1"/>
    <row r="5580" customFormat="1" hidden="1"/>
    <row r="5581" customFormat="1" hidden="1"/>
    <row r="5582" customFormat="1" hidden="1"/>
    <row r="5583" customFormat="1" hidden="1"/>
    <row r="5584" customFormat="1" hidden="1"/>
    <row r="5585" customFormat="1" hidden="1"/>
    <row r="5586" customFormat="1" hidden="1"/>
    <row r="5587" customFormat="1" hidden="1"/>
    <row r="5588" customFormat="1" hidden="1"/>
    <row r="5589" customFormat="1" hidden="1"/>
    <row r="5590" customFormat="1" hidden="1"/>
    <row r="5591" customFormat="1" hidden="1"/>
    <row r="5592" customFormat="1" hidden="1"/>
    <row r="5593" customFormat="1" hidden="1"/>
    <row r="5594" customFormat="1" hidden="1"/>
    <row r="5595" customFormat="1" hidden="1"/>
    <row r="5596" customFormat="1" hidden="1"/>
    <row r="5597" customFormat="1" hidden="1"/>
    <row r="5598" customFormat="1" hidden="1"/>
    <row r="5599" customFormat="1" hidden="1"/>
    <row r="5600" customFormat="1" hidden="1"/>
    <row r="5601" customFormat="1" hidden="1"/>
    <row r="5602" customFormat="1" hidden="1"/>
    <row r="5603" customFormat="1" hidden="1"/>
    <row r="5604" customFormat="1" hidden="1"/>
    <row r="5605" customFormat="1" hidden="1"/>
    <row r="5606" customFormat="1" hidden="1"/>
    <row r="5607" customFormat="1" hidden="1"/>
    <row r="5608" customFormat="1" hidden="1"/>
    <row r="5609" customFormat="1" hidden="1"/>
    <row r="5610" customFormat="1" hidden="1"/>
    <row r="5611" customFormat="1" hidden="1"/>
    <row r="5612" customFormat="1" hidden="1"/>
    <row r="5613" customFormat="1" hidden="1"/>
    <row r="5614" customFormat="1" hidden="1"/>
    <row r="5615" customFormat="1" hidden="1"/>
    <row r="5616" customFormat="1" hidden="1"/>
    <row r="5617" customFormat="1" hidden="1"/>
    <row r="5618" customFormat="1" hidden="1"/>
    <row r="5619" customFormat="1" hidden="1"/>
    <row r="5620" customFormat="1" hidden="1"/>
    <row r="5621" customFormat="1" hidden="1"/>
    <row r="5622" customFormat="1" hidden="1"/>
    <row r="5623" customFormat="1" hidden="1"/>
    <row r="5624" customFormat="1" hidden="1"/>
    <row r="5625" customFormat="1" hidden="1"/>
    <row r="5626" customFormat="1" hidden="1"/>
    <row r="5627" customFormat="1" hidden="1"/>
    <row r="5628" customFormat="1" hidden="1"/>
    <row r="5629" customFormat="1" hidden="1"/>
    <row r="5630" customFormat="1" hidden="1"/>
    <row r="5631" customFormat="1" hidden="1"/>
    <row r="5632" customFormat="1" hidden="1"/>
    <row r="5633" customFormat="1" hidden="1"/>
    <row r="5634" customFormat="1" hidden="1"/>
    <row r="5635" customFormat="1" hidden="1"/>
    <row r="5636" customFormat="1" hidden="1"/>
    <row r="5637" customFormat="1" hidden="1"/>
    <row r="5638" customFormat="1" hidden="1"/>
    <row r="5639" customFormat="1" hidden="1"/>
    <row r="5640" customFormat="1" hidden="1"/>
    <row r="5641" customFormat="1" hidden="1"/>
    <row r="5642" customFormat="1" hidden="1"/>
    <row r="5643" customFormat="1" hidden="1"/>
    <row r="5644" customFormat="1" hidden="1"/>
    <row r="5645" customFormat="1" hidden="1"/>
    <row r="5646" customFormat="1" hidden="1"/>
    <row r="5647" customFormat="1" hidden="1"/>
    <row r="5648" customFormat="1" hidden="1"/>
    <row r="5649" customFormat="1" hidden="1"/>
    <row r="5650" customFormat="1" hidden="1"/>
    <row r="5651" customFormat="1" hidden="1"/>
    <row r="5652" customFormat="1" hidden="1"/>
    <row r="5653" customFormat="1" hidden="1"/>
    <row r="5654" customFormat="1" hidden="1"/>
    <row r="5655" customFormat="1" hidden="1"/>
    <row r="5656" customFormat="1" hidden="1"/>
    <row r="5657" customFormat="1" hidden="1"/>
    <row r="5658" customFormat="1" hidden="1"/>
    <row r="5659" customFormat="1" hidden="1"/>
    <row r="5660" customFormat="1" hidden="1"/>
    <row r="5661" customFormat="1" hidden="1"/>
    <row r="5662" customFormat="1" hidden="1"/>
    <row r="5663" customFormat="1" hidden="1"/>
    <row r="5664" customFormat="1" hidden="1"/>
    <row r="5665" customFormat="1" hidden="1"/>
    <row r="5666" customFormat="1" hidden="1"/>
    <row r="5667" customFormat="1" hidden="1"/>
    <row r="5668" customFormat="1" hidden="1"/>
    <row r="5669" customFormat="1" hidden="1"/>
    <row r="5670" customFormat="1" hidden="1"/>
    <row r="5671" customFormat="1" hidden="1"/>
    <row r="5672" customFormat="1" hidden="1"/>
    <row r="5673" customFormat="1" hidden="1"/>
    <row r="5674" customFormat="1" hidden="1"/>
    <row r="5675" customFormat="1" hidden="1"/>
    <row r="5676" customFormat="1" hidden="1"/>
    <row r="5677" customFormat="1" hidden="1"/>
    <row r="5678" customFormat="1" hidden="1"/>
    <row r="5679" customFormat="1" hidden="1"/>
    <row r="5680" customFormat="1" hidden="1"/>
    <row r="5681" customFormat="1" hidden="1"/>
    <row r="5682" customFormat="1" hidden="1"/>
    <row r="5683" customFormat="1" hidden="1"/>
    <row r="5684" customFormat="1" hidden="1"/>
    <row r="5685" customFormat="1" hidden="1"/>
    <row r="5686" customFormat="1" hidden="1"/>
    <row r="5687" customFormat="1" hidden="1"/>
    <row r="5688" customFormat="1" hidden="1"/>
    <row r="5689" customFormat="1" hidden="1"/>
    <row r="5690" customFormat="1" hidden="1"/>
    <row r="5691" customFormat="1" hidden="1"/>
    <row r="5692" customFormat="1" hidden="1"/>
    <row r="5693" customFormat="1" hidden="1"/>
    <row r="5694" customFormat="1" hidden="1"/>
    <row r="5695" customFormat="1" hidden="1"/>
    <row r="5696" customFormat="1" hidden="1"/>
    <row r="5697" customFormat="1" hidden="1"/>
    <row r="5698" customFormat="1" hidden="1"/>
    <row r="5699" customFormat="1" hidden="1"/>
    <row r="5700" customFormat="1" hidden="1"/>
    <row r="5701" customFormat="1" hidden="1"/>
    <row r="5702" customFormat="1" hidden="1"/>
    <row r="5703" customFormat="1" hidden="1"/>
    <row r="5704" customFormat="1" hidden="1"/>
    <row r="5705" customFormat="1" hidden="1"/>
    <row r="5706" customFormat="1" hidden="1"/>
    <row r="5707" customFormat="1" hidden="1"/>
    <row r="5708" customFormat="1" hidden="1"/>
    <row r="5709" customFormat="1" hidden="1"/>
    <row r="5710" customFormat="1" hidden="1"/>
    <row r="5711" customFormat="1" hidden="1"/>
    <row r="5712" customFormat="1" hidden="1"/>
    <row r="5713" customFormat="1" hidden="1"/>
    <row r="5714" customFormat="1" hidden="1"/>
    <row r="5715" customFormat="1" hidden="1"/>
    <row r="5716" customFormat="1" hidden="1"/>
    <row r="5717" customFormat="1" hidden="1"/>
    <row r="5718" customFormat="1" hidden="1"/>
    <row r="5719" customFormat="1" hidden="1"/>
    <row r="5720" customFormat="1" hidden="1"/>
    <row r="5721" customFormat="1" hidden="1"/>
    <row r="5722" customFormat="1" hidden="1"/>
    <row r="5723" customFormat="1" hidden="1"/>
    <row r="5724" customFormat="1" hidden="1"/>
    <row r="5725" customFormat="1" hidden="1"/>
    <row r="5726" customFormat="1" hidden="1"/>
    <row r="5727" customFormat="1" hidden="1"/>
    <row r="5728" customFormat="1" hidden="1"/>
    <row r="5729" customFormat="1" hidden="1"/>
    <row r="5730" customFormat="1" hidden="1"/>
    <row r="5731" customFormat="1" hidden="1"/>
    <row r="5732" customFormat="1" hidden="1"/>
    <row r="5733" customFormat="1" hidden="1"/>
    <row r="5734" customFormat="1" hidden="1"/>
    <row r="5735" customFormat="1" hidden="1"/>
    <row r="5736" customFormat="1" hidden="1"/>
    <row r="5737" customFormat="1" hidden="1"/>
    <row r="5738" customFormat="1" hidden="1"/>
    <row r="5739" customFormat="1" hidden="1"/>
    <row r="5740" customFormat="1" hidden="1"/>
    <row r="5741" customFormat="1" hidden="1"/>
    <row r="5742" customFormat="1" hidden="1"/>
    <row r="5743" customFormat="1" hidden="1"/>
    <row r="5744" customFormat="1" hidden="1"/>
    <row r="5745" customFormat="1" hidden="1"/>
    <row r="5746" customFormat="1" hidden="1"/>
    <row r="5747" customFormat="1" hidden="1"/>
    <row r="5748" customFormat="1" hidden="1"/>
    <row r="5749" customFormat="1" hidden="1"/>
    <row r="5750" customFormat="1" hidden="1"/>
    <row r="5751" customFormat="1" hidden="1"/>
    <row r="5752" customFormat="1" hidden="1"/>
    <row r="5753" customFormat="1" hidden="1"/>
    <row r="5754" customFormat="1" hidden="1"/>
    <row r="5755" customFormat="1" hidden="1"/>
    <row r="5756" customFormat="1" hidden="1"/>
    <row r="5757" customFormat="1" hidden="1"/>
    <row r="5758" customFormat="1" hidden="1"/>
    <row r="5759" customFormat="1" hidden="1"/>
    <row r="5760" customFormat="1" hidden="1"/>
    <row r="5761" customFormat="1" hidden="1"/>
    <row r="5762" customFormat="1" hidden="1"/>
    <row r="5763" customFormat="1" hidden="1"/>
    <row r="5764" customFormat="1" hidden="1"/>
    <row r="5765" customFormat="1" hidden="1"/>
    <row r="5766" customFormat="1" hidden="1"/>
    <row r="5767" customFormat="1" hidden="1"/>
    <row r="5768" customFormat="1" hidden="1"/>
    <row r="5769" customFormat="1" hidden="1"/>
    <row r="5770" customFormat="1" hidden="1"/>
    <row r="5771" customFormat="1" hidden="1"/>
    <row r="5772" customFormat="1" hidden="1"/>
    <row r="5773" customFormat="1" hidden="1"/>
    <row r="5774" customFormat="1" hidden="1"/>
    <row r="5775" customFormat="1" hidden="1"/>
    <row r="5776" customFormat="1" hidden="1"/>
    <row r="5777" customFormat="1" hidden="1"/>
    <row r="5778" customFormat="1" hidden="1"/>
    <row r="5779" customFormat="1" hidden="1"/>
    <row r="5780" customFormat="1" hidden="1"/>
    <row r="5781" customFormat="1" hidden="1"/>
    <row r="5782" customFormat="1" hidden="1"/>
    <row r="5783" customFormat="1" hidden="1"/>
    <row r="5784" customFormat="1" hidden="1"/>
    <row r="5785" customFormat="1" hidden="1"/>
    <row r="5786" customFormat="1" hidden="1"/>
    <row r="5787" customFormat="1" hidden="1"/>
    <row r="5788" customFormat="1" hidden="1"/>
    <row r="5789" customFormat="1" hidden="1"/>
    <row r="5790" customFormat="1" hidden="1"/>
    <row r="5791" customFormat="1" hidden="1"/>
    <row r="5792" customFormat="1" hidden="1"/>
    <row r="5793" customFormat="1" hidden="1"/>
    <row r="5794" customFormat="1" hidden="1"/>
    <row r="5795" customFormat="1" hidden="1"/>
    <row r="5796" customFormat="1" hidden="1"/>
    <row r="5797" customFormat="1" hidden="1"/>
    <row r="5798" customFormat="1" hidden="1"/>
    <row r="5799" customFormat="1" hidden="1"/>
    <row r="5800" customFormat="1" hidden="1"/>
    <row r="5801" customFormat="1" hidden="1"/>
    <row r="5802" customFormat="1" hidden="1"/>
    <row r="5803" customFormat="1" hidden="1"/>
    <row r="5804" customFormat="1" hidden="1"/>
    <row r="5805" customFormat="1" hidden="1"/>
    <row r="5806" customFormat="1" hidden="1"/>
    <row r="5807" customFormat="1" hidden="1"/>
    <row r="5808" customFormat="1" hidden="1"/>
    <row r="5809" customFormat="1" hidden="1"/>
    <row r="5810" customFormat="1" hidden="1"/>
    <row r="5811" customFormat="1" hidden="1"/>
    <row r="5812" customFormat="1" hidden="1"/>
    <row r="5813" customFormat="1" hidden="1"/>
    <row r="5814" customFormat="1" hidden="1"/>
    <row r="5815" customFormat="1" hidden="1"/>
    <row r="5816" customFormat="1" hidden="1"/>
    <row r="5817" customFormat="1" hidden="1"/>
    <row r="5818" customFormat="1" hidden="1"/>
    <row r="5819" customFormat="1" hidden="1"/>
    <row r="5820" customFormat="1" hidden="1"/>
    <row r="5821" customFormat="1" hidden="1"/>
    <row r="5822" customFormat="1" hidden="1"/>
    <row r="5823" customFormat="1" hidden="1"/>
    <row r="5824" customFormat="1" hidden="1"/>
    <row r="5825" customFormat="1" hidden="1"/>
    <row r="5826" customFormat="1" hidden="1"/>
    <row r="5827" customFormat="1" hidden="1"/>
    <row r="5828" customFormat="1" hidden="1"/>
    <row r="5829" customFormat="1" hidden="1"/>
    <row r="5830" customFormat="1" hidden="1"/>
    <row r="5831" customFormat="1" hidden="1"/>
    <row r="5832" customFormat="1" hidden="1"/>
    <row r="5833" customFormat="1" hidden="1"/>
    <row r="5834" customFormat="1" hidden="1"/>
    <row r="5835" customFormat="1" hidden="1"/>
    <row r="5836" customFormat="1" hidden="1"/>
    <row r="5837" customFormat="1" hidden="1"/>
    <row r="5838" customFormat="1" hidden="1"/>
    <row r="5839" customFormat="1" hidden="1"/>
    <row r="5840" customFormat="1" hidden="1"/>
    <row r="5841" hidden="1"/>
    <row r="5842" hidden="1"/>
    <row r="5843" hidden="1"/>
    <row r="5844" hidden="1"/>
    <row r="5845" hidden="1"/>
    <row r="5846" hidden="1"/>
  </sheetData>
  <autoFilter ref="A3:H5846" xr:uid="{00000000-0009-0000-0000-000026000000}">
    <filterColumn colId="1">
      <filters>
        <filter val="Volatile Organic Compounds"/>
      </filters>
    </filterColumn>
  </autoFilter>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0" customWidth="1"/>
    <col min="5" max="5" width="19.7109375" customWidth="1"/>
  </cols>
  <sheetData>
    <row r="1" spans="1:5">
      <c r="A1" s="11" t="s">
        <v>2859</v>
      </c>
      <c r="B1" s="11" t="s">
        <v>2860</v>
      </c>
      <c r="D1" s="35" t="s">
        <v>2394</v>
      </c>
      <c r="E1" s="36" t="s">
        <v>2862</v>
      </c>
    </row>
    <row r="2" spans="1:5">
      <c r="A2" s="30" t="s">
        <v>2398</v>
      </c>
      <c r="B2" t="s">
        <v>2861</v>
      </c>
      <c r="D2" s="30" t="s">
        <v>2399</v>
      </c>
    </row>
    <row r="3" spans="1:5">
      <c r="A3" s="30" t="s">
        <v>2400</v>
      </c>
      <c r="B3" t="s">
        <v>3262</v>
      </c>
      <c r="D3" s="30" t="s">
        <v>2401</v>
      </c>
    </row>
    <row r="4" spans="1:5">
      <c r="A4" s="30" t="s">
        <v>2403</v>
      </c>
      <c r="B4" t="s">
        <v>1989</v>
      </c>
      <c r="D4" s="30" t="s">
        <v>2404</v>
      </c>
    </row>
    <row r="5" spans="1:5">
      <c r="A5" s="30" t="s">
        <v>2406</v>
      </c>
      <c r="B5" t="s">
        <v>2861</v>
      </c>
      <c r="D5" s="30" t="s">
        <v>2405</v>
      </c>
    </row>
    <row r="6" spans="1:5">
      <c r="A6" s="30" t="s">
        <v>2407</v>
      </c>
      <c r="B6" t="s">
        <v>1989</v>
      </c>
      <c r="D6" s="30" t="s">
        <v>2408</v>
      </c>
    </row>
    <row r="7" spans="1:5">
      <c r="A7" s="30" t="s">
        <v>2409</v>
      </c>
      <c r="B7" t="s">
        <v>2861</v>
      </c>
      <c r="D7" s="30" t="s">
        <v>2411</v>
      </c>
    </row>
    <row r="8" spans="1:5">
      <c r="A8" s="30" t="s">
        <v>2410</v>
      </c>
      <c r="B8" t="s">
        <v>3262</v>
      </c>
      <c r="D8" s="30" t="s">
        <v>2413</v>
      </c>
    </row>
    <row r="9" spans="1:5">
      <c r="A9" s="30" t="s">
        <v>2412</v>
      </c>
      <c r="B9" t="s">
        <v>2861</v>
      </c>
      <c r="D9" s="30" t="s">
        <v>2415</v>
      </c>
    </row>
    <row r="10" spans="1:5">
      <c r="A10" s="30" t="s">
        <v>2414</v>
      </c>
      <c r="B10" t="s">
        <v>2861</v>
      </c>
      <c r="D10" s="30" t="s">
        <v>2416</v>
      </c>
    </row>
    <row r="11" spans="1:5">
      <c r="A11" s="30" t="s">
        <v>2418</v>
      </c>
      <c r="B11" t="s">
        <v>3262</v>
      </c>
      <c r="D11" s="30" t="s">
        <v>2417</v>
      </c>
    </row>
    <row r="12" spans="1:5">
      <c r="A12" s="30" t="s">
        <v>2421</v>
      </c>
      <c r="B12" t="s">
        <v>1989</v>
      </c>
      <c r="D12" s="30" t="s">
        <v>2419</v>
      </c>
    </row>
    <row r="13" spans="1:5">
      <c r="A13" s="30" t="s">
        <v>2422</v>
      </c>
      <c r="B13" t="s">
        <v>3263</v>
      </c>
      <c r="D13" s="30" t="s">
        <v>2420</v>
      </c>
    </row>
    <row r="14" spans="1:5">
      <c r="A14" s="30" t="s">
        <v>2425</v>
      </c>
      <c r="B14" t="s">
        <v>1989</v>
      </c>
      <c r="D14" s="30" t="s">
        <v>2423</v>
      </c>
    </row>
    <row r="15" spans="1:5">
      <c r="A15" s="30" t="s">
        <v>2426</v>
      </c>
      <c r="B15" t="s">
        <v>3262</v>
      </c>
      <c r="D15" s="30" t="s">
        <v>2424</v>
      </c>
    </row>
    <row r="16" spans="1:5">
      <c r="A16" s="30" t="s">
        <v>2427</v>
      </c>
      <c r="B16" t="s">
        <v>3262</v>
      </c>
      <c r="D16" s="30" t="s">
        <v>2428</v>
      </c>
    </row>
    <row r="17" spans="1:5">
      <c r="A17" s="30" t="s">
        <v>2429</v>
      </c>
      <c r="B17" t="s">
        <v>2853</v>
      </c>
      <c r="D17" s="30" t="s">
        <v>2436</v>
      </c>
      <c r="E17" t="s">
        <v>1705</v>
      </c>
    </row>
    <row r="18" spans="1:5">
      <c r="A18" s="30" t="s">
        <v>2430</v>
      </c>
      <c r="B18" t="s">
        <v>3262</v>
      </c>
      <c r="D18" s="30" t="s">
        <v>2438</v>
      </c>
    </row>
    <row r="19" spans="1:5">
      <c r="A19" s="30" t="s">
        <v>2431</v>
      </c>
      <c r="B19" t="s">
        <v>3264</v>
      </c>
      <c r="D19" s="30" t="s">
        <v>2440</v>
      </c>
      <c r="E19" t="s">
        <v>1706</v>
      </c>
    </row>
    <row r="20" spans="1:5">
      <c r="A20" s="30" t="s">
        <v>2432</v>
      </c>
      <c r="B20" t="s">
        <v>3273</v>
      </c>
      <c r="D20" s="30" t="s">
        <v>2441</v>
      </c>
    </row>
    <row r="21" spans="1:5">
      <c r="A21" s="30" t="s">
        <v>2433</v>
      </c>
      <c r="B21" t="s">
        <v>3262</v>
      </c>
      <c r="D21" s="30" t="s">
        <v>2442</v>
      </c>
    </row>
    <row r="22" spans="1:5">
      <c r="A22" s="30" t="s">
        <v>2434</v>
      </c>
      <c r="B22" t="s">
        <v>1989</v>
      </c>
      <c r="D22" s="30" t="s">
        <v>2444</v>
      </c>
    </row>
    <row r="23" spans="1:5">
      <c r="A23" s="30" t="s">
        <v>2435</v>
      </c>
      <c r="B23" t="s">
        <v>3262</v>
      </c>
      <c r="D23" s="30" t="s">
        <v>2446</v>
      </c>
    </row>
    <row r="24" spans="1:5">
      <c r="A24" s="30" t="s">
        <v>2439</v>
      </c>
      <c r="B24" t="s">
        <v>3265</v>
      </c>
      <c r="D24" s="30" t="s">
        <v>2447</v>
      </c>
    </row>
    <row r="25" spans="1:5">
      <c r="A25" s="30" t="s">
        <v>2443</v>
      </c>
      <c r="B25" t="s">
        <v>2861</v>
      </c>
      <c r="D25" s="30" t="s">
        <v>2448</v>
      </c>
    </row>
    <row r="26" spans="1:5">
      <c r="A26" s="30" t="s">
        <v>2445</v>
      </c>
      <c r="B26" t="s">
        <v>1990</v>
      </c>
      <c r="D26" s="30" t="s">
        <v>2450</v>
      </c>
    </row>
    <row r="27" spans="1:5">
      <c r="A27" s="30" t="s">
        <v>2449</v>
      </c>
      <c r="B27" t="s">
        <v>1989</v>
      </c>
      <c r="D27" s="30" t="s">
        <v>2451</v>
      </c>
    </row>
    <row r="28" spans="1:5">
      <c r="A28" s="30" t="s">
        <v>2452</v>
      </c>
      <c r="B28" t="s">
        <v>3262</v>
      </c>
      <c r="D28" s="30" t="s">
        <v>2453</v>
      </c>
    </row>
    <row r="29" spans="1:5">
      <c r="A29" s="30" t="s">
        <v>2458</v>
      </c>
      <c r="B29" t="s">
        <v>3266</v>
      </c>
      <c r="D29" s="30" t="s">
        <v>2454</v>
      </c>
    </row>
    <row r="30" spans="1:5">
      <c r="A30" s="30" t="s">
        <v>2461</v>
      </c>
      <c r="B30" t="s">
        <v>1990</v>
      </c>
      <c r="D30" s="30" t="s">
        <v>2455</v>
      </c>
    </row>
    <row r="31" spans="1:5">
      <c r="A31" s="30" t="s">
        <v>2462</v>
      </c>
      <c r="B31" t="s">
        <v>2854</v>
      </c>
      <c r="D31" s="30" t="s">
        <v>2456</v>
      </c>
    </row>
    <row r="32" spans="1:5">
      <c r="A32" s="30" t="s">
        <v>2464</v>
      </c>
      <c r="B32" t="s">
        <v>1990</v>
      </c>
      <c r="D32" s="30" t="s">
        <v>2457</v>
      </c>
    </row>
    <row r="33" spans="1:5">
      <c r="A33" s="30" t="s">
        <v>2465</v>
      </c>
      <c r="B33" t="s">
        <v>3262</v>
      </c>
      <c r="D33" s="30" t="s">
        <v>2459</v>
      </c>
    </row>
    <row r="34" spans="1:5">
      <c r="A34" s="30" t="s">
        <v>2466</v>
      </c>
      <c r="B34" t="s">
        <v>3262</v>
      </c>
      <c r="D34" s="30" t="s">
        <v>2460</v>
      </c>
    </row>
    <row r="35" spans="1:5">
      <c r="A35" s="30" t="s">
        <v>2469</v>
      </c>
      <c r="B35" t="s">
        <v>2861</v>
      </c>
      <c r="D35" s="30" t="s">
        <v>2463</v>
      </c>
    </row>
    <row r="36" spans="1:5">
      <c r="A36" s="30" t="s">
        <v>2471</v>
      </c>
      <c r="B36" t="s">
        <v>2861</v>
      </c>
      <c r="D36" s="30" t="s">
        <v>2467</v>
      </c>
    </row>
    <row r="37" spans="1:5">
      <c r="A37" s="30" t="s">
        <v>2472</v>
      </c>
      <c r="B37" t="s">
        <v>3263</v>
      </c>
      <c r="D37" s="30" t="s">
        <v>2468</v>
      </c>
    </row>
    <row r="38" spans="1:5">
      <c r="A38" s="30" t="s">
        <v>2475</v>
      </c>
      <c r="B38" t="s">
        <v>3262</v>
      </c>
      <c r="D38" s="30" t="s">
        <v>2470</v>
      </c>
      <c r="E38" t="s">
        <v>1708</v>
      </c>
    </row>
    <row r="39" spans="1:5">
      <c r="A39" s="30" t="s">
        <v>2476</v>
      </c>
      <c r="B39" t="s">
        <v>3267</v>
      </c>
      <c r="D39" s="30" t="s">
        <v>2473</v>
      </c>
    </row>
    <row r="40" spans="1:5">
      <c r="A40" s="30" t="s">
        <v>2479</v>
      </c>
      <c r="B40" t="s">
        <v>2861</v>
      </c>
      <c r="D40" s="30" t="s">
        <v>2474</v>
      </c>
    </row>
    <row r="41" spans="1:5">
      <c r="A41" s="30" t="s">
        <v>2480</v>
      </c>
      <c r="B41" t="s">
        <v>3268</v>
      </c>
      <c r="D41" s="30" t="s">
        <v>2477</v>
      </c>
      <c r="E41" t="s">
        <v>1713</v>
      </c>
    </row>
    <row r="42" spans="1:5">
      <c r="A42" s="30" t="s">
        <v>2481</v>
      </c>
      <c r="B42" t="s">
        <v>2854</v>
      </c>
      <c r="D42" s="30" t="s">
        <v>2478</v>
      </c>
    </row>
    <row r="43" spans="1:5">
      <c r="A43" s="30" t="s">
        <v>2482</v>
      </c>
      <c r="B43" t="s">
        <v>3262</v>
      </c>
      <c r="D43" s="30" t="s">
        <v>2484</v>
      </c>
    </row>
    <row r="44" spans="1:5">
      <c r="A44" s="30" t="s">
        <v>2483</v>
      </c>
      <c r="B44" t="s">
        <v>1989</v>
      </c>
      <c r="D44" s="30" t="s">
        <v>2485</v>
      </c>
    </row>
    <row r="45" spans="1:5">
      <c r="A45" s="30" t="s">
        <v>2487</v>
      </c>
      <c r="B45" t="s">
        <v>3269</v>
      </c>
      <c r="D45" s="30" t="s">
        <v>2486</v>
      </c>
    </row>
    <row r="46" spans="1:5">
      <c r="A46" s="30" t="s">
        <v>2488</v>
      </c>
      <c r="B46" t="s">
        <v>1990</v>
      </c>
      <c r="D46" s="30" t="s">
        <v>2489</v>
      </c>
      <c r="E46" t="s">
        <v>2863</v>
      </c>
    </row>
    <row r="47" spans="1:5">
      <c r="A47" s="30" t="s">
        <v>2498</v>
      </c>
      <c r="B47" t="s">
        <v>2861</v>
      </c>
      <c r="D47" s="29" t="s">
        <v>2490</v>
      </c>
      <c r="E47" t="s">
        <v>1709</v>
      </c>
    </row>
    <row r="48" spans="1:5">
      <c r="A48" s="30" t="s">
        <v>2499</v>
      </c>
      <c r="B48" t="s">
        <v>3270</v>
      </c>
      <c r="D48" s="30" t="s">
        <v>2491</v>
      </c>
    </row>
    <row r="49" spans="1:5">
      <c r="A49" s="30" t="s">
        <v>2503</v>
      </c>
      <c r="B49" t="s">
        <v>3273</v>
      </c>
      <c r="D49" s="30" t="s">
        <v>2492</v>
      </c>
    </row>
    <row r="50" spans="1:5">
      <c r="A50" s="30" t="s">
        <v>2506</v>
      </c>
      <c r="B50" t="s">
        <v>2861</v>
      </c>
      <c r="D50" s="30" t="s">
        <v>2493</v>
      </c>
    </row>
    <row r="51" spans="1:5">
      <c r="A51" s="30" t="s">
        <v>2508</v>
      </c>
      <c r="B51" t="s">
        <v>3271</v>
      </c>
      <c r="D51" s="30" t="s">
        <v>2494</v>
      </c>
    </row>
    <row r="52" spans="1:5">
      <c r="A52" s="30" t="s">
        <v>2510</v>
      </c>
      <c r="B52" t="s">
        <v>2853</v>
      </c>
      <c r="D52" s="30" t="s">
        <v>2495</v>
      </c>
      <c r="E52" t="s">
        <v>1710</v>
      </c>
    </row>
    <row r="53" spans="1:5">
      <c r="A53" s="30" t="s">
        <v>2511</v>
      </c>
      <c r="B53" t="s">
        <v>3261</v>
      </c>
      <c r="D53" s="30" t="s">
        <v>2496</v>
      </c>
    </row>
    <row r="54" spans="1:5">
      <c r="A54" s="30" t="s">
        <v>2526</v>
      </c>
      <c r="B54" t="s">
        <v>3272</v>
      </c>
      <c r="D54" s="30" t="s">
        <v>2497</v>
      </c>
    </row>
    <row r="55" spans="1:5">
      <c r="A55" s="30" t="s">
        <v>2528</v>
      </c>
      <c r="B55" t="s">
        <v>1990</v>
      </c>
      <c r="D55" s="30" t="s">
        <v>2500</v>
      </c>
    </row>
    <row r="56" spans="1:5">
      <c r="A56" s="30" t="s">
        <v>2534</v>
      </c>
      <c r="B56" t="s">
        <v>2854</v>
      </c>
      <c r="D56" s="30" t="s">
        <v>2501</v>
      </c>
    </row>
    <row r="57" spans="1:5">
      <c r="A57" s="30" t="s">
        <v>2543</v>
      </c>
      <c r="B57" t="s">
        <v>2854</v>
      </c>
      <c r="D57" s="30" t="s">
        <v>2502</v>
      </c>
    </row>
    <row r="58" spans="1:5">
      <c r="A58" s="30" t="s">
        <v>2544</v>
      </c>
      <c r="B58" t="s">
        <v>2854</v>
      </c>
      <c r="D58" s="30" t="s">
        <v>2504</v>
      </c>
    </row>
    <row r="59" spans="1:5">
      <c r="A59" s="30" t="s">
        <v>2548</v>
      </c>
      <c r="B59" t="s">
        <v>2854</v>
      </c>
      <c r="D59" s="30" t="s">
        <v>2505</v>
      </c>
    </row>
    <row r="60" spans="1:5">
      <c r="A60" s="30" t="s">
        <v>2571</v>
      </c>
      <c r="B60" t="s">
        <v>2853</v>
      </c>
      <c r="D60" s="30" t="s">
        <v>2507</v>
      </c>
    </row>
    <row r="61" spans="1:5">
      <c r="A61" s="30" t="s">
        <v>2602</v>
      </c>
      <c r="B61" t="s">
        <v>2853</v>
      </c>
      <c r="D61" s="29" t="s">
        <v>2509</v>
      </c>
    </row>
    <row r="62" spans="1:5">
      <c r="D62" s="30" t="s">
        <v>2512</v>
      </c>
    </row>
    <row r="63" spans="1:5">
      <c r="D63" s="29" t="s">
        <v>2513</v>
      </c>
      <c r="E63" t="s">
        <v>1712</v>
      </c>
    </row>
    <row r="64" spans="1:5">
      <c r="D64" s="30" t="s">
        <v>2514</v>
      </c>
    </row>
    <row r="65" spans="4:4">
      <c r="D65" s="30" t="s">
        <v>2515</v>
      </c>
    </row>
    <row r="66" spans="4:4">
      <c r="D66" s="30" t="s">
        <v>2516</v>
      </c>
    </row>
    <row r="67" spans="4:4">
      <c r="D67" s="30" t="s">
        <v>2517</v>
      </c>
    </row>
    <row r="68" spans="4:4">
      <c r="D68" s="30" t="s">
        <v>2518</v>
      </c>
    </row>
    <row r="69" spans="4:4">
      <c r="D69" s="30" t="s">
        <v>2519</v>
      </c>
    </row>
    <row r="70" spans="4:4">
      <c r="D70" s="30" t="s">
        <v>2520</v>
      </c>
    </row>
    <row r="71" spans="4:4">
      <c r="D71" s="30" t="s">
        <v>2521</v>
      </c>
    </row>
    <row r="72" spans="4:4">
      <c r="D72" s="30" t="s">
        <v>2522</v>
      </c>
    </row>
    <row r="73" spans="4:4">
      <c r="D73" s="30" t="s">
        <v>2523</v>
      </c>
    </row>
    <row r="74" spans="4:4">
      <c r="D74" s="30" t="s">
        <v>2524</v>
      </c>
    </row>
    <row r="75" spans="4:4">
      <c r="D75" s="30" t="s">
        <v>2525</v>
      </c>
    </row>
    <row r="76" spans="4:4">
      <c r="D76" s="30" t="s">
        <v>2527</v>
      </c>
    </row>
    <row r="77" spans="4:4">
      <c r="D77" s="30" t="s">
        <v>2529</v>
      </c>
    </row>
    <row r="78" spans="4:4">
      <c r="D78" s="30" t="s">
        <v>2530</v>
      </c>
    </row>
    <row r="79" spans="4:4">
      <c r="D79" s="30" t="s">
        <v>2531</v>
      </c>
    </row>
    <row r="80" spans="4:4">
      <c r="D80" s="30" t="s">
        <v>2532</v>
      </c>
    </row>
    <row r="81" spans="4:4">
      <c r="D81" s="30" t="s">
        <v>2533</v>
      </c>
    </row>
    <row r="82" spans="4:4">
      <c r="D82" s="30" t="s">
        <v>2535</v>
      </c>
    </row>
    <row r="83" spans="4:4">
      <c r="D83" s="30" t="s">
        <v>2536</v>
      </c>
    </row>
    <row r="84" spans="4:4">
      <c r="D84" s="30" t="s">
        <v>2537</v>
      </c>
    </row>
    <row r="85" spans="4:4">
      <c r="D85" s="30" t="s">
        <v>2538</v>
      </c>
    </row>
    <row r="86" spans="4:4">
      <c r="D86" s="30" t="s">
        <v>2539</v>
      </c>
    </row>
    <row r="87" spans="4:4">
      <c r="D87" s="30" t="s">
        <v>2540</v>
      </c>
    </row>
    <row r="88" spans="4:4">
      <c r="D88" s="30" t="s">
        <v>2541</v>
      </c>
    </row>
    <row r="89" spans="4:4">
      <c r="D89" s="30" t="s">
        <v>2542</v>
      </c>
    </row>
    <row r="90" spans="4:4">
      <c r="D90" s="30" t="s">
        <v>2545</v>
      </c>
    </row>
    <row r="91" spans="4:4">
      <c r="D91" s="30" t="s">
        <v>2546</v>
      </c>
    </row>
    <row r="92" spans="4:4">
      <c r="D92" s="30" t="s">
        <v>2547</v>
      </c>
    </row>
    <row r="93" spans="4:4">
      <c r="D93" s="30" t="s">
        <v>2549</v>
      </c>
    </row>
    <row r="94" spans="4:4">
      <c r="D94" s="30" t="s">
        <v>2550</v>
      </c>
    </row>
    <row r="95" spans="4:4">
      <c r="D95" s="30" t="s">
        <v>2551</v>
      </c>
    </row>
    <row r="96" spans="4:4">
      <c r="D96" s="30" t="s">
        <v>2552</v>
      </c>
    </row>
    <row r="97" spans="4:4">
      <c r="D97" s="30" t="s">
        <v>2553</v>
      </c>
    </row>
    <row r="98" spans="4:4">
      <c r="D98" s="30" t="s">
        <v>2554</v>
      </c>
    </row>
    <row r="99" spans="4:4">
      <c r="D99" s="30" t="s">
        <v>2555</v>
      </c>
    </row>
    <row r="100" spans="4:4">
      <c r="D100" s="30" t="s">
        <v>2556</v>
      </c>
    </row>
    <row r="101" spans="4:4">
      <c r="D101" s="30" t="s">
        <v>2557</v>
      </c>
    </row>
    <row r="102" spans="4:4">
      <c r="D102" s="30" t="s">
        <v>2558</v>
      </c>
    </row>
    <row r="103" spans="4:4">
      <c r="D103" s="30" t="s">
        <v>2559</v>
      </c>
    </row>
    <row r="104" spans="4:4">
      <c r="D104" s="30" t="s">
        <v>2560</v>
      </c>
    </row>
    <row r="105" spans="4:4">
      <c r="D105" s="30" t="s">
        <v>2561</v>
      </c>
    </row>
    <row r="106" spans="4:4">
      <c r="D106" s="30" t="s">
        <v>2562</v>
      </c>
    </row>
    <row r="107" spans="4:4">
      <c r="D107" s="30" t="s">
        <v>2563</v>
      </c>
    </row>
    <row r="108" spans="4:4">
      <c r="D108" s="30" t="s">
        <v>2564</v>
      </c>
    </row>
    <row r="109" spans="4:4">
      <c r="D109" s="30" t="s">
        <v>2565</v>
      </c>
    </row>
    <row r="110" spans="4:4">
      <c r="D110" s="30" t="s">
        <v>2566</v>
      </c>
    </row>
    <row r="111" spans="4:4">
      <c r="D111" s="30" t="s">
        <v>2567</v>
      </c>
    </row>
    <row r="112" spans="4:4">
      <c r="D112" s="30" t="s">
        <v>2568</v>
      </c>
    </row>
    <row r="113" spans="4:5">
      <c r="D113" s="30" t="s">
        <v>2569</v>
      </c>
    </row>
    <row r="114" spans="4:5">
      <c r="D114" s="30" t="s">
        <v>2570</v>
      </c>
    </row>
    <row r="115" spans="4:5">
      <c r="D115" s="30" t="s">
        <v>2572</v>
      </c>
    </row>
    <row r="116" spans="4:5">
      <c r="D116" s="30" t="s">
        <v>2573</v>
      </c>
    </row>
    <row r="117" spans="4:5">
      <c r="D117" s="30" t="s">
        <v>2574</v>
      </c>
    </row>
    <row r="118" spans="4:5">
      <c r="D118" s="30" t="s">
        <v>2575</v>
      </c>
    </row>
    <row r="119" spans="4:5">
      <c r="D119" s="30" t="s">
        <v>2576</v>
      </c>
    </row>
    <row r="120" spans="4:5">
      <c r="D120" s="30" t="s">
        <v>2577</v>
      </c>
      <c r="E120" t="s">
        <v>1714</v>
      </c>
    </row>
    <row r="121" spans="4:5">
      <c r="D121" s="30" t="s">
        <v>2578</v>
      </c>
    </row>
    <row r="122" spans="4:5">
      <c r="D122" s="30" t="s">
        <v>2579</v>
      </c>
    </row>
    <row r="123" spans="4:5">
      <c r="D123" s="30" t="s">
        <v>2580</v>
      </c>
    </row>
    <row r="124" spans="4:5">
      <c r="D124" s="30" t="s">
        <v>2581</v>
      </c>
    </row>
    <row r="125" spans="4:5">
      <c r="D125" s="30" t="s">
        <v>2582</v>
      </c>
    </row>
    <row r="126" spans="4:5">
      <c r="D126" s="30" t="s">
        <v>2583</v>
      </c>
    </row>
    <row r="127" spans="4:5">
      <c r="D127" s="30" t="s">
        <v>2584</v>
      </c>
    </row>
    <row r="128" spans="4:5">
      <c r="D128" s="30" t="s">
        <v>2585</v>
      </c>
    </row>
    <row r="129" spans="4:5">
      <c r="D129" s="30" t="s">
        <v>2586</v>
      </c>
    </row>
    <row r="130" spans="4:5">
      <c r="D130" s="30" t="s">
        <v>2587</v>
      </c>
    </row>
    <row r="131" spans="4:5">
      <c r="D131" s="30" t="s">
        <v>2588</v>
      </c>
    </row>
    <row r="132" spans="4:5">
      <c r="D132" s="30" t="s">
        <v>2589</v>
      </c>
    </row>
    <row r="133" spans="4:5">
      <c r="D133" s="30" t="s">
        <v>2590</v>
      </c>
    </row>
    <row r="134" spans="4:5">
      <c r="D134" s="30" t="s">
        <v>2591</v>
      </c>
    </row>
    <row r="135" spans="4:5">
      <c r="D135" s="30" t="s">
        <v>2592</v>
      </c>
    </row>
    <row r="136" spans="4:5">
      <c r="D136" s="30" t="s">
        <v>2593</v>
      </c>
    </row>
    <row r="137" spans="4:5">
      <c r="D137" s="30" t="s">
        <v>2594</v>
      </c>
    </row>
    <row r="138" spans="4:5">
      <c r="D138" s="29" t="s">
        <v>2595</v>
      </c>
      <c r="E138" t="s">
        <v>1711</v>
      </c>
    </row>
    <row r="139" spans="4:5">
      <c r="D139" s="30" t="s">
        <v>2596</v>
      </c>
    </row>
    <row r="140" spans="4:5">
      <c r="D140" s="30" t="s">
        <v>2597</v>
      </c>
    </row>
    <row r="141" spans="4:5">
      <c r="D141" s="30" t="s">
        <v>2598</v>
      </c>
    </row>
    <row r="142" spans="4:5">
      <c r="D142" s="30" t="s">
        <v>2599</v>
      </c>
    </row>
    <row r="143" spans="4:5">
      <c r="D143" s="30" t="s">
        <v>2600</v>
      </c>
    </row>
    <row r="144" spans="4:5">
      <c r="D144" s="30" t="s">
        <v>2601</v>
      </c>
    </row>
    <row r="145" spans="4:4">
      <c r="D145" s="30" t="s">
        <v>2603</v>
      </c>
    </row>
    <row r="146" spans="4:4">
      <c r="D146" s="30" t="s">
        <v>2604</v>
      </c>
    </row>
    <row r="147" spans="4:4">
      <c r="D147" s="30" t="s">
        <v>2605</v>
      </c>
    </row>
    <row r="148" spans="4:4">
      <c r="D148" s="30" t="s">
        <v>2606</v>
      </c>
    </row>
    <row r="149" spans="4:4">
      <c r="D149" s="30" t="s">
        <v>2607</v>
      </c>
    </row>
    <row r="150" spans="4:4">
      <c r="D150" s="30" t="s">
        <v>2608</v>
      </c>
    </row>
    <row r="151" spans="4:4">
      <c r="D151" s="30" t="s">
        <v>2609</v>
      </c>
    </row>
    <row r="152" spans="4:4">
      <c r="D152" s="30" t="s">
        <v>2610</v>
      </c>
    </row>
    <row r="153" spans="4:4">
      <c r="D153" s="29" t="s">
        <v>2611</v>
      </c>
    </row>
    <row r="154" spans="4:4">
      <c r="D154" s="30" t="s">
        <v>2612</v>
      </c>
    </row>
    <row r="155" spans="4:4">
      <c r="D155" s="30" t="s">
        <v>2613</v>
      </c>
    </row>
    <row r="156" spans="4:4">
      <c r="D156" s="30" t="s">
        <v>2614</v>
      </c>
    </row>
    <row r="157" spans="4:4">
      <c r="D157" s="30" t="s">
        <v>2615</v>
      </c>
    </row>
    <row r="158" spans="4:4">
      <c r="D158" s="30" t="s">
        <v>2616</v>
      </c>
    </row>
    <row r="159" spans="4:4">
      <c r="D159" s="30" t="s">
        <v>2617</v>
      </c>
    </row>
    <row r="160" spans="4:4">
      <c r="D160" s="30" t="s">
        <v>2618</v>
      </c>
    </row>
    <row r="161" spans="4:4">
      <c r="D161" s="30" t="s">
        <v>2619</v>
      </c>
    </row>
    <row r="162" spans="4:4">
      <c r="D162" s="30" t="s">
        <v>2620</v>
      </c>
    </row>
    <row r="163" spans="4:4">
      <c r="D163" s="30" t="s">
        <v>2621</v>
      </c>
    </row>
    <row r="164" spans="4:4">
      <c r="D164" s="30" t="s">
        <v>2622</v>
      </c>
    </row>
    <row r="165" spans="4:4">
      <c r="D165" s="30" t="s">
        <v>2623</v>
      </c>
    </row>
    <row r="166" spans="4:4">
      <c r="D166" s="30" t="s">
        <v>2624</v>
      </c>
    </row>
    <row r="167" spans="4:4">
      <c r="D167" s="30" t="s">
        <v>2625</v>
      </c>
    </row>
    <row r="168" spans="4:4">
      <c r="D168" s="30" t="s">
        <v>2626</v>
      </c>
    </row>
    <row r="169" spans="4:4">
      <c r="D169" s="30" t="s">
        <v>2627</v>
      </c>
    </row>
    <row r="170" spans="4:4">
      <c r="D170" s="30" t="s">
        <v>2628</v>
      </c>
    </row>
    <row r="171" spans="4:4">
      <c r="D171" s="30" t="s">
        <v>2629</v>
      </c>
    </row>
    <row r="172" spans="4:4">
      <c r="D172" s="30" t="s">
        <v>2630</v>
      </c>
    </row>
    <row r="173" spans="4:4">
      <c r="D173" s="30" t="s">
        <v>2631</v>
      </c>
    </row>
    <row r="174" spans="4:4">
      <c r="D174" s="29" t="s">
        <v>2632</v>
      </c>
    </row>
    <row r="175" spans="4:4">
      <c r="D175" s="30" t="s">
        <v>2633</v>
      </c>
    </row>
    <row r="176" spans="4:4">
      <c r="D176" s="30" t="s">
        <v>2634</v>
      </c>
    </row>
    <row r="177" spans="4:4">
      <c r="D177" s="30" t="s">
        <v>2635</v>
      </c>
    </row>
    <row r="178" spans="4:4">
      <c r="D178" s="30" t="s">
        <v>2636</v>
      </c>
    </row>
    <row r="179" spans="4:4">
      <c r="D179" s="30" t="s">
        <v>2637</v>
      </c>
    </row>
    <row r="180" spans="4:4">
      <c r="D180" s="30" t="s">
        <v>2638</v>
      </c>
    </row>
    <row r="181" spans="4:4">
      <c r="D181" s="30" t="s">
        <v>2639</v>
      </c>
    </row>
    <row r="182" spans="4:4">
      <c r="D182" s="30" t="s">
        <v>2640</v>
      </c>
    </row>
    <row r="183" spans="4:4">
      <c r="D183" s="30" t="s">
        <v>2641</v>
      </c>
    </row>
    <row r="184" spans="4:4">
      <c r="D184" s="30" t="s">
        <v>2642</v>
      </c>
    </row>
    <row r="185" spans="4:4">
      <c r="D185" s="30" t="s">
        <v>2643</v>
      </c>
    </row>
    <row r="186" spans="4:4">
      <c r="D186" s="30" t="s">
        <v>2644</v>
      </c>
    </row>
    <row r="187" spans="4:4">
      <c r="D187" s="30" t="s">
        <v>2645</v>
      </c>
    </row>
    <row r="188" spans="4:4">
      <c r="D188" s="30" t="s">
        <v>2646</v>
      </c>
    </row>
    <row r="189" spans="4:4">
      <c r="D189" s="30" t="s">
        <v>2647</v>
      </c>
    </row>
    <row r="190" spans="4:4">
      <c r="D190" s="30" t="s">
        <v>2648</v>
      </c>
    </row>
    <row r="191" spans="4:4">
      <c r="D191" s="30" t="s">
        <v>2649</v>
      </c>
    </row>
    <row r="192" spans="4:4">
      <c r="D192" s="30" t="s">
        <v>2650</v>
      </c>
    </row>
    <row r="193" spans="4:4">
      <c r="D193" s="30" t="s">
        <v>2651</v>
      </c>
    </row>
    <row r="194" spans="4:4">
      <c r="D194" s="30" t="s">
        <v>2652</v>
      </c>
    </row>
    <row r="195" spans="4:4">
      <c r="D195" s="30" t="s">
        <v>2653</v>
      </c>
    </row>
    <row r="196" spans="4:4">
      <c r="D196" s="30" t="s">
        <v>2654</v>
      </c>
    </row>
    <row r="197" spans="4:4">
      <c r="D197" s="30" t="s">
        <v>2655</v>
      </c>
    </row>
    <row r="198" spans="4:4">
      <c r="D198" s="30" t="s">
        <v>2656</v>
      </c>
    </row>
    <row r="199" spans="4:4">
      <c r="D199" s="30" t="s">
        <v>2657</v>
      </c>
    </row>
    <row r="200" spans="4:4">
      <c r="D200" s="30" t="s">
        <v>2658</v>
      </c>
    </row>
    <row r="201" spans="4:4">
      <c r="D201" s="30" t="s">
        <v>2659</v>
      </c>
    </row>
    <row r="202" spans="4:4">
      <c r="D202" s="30" t="s">
        <v>2660</v>
      </c>
    </row>
    <row r="203" spans="4:4">
      <c r="D203" s="30" t="s">
        <v>2661</v>
      </c>
    </row>
    <row r="204" spans="4:4">
      <c r="D204" s="30" t="s">
        <v>2662</v>
      </c>
    </row>
    <row r="205" spans="4:4">
      <c r="D205" s="30" t="s">
        <v>2663</v>
      </c>
    </row>
    <row r="206" spans="4:4">
      <c r="D206" s="30" t="s">
        <v>2664</v>
      </c>
    </row>
    <row r="207" spans="4:4">
      <c r="D207" s="30" t="s">
        <v>2665</v>
      </c>
    </row>
    <row r="208" spans="4:4">
      <c r="D208" s="30" t="s">
        <v>2666</v>
      </c>
    </row>
    <row r="209" spans="4:4">
      <c r="D209" s="30" t="s">
        <v>2667</v>
      </c>
    </row>
    <row r="210" spans="4:4">
      <c r="D210" s="30" t="s">
        <v>2668</v>
      </c>
    </row>
    <row r="211" spans="4:4">
      <c r="D211" s="30" t="s">
        <v>2669</v>
      </c>
    </row>
    <row r="212" spans="4:4">
      <c r="D212" s="30" t="s">
        <v>2670</v>
      </c>
    </row>
    <row r="213" spans="4:4">
      <c r="D213" s="30" t="s">
        <v>2671</v>
      </c>
    </row>
    <row r="214" spans="4:4">
      <c r="D214" s="30" t="s">
        <v>2672</v>
      </c>
    </row>
    <row r="215" spans="4:4">
      <c r="D215" s="30" t="s">
        <v>2673</v>
      </c>
    </row>
    <row r="216" spans="4:4">
      <c r="D216" s="30" t="s">
        <v>2674</v>
      </c>
    </row>
    <row r="217" spans="4:4">
      <c r="D217" s="30" t="s">
        <v>2675</v>
      </c>
    </row>
    <row r="218" spans="4:4">
      <c r="D218" s="30" t="s">
        <v>2676</v>
      </c>
    </row>
    <row r="219" spans="4:4">
      <c r="D219" s="30" t="s">
        <v>2677</v>
      </c>
    </row>
    <row r="220" spans="4:4">
      <c r="D220" s="30" t="s">
        <v>2678</v>
      </c>
    </row>
    <row r="221" spans="4:4">
      <c r="D221" s="30" t="s">
        <v>2679</v>
      </c>
    </row>
    <row r="222" spans="4:4">
      <c r="D222" s="30" t="s">
        <v>2680</v>
      </c>
    </row>
    <row r="223" spans="4:4">
      <c r="D223" s="30" t="s">
        <v>2681</v>
      </c>
    </row>
    <row r="224" spans="4:4">
      <c r="D224" s="30" t="s">
        <v>2682</v>
      </c>
    </row>
    <row r="225" spans="4:4">
      <c r="D225" s="30" t="s">
        <v>2683</v>
      </c>
    </row>
    <row r="226" spans="4:4">
      <c r="D226" s="30" t="s">
        <v>2684</v>
      </c>
    </row>
    <row r="227" spans="4:4">
      <c r="D227" s="30" t="s">
        <v>2685</v>
      </c>
    </row>
    <row r="228" spans="4:4">
      <c r="D228" s="30" t="s">
        <v>2686</v>
      </c>
    </row>
    <row r="229" spans="4:4">
      <c r="D229" s="30" t="s">
        <v>2687</v>
      </c>
    </row>
    <row r="230" spans="4:4">
      <c r="D230" s="30" t="s">
        <v>2688</v>
      </c>
    </row>
    <row r="231" spans="4:4">
      <c r="D231" s="30" t="s">
        <v>2689</v>
      </c>
    </row>
    <row r="232" spans="4:4">
      <c r="D232" s="30" t="s">
        <v>2690</v>
      </c>
    </row>
    <row r="233" spans="4:4">
      <c r="D233" s="30" t="s">
        <v>2691</v>
      </c>
    </row>
    <row r="234" spans="4:4">
      <c r="D234" s="30" t="s">
        <v>2692</v>
      </c>
    </row>
    <row r="235" spans="4:4">
      <c r="D235" s="30" t="s">
        <v>2693</v>
      </c>
    </row>
    <row r="236" spans="4:4">
      <c r="D236" s="30" t="s">
        <v>2694</v>
      </c>
    </row>
    <row r="237" spans="4:4">
      <c r="D237" s="30" t="s">
        <v>2695</v>
      </c>
    </row>
    <row r="238" spans="4:4">
      <c r="D238" s="30" t="s">
        <v>2696</v>
      </c>
    </row>
    <row r="239" spans="4:4">
      <c r="D239" s="30" t="s">
        <v>2697</v>
      </c>
    </row>
    <row r="240" spans="4:4">
      <c r="D240" s="30" t="s">
        <v>2698</v>
      </c>
    </row>
    <row r="241" spans="4:4">
      <c r="D241" s="30" t="s">
        <v>2699</v>
      </c>
    </row>
    <row r="242" spans="4:4">
      <c r="D242" s="30" t="s">
        <v>2700</v>
      </c>
    </row>
    <row r="243" spans="4:4">
      <c r="D243" s="30" t="s">
        <v>2701</v>
      </c>
    </row>
    <row r="244" spans="4:4">
      <c r="D244" s="30" t="s">
        <v>2702</v>
      </c>
    </row>
    <row r="245" spans="4:4">
      <c r="D245" s="30" t="s">
        <v>2703</v>
      </c>
    </row>
    <row r="246" spans="4:4">
      <c r="D246" s="30" t="s">
        <v>2704</v>
      </c>
    </row>
    <row r="247" spans="4:4">
      <c r="D247" s="30" t="s">
        <v>2705</v>
      </c>
    </row>
    <row r="248" spans="4:4">
      <c r="D248" s="30" t="s">
        <v>2706</v>
      </c>
    </row>
    <row r="249" spans="4:4">
      <c r="D249" s="30" t="s">
        <v>2707</v>
      </c>
    </row>
    <row r="250" spans="4:4">
      <c r="D250" s="30" t="s">
        <v>2708</v>
      </c>
    </row>
    <row r="251" spans="4:4">
      <c r="D251" s="30" t="s">
        <v>2709</v>
      </c>
    </row>
    <row r="252" spans="4:4">
      <c r="D252" s="30" t="s">
        <v>2710</v>
      </c>
    </row>
    <row r="253" spans="4:4">
      <c r="D253" s="30" t="s">
        <v>2711</v>
      </c>
    </row>
    <row r="254" spans="4:4">
      <c r="D254" s="30" t="s">
        <v>2712</v>
      </c>
    </row>
    <row r="255" spans="4:4">
      <c r="D255" s="30" t="s">
        <v>2713</v>
      </c>
    </row>
    <row r="256" spans="4:4">
      <c r="D256" s="30" t="s">
        <v>2714</v>
      </c>
    </row>
    <row r="257" spans="4:4">
      <c r="D257" s="30" t="s">
        <v>2715</v>
      </c>
    </row>
    <row r="258" spans="4:4">
      <c r="D258" s="30" t="s">
        <v>2716</v>
      </c>
    </row>
    <row r="259" spans="4:4">
      <c r="D259" s="30" t="s">
        <v>2717</v>
      </c>
    </row>
    <row r="260" spans="4:4">
      <c r="D260" s="30" t="s">
        <v>2718</v>
      </c>
    </row>
    <row r="261" spans="4:4">
      <c r="D261" s="30" t="s">
        <v>2719</v>
      </c>
    </row>
    <row r="262" spans="4:4">
      <c r="D262" s="30" t="s">
        <v>2720</v>
      </c>
    </row>
    <row r="263" spans="4:4">
      <c r="D263" s="30" t="s">
        <v>2721</v>
      </c>
    </row>
    <row r="264" spans="4:4">
      <c r="D264" s="30" t="s">
        <v>2722</v>
      </c>
    </row>
    <row r="265" spans="4:4">
      <c r="D265" s="30" t="s">
        <v>2723</v>
      </c>
    </row>
    <row r="266" spans="4:4">
      <c r="D266" s="30" t="s">
        <v>2724</v>
      </c>
    </row>
    <row r="267" spans="4:4">
      <c r="D267" s="30" t="s">
        <v>2725</v>
      </c>
    </row>
    <row r="268" spans="4:4">
      <c r="D268" s="30" t="s">
        <v>2726</v>
      </c>
    </row>
    <row r="269" spans="4:4">
      <c r="D269" s="30" t="s">
        <v>2727</v>
      </c>
    </row>
    <row r="270" spans="4:4">
      <c r="D270" s="30" t="s">
        <v>2728</v>
      </c>
    </row>
    <row r="271" spans="4:4">
      <c r="D271" s="30" t="s">
        <v>2729</v>
      </c>
    </row>
    <row r="272" spans="4:4">
      <c r="D272" s="30" t="s">
        <v>2730</v>
      </c>
    </row>
    <row r="273" spans="4:4">
      <c r="D273" s="30" t="s">
        <v>2731</v>
      </c>
    </row>
    <row r="274" spans="4:4">
      <c r="D274" s="30" t="s">
        <v>2732</v>
      </c>
    </row>
    <row r="275" spans="4:4">
      <c r="D275" s="30" t="s">
        <v>2733</v>
      </c>
    </row>
    <row r="276" spans="4:4">
      <c r="D276" s="30" t="s">
        <v>2734</v>
      </c>
    </row>
    <row r="277" spans="4:4">
      <c r="D277" s="30" t="s">
        <v>2735</v>
      </c>
    </row>
    <row r="278" spans="4:4">
      <c r="D278" s="30" t="s">
        <v>2736</v>
      </c>
    </row>
    <row r="279" spans="4:4">
      <c r="D279" s="30" t="s">
        <v>2737</v>
      </c>
    </row>
    <row r="280" spans="4:4">
      <c r="D280" s="30" t="s">
        <v>2738</v>
      </c>
    </row>
    <row r="281" spans="4:4">
      <c r="D281" s="30" t="s">
        <v>2739</v>
      </c>
    </row>
    <row r="282" spans="4:4">
      <c r="D282" s="30" t="s">
        <v>2740</v>
      </c>
    </row>
    <row r="283" spans="4:4">
      <c r="D283" s="30" t="s">
        <v>2741</v>
      </c>
    </row>
    <row r="284" spans="4:4">
      <c r="D284" s="30" t="s">
        <v>2742</v>
      </c>
    </row>
    <row r="285" spans="4:4">
      <c r="D285" s="30" t="s">
        <v>2743</v>
      </c>
    </row>
    <row r="286" spans="4:4">
      <c r="D286" s="30" t="s">
        <v>2744</v>
      </c>
    </row>
    <row r="287" spans="4:4">
      <c r="D287" s="30" t="s">
        <v>2745</v>
      </c>
    </row>
    <row r="288" spans="4:4">
      <c r="D288" s="30" t="s">
        <v>2746</v>
      </c>
    </row>
    <row r="289" spans="4:4">
      <c r="D289" s="30" t="s">
        <v>2747</v>
      </c>
    </row>
    <row r="290" spans="4:4">
      <c r="D290" s="30" t="s">
        <v>2748</v>
      </c>
    </row>
    <row r="291" spans="4:4">
      <c r="D291" s="30" t="s">
        <v>2749</v>
      </c>
    </row>
    <row r="292" spans="4:4">
      <c r="D292" s="30" t="s">
        <v>2750</v>
      </c>
    </row>
    <row r="293" spans="4:4">
      <c r="D293" s="30" t="s">
        <v>2751</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39" customWidth="1"/>
    <col min="2" max="2" width="36.42578125" style="39" customWidth="1"/>
    <col min="3" max="3" width="18.85546875" style="39" customWidth="1"/>
    <col min="4" max="4" width="40.42578125" style="39" customWidth="1"/>
    <col min="5" max="5" width="20.28515625" style="39" customWidth="1"/>
    <col min="6" max="6" width="24.7109375" style="37" customWidth="1"/>
    <col min="7" max="16384" width="9.140625" style="39"/>
  </cols>
  <sheetData>
    <row r="1" spans="1:6">
      <c r="A1" s="39" t="s">
        <v>2392</v>
      </c>
    </row>
    <row r="2" spans="1:6">
      <c r="A2" s="40" t="s">
        <v>2866</v>
      </c>
      <c r="B2" s="40" t="s">
        <v>2394</v>
      </c>
      <c r="C2" s="40" t="s">
        <v>2395</v>
      </c>
      <c r="D2" s="40" t="s">
        <v>2396</v>
      </c>
      <c r="E2" s="40" t="s">
        <v>2397</v>
      </c>
      <c r="F2" s="38" t="s">
        <v>2865</v>
      </c>
    </row>
    <row r="3" spans="1:6">
      <c r="A3" s="39" t="s">
        <v>2867</v>
      </c>
      <c r="B3" s="39" t="s">
        <v>2440</v>
      </c>
      <c r="C3" s="39" t="s">
        <v>2437</v>
      </c>
      <c r="D3" s="39">
        <v>28676225.394305445</v>
      </c>
      <c r="E3" s="39" t="s">
        <v>2402</v>
      </c>
      <c r="F3" s="37" t="str">
        <f>INDEX('Crosswalk Particulates'!$E:$E,MATCH(B3,'Crosswalk Particulates'!$D:$D,0))</f>
        <v>CO</v>
      </c>
    </row>
    <row r="4" spans="1:6">
      <c r="A4" s="39" t="s">
        <v>2868</v>
      </c>
      <c r="B4" s="39" t="s">
        <v>2436</v>
      </c>
      <c r="C4" s="39" t="s">
        <v>2437</v>
      </c>
      <c r="D4" s="39">
        <v>25823487.798769999</v>
      </c>
      <c r="E4" s="39" t="s">
        <v>2402</v>
      </c>
      <c r="F4" s="37" t="str">
        <f>INDEX('Crosswalk Particulates'!$E:$E,MATCH(B4,'Crosswalk Particulates'!$D:$D,0))</f>
        <v>VOC</v>
      </c>
    </row>
    <row r="5" spans="1:6">
      <c r="A5" s="39" t="s">
        <v>2869</v>
      </c>
      <c r="B5" s="39" t="s">
        <v>2440</v>
      </c>
      <c r="C5" s="39" t="s">
        <v>2437</v>
      </c>
      <c r="D5" s="39">
        <v>19513050.603903659</v>
      </c>
      <c r="E5" s="39" t="s">
        <v>2402</v>
      </c>
      <c r="F5" s="37" t="str">
        <f>INDEX('Crosswalk Particulates'!$E:$E,MATCH(B5,'Crosswalk Particulates'!$D:$D,0))</f>
        <v>CO</v>
      </c>
    </row>
    <row r="6" spans="1:6">
      <c r="A6" s="39" t="s">
        <v>2867</v>
      </c>
      <c r="B6" s="39" t="s">
        <v>2470</v>
      </c>
      <c r="C6" s="39" t="s">
        <v>2437</v>
      </c>
      <c r="D6" s="39">
        <v>14776624.215268791</v>
      </c>
      <c r="E6" s="39" t="s">
        <v>2402</v>
      </c>
      <c r="F6" s="37" t="str">
        <f>INDEX('Crosswalk Particulates'!$E:$E,MATCH(B6,'Crosswalk Particulates'!$D:$D,0))</f>
        <v>PM10</v>
      </c>
    </row>
    <row r="7" spans="1:6">
      <c r="A7" s="39" t="s">
        <v>2870</v>
      </c>
      <c r="B7" s="39" t="s">
        <v>2440</v>
      </c>
      <c r="C7" s="39" t="s">
        <v>2437</v>
      </c>
      <c r="D7" s="39">
        <v>11604579.303185735</v>
      </c>
      <c r="E7" s="39" t="s">
        <v>2402</v>
      </c>
      <c r="F7" s="37" t="str">
        <f>INDEX('Crosswalk Particulates'!$E:$E,MATCH(B7,'Crosswalk Particulates'!$D:$D,0))</f>
        <v>CO</v>
      </c>
    </row>
    <row r="8" spans="1:6">
      <c r="A8" s="39" t="s">
        <v>2867</v>
      </c>
      <c r="B8" s="39" t="s">
        <v>2436</v>
      </c>
      <c r="C8" s="39" t="s">
        <v>2437</v>
      </c>
      <c r="D8" s="39">
        <v>6888361.9689312316</v>
      </c>
      <c r="E8" s="39" t="s">
        <v>2402</v>
      </c>
      <c r="F8" s="37" t="str">
        <f>INDEX('Crosswalk Particulates'!$E:$E,MATCH(B8,'Crosswalk Particulates'!$D:$D,0))</f>
        <v>VOC</v>
      </c>
    </row>
    <row r="9" spans="1:6">
      <c r="A9" s="39" t="s">
        <v>2867</v>
      </c>
      <c r="B9" s="39" t="s">
        <v>2490</v>
      </c>
      <c r="C9" s="39" t="s">
        <v>2437</v>
      </c>
      <c r="D9" s="39">
        <v>4188614.2220506389</v>
      </c>
      <c r="E9" s="39" t="s">
        <v>2402</v>
      </c>
      <c r="F9" s="37" t="str">
        <f>INDEX('Crosswalk Particulates'!$E:$E,MATCH(B9,'Crosswalk Particulates'!$D:$D,0))</f>
        <v>PM25</v>
      </c>
    </row>
    <row r="10" spans="1:6">
      <c r="A10" s="39" t="s">
        <v>2868</v>
      </c>
      <c r="B10" s="39" t="s">
        <v>2440</v>
      </c>
      <c r="C10" s="39" t="s">
        <v>2437</v>
      </c>
      <c r="D10" s="39">
        <v>4083199.3925589998</v>
      </c>
      <c r="E10" s="39" t="s">
        <v>2402</v>
      </c>
      <c r="F10" s="37" t="str">
        <f>INDEX('Crosswalk Particulates'!$E:$E,MATCH(B10,'Crosswalk Particulates'!$D:$D,0))</f>
        <v>CO</v>
      </c>
    </row>
    <row r="11" spans="1:6">
      <c r="A11" s="39" t="s">
        <v>2867</v>
      </c>
      <c r="B11" s="39" t="s">
        <v>2485</v>
      </c>
      <c r="C11" s="39" t="s">
        <v>2437</v>
      </c>
      <c r="D11" s="39">
        <v>4026225.2133853333</v>
      </c>
      <c r="E11" s="39" t="s">
        <v>2402</v>
      </c>
      <c r="F11" s="37">
        <f>INDEX('Crosswalk Particulates'!$E:$E,MATCH(B11,'Crosswalk Particulates'!$D:$D,0))</f>
        <v>0</v>
      </c>
    </row>
    <row r="12" spans="1:6">
      <c r="A12" s="39" t="s">
        <v>2869</v>
      </c>
      <c r="B12" s="39" t="s">
        <v>2489</v>
      </c>
      <c r="C12" s="39" t="s">
        <v>2437</v>
      </c>
      <c r="D12" s="39">
        <v>3494838.647895386</v>
      </c>
      <c r="E12" s="39" t="s">
        <v>2402</v>
      </c>
      <c r="F12" s="37" t="str">
        <f>INDEX('Crosswalk Particulates'!$E:$E,MATCH(B12,'Crosswalk Particulates'!$D:$D,0))</f>
        <v>NOX</v>
      </c>
    </row>
    <row r="13" spans="1:6">
      <c r="A13" s="39" t="s">
        <v>2871</v>
      </c>
      <c r="B13" s="39" t="s">
        <v>2436</v>
      </c>
      <c r="C13" s="39" t="s">
        <v>2437</v>
      </c>
      <c r="D13" s="39">
        <v>2972156.2754979641</v>
      </c>
      <c r="E13" s="39" t="s">
        <v>2402</v>
      </c>
      <c r="F13" s="37" t="str">
        <f>INDEX('Crosswalk Particulates'!$E:$E,MATCH(B13,'Crosswalk Particulates'!$D:$D,0))</f>
        <v>VOC</v>
      </c>
    </row>
    <row r="14" spans="1:6">
      <c r="A14" s="39" t="s">
        <v>2870</v>
      </c>
      <c r="B14" s="39" t="s">
        <v>2489</v>
      </c>
      <c r="C14" s="39" t="s">
        <v>2437</v>
      </c>
      <c r="D14" s="39">
        <v>2710682.1404479626</v>
      </c>
      <c r="E14" s="39" t="s">
        <v>2402</v>
      </c>
      <c r="F14" s="37" t="str">
        <f>INDEX('Crosswalk Particulates'!$E:$E,MATCH(B14,'Crosswalk Particulates'!$D:$D,0))</f>
        <v>NOX</v>
      </c>
    </row>
    <row r="15" spans="1:6">
      <c r="A15" s="39" t="s">
        <v>2872</v>
      </c>
      <c r="B15" s="39" t="s">
        <v>2440</v>
      </c>
      <c r="C15" s="39" t="s">
        <v>2437</v>
      </c>
      <c r="D15" s="39">
        <v>2671444.6344063794</v>
      </c>
      <c r="E15" s="39" t="s">
        <v>2402</v>
      </c>
      <c r="F15" s="37" t="str">
        <f>INDEX('Crosswalk Particulates'!$E:$E,MATCH(B15,'Crosswalk Particulates'!$D:$D,0))</f>
        <v>CO</v>
      </c>
    </row>
    <row r="16" spans="1:6">
      <c r="A16" s="39" t="s">
        <v>2873</v>
      </c>
      <c r="B16" s="39" t="s">
        <v>2436</v>
      </c>
      <c r="C16" s="39" t="s">
        <v>2437</v>
      </c>
      <c r="D16" s="39">
        <v>2530072.9988542087</v>
      </c>
      <c r="E16" s="39" t="s">
        <v>2402</v>
      </c>
      <c r="F16" s="37" t="str">
        <f>INDEX('Crosswalk Particulates'!$E:$E,MATCH(B16,'Crosswalk Particulates'!$D:$D,0))</f>
        <v>VOC</v>
      </c>
    </row>
    <row r="17" spans="1:6">
      <c r="A17" s="39" t="s">
        <v>2869</v>
      </c>
      <c r="B17" s="39" t="s">
        <v>2436</v>
      </c>
      <c r="C17" s="39" t="s">
        <v>2437</v>
      </c>
      <c r="D17" s="39">
        <v>1814436.5538925205</v>
      </c>
      <c r="E17" s="39" t="s">
        <v>2402</v>
      </c>
      <c r="F17" s="37" t="str">
        <f>INDEX('Crosswalk Particulates'!$E:$E,MATCH(B17,'Crosswalk Particulates'!$D:$D,0))</f>
        <v>VOC</v>
      </c>
    </row>
    <row r="18" spans="1:6">
      <c r="A18" s="39" t="s">
        <v>2874</v>
      </c>
      <c r="B18" s="39" t="s">
        <v>2495</v>
      </c>
      <c r="C18" s="39" t="s">
        <v>2437</v>
      </c>
      <c r="D18" s="39">
        <v>1385351.5935859003</v>
      </c>
      <c r="E18" s="39" t="s">
        <v>2402</v>
      </c>
      <c r="F18" s="37" t="str">
        <f>INDEX('Crosswalk Particulates'!$E:$E,MATCH(B18,'Crosswalk Particulates'!$D:$D,0))</f>
        <v>SOx</v>
      </c>
    </row>
    <row r="19" spans="1:6">
      <c r="A19" s="39" t="s">
        <v>2868</v>
      </c>
      <c r="B19" s="39" t="s">
        <v>2489</v>
      </c>
      <c r="C19" s="39" t="s">
        <v>2437</v>
      </c>
      <c r="D19" s="39">
        <v>1366921.79873125</v>
      </c>
      <c r="E19" s="39" t="s">
        <v>2402</v>
      </c>
      <c r="F19" s="37" t="str">
        <f>INDEX('Crosswalk Particulates'!$E:$E,MATCH(B19,'Crosswalk Particulates'!$D:$D,0))</f>
        <v>NOX</v>
      </c>
    </row>
    <row r="20" spans="1:6">
      <c r="A20" s="39" t="s">
        <v>2875</v>
      </c>
      <c r="B20" s="39" t="s">
        <v>2440</v>
      </c>
      <c r="C20" s="39" t="s">
        <v>2437</v>
      </c>
      <c r="D20" s="39">
        <v>1300830.9795532755</v>
      </c>
      <c r="E20" s="39" t="s">
        <v>2402</v>
      </c>
      <c r="F20" s="37" t="str">
        <f>INDEX('Crosswalk Particulates'!$E:$E,MATCH(B20,'Crosswalk Particulates'!$D:$D,0))</f>
        <v>CO</v>
      </c>
    </row>
    <row r="21" spans="1:6">
      <c r="A21" s="39" t="s">
        <v>2870</v>
      </c>
      <c r="B21" s="39" t="s">
        <v>2436</v>
      </c>
      <c r="C21" s="39" t="s">
        <v>2437</v>
      </c>
      <c r="D21" s="39">
        <v>1251615.7002977082</v>
      </c>
      <c r="E21" s="39" t="s">
        <v>2402</v>
      </c>
      <c r="F21" s="37" t="str">
        <f>INDEX('Crosswalk Particulates'!$E:$E,MATCH(B21,'Crosswalk Particulates'!$D:$D,0))</f>
        <v>VOC</v>
      </c>
    </row>
    <row r="22" spans="1:6">
      <c r="A22" s="39" t="s">
        <v>2874</v>
      </c>
      <c r="B22" s="39" t="s">
        <v>2489</v>
      </c>
      <c r="C22" s="39" t="s">
        <v>2437</v>
      </c>
      <c r="D22" s="39">
        <v>1158487.1656785961</v>
      </c>
      <c r="E22" s="39" t="s">
        <v>2402</v>
      </c>
      <c r="F22" s="37" t="str">
        <f>INDEX('Crosswalk Particulates'!$E:$E,MATCH(B22,'Crosswalk Particulates'!$D:$D,0))</f>
        <v>NOX</v>
      </c>
    </row>
    <row r="23" spans="1:6">
      <c r="A23" s="39" t="s">
        <v>2876</v>
      </c>
      <c r="B23" s="39" t="s">
        <v>2489</v>
      </c>
      <c r="C23" s="39" t="s">
        <v>2437</v>
      </c>
      <c r="D23" s="39">
        <v>1080952.0513467107</v>
      </c>
      <c r="E23" s="39" t="s">
        <v>2402</v>
      </c>
      <c r="F23" s="37" t="str">
        <f>INDEX('Crosswalk Particulates'!$E:$E,MATCH(B23,'Crosswalk Particulates'!$D:$D,0))</f>
        <v>NOX</v>
      </c>
    </row>
    <row r="24" spans="1:6">
      <c r="A24" s="39" t="s">
        <v>2876</v>
      </c>
      <c r="B24" s="39" t="s">
        <v>2440</v>
      </c>
      <c r="C24" s="39" t="s">
        <v>2437</v>
      </c>
      <c r="D24" s="39">
        <v>862258.21534144052</v>
      </c>
      <c r="E24" s="39" t="s">
        <v>2402</v>
      </c>
      <c r="F24" s="37" t="str">
        <f>INDEX('Crosswalk Particulates'!$E:$E,MATCH(B24,'Crosswalk Particulates'!$D:$D,0))</f>
        <v>CO</v>
      </c>
    </row>
    <row r="25" spans="1:6">
      <c r="A25" s="39" t="s">
        <v>2877</v>
      </c>
      <c r="B25" s="39" t="s">
        <v>2470</v>
      </c>
      <c r="C25" s="39" t="s">
        <v>2437</v>
      </c>
      <c r="D25" s="39">
        <v>766710.37229516928</v>
      </c>
      <c r="E25" s="39" t="s">
        <v>2402</v>
      </c>
      <c r="F25" s="37" t="str">
        <f>INDEX('Crosswalk Particulates'!$E:$E,MATCH(B25,'Crosswalk Particulates'!$D:$D,0))</f>
        <v>PM10</v>
      </c>
    </row>
    <row r="26" spans="1:6">
      <c r="A26" s="39" t="s">
        <v>2878</v>
      </c>
      <c r="B26" s="39" t="s">
        <v>2436</v>
      </c>
      <c r="C26" s="39" t="s">
        <v>2437</v>
      </c>
      <c r="D26" s="39">
        <v>698271.7137217141</v>
      </c>
      <c r="E26" s="39" t="s">
        <v>2402</v>
      </c>
      <c r="F26" s="37" t="str">
        <f>INDEX('Crosswalk Particulates'!$E:$E,MATCH(B26,'Crosswalk Particulates'!$D:$D,0))</f>
        <v>VOC</v>
      </c>
    </row>
    <row r="27" spans="1:6">
      <c r="A27" s="39" t="s">
        <v>2873</v>
      </c>
      <c r="B27" s="39" t="s">
        <v>2440</v>
      </c>
      <c r="C27" s="39" t="s">
        <v>2437</v>
      </c>
      <c r="D27" s="39">
        <v>653899.25685612438</v>
      </c>
      <c r="E27" s="39" t="s">
        <v>2402</v>
      </c>
      <c r="F27" s="37" t="str">
        <f>INDEX('Crosswalk Particulates'!$E:$E,MATCH(B27,'Crosswalk Particulates'!$D:$D,0))</f>
        <v>CO</v>
      </c>
    </row>
    <row r="28" spans="1:6">
      <c r="A28" s="39" t="s">
        <v>2873</v>
      </c>
      <c r="B28" s="39" t="s">
        <v>2489</v>
      </c>
      <c r="C28" s="39" t="s">
        <v>2437</v>
      </c>
      <c r="D28" s="39">
        <v>624250.59213732008</v>
      </c>
      <c r="E28" s="39" t="s">
        <v>2402</v>
      </c>
      <c r="F28" s="37" t="str">
        <f>INDEX('Crosswalk Particulates'!$E:$E,MATCH(B28,'Crosswalk Particulates'!$D:$D,0))</f>
        <v>NOX</v>
      </c>
    </row>
    <row r="29" spans="1:6">
      <c r="A29" s="39" t="s">
        <v>2874</v>
      </c>
      <c r="B29" s="39" t="s">
        <v>2440</v>
      </c>
      <c r="C29" s="39" t="s">
        <v>2437</v>
      </c>
      <c r="D29" s="39">
        <v>587939.3900660862</v>
      </c>
      <c r="E29" s="39" t="s">
        <v>2402</v>
      </c>
      <c r="F29" s="37" t="str">
        <f>INDEX('Crosswalk Particulates'!$E:$E,MATCH(B29,'Crosswalk Particulates'!$D:$D,0))</f>
        <v>CO</v>
      </c>
    </row>
    <row r="30" spans="1:6">
      <c r="A30" s="39" t="s">
        <v>2872</v>
      </c>
      <c r="B30" s="39" t="s">
        <v>2489</v>
      </c>
      <c r="C30" s="39" t="s">
        <v>2437</v>
      </c>
      <c r="D30" s="39">
        <v>494408.48488273483</v>
      </c>
      <c r="E30" s="39" t="s">
        <v>2402</v>
      </c>
      <c r="F30" s="37" t="str">
        <f>INDEX('Crosswalk Particulates'!$E:$E,MATCH(B30,'Crosswalk Particulates'!$D:$D,0))</f>
        <v>NOX</v>
      </c>
    </row>
    <row r="31" spans="1:6">
      <c r="A31" s="39" t="s">
        <v>2879</v>
      </c>
      <c r="B31" s="39" t="s">
        <v>2440</v>
      </c>
      <c r="C31" s="39" t="s">
        <v>2437</v>
      </c>
      <c r="D31" s="39">
        <v>468331.88960469502</v>
      </c>
      <c r="E31" s="39" t="s">
        <v>2402</v>
      </c>
      <c r="F31" s="37" t="str">
        <f>INDEX('Crosswalk Particulates'!$E:$E,MATCH(B31,'Crosswalk Particulates'!$D:$D,0))</f>
        <v>CO</v>
      </c>
    </row>
    <row r="32" spans="1:6">
      <c r="A32" s="39" t="s">
        <v>2877</v>
      </c>
      <c r="B32" s="39" t="s">
        <v>2440</v>
      </c>
      <c r="C32" s="39" t="s">
        <v>2437</v>
      </c>
      <c r="D32" s="39">
        <v>447005.74202338717</v>
      </c>
      <c r="E32" s="39" t="s">
        <v>2402</v>
      </c>
      <c r="F32" s="37" t="str">
        <f>INDEX('Crosswalk Particulates'!$E:$E,MATCH(B32,'Crosswalk Particulates'!$D:$D,0))</f>
        <v>CO</v>
      </c>
    </row>
    <row r="33" spans="1:6">
      <c r="A33" s="39" t="s">
        <v>2867</v>
      </c>
      <c r="B33" s="39" t="s">
        <v>2489</v>
      </c>
      <c r="C33" s="39" t="s">
        <v>2437</v>
      </c>
      <c r="D33" s="39">
        <v>409273.43416035385</v>
      </c>
      <c r="E33" s="39" t="s">
        <v>2402</v>
      </c>
      <c r="F33" s="37" t="str">
        <f>INDEX('Crosswalk Particulates'!$E:$E,MATCH(B33,'Crosswalk Particulates'!$D:$D,0))</f>
        <v>NOX</v>
      </c>
    </row>
    <row r="34" spans="1:6">
      <c r="A34" s="39" t="s">
        <v>2876</v>
      </c>
      <c r="B34" s="39" t="s">
        <v>2495</v>
      </c>
      <c r="C34" s="39" t="s">
        <v>2437</v>
      </c>
      <c r="D34" s="39">
        <v>377126.89483813237</v>
      </c>
      <c r="E34" s="39" t="s">
        <v>2402</v>
      </c>
      <c r="F34" s="37" t="str">
        <f>INDEX('Crosswalk Particulates'!$E:$E,MATCH(B34,'Crosswalk Particulates'!$D:$D,0))</f>
        <v>SOx</v>
      </c>
    </row>
    <row r="35" spans="1:6">
      <c r="A35" s="39" t="s">
        <v>2872</v>
      </c>
      <c r="B35" s="39" t="s">
        <v>2470</v>
      </c>
      <c r="C35" s="39" t="s">
        <v>2437</v>
      </c>
      <c r="D35" s="39">
        <v>369811.77947726031</v>
      </c>
      <c r="E35" s="39" t="s">
        <v>2402</v>
      </c>
      <c r="F35" s="37" t="str">
        <f>INDEX('Crosswalk Particulates'!$E:$E,MATCH(B35,'Crosswalk Particulates'!$D:$D,0))</f>
        <v>PM10</v>
      </c>
    </row>
    <row r="36" spans="1:6">
      <c r="A36" s="39" t="s">
        <v>2872</v>
      </c>
      <c r="B36" s="39" t="s">
        <v>2490</v>
      </c>
      <c r="C36" s="39" t="s">
        <v>2437</v>
      </c>
      <c r="D36" s="39">
        <v>364373.7866702663</v>
      </c>
      <c r="E36" s="39" t="s">
        <v>2402</v>
      </c>
      <c r="F36" s="37" t="str">
        <f>INDEX('Crosswalk Particulates'!$E:$E,MATCH(B36,'Crosswalk Particulates'!$D:$D,0))</f>
        <v>PM25</v>
      </c>
    </row>
    <row r="37" spans="1:6">
      <c r="A37" s="39" t="s">
        <v>2872</v>
      </c>
      <c r="B37" s="39" t="s">
        <v>2436</v>
      </c>
      <c r="C37" s="39" t="s">
        <v>2437</v>
      </c>
      <c r="D37" s="39">
        <v>361967.72722212534</v>
      </c>
      <c r="E37" s="39" t="s">
        <v>2402</v>
      </c>
      <c r="F37" s="37" t="str">
        <f>INDEX('Crosswalk Particulates'!$E:$E,MATCH(B37,'Crosswalk Particulates'!$D:$D,0))</f>
        <v>VOC</v>
      </c>
    </row>
    <row r="38" spans="1:6">
      <c r="A38" s="39" t="s">
        <v>2877</v>
      </c>
      <c r="B38" s="39" t="s">
        <v>2436</v>
      </c>
      <c r="C38" s="39" t="s">
        <v>2437</v>
      </c>
      <c r="D38" s="39">
        <v>345730.46627777355</v>
      </c>
      <c r="E38" s="39" t="s">
        <v>2402</v>
      </c>
      <c r="F38" s="37" t="str">
        <f>INDEX('Crosswalk Particulates'!$E:$E,MATCH(B38,'Crosswalk Particulates'!$D:$D,0))</f>
        <v>VOC</v>
      </c>
    </row>
    <row r="39" spans="1:6">
      <c r="A39" s="39" t="s">
        <v>2877</v>
      </c>
      <c r="B39" s="39" t="s">
        <v>2489</v>
      </c>
      <c r="C39" s="39" t="s">
        <v>2437</v>
      </c>
      <c r="D39" s="39">
        <v>321312.54682179756</v>
      </c>
      <c r="E39" s="39" t="s">
        <v>2402</v>
      </c>
      <c r="F39" s="37" t="str">
        <f>INDEX('Crosswalk Particulates'!$E:$E,MATCH(B39,'Crosswalk Particulates'!$D:$D,0))</f>
        <v>NOX</v>
      </c>
    </row>
    <row r="40" spans="1:6">
      <c r="A40" s="39" t="s">
        <v>2877</v>
      </c>
      <c r="B40" s="39" t="s">
        <v>2490</v>
      </c>
      <c r="C40" s="39" t="s">
        <v>2437</v>
      </c>
      <c r="D40" s="39">
        <v>297250.54968158423</v>
      </c>
      <c r="E40" s="39" t="s">
        <v>2402</v>
      </c>
      <c r="F40" s="37" t="str">
        <f>INDEX('Crosswalk Particulates'!$E:$E,MATCH(B40,'Crosswalk Particulates'!$D:$D,0))</f>
        <v>PM25</v>
      </c>
    </row>
    <row r="41" spans="1:6">
      <c r="A41" s="39" t="s">
        <v>2876</v>
      </c>
      <c r="B41" s="39" t="s">
        <v>2470</v>
      </c>
      <c r="C41" s="39" t="s">
        <v>2437</v>
      </c>
      <c r="D41" s="39">
        <v>246397.97811378696</v>
      </c>
      <c r="E41" s="39" t="s">
        <v>2402</v>
      </c>
      <c r="F41" s="37" t="str">
        <f>INDEX('Crosswalk Particulates'!$E:$E,MATCH(B41,'Crosswalk Particulates'!$D:$D,0))</f>
        <v>PM10</v>
      </c>
    </row>
    <row r="42" spans="1:6">
      <c r="A42" s="39" t="s">
        <v>2869</v>
      </c>
      <c r="B42" s="39" t="s">
        <v>2470</v>
      </c>
      <c r="C42" s="39" t="s">
        <v>2437</v>
      </c>
      <c r="D42" s="39">
        <v>239589.21746367862</v>
      </c>
      <c r="E42" s="39" t="s">
        <v>2402</v>
      </c>
      <c r="F42" s="37" t="str">
        <f>INDEX('Crosswalk Particulates'!$E:$E,MATCH(B42,'Crosswalk Particulates'!$D:$D,0))</f>
        <v>PM10</v>
      </c>
    </row>
    <row r="43" spans="1:6">
      <c r="A43" s="39" t="s">
        <v>2875</v>
      </c>
      <c r="B43" s="39" t="s">
        <v>2470</v>
      </c>
      <c r="C43" s="39" t="s">
        <v>2437</v>
      </c>
      <c r="D43" s="39">
        <v>227136.23468803751</v>
      </c>
      <c r="E43" s="39" t="s">
        <v>2402</v>
      </c>
      <c r="F43" s="37" t="str">
        <f>INDEX('Crosswalk Particulates'!$E:$E,MATCH(B43,'Crosswalk Particulates'!$D:$D,0))</f>
        <v>PM10</v>
      </c>
    </row>
    <row r="44" spans="1:6">
      <c r="A44" s="39" t="s">
        <v>2867</v>
      </c>
      <c r="B44" s="39" t="s">
        <v>2495</v>
      </c>
      <c r="C44" s="39" t="s">
        <v>2437</v>
      </c>
      <c r="D44" s="39">
        <v>218005.97579973956</v>
      </c>
      <c r="E44" s="39" t="s">
        <v>2402</v>
      </c>
      <c r="F44" s="37" t="str">
        <f>INDEX('Crosswalk Particulates'!$E:$E,MATCH(B44,'Crosswalk Particulates'!$D:$D,0))</f>
        <v>SOx</v>
      </c>
    </row>
    <row r="45" spans="1:6">
      <c r="A45" s="39" t="s">
        <v>2870</v>
      </c>
      <c r="B45" s="39" t="s">
        <v>2495</v>
      </c>
      <c r="C45" s="39" t="s">
        <v>2437</v>
      </c>
      <c r="D45" s="39">
        <v>212901.52496279823</v>
      </c>
      <c r="E45" s="39" t="s">
        <v>2402</v>
      </c>
      <c r="F45" s="37" t="str">
        <f>INDEX('Crosswalk Particulates'!$E:$E,MATCH(B45,'Crosswalk Particulates'!$D:$D,0))</f>
        <v>SOx</v>
      </c>
    </row>
    <row r="46" spans="1:6">
      <c r="A46" s="39" t="s">
        <v>2875</v>
      </c>
      <c r="B46" s="39" t="s">
        <v>2490</v>
      </c>
      <c r="C46" s="39" t="s">
        <v>2437</v>
      </c>
      <c r="D46" s="39">
        <v>202770.61326322536</v>
      </c>
      <c r="E46" s="39" t="s">
        <v>2402</v>
      </c>
      <c r="F46" s="37" t="str">
        <f>INDEX('Crosswalk Particulates'!$E:$E,MATCH(B46,'Crosswalk Particulates'!$D:$D,0))</f>
        <v>PM25</v>
      </c>
    </row>
    <row r="47" spans="1:6">
      <c r="A47" s="39" t="s">
        <v>2876</v>
      </c>
      <c r="B47" s="39" t="s">
        <v>2490</v>
      </c>
      <c r="C47" s="39" t="s">
        <v>2437</v>
      </c>
      <c r="D47" s="39">
        <v>186023.25864930011</v>
      </c>
      <c r="E47" s="39" t="s">
        <v>2402</v>
      </c>
      <c r="F47" s="37" t="str">
        <f>INDEX('Crosswalk Particulates'!$E:$E,MATCH(B47,'Crosswalk Particulates'!$D:$D,0))</f>
        <v>PM25</v>
      </c>
    </row>
    <row r="48" spans="1:6">
      <c r="A48" s="39" t="s">
        <v>2875</v>
      </c>
      <c r="B48" s="39" t="s">
        <v>2436</v>
      </c>
      <c r="C48" s="39" t="s">
        <v>2437</v>
      </c>
      <c r="D48" s="39">
        <v>177491.67805393456</v>
      </c>
      <c r="E48" s="39" t="s">
        <v>2402</v>
      </c>
      <c r="F48" s="37" t="str">
        <f>INDEX('Crosswalk Particulates'!$E:$E,MATCH(B48,'Crosswalk Particulates'!$D:$D,0))</f>
        <v>VOC</v>
      </c>
    </row>
    <row r="49" spans="1:6">
      <c r="A49" s="39" t="s">
        <v>2870</v>
      </c>
      <c r="B49" s="39" t="s">
        <v>2470</v>
      </c>
      <c r="C49" s="39" t="s">
        <v>2437</v>
      </c>
      <c r="D49" s="39">
        <v>168030.74399705947</v>
      </c>
      <c r="E49" s="39" t="s">
        <v>2402</v>
      </c>
      <c r="F49" s="37" t="str">
        <f>INDEX('Crosswalk Particulates'!$E:$E,MATCH(B49,'Crosswalk Particulates'!$D:$D,0))</f>
        <v>PM10</v>
      </c>
    </row>
    <row r="50" spans="1:6">
      <c r="A50" s="39" t="s">
        <v>2870</v>
      </c>
      <c r="B50" s="39" t="s">
        <v>2490</v>
      </c>
      <c r="C50" s="39" t="s">
        <v>2437</v>
      </c>
      <c r="D50" s="39">
        <v>157806.96795277076</v>
      </c>
      <c r="E50" s="39" t="s">
        <v>2402</v>
      </c>
      <c r="F50" s="37" t="str">
        <f>INDEX('Crosswalk Particulates'!$E:$E,MATCH(B50,'Crosswalk Particulates'!$D:$D,0))</f>
        <v>PM25</v>
      </c>
    </row>
    <row r="51" spans="1:6">
      <c r="A51" s="39" t="s">
        <v>2877</v>
      </c>
      <c r="B51" s="39" t="s">
        <v>2495</v>
      </c>
      <c r="C51" s="39" t="s">
        <v>2437</v>
      </c>
      <c r="D51" s="39">
        <v>145914.64993681593</v>
      </c>
      <c r="E51" s="39" t="s">
        <v>2402</v>
      </c>
      <c r="F51" s="37" t="str">
        <f>INDEX('Crosswalk Particulates'!$E:$E,MATCH(B51,'Crosswalk Particulates'!$D:$D,0))</f>
        <v>SOx</v>
      </c>
    </row>
    <row r="52" spans="1:6">
      <c r="A52" s="39" t="s">
        <v>2874</v>
      </c>
      <c r="B52" s="39" t="s">
        <v>2470</v>
      </c>
      <c r="C52" s="39" t="s">
        <v>2437</v>
      </c>
      <c r="D52" s="39">
        <v>131919.34036500286</v>
      </c>
      <c r="E52" s="39" t="s">
        <v>2402</v>
      </c>
      <c r="F52" s="37" t="str">
        <f>INDEX('Crosswalk Particulates'!$E:$E,MATCH(B52,'Crosswalk Particulates'!$D:$D,0))</f>
        <v>PM10</v>
      </c>
    </row>
    <row r="53" spans="1:6">
      <c r="A53" s="39" t="s">
        <v>2880</v>
      </c>
      <c r="B53" s="39" t="s">
        <v>2440</v>
      </c>
      <c r="C53" s="39" t="s">
        <v>2437</v>
      </c>
      <c r="D53" s="39">
        <v>117709.49336482795</v>
      </c>
      <c r="E53" s="39" t="s">
        <v>2402</v>
      </c>
      <c r="F53" s="37" t="str">
        <f>INDEX('Crosswalk Particulates'!$E:$E,MATCH(B53,'Crosswalk Particulates'!$D:$D,0))</f>
        <v>CO</v>
      </c>
    </row>
    <row r="54" spans="1:6">
      <c r="A54" s="39" t="s">
        <v>2869</v>
      </c>
      <c r="B54" s="39" t="s">
        <v>2490</v>
      </c>
      <c r="C54" s="39" t="s">
        <v>2437</v>
      </c>
      <c r="D54" s="39">
        <v>114069.89775270222</v>
      </c>
      <c r="E54" s="39" t="s">
        <v>2402</v>
      </c>
      <c r="F54" s="37" t="str">
        <f>INDEX('Crosswalk Particulates'!$E:$E,MATCH(B54,'Crosswalk Particulates'!$D:$D,0))</f>
        <v>PM25</v>
      </c>
    </row>
    <row r="55" spans="1:6">
      <c r="A55" s="39" t="s">
        <v>2876</v>
      </c>
      <c r="B55" s="39" t="s">
        <v>2436</v>
      </c>
      <c r="C55" s="39" t="s">
        <v>2437</v>
      </c>
      <c r="D55" s="39">
        <v>112913.48438937525</v>
      </c>
      <c r="E55" s="39" t="s">
        <v>2402</v>
      </c>
      <c r="F55" s="37" t="str">
        <f>INDEX('Crosswalk Particulates'!$E:$E,MATCH(B55,'Crosswalk Particulates'!$D:$D,0))</f>
        <v>VOC</v>
      </c>
    </row>
    <row r="56" spans="1:6">
      <c r="A56" s="39" t="s">
        <v>2880</v>
      </c>
      <c r="B56" s="39" t="s">
        <v>2495</v>
      </c>
      <c r="C56" s="39" t="s">
        <v>2437</v>
      </c>
      <c r="D56" s="39">
        <v>111100.85028414019</v>
      </c>
      <c r="E56" s="39" t="s">
        <v>2402</v>
      </c>
      <c r="F56" s="37" t="str">
        <f>INDEX('Crosswalk Particulates'!$E:$E,MATCH(B56,'Crosswalk Particulates'!$D:$D,0))</f>
        <v>SOx</v>
      </c>
    </row>
    <row r="57" spans="1:6">
      <c r="A57" s="39" t="s">
        <v>2874</v>
      </c>
      <c r="B57" s="39" t="s">
        <v>2490</v>
      </c>
      <c r="C57" s="39" t="s">
        <v>2437</v>
      </c>
      <c r="D57" s="39">
        <v>107301.45422413692</v>
      </c>
      <c r="E57" s="39" t="s">
        <v>2402</v>
      </c>
      <c r="F57" s="37" t="str">
        <f>INDEX('Crosswalk Particulates'!$E:$E,MATCH(B57,'Crosswalk Particulates'!$D:$D,0))</f>
        <v>PM25</v>
      </c>
    </row>
    <row r="58" spans="1:6">
      <c r="A58" s="39" t="s">
        <v>2869</v>
      </c>
      <c r="B58" s="39" t="s">
        <v>2485</v>
      </c>
      <c r="C58" s="39" t="s">
        <v>2437</v>
      </c>
      <c r="D58" s="39">
        <v>100604.86524879368</v>
      </c>
      <c r="E58" s="39" t="s">
        <v>2402</v>
      </c>
      <c r="F58" s="37">
        <f>INDEX('Crosswalk Particulates'!$E:$E,MATCH(B58,'Crosswalk Particulates'!$D:$D,0))</f>
        <v>0</v>
      </c>
    </row>
    <row r="59" spans="1:6">
      <c r="A59" s="39" t="s">
        <v>2873</v>
      </c>
      <c r="B59" s="39" t="s">
        <v>2495</v>
      </c>
      <c r="C59" s="39" t="s">
        <v>2437</v>
      </c>
      <c r="D59" s="39">
        <v>94617.810384387441</v>
      </c>
      <c r="E59" s="39" t="s">
        <v>2402</v>
      </c>
      <c r="F59" s="37" t="str">
        <f>INDEX('Crosswalk Particulates'!$E:$E,MATCH(B59,'Crosswalk Particulates'!$D:$D,0))</f>
        <v>SOx</v>
      </c>
    </row>
    <row r="60" spans="1:6">
      <c r="A60" s="39" t="s">
        <v>2879</v>
      </c>
      <c r="B60" s="39" t="s">
        <v>2495</v>
      </c>
      <c r="C60" s="39" t="s">
        <v>2437</v>
      </c>
      <c r="D60" s="39">
        <v>84782.264064066214</v>
      </c>
      <c r="E60" s="39" t="s">
        <v>2402</v>
      </c>
      <c r="F60" s="37" t="str">
        <f>INDEX('Crosswalk Particulates'!$E:$E,MATCH(B60,'Crosswalk Particulates'!$D:$D,0))</f>
        <v>SOx</v>
      </c>
    </row>
    <row r="61" spans="1:6">
      <c r="A61" s="39" t="s">
        <v>2875</v>
      </c>
      <c r="B61" s="39" t="s">
        <v>2489</v>
      </c>
      <c r="C61" s="39" t="s">
        <v>2437</v>
      </c>
      <c r="D61" s="39">
        <v>81131.218914189216</v>
      </c>
      <c r="E61" s="39" t="s">
        <v>2402</v>
      </c>
      <c r="F61" s="37" t="str">
        <f>INDEX('Crosswalk Particulates'!$E:$E,MATCH(B61,'Crosswalk Particulates'!$D:$D,0))</f>
        <v>NOX</v>
      </c>
    </row>
    <row r="62" spans="1:6">
      <c r="A62" s="39" t="s">
        <v>2880</v>
      </c>
      <c r="B62" s="39" t="s">
        <v>2436</v>
      </c>
      <c r="C62" s="39" t="s">
        <v>2437</v>
      </c>
      <c r="D62" s="39">
        <v>75227.685546204404</v>
      </c>
      <c r="E62" s="39" t="s">
        <v>2402</v>
      </c>
      <c r="F62" s="37" t="str">
        <f>INDEX('Crosswalk Particulates'!$E:$E,MATCH(B62,'Crosswalk Particulates'!$D:$D,0))</f>
        <v>VOC</v>
      </c>
    </row>
    <row r="63" spans="1:6">
      <c r="A63" s="39" t="s">
        <v>2879</v>
      </c>
      <c r="B63" s="39" t="s">
        <v>2489</v>
      </c>
      <c r="C63" s="39" t="s">
        <v>2437</v>
      </c>
      <c r="D63" s="39">
        <v>65905.799746603196</v>
      </c>
      <c r="E63" s="39" t="s">
        <v>2402</v>
      </c>
      <c r="F63" s="37" t="str">
        <f>INDEX('Crosswalk Particulates'!$E:$E,MATCH(B63,'Crosswalk Particulates'!$D:$D,0))</f>
        <v>NOX</v>
      </c>
    </row>
    <row r="64" spans="1:6">
      <c r="A64" s="39" t="s">
        <v>2872</v>
      </c>
      <c r="B64" s="39" t="s">
        <v>2485</v>
      </c>
      <c r="C64" s="39" t="s">
        <v>2437</v>
      </c>
      <c r="D64" s="39">
        <v>54097.969491782955</v>
      </c>
      <c r="E64" s="39" t="s">
        <v>2402</v>
      </c>
      <c r="F64" s="37">
        <f>INDEX('Crosswalk Particulates'!$E:$E,MATCH(B64,'Crosswalk Particulates'!$D:$D,0))</f>
        <v>0</v>
      </c>
    </row>
    <row r="65" spans="1:6">
      <c r="A65" s="39" t="s">
        <v>2879</v>
      </c>
      <c r="B65" s="39" t="s">
        <v>2470</v>
      </c>
      <c r="C65" s="39" t="s">
        <v>2437</v>
      </c>
      <c r="D65" s="39">
        <v>50831.339677577424</v>
      </c>
      <c r="E65" s="39" t="s">
        <v>2402</v>
      </c>
      <c r="F65" s="37" t="str">
        <f>INDEX('Crosswalk Particulates'!$E:$E,MATCH(B65,'Crosswalk Particulates'!$D:$D,0))</f>
        <v>PM10</v>
      </c>
    </row>
    <row r="66" spans="1:6">
      <c r="A66" s="39" t="s">
        <v>2872</v>
      </c>
      <c r="B66" s="39" t="s">
        <v>2495</v>
      </c>
      <c r="C66" s="39" t="s">
        <v>2437</v>
      </c>
      <c r="D66" s="39">
        <v>43707.282762875708</v>
      </c>
      <c r="E66" s="39" t="s">
        <v>2402</v>
      </c>
      <c r="F66" s="37" t="str">
        <f>INDEX('Crosswalk Particulates'!$E:$E,MATCH(B66,'Crosswalk Particulates'!$D:$D,0))</f>
        <v>SOx</v>
      </c>
    </row>
    <row r="67" spans="1:6">
      <c r="A67" s="39" t="s">
        <v>2880</v>
      </c>
      <c r="B67" s="39" t="s">
        <v>2489</v>
      </c>
      <c r="C67" s="39" t="s">
        <v>2437</v>
      </c>
      <c r="D67" s="39">
        <v>40852.255040519987</v>
      </c>
      <c r="E67" s="39" t="s">
        <v>2402</v>
      </c>
      <c r="F67" s="37" t="str">
        <f>INDEX('Crosswalk Particulates'!$E:$E,MATCH(B67,'Crosswalk Particulates'!$D:$D,0))</f>
        <v>NOX</v>
      </c>
    </row>
    <row r="68" spans="1:6">
      <c r="A68" s="39" t="s">
        <v>2878</v>
      </c>
      <c r="B68" s="39" t="s">
        <v>2470</v>
      </c>
      <c r="C68" s="39" t="s">
        <v>2437</v>
      </c>
      <c r="D68" s="39">
        <v>35793.052111577199</v>
      </c>
      <c r="E68" s="39" t="s">
        <v>2402</v>
      </c>
      <c r="F68" s="37" t="str">
        <f>INDEX('Crosswalk Particulates'!$E:$E,MATCH(B68,'Crosswalk Particulates'!$D:$D,0))</f>
        <v>PM10</v>
      </c>
    </row>
    <row r="69" spans="1:6">
      <c r="A69" s="39" t="s">
        <v>2879</v>
      </c>
      <c r="B69" s="39" t="s">
        <v>2490</v>
      </c>
      <c r="C69" s="39" t="s">
        <v>2437</v>
      </c>
      <c r="D69" s="39">
        <v>34979.950842190323</v>
      </c>
      <c r="E69" s="39" t="s">
        <v>2402</v>
      </c>
      <c r="F69" s="37" t="str">
        <f>INDEX('Crosswalk Particulates'!$E:$E,MATCH(B69,'Crosswalk Particulates'!$D:$D,0))</f>
        <v>PM25</v>
      </c>
    </row>
    <row r="70" spans="1:6">
      <c r="A70" s="39" t="s">
        <v>2874</v>
      </c>
      <c r="B70" s="39" t="s">
        <v>2436</v>
      </c>
      <c r="C70" s="39" t="s">
        <v>2437</v>
      </c>
      <c r="D70" s="39">
        <v>31893.517356559947</v>
      </c>
      <c r="E70" s="39" t="s">
        <v>2402</v>
      </c>
      <c r="F70" s="37" t="str">
        <f>INDEX('Crosswalk Particulates'!$E:$E,MATCH(B70,'Crosswalk Particulates'!$D:$D,0))</f>
        <v>VOC</v>
      </c>
    </row>
    <row r="71" spans="1:6">
      <c r="A71" s="39" t="s">
        <v>2873</v>
      </c>
      <c r="B71" s="39" t="s">
        <v>2470</v>
      </c>
      <c r="C71" s="39" t="s">
        <v>2437</v>
      </c>
      <c r="D71" s="39">
        <v>27469.688933711808</v>
      </c>
      <c r="E71" s="39" t="s">
        <v>2402</v>
      </c>
      <c r="F71" s="37" t="str">
        <f>INDEX('Crosswalk Particulates'!$E:$E,MATCH(B71,'Crosswalk Particulates'!$D:$D,0))</f>
        <v>PM10</v>
      </c>
    </row>
    <row r="72" spans="1:6">
      <c r="A72" s="39" t="s">
        <v>2877</v>
      </c>
      <c r="B72" s="39" t="s">
        <v>2485</v>
      </c>
      <c r="C72" s="39" t="s">
        <v>2437</v>
      </c>
      <c r="D72" s="39">
        <v>27240.147729119784</v>
      </c>
      <c r="E72" s="39" t="s">
        <v>2402</v>
      </c>
      <c r="F72" s="37">
        <f>INDEX('Crosswalk Particulates'!$E:$E,MATCH(B72,'Crosswalk Particulates'!$D:$D,0))</f>
        <v>0</v>
      </c>
    </row>
    <row r="73" spans="1:6">
      <c r="A73" s="39" t="s">
        <v>2869</v>
      </c>
      <c r="B73" s="39" t="s">
        <v>2495</v>
      </c>
      <c r="C73" s="39" t="s">
        <v>2437</v>
      </c>
      <c r="D73" s="39">
        <v>25505.603575666766</v>
      </c>
      <c r="E73" s="39" t="s">
        <v>2402</v>
      </c>
      <c r="F73" s="37" t="str">
        <f>INDEX('Crosswalk Particulates'!$E:$E,MATCH(B73,'Crosswalk Particulates'!$D:$D,0))</f>
        <v>SOx</v>
      </c>
    </row>
    <row r="74" spans="1:6">
      <c r="A74" s="39" t="s">
        <v>2875</v>
      </c>
      <c r="B74" s="39" t="s">
        <v>2495</v>
      </c>
      <c r="C74" s="39" t="s">
        <v>2437</v>
      </c>
      <c r="D74" s="39">
        <v>25351.751503823587</v>
      </c>
      <c r="E74" s="39" t="s">
        <v>2402</v>
      </c>
      <c r="F74" s="37" t="str">
        <f>INDEX('Crosswalk Particulates'!$E:$E,MATCH(B74,'Crosswalk Particulates'!$D:$D,0))</f>
        <v>SOx</v>
      </c>
    </row>
    <row r="75" spans="1:6">
      <c r="A75" s="39" t="s">
        <v>2880</v>
      </c>
      <c r="B75" s="39" t="s">
        <v>2485</v>
      </c>
      <c r="C75" s="39" t="s">
        <v>2437</v>
      </c>
      <c r="D75" s="39">
        <v>23642.74630585562</v>
      </c>
      <c r="E75" s="39" t="s">
        <v>2402</v>
      </c>
      <c r="F75" s="37">
        <f>INDEX('Crosswalk Particulates'!$E:$E,MATCH(B75,'Crosswalk Particulates'!$D:$D,0))</f>
        <v>0</v>
      </c>
    </row>
    <row r="76" spans="1:6">
      <c r="A76" s="39" t="s">
        <v>2873</v>
      </c>
      <c r="B76" s="39" t="s">
        <v>2490</v>
      </c>
      <c r="C76" s="39" t="s">
        <v>2437</v>
      </c>
      <c r="D76" s="39">
        <v>22764.543944846762</v>
      </c>
      <c r="E76" s="39" t="s">
        <v>2402</v>
      </c>
      <c r="F76" s="37" t="str">
        <f>INDEX('Crosswalk Particulates'!$E:$E,MATCH(B76,'Crosswalk Particulates'!$D:$D,0))</f>
        <v>PM25</v>
      </c>
    </row>
    <row r="77" spans="1:6">
      <c r="A77" s="39" t="s">
        <v>2868</v>
      </c>
      <c r="B77" s="39" t="s">
        <v>2485</v>
      </c>
      <c r="C77" s="39" t="s">
        <v>2437</v>
      </c>
      <c r="D77" s="41">
        <v>22161.23</v>
      </c>
      <c r="E77" s="39" t="s">
        <v>2402</v>
      </c>
      <c r="F77" s="37">
        <f>INDEX('Crosswalk Particulates'!$E:$E,MATCH(B77,'Crosswalk Particulates'!$D:$D,0))</f>
        <v>0</v>
      </c>
    </row>
    <row r="78" spans="1:6">
      <c r="A78" s="39" t="s">
        <v>2879</v>
      </c>
      <c r="B78" s="39" t="s">
        <v>2436</v>
      </c>
      <c r="C78" s="39" t="s">
        <v>2437</v>
      </c>
      <c r="D78" s="39">
        <v>22133.229181786068</v>
      </c>
      <c r="E78" s="39" t="s">
        <v>2402</v>
      </c>
      <c r="F78" s="37" t="str">
        <f>INDEX('Crosswalk Particulates'!$E:$E,MATCH(B78,'Crosswalk Particulates'!$D:$D,0))</f>
        <v>VOC</v>
      </c>
    </row>
    <row r="79" spans="1:6">
      <c r="A79" s="39" t="s">
        <v>2875</v>
      </c>
      <c r="B79" s="39" t="s">
        <v>2485</v>
      </c>
      <c r="C79" s="39" t="s">
        <v>2437</v>
      </c>
      <c r="D79" s="39">
        <v>21304.282300251776</v>
      </c>
      <c r="E79" s="39" t="s">
        <v>2402</v>
      </c>
      <c r="F79" s="37">
        <f>INDEX('Crosswalk Particulates'!$E:$E,MATCH(B79,'Crosswalk Particulates'!$D:$D,0))</f>
        <v>0</v>
      </c>
    </row>
    <row r="80" spans="1:6">
      <c r="A80" s="39" t="s">
        <v>2874</v>
      </c>
      <c r="B80" s="39" t="s">
        <v>2485</v>
      </c>
      <c r="C80" s="39" t="s">
        <v>2437</v>
      </c>
      <c r="D80" s="39">
        <v>19800.192779796595</v>
      </c>
      <c r="E80" s="39" t="s">
        <v>2402</v>
      </c>
      <c r="F80" s="37">
        <f>INDEX('Crosswalk Particulates'!$E:$E,MATCH(B80,'Crosswalk Particulates'!$D:$D,0))</f>
        <v>0</v>
      </c>
    </row>
    <row r="81" spans="1:6">
      <c r="A81" s="39" t="s">
        <v>2880</v>
      </c>
      <c r="B81" s="39" t="s">
        <v>2470</v>
      </c>
      <c r="C81" s="39" t="s">
        <v>2437</v>
      </c>
      <c r="D81" s="39">
        <v>19358.0438888176</v>
      </c>
      <c r="E81" s="39" t="s">
        <v>2402</v>
      </c>
      <c r="F81" s="37" t="str">
        <f>INDEX('Crosswalk Particulates'!$E:$E,MATCH(B81,'Crosswalk Particulates'!$D:$D,0))</f>
        <v>PM10</v>
      </c>
    </row>
    <row r="82" spans="1:6">
      <c r="A82" s="39" t="s">
        <v>2876</v>
      </c>
      <c r="B82" s="39" t="s">
        <v>2485</v>
      </c>
      <c r="C82" s="39" t="s">
        <v>2437</v>
      </c>
      <c r="D82" s="39">
        <v>15648.375585806096</v>
      </c>
      <c r="E82" s="39" t="s">
        <v>2402</v>
      </c>
      <c r="F82" s="37">
        <f>INDEX('Crosswalk Particulates'!$E:$E,MATCH(B82,'Crosswalk Particulates'!$D:$D,0))</f>
        <v>0</v>
      </c>
    </row>
    <row r="83" spans="1:6">
      <c r="A83" s="39" t="s">
        <v>2880</v>
      </c>
      <c r="B83" s="39" t="s">
        <v>2490</v>
      </c>
      <c r="C83" s="39" t="s">
        <v>2437</v>
      </c>
      <c r="D83" s="39">
        <v>14554.039325451085</v>
      </c>
      <c r="E83" s="39" t="s">
        <v>2402</v>
      </c>
      <c r="F83" s="37" t="str">
        <f>INDEX('Crosswalk Particulates'!$E:$E,MATCH(B83,'Crosswalk Particulates'!$D:$D,0))</f>
        <v>PM25</v>
      </c>
    </row>
    <row r="84" spans="1:6">
      <c r="A84" s="39" t="s">
        <v>2878</v>
      </c>
      <c r="B84" s="39" t="s">
        <v>2490</v>
      </c>
      <c r="C84" s="39" t="s">
        <v>2437</v>
      </c>
      <c r="D84" s="39">
        <v>13467.573951334882</v>
      </c>
      <c r="E84" s="39" t="s">
        <v>2402</v>
      </c>
      <c r="F84" s="37" t="str">
        <f>INDEX('Crosswalk Particulates'!$E:$E,MATCH(B84,'Crosswalk Particulates'!$D:$D,0))</f>
        <v>PM25</v>
      </c>
    </row>
    <row r="85" spans="1:6">
      <c r="A85" s="39" t="s">
        <v>2878</v>
      </c>
      <c r="B85" s="39" t="s">
        <v>2440</v>
      </c>
      <c r="C85" s="39" t="s">
        <v>2437</v>
      </c>
      <c r="D85" s="39">
        <v>7223.9379391045204</v>
      </c>
      <c r="E85" s="39" t="s">
        <v>2402</v>
      </c>
      <c r="F85" s="37" t="str">
        <f>INDEX('Crosswalk Particulates'!$E:$E,MATCH(B85,'Crosswalk Particulates'!$D:$D,0))</f>
        <v>CO</v>
      </c>
    </row>
    <row r="86" spans="1:6">
      <c r="A86" s="39" t="s">
        <v>2878</v>
      </c>
      <c r="B86" s="39" t="s">
        <v>2489</v>
      </c>
      <c r="C86" s="39" t="s">
        <v>2437</v>
      </c>
      <c r="D86" s="39">
        <v>5237.5639072600497</v>
      </c>
      <c r="E86" s="39" t="s">
        <v>2402</v>
      </c>
      <c r="F86" s="37" t="str">
        <f>INDEX('Crosswalk Particulates'!$E:$E,MATCH(B86,'Crosswalk Particulates'!$D:$D,0))</f>
        <v>NOX</v>
      </c>
    </row>
    <row r="87" spans="1:6">
      <c r="A87" s="39" t="s">
        <v>2871</v>
      </c>
      <c r="B87" s="39" t="s">
        <v>2470</v>
      </c>
      <c r="C87" s="39" t="s">
        <v>2437</v>
      </c>
      <c r="D87" s="39">
        <v>4567.8741976649735</v>
      </c>
      <c r="E87" s="39" t="s">
        <v>2402</v>
      </c>
      <c r="F87" s="37" t="str">
        <f>INDEX('Crosswalk Particulates'!$E:$E,MATCH(B87,'Crosswalk Particulates'!$D:$D,0))</f>
        <v>PM10</v>
      </c>
    </row>
    <row r="88" spans="1:6">
      <c r="A88" s="39" t="s">
        <v>2871</v>
      </c>
      <c r="B88" s="39" t="s">
        <v>2490</v>
      </c>
      <c r="C88" s="39" t="s">
        <v>2437</v>
      </c>
      <c r="D88" s="39">
        <v>4169.3201784627463</v>
      </c>
      <c r="E88" s="39" t="s">
        <v>2402</v>
      </c>
      <c r="F88" s="37" t="str">
        <f>INDEX('Crosswalk Particulates'!$E:$E,MATCH(B88,'Crosswalk Particulates'!$D:$D,0))</f>
        <v>PM25</v>
      </c>
    </row>
    <row r="89" spans="1:6">
      <c r="A89" s="39" t="s">
        <v>2878</v>
      </c>
      <c r="B89" s="39" t="s">
        <v>2485</v>
      </c>
      <c r="C89" s="39" t="s">
        <v>2437</v>
      </c>
      <c r="D89" s="39">
        <v>3659.2917457911603</v>
      </c>
      <c r="E89" s="39" t="s">
        <v>2402</v>
      </c>
      <c r="F89" s="37">
        <f>INDEX('Crosswalk Particulates'!$E:$E,MATCH(B89,'Crosswalk Particulates'!$D:$D,0))</f>
        <v>0</v>
      </c>
    </row>
    <row r="90" spans="1:6">
      <c r="A90" s="39" t="s">
        <v>2870</v>
      </c>
      <c r="B90" s="39" t="s">
        <v>2485</v>
      </c>
      <c r="C90" s="39" t="s">
        <v>2437</v>
      </c>
      <c r="D90" s="39">
        <v>2906.0648038151808</v>
      </c>
      <c r="E90" s="39" t="s">
        <v>2402</v>
      </c>
      <c r="F90" s="37">
        <f>INDEX('Crosswalk Particulates'!$E:$E,MATCH(B90,'Crosswalk Particulates'!$D:$D,0))</f>
        <v>0</v>
      </c>
    </row>
    <row r="91" spans="1:6">
      <c r="A91" s="39" t="s">
        <v>2873</v>
      </c>
      <c r="B91" s="39" t="s">
        <v>2485</v>
      </c>
      <c r="C91" s="39" t="s">
        <v>2437</v>
      </c>
      <c r="D91" s="39">
        <v>1512.514660272592</v>
      </c>
      <c r="E91" s="39" t="s">
        <v>2402</v>
      </c>
      <c r="F91" s="37">
        <f>INDEX('Crosswalk Particulates'!$E:$E,MATCH(B91,'Crosswalk Particulates'!$D:$D,0))</f>
        <v>0</v>
      </c>
    </row>
    <row r="92" spans="1:6">
      <c r="A92" s="39" t="s">
        <v>2871</v>
      </c>
      <c r="B92" s="39" t="s">
        <v>2440</v>
      </c>
      <c r="C92" s="39" t="s">
        <v>2437</v>
      </c>
      <c r="D92" s="39">
        <v>1509.90289441305</v>
      </c>
      <c r="E92" s="39" t="s">
        <v>2402</v>
      </c>
      <c r="F92" s="37" t="str">
        <f>INDEX('Crosswalk Particulates'!$E:$E,MATCH(B92,'Crosswalk Particulates'!$D:$D,0))</f>
        <v>CO</v>
      </c>
    </row>
    <row r="93" spans="1:6">
      <c r="A93" s="39" t="s">
        <v>2871</v>
      </c>
      <c r="B93" s="39" t="s">
        <v>2489</v>
      </c>
      <c r="C93" s="39" t="s">
        <v>2437</v>
      </c>
      <c r="D93" s="39">
        <v>1050.2105453250499</v>
      </c>
      <c r="E93" s="39" t="s">
        <v>2402</v>
      </c>
      <c r="F93" s="37" t="str">
        <f>INDEX('Crosswalk Particulates'!$E:$E,MATCH(B93,'Crosswalk Particulates'!$D:$D,0))</f>
        <v>NOX</v>
      </c>
    </row>
    <row r="94" spans="1:6">
      <c r="A94" s="39" t="s">
        <v>2878</v>
      </c>
      <c r="B94" s="39" t="s">
        <v>2495</v>
      </c>
      <c r="C94" s="39" t="s">
        <v>2437</v>
      </c>
      <c r="D94" s="39">
        <v>1021.2346975238499</v>
      </c>
      <c r="E94" s="39" t="s">
        <v>2402</v>
      </c>
      <c r="F94" s="37" t="str">
        <f>INDEX('Crosswalk Particulates'!$E:$E,MATCH(B94,'Crosswalk Particulates'!$D:$D,0))</f>
        <v>SOx</v>
      </c>
    </row>
    <row r="95" spans="1:6">
      <c r="A95" s="39" t="s">
        <v>2879</v>
      </c>
      <c r="B95" s="39" t="s">
        <v>2485</v>
      </c>
      <c r="C95" s="39" t="s">
        <v>2437</v>
      </c>
      <c r="D95" s="39">
        <v>668.12008577999995</v>
      </c>
      <c r="E95" s="39" t="s">
        <v>2402</v>
      </c>
      <c r="F95" s="37">
        <f>INDEX('Crosswalk Particulates'!$E:$E,MATCH(B95,'Crosswalk Particulates'!$D:$D,0))</f>
        <v>0</v>
      </c>
    </row>
    <row r="96" spans="1:6">
      <c r="A96" s="39" t="s">
        <v>2871</v>
      </c>
      <c r="B96" s="39" t="s">
        <v>2485</v>
      </c>
      <c r="C96" s="39" t="s">
        <v>2437</v>
      </c>
      <c r="D96" s="39">
        <v>477.33428452087003</v>
      </c>
      <c r="E96" s="39" t="s">
        <v>2402</v>
      </c>
      <c r="F96" s="37">
        <f>INDEX('Crosswalk Particulates'!$E:$E,MATCH(B96,'Crosswalk Particulates'!$D:$D,0))</f>
        <v>0</v>
      </c>
    </row>
    <row r="97" spans="1:6">
      <c r="A97" s="39" t="s">
        <v>2871</v>
      </c>
      <c r="B97" s="39" t="s">
        <v>2495</v>
      </c>
      <c r="C97" s="39" t="s">
        <v>2437</v>
      </c>
      <c r="D97" s="39">
        <v>63.075849347199998</v>
      </c>
      <c r="E97" s="39" t="s">
        <v>2402</v>
      </c>
      <c r="F97" s="37"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3-73, 3-35</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2020</vt:lpstr>
      <vt:lpstr>2020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2024-11-12T23:17:24Z</dcterms:modified>
</cp:coreProperties>
</file>